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0-ALL PROJECTS\170802\Workpapers\"/>
    </mc:Choice>
  </mc:AlternateContent>
  <bookViews>
    <workbookView xWindow="0" yWindow="0" windowWidth="15360" windowHeight="7740" tabRatio="730" activeTab="1"/>
  </bookViews>
  <sheets>
    <sheet name="Exhibit JP-1" sheetId="2" r:id="rId1"/>
    <sheet name="Exhibit JP-2" sheetId="17" r:id="rId2"/>
    <sheet name="Exhibit JP-more agressive " sheetId="1" r:id="rId3"/>
    <sheet name="ex JP-12 (less agressive)" sheetId="18" r:id="rId4"/>
    <sheet name="Reduction Example" sheetId="16" r:id="rId5"/>
    <sheet name="Comparison of Movement" sheetId="13" r:id="rId6"/>
    <sheet name="Rate" sheetId="4" r:id="rId7"/>
    <sheet name="Class" sheetId="5" r:id="rId8"/>
    <sheet name="Sheet1" sheetId="3" r:id="rId9"/>
    <sheet name="COSS" sheetId="6" r:id="rId10"/>
    <sheet name="Allocation Factors" sheetId="7" r:id="rId11"/>
    <sheet name="Allocators" sheetId="8" r:id="rId12"/>
    <sheet name="Proposed" sheetId="9" r:id="rId13"/>
    <sheet name="Curr Equal" sheetId="10" r:id="rId14"/>
    <sheet name="Prop Equal" sheetId="11" r:id="rId15"/>
    <sheet name="Proforma Summary" sheetId="12" r:id="rId16"/>
  </sheets>
  <externalReferences>
    <externalReference r:id="rId17"/>
  </externalReferences>
  <definedNames>
    <definedName name="_xlnm._FilterDatabase" localSheetId="10" hidden="1">'Allocation Factors'!#REF!</definedName>
    <definedName name="_xlnm._FilterDatabase" localSheetId="11" hidden="1">Allocators!$A$1:$AP$1045</definedName>
    <definedName name="_xlnm._FilterDatabase" localSheetId="9" hidden="1">COSS!$A$1:$AD$4588</definedName>
    <definedName name="AllocFactorMatrix">'Allocation Factors'!$A$6:$T$513</definedName>
    <definedName name="CSA" localSheetId="3">#REF!</definedName>
    <definedName name="CSA" localSheetId="1">#REF!</definedName>
    <definedName name="CSA" localSheetId="4">#REF!</definedName>
    <definedName name="CSA">#REF!</definedName>
    <definedName name="CSO" localSheetId="3">#REF!</definedName>
    <definedName name="CSO" localSheetId="1">#REF!</definedName>
    <definedName name="CSO" localSheetId="4">#REF!</definedName>
    <definedName name="CSO">#REF!</definedName>
    <definedName name="NvsASD">"V2008-12-31"</definedName>
    <definedName name="NvsAutoDrillOk">"VN"</definedName>
    <definedName name="NvsElapsedTime">0.00053240740817273</definedName>
    <definedName name="NvsEndTime">40010.6892013889</definedName>
    <definedName name="NvsInstLang">"VENG"</definedName>
    <definedName name="NvsInstSpec">"%,FBUSINESS_UNIT,TGL_PRPT_CONS,NI&amp;M_CORP_CONSOL"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Effdt">"V2020-01-01"</definedName>
    <definedName name="NvsPanelSetid">"VAEP"</definedName>
    <definedName name="NvsReqBU">"VX993"</definedName>
    <definedName name="NvsReqBUOnly">"VN"</definedName>
    <definedName name="NvsTransLed">"VN"</definedName>
    <definedName name="NvsTreeASD">"V2008-12-31"</definedName>
    <definedName name="NvsValTbl.STATISTICS_CODE">"STAT_TBL"</definedName>
    <definedName name="_xlnm.Print_Area" localSheetId="10">'Allocation Factors'!$A$1:$T$510</definedName>
    <definedName name="_xlnm.Print_Area" localSheetId="11">Allocators!$A$1:$V$1021</definedName>
    <definedName name="_xlnm.Print_Area" localSheetId="9">COSS!$A$1:$AD$4584</definedName>
    <definedName name="_xlnm.Print_Area" localSheetId="0">'Exhibit JP-1'!$A$1:$I$24</definedName>
    <definedName name="_xlnm.Print_Area" localSheetId="1">'Exhibit JP-2'!$M$1:$S$23</definedName>
    <definedName name="_xlnm.Print_Area" localSheetId="2">'Exhibit JP-more agressive '!$AB$1:$AJ$25</definedName>
    <definedName name="_xlnm.Print_Area" localSheetId="15">'Proforma Summary'!$A$1:$O$66</definedName>
    <definedName name="_xlnm.Print_Area" localSheetId="14">'Prop Equal'!$A$1:$Z$35</definedName>
    <definedName name="_xlnm.Print_Area" localSheetId="4">'Reduction Example'!$A$1:$L$22</definedName>
    <definedName name="_xlnm.Print_Titles" localSheetId="10">'Allocation Factors'!$1:$5</definedName>
    <definedName name="_xlnm.Print_Titles" localSheetId="11">Allocators!$1:$2</definedName>
    <definedName name="_xlnm.Print_Titles" localSheetId="9">COSS!$1:$5</definedName>
    <definedName name="solver_eng" localSheetId="9" hidden="1">1</definedName>
    <definedName name="solver_neg" localSheetId="9" hidden="1">1</definedName>
    <definedName name="solver_num" localSheetId="9" hidden="1">0</definedName>
    <definedName name="solver_opt" localSheetId="9" hidden="1">COSS!$J$4380</definedName>
    <definedName name="solver_typ" localSheetId="9" hidden="1">1</definedName>
    <definedName name="solver_val" localSheetId="9" hidden="1">0</definedName>
    <definedName name="solver_ver" localSheetId="9" hidden="1">3</definedName>
    <definedName name="SUMMARY" localSheetId="13">'Curr Equal'!#REF!</definedName>
    <definedName name="SUMMARY" localSheetId="3">#REF!</definedName>
    <definedName name="SUMMARY" localSheetId="1">#REF!</definedName>
    <definedName name="SUMMARY" localSheetId="4">#REF!</definedName>
    <definedName name="SUMMARY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3" i="18" l="1"/>
  <c r="D13" i="18"/>
  <c r="E13" i="18" s="1"/>
  <c r="F13" i="18" s="1"/>
  <c r="K13" i="18"/>
  <c r="A14" i="18"/>
  <c r="C14" i="18"/>
  <c r="H14" i="18" s="1"/>
  <c r="D14" i="18"/>
  <c r="E14" i="18"/>
  <c r="K14" i="18" s="1"/>
  <c r="F14" i="18"/>
  <c r="A15" i="18"/>
  <c r="A16" i="18" s="1"/>
  <c r="A17" i="18" s="1"/>
  <c r="A18" i="18" s="1"/>
  <c r="A19" i="18" s="1"/>
  <c r="A20" i="18" s="1"/>
  <c r="A21" i="18" s="1"/>
  <c r="A22" i="18" s="1"/>
  <c r="C15" i="18"/>
  <c r="D15" i="18"/>
  <c r="E15" i="18" s="1"/>
  <c r="H15" i="18"/>
  <c r="C16" i="18"/>
  <c r="D16" i="18"/>
  <c r="E16" i="18"/>
  <c r="C17" i="18"/>
  <c r="D17" i="18"/>
  <c r="E17" i="18"/>
  <c r="K17" i="18" s="1"/>
  <c r="F17" i="18"/>
  <c r="H17" i="18"/>
  <c r="C18" i="18"/>
  <c r="D18" i="18"/>
  <c r="C19" i="18"/>
  <c r="H19" i="18" s="1"/>
  <c r="D19" i="18"/>
  <c r="E19" i="18"/>
  <c r="F19" i="18" s="1"/>
  <c r="C20" i="18"/>
  <c r="E20" i="18" s="1"/>
  <c r="K20" i="18" s="1"/>
  <c r="D20" i="18"/>
  <c r="F20" i="18"/>
  <c r="H20" i="18"/>
  <c r="C21" i="18"/>
  <c r="D21" i="18"/>
  <c r="E21" i="18" s="1"/>
  <c r="F21" i="18" s="1"/>
  <c r="I21" i="18"/>
  <c r="K21" i="18"/>
  <c r="U22" i="18"/>
  <c r="C33" i="18"/>
  <c r="D33" i="18"/>
  <c r="E33" i="18"/>
  <c r="F33" i="18"/>
  <c r="C34" i="18"/>
  <c r="D34" i="18"/>
  <c r="E34" i="18"/>
  <c r="F34" i="18"/>
  <c r="I14" i="18" s="1"/>
  <c r="J14" i="18" s="1"/>
  <c r="C35" i="18"/>
  <c r="D35" i="18"/>
  <c r="C36" i="18"/>
  <c r="D36" i="18"/>
  <c r="E36" i="18"/>
  <c r="C37" i="18"/>
  <c r="D37" i="18"/>
  <c r="C38" i="18"/>
  <c r="D38" i="18"/>
  <c r="E38" i="18"/>
  <c r="C39" i="18"/>
  <c r="F39" i="18" s="1"/>
  <c r="D39" i="18"/>
  <c r="E39" i="18"/>
  <c r="C40" i="18"/>
  <c r="D40" i="18"/>
  <c r="I20" i="18" s="1"/>
  <c r="J20" i="18" s="1"/>
  <c r="E40" i="18"/>
  <c r="F40" i="18"/>
  <c r="C41" i="18"/>
  <c r="D41" i="18"/>
  <c r="E41" i="18"/>
  <c r="F41" i="18"/>
  <c r="E42" i="18"/>
  <c r="E37" i="18" s="1"/>
  <c r="X23" i="17"/>
  <c r="E43" i="17"/>
  <c r="E44" i="17" s="1"/>
  <c r="E42" i="17"/>
  <c r="D42" i="17"/>
  <c r="C42" i="17"/>
  <c r="F42" i="17" s="1"/>
  <c r="D41" i="17"/>
  <c r="C41" i="17"/>
  <c r="E40" i="17"/>
  <c r="D40" i="17"/>
  <c r="C40" i="17"/>
  <c r="F40" i="17" s="1"/>
  <c r="D39" i="17"/>
  <c r="C39" i="17"/>
  <c r="E38" i="17"/>
  <c r="F38" i="17" s="1"/>
  <c r="H18" i="17" s="1"/>
  <c r="D38" i="17"/>
  <c r="C38" i="17"/>
  <c r="D37" i="17"/>
  <c r="C37" i="17"/>
  <c r="D36" i="17"/>
  <c r="C36" i="17"/>
  <c r="E35" i="17"/>
  <c r="F35" i="17" s="1"/>
  <c r="H15" i="17" s="1"/>
  <c r="I15" i="17" s="1"/>
  <c r="D35" i="17"/>
  <c r="C35" i="17"/>
  <c r="E34" i="17"/>
  <c r="D34" i="17"/>
  <c r="C34" i="17"/>
  <c r="AG23" i="17"/>
  <c r="AD23" i="17"/>
  <c r="AB23" i="17"/>
  <c r="AG22" i="17"/>
  <c r="AD22" i="17"/>
  <c r="D22" i="17"/>
  <c r="C22" i="17"/>
  <c r="AG21" i="17"/>
  <c r="AD21" i="17"/>
  <c r="F21" i="17"/>
  <c r="E21" i="17"/>
  <c r="J21" i="17" s="1"/>
  <c r="D21" i="17"/>
  <c r="C21" i="17"/>
  <c r="AG20" i="17"/>
  <c r="AD20" i="17"/>
  <c r="J20" i="17"/>
  <c r="H20" i="17"/>
  <c r="I20" i="17" s="1"/>
  <c r="D20" i="17"/>
  <c r="E20" i="17" s="1"/>
  <c r="F20" i="17" s="1"/>
  <c r="C20" i="17"/>
  <c r="AG19" i="17"/>
  <c r="AD19" i="17"/>
  <c r="D19" i="17"/>
  <c r="E19" i="17" s="1"/>
  <c r="C19" i="17"/>
  <c r="AG18" i="17"/>
  <c r="AD18" i="17"/>
  <c r="E18" i="17"/>
  <c r="J18" i="17" s="1"/>
  <c r="D18" i="17"/>
  <c r="C18" i="17"/>
  <c r="AG17" i="17"/>
  <c r="AD17" i="17"/>
  <c r="M17" i="17"/>
  <c r="M18" i="17" s="1"/>
  <c r="M19" i="17" s="1"/>
  <c r="M20" i="17" s="1"/>
  <c r="M21" i="17" s="1"/>
  <c r="M22" i="17" s="1"/>
  <c r="M23" i="17" s="1"/>
  <c r="J17" i="17"/>
  <c r="E17" i="17"/>
  <c r="F17" i="17" s="1"/>
  <c r="D17" i="17"/>
  <c r="C17" i="17"/>
  <c r="A17" i="17"/>
  <c r="A18" i="17" s="1"/>
  <c r="A19" i="17" s="1"/>
  <c r="A20" i="17" s="1"/>
  <c r="A21" i="17" s="1"/>
  <c r="A22" i="17" s="1"/>
  <c r="A23" i="17" s="1"/>
  <c r="AG16" i="17"/>
  <c r="AD16" i="17"/>
  <c r="AB16" i="17"/>
  <c r="AB17" i="17" s="1"/>
  <c r="AB18" i="17" s="1"/>
  <c r="AB19" i="17" s="1"/>
  <c r="AB20" i="17" s="1"/>
  <c r="AB21" i="17" s="1"/>
  <c r="AB22" i="17" s="1"/>
  <c r="D16" i="17"/>
  <c r="E16" i="17" s="1"/>
  <c r="C16" i="17"/>
  <c r="A16" i="17"/>
  <c r="AG15" i="17"/>
  <c r="AD15" i="17"/>
  <c r="AB15" i="17"/>
  <c r="M15" i="17"/>
  <c r="M16" i="17" s="1"/>
  <c r="D15" i="17"/>
  <c r="E15" i="17" s="1"/>
  <c r="C15" i="17"/>
  <c r="A15" i="17"/>
  <c r="AG14" i="17"/>
  <c r="AD14" i="17"/>
  <c r="Y14" i="17"/>
  <c r="D14" i="17"/>
  <c r="C14" i="17"/>
  <c r="P13" i="17"/>
  <c r="Q13" i="17" s="1"/>
  <c r="R13" i="17" s="1"/>
  <c r="S13" i="17" s="1"/>
  <c r="M1" i="17"/>
  <c r="L20" i="18" l="1"/>
  <c r="V20" i="18"/>
  <c r="E18" i="18"/>
  <c r="F16" i="18"/>
  <c r="K16" i="18"/>
  <c r="G17" i="18"/>
  <c r="K19" i="18"/>
  <c r="H18" i="18"/>
  <c r="H16" i="18"/>
  <c r="I19" i="18"/>
  <c r="J19" i="18" s="1"/>
  <c r="K15" i="18"/>
  <c r="F15" i="18"/>
  <c r="G15" i="18" s="1"/>
  <c r="G13" i="18"/>
  <c r="I13" i="18"/>
  <c r="G21" i="18"/>
  <c r="F38" i="18"/>
  <c r="I18" i="18" s="1"/>
  <c r="J18" i="18" s="1"/>
  <c r="C42" i="18"/>
  <c r="F36" i="18"/>
  <c r="I16" i="18" s="1"/>
  <c r="H21" i="18"/>
  <c r="J21" i="18" s="1"/>
  <c r="L14" i="18"/>
  <c r="V14" i="18"/>
  <c r="D22" i="18"/>
  <c r="E22" i="18" s="1"/>
  <c r="F22" i="18" s="1"/>
  <c r="F37" i="18"/>
  <c r="I17" i="18" s="1"/>
  <c r="J17" i="18" s="1"/>
  <c r="H13" i="18"/>
  <c r="C22" i="18"/>
  <c r="E35" i="18"/>
  <c r="F35" i="18" s="1"/>
  <c r="I15" i="18" s="1"/>
  <c r="J15" i="18" s="1"/>
  <c r="Y20" i="17"/>
  <c r="O20" i="17"/>
  <c r="K20" i="17"/>
  <c r="Y15" i="17"/>
  <c r="K15" i="17"/>
  <c r="O15" i="17"/>
  <c r="F19" i="17"/>
  <c r="J19" i="17"/>
  <c r="J15" i="17"/>
  <c r="F15" i="17"/>
  <c r="F41" i="17"/>
  <c r="H21" i="17" s="1"/>
  <c r="I21" i="17" s="1"/>
  <c r="H14" i="17"/>
  <c r="F34" i="17"/>
  <c r="F16" i="17"/>
  <c r="J16" i="17"/>
  <c r="F18" i="17"/>
  <c r="C23" i="17"/>
  <c r="H22" i="17"/>
  <c r="I22" i="17" s="1"/>
  <c r="F37" i="17"/>
  <c r="H17" i="17" s="1"/>
  <c r="I17" i="17" s="1"/>
  <c r="D23" i="17"/>
  <c r="I18" i="17"/>
  <c r="C43" i="17"/>
  <c r="I14" i="17"/>
  <c r="E14" i="17"/>
  <c r="E22" i="17"/>
  <c r="E37" i="17"/>
  <c r="E39" i="17"/>
  <c r="F39" i="17" s="1"/>
  <c r="H19" i="17" s="1"/>
  <c r="I19" i="17" s="1"/>
  <c r="E41" i="17"/>
  <c r="E36" i="17"/>
  <c r="F36" i="17" s="1"/>
  <c r="H16" i="17" s="1"/>
  <c r="I16" i="17" s="1"/>
  <c r="P26" i="1"/>
  <c r="P25" i="1"/>
  <c r="L17" i="18" l="1"/>
  <c r="V17" i="18"/>
  <c r="L18" i="18"/>
  <c r="V18" i="18"/>
  <c r="L21" i="18"/>
  <c r="V21" i="18"/>
  <c r="F18" i="18"/>
  <c r="G18" i="18" s="1"/>
  <c r="K18" i="18"/>
  <c r="G14" i="18"/>
  <c r="G22" i="18"/>
  <c r="J16" i="18"/>
  <c r="V19" i="18"/>
  <c r="L19" i="18"/>
  <c r="L15" i="18"/>
  <c r="V15" i="18"/>
  <c r="G19" i="18"/>
  <c r="I22" i="18"/>
  <c r="J13" i="18"/>
  <c r="G16" i="18"/>
  <c r="G20" i="18"/>
  <c r="H22" i="18"/>
  <c r="F42" i="18"/>
  <c r="K22" i="18"/>
  <c r="Y16" i="17"/>
  <c r="O16" i="17"/>
  <c r="K16" i="17"/>
  <c r="O19" i="17"/>
  <c r="Y19" i="17"/>
  <c r="K19" i="17"/>
  <c r="Y22" i="17"/>
  <c r="O22" i="17"/>
  <c r="H23" i="17"/>
  <c r="K17" i="17"/>
  <c r="O17" i="17"/>
  <c r="Y17" i="17"/>
  <c r="G16" i="17"/>
  <c r="G15" i="17"/>
  <c r="K28" i="17"/>
  <c r="J22" i="17"/>
  <c r="K35" i="17" s="1"/>
  <c r="F22" i="17"/>
  <c r="O18" i="17"/>
  <c r="Y18" i="17"/>
  <c r="K18" i="17"/>
  <c r="K32" i="17"/>
  <c r="J14" i="17"/>
  <c r="F14" i="17"/>
  <c r="G14" i="17" s="1"/>
  <c r="E23" i="17"/>
  <c r="F23" i="17" s="1"/>
  <c r="G19" i="17"/>
  <c r="I23" i="17"/>
  <c r="O14" i="17"/>
  <c r="G18" i="17"/>
  <c r="K21" i="17"/>
  <c r="Y21" i="17"/>
  <c r="O21" i="17"/>
  <c r="F43" i="17"/>
  <c r="P23" i="1"/>
  <c r="P22" i="1"/>
  <c r="P21" i="1"/>
  <c r="P20" i="1"/>
  <c r="P19" i="1"/>
  <c r="P18" i="1"/>
  <c r="P17" i="1"/>
  <c r="P16" i="1"/>
  <c r="P15" i="1"/>
  <c r="P14" i="1"/>
  <c r="Q13" i="1"/>
  <c r="R13" i="1" s="1"/>
  <c r="S13" i="1" s="1"/>
  <c r="P13" i="1"/>
  <c r="J22" i="18" l="1"/>
  <c r="L13" i="18"/>
  <c r="V13" i="18"/>
  <c r="L38" i="18"/>
  <c r="L42" i="18"/>
  <c r="L16" i="18"/>
  <c r="V16" i="18"/>
  <c r="Y23" i="17"/>
  <c r="Z15" i="17" s="1"/>
  <c r="K27" i="17"/>
  <c r="J23" i="17"/>
  <c r="K14" i="17"/>
  <c r="K22" i="17"/>
  <c r="O23" i="17"/>
  <c r="K34" i="17"/>
  <c r="K23" i="17"/>
  <c r="K33" i="17"/>
  <c r="K30" i="17"/>
  <c r="K31" i="17"/>
  <c r="K29" i="17"/>
  <c r="G23" i="17"/>
  <c r="G20" i="17"/>
  <c r="G21" i="17"/>
  <c r="G17" i="17"/>
  <c r="G22" i="17"/>
  <c r="AB15" i="1"/>
  <c r="AB16" i="1" s="1"/>
  <c r="AB17" i="1" s="1"/>
  <c r="AB18" i="1" s="1"/>
  <c r="AB19" i="1" s="1"/>
  <c r="AB20" i="1" s="1"/>
  <c r="AB21" i="1" s="1"/>
  <c r="AB22" i="1" s="1"/>
  <c r="AB23" i="1" s="1"/>
  <c r="AG15" i="1"/>
  <c r="AG16" i="1"/>
  <c r="AG17" i="1"/>
  <c r="AG18" i="1"/>
  <c r="AG19" i="1"/>
  <c r="AG20" i="1"/>
  <c r="AG21" i="1"/>
  <c r="AG22" i="1"/>
  <c r="AG23" i="1"/>
  <c r="AG14" i="1"/>
  <c r="AD23" i="1"/>
  <c r="AD15" i="1"/>
  <c r="AD16" i="1"/>
  <c r="AD17" i="1"/>
  <c r="AD18" i="1"/>
  <c r="AD19" i="1"/>
  <c r="AD20" i="1"/>
  <c r="AD21" i="1"/>
  <c r="AD22" i="1"/>
  <c r="AD14" i="1"/>
  <c r="C21" i="2"/>
  <c r="C20" i="2"/>
  <c r="C19" i="2"/>
  <c r="C18" i="2"/>
  <c r="C17" i="2"/>
  <c r="C16" i="2"/>
  <c r="C15" i="2"/>
  <c r="C14" i="2"/>
  <c r="C13" i="2"/>
  <c r="A14" i="2"/>
  <c r="V22" i="18" l="1"/>
  <c r="L34" i="18"/>
  <c r="L22" i="18"/>
  <c r="L40" i="18"/>
  <c r="L37" i="18"/>
  <c r="L33" i="18"/>
  <c r="L41" i="18"/>
  <c r="L35" i="18"/>
  <c r="L36" i="18"/>
  <c r="L39" i="18"/>
  <c r="Z19" i="17"/>
  <c r="Z20" i="17"/>
  <c r="Z17" i="17"/>
  <c r="Z14" i="17"/>
  <c r="Z18" i="17"/>
  <c r="Z21" i="17"/>
  <c r="Z16" i="17"/>
  <c r="Z22" i="17"/>
  <c r="L21" i="17"/>
  <c r="L34" i="17" s="1"/>
  <c r="L17" i="17"/>
  <c r="L30" i="17" s="1"/>
  <c r="L23" i="17"/>
  <c r="L36" i="17" s="1"/>
  <c r="L20" i="17"/>
  <c r="L33" i="17" s="1"/>
  <c r="L22" i="17"/>
  <c r="L35" i="17" s="1"/>
  <c r="L19" i="17"/>
  <c r="L32" i="17" s="1"/>
  <c r="L15" i="17"/>
  <c r="L28" i="17" s="1"/>
  <c r="L18" i="17"/>
  <c r="L31" i="17" s="1"/>
  <c r="L14" i="17"/>
  <c r="L27" i="17" s="1"/>
  <c r="L16" i="17"/>
  <c r="L29" i="17" s="1"/>
  <c r="U15" i="17"/>
  <c r="V15" i="17" s="1"/>
  <c r="U20" i="17"/>
  <c r="V20" i="17" s="1"/>
  <c r="U22" i="17"/>
  <c r="V22" i="17" s="1"/>
  <c r="U16" i="17"/>
  <c r="V16" i="17" s="1"/>
  <c r="U18" i="17"/>
  <c r="V18" i="17" s="1"/>
  <c r="U14" i="17"/>
  <c r="U19" i="17"/>
  <c r="V19" i="17" s="1"/>
  <c r="U21" i="17"/>
  <c r="V21" i="17" s="1"/>
  <c r="U17" i="17"/>
  <c r="V17" i="17" s="1"/>
  <c r="K36" i="17"/>
  <c r="M1" i="1"/>
  <c r="W13" i="18" l="1"/>
  <c r="W21" i="18"/>
  <c r="W18" i="18"/>
  <c r="W15" i="18"/>
  <c r="W20" i="18"/>
  <c r="W14" i="18"/>
  <c r="W17" i="18"/>
  <c r="W16" i="18"/>
  <c r="W19" i="18"/>
  <c r="M13" i="18"/>
  <c r="M33" i="18" s="1"/>
  <c r="M21" i="18"/>
  <c r="M41" i="18" s="1"/>
  <c r="M18" i="18"/>
  <c r="M38" i="18" s="1"/>
  <c r="M15" i="18"/>
  <c r="M35" i="18" s="1"/>
  <c r="M20" i="18"/>
  <c r="M40" i="18" s="1"/>
  <c r="M19" i="18"/>
  <c r="M39" i="18" s="1"/>
  <c r="M17" i="18"/>
  <c r="M37" i="18" s="1"/>
  <c r="M16" i="18"/>
  <c r="M36" i="18" s="1"/>
  <c r="M22" i="18"/>
  <c r="M42" i="18" s="1"/>
  <c r="M14" i="18"/>
  <c r="M34" i="18" s="1"/>
  <c r="R14" i="18"/>
  <c r="S14" i="18" s="1"/>
  <c r="R20" i="18"/>
  <c r="S20" i="18" s="1"/>
  <c r="R17" i="18"/>
  <c r="S17" i="18" s="1"/>
  <c r="R15" i="18"/>
  <c r="S15" i="18" s="1"/>
  <c r="R19" i="18"/>
  <c r="S19" i="18" s="1"/>
  <c r="R18" i="18"/>
  <c r="S18" i="18" s="1"/>
  <c r="R21" i="18"/>
  <c r="S21" i="18" s="1"/>
  <c r="R13" i="18"/>
  <c r="R16" i="18"/>
  <c r="S16" i="18" s="1"/>
  <c r="Z23" i="17"/>
  <c r="U23" i="17"/>
  <c r="U24" i="17" s="1"/>
  <c r="V14" i="17"/>
  <c r="T23" i="16"/>
  <c r="W23" i="16"/>
  <c r="W20" i="16"/>
  <c r="W21" i="16"/>
  <c r="W14" i="16"/>
  <c r="W15" i="16"/>
  <c r="W16" i="16"/>
  <c r="W17" i="16"/>
  <c r="W18" i="16"/>
  <c r="W19" i="16"/>
  <c r="W13" i="16"/>
  <c r="E42" i="16"/>
  <c r="E43" i="16" s="1"/>
  <c r="D41" i="16"/>
  <c r="C41" i="16"/>
  <c r="D40" i="16"/>
  <c r="C40" i="16"/>
  <c r="D39" i="16"/>
  <c r="C39" i="16"/>
  <c r="D38" i="16"/>
  <c r="C38" i="16"/>
  <c r="D37" i="16"/>
  <c r="C37" i="16"/>
  <c r="D36" i="16"/>
  <c r="C36" i="16"/>
  <c r="D35" i="16"/>
  <c r="C35" i="16"/>
  <c r="D34" i="16"/>
  <c r="C34" i="16"/>
  <c r="D33" i="16"/>
  <c r="C33" i="16"/>
  <c r="Z21" i="16"/>
  <c r="D21" i="16"/>
  <c r="C21" i="16"/>
  <c r="Z20" i="16"/>
  <c r="D20" i="16"/>
  <c r="C20" i="16"/>
  <c r="D19" i="16"/>
  <c r="C19" i="16"/>
  <c r="M18" i="16"/>
  <c r="M19" i="16" s="1"/>
  <c r="M20" i="16" s="1"/>
  <c r="M21" i="16" s="1"/>
  <c r="M22" i="16" s="1"/>
  <c r="D18" i="16"/>
  <c r="C18" i="16"/>
  <c r="D17" i="16"/>
  <c r="C17" i="16"/>
  <c r="A17" i="16"/>
  <c r="A18" i="16" s="1"/>
  <c r="A19" i="16" s="1"/>
  <c r="A20" i="16" s="1"/>
  <c r="A21" i="16" s="1"/>
  <c r="A22" i="16" s="1"/>
  <c r="D16" i="16"/>
  <c r="C16" i="16"/>
  <c r="A16" i="16"/>
  <c r="D15" i="16"/>
  <c r="C15" i="16"/>
  <c r="A15" i="16"/>
  <c r="M14" i="16"/>
  <c r="M15" i="16" s="1"/>
  <c r="M16" i="16" s="1"/>
  <c r="M17" i="16" s="1"/>
  <c r="D14" i="16"/>
  <c r="C14" i="16"/>
  <c r="A14" i="16"/>
  <c r="AA13" i="16"/>
  <c r="Z13" i="16"/>
  <c r="Z22" i="16" s="1"/>
  <c r="D13" i="16"/>
  <c r="C13" i="16"/>
  <c r="R22" i="18" l="1"/>
  <c r="R23" i="18" s="1"/>
  <c r="S13" i="18"/>
  <c r="W22" i="18"/>
  <c r="V23" i="17"/>
  <c r="W16" i="17"/>
  <c r="Q16" i="17" s="1"/>
  <c r="W20" i="17"/>
  <c r="Q20" i="17" s="1"/>
  <c r="W15" i="17"/>
  <c r="Q15" i="17" s="1"/>
  <c r="W18" i="17"/>
  <c r="Q18" i="17" s="1"/>
  <c r="W19" i="17"/>
  <c r="Q19" i="17" s="1"/>
  <c r="W14" i="17"/>
  <c r="Q14" i="17" s="1"/>
  <c r="W22" i="17"/>
  <c r="Q22" i="17" s="1"/>
  <c r="W17" i="17"/>
  <c r="Q17" i="17" s="1"/>
  <c r="W21" i="17"/>
  <c r="Q21" i="17" s="1"/>
  <c r="E19" i="16"/>
  <c r="J19" i="16" s="1"/>
  <c r="E33" i="16"/>
  <c r="F33" i="16" s="1"/>
  <c r="H13" i="16" s="1"/>
  <c r="I13" i="16" s="1"/>
  <c r="E37" i="16"/>
  <c r="E41" i="16"/>
  <c r="E15" i="16"/>
  <c r="E18" i="16"/>
  <c r="E20" i="16"/>
  <c r="C22" i="16"/>
  <c r="E39" i="16"/>
  <c r="F39" i="16" s="1"/>
  <c r="H19" i="16" s="1"/>
  <c r="I19" i="16" s="1"/>
  <c r="J15" i="16"/>
  <c r="F15" i="16"/>
  <c r="E14" i="16"/>
  <c r="F14" i="16" s="1"/>
  <c r="E16" i="16"/>
  <c r="F16" i="16" s="1"/>
  <c r="E21" i="16"/>
  <c r="J18" i="16"/>
  <c r="F18" i="16"/>
  <c r="J14" i="16"/>
  <c r="E13" i="16"/>
  <c r="D22" i="16"/>
  <c r="F20" i="16"/>
  <c r="J20" i="16"/>
  <c r="F37" i="16"/>
  <c r="H17" i="16" s="1"/>
  <c r="I17" i="16" s="1"/>
  <c r="F41" i="16"/>
  <c r="H21" i="16"/>
  <c r="I21" i="16" s="1"/>
  <c r="E17" i="16"/>
  <c r="C42" i="16"/>
  <c r="E34" i="16"/>
  <c r="F34" i="16" s="1"/>
  <c r="H14" i="16" s="1"/>
  <c r="I14" i="16" s="1"/>
  <c r="E36" i="16"/>
  <c r="F36" i="16" s="1"/>
  <c r="H16" i="16" s="1"/>
  <c r="I16" i="16" s="1"/>
  <c r="E38" i="16"/>
  <c r="F38" i="16" s="1"/>
  <c r="H18" i="16" s="1"/>
  <c r="I18" i="16" s="1"/>
  <c r="E40" i="16"/>
  <c r="F40" i="16" s="1"/>
  <c r="H20" i="16" s="1"/>
  <c r="I20" i="16" s="1"/>
  <c r="E35" i="16"/>
  <c r="F35" i="16" s="1"/>
  <c r="H15" i="16" s="1"/>
  <c r="I15" i="16" s="1"/>
  <c r="M15" i="1"/>
  <c r="M16" i="1" s="1"/>
  <c r="M17" i="1" s="1"/>
  <c r="M18" i="1" s="1"/>
  <c r="M19" i="1" s="1"/>
  <c r="M20" i="1" s="1"/>
  <c r="M21" i="1" s="1"/>
  <c r="M22" i="1" s="1"/>
  <c r="M23" i="1" s="1"/>
  <c r="N14" i="2"/>
  <c r="N15" i="2" s="1"/>
  <c r="N16" i="2" s="1"/>
  <c r="N17" i="2" s="1"/>
  <c r="N18" i="2" s="1"/>
  <c r="N19" i="2" s="1"/>
  <c r="N20" i="2" s="1"/>
  <c r="N21" i="2" s="1"/>
  <c r="N22" i="2" s="1"/>
  <c r="S22" i="18" l="1"/>
  <c r="T15" i="18"/>
  <c r="N15" i="18" s="1"/>
  <c r="T20" i="18"/>
  <c r="N20" i="18" s="1"/>
  <c r="T17" i="18"/>
  <c r="N17" i="18" s="1"/>
  <c r="T14" i="18"/>
  <c r="N14" i="18" s="1"/>
  <c r="T13" i="18"/>
  <c r="T19" i="18"/>
  <c r="N19" i="18" s="1"/>
  <c r="T21" i="18"/>
  <c r="N21" i="18" s="1"/>
  <c r="T16" i="18"/>
  <c r="N16" i="18" s="1"/>
  <c r="T18" i="18"/>
  <c r="N18" i="18" s="1"/>
  <c r="R30" i="17"/>
  <c r="R17" i="17"/>
  <c r="AM17" i="17"/>
  <c r="P17" i="17"/>
  <c r="AA17" i="17"/>
  <c r="AE17" i="17" s="1"/>
  <c r="AK17" i="17"/>
  <c r="AL17" i="17" s="1"/>
  <c r="AN17" i="17"/>
  <c r="W23" i="17"/>
  <c r="AM18" i="17"/>
  <c r="R18" i="17"/>
  <c r="AK18" i="17"/>
  <c r="AL18" i="17" s="1"/>
  <c r="AA18" i="17"/>
  <c r="AE18" i="17" s="1"/>
  <c r="R31" i="17"/>
  <c r="P18" i="17"/>
  <c r="AN18" i="17"/>
  <c r="R28" i="17"/>
  <c r="AK15" i="17"/>
  <c r="AL15" i="17" s="1"/>
  <c r="AA15" i="17"/>
  <c r="AE15" i="17" s="1"/>
  <c r="P15" i="17"/>
  <c r="AM15" i="17"/>
  <c r="R15" i="17"/>
  <c r="AN15" i="17"/>
  <c r="AM14" i="17"/>
  <c r="R14" i="17"/>
  <c r="AA14" i="17"/>
  <c r="R27" i="17"/>
  <c r="P14" i="17"/>
  <c r="AK14" i="17"/>
  <c r="AL14" i="17" s="1"/>
  <c r="Q23" i="17"/>
  <c r="AN14" i="17"/>
  <c r="AK22" i="17"/>
  <c r="AL22" i="17" s="1"/>
  <c r="AA22" i="17"/>
  <c r="AE22" i="17" s="1"/>
  <c r="R22" i="17"/>
  <c r="P22" i="17"/>
  <c r="R35" i="17"/>
  <c r="AN22" i="17"/>
  <c r="AM22" i="17"/>
  <c r="AK19" i="17"/>
  <c r="AL19" i="17" s="1"/>
  <c r="AA19" i="17"/>
  <c r="AE19" i="17" s="1"/>
  <c r="P19" i="17"/>
  <c r="R32" i="17"/>
  <c r="R19" i="17"/>
  <c r="AM19" i="17"/>
  <c r="AN19" i="17"/>
  <c r="R33" i="17"/>
  <c r="R20" i="17"/>
  <c r="AN20" i="17"/>
  <c r="P20" i="17"/>
  <c r="AM20" i="17"/>
  <c r="AK20" i="17"/>
  <c r="AL20" i="17" s="1"/>
  <c r="AA20" i="17"/>
  <c r="AE20" i="17" s="1"/>
  <c r="AM21" i="17"/>
  <c r="R34" i="17"/>
  <c r="P21" i="17"/>
  <c r="AA21" i="17"/>
  <c r="AE21" i="17" s="1"/>
  <c r="AK21" i="17"/>
  <c r="AL21" i="17" s="1"/>
  <c r="R21" i="17"/>
  <c r="AN21" i="17"/>
  <c r="AK16" i="17"/>
  <c r="AL16" i="17" s="1"/>
  <c r="AA16" i="17"/>
  <c r="AE16" i="17" s="1"/>
  <c r="R16" i="17"/>
  <c r="AN16" i="17"/>
  <c r="AM16" i="17"/>
  <c r="P16" i="17"/>
  <c r="R29" i="17"/>
  <c r="F19" i="16"/>
  <c r="G19" i="16" s="1"/>
  <c r="E22" i="16"/>
  <c r="F22" i="16" s="1"/>
  <c r="G20" i="16" s="1"/>
  <c r="J16" i="16"/>
  <c r="K16" i="16" s="1"/>
  <c r="F21" i="16"/>
  <c r="J21" i="16"/>
  <c r="K21" i="16" s="1"/>
  <c r="AA20" i="16"/>
  <c r="O20" i="16"/>
  <c r="K20" i="16"/>
  <c r="K18" i="16"/>
  <c r="O18" i="16"/>
  <c r="AA18" i="16"/>
  <c r="AA17" i="16"/>
  <c r="O17" i="16"/>
  <c r="K14" i="16"/>
  <c r="AA14" i="16"/>
  <c r="O14" i="16"/>
  <c r="O13" i="16"/>
  <c r="I22" i="16"/>
  <c r="K29" i="16"/>
  <c r="K15" i="16"/>
  <c r="AA15" i="16"/>
  <c r="O15" i="16"/>
  <c r="AA21" i="16"/>
  <c r="O21" i="16"/>
  <c r="H22" i="16"/>
  <c r="K27" i="16"/>
  <c r="K33" i="16"/>
  <c r="K19" i="16"/>
  <c r="AA19" i="16"/>
  <c r="O19" i="16"/>
  <c r="O16" i="16"/>
  <c r="AA16" i="16"/>
  <c r="F42" i="16"/>
  <c r="F17" i="16"/>
  <c r="J17" i="16"/>
  <c r="F13" i="16"/>
  <c r="J13" i="16"/>
  <c r="K13" i="16" s="1"/>
  <c r="K31" i="16"/>
  <c r="X14" i="1"/>
  <c r="X22" i="1"/>
  <c r="X21" i="1"/>
  <c r="O19" i="18" l="1"/>
  <c r="O39" i="18"/>
  <c r="AE19" i="18"/>
  <c r="AC19" i="18"/>
  <c r="AD19" i="18" s="1"/>
  <c r="X19" i="18"/>
  <c r="Y19" i="18" s="1"/>
  <c r="AF19" i="18"/>
  <c r="AC14" i="18"/>
  <c r="AD14" i="18" s="1"/>
  <c r="X14" i="18"/>
  <c r="Y14" i="18" s="1"/>
  <c r="AE14" i="18"/>
  <c r="AF14" i="18"/>
  <c r="O34" i="18"/>
  <c r="O14" i="18"/>
  <c r="AE18" i="18"/>
  <c r="X18" i="18"/>
  <c r="Y18" i="18" s="1"/>
  <c r="O18" i="18"/>
  <c r="O38" i="18"/>
  <c r="AC18" i="18"/>
  <c r="AD18" i="18" s="1"/>
  <c r="AF18" i="18"/>
  <c r="AC15" i="18"/>
  <c r="AD15" i="18" s="1"/>
  <c r="AE15" i="18"/>
  <c r="X15" i="18"/>
  <c r="Y15" i="18" s="1"/>
  <c r="AF15" i="18"/>
  <c r="O15" i="18"/>
  <c r="O35" i="18"/>
  <c r="T22" i="18"/>
  <c r="AC17" i="18"/>
  <c r="AD17" i="18" s="1"/>
  <c r="AE17" i="18"/>
  <c r="O37" i="18"/>
  <c r="AF17" i="18"/>
  <c r="O17" i="18"/>
  <c r="X17" i="18"/>
  <c r="Y17" i="18" s="1"/>
  <c r="AC20" i="18"/>
  <c r="AD20" i="18" s="1"/>
  <c r="O40" i="18"/>
  <c r="AE20" i="18"/>
  <c r="AF20" i="18"/>
  <c r="O20" i="18"/>
  <c r="X20" i="18"/>
  <c r="Y20" i="18" s="1"/>
  <c r="X16" i="18"/>
  <c r="Y16" i="18" s="1"/>
  <c r="O16" i="18"/>
  <c r="AC16" i="18"/>
  <c r="AD16" i="18" s="1"/>
  <c r="AE16" i="18"/>
  <c r="O36" i="18"/>
  <c r="AF16" i="18"/>
  <c r="AE21" i="18"/>
  <c r="O41" i="18"/>
  <c r="X21" i="18"/>
  <c r="Y21" i="18" s="1"/>
  <c r="O21" i="18"/>
  <c r="AC21" i="18"/>
  <c r="AD21" i="18" s="1"/>
  <c r="AF21" i="18"/>
  <c r="N13" i="18"/>
  <c r="AK23" i="17"/>
  <c r="AL23" i="17" s="1"/>
  <c r="R36" i="17"/>
  <c r="AM23" i="17"/>
  <c r="P23" i="17"/>
  <c r="P25" i="17" s="1"/>
  <c r="P26" i="17" s="1"/>
  <c r="AN23" i="17"/>
  <c r="R23" i="17"/>
  <c r="S14" i="17" s="1"/>
  <c r="AE14" i="17"/>
  <c r="AA23" i="17"/>
  <c r="AE23" i="17" s="1"/>
  <c r="AI23" i="17" s="1"/>
  <c r="G14" i="16"/>
  <c r="G13" i="16"/>
  <c r="G17" i="16"/>
  <c r="G15" i="16"/>
  <c r="G18" i="16"/>
  <c r="G21" i="16"/>
  <c r="G22" i="16"/>
  <c r="G16" i="16"/>
  <c r="K30" i="16"/>
  <c r="K17" i="16"/>
  <c r="AA22" i="16"/>
  <c r="K32" i="16"/>
  <c r="O22" i="16"/>
  <c r="K34" i="16"/>
  <c r="K28" i="16"/>
  <c r="J22" i="16"/>
  <c r="K22" i="16" s="1"/>
  <c r="K26" i="16"/>
  <c r="C35" i="1"/>
  <c r="C36" i="1"/>
  <c r="C37" i="1"/>
  <c r="C38" i="1"/>
  <c r="C39" i="1"/>
  <c r="C40" i="1"/>
  <c r="C41" i="1"/>
  <c r="C42" i="1"/>
  <c r="C34" i="1"/>
  <c r="AE13" i="18" l="1"/>
  <c r="O33" i="18"/>
  <c r="X13" i="18"/>
  <c r="O13" i="18"/>
  <c r="AC13" i="18"/>
  <c r="AD13" i="18" s="1"/>
  <c r="N22" i="18"/>
  <c r="AF13" i="18"/>
  <c r="S15" i="17"/>
  <c r="S22" i="17"/>
  <c r="S21" i="17"/>
  <c r="S16" i="17"/>
  <c r="AH18" i="17"/>
  <c r="AJ18" i="17" s="1"/>
  <c r="AI18" i="17"/>
  <c r="AI16" i="17"/>
  <c r="AH17" i="17"/>
  <c r="AJ17" i="17" s="1"/>
  <c r="AH19" i="17"/>
  <c r="AJ19" i="17" s="1"/>
  <c r="AI15" i="17"/>
  <c r="AI19" i="17"/>
  <c r="AH20" i="17"/>
  <c r="AJ20" i="17" s="1"/>
  <c r="AI21" i="17"/>
  <c r="AI20" i="17"/>
  <c r="AH22" i="17"/>
  <c r="AJ22" i="17" s="1"/>
  <c r="S18" i="17"/>
  <c r="AH21" i="17"/>
  <c r="AJ21" i="17" s="1"/>
  <c r="AI14" i="17"/>
  <c r="AH14" i="17"/>
  <c r="S19" i="17"/>
  <c r="S20" i="17"/>
  <c r="AH16" i="17"/>
  <c r="AJ16" i="17" s="1"/>
  <c r="R24" i="17"/>
  <c r="S23" i="17"/>
  <c r="S17" i="17"/>
  <c r="AH15" i="17"/>
  <c r="AJ15" i="17" s="1"/>
  <c r="AI17" i="17"/>
  <c r="AI22" i="17"/>
  <c r="L19" i="16"/>
  <c r="L32" i="16" s="1"/>
  <c r="L15" i="16"/>
  <c r="L28" i="16" s="1"/>
  <c r="L20" i="16"/>
  <c r="L33" i="16" s="1"/>
  <c r="L16" i="16"/>
  <c r="L29" i="16" s="1"/>
  <c r="L21" i="16"/>
  <c r="L34" i="16" s="1"/>
  <c r="L22" i="16"/>
  <c r="L35" i="16" s="1"/>
  <c r="L13" i="16"/>
  <c r="L26" i="16" s="1"/>
  <c r="L18" i="16"/>
  <c r="L31" i="16" s="1"/>
  <c r="L17" i="16"/>
  <c r="L30" i="16" s="1"/>
  <c r="L14" i="16"/>
  <c r="L27" i="16" s="1"/>
  <c r="X16" i="16"/>
  <c r="X15" i="16"/>
  <c r="X19" i="16"/>
  <c r="X20" i="16"/>
  <c r="X17" i="16"/>
  <c r="X18" i="16"/>
  <c r="X14" i="16"/>
  <c r="X21" i="16"/>
  <c r="K35" i="16"/>
  <c r="AB21" i="16"/>
  <c r="AB16" i="16"/>
  <c r="AB20" i="16"/>
  <c r="AB17" i="16"/>
  <c r="AB13" i="16"/>
  <c r="AB19" i="16"/>
  <c r="AB15" i="16"/>
  <c r="AB18" i="16"/>
  <c r="AB14" i="16"/>
  <c r="E43" i="1"/>
  <c r="O42" i="18" l="1"/>
  <c r="AC22" i="18"/>
  <c r="AD22" i="18" s="1"/>
  <c r="AE22" i="18"/>
  <c r="AF22" i="18"/>
  <c r="O22" i="18"/>
  <c r="Y13" i="18"/>
  <c r="X22" i="18"/>
  <c r="Y22" i="18" s="1"/>
  <c r="AH23" i="17"/>
  <c r="AJ14" i="17"/>
  <c r="AJ23" i="17" s="1"/>
  <c r="AB22" i="16"/>
  <c r="E40" i="1"/>
  <c r="E44" i="1"/>
  <c r="E39" i="1"/>
  <c r="E38" i="1"/>
  <c r="E34" i="1"/>
  <c r="E37" i="1"/>
  <c r="E36" i="1"/>
  <c r="E42" i="1"/>
  <c r="E35" i="1"/>
  <c r="E41" i="1"/>
  <c r="Z22" i="18" l="1"/>
  <c r="AA16" i="18"/>
  <c r="AB16" i="18" s="1"/>
  <c r="Z19" i="18"/>
  <c r="AA17" i="18"/>
  <c r="AB17" i="18" s="1"/>
  <c r="AA19" i="18"/>
  <c r="AB19" i="18" s="1"/>
  <c r="Z18" i="18"/>
  <c r="AA20" i="18"/>
  <c r="AB20" i="18" s="1"/>
  <c r="Z20" i="18"/>
  <c r="Z15" i="18"/>
  <c r="Z16" i="18"/>
  <c r="Z17" i="18"/>
  <c r="AA18" i="18"/>
  <c r="AB18" i="18" s="1"/>
  <c r="Z14" i="18"/>
  <c r="AA14" i="18"/>
  <c r="AB14" i="18" s="1"/>
  <c r="Z21" i="18"/>
  <c r="AA21" i="18"/>
  <c r="AB21" i="18" s="1"/>
  <c r="AA15" i="18"/>
  <c r="AB15" i="18" s="1"/>
  <c r="Z13" i="18"/>
  <c r="AA13" i="18"/>
  <c r="P22" i="18"/>
  <c r="O23" i="18"/>
  <c r="P16" i="18"/>
  <c r="P17" i="18"/>
  <c r="P15" i="18"/>
  <c r="P19" i="18"/>
  <c r="P18" i="18"/>
  <c r="P21" i="18"/>
  <c r="P20" i="18"/>
  <c r="P14" i="18"/>
  <c r="P13" i="18"/>
  <c r="F43" i="13"/>
  <c r="F47" i="13"/>
  <c r="F46" i="13"/>
  <c r="F42" i="13"/>
  <c r="F48" i="13"/>
  <c r="F49" i="13"/>
  <c r="F44" i="13"/>
  <c r="F45" i="13"/>
  <c r="F50" i="13"/>
  <c r="AA22" i="18" l="1"/>
  <c r="AB13" i="18"/>
  <c r="AB22" i="18" s="1"/>
  <c r="F51" i="13"/>
  <c r="X23" i="1" l="1"/>
  <c r="K57" i="4" l="1"/>
  <c r="D57" i="4"/>
  <c r="C34" i="4"/>
  <c r="D34" i="4"/>
  <c r="E34" i="4"/>
  <c r="F34" i="4"/>
  <c r="G34" i="4"/>
  <c r="I34" i="4"/>
  <c r="J34" i="4"/>
  <c r="K34" i="4"/>
  <c r="L34" i="4"/>
  <c r="N34" i="4"/>
  <c r="C35" i="4"/>
  <c r="D35" i="4"/>
  <c r="E35" i="4"/>
  <c r="F35" i="4"/>
  <c r="G35" i="4"/>
  <c r="I35" i="4"/>
  <c r="J35" i="4"/>
  <c r="K35" i="4"/>
  <c r="L35" i="4"/>
  <c r="N35" i="4"/>
  <c r="C36" i="4"/>
  <c r="D36" i="4"/>
  <c r="E36" i="4"/>
  <c r="F36" i="4"/>
  <c r="G36" i="4"/>
  <c r="I36" i="4"/>
  <c r="J36" i="4"/>
  <c r="K36" i="4"/>
  <c r="L36" i="4"/>
  <c r="N36" i="4"/>
  <c r="C37" i="4"/>
  <c r="D37" i="4"/>
  <c r="E37" i="4"/>
  <c r="F37" i="4"/>
  <c r="G37" i="4"/>
  <c r="I37" i="4"/>
  <c r="J37" i="4"/>
  <c r="K37" i="4"/>
  <c r="L37" i="4"/>
  <c r="N37" i="4"/>
  <c r="C38" i="4"/>
  <c r="D38" i="4"/>
  <c r="E38" i="4"/>
  <c r="F38" i="4"/>
  <c r="G38" i="4"/>
  <c r="I38" i="4"/>
  <c r="J38" i="4"/>
  <c r="K38" i="4"/>
  <c r="L38" i="4"/>
  <c r="N38" i="4"/>
  <c r="C39" i="4"/>
  <c r="D39" i="4"/>
  <c r="E39" i="4"/>
  <c r="F39" i="4"/>
  <c r="G39" i="4"/>
  <c r="I39" i="4"/>
  <c r="J39" i="4"/>
  <c r="K39" i="4"/>
  <c r="L39" i="4"/>
  <c r="N39" i="4"/>
  <c r="C40" i="4"/>
  <c r="D40" i="4"/>
  <c r="E40" i="4"/>
  <c r="F40" i="4"/>
  <c r="G40" i="4"/>
  <c r="I40" i="4"/>
  <c r="J40" i="4"/>
  <c r="K40" i="4"/>
  <c r="L40" i="4"/>
  <c r="N40" i="4"/>
  <c r="C41" i="4"/>
  <c r="D41" i="4"/>
  <c r="E41" i="4"/>
  <c r="F41" i="4"/>
  <c r="G41" i="4"/>
  <c r="I41" i="4"/>
  <c r="J41" i="4"/>
  <c r="K41" i="4"/>
  <c r="L41" i="4"/>
  <c r="N41" i="4"/>
  <c r="C42" i="4"/>
  <c r="D42" i="4"/>
  <c r="E42" i="4"/>
  <c r="F42" i="4"/>
  <c r="G42" i="4"/>
  <c r="I42" i="4"/>
  <c r="J42" i="4"/>
  <c r="K42" i="4"/>
  <c r="L42" i="4"/>
  <c r="N42" i="4"/>
  <c r="B42" i="4"/>
  <c r="B41" i="4"/>
  <c r="B39" i="4"/>
  <c r="B38" i="4"/>
  <c r="B37" i="4"/>
  <c r="B36" i="4"/>
  <c r="B35" i="4"/>
  <c r="B34" i="4"/>
  <c r="B40" i="4"/>
  <c r="C33" i="4"/>
  <c r="D33" i="4"/>
  <c r="E33" i="4"/>
  <c r="F33" i="4"/>
  <c r="G33" i="4"/>
  <c r="I33" i="4"/>
  <c r="J33" i="4"/>
  <c r="K33" i="4"/>
  <c r="L33" i="4"/>
  <c r="N33" i="4"/>
  <c r="B33" i="4"/>
  <c r="I41" i="3"/>
  <c r="G41" i="3"/>
  <c r="K26" i="3"/>
  <c r="B40" i="3"/>
  <c r="D35" i="1" l="1"/>
  <c r="F35" i="1" s="1"/>
  <c r="D36" i="1"/>
  <c r="F36" i="1" s="1"/>
  <c r="D37" i="1"/>
  <c r="F37" i="1" s="1"/>
  <c r="D38" i="1"/>
  <c r="F38" i="1" s="1"/>
  <c r="D39" i="1"/>
  <c r="F39" i="1" s="1"/>
  <c r="D40" i="1"/>
  <c r="F40" i="1" s="1"/>
  <c r="D41" i="1"/>
  <c r="F41" i="1" s="1"/>
  <c r="D42" i="1"/>
  <c r="F42" i="1" s="1"/>
  <c r="D34" i="1"/>
  <c r="F34" i="1" s="1"/>
  <c r="L85" i="2"/>
  <c r="F22" i="2"/>
  <c r="M22" i="2"/>
  <c r="C43" i="1"/>
  <c r="A15" i="2"/>
  <c r="A16" i="2" s="1"/>
  <c r="A17" i="2" s="1"/>
  <c r="A18" i="2" s="1"/>
  <c r="A19" i="2" s="1"/>
  <c r="A20" i="2" s="1"/>
  <c r="A21" i="2" s="1"/>
  <c r="A22" i="2" s="1"/>
  <c r="A15" i="1"/>
  <c r="A16" i="1" s="1"/>
  <c r="A17" i="1" s="1"/>
  <c r="A18" i="1" s="1"/>
  <c r="A19" i="1" s="1"/>
  <c r="A20" i="1" s="1"/>
  <c r="A21" i="1" s="1"/>
  <c r="A22" i="1" s="1"/>
  <c r="A23" i="1" s="1"/>
  <c r="H14" i="1" l="1"/>
  <c r="H22" i="1"/>
  <c r="H20" i="1"/>
  <c r="H18" i="1"/>
  <c r="H17" i="1"/>
  <c r="H21" i="1"/>
  <c r="H15" i="1"/>
  <c r="H16" i="1"/>
  <c r="H19" i="1"/>
  <c r="H23" i="1" l="1"/>
  <c r="F43" i="1"/>
  <c r="C14" i="1" l="1"/>
  <c r="K18" i="2"/>
  <c r="K15" i="2"/>
  <c r="C16" i="1"/>
  <c r="C18" i="1"/>
  <c r="C21" i="1"/>
  <c r="K21" i="2"/>
  <c r="P15" i="2" l="1"/>
  <c r="I18" i="1"/>
  <c r="O18" i="1" s="1"/>
  <c r="D11" i="13"/>
  <c r="G46" i="13" s="1"/>
  <c r="I16" i="1"/>
  <c r="D9" i="13"/>
  <c r="G44" i="13" s="1"/>
  <c r="I21" i="1"/>
  <c r="D14" i="13"/>
  <c r="G49" i="13" s="1"/>
  <c r="I14" i="1"/>
  <c r="O14" i="1" s="1"/>
  <c r="D7" i="13"/>
  <c r="C15" i="1"/>
  <c r="P21" i="2"/>
  <c r="P18" i="2"/>
  <c r="C19" i="1"/>
  <c r="K20" i="2"/>
  <c r="K17" i="2"/>
  <c r="C17" i="1"/>
  <c r="E7" i="13" l="1"/>
  <c r="E9" i="13"/>
  <c r="H44" i="13" s="1"/>
  <c r="O16" i="1"/>
  <c r="E14" i="13"/>
  <c r="H49" i="13" s="1"/>
  <c r="O21" i="1"/>
  <c r="I15" i="1"/>
  <c r="O15" i="1" s="1"/>
  <c r="D8" i="13"/>
  <c r="G43" i="13" s="1"/>
  <c r="Y21" i="1"/>
  <c r="I17" i="1"/>
  <c r="O17" i="1" s="1"/>
  <c r="D10" i="13"/>
  <c r="G45" i="13" s="1"/>
  <c r="I19" i="1"/>
  <c r="O19" i="1" s="1"/>
  <c r="D12" i="13"/>
  <c r="G47" i="13" s="1"/>
  <c r="G42" i="13"/>
  <c r="H42" i="13"/>
  <c r="P20" i="2"/>
  <c r="C22" i="1"/>
  <c r="Y16" i="1"/>
  <c r="C22" i="2"/>
  <c r="C25" i="2" s="1"/>
  <c r="K13" i="2"/>
  <c r="C20" i="1"/>
  <c r="E11" i="13"/>
  <c r="H46" i="13" s="1"/>
  <c r="Y14" i="1"/>
  <c r="K16" i="2"/>
  <c r="K14" i="2"/>
  <c r="K19" i="2"/>
  <c r="P17" i="2"/>
  <c r="I20" i="1" l="1"/>
  <c r="O20" i="1" s="1"/>
  <c r="D13" i="13"/>
  <c r="G48" i="13" s="1"/>
  <c r="Y17" i="1"/>
  <c r="E10" i="13"/>
  <c r="H45" i="13" s="1"/>
  <c r="E12" i="13"/>
  <c r="H47" i="13" s="1"/>
  <c r="Y19" i="1"/>
  <c r="I22" i="1"/>
  <c r="D15" i="13"/>
  <c r="G50" i="13" s="1"/>
  <c r="E8" i="13"/>
  <c r="H43" i="13" s="1"/>
  <c r="Y15" i="1"/>
  <c r="P16" i="2"/>
  <c r="P14" i="2"/>
  <c r="P19" i="2"/>
  <c r="C23" i="1"/>
  <c r="P13" i="2"/>
  <c r="K22" i="2"/>
  <c r="P22" i="2" s="1"/>
  <c r="V20" i="2" s="1"/>
  <c r="Y18" i="1"/>
  <c r="I23" i="1" l="1"/>
  <c r="O23" i="1" s="1"/>
  <c r="O22" i="1"/>
  <c r="D16" i="13"/>
  <c r="G51" i="13" s="1"/>
  <c r="V13" i="2"/>
  <c r="E15" i="13"/>
  <c r="H50" i="13" s="1"/>
  <c r="Y22" i="1"/>
  <c r="E13" i="13"/>
  <c r="Y20" i="1"/>
  <c r="Y23" i="1" s="1"/>
  <c r="V16" i="2"/>
  <c r="V17" i="2"/>
  <c r="V14" i="2"/>
  <c r="S13" i="2"/>
  <c r="K7" i="13" s="1"/>
  <c r="K24" i="13" s="1"/>
  <c r="K42" i="13" s="1"/>
  <c r="S15" i="2"/>
  <c r="K9" i="13" s="1"/>
  <c r="K26" i="13" s="1"/>
  <c r="K44" i="13" s="1"/>
  <c r="S16" i="2"/>
  <c r="K10" i="13" s="1"/>
  <c r="K27" i="13" s="1"/>
  <c r="K45" i="13" s="1"/>
  <c r="S17" i="2"/>
  <c r="K11" i="13" s="1"/>
  <c r="K28" i="13" s="1"/>
  <c r="K46" i="13" s="1"/>
  <c r="S19" i="2"/>
  <c r="K13" i="13" s="1"/>
  <c r="K30" i="13" s="1"/>
  <c r="K48" i="13" s="1"/>
  <c r="S20" i="2"/>
  <c r="K14" i="13" s="1"/>
  <c r="K31" i="13" s="1"/>
  <c r="K49" i="13" s="1"/>
  <c r="S21" i="2"/>
  <c r="K15" i="13" s="1"/>
  <c r="K32" i="13" s="1"/>
  <c r="K50" i="13" s="1"/>
  <c r="Y16" i="2"/>
  <c r="S14" i="2"/>
  <c r="K8" i="13" s="1"/>
  <c r="K25" i="13" s="1"/>
  <c r="K43" i="13" s="1"/>
  <c r="S18" i="2"/>
  <c r="K12" i="13" s="1"/>
  <c r="K29" i="13" s="1"/>
  <c r="K47" i="13" s="1"/>
  <c r="S22" i="2"/>
  <c r="K16" i="13" s="1"/>
  <c r="K33" i="13" s="1"/>
  <c r="K51" i="13" s="1"/>
  <c r="Y13" i="2"/>
  <c r="Y15" i="2"/>
  <c r="Y18" i="2"/>
  <c r="Y20" i="2"/>
  <c r="Y22" i="2"/>
  <c r="Y14" i="2"/>
  <c r="Y17" i="2"/>
  <c r="Y19" i="2"/>
  <c r="Y21" i="2"/>
  <c r="V15" i="2"/>
  <c r="V18" i="2"/>
  <c r="V21" i="2"/>
  <c r="V19" i="2"/>
  <c r="Z22" i="1" l="1"/>
  <c r="Z15" i="1"/>
  <c r="Z20" i="1"/>
  <c r="Z18" i="1"/>
  <c r="Z14" i="1"/>
  <c r="Z21" i="1"/>
  <c r="Z17" i="1"/>
  <c r="Z19" i="1"/>
  <c r="Z16" i="1"/>
  <c r="H48" i="13"/>
  <c r="E16" i="13"/>
  <c r="H51" i="13" s="1"/>
  <c r="V22" i="2"/>
  <c r="Z23" i="1" l="1"/>
  <c r="D21" i="1"/>
  <c r="E21" i="1" s="1"/>
  <c r="D19" i="1"/>
  <c r="E19" i="1" s="1"/>
  <c r="D20" i="1"/>
  <c r="E20" i="1" s="1"/>
  <c r="D22" i="1"/>
  <c r="E22" i="1" s="1"/>
  <c r="D18" i="1"/>
  <c r="E18" i="1" s="1"/>
  <c r="D15" i="1"/>
  <c r="E15" i="1" s="1"/>
  <c r="D17" i="1"/>
  <c r="E17" i="1" s="1"/>
  <c r="D16" i="1"/>
  <c r="E16" i="1" s="1"/>
  <c r="G16" i="2" l="1"/>
  <c r="E16" i="2" s="1"/>
  <c r="J17" i="1"/>
  <c r="F10" i="13" s="1"/>
  <c r="F17" i="1"/>
  <c r="J22" i="1"/>
  <c r="F15" i="13" s="1"/>
  <c r="G21" i="2"/>
  <c r="E21" i="2" s="1"/>
  <c r="F22" i="1"/>
  <c r="F18" i="1"/>
  <c r="G17" i="2"/>
  <c r="E17" i="2" s="1"/>
  <c r="J18" i="1"/>
  <c r="F11" i="13" s="1"/>
  <c r="F21" i="1"/>
  <c r="G20" i="2"/>
  <c r="E20" i="2" s="1"/>
  <c r="J21" i="1"/>
  <c r="F14" i="13" s="1"/>
  <c r="G18" i="2"/>
  <c r="E18" i="2" s="1"/>
  <c r="J19" i="1"/>
  <c r="F12" i="13" s="1"/>
  <c r="F19" i="1"/>
  <c r="G19" i="2"/>
  <c r="E19" i="2" s="1"/>
  <c r="J20" i="1"/>
  <c r="F13" i="13" s="1"/>
  <c r="F20" i="1"/>
  <c r="G15" i="2"/>
  <c r="E15" i="2" s="1"/>
  <c r="F16" i="1"/>
  <c r="J16" i="1"/>
  <c r="F9" i="13" s="1"/>
  <c r="G14" i="2"/>
  <c r="E14" i="2" s="1"/>
  <c r="F15" i="1"/>
  <c r="J15" i="1"/>
  <c r="F8" i="13" s="1"/>
  <c r="G8" i="13" l="1"/>
  <c r="H8" i="13"/>
  <c r="G14" i="13"/>
  <c r="H14" i="13"/>
  <c r="G15" i="13"/>
  <c r="H15" i="13"/>
  <c r="G12" i="13"/>
  <c r="H12" i="13"/>
  <c r="G9" i="13"/>
  <c r="H9" i="13"/>
  <c r="G10" i="13"/>
  <c r="H10" i="13"/>
  <c r="G13" i="13"/>
  <c r="H13" i="13"/>
  <c r="G11" i="13"/>
  <c r="H11" i="13"/>
  <c r="K15" i="1"/>
  <c r="K28" i="1"/>
  <c r="K34" i="1"/>
  <c r="K21" i="1"/>
  <c r="K29" i="1"/>
  <c r="K16" i="1"/>
  <c r="K32" i="1"/>
  <c r="K19" i="1"/>
  <c r="K33" i="1"/>
  <c r="K20" i="1"/>
  <c r="K31" i="1"/>
  <c r="K18" i="1"/>
  <c r="K35" i="1"/>
  <c r="K22" i="1"/>
  <c r="K30" i="1"/>
  <c r="K17" i="1"/>
  <c r="H15" i="2" l="1"/>
  <c r="D15" i="2"/>
  <c r="H14" i="2"/>
  <c r="D14" i="2"/>
  <c r="H21" i="2"/>
  <c r="D21" i="2"/>
  <c r="H19" i="2"/>
  <c r="D19" i="2"/>
  <c r="H20" i="2"/>
  <c r="D20" i="2"/>
  <c r="H16" i="2"/>
  <c r="D16" i="2"/>
  <c r="H18" i="2"/>
  <c r="D18" i="2"/>
  <c r="H17" i="2"/>
  <c r="D17" i="2"/>
  <c r="D14" i="1"/>
  <c r="D23" i="1" l="1"/>
  <c r="E23" i="1" s="1"/>
  <c r="F23" i="1" s="1"/>
  <c r="E14" i="1"/>
  <c r="F14" i="1" l="1"/>
  <c r="G14" i="1" s="1"/>
  <c r="J14" i="1"/>
  <c r="F7" i="13" s="1"/>
  <c r="G13" i="2"/>
  <c r="E13" i="2" s="1"/>
  <c r="G23" i="1"/>
  <c r="G16" i="1"/>
  <c r="G17" i="1"/>
  <c r="G15" i="1"/>
  <c r="G19" i="1"/>
  <c r="G22" i="1"/>
  <c r="G20" i="1"/>
  <c r="G18" i="1"/>
  <c r="G21" i="1"/>
  <c r="G7" i="13" l="1"/>
  <c r="H7" i="13"/>
  <c r="G22" i="2"/>
  <c r="K27" i="1"/>
  <c r="J23" i="1"/>
  <c r="K14" i="1"/>
  <c r="K23" i="1" l="1"/>
  <c r="F16" i="13"/>
  <c r="K36" i="1"/>
  <c r="E22" i="2"/>
  <c r="H13" i="2"/>
  <c r="D13" i="2"/>
  <c r="D22" i="2" s="1"/>
  <c r="D25" i="2" s="1"/>
  <c r="G16" i="13" l="1"/>
  <c r="H16" i="13"/>
  <c r="E25" i="2"/>
  <c r="H22" i="2"/>
  <c r="L16" i="1"/>
  <c r="L29" i="1" s="1"/>
  <c r="L19" i="1"/>
  <c r="L32" i="1" s="1"/>
  <c r="L14" i="1"/>
  <c r="L27" i="1" s="1"/>
  <c r="L22" i="1"/>
  <c r="L35" i="1" s="1"/>
  <c r="L18" i="1"/>
  <c r="L31" i="1" s="1"/>
  <c r="L15" i="1"/>
  <c r="L28" i="1" s="1"/>
  <c r="L21" i="1"/>
  <c r="L34" i="1" s="1"/>
  <c r="L20" i="1"/>
  <c r="L33" i="1" s="1"/>
  <c r="L17" i="1"/>
  <c r="L30" i="1" s="1"/>
  <c r="L23" i="1"/>
  <c r="L36" i="1" s="1"/>
  <c r="U19" i="1"/>
  <c r="U21" i="1"/>
  <c r="U22" i="1"/>
  <c r="U17" i="1"/>
  <c r="U20" i="1"/>
  <c r="U15" i="1"/>
  <c r="U14" i="1"/>
  <c r="U16" i="1"/>
  <c r="U18" i="1"/>
  <c r="I22" i="2" l="1"/>
  <c r="I15" i="2"/>
  <c r="I17" i="2"/>
  <c r="I19" i="2"/>
  <c r="I14" i="2"/>
  <c r="I18" i="2"/>
  <c r="I21" i="2"/>
  <c r="I20" i="2"/>
  <c r="I16" i="2"/>
  <c r="I13" i="2"/>
  <c r="J9" i="13"/>
  <c r="J16" i="13"/>
  <c r="J15" i="13"/>
  <c r="J8" i="13"/>
  <c r="J11" i="13"/>
  <c r="J12" i="13"/>
  <c r="J10" i="13"/>
  <c r="J13" i="13"/>
  <c r="J14" i="13"/>
  <c r="J7" i="13"/>
  <c r="I16" i="13"/>
  <c r="I15" i="13"/>
  <c r="I9" i="13"/>
  <c r="I12" i="13"/>
  <c r="I14" i="13"/>
  <c r="I13" i="13"/>
  <c r="I11" i="13"/>
  <c r="I10" i="13"/>
  <c r="I8" i="13"/>
  <c r="I7" i="13"/>
  <c r="V14" i="1"/>
  <c r="U23" i="1"/>
  <c r="U24" i="1" s="1"/>
  <c r="V15" i="1"/>
  <c r="V20" i="1"/>
  <c r="V21" i="1"/>
  <c r="V17" i="1"/>
  <c r="V22" i="1"/>
  <c r="V18" i="1"/>
  <c r="V19" i="1"/>
  <c r="V16" i="1"/>
  <c r="L20" i="2" l="1"/>
  <c r="Q20" i="2" s="1"/>
  <c r="L21" i="2"/>
  <c r="Q21" i="2" s="1"/>
  <c r="L18" i="2"/>
  <c r="Q18" i="2" s="1"/>
  <c r="L14" i="2"/>
  <c r="Q14" i="2" s="1"/>
  <c r="L19" i="2"/>
  <c r="Q19" i="2" s="1"/>
  <c r="L17" i="2"/>
  <c r="Q17" i="2" s="1"/>
  <c r="L13" i="2"/>
  <c r="L15" i="2"/>
  <c r="Q15" i="2" s="1"/>
  <c r="L16" i="2"/>
  <c r="Q16" i="2" s="1"/>
  <c r="W14" i="1"/>
  <c r="W21" i="1"/>
  <c r="W19" i="1"/>
  <c r="W22" i="1"/>
  <c r="W17" i="1"/>
  <c r="W16" i="1"/>
  <c r="W15" i="1"/>
  <c r="W20" i="1"/>
  <c r="W18" i="1"/>
  <c r="V23" i="1"/>
  <c r="Q13" i="2" l="1"/>
  <c r="L22" i="2"/>
  <c r="Q22" i="2" s="1"/>
  <c r="W17" i="2" s="1"/>
  <c r="X17" i="2" s="1"/>
  <c r="M11" i="13" s="1"/>
  <c r="M47" i="13"/>
  <c r="Q17" i="1"/>
  <c r="R30" i="1" s="1"/>
  <c r="Q19" i="1"/>
  <c r="Q16" i="1"/>
  <c r="R29" i="1" s="1"/>
  <c r="W23" i="1"/>
  <c r="Q14" i="1"/>
  <c r="Q20" i="1"/>
  <c r="Q22" i="1"/>
  <c r="Q18" i="1"/>
  <c r="Q15" i="1"/>
  <c r="Q21" i="1"/>
  <c r="W15" i="2" l="1"/>
  <c r="X15" i="2" s="1"/>
  <c r="M9" i="13" s="1"/>
  <c r="L49" i="13"/>
  <c r="M45" i="13"/>
  <c r="L45" i="13"/>
  <c r="M43" i="13"/>
  <c r="W20" i="2"/>
  <c r="X20" i="2" s="1"/>
  <c r="M14" i="13" s="1"/>
  <c r="L44" i="13"/>
  <c r="M50" i="13"/>
  <c r="W18" i="2"/>
  <c r="X18" i="2" s="1"/>
  <c r="M12" i="13" s="1"/>
  <c r="M46" i="13"/>
  <c r="W21" i="2"/>
  <c r="X21" i="2" s="1"/>
  <c r="M15" i="13" s="1"/>
  <c r="M44" i="13"/>
  <c r="W19" i="2"/>
  <c r="X19" i="2" s="1"/>
  <c r="M13" i="13" s="1"/>
  <c r="L47" i="13"/>
  <c r="W14" i="2"/>
  <c r="X14" i="2" s="1"/>
  <c r="M8" i="13" s="1"/>
  <c r="W16" i="2"/>
  <c r="X16" i="2" s="1"/>
  <c r="M10" i="13" s="1"/>
  <c r="L48" i="13"/>
  <c r="L51" i="13"/>
  <c r="T23" i="2"/>
  <c r="T15" i="2"/>
  <c r="L9" i="13" s="1"/>
  <c r="Z14" i="2"/>
  <c r="Z16" i="2"/>
  <c r="T16" i="2"/>
  <c r="L10" i="13" s="1"/>
  <c r="Z18" i="2"/>
  <c r="Z22" i="2"/>
  <c r="T17" i="2"/>
  <c r="L11" i="13" s="1"/>
  <c r="Z21" i="2"/>
  <c r="T18" i="2"/>
  <c r="L12" i="13" s="1"/>
  <c r="Z13" i="2"/>
  <c r="T19" i="2"/>
  <c r="L13" i="13" s="1"/>
  <c r="Z15" i="2"/>
  <c r="T20" i="2"/>
  <c r="L14" i="13" s="1"/>
  <c r="Z17" i="2"/>
  <c r="T13" i="2"/>
  <c r="L7" i="13" s="1"/>
  <c r="T21" i="2"/>
  <c r="L15" i="13" s="1"/>
  <c r="Z19" i="2"/>
  <c r="T14" i="2"/>
  <c r="L8" i="13" s="1"/>
  <c r="T22" i="2"/>
  <c r="L16" i="13" s="1"/>
  <c r="Z20" i="2"/>
  <c r="M49" i="13"/>
  <c r="L50" i="13"/>
  <c r="L42" i="13"/>
  <c r="M48" i="13"/>
  <c r="L46" i="13"/>
  <c r="L43" i="13"/>
  <c r="W13" i="2"/>
  <c r="F28" i="13"/>
  <c r="H28" i="13" s="1"/>
  <c r="R31" i="1"/>
  <c r="F32" i="13"/>
  <c r="G32" i="13" s="1"/>
  <c r="R35" i="1"/>
  <c r="F24" i="13"/>
  <c r="G24" i="13" s="1"/>
  <c r="R27" i="1"/>
  <c r="F31" i="13"/>
  <c r="H31" i="13" s="1"/>
  <c r="R34" i="1"/>
  <c r="F29" i="13"/>
  <c r="G29" i="13" s="1"/>
  <c r="R32" i="1"/>
  <c r="F30" i="13"/>
  <c r="G30" i="13" s="1"/>
  <c r="R33" i="1"/>
  <c r="F25" i="13"/>
  <c r="H25" i="13" s="1"/>
  <c r="R28" i="1"/>
  <c r="R16" i="1"/>
  <c r="F26" i="13"/>
  <c r="AK17" i="1"/>
  <c r="AL17" i="1" s="1"/>
  <c r="F27" i="13"/>
  <c r="AA19" i="1"/>
  <c r="AE19" i="1" s="1"/>
  <c r="AK19" i="1"/>
  <c r="AL19" i="1" s="1"/>
  <c r="R19" i="1"/>
  <c r="AM19" i="1"/>
  <c r="AN19" i="1"/>
  <c r="AA17" i="1"/>
  <c r="AE17" i="1" s="1"/>
  <c r="AN17" i="1"/>
  <c r="AM17" i="1"/>
  <c r="R17" i="1"/>
  <c r="AA16" i="1"/>
  <c r="AE16" i="1" s="1"/>
  <c r="AN16" i="1"/>
  <c r="AK16" i="1"/>
  <c r="AL16" i="1" s="1"/>
  <c r="AM16" i="1"/>
  <c r="R18" i="1"/>
  <c r="AM18" i="1"/>
  <c r="AK18" i="1"/>
  <c r="AL18" i="1" s="1"/>
  <c r="AN18" i="1"/>
  <c r="AA18" i="1"/>
  <c r="AE18" i="1" s="1"/>
  <c r="AK20" i="1"/>
  <c r="AL20" i="1" s="1"/>
  <c r="AM20" i="1"/>
  <c r="R20" i="1"/>
  <c r="AN20" i="1"/>
  <c r="AA20" i="1"/>
  <c r="AE20" i="1" s="1"/>
  <c r="AK14" i="1"/>
  <c r="AL14" i="1" s="1"/>
  <c r="AM14" i="1"/>
  <c r="Q23" i="1"/>
  <c r="R36" i="1" s="1"/>
  <c r="R14" i="1"/>
  <c r="AN14" i="1"/>
  <c r="AA14" i="1"/>
  <c r="R21" i="1"/>
  <c r="AK21" i="1"/>
  <c r="AL21" i="1" s="1"/>
  <c r="AM21" i="1"/>
  <c r="AN21" i="1"/>
  <c r="AA21" i="1"/>
  <c r="AE21" i="1" s="1"/>
  <c r="AK22" i="1"/>
  <c r="AL22" i="1" s="1"/>
  <c r="AM22" i="1"/>
  <c r="R22" i="1"/>
  <c r="AA22" i="1"/>
  <c r="AE22" i="1" s="1"/>
  <c r="AN22" i="1"/>
  <c r="R15" i="1"/>
  <c r="AM15" i="1"/>
  <c r="AK15" i="1"/>
  <c r="AL15" i="1" s="1"/>
  <c r="AN15" i="1"/>
  <c r="AA15" i="1"/>
  <c r="AE15" i="1" s="1"/>
  <c r="W22" i="2" l="1"/>
  <c r="X13" i="2"/>
  <c r="H32" i="13"/>
  <c r="H29" i="13"/>
  <c r="G28" i="13"/>
  <c r="H30" i="13"/>
  <c r="G31" i="13"/>
  <c r="H24" i="13"/>
  <c r="G25" i="13"/>
  <c r="H26" i="13"/>
  <c r="G26" i="13"/>
  <c r="H27" i="13"/>
  <c r="G27" i="13"/>
  <c r="F33" i="13"/>
  <c r="AK23" i="1"/>
  <c r="AL23" i="1" s="1"/>
  <c r="AM23" i="1"/>
  <c r="AN23" i="1"/>
  <c r="R23" i="1"/>
  <c r="R24" i="1" s="1"/>
  <c r="AE14" i="1"/>
  <c r="AA23" i="1"/>
  <c r="AE23" i="1" s="1"/>
  <c r="M42" i="13" l="1"/>
  <c r="M51" i="13"/>
  <c r="X22" i="2"/>
  <c r="M16" i="13" s="1"/>
  <c r="M7" i="13"/>
  <c r="AH21" i="1"/>
  <c r="AJ21" i="1" s="1"/>
  <c r="M31" i="13" s="1"/>
  <c r="AI23" i="1"/>
  <c r="L33" i="13" s="1"/>
  <c r="AI22" i="1"/>
  <c r="L32" i="13" s="1"/>
  <c r="AI19" i="1"/>
  <c r="L29" i="13" s="1"/>
  <c r="AI16" i="1"/>
  <c r="L26" i="13" s="1"/>
  <c r="AI14" i="1"/>
  <c r="L24" i="13" s="1"/>
  <c r="AI17" i="1"/>
  <c r="L27" i="13" s="1"/>
  <c r="AI15" i="1"/>
  <c r="L25" i="13" s="1"/>
  <c r="AI18" i="1"/>
  <c r="L28" i="13" s="1"/>
  <c r="AI21" i="1"/>
  <c r="L31" i="13" s="1"/>
  <c r="AI20" i="1"/>
  <c r="L30" i="13" s="1"/>
  <c r="H33" i="13"/>
  <c r="J30" i="13" s="1"/>
  <c r="G33" i="13"/>
  <c r="I26" i="13" s="1"/>
  <c r="S14" i="1"/>
  <c r="S17" i="1"/>
  <c r="S22" i="1"/>
  <c r="S21" i="1"/>
  <c r="AH14" i="1"/>
  <c r="AJ14" i="1" s="1"/>
  <c r="M24" i="13" s="1"/>
  <c r="AH15" i="1"/>
  <c r="AJ15" i="1" s="1"/>
  <c r="M25" i="13" s="1"/>
  <c r="AH22" i="1"/>
  <c r="AJ22" i="1" s="1"/>
  <c r="M32" i="13" s="1"/>
  <c r="AH20" i="1"/>
  <c r="AJ20" i="1" s="1"/>
  <c r="M30" i="13" s="1"/>
  <c r="AH18" i="1"/>
  <c r="AJ18" i="1" s="1"/>
  <c r="M28" i="13" s="1"/>
  <c r="S23" i="1"/>
  <c r="S19" i="1"/>
  <c r="S16" i="1"/>
  <c r="S20" i="1"/>
  <c r="S18" i="1"/>
  <c r="AH17" i="1"/>
  <c r="AJ17" i="1" s="1"/>
  <c r="M27" i="13" s="1"/>
  <c r="AH16" i="1"/>
  <c r="AJ16" i="1" s="1"/>
  <c r="M26" i="13" s="1"/>
  <c r="AH19" i="1"/>
  <c r="AJ19" i="1" s="1"/>
  <c r="M29" i="13" s="1"/>
  <c r="S15" i="1"/>
  <c r="J31" i="13" l="1"/>
  <c r="J32" i="13"/>
  <c r="J26" i="13"/>
  <c r="J29" i="13"/>
  <c r="J28" i="13"/>
  <c r="I33" i="13"/>
  <c r="I46" i="13"/>
  <c r="I42" i="13"/>
  <c r="I45" i="13"/>
  <c r="I48" i="13"/>
  <c r="I49" i="13"/>
  <c r="I50" i="13"/>
  <c r="I47" i="13"/>
  <c r="I44" i="13"/>
  <c r="I43" i="13"/>
  <c r="I51" i="13"/>
  <c r="I24" i="13"/>
  <c r="I28" i="13"/>
  <c r="I31" i="13"/>
  <c r="I32" i="13"/>
  <c r="I25" i="13"/>
  <c r="I30" i="13"/>
  <c r="I29" i="13"/>
  <c r="J24" i="13"/>
  <c r="J33" i="13"/>
  <c r="J47" i="13"/>
  <c r="J50" i="13"/>
  <c r="J49" i="13"/>
  <c r="J48" i="13"/>
  <c r="J43" i="13"/>
  <c r="J45" i="13"/>
  <c r="J44" i="13"/>
  <c r="J51" i="13"/>
  <c r="J42" i="13"/>
  <c r="J46" i="13"/>
  <c r="J27" i="13"/>
  <c r="J25" i="13"/>
  <c r="H34" i="13"/>
  <c r="I27" i="13"/>
  <c r="AJ23" i="1"/>
  <c r="M33" i="13" s="1"/>
  <c r="AH23" i="1"/>
  <c r="X13" i="16" l="1"/>
  <c r="X22" i="16" s="1"/>
  <c r="W22" i="16"/>
  <c r="Y19" i="16" s="1"/>
  <c r="S19" i="16" s="1"/>
  <c r="AC19" i="16" l="1"/>
  <c r="AD19" i="16" s="1"/>
  <c r="T19" i="16"/>
  <c r="P19" i="16"/>
  <c r="Q19" i="16" s="1"/>
  <c r="R19" i="16" s="1"/>
  <c r="AK19" i="16"/>
  <c r="AJ19" i="16"/>
  <c r="AH19" i="16"/>
  <c r="AI19" i="16" s="1"/>
  <c r="T32" i="16"/>
  <c r="Y16" i="16"/>
  <c r="S16" i="16" s="1"/>
  <c r="Y20" i="16"/>
  <c r="S20" i="16" s="1"/>
  <c r="Y13" i="16"/>
  <c r="Y14" i="16"/>
  <c r="S14" i="16" s="1"/>
  <c r="Y21" i="16"/>
  <c r="S21" i="16" s="1"/>
  <c r="Y15" i="16"/>
  <c r="S15" i="16" s="1"/>
  <c r="Y18" i="16"/>
  <c r="S18" i="16" s="1"/>
  <c r="Y17" i="16"/>
  <c r="S17" i="16" s="1"/>
  <c r="T29" i="16" l="1"/>
  <c r="AC16" i="16"/>
  <c r="AD16" i="16" s="1"/>
  <c r="AJ16" i="16"/>
  <c r="T16" i="16"/>
  <c r="AK16" i="16"/>
  <c r="AH16" i="16"/>
  <c r="AI16" i="16" s="1"/>
  <c r="P16" i="16"/>
  <c r="Q16" i="16" s="1"/>
  <c r="R16" i="16" s="1"/>
  <c r="AJ17" i="16"/>
  <c r="T30" i="16"/>
  <c r="T17" i="16"/>
  <c r="AC17" i="16"/>
  <c r="AD17" i="16" s="1"/>
  <c r="P17" i="16"/>
  <c r="Q17" i="16" s="1"/>
  <c r="R17" i="16" s="1"/>
  <c r="AH17" i="16"/>
  <c r="AI17" i="16" s="1"/>
  <c r="AK17" i="16"/>
  <c r="AK18" i="16"/>
  <c r="T18" i="16"/>
  <c r="T31" i="16"/>
  <c r="AH18" i="16"/>
  <c r="AI18" i="16" s="1"/>
  <c r="AJ18" i="16"/>
  <c r="AC18" i="16"/>
  <c r="AD18" i="16" s="1"/>
  <c r="P18" i="16"/>
  <c r="Q18" i="16" s="1"/>
  <c r="R18" i="16" s="1"/>
  <c r="AJ15" i="16"/>
  <c r="P15" i="16"/>
  <c r="Q15" i="16" s="1"/>
  <c r="R15" i="16" s="1"/>
  <c r="AK15" i="16"/>
  <c r="AC15" i="16"/>
  <c r="AD15" i="16" s="1"/>
  <c r="T28" i="16"/>
  <c r="AH15" i="16"/>
  <c r="AI15" i="16" s="1"/>
  <c r="T15" i="16"/>
  <c r="T34" i="16"/>
  <c r="AJ21" i="16"/>
  <c r="AK21" i="16"/>
  <c r="P21" i="16"/>
  <c r="Q21" i="16" s="1"/>
  <c r="R21" i="16" s="1"/>
  <c r="AH21" i="16"/>
  <c r="AI21" i="16" s="1"/>
  <c r="T21" i="16"/>
  <c r="AC21" i="16"/>
  <c r="AD21" i="16" s="1"/>
  <c r="T14" i="16"/>
  <c r="AJ14" i="16"/>
  <c r="P14" i="16"/>
  <c r="Q14" i="16" s="1"/>
  <c r="R14" i="16" s="1"/>
  <c r="T27" i="16"/>
  <c r="AK14" i="16"/>
  <c r="AC14" i="16"/>
  <c r="AD14" i="16" s="1"/>
  <c r="AH14" i="16"/>
  <c r="AI14" i="16" s="1"/>
  <c r="S13" i="16"/>
  <c r="Y22" i="16"/>
  <c r="P20" i="16"/>
  <c r="Q20" i="16" s="1"/>
  <c r="R20" i="16" s="1"/>
  <c r="AJ20" i="16"/>
  <c r="T20" i="16"/>
  <c r="AH20" i="16"/>
  <c r="AI20" i="16" s="1"/>
  <c r="AK20" i="16"/>
  <c r="AC20" i="16"/>
  <c r="AD20" i="16" s="1"/>
  <c r="T33" i="16"/>
  <c r="AH13" i="16" l="1"/>
  <c r="AI13" i="16" s="1"/>
  <c r="S22" i="16"/>
  <c r="P13" i="16"/>
  <c r="AC13" i="16"/>
  <c r="AK13" i="16"/>
  <c r="AJ13" i="16"/>
  <c r="T26" i="16"/>
  <c r="T13" i="16"/>
  <c r="AC22" i="16" l="1"/>
  <c r="AD22" i="16" s="1"/>
  <c r="AD13" i="16"/>
  <c r="Q13" i="16"/>
  <c r="P22" i="16"/>
  <c r="AJ22" i="16"/>
  <c r="AK22" i="16"/>
  <c r="AH22" i="16"/>
  <c r="AI22" i="16" s="1"/>
  <c r="T22" i="16"/>
  <c r="T35" i="16"/>
  <c r="R24" i="16" l="1"/>
  <c r="R13" i="16"/>
  <c r="Q22" i="16"/>
  <c r="R22" i="16" s="1"/>
  <c r="AE13" i="16"/>
  <c r="AF13" i="16"/>
  <c r="AE22" i="16"/>
  <c r="AE19" i="16"/>
  <c r="AF19" i="16"/>
  <c r="AG19" i="16" s="1"/>
  <c r="AF20" i="16"/>
  <c r="AG20" i="16" s="1"/>
  <c r="AF21" i="16"/>
  <c r="AG21" i="16" s="1"/>
  <c r="AE14" i="16"/>
  <c r="AE21" i="16"/>
  <c r="AF14" i="16"/>
  <c r="AG14" i="16" s="1"/>
  <c r="AE17" i="16"/>
  <c r="AE15" i="16"/>
  <c r="AE18" i="16"/>
  <c r="AF17" i="16"/>
  <c r="AG17" i="16" s="1"/>
  <c r="AF15" i="16"/>
  <c r="AG15" i="16" s="1"/>
  <c r="AF18" i="16"/>
  <c r="AG18" i="16" s="1"/>
  <c r="AE20" i="16"/>
  <c r="AE16" i="16"/>
  <c r="AF16" i="16"/>
  <c r="AG16" i="16" s="1"/>
  <c r="U22" i="16"/>
  <c r="U19" i="16"/>
  <c r="U18" i="16"/>
  <c r="U14" i="16"/>
  <c r="U15" i="16"/>
  <c r="U21" i="16"/>
  <c r="U16" i="16"/>
  <c r="U17" i="16"/>
  <c r="U20" i="16"/>
  <c r="U13" i="16"/>
  <c r="AF22" i="16" l="1"/>
  <c r="AG13" i="16"/>
  <c r="AG22" i="16" s="1"/>
</calcChain>
</file>

<file path=xl/comments1.xml><?xml version="1.0" encoding="utf-8"?>
<comments xmlns="http://schemas.openxmlformats.org/spreadsheetml/2006/main">
  <authors>
    <author>Kyle M. Jones</author>
  </authors>
  <commentList>
    <comment ref="E11" authorId="0" shapeId="0">
      <text>
        <r>
          <rPr>
            <b/>
            <sz val="9"/>
            <color indexed="81"/>
            <rFont val="Tahoma"/>
            <family val="2"/>
          </rPr>
          <t>Kyle M. Jones:</t>
        </r>
        <r>
          <rPr>
            <sz val="9"/>
            <color indexed="81"/>
            <rFont val="Tahoma"/>
            <family val="2"/>
          </rPr>
          <t xml:space="preserve">
DRB-2: Page 1
Column (9)</t>
        </r>
      </text>
    </comment>
    <comment ref="J11" authorId="0" shapeId="0">
      <text>
        <r>
          <rPr>
            <b/>
            <sz val="9"/>
            <color indexed="81"/>
            <rFont val="Tahoma"/>
            <family val="2"/>
          </rPr>
          <t>Kyle M. Jones:</t>
        </r>
        <r>
          <rPr>
            <sz val="9"/>
            <color indexed="81"/>
            <rFont val="Tahoma"/>
            <family val="2"/>
          </rPr>
          <t xml:space="preserve">
DRB-2: Page 1</t>
        </r>
      </text>
    </comment>
    <comment ref="K11" authorId="0" shapeId="0">
      <text>
        <r>
          <rPr>
            <b/>
            <sz val="9"/>
            <color indexed="81"/>
            <rFont val="Tahoma"/>
            <family val="2"/>
          </rPr>
          <t>Kyle M. Jones:</t>
        </r>
        <r>
          <rPr>
            <sz val="9"/>
            <color indexed="81"/>
            <rFont val="Tahoma"/>
            <family val="2"/>
          </rPr>
          <t xml:space="preserve">
DRB-2: Page 1 
Column (4)</t>
        </r>
      </text>
    </comment>
    <comment ref="L11" authorId="0" shapeId="0">
      <text>
        <r>
          <rPr>
            <b/>
            <sz val="9"/>
            <color indexed="81"/>
            <rFont val="Tahoma"/>
            <family val="2"/>
          </rPr>
          <t>Kyle M. Jones:</t>
        </r>
        <r>
          <rPr>
            <sz val="9"/>
            <color indexed="81"/>
            <rFont val="Tahoma"/>
            <family val="2"/>
          </rPr>
          <t xml:space="preserve">
DRB-2: Page 1 
Column (7)</t>
        </r>
      </text>
    </comment>
    <comment ref="M11" authorId="0" shapeId="0">
      <text>
        <r>
          <rPr>
            <b/>
            <sz val="9"/>
            <color indexed="81"/>
            <rFont val="Tahoma"/>
            <family val="2"/>
          </rPr>
          <t>Kyle M. Jones:</t>
        </r>
        <r>
          <rPr>
            <sz val="9"/>
            <color indexed="81"/>
            <rFont val="Tahoma"/>
            <family val="2"/>
          </rPr>
          <t xml:space="preserve">
DRB-2: Page 1 
Column (3)</t>
        </r>
      </text>
    </comment>
    <comment ref="Q11" authorId="0" shapeId="0">
      <text>
        <r>
          <rPr>
            <b/>
            <sz val="9"/>
            <color indexed="81"/>
            <rFont val="Tahoma"/>
            <family val="2"/>
          </rPr>
          <t>Kyle M. Jones:</t>
        </r>
        <r>
          <rPr>
            <sz val="9"/>
            <color indexed="81"/>
            <rFont val="Tahoma"/>
            <family val="2"/>
          </rPr>
          <t xml:space="preserve">
DRB-2: Page 1 
Column (11)</t>
        </r>
      </text>
    </comment>
    <comment ref="W11" authorId="0" shapeId="0">
      <text>
        <r>
          <rPr>
            <b/>
            <sz val="9"/>
            <color indexed="81"/>
            <rFont val="Tahoma"/>
            <family val="2"/>
          </rPr>
          <t>Kyle M. Jones: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<sst xmlns="http://schemas.openxmlformats.org/spreadsheetml/2006/main" count="12190" uniqueCount="1382">
  <si>
    <t>Line</t>
  </si>
  <si>
    <t>Customer Class</t>
  </si>
  <si>
    <t>Revenue</t>
  </si>
  <si>
    <t>Percent</t>
  </si>
  <si>
    <t>Sales</t>
  </si>
  <si>
    <t>Proposed</t>
  </si>
  <si>
    <t>Revenue Increase</t>
  </si>
  <si>
    <t>Amount</t>
  </si>
  <si>
    <t>Increase</t>
  </si>
  <si>
    <t>Present</t>
  </si>
  <si>
    <t>Relative</t>
  </si>
  <si>
    <t>Base</t>
  </si>
  <si>
    <t>RS</t>
  </si>
  <si>
    <t>SGS</t>
  </si>
  <si>
    <t>MW</t>
  </si>
  <si>
    <t>OL</t>
  </si>
  <si>
    <t>SL</t>
  </si>
  <si>
    <t>Total Retail</t>
  </si>
  <si>
    <t>MGS</t>
  </si>
  <si>
    <t>LGS</t>
  </si>
  <si>
    <t>IGS</t>
  </si>
  <si>
    <t>PS</t>
  </si>
  <si>
    <t>Total</t>
  </si>
  <si>
    <t xml:space="preserve"> </t>
  </si>
  <si>
    <t>Operating Income</t>
  </si>
  <si>
    <t>Rate of Return</t>
  </si>
  <si>
    <t>RROR</t>
  </si>
  <si>
    <t>Subsidy</t>
  </si>
  <si>
    <t>Incremental</t>
  </si>
  <si>
    <t>Conversion</t>
  </si>
  <si>
    <t xml:space="preserve">Movement </t>
  </si>
  <si>
    <t>Factor</t>
  </si>
  <si>
    <t>Rates</t>
  </si>
  <si>
    <t>Rate Base</t>
  </si>
  <si>
    <t>To Cost</t>
  </si>
  <si>
    <t>Recommended</t>
  </si>
  <si>
    <t>Target</t>
  </si>
  <si>
    <t>Shortfall</t>
  </si>
  <si>
    <t>Adjustment</t>
  </si>
  <si>
    <t>Allocate</t>
  </si>
  <si>
    <t>Fine Tuning</t>
  </si>
  <si>
    <t>% of</t>
  </si>
  <si>
    <t>Income</t>
  </si>
  <si>
    <t>Required</t>
  </si>
  <si>
    <t>Rate of</t>
  </si>
  <si>
    <t>Return</t>
  </si>
  <si>
    <t>Movement</t>
  </si>
  <si>
    <t>Difference</t>
  </si>
  <si>
    <t>From</t>
  </si>
  <si>
    <t>Embedded</t>
  </si>
  <si>
    <t>Fuel Costs at</t>
  </si>
  <si>
    <t>/kWh</t>
  </si>
  <si>
    <t>Base Revenue</t>
  </si>
  <si>
    <t>Excluding</t>
  </si>
  <si>
    <t>Fuel Charges</t>
  </si>
  <si>
    <t>Total Operating Revenues</t>
  </si>
  <si>
    <t>Other Revenues</t>
  </si>
  <si>
    <t>Rate</t>
  </si>
  <si>
    <t>Billing kWh</t>
  </si>
  <si>
    <t>Base Fuel</t>
  </si>
  <si>
    <t>Adjusted net Operating Inc</t>
  </si>
  <si>
    <t>HEAP</t>
  </si>
  <si>
    <t>KEDS</t>
  </si>
  <si>
    <t>Sales of Electricity</t>
  </si>
  <si>
    <t>COSS ln 930</t>
  </si>
  <si>
    <t>COSS ln 1080</t>
  </si>
  <si>
    <t>Total Other Operating Revenues</t>
  </si>
  <si>
    <t>COSS ln 1071</t>
  </si>
  <si>
    <t>Income Increase</t>
  </si>
  <si>
    <t>in Rate Base</t>
  </si>
  <si>
    <t>Fuel Revenues</t>
  </si>
  <si>
    <t>Total Firm Sales</t>
  </si>
  <si>
    <t>COSS ln 887</t>
  </si>
  <si>
    <t>COSS ln 4483</t>
  </si>
  <si>
    <t>COSS ln 4565</t>
  </si>
  <si>
    <t>Proposed Sales Revenue</t>
  </si>
  <si>
    <t>COSS ln 4584</t>
  </si>
  <si>
    <t>Residential</t>
  </si>
  <si>
    <t>Small General Service</t>
  </si>
  <si>
    <t>Medium General Service</t>
  </si>
  <si>
    <t>Large General Service</t>
  </si>
  <si>
    <t>Public Schools</t>
  </si>
  <si>
    <t>Municipal Waterworks</t>
  </si>
  <si>
    <t>Outdoor Lighting</t>
  </si>
  <si>
    <t>Street Lighting</t>
  </si>
  <si>
    <t>Fuel Analysis Year-End Customer kWh</t>
  </si>
  <si>
    <t>KPCO_R_KPSC_1_73_Attachment71_AEVWP1</t>
  </si>
  <si>
    <t>IF(R13=150%,0,J13)</t>
  </si>
  <si>
    <t>-$S$23*X13</t>
  </si>
  <si>
    <t>IF(S13&gt;R13,0,R13-S13)</t>
  </si>
  <si>
    <t>IF(R13=0,0,(J13*R13*$L$22+'ex JP-10'!F13))</t>
  </si>
  <si>
    <t>COSS: Allocators Line 14</t>
  </si>
  <si>
    <r>
      <rPr>
        <sz val="10"/>
        <rFont val="Arial"/>
        <family val="2"/>
      </rPr>
      <t>KENTUCKY POWER BILLING ANALYSIS</t>
    </r>
  </si>
  <si>
    <r>
      <rPr>
        <sz val="10"/>
        <rFont val="Arial"/>
        <family val="2"/>
      </rPr>
      <t>TEST YEAR ENDED FEBRUARY 28, 2017</t>
    </r>
  </si>
  <si>
    <r>
      <rPr>
        <sz val="10"/>
        <rFont val="Arial"/>
        <family val="2"/>
      </rPr>
      <t>PROFORMA SUMMARY</t>
    </r>
  </si>
  <si>
    <r>
      <rPr>
        <sz val="10"/>
        <rFont val="Arial"/>
        <family val="2"/>
      </rPr>
      <t>Tariff</t>
    </r>
  </si>
  <si>
    <r>
      <rPr>
        <sz val="10"/>
        <rFont val="Arial"/>
        <family val="2"/>
      </rPr>
      <t>Test Year
Total
Revenue</t>
    </r>
  </si>
  <si>
    <r>
      <rPr>
        <sz val="10"/>
        <rFont val="Arial"/>
        <family val="2"/>
      </rPr>
      <t>Total
Adjusted Current Base Revenue</t>
    </r>
  </si>
  <si>
    <r>
      <rPr>
        <sz val="10"/>
        <rFont val="Arial"/>
        <family val="2"/>
      </rPr>
      <t>Proposed Base Revenue</t>
    </r>
  </si>
  <si>
    <r>
      <rPr>
        <sz val="10"/>
        <rFont val="Arial"/>
        <family val="2"/>
      </rPr>
      <t>Base
COS Rev
Increase</t>
    </r>
  </si>
  <si>
    <r>
      <rPr>
        <sz val="10"/>
        <rFont val="Arial"/>
        <family val="2"/>
      </rPr>
      <t>Proforma Total HEAP and Economic Development</t>
    </r>
  </si>
  <si>
    <r>
      <rPr>
        <sz val="10"/>
        <rFont val="Arial"/>
        <family val="2"/>
      </rPr>
      <t>Current
HEAP and
Econ Developm</t>
    </r>
  </si>
  <si>
    <r>
      <rPr>
        <sz val="10"/>
        <rFont val="Arial"/>
        <family val="2"/>
      </rPr>
      <t>Base
COS Rev
% Difference</t>
    </r>
  </si>
  <si>
    <r>
      <rPr>
        <sz val="10"/>
        <rFont val="Arial"/>
        <family val="2"/>
      </rPr>
      <t>Incremental HEAP</t>
    </r>
  </si>
  <si>
    <r>
      <rPr>
        <sz val="10"/>
        <rFont val="Arial"/>
        <family val="2"/>
      </rPr>
      <t>Incremental KEDS</t>
    </r>
  </si>
  <si>
    <r>
      <rPr>
        <sz val="10"/>
        <rFont val="Arial"/>
        <family val="2"/>
      </rPr>
      <t>Incremental
Environmental
Surcharge (ECP)</t>
    </r>
  </si>
  <si>
    <r>
      <rPr>
        <sz val="10"/>
        <rFont val="Arial"/>
        <family val="2"/>
      </rPr>
      <t>Total
Increase</t>
    </r>
  </si>
  <si>
    <r>
      <rPr>
        <sz val="10"/>
        <rFont val="Arial"/>
        <family val="2"/>
      </rPr>
      <t>Total Increase %</t>
    </r>
  </si>
  <si>
    <r>
      <rPr>
        <sz val="10"/>
        <rFont val="Arial"/>
        <family val="2"/>
      </rPr>
      <t>Number of
Customers</t>
    </r>
  </si>
  <si>
    <r>
      <rPr>
        <sz val="10"/>
        <rFont val="Arial"/>
        <family val="2"/>
      </rPr>
      <t>RS Total</t>
    </r>
  </si>
  <si>
    <r>
      <rPr>
        <sz val="10"/>
        <rFont val="Arial"/>
        <family val="2"/>
      </rPr>
      <t>RSLMTOD Total</t>
    </r>
  </si>
  <si>
    <r>
      <rPr>
        <sz val="10"/>
        <rFont val="Arial"/>
        <family val="2"/>
      </rPr>
      <t>RSTOD Total</t>
    </r>
  </si>
  <si>
    <r>
      <rPr>
        <sz val="10"/>
        <rFont val="Arial"/>
        <family val="2"/>
      </rPr>
      <t>OL Total</t>
    </r>
  </si>
  <si>
    <r>
      <rPr>
        <sz val="10"/>
        <rFont val="Arial"/>
        <family val="2"/>
      </rPr>
      <t>SGS Metered Total</t>
    </r>
  </si>
  <si>
    <r>
      <rPr>
        <sz val="10"/>
        <rFont val="Arial"/>
        <family val="2"/>
      </rPr>
      <t>SGSLMTOD (225)</t>
    </r>
  </si>
  <si>
    <r>
      <rPr>
        <sz val="10"/>
        <rFont val="Arial"/>
        <family val="2"/>
      </rPr>
      <t>SGSTOD (227)</t>
    </r>
  </si>
  <si>
    <r>
      <rPr>
        <sz val="10"/>
        <rFont val="Arial"/>
        <family val="2"/>
      </rPr>
      <t>SGS NM Total</t>
    </r>
  </si>
  <si>
    <r>
      <rPr>
        <sz val="10"/>
        <rFont val="Arial"/>
        <family val="2"/>
      </rPr>
      <t>MGS AF (214)</t>
    </r>
  </si>
  <si>
    <r>
      <rPr>
        <sz val="10"/>
        <rFont val="Arial"/>
        <family val="2"/>
      </rPr>
      <t>MGS Sec Total</t>
    </r>
  </si>
  <si>
    <r>
      <rPr>
        <sz val="10"/>
        <rFont val="Arial"/>
        <family val="2"/>
      </rPr>
      <t>MGSLMTOD (223)</t>
    </r>
  </si>
  <si>
    <r>
      <rPr>
        <sz val="10"/>
        <rFont val="Arial"/>
        <family val="2"/>
      </rPr>
      <t>MGSTOD (229)</t>
    </r>
  </si>
  <si>
    <r>
      <rPr>
        <sz val="10"/>
        <rFont val="Arial"/>
        <family val="2"/>
      </rPr>
      <t>MGS Pri Total</t>
    </r>
  </si>
  <si>
    <r>
      <rPr>
        <sz val="10"/>
        <rFont val="Arial"/>
        <family val="2"/>
      </rPr>
      <t>MGS Sub (236)</t>
    </r>
  </si>
  <si>
    <r>
      <rPr>
        <sz val="10"/>
        <rFont val="Arial"/>
        <family val="2"/>
      </rPr>
      <t>SCHOOL Sec</t>
    </r>
  </si>
  <si>
    <r>
      <rPr>
        <sz val="10"/>
        <rFont val="Arial"/>
        <family val="2"/>
      </rPr>
      <t>SCHOOL Pri</t>
    </r>
  </si>
  <si>
    <r>
      <rPr>
        <sz val="10"/>
        <rFont val="Arial"/>
        <family val="2"/>
      </rPr>
      <t>LGS Sec Total</t>
    </r>
  </si>
  <si>
    <r>
      <rPr>
        <sz val="10"/>
        <rFont val="Arial"/>
        <family val="2"/>
      </rPr>
      <t>LGS Sec TOD (256)</t>
    </r>
  </si>
  <si>
    <r>
      <rPr>
        <sz val="10"/>
        <rFont val="Arial"/>
        <family val="2"/>
      </rPr>
      <t>LGSLMTOD (251)</t>
    </r>
  </si>
  <si>
    <r>
      <rPr>
        <sz val="10"/>
        <rFont val="Arial"/>
        <family val="2"/>
      </rPr>
      <t>LGS Pri Total</t>
    </r>
  </si>
  <si>
    <r>
      <rPr>
        <sz val="10"/>
        <rFont val="Arial"/>
        <family val="2"/>
      </rPr>
      <t>LGS Sub (248)</t>
    </r>
  </si>
  <si>
    <r>
      <rPr>
        <sz val="10"/>
        <rFont val="Arial"/>
        <family val="2"/>
      </rPr>
      <t>LGS Tran (250)</t>
    </r>
  </si>
  <si>
    <r>
      <rPr>
        <sz val="10"/>
        <rFont val="Arial"/>
        <family val="2"/>
      </rPr>
      <t>IGS Sec</t>
    </r>
  </si>
  <si>
    <r>
      <rPr>
        <sz val="10"/>
        <rFont val="Arial"/>
        <family val="2"/>
      </rPr>
      <t>IGS Pri</t>
    </r>
  </si>
  <si>
    <r>
      <rPr>
        <sz val="10"/>
        <rFont val="Arial"/>
        <family val="2"/>
      </rPr>
      <t>IGS Sub</t>
    </r>
  </si>
  <si>
    <r>
      <rPr>
        <sz val="10"/>
        <rFont val="Arial"/>
        <family val="2"/>
      </rPr>
      <t>IGS Tran</t>
    </r>
  </si>
  <si>
    <r>
      <rPr>
        <sz val="10"/>
        <rFont val="Arial"/>
        <family val="2"/>
      </rPr>
      <t>SL (528)</t>
    </r>
  </si>
  <si>
    <r>
      <rPr>
        <sz val="10"/>
        <rFont val="Arial"/>
        <family val="2"/>
      </rPr>
      <t>MW (540)</t>
    </r>
  </si>
  <si>
    <r>
      <rPr>
        <b/>
        <sz val="10"/>
        <rFont val="Arial"/>
        <family val="2"/>
      </rPr>
      <t>Total</t>
    </r>
  </si>
  <si>
    <r>
      <rPr>
        <b/>
        <sz val="11"/>
        <rFont val="Arial"/>
        <family val="2"/>
      </rPr>
      <t>General Rate Increase*</t>
    </r>
  </si>
  <si>
    <r>
      <rPr>
        <b/>
        <sz val="11"/>
        <rFont val="Arial"/>
        <family val="2"/>
      </rPr>
      <t>Total Increase"</t>
    </r>
  </si>
  <si>
    <r>
      <rPr>
        <sz val="11"/>
        <rFont val="Arial"/>
        <family val="2"/>
      </rPr>
      <t>Customer Class</t>
    </r>
  </si>
  <si>
    <r>
      <rPr>
        <sz val="11"/>
        <rFont val="Arial"/>
        <family val="2"/>
      </rPr>
      <t>Average Customer Usage (kWh)</t>
    </r>
  </si>
  <si>
    <r>
      <rPr>
        <sz val="11"/>
        <rFont val="Arial"/>
        <family val="2"/>
      </rPr>
      <t>Average Customer
On Peak Billing
Demand (kW)</t>
    </r>
  </si>
  <si>
    <r>
      <rPr>
        <sz val="11"/>
        <rFont val="Arial"/>
        <family val="2"/>
      </rPr>
      <t>Present Average Billing</t>
    </r>
  </si>
  <si>
    <r>
      <rPr>
        <sz val="11"/>
        <rFont val="Arial"/>
        <family val="2"/>
      </rPr>
      <t>Proposed Average Billing</t>
    </r>
  </si>
  <si>
    <r>
      <rPr>
        <sz val="11"/>
        <rFont val="Arial"/>
        <family val="2"/>
      </rPr>
      <t>Average Billing Change</t>
    </r>
  </si>
  <si>
    <r>
      <rPr>
        <sz val="11"/>
        <rFont val="Arial"/>
        <family val="2"/>
      </rPr>
      <t>Average Percent Change</t>
    </r>
  </si>
  <si>
    <r>
      <rPr>
        <sz val="11"/>
        <rFont val="Arial"/>
        <family val="2"/>
      </rPr>
      <t>R.S.</t>
    </r>
  </si>
  <si>
    <r>
      <rPr>
        <sz val="11"/>
        <rFont val="Arial"/>
        <family val="2"/>
      </rPr>
      <t>-</t>
    </r>
  </si>
  <si>
    <r>
      <rPr>
        <sz val="11"/>
        <rFont val="Arial"/>
        <family val="2"/>
      </rPr>
      <t>S.G.S.-T.O.D.</t>
    </r>
  </si>
  <si>
    <r>
      <rPr>
        <sz val="11"/>
        <rFont val="Arial"/>
        <family val="2"/>
      </rPr>
      <t>M.G.S. - T.O.D</t>
    </r>
  </si>
  <si>
    <r>
      <rPr>
        <sz val="11"/>
        <rFont val="Arial"/>
        <family val="2"/>
      </rPr>
      <t>S.G.S.</t>
    </r>
    <r>
      <rPr>
        <vertAlign val="superscript"/>
        <sz val="11"/>
        <rFont val="Arial"/>
        <family val="2"/>
      </rPr>
      <t>***</t>
    </r>
  </si>
  <si>
    <r>
      <rPr>
        <sz val="11"/>
        <rFont val="Arial"/>
        <family val="2"/>
      </rPr>
      <t>M.G.S.***</t>
    </r>
  </si>
  <si>
    <r>
      <rPr>
        <sz val="11"/>
        <rFont val="Arial"/>
        <family val="2"/>
      </rPr>
      <t>G.S.*</t>
    </r>
    <r>
      <rPr>
        <vertAlign val="superscript"/>
        <sz val="11"/>
        <rFont val="Arial"/>
        <family val="2"/>
      </rPr>
      <t>**</t>
    </r>
  </si>
  <si>
    <r>
      <rPr>
        <sz val="11"/>
        <rFont val="Arial"/>
        <family val="2"/>
      </rPr>
      <t>L.G.S.</t>
    </r>
  </si>
  <si>
    <r>
      <rPr>
        <sz val="11"/>
        <rFont val="Arial"/>
        <family val="2"/>
      </rPr>
      <t>K-12 School****</t>
    </r>
  </si>
  <si>
    <r>
      <rPr>
        <sz val="11"/>
        <rFont val="Arial"/>
        <family val="2"/>
      </rPr>
      <t>LG.S</t>
    </r>
  </si>
  <si>
    <r>
      <rPr>
        <sz val="11"/>
        <rFont val="Arial"/>
        <family val="2"/>
      </rPr>
      <t>M.W.</t>
    </r>
  </si>
  <si>
    <r>
      <rPr>
        <sz val="11"/>
        <rFont val="Arial"/>
        <family val="2"/>
      </rPr>
      <t>O.L.</t>
    </r>
  </si>
  <si>
    <r>
      <rPr>
        <sz val="11"/>
        <rFont val="Arial"/>
        <family val="2"/>
      </rPr>
      <t>S.L.</t>
    </r>
  </si>
  <si>
    <r>
      <rPr>
        <sz val="11"/>
        <rFont val="Arial"/>
        <family val="2"/>
      </rPr>
      <t>C.A.T.V. 2 User</t>
    </r>
  </si>
  <si>
    <r>
      <rPr>
        <sz val="11"/>
        <rFont val="Arial"/>
        <family val="2"/>
      </rPr>
      <t>62, 819
Attachments</t>
    </r>
  </si>
  <si>
    <r>
      <rPr>
        <sz val="11"/>
        <rFont val="Arial"/>
        <family val="2"/>
      </rPr>
      <t>C.A.T.V. 3 User</t>
    </r>
  </si>
  <si>
    <r>
      <rPr>
        <sz val="11"/>
        <rFont val="Arial"/>
        <family val="2"/>
      </rPr>
      <t>79, 102
Attachments</t>
    </r>
  </si>
  <si>
    <r>
      <rPr>
        <sz val="11"/>
        <rFont val="Arial"/>
        <family val="2"/>
      </rPr>
      <t>COGEN/SPP I</t>
    </r>
  </si>
  <si>
    <r>
      <rPr>
        <sz val="11"/>
        <rFont val="Arial"/>
        <family val="2"/>
      </rPr>
      <t>No Customers</t>
    </r>
  </si>
  <si>
    <r>
      <rPr>
        <sz val="11"/>
        <rFont val="Arial"/>
        <family val="2"/>
      </rPr>
      <t>N/A</t>
    </r>
  </si>
  <si>
    <r>
      <rPr>
        <sz val="11"/>
        <rFont val="Arial"/>
        <family val="2"/>
      </rPr>
      <t>COGEN/SPP II</t>
    </r>
  </si>
  <si>
    <t>Wohnhas DT</t>
  </si>
  <si>
    <t>ECP</t>
  </si>
  <si>
    <t>Tariff E.S.</t>
  </si>
  <si>
    <t>Satterwhite DT</t>
  </si>
  <si>
    <t>PS-PRI</t>
  </si>
  <si>
    <t>PS-SEC</t>
  </si>
  <si>
    <t>IGS-TRA</t>
  </si>
  <si>
    <t>IGS-SUB</t>
  </si>
  <si>
    <t>IGS-PRI</t>
  </si>
  <si>
    <t>IGS-SEC</t>
  </si>
  <si>
    <t>LGS-TRA</t>
  </si>
  <si>
    <t>LGS-SUB</t>
  </si>
  <si>
    <t>LGS-PRI</t>
  </si>
  <si>
    <t>LGS-SEC</t>
  </si>
  <si>
    <t>MGS-SUB</t>
  </si>
  <si>
    <t>MGS-PRI</t>
  </si>
  <si>
    <t>MGS-SEC</t>
  </si>
  <si>
    <t>Percent Revenue Increase</t>
  </si>
  <si>
    <t>Gross Revenue Conversion Factor</t>
  </si>
  <si>
    <t>Proposed Rate of Return</t>
  </si>
  <si>
    <t>RATEBASE</t>
  </si>
  <si>
    <t>Proposed Operating Income</t>
  </si>
  <si>
    <t>Calculation of Proposed Revenues</t>
  </si>
  <si>
    <t>EXP_OM_CUSTSERV</t>
  </si>
  <si>
    <t>Customer Service</t>
  </si>
  <si>
    <t>EXP_OM_CUSTACCT</t>
  </si>
  <si>
    <t>Customer Accounts</t>
  </si>
  <si>
    <t>EXP_OM_DIST</t>
  </si>
  <si>
    <t>Distribution</t>
  </si>
  <si>
    <t>EXP_OM_TRAN</t>
  </si>
  <si>
    <t>Transmission</t>
  </si>
  <si>
    <t>PROD_ENERGY</t>
  </si>
  <si>
    <t>Production Energy</t>
  </si>
  <si>
    <t>PROD_DEMAND</t>
  </si>
  <si>
    <t>Production Demand</t>
  </si>
  <si>
    <t>O&amp;M Labor</t>
  </si>
  <si>
    <t>Current Rate of Return</t>
  </si>
  <si>
    <t>Adjusted Net Operating Income</t>
  </si>
  <si>
    <t>Total Adjusted AFUDC Offsets</t>
  </si>
  <si>
    <t>Total AFUDC Offset Adjustments</t>
  </si>
  <si>
    <t>Total Per Books AFUDC Offset</t>
  </si>
  <si>
    <t>LABOR_M</t>
  </si>
  <si>
    <t>General</t>
  </si>
  <si>
    <t>RB_GUP_EPIS_D</t>
  </si>
  <si>
    <t>RB_GUP_EPIS_T</t>
  </si>
  <si>
    <t>Production</t>
  </si>
  <si>
    <t>AFUDC Offset</t>
  </si>
  <si>
    <t>Net Operating Income</t>
  </si>
  <si>
    <t>Total Expenses</t>
  </si>
  <si>
    <t>Total Income Tax</t>
  </si>
  <si>
    <t>Total Federal Income Tax</t>
  </si>
  <si>
    <t>RB_GUP</t>
  </si>
  <si>
    <t>Feedback Prior ITC Normalization Tax</t>
  </si>
  <si>
    <t>Total Deferred FIT</t>
  </si>
  <si>
    <t>Total Adjustments to DFIT</t>
  </si>
  <si>
    <t>Adj 50 - AFUDC Offset</t>
  </si>
  <si>
    <t>RB_GUP-Land_P</t>
  </si>
  <si>
    <t>RB_GUP-Land_G</t>
  </si>
  <si>
    <t>RB_GUP-Land_D</t>
  </si>
  <si>
    <t>RB_GUP-Land_T</t>
  </si>
  <si>
    <t>DFIT Adjustments</t>
  </si>
  <si>
    <t>Total Per Books DFIT</t>
  </si>
  <si>
    <t>Book &gt; Tax Basis - EMA A/C 283</t>
  </si>
  <si>
    <t>Reg Liability - Unrealized MTM Gain Deferral</t>
  </si>
  <si>
    <t>Provision for FAS 157 A/L</t>
  </si>
  <si>
    <t>Prov for Trading Credit Risk - Above the Line</t>
  </si>
  <si>
    <t>Mark &amp; Spread Deferral - 190 A/L</t>
  </si>
  <si>
    <t>Mark &amp; Spread Deferral - 283 A/L</t>
  </si>
  <si>
    <t>MTM Book Gain Above the Line Tax Deferral</t>
  </si>
  <si>
    <t>Capitalized Software Costs Book</t>
  </si>
  <si>
    <t>Book Leases Capitalized for Tax</t>
  </si>
  <si>
    <t>Capitalized Software Costs Tax</t>
  </si>
  <si>
    <t>Restricted Stock Plan</t>
  </si>
  <si>
    <t>IRS Capitalization Adjustment</t>
  </si>
  <si>
    <t>Reg Asset - Accrued SFAS 112</t>
  </si>
  <si>
    <t>Deferred State Income Taxes</t>
  </si>
  <si>
    <t>Medicare Subsidy (PPACA) Reg Asset</t>
  </si>
  <si>
    <t>Accrued Book ARO Expense SFAS 143</t>
  </si>
  <si>
    <t>Accrued SFAS 112 Post Employment Benefits</t>
  </si>
  <si>
    <t>Accrued OPEB Costs SFAS 158</t>
  </si>
  <si>
    <t>Accrued SFAS 106 Post Retirement Expense</t>
  </si>
  <si>
    <t>Book Amortization Loss on Reacquired Debt</t>
  </si>
  <si>
    <t>M&amp;S RETIRING PLANTS</t>
  </si>
  <si>
    <t>DEFD PROP TAX-BIG SANDY U1 GAS</t>
  </si>
  <si>
    <t>DEFD DEPR-BIG SANDY U1 GAS</t>
  </si>
  <si>
    <t>CAPACITY CHARGE TARIFF REV</t>
  </si>
  <si>
    <t>NERC COMPL/CYBER SEC-DEF DEPR</t>
  </si>
  <si>
    <t>DEFD PROP TAX EXP-ENVIRON CSTS</t>
  </si>
  <si>
    <t>DEFD CONSUM EXP-ENVIRON CSTS</t>
  </si>
  <si>
    <t>DEFD O&amp;M-ENVIRONMENTAL CSTS</t>
  </si>
  <si>
    <t>DEFD DEPREC-ENVIRONMENTAL</t>
  </si>
  <si>
    <t>UND RECOV-PURCH PWR PPA</t>
  </si>
  <si>
    <t>BIG SANDY RETIRE RIDER U2 O&amp;M</t>
  </si>
  <si>
    <t>BIG SANDY RETIRE COSTS RECOV</t>
  </si>
  <si>
    <t xml:space="preserve">BIG SANDY U1 OR-UNDER RECOV </t>
  </si>
  <si>
    <t>NBV - ARO - RETIRED PLANTS</t>
  </si>
  <si>
    <t>SPENT ARO - BIG SANDY</t>
  </si>
  <si>
    <t>REMOVAL CST - BIG SANDY</t>
  </si>
  <si>
    <t>NET CCS FEED STUDY COSTS</t>
  </si>
  <si>
    <t>Reg Asset SFAS 158 OPEB</t>
  </si>
  <si>
    <t>Reg Asset SFAS 158 SERP</t>
  </si>
  <si>
    <t>Reg Asset SFAS 158 Pensions</t>
  </si>
  <si>
    <t>REV</t>
  </si>
  <si>
    <t>Deferred Revenue - Bonus Lease Long-Term</t>
  </si>
  <si>
    <t>REV_RENT</t>
  </si>
  <si>
    <t>Advance Rental Income</t>
  </si>
  <si>
    <t>CUST_TOTAL</t>
  </si>
  <si>
    <t>Deferred Demand Side Management Exp</t>
  </si>
  <si>
    <t>Deferred Storm Damage</t>
  </si>
  <si>
    <t>Deferred Book Contract Revenue</t>
  </si>
  <si>
    <t>TDPLANT</t>
  </si>
  <si>
    <t>Customer Adv Inc for Tax</t>
  </si>
  <si>
    <t>TRANS_TOTAL</t>
  </si>
  <si>
    <t>Reg Asset on Deferred RTO Costs</t>
  </si>
  <si>
    <t>Accrd Book Severance Benefits</t>
  </si>
  <si>
    <t>(IDCP) Incentive Comp Deferral Plan</t>
  </si>
  <si>
    <t>Accrd Book Vacation Pay</t>
  </si>
  <si>
    <t>Accrd Companywide Incentive Plan</t>
  </si>
  <si>
    <t>Book Provision - Uncollectible Accounts</t>
  </si>
  <si>
    <t>Accrued PSI Plan Expenses</t>
  </si>
  <si>
    <t>Accrd Book Supplemental Savings Plan</t>
  </si>
  <si>
    <t>Accrd Suppl Executive Retirement - SFAS 158</t>
  </si>
  <si>
    <t>Supplemental Executive Retirement</t>
  </si>
  <si>
    <t>Accrued Book Pension Costs - SFAS 158</t>
  </si>
  <si>
    <t>Accrued Book Pension Expense</t>
  </si>
  <si>
    <t>Provision for Workers Comp</t>
  </si>
  <si>
    <t>FUELREV</t>
  </si>
  <si>
    <t>Deferred Fuel Costs</t>
  </si>
  <si>
    <t>Provision for Possible Revenue Refunds</t>
  </si>
  <si>
    <t>Tax Amortization of Pollution Control Equip.</t>
  </si>
  <si>
    <t>Percent Repair Allowance</t>
  </si>
  <si>
    <t>Removal Costs</t>
  </si>
  <si>
    <t xml:space="preserve">Property Tax - State 2- Old Method        </t>
  </si>
  <si>
    <t>Interest Capitalization</t>
  </si>
  <si>
    <t>RB_GUP_CWIP</t>
  </si>
  <si>
    <t>DFIT ABFUDC</t>
  </si>
  <si>
    <t>DFIT for Book vs Tax Depreciation Normalized</t>
  </si>
  <si>
    <t>Deferred FIT</t>
  </si>
  <si>
    <t>Gross Current FIT</t>
  </si>
  <si>
    <t>Tax Factor (Tax Rate x Apportionment)</t>
  </si>
  <si>
    <t>Federal Taxable Income</t>
  </si>
  <si>
    <t>Total State Income Tax (Current + Deferred)</t>
  </si>
  <si>
    <t>Total Adjusted Deferred State Income Tax</t>
  </si>
  <si>
    <t>RB_GUP_EPIS_P</t>
  </si>
  <si>
    <t xml:space="preserve">Adj 55 - Mitchell Plant DSIT Amortization Adjustment </t>
  </si>
  <si>
    <t xml:space="preserve">Deferred State Income Tax - Mitchell Plant </t>
  </si>
  <si>
    <t>Deferred State Income Tax - WVA Pollution Control</t>
  </si>
  <si>
    <t>Deferred State Income Tax</t>
  </si>
  <si>
    <t>Total Current State Income Tax</t>
  </si>
  <si>
    <t>Michigan Tax</t>
  </si>
  <si>
    <t>Michigan Taxable Income</t>
  </si>
  <si>
    <t>JCWA Depreciation Adjustment</t>
  </si>
  <si>
    <t>Michigan Taxable Income Before Depreciation Adjustment</t>
  </si>
  <si>
    <t>Illinois Tax</t>
  </si>
  <si>
    <t>Tax Rate</t>
  </si>
  <si>
    <t>Post Apportionment Taxable Income</t>
  </si>
  <si>
    <t>Post Apportionment Schedule M Adjustments</t>
  </si>
  <si>
    <t>Apportioned Illinois State Taxable Income</t>
  </si>
  <si>
    <t>Apportionment Factor</t>
  </si>
  <si>
    <t>Illinois Taxable Income</t>
  </si>
  <si>
    <t>Illinois Taxable Income Before Depreciation Adjustment</t>
  </si>
  <si>
    <t>West Virginia Tax</t>
  </si>
  <si>
    <t>Apportioned West Virginia Taxable Income</t>
  </si>
  <si>
    <t>West Virginia Taxable Income</t>
  </si>
  <si>
    <t>Federal Domestic Production Activity</t>
  </si>
  <si>
    <t>West Virginia Taxable Income Before Adjustments</t>
  </si>
  <si>
    <t>Kentucky Tax</t>
  </si>
  <si>
    <t>Kentucky Taxable Income</t>
  </si>
  <si>
    <t>Kentucky Taxable Income Before Adjustments</t>
  </si>
  <si>
    <t>Adjusted Schedule M</t>
  </si>
  <si>
    <t>Total Adjustments to Per Books Schedule M</t>
  </si>
  <si>
    <t>Adjustments to Per Books Schedule M</t>
  </si>
  <si>
    <t>Total Schedule M Adjustments - Per Books</t>
  </si>
  <si>
    <t>Provision for Trading Credit Risk (Above Line)</t>
  </si>
  <si>
    <t>Nondeductible Meals and Travel &amp; Entertainment</t>
  </si>
  <si>
    <t>Nontaxable Defd Compensation CSV Earn</t>
  </si>
  <si>
    <t>RESTRICTED STOCK PLAN</t>
  </si>
  <si>
    <t>Regulatory Asset Accrued SFAS 112</t>
  </si>
  <si>
    <t>Reg Asset - SFAS 109 - Deferred SIT Liability</t>
  </si>
  <si>
    <t>SFAS 109 - Deferred SIT Liability</t>
  </si>
  <si>
    <t>Reg Asset Medicare Subsidy Flow Thru</t>
  </si>
  <si>
    <t>Accrued Book ARO Expense - SFAS 143</t>
  </si>
  <si>
    <t>Accrd SFAS 112 Post Employment Benefits</t>
  </si>
  <si>
    <t>Accrued SFAS 106 Post Retirement Exp</t>
  </si>
  <si>
    <t>Reg Asset - SFAS 158 OPEB</t>
  </si>
  <si>
    <t>Reg Asset - SFAS 158 SERP</t>
  </si>
  <si>
    <t>Reg Asset - SFAS 158 Pensions</t>
  </si>
  <si>
    <t>Deferred Rev - Bonus Lease - Long-Term</t>
  </si>
  <si>
    <t>Accrued Book Severance Benefits</t>
  </si>
  <si>
    <t>(ICDP) Incentive Comp Deferral Plan</t>
  </si>
  <si>
    <t>Accrued Book Vacation Pay</t>
  </si>
  <si>
    <t>Accrued Companywide Incentive Plan</t>
  </si>
  <si>
    <t>Book Provision for Uncollectible Accounts</t>
  </si>
  <si>
    <t>Accrd Supplemental Savings Plan Exp</t>
  </si>
  <si>
    <t>Accrd Supplemental Exec Retirement SFAS 158</t>
  </si>
  <si>
    <t>Deferred Fuel</t>
  </si>
  <si>
    <t>Tax Amortization of Pollution Control</t>
  </si>
  <si>
    <t>Book/Tax Unit of Property - SEC 481</t>
  </si>
  <si>
    <t>Book/Tax Unit of Property</t>
  </si>
  <si>
    <t>Book/Tax Unit of Property - DFIT FBK</t>
  </si>
  <si>
    <t>BULK_TRANS</t>
  </si>
  <si>
    <t>ABFUDC - HR/J</t>
  </si>
  <si>
    <t>ABFUDC</t>
  </si>
  <si>
    <t>AFUDC - HR/J</t>
  </si>
  <si>
    <t>Book vs. Tax Depreciation - Normalized</t>
  </si>
  <si>
    <t>Schedule M Income Adjustments</t>
  </si>
  <si>
    <t>Taxable Income Before Schedule M Adjustments</t>
  </si>
  <si>
    <t>Interest Synchronization Tax</t>
  </si>
  <si>
    <t>Allowance for Borrowed Funds Used During Construction</t>
  </si>
  <si>
    <t>Gross Operating Income</t>
  </si>
  <si>
    <t>Total Operating Expense Before Income Tax</t>
  </si>
  <si>
    <t>Total Adjusted Other Expenses</t>
  </si>
  <si>
    <t>Total Adjustments to Other Expenses</t>
  </si>
  <si>
    <t>Adj 45 - ARO Accretion</t>
  </si>
  <si>
    <t>CUST_DEP_FXNL</t>
  </si>
  <si>
    <t>Adj 16 - Adjustment to Interest on Customer Deposits</t>
  </si>
  <si>
    <t>Other Expense Adjustments</t>
  </si>
  <si>
    <t>Total Other Expenses</t>
  </si>
  <si>
    <t>Interest on Customer Deposits</t>
  </si>
  <si>
    <t>Other Interest Expense</t>
  </si>
  <si>
    <t>Interest Expense - Corp. Borrowing Program</t>
  </si>
  <si>
    <t>Interest Income - Corp.  Borrowing Program</t>
  </si>
  <si>
    <t>Accretion</t>
  </si>
  <si>
    <t>Gain/Loss on Disposition of Allowances</t>
  </si>
  <si>
    <t>A/R Factoring</t>
  </si>
  <si>
    <t>Gain/Loss on Disposition of Utility Plant</t>
  </si>
  <si>
    <t>Other Expenses</t>
  </si>
  <si>
    <t>Adjusted Taxes Other Than Income</t>
  </si>
  <si>
    <t>Total Adjustments to Taxes Other Than Income</t>
  </si>
  <si>
    <t>Adj 57 - Annualization of Property Tax Expense</t>
  </si>
  <si>
    <t>Adj 48 - Kentucky Sales &amp; Use Tax</t>
  </si>
  <si>
    <t>RSALE</t>
  </si>
  <si>
    <t>Adj 47 - KPSC Maintenance Assessment</t>
  </si>
  <si>
    <t>LABOR_PROD</t>
  </si>
  <si>
    <t>Taxes Other Than Income Adjustments</t>
  </si>
  <si>
    <t>Total Taxes Other Than Income</t>
  </si>
  <si>
    <t>Taxes on Capital Leases</t>
  </si>
  <si>
    <t>Federal Excise</t>
  </si>
  <si>
    <t>Gross Receipts Tax</t>
  </si>
  <si>
    <t>Kentucky Business Occup Taxes</t>
  </si>
  <si>
    <t>Regis Fee</t>
  </si>
  <si>
    <t>Kentucky Sales &amp; Use</t>
  </si>
  <si>
    <t>Kentucky PSC Maintenance</t>
  </si>
  <si>
    <t>Municipal License</t>
  </si>
  <si>
    <t>Kentucky Real &amp; Personal Property</t>
  </si>
  <si>
    <t>Kentucky Unemployment</t>
  </si>
  <si>
    <t>Federal Unemployment Tax</t>
  </si>
  <si>
    <t>Federal Insurance Contribution Excise</t>
  </si>
  <si>
    <t>Taxes Other Than Income</t>
  </si>
  <si>
    <t>Adjusted Depreciation &amp; Amortization Expense</t>
  </si>
  <si>
    <t>Total Depreciation &amp; Amort Adjustments</t>
  </si>
  <si>
    <t>Adj 44 - ARO Depreciation</t>
  </si>
  <si>
    <t>Adj 43 - Update Big Sandy Unit 1 Depreciation Rates</t>
  </si>
  <si>
    <t>Adj 42 - Annualization Depreciation/Amortization Expense General</t>
  </si>
  <si>
    <t>Adj 42 - Annualization Depreciation/Amortization Expense Distribution</t>
  </si>
  <si>
    <t>Adj 42 - Annualization Depreciation/Amortization Expense Transmission</t>
  </si>
  <si>
    <t>Adj 42 - Annualization Depreciation/Amortization Expense Production</t>
  </si>
  <si>
    <t>Adj 30 - NERC Compliance &amp; Cyber Security</t>
  </si>
  <si>
    <t>Adj 6 - Big Sandy Unit 1 Operation Rider Deferrals</t>
  </si>
  <si>
    <t>Depreciation &amp; Amortization Adjustments</t>
  </si>
  <si>
    <t>Total Depreciation &amp; Amort Expense</t>
  </si>
  <si>
    <t>General &amp; Intangible</t>
  </si>
  <si>
    <t>Transmission &amp; Reg. Debits</t>
  </si>
  <si>
    <t>Depreciation, Amortization &amp; Reg. Debits Expense</t>
  </si>
  <si>
    <t>Adjusted Operating &amp; Maintenance Expenses</t>
  </si>
  <si>
    <t>Total Operations and Maintenance Expense Adjustments</t>
  </si>
  <si>
    <t>TOTOHLINES</t>
  </si>
  <si>
    <t>Adj 56 - Reduce base forestry expense</t>
  </si>
  <si>
    <t>TDOMX</t>
  </si>
  <si>
    <t>Adj 52 - Employee Complement Increase</t>
  </si>
  <si>
    <t>Adj 41 - Plant Maintenance Normalization</t>
  </si>
  <si>
    <t>Adj 40 - Remove Non-Recoverable Business Expenses</t>
  </si>
  <si>
    <t>Adjs 32-39 - Total Incentive Compensation &amp; Payroll Adjustment</t>
  </si>
  <si>
    <t>Adj 31 - Severance Related Payroll Expenses - Big Sandy Plant</t>
  </si>
  <si>
    <t>TRAN_LSE</t>
  </si>
  <si>
    <t>Adj 29 - Annualize PJM Admin Fees</t>
  </si>
  <si>
    <t>Adj 28 - PJM LSE OATT Expense</t>
  </si>
  <si>
    <t>Adj 27 - Forced Outage Adjustment</t>
  </si>
  <si>
    <t>Adj 26 - Peaking Unit Equivalent</t>
  </si>
  <si>
    <t>Adj 25 - Remove PJM BLIs from base for FAC inclusion</t>
  </si>
  <si>
    <t>Adj 24 - Employee Related Group Benefit Expenses</t>
  </si>
  <si>
    <t>Adj 23 - Pension &amp; OPEB Expense Adjustment</t>
  </si>
  <si>
    <t>Adj 22 - Annualization of Lease Costs</t>
  </si>
  <si>
    <t>Adj 21 - Eliminate Advertising Expense O&amp;M</t>
  </si>
  <si>
    <t>Adj 21 - Eliminate Advertising Expense A&amp;G</t>
  </si>
  <si>
    <t>Adj 20 - Postage Rate Decrease</t>
  </si>
  <si>
    <t>Adj 19 - Rate Case Expense</t>
  </si>
  <si>
    <t>Adj 18 - Amortization of Storm Cost Deferral</t>
  </si>
  <si>
    <t>Adj 17 - Normalization of Major Storms</t>
  </si>
  <si>
    <t>WEATHER_FXNL_OM</t>
  </si>
  <si>
    <t>Adj 15 - Weather Normalization Adjustment</t>
  </si>
  <si>
    <t>REVYEC_EXP_OM</t>
  </si>
  <si>
    <t>Adj 14 - Customer Annualization Adjustment</t>
  </si>
  <si>
    <t>Adj 12 - Remove Economic Development Surcharge</t>
  </si>
  <si>
    <t>Adj 11 - Remove HEAP Surcharge</t>
  </si>
  <si>
    <t>Adj 10 - Remove DSM Rider</t>
  </si>
  <si>
    <t>Adj 9 - PPA Rider Sync</t>
  </si>
  <si>
    <t>Adj 8 - System Sales Clause - reset OSS Margin Baseline</t>
  </si>
  <si>
    <t>Adj 7 - Fuel Under (Over) Revenue &amp; Expense</t>
  </si>
  <si>
    <t>Adj 6 - Big Sandy Unit 1 Operation Rider Deferrals - Energy</t>
  </si>
  <si>
    <t>Adj 6 - Big Sandy Unit 1 Operation Rider Deferrals - Demand</t>
  </si>
  <si>
    <t>Adj 5 - Environmental Surcharge Revenue Sync - remove FGD revenue, sync non-FGD revenue, remove deferrals</t>
  </si>
  <si>
    <t>Adj 3 - Env Surcharge - Remove Mitchell FGD Expenses</t>
  </si>
  <si>
    <t>Adj 2 - Decommissioning Rider Removal</t>
  </si>
  <si>
    <t>O&amp;M Adjustments</t>
  </si>
  <si>
    <t>Total O&amp;M Expenses</t>
  </si>
  <si>
    <t>Total A&amp;G Expenses</t>
  </si>
  <si>
    <t>Total A&amp;G Maintenance</t>
  </si>
  <si>
    <t>Total A&amp;G Operation</t>
  </si>
  <si>
    <t xml:space="preserve">     931-Rent</t>
  </si>
  <si>
    <t xml:space="preserve">     930-General Advertising Expense</t>
  </si>
  <si>
    <t xml:space="preserve">     928- Rate Case Expense</t>
  </si>
  <si>
    <t xml:space="preserve">     928-Regulatory Commission Expense Allocated</t>
  </si>
  <si>
    <t xml:space="preserve">     927-Franchise Requirements</t>
  </si>
  <si>
    <t xml:space="preserve">     9260057 Post Ret Medicare Subsidy Direct</t>
  </si>
  <si>
    <t xml:space="preserve">     926-Employee Pension &amp; Benefits</t>
  </si>
  <si>
    <t xml:space="preserve">     925-Injuries &amp; Damages</t>
  </si>
  <si>
    <t>RB_GUP_EPIS</t>
  </si>
  <si>
    <t xml:space="preserve">     924-Property Insurance</t>
  </si>
  <si>
    <t xml:space="preserve">     923-Outside Services</t>
  </si>
  <si>
    <t xml:space="preserve">     922-Administrative Expense Transferred</t>
  </si>
  <si>
    <t xml:space="preserve">     921-Office Supplies</t>
  </si>
  <si>
    <t xml:space="preserve">     920-Salaries</t>
  </si>
  <si>
    <t>Administrative &amp; General Expense</t>
  </si>
  <si>
    <t>911 - 916 Total Sales Expenses</t>
  </si>
  <si>
    <t>907 - 910 Total Customer Services Expenses</t>
  </si>
  <si>
    <t>TOTOX234</t>
  </si>
  <si>
    <t>905 Miscellaneous</t>
  </si>
  <si>
    <t>904 Uncollectibles</t>
  </si>
  <si>
    <t>CUST_903</t>
  </si>
  <si>
    <t>903 Customer Records</t>
  </si>
  <si>
    <t>CUST_902</t>
  </si>
  <si>
    <t>902 Meter Read</t>
  </si>
  <si>
    <t>901 Supervision</t>
  </si>
  <si>
    <t>Total Distribution O&amp;M</t>
  </si>
  <si>
    <t>Total Distribution Maintenance Expenses</t>
  </si>
  <si>
    <t>DIST_OL</t>
  </si>
  <si>
    <t>598 Miscellaneous Distribution</t>
  </si>
  <si>
    <t>DIST_METERS</t>
  </si>
  <si>
    <t>597 Meters</t>
  </si>
  <si>
    <t>DIST_SL</t>
  </si>
  <si>
    <t>596 Street Lighting</t>
  </si>
  <si>
    <t>DIST_TRANSF</t>
  </si>
  <si>
    <t>595 Line Transformers</t>
  </si>
  <si>
    <t>TOTUGLINES</t>
  </si>
  <si>
    <t>594 Underground Lines</t>
  </si>
  <si>
    <t xml:space="preserve">     593-Forestry Direct Assigned</t>
  </si>
  <si>
    <t xml:space="preserve">     5930010 Storm Expense Amortization</t>
  </si>
  <si>
    <t>593 Overhead Lines</t>
  </si>
  <si>
    <t>DIST_CPD</t>
  </si>
  <si>
    <t>592 Station Equipment</t>
  </si>
  <si>
    <t>591 Structures</t>
  </si>
  <si>
    <t>TOTMXEXP</t>
  </si>
  <si>
    <t>590 Supervision &amp; Engineering</t>
  </si>
  <si>
    <t>Distribution Maintenance</t>
  </si>
  <si>
    <t>Total Distribution Operations Expenses</t>
  </si>
  <si>
    <t>589 Rents</t>
  </si>
  <si>
    <t>588 Miscellaneous Distribution</t>
  </si>
  <si>
    <t>DIST_PCUST</t>
  </si>
  <si>
    <t>587 Customer Installs</t>
  </si>
  <si>
    <t>586 Meters</t>
  </si>
  <si>
    <t>585 Street Lighting</t>
  </si>
  <si>
    <t>DIST_UGLINES</t>
  </si>
  <si>
    <t>584 Underground Lines</t>
  </si>
  <si>
    <t>DIST_OHLINES</t>
  </si>
  <si>
    <t>583 Overhead Lines</t>
  </si>
  <si>
    <t>582 Station Expenses</t>
  </si>
  <si>
    <t>581 Load Dispatching</t>
  </si>
  <si>
    <t>TOTOXEXP</t>
  </si>
  <si>
    <t>580 Supervision &amp; Engineering</t>
  </si>
  <si>
    <t>Distribution Operation</t>
  </si>
  <si>
    <t>Total Transmission O&amp;M</t>
  </si>
  <si>
    <t>Total Transmission Maintenance</t>
  </si>
  <si>
    <t xml:space="preserve">     575- PJM Admin</t>
  </si>
  <si>
    <t xml:space="preserve">     573-Misc Transmission Expenses</t>
  </si>
  <si>
    <t xml:space="preserve">     572-Underground Lines</t>
  </si>
  <si>
    <t xml:space="preserve">     571-Overhead Lines</t>
  </si>
  <si>
    <t xml:space="preserve">     570-Station Equipment</t>
  </si>
  <si>
    <t xml:space="preserve">     569-Structures</t>
  </si>
  <si>
    <t xml:space="preserve">     568-Supervision &amp; Engineering</t>
  </si>
  <si>
    <t>Total Transmission Expenses</t>
  </si>
  <si>
    <t xml:space="preserve">     567-Rents</t>
  </si>
  <si>
    <t xml:space="preserve">     566-Misc Transmission</t>
  </si>
  <si>
    <t xml:space="preserve">     565  Transmission Purchases - Non-Juris</t>
  </si>
  <si>
    <t xml:space="preserve">     565  Transmission by Others</t>
  </si>
  <si>
    <t xml:space="preserve">     565  LSE Transmission Purchases - Retail Energy</t>
  </si>
  <si>
    <t xml:space="preserve">     565  LSE Transmission Purchases </t>
  </si>
  <si>
    <t xml:space="preserve">     564-Underground Lines</t>
  </si>
  <si>
    <t xml:space="preserve">     563-Overhead Lines</t>
  </si>
  <si>
    <t xml:space="preserve">     562-Station Equipment</t>
  </si>
  <si>
    <t xml:space="preserve">     561-Load Dispatching - PJM</t>
  </si>
  <si>
    <t xml:space="preserve">     561-Load Dispatching - Company</t>
  </si>
  <si>
    <t xml:space="preserve">     560-Supervision &amp; Engineering</t>
  </si>
  <si>
    <t>Total Production Expenses</t>
  </si>
  <si>
    <t xml:space="preserve">     557- Other Expenses</t>
  </si>
  <si>
    <t xml:space="preserve">     556-Sys Control &amp; Load Dispatching</t>
  </si>
  <si>
    <t xml:space="preserve">     555-Purchased Power Expense Energy</t>
  </si>
  <si>
    <t xml:space="preserve">     555-Purchased Power Expense Demand</t>
  </si>
  <si>
    <t xml:space="preserve">     514-Misc Steam Plant</t>
  </si>
  <si>
    <t xml:space="preserve">     513-Electric Plant</t>
  </si>
  <si>
    <t xml:space="preserve">     512-Boiler Plant</t>
  </si>
  <si>
    <t xml:space="preserve">     511-Structures</t>
  </si>
  <si>
    <t xml:space="preserve">     510-Supervision &amp; Engineering</t>
  </si>
  <si>
    <t xml:space="preserve">     509-Allowances</t>
  </si>
  <si>
    <t xml:space="preserve">     508-IPP Operations</t>
  </si>
  <si>
    <t xml:space="preserve">     507-Rents</t>
  </si>
  <si>
    <t xml:space="preserve">     506-Misc. Steam Power Expenses</t>
  </si>
  <si>
    <t xml:space="preserve">     505-Electric</t>
  </si>
  <si>
    <t xml:space="preserve">     504-Steam Transferred Credit</t>
  </si>
  <si>
    <t xml:space="preserve">     503-Steam other Sources</t>
  </si>
  <si>
    <t xml:space="preserve">     502-Steam / Consumables</t>
  </si>
  <si>
    <t xml:space="preserve">     501-Fuel Delivered and Consumed</t>
  </si>
  <si>
    <t xml:space="preserve">     500-Supervision  &amp; Engineering</t>
  </si>
  <si>
    <t>O&amp;M Expense</t>
  </si>
  <si>
    <t>Operating Expense</t>
  </si>
  <si>
    <t>Total Other Operating Revenue Adjustments</t>
  </si>
  <si>
    <t>DIST_POLES</t>
  </si>
  <si>
    <t>Adj 46 - Rent from Electric Prop - Poles -CATV Adj.</t>
  </si>
  <si>
    <t>Other Operating Revenue Adjustments</t>
  </si>
  <si>
    <t>456-Other Electric Revenues DSM</t>
  </si>
  <si>
    <t>456-Other Electric LSE Charge</t>
  </si>
  <si>
    <t>456-Other Electric Revenue - Dist</t>
  </si>
  <si>
    <t>456-Other Electric Revenue - Transmission</t>
  </si>
  <si>
    <t>456-Other Electric Revenue - Production Energy</t>
  </si>
  <si>
    <t>454x-Rent from Electric Prop - Other Dist</t>
  </si>
  <si>
    <t>454x-Rent from Electric Prop - Transmission</t>
  </si>
  <si>
    <t>454x-Rent from Electric Prop - Production</t>
  </si>
  <si>
    <t>454x-Rent from Electric Prop - Poles</t>
  </si>
  <si>
    <t>MISC_SERV_REV</t>
  </si>
  <si>
    <t>451-Miscellaneous Service Revenue</t>
  </si>
  <si>
    <t>FORF_DISC_FXNL</t>
  </si>
  <si>
    <t>450-Forfeited Discounts</t>
  </si>
  <si>
    <t>Other Operating Revenues</t>
  </si>
  <si>
    <t>Total Sales of Electricity Adjustments</t>
  </si>
  <si>
    <t>Adjs 8, 25 - Non-Firm Sales: Energy Adjustment - reset OSS margin, remove PJM BLIs</t>
  </si>
  <si>
    <t>Non-Firm Sales: Demand</t>
  </si>
  <si>
    <t>Non-Firm Sales: Energy</t>
  </si>
  <si>
    <t>WEATHER_FXNL</t>
  </si>
  <si>
    <t>REVYEC_FXNL</t>
  </si>
  <si>
    <t>Adj 14 - Year End Customer Annualization</t>
  </si>
  <si>
    <t>Year End Migration Revenue</t>
  </si>
  <si>
    <t>Operating Revenues</t>
  </si>
  <si>
    <t>Total Rate Base</t>
  </si>
  <si>
    <t>Total Rate Base Offsets</t>
  </si>
  <si>
    <t>Total Adjustments to Rate Base Offsets</t>
  </si>
  <si>
    <t>Adj 53 - Remove Decommissioning Rider ADIT from Rate Base</t>
  </si>
  <si>
    <t>Adjustments to Rate Base Offsets</t>
  </si>
  <si>
    <t>Customer Deposits</t>
  </si>
  <si>
    <t>Customer Advances</t>
  </si>
  <si>
    <t>Accumulated Deferred FIT</t>
  </si>
  <si>
    <t>Rate Base Offsets</t>
  </si>
  <si>
    <t>Total Adjusted CWIP</t>
  </si>
  <si>
    <t>Adjustments to CWIP</t>
  </si>
  <si>
    <t>Total CWIP</t>
  </si>
  <si>
    <t>RB_GUP_EPIS_G</t>
  </si>
  <si>
    <t>Construction Work-In-Progress excluding AFUDC</t>
  </si>
  <si>
    <t>Total Working Capital</t>
  </si>
  <si>
    <t>Working Capital - Prepayments</t>
  </si>
  <si>
    <t>Total Working Cap - Materials &amp; Supplies Adjustments</t>
  </si>
  <si>
    <t>Adj 51 - Mitchell Coal Stock Adjustment</t>
  </si>
  <si>
    <t>Working Capital - Materials &amp; Supplies Adjustments</t>
  </si>
  <si>
    <t>Total Working Cap - Materials &amp; Supplies</t>
  </si>
  <si>
    <t>Transmission &amp; Distribution</t>
  </si>
  <si>
    <t>Emissions - Energy Related</t>
  </si>
  <si>
    <t>Production - Demand Related</t>
  </si>
  <si>
    <t>Fuel / Allowance Inventory</t>
  </si>
  <si>
    <t>Working Capital - Materials &amp; Supplies</t>
  </si>
  <si>
    <t>Total Cash Working Capital Adjustments</t>
  </si>
  <si>
    <t>Cash Working Capital Adjustments</t>
  </si>
  <si>
    <t>Total Working Capital - Cash</t>
  </si>
  <si>
    <t>EXP_OM_LPP</t>
  </si>
  <si>
    <t>Working Capital Cash - Excl Sys Sales</t>
  </si>
  <si>
    <t>Working Capital - Cash</t>
  </si>
  <si>
    <t>Working Capital</t>
  </si>
  <si>
    <t>Total Plant Held for Future Use</t>
  </si>
  <si>
    <t>Plant Held for Future Use - Distribution</t>
  </si>
  <si>
    <t>Plant Held for Future Use - Tranmsission</t>
  </si>
  <si>
    <t>Net Electric Plant in Service</t>
  </si>
  <si>
    <t>Total Adjusted Depreciation Reserve</t>
  </si>
  <si>
    <t>Total Depreciation Adjustments</t>
  </si>
  <si>
    <t>Total Depreciation Reserve</t>
  </si>
  <si>
    <t>HR-J Post In-Service AFUDC</t>
  </si>
  <si>
    <t>Transmission - All Other</t>
  </si>
  <si>
    <t>Transmission - GSU</t>
  </si>
  <si>
    <t>Generation</t>
  </si>
  <si>
    <t>Depreciation Reserve</t>
  </si>
  <si>
    <t>Total Adjusted Electric Plant in Service</t>
  </si>
  <si>
    <t>Total Adjustments to Electric Plant in Service</t>
  </si>
  <si>
    <t>Adj 4 - Move FGD from Base Rates to Environmental (Mitchell)</t>
  </si>
  <si>
    <t>Total Electric Plant in Service</t>
  </si>
  <si>
    <t>HR - J 765 Line - FERC AFUDC Adj.</t>
  </si>
  <si>
    <t>General &amp; Intangible Plant &amp; Comp. Const. not Classif.</t>
  </si>
  <si>
    <t>Total P-T-D Plant in Service</t>
  </si>
  <si>
    <t>373 Street Lighting</t>
  </si>
  <si>
    <t>371 Installations on Cust Premises</t>
  </si>
  <si>
    <t>370 Meters</t>
  </si>
  <si>
    <t>DIST_SERV</t>
  </si>
  <si>
    <t>369 Services</t>
  </si>
  <si>
    <t>368 Transformers</t>
  </si>
  <si>
    <t>367 Underground Lines</t>
  </si>
  <si>
    <t>366 Underground Conduit</t>
  </si>
  <si>
    <t>365 Overhead Lines</t>
  </si>
  <si>
    <t>364 Poles</t>
  </si>
  <si>
    <t>363 Storage Battery Equipment</t>
  </si>
  <si>
    <t>362 Station Equipment</t>
  </si>
  <si>
    <t>361 Structures and Improvements</t>
  </si>
  <si>
    <t>360 Land and Land Rights</t>
  </si>
  <si>
    <t>Distribution &amp; Comp. Const. not Classif.</t>
  </si>
  <si>
    <t>All Other Transmission Plant</t>
  </si>
  <si>
    <t>GSU</t>
  </si>
  <si>
    <t>Transmission &amp; Comp. Const. not Classif.</t>
  </si>
  <si>
    <t>TOTAL</t>
  </si>
  <si>
    <t>Production Plant &amp; Comp. Const. not Classif.</t>
  </si>
  <si>
    <t>CUSTOMER</t>
  </si>
  <si>
    <t>ENERGY</t>
  </si>
  <si>
    <t>DISTSEC</t>
  </si>
  <si>
    <t>DISTPRI</t>
  </si>
  <si>
    <t>SUBTRAN</t>
  </si>
  <si>
    <t>BULKTRAN</t>
  </si>
  <si>
    <t>PRODUCTION</t>
  </si>
  <si>
    <t>P-T-D Plant in Service</t>
  </si>
  <si>
    <t>Retail</t>
  </si>
  <si>
    <t>Function</t>
  </si>
  <si>
    <t>Constant</t>
  </si>
  <si>
    <t>Label</t>
  </si>
  <si>
    <t>Allocation</t>
  </si>
  <si>
    <t>Copy these cells back up to B696 - W722</t>
  </si>
  <si>
    <t>XXXXXXXXXXXXXXXXXXXXXXXXXX</t>
  </si>
  <si>
    <t>WEATHER_NORM TOTAL</t>
  </si>
  <si>
    <t>WEATHER_FXNL Calculation - In order to properly assign the weather normalization load adjustment to the various functions within the customer classes, allocate it using the RSALE allocator</t>
  </si>
  <si>
    <t>FORF_DISC TOTAL</t>
  </si>
  <si>
    <t>FORF_DISC_FXNL Calculation - In order to properly assign forfeited discounts to the various functions within the customer classes, allocate it using the RSALE allocator</t>
  </si>
  <si>
    <t>REVYEC TOTAL</t>
  </si>
  <si>
    <t>REVYEC_FXNL is a spreading of the REVYEC allocator to each function within the tariff classes using the RSALE allocator.</t>
  </si>
  <si>
    <t>EXP_OM</t>
  </si>
  <si>
    <t>REVYEC Total</t>
  </si>
  <si>
    <t>REVYEC_EXP_OM allocator is the basis to allocate the O&amp;M portion of the Customer Annualization (Year End Customer) Adjustment.  It is spread to the functions within each tariff class using total O&amp;M.</t>
  </si>
  <si>
    <t>CUST_DEP</t>
  </si>
  <si>
    <t>Calculation of CUST_DEP Allocator</t>
  </si>
  <si>
    <t>Firm Sales Revenue</t>
  </si>
  <si>
    <t>Check (SB=0)</t>
  </si>
  <si>
    <t>Total Other Revenue</t>
  </si>
  <si>
    <t>Total Revenue</t>
  </si>
  <si>
    <t>NOI - Functionalized</t>
  </si>
  <si>
    <t>Summary tab</t>
  </si>
  <si>
    <t>Initial Total Expense</t>
  </si>
  <si>
    <t>Revenues;</t>
  </si>
  <si>
    <t>Initial Other Revenue</t>
  </si>
  <si>
    <t>Source: Per Books</t>
  </si>
  <si>
    <t>RBASE</t>
  </si>
  <si>
    <t>Same as RSALE</t>
  </si>
  <si>
    <t>EXP_OTHTAX_PSC</t>
  </si>
  <si>
    <t>Total Revenues</t>
  </si>
  <si>
    <t>Rent Revenues</t>
  </si>
  <si>
    <t>Production O&amp;M Labor</t>
  </si>
  <si>
    <t>less Purch. Power &amp; Fuel</t>
  </si>
  <si>
    <t>Acct 907-910</t>
  </si>
  <si>
    <t>A&amp;G Regulatory</t>
  </si>
  <si>
    <t>Acct 901-905</t>
  </si>
  <si>
    <t>Acct 902-904</t>
  </si>
  <si>
    <t>Acct 560-598</t>
  </si>
  <si>
    <t>Acct 580-598</t>
  </si>
  <si>
    <t>Acct 560-574</t>
  </si>
  <si>
    <t>on this: TOTMXEXP</t>
  </si>
  <si>
    <t>Acct. 590 allocated</t>
  </si>
  <si>
    <t>Acct 591-598</t>
  </si>
  <si>
    <t xml:space="preserve">Excl. 590 - </t>
  </si>
  <si>
    <t>on this: TOTOXEXP</t>
  </si>
  <si>
    <t>Acct. 580 allocated</t>
  </si>
  <si>
    <t>Acct 581-589</t>
  </si>
  <si>
    <t xml:space="preserve">Excl. 580 - </t>
  </si>
  <si>
    <t>NP</t>
  </si>
  <si>
    <t>Net EPIS</t>
  </si>
  <si>
    <t>Same as</t>
  </si>
  <si>
    <t>Gross Utility Plant</t>
  </si>
  <si>
    <t>Electric Plant in Service</t>
  </si>
  <si>
    <t>T&amp;D Plant</t>
  </si>
  <si>
    <t>CWIP</t>
  </si>
  <si>
    <t>Gen. GUP less Land</t>
  </si>
  <si>
    <t xml:space="preserve">  Source:  JCOS, Sch 4, KY PSC  Juris.</t>
  </si>
  <si>
    <t>Allocate on LABOR_M</t>
  </si>
  <si>
    <t>General Land</t>
  </si>
  <si>
    <t>Dist. GUP less Land</t>
  </si>
  <si>
    <t>Allocate on DIST_CPD</t>
  </si>
  <si>
    <t>Distribution Land</t>
  </si>
  <si>
    <t>Trans. GUP less Land</t>
  </si>
  <si>
    <t>Allocate on BULK_TRANS</t>
  </si>
  <si>
    <t>Transmission Land</t>
  </si>
  <si>
    <t>Prod. GUP less Land</t>
  </si>
  <si>
    <t>Allocate on PROD_DEMAND</t>
  </si>
  <si>
    <t>Production Land</t>
  </si>
  <si>
    <t>Gen &amp; Int Plant</t>
  </si>
  <si>
    <t>Distribution EPIS</t>
  </si>
  <si>
    <t>Transmission EPIS</t>
  </si>
  <si>
    <t>Production EPIS</t>
  </si>
  <si>
    <t>REV_SALES</t>
  </si>
  <si>
    <t>SALES OF ELECTRICITY</t>
  </si>
  <si>
    <t>Same as BULK_TRANS</t>
  </si>
  <si>
    <t>Show under production as it is capturing load (LSE) charges for transmission service, whereas the bulktran and subtran buckets are capturing the costs and revenues as a transmission owner (TO).</t>
  </si>
  <si>
    <t>SUB_TRANS</t>
  </si>
  <si>
    <t>Total Transmisison Plant</t>
  </si>
  <si>
    <t>Subtransmission Plant</t>
  </si>
  <si>
    <t>Bulk Transmission Plant</t>
  </si>
  <si>
    <t>INTERNALLY DERIVED</t>
  </si>
  <si>
    <t>functions below:</t>
  </si>
  <si>
    <t>WEATHER_NORM</t>
  </si>
  <si>
    <t>Spread by class; alloc. to</t>
  </si>
  <si>
    <t>WEATHER</t>
  </si>
  <si>
    <t>FUELR</t>
  </si>
  <si>
    <t>REVYEC</t>
  </si>
  <si>
    <t>YEAR END CUST ADJ</t>
  </si>
  <si>
    <t>FORF_DISC</t>
  </si>
  <si>
    <t>FORF DISCOUNTS</t>
  </si>
  <si>
    <t>CUSTDEP</t>
  </si>
  <si>
    <t>CUST_451</t>
  </si>
  <si>
    <t>CUST451</t>
  </si>
  <si>
    <t>Average</t>
  </si>
  <si>
    <t>Weighted</t>
  </si>
  <si>
    <t>Calculated</t>
  </si>
  <si>
    <t>DIR903</t>
  </si>
  <si>
    <t>Weighted TOTCUST</t>
  </si>
  <si>
    <t>DIR902</t>
  </si>
  <si>
    <t>DIR373</t>
  </si>
  <si>
    <t>DIR371</t>
  </si>
  <si>
    <t>METER</t>
  </si>
  <si>
    <t>TOTCust excl Pri., Sub. &amp; Tran.</t>
  </si>
  <si>
    <t>SECCUST</t>
  </si>
  <si>
    <t>TOTCust excl Sub. &amp; Tran.</t>
  </si>
  <si>
    <t>PRICUST</t>
  </si>
  <si>
    <t>TOTCUST</t>
  </si>
  <si>
    <t>( NCP + SNCP ) / 2</t>
  </si>
  <si>
    <t>SECDEM</t>
  </si>
  <si>
    <t>CPD - 12 CP</t>
  </si>
  <si>
    <t>CPST - 12 CP</t>
  </si>
  <si>
    <t>Same as CPG</t>
  </si>
  <si>
    <t>CPT - 12 CP</t>
  </si>
  <si>
    <t>ENER</t>
  </si>
  <si>
    <t>Same as CPT</t>
  </si>
  <si>
    <t>CPG - 12 CP</t>
  </si>
  <si>
    <t>INPUTS FROM WORKPAPERS</t>
  </si>
  <si>
    <t>FUNCTION</t>
  </si>
  <si>
    <t xml:space="preserve">   ALLOCATOR</t>
  </si>
  <si>
    <t xml:space="preserve"> Proposed Revenue Allocation </t>
  </si>
  <si>
    <t xml:space="preserve">      Gross Rev Conversion Factor:</t>
  </si>
  <si>
    <t>(12)=(11)-(2)</t>
  </si>
  <si>
    <t>(11)</t>
  </si>
  <si>
    <t>(10)</t>
  </si>
  <si>
    <t>(9)</t>
  </si>
  <si>
    <t>(8)</t>
  </si>
  <si>
    <t>(7)</t>
  </si>
  <si>
    <t>(6)</t>
  </si>
  <si>
    <t>(5)</t>
  </si>
  <si>
    <t>(4)</t>
  </si>
  <si>
    <t>(3)</t>
  </si>
  <si>
    <t>(2)</t>
  </si>
  <si>
    <t>(1)</t>
  </si>
  <si>
    <t>ROR</t>
  </si>
  <si>
    <t>ROR %</t>
  </si>
  <si>
    <t>Class</t>
  </si>
  <si>
    <t>Current</t>
  </si>
  <si>
    <t xml:space="preserve"> Current</t>
  </si>
  <si>
    <t xml:space="preserve"> Current Equalized Rate of Return </t>
  </si>
  <si>
    <t>Twelve Months Ended February, 28, 2017</t>
  </si>
  <si>
    <t>Proposed Revenue Allocation</t>
  </si>
  <si>
    <t>Kentucky Power Company</t>
  </si>
  <si>
    <t>(14)</t>
  </si>
  <si>
    <t>(13)=(7)-(12)</t>
  </si>
  <si>
    <t>(12)</t>
  </si>
  <si>
    <t xml:space="preserve">Proposed </t>
  </si>
  <si>
    <t xml:space="preserve">Equalized Rate of Return </t>
  </si>
  <si>
    <t>BULK_TRANS PRODUCTION</t>
  </si>
  <si>
    <t>BULK_TRANS BULKTRAN</t>
  </si>
  <si>
    <t>BULK_TRANS SUBTRAN</t>
  </si>
  <si>
    <t>BULK_TRANS DISTPRI</t>
  </si>
  <si>
    <t>BULK_TRANS DISTSEC</t>
  </si>
  <si>
    <t>BULK_TRANS ENERGY</t>
  </si>
  <si>
    <t>BULK_TRANS CUSTOMER</t>
  </si>
  <si>
    <t>BULK_TRANS TOTAL</t>
  </si>
  <si>
    <t>CUST_902 PRODUCTION</t>
  </si>
  <si>
    <t>CUST_902 BULKTRAN</t>
  </si>
  <si>
    <t>CUST_902 SUBTRAN</t>
  </si>
  <si>
    <t>CUST_902 DISTPRI</t>
  </si>
  <si>
    <t>CUST_902 DISTSEC</t>
  </si>
  <si>
    <t>CUST_902 ENERGY</t>
  </si>
  <si>
    <t>CUST_902 CUSTOMER</t>
  </si>
  <si>
    <t>CUST_902 TOTAL</t>
  </si>
  <si>
    <t>CUST_903 PRODUCTION</t>
  </si>
  <si>
    <t>CUST_903 BULKTRAN</t>
  </si>
  <si>
    <t>CUST_903 SUBTRAN</t>
  </si>
  <si>
    <t>CUST_903 DISTPRI</t>
  </si>
  <si>
    <t>CUST_903 DISTSEC</t>
  </si>
  <si>
    <t>CUST_903 ENERGY</t>
  </si>
  <si>
    <t>CUST_903 CUSTOMER</t>
  </si>
  <si>
    <t>CUST_903 TOTAL</t>
  </si>
  <si>
    <t>CUST_DEP_FXNL PRODUCTION</t>
  </si>
  <si>
    <t>CUST_DEP_FXNL BULKTRAN</t>
  </si>
  <si>
    <t>CUST_DEP_FXNL SUBTRAN</t>
  </si>
  <si>
    <t>CUST_DEP_FXNL DISTPRI</t>
  </si>
  <si>
    <t>CUST_DEP_FXNL DISTSEC</t>
  </si>
  <si>
    <t>CUST_DEP_FXNL ENERGY</t>
  </si>
  <si>
    <t>CUST_DEP_FXNL CUSTOMER</t>
  </si>
  <si>
    <t>CUST_DEP_FXNL TOTAL</t>
  </si>
  <si>
    <t>CUST_TOTAL PRODUCTION</t>
  </si>
  <si>
    <t>CUST_TOTAL BULKTRAN</t>
  </si>
  <si>
    <t>CUST_TOTAL SUBTRAN</t>
  </si>
  <si>
    <t>CUST_TOTAL DISTPRI</t>
  </si>
  <si>
    <t>CUST_TOTAL DISTSEC</t>
  </si>
  <si>
    <t>CUST_TOTAL ENERGY</t>
  </si>
  <si>
    <t>CUST_TOTAL CUSTOMER</t>
  </si>
  <si>
    <t>CUST_TOTAL TOTAL</t>
  </si>
  <si>
    <t>DIST_CPD PRODUCTION</t>
  </si>
  <si>
    <t>DIST_CPD BULKTRAN</t>
  </si>
  <si>
    <t>DIST_CPD SUBTRAN</t>
  </si>
  <si>
    <t>DIST_CPD DISTPRI</t>
  </si>
  <si>
    <t>DIST_CPD DISTSEC</t>
  </si>
  <si>
    <t>DIST_CPD ENERGY</t>
  </si>
  <si>
    <t>DIST_CPD CUSTOMER</t>
  </si>
  <si>
    <t>DIST_CPD TOTAL</t>
  </si>
  <si>
    <t>DIST_METERS PRODUCTION</t>
  </si>
  <si>
    <t>DIST_METERS BULKTRAN</t>
  </si>
  <si>
    <t>DIST_METERS SUBTRAN</t>
  </si>
  <si>
    <t>DIST_METERS DISTPRI</t>
  </si>
  <si>
    <t>DIST_METERS DISTSEC</t>
  </si>
  <si>
    <t>DIST_METERS ENERGY</t>
  </si>
  <si>
    <t>DIST_METERS CUSTOMER</t>
  </si>
  <si>
    <t>DIST_METERS TOTAL</t>
  </si>
  <si>
    <t>DIST_OHLINES PRODUCTION</t>
  </si>
  <si>
    <t>DIST_OHLINES BULKTRAN</t>
  </si>
  <si>
    <t>DIST_OHLINES SUBTRAN</t>
  </si>
  <si>
    <t>DIST_OHLINES DISTPRI</t>
  </si>
  <si>
    <t>DIST_OHLINES DISTSEC</t>
  </si>
  <si>
    <t>DIST_OHLINES ENERGY</t>
  </si>
  <si>
    <t>DIST_OHLINES CUSTOMER</t>
  </si>
  <si>
    <t>DIST_OHLINES TOTAL</t>
  </si>
  <si>
    <t>DIST_OL PRODUCTION</t>
  </si>
  <si>
    <t>DIST_OL BULKTRAN</t>
  </si>
  <si>
    <t>DIST_OL SUBTRAN</t>
  </si>
  <si>
    <t>DIST_OL DISTPRI</t>
  </si>
  <si>
    <t>DIST_OL DISTSEC</t>
  </si>
  <si>
    <t>DIST_OL ENERGY</t>
  </si>
  <si>
    <t>DIST_OL CUSTOMER</t>
  </si>
  <si>
    <t>DIST_OL TOTAL</t>
  </si>
  <si>
    <t>DIST_PCUST PRODUCTION</t>
  </si>
  <si>
    <t>DIST_PCUST BULKTRAN</t>
  </si>
  <si>
    <t>DIST_PCUST SUBTRAN</t>
  </si>
  <si>
    <t>DIST_PCUST DISTPRI</t>
  </si>
  <si>
    <t>DIST_PCUST DISTSEC</t>
  </si>
  <si>
    <t>DIST_PCUST ENERGY</t>
  </si>
  <si>
    <t>DIST_PCUST CUSTOMER</t>
  </si>
  <si>
    <t>DIST_PCUST TOTAL</t>
  </si>
  <si>
    <t>DIST_POLES PRODUCTION</t>
  </si>
  <si>
    <t>DIST_POLES BULKTRAN</t>
  </si>
  <si>
    <t>DIST_POLES SUBTRAN</t>
  </si>
  <si>
    <t>DIST_POLES DISTPRI</t>
  </si>
  <si>
    <t>DIST_POLES DISTSEC</t>
  </si>
  <si>
    <t>DIST_POLES ENERGY</t>
  </si>
  <si>
    <t>DIST_POLES CUSTOMER</t>
  </si>
  <si>
    <t>DIST_POLES TOTAL</t>
  </si>
  <si>
    <t>DIST_SERV PRODUCTION</t>
  </si>
  <si>
    <t>DIST_SERV BULKTRAN</t>
  </si>
  <si>
    <t>DIST_SERV SUBTRAN</t>
  </si>
  <si>
    <t>DIST_SERV DISTPRI</t>
  </si>
  <si>
    <t>DIST_SERV DISTSEC</t>
  </si>
  <si>
    <t>DIST_SERV ENERGY</t>
  </si>
  <si>
    <t>DIST_SERV CUSTOMER</t>
  </si>
  <si>
    <t>DIST_SERV TOTAL</t>
  </si>
  <si>
    <t>DIST_SL PRODUCTION</t>
  </si>
  <si>
    <t>DIST_SL BULKTRAN</t>
  </si>
  <si>
    <t>DIST_SL SUBTRAN</t>
  </si>
  <si>
    <t>DIST_SL DISTPRI</t>
  </si>
  <si>
    <t>DIST_SL DISTSEC</t>
  </si>
  <si>
    <t>DIST_SL ENERGY</t>
  </si>
  <si>
    <t>DIST_SL CUSTOMER</t>
  </si>
  <si>
    <t>DIST_SL TOTAL</t>
  </si>
  <si>
    <t>DIST_TRANSF PRODUCTION</t>
  </si>
  <si>
    <t>DIST_TRANSF BULKTRAN</t>
  </si>
  <si>
    <t>DIST_TRANSF SUBTRAN</t>
  </si>
  <si>
    <t>DIST_TRANSF DISTPRI</t>
  </si>
  <si>
    <t>DIST_TRANSF DISTSEC</t>
  </si>
  <si>
    <t>DIST_TRANSF ENERGY</t>
  </si>
  <si>
    <t>DIST_TRANSF CUSTOMER</t>
  </si>
  <si>
    <t>DIST_TRANSF TOTAL</t>
  </si>
  <si>
    <t>DIST_UGLINES PRODUCTION</t>
  </si>
  <si>
    <t>DIST_UGLINES BULKTRAN</t>
  </si>
  <si>
    <t>DIST_UGLINES SUBTRAN</t>
  </si>
  <si>
    <t>DIST_UGLINES DISTPRI</t>
  </si>
  <si>
    <t>DIST_UGLINES DISTSEC</t>
  </si>
  <si>
    <t>DIST_UGLINES ENERGY</t>
  </si>
  <si>
    <t>DIST_UGLINES CUSTOMER</t>
  </si>
  <si>
    <t>DIST_UGLINES TOTAL</t>
  </si>
  <si>
    <t>EXP_OM_CUSTACCT PRODUCTION</t>
  </si>
  <si>
    <t>EXP_OM_CUSTACCT BULKTRAN</t>
  </si>
  <si>
    <t>EXP_OM_CUSTACCT SUBTRAN</t>
  </si>
  <si>
    <t>EXP_OM_CUSTACCT DISTPRI</t>
  </si>
  <si>
    <t>EXP_OM_CUSTACCT DISTSEC</t>
  </si>
  <si>
    <t>EXP_OM_CUSTACCT ENERGY</t>
  </si>
  <si>
    <t>EXP_OM_CUSTACCT CUSTOMER</t>
  </si>
  <si>
    <t>EXP_OM_CUSTACCT TOTAL</t>
  </si>
  <si>
    <t>EXP_OM_CUSTSERV PRODUCTION</t>
  </si>
  <si>
    <t>EXP_OM_CUSTSERV BULKTRAN</t>
  </si>
  <si>
    <t>EXP_OM_CUSTSERV SUBTRAN</t>
  </si>
  <si>
    <t>EXP_OM_CUSTSERV DISTPRI</t>
  </si>
  <si>
    <t>EXP_OM_CUSTSERV DISTSEC</t>
  </si>
  <si>
    <t>EXP_OM_CUSTSERV ENERGY</t>
  </si>
  <si>
    <t>EXP_OM_CUSTSERV CUSTOMER</t>
  </si>
  <si>
    <t>EXP_OM_CUSTSERV TOTAL</t>
  </si>
  <si>
    <t>EXP_OM_DIST PRODUCTION</t>
  </si>
  <si>
    <t>EXP_OM_DIST BULKTRAN</t>
  </si>
  <si>
    <t>EXP_OM_DIST SUBTRAN</t>
  </si>
  <si>
    <t>EXP_OM_DIST DISTPRI</t>
  </si>
  <si>
    <t>EXP_OM_DIST DISTSEC</t>
  </si>
  <si>
    <t>EXP_OM_DIST ENERGY</t>
  </si>
  <si>
    <t>EXP_OM_DIST CUSTOMER</t>
  </si>
  <si>
    <t>EXP_OM_DIST TOTAL</t>
  </si>
  <si>
    <t>EXP_OM_TRAN PRODUCTION</t>
  </si>
  <si>
    <t>EXP_OM_TRAN BULKTRAN</t>
  </si>
  <si>
    <t>EXP_OM_TRAN SUBTRAN</t>
  </si>
  <si>
    <t>EXP_OM_TRAN DISTPRI</t>
  </si>
  <si>
    <t>EXP_OM_TRAN DISTSEC</t>
  </si>
  <si>
    <t>EXP_OM_TRAN ENERGY</t>
  </si>
  <si>
    <t>EXP_OM_TRAN CUSTOMER</t>
  </si>
  <si>
    <t>EXP_OM_TRAN TOTAL</t>
  </si>
  <si>
    <t>EXP_OM_LPP PRODUCTION</t>
  </si>
  <si>
    <t>EXP_OM_LPP BULKTRAN</t>
  </si>
  <si>
    <t>EXP_OM_LPP SUBTRAN</t>
  </si>
  <si>
    <t>EXP_OM_LPP DISTPRI</t>
  </si>
  <si>
    <t>EXP_OM_LPP DISTSEC</t>
  </si>
  <si>
    <t>EXP_OM_LPP ENERGY</t>
  </si>
  <si>
    <t>EXP_OM_LPP CUSTOMER</t>
  </si>
  <si>
    <t>EXP_OM_LPP TOTAL</t>
  </si>
  <si>
    <t>EXP_OTHTAX_PSC PRODUCTION</t>
  </si>
  <si>
    <t>EXP_OTHTAX_PSC BULKTRAN</t>
  </si>
  <si>
    <t>EXP_OTHTAX_PSC SUBTRAN</t>
  </si>
  <si>
    <t>EXP_OTHTAX_PSC DISTPRI</t>
  </si>
  <si>
    <t>EXP_OTHTAX_PSC DISTSEC</t>
  </si>
  <si>
    <t>EXP_OTHTAX_PSC ENERGY</t>
  </si>
  <si>
    <t>EXP_OTHTAX_PSC CUSTOMER</t>
  </si>
  <si>
    <t>EXP_OTHTAX_PSC TOTAL</t>
  </si>
  <si>
    <t>FORF_DISC_FXNL PRODUCTION</t>
  </si>
  <si>
    <t>FORF_DISC_FXNL BULKTRAN</t>
  </si>
  <si>
    <t>FORF_DISC_FXNL SUBTRAN</t>
  </si>
  <si>
    <t>FORF_DISC_FXNL DISTPRI</t>
  </si>
  <si>
    <t>FORF_DISC_FXNL DISTSEC</t>
  </si>
  <si>
    <t>FORF_DISC_FXNL ENERGY</t>
  </si>
  <si>
    <t>FORF_DISC_FXNL CUSTOMER</t>
  </si>
  <si>
    <t>FORF_DISC_FXNL TOTAL</t>
  </si>
  <si>
    <t>FUELREV PRODUCTION</t>
  </si>
  <si>
    <t>FUELREV BULKTRAN</t>
  </si>
  <si>
    <t>FUELREV SUBTRAN</t>
  </si>
  <si>
    <t>FUELREV DISTPRI</t>
  </si>
  <si>
    <t>FUELREV DISTSEC</t>
  </si>
  <si>
    <t>FUELREV ENERGY</t>
  </si>
  <si>
    <t>FUELREV CUSTOMER</t>
  </si>
  <si>
    <t>FUELREV TOTAL</t>
  </si>
  <si>
    <t>LABOR_M PRODUCTION</t>
  </si>
  <si>
    <t>LABOR_M BULKTRAN</t>
  </si>
  <si>
    <t>LABOR_M SUBTRAN</t>
  </si>
  <si>
    <t>LABOR_M DISTPRI</t>
  </si>
  <si>
    <t>LABOR_M DISTSEC</t>
  </si>
  <si>
    <t>LABOR_M ENERGY</t>
  </si>
  <si>
    <t>LABOR_M CUSTOMER</t>
  </si>
  <si>
    <t>LABOR_M TOTAL</t>
  </si>
  <si>
    <t>LABOR_PROD PRODUCTION</t>
  </si>
  <si>
    <t>LABOR_PROD BULKTRAN</t>
  </si>
  <si>
    <t>LABOR_PROD SUBTRAN</t>
  </si>
  <si>
    <t>LABOR_PROD DISTPRI</t>
  </si>
  <si>
    <t>LABOR_PROD DISTSEC</t>
  </si>
  <si>
    <t>LABOR_PROD ENERGY</t>
  </si>
  <si>
    <t>LABOR_PROD CUSTOMER</t>
  </si>
  <si>
    <t>LABOR_PROD TOTAL</t>
  </si>
  <si>
    <t>MISC_SERV_REV PRODUCTION</t>
  </si>
  <si>
    <t>MISC_SERV_REV BULKTRAN</t>
  </si>
  <si>
    <t>MISC_SERV_REV SUBTRAN</t>
  </si>
  <si>
    <t>MISC_SERV_REV DISTPRI</t>
  </si>
  <si>
    <t>MISC_SERV_REV DISTSEC</t>
  </si>
  <si>
    <t>MISC_SERV_REV ENERGY</t>
  </si>
  <si>
    <t>MISC_SERV_REV CUSTOMER</t>
  </si>
  <si>
    <t>MISC_SERV_REV TOTAL</t>
  </si>
  <si>
    <t>PROD_DEMAND PRODUCTION</t>
  </si>
  <si>
    <t>PROD_DEMAND BULKTRAN</t>
  </si>
  <si>
    <t>PROD_DEMAND SUBTRAN</t>
  </si>
  <si>
    <t>PROD_DEMAND DISTPRI</t>
  </si>
  <si>
    <t>PROD_DEMAND DISTSEC</t>
  </si>
  <si>
    <t>PROD_DEMAND ENERGY</t>
  </si>
  <si>
    <t>PROD_DEMAND CUSTOMER</t>
  </si>
  <si>
    <t>PROD_DEMAND TOTAL</t>
  </si>
  <si>
    <t>PROD_ENERGY PRODUCTION</t>
  </si>
  <si>
    <t>PROD_ENERGY BULKTRAN</t>
  </si>
  <si>
    <t>PROD_ENERGY SUBTRAN</t>
  </si>
  <si>
    <t>PROD_ENERGY DISTPRI</t>
  </si>
  <si>
    <t>PROD_ENERGY DISTSEC</t>
  </si>
  <si>
    <t>PROD_ENERGY ENERGY</t>
  </si>
  <si>
    <t>PROD_ENERGY CUSTOMER</t>
  </si>
  <si>
    <t>PROD_ENERGY TOTAL</t>
  </si>
  <si>
    <t>RATEBASE PRODUCTION</t>
  </si>
  <si>
    <t>RATEBASE BULKTRAN</t>
  </si>
  <si>
    <t>RATEBASE SUBTRAN</t>
  </si>
  <si>
    <t>RATEBASE DISTPRI</t>
  </si>
  <si>
    <t>RATEBASE DISTSEC</t>
  </si>
  <si>
    <t>RATEBASE ENERGY</t>
  </si>
  <si>
    <t>RATEBASE CUSTOMER</t>
  </si>
  <si>
    <t>RATEBASE TOTAL</t>
  </si>
  <si>
    <t>RB_GUP_CWIP PRODUCTION</t>
  </si>
  <si>
    <t>RB_GUP_CWIP BULKTRAN</t>
  </si>
  <si>
    <t>RB_GUP_CWIP SUBTRAN</t>
  </si>
  <si>
    <t>RB_GUP_CWIP DISTPRI</t>
  </si>
  <si>
    <t>RB_GUP_CWIP DISTSEC</t>
  </si>
  <si>
    <t>RB_GUP_CWIP ENERGY</t>
  </si>
  <si>
    <t>RB_GUP_CWIP CUSTOMER</t>
  </si>
  <si>
    <t>RB_GUP_CWIP TOTAL</t>
  </si>
  <si>
    <t>RB_GUP_EPIS_D PRODUCTION</t>
  </si>
  <si>
    <t>RB_GUP_EPIS_D BULKTRAN</t>
  </si>
  <si>
    <t>RB_GUP_EPIS_D SUBTRAN</t>
  </si>
  <si>
    <t>RB_GUP_EPIS_D DISTPRI</t>
  </si>
  <si>
    <t>RB_GUP_EPIS_D DISTSEC</t>
  </si>
  <si>
    <t>RB_GUP_EPIS_D ENERGY</t>
  </si>
  <si>
    <t>RB_GUP_EPIS_D CUSTOMER</t>
  </si>
  <si>
    <t>RB_GUP_EPIS_D TOTAL</t>
  </si>
  <si>
    <t>RB_GUP_EPIS_G PRODUCTION</t>
  </si>
  <si>
    <t>RB_GUP_EPIS_G BULKTRAN</t>
  </si>
  <si>
    <t>RB_GUP_EPIS_G SUBTRAN</t>
  </si>
  <si>
    <t>RB_GUP_EPIS_G DISTPRI</t>
  </si>
  <si>
    <t>RB_GUP_EPIS_G DISTSEC</t>
  </si>
  <si>
    <t>RB_GUP_EPIS_G ENERGY</t>
  </si>
  <si>
    <t>RB_GUP_EPIS_G CUSTOMER</t>
  </si>
  <si>
    <t>RB_GUP_EPIS_G TOTAL</t>
  </si>
  <si>
    <t>RB_GUP_EPIS_P PRODUCTION</t>
  </si>
  <si>
    <t>RB_GUP_EPIS_P BULKTRAN</t>
  </si>
  <si>
    <t>RB_GUP_EPIS_P SUBTRAN</t>
  </si>
  <si>
    <t>RB_GUP_EPIS_P DISTPRI</t>
  </si>
  <si>
    <t>RB_GUP_EPIS_P DISTSEC</t>
  </si>
  <si>
    <t>RB_GUP_EPIS_P ENERGY</t>
  </si>
  <si>
    <t>RB_GUP_EPIS_P CUSTOMER</t>
  </si>
  <si>
    <t>RB_GUP_EPIS_P TOTAL</t>
  </si>
  <si>
    <t>RB_GUP_EPIS_T PRODUCTION</t>
  </si>
  <si>
    <t>RB_GUP_EPIS_T BULKTRAN</t>
  </si>
  <si>
    <t>RB_GUP_EPIS_T SUBTRAN</t>
  </si>
  <si>
    <t>RB_GUP_EPIS_T DISTPRI</t>
  </si>
  <si>
    <t>RB_GUP_EPIS_T DISTSEC</t>
  </si>
  <si>
    <t>RB_GUP_EPIS_T ENERGY</t>
  </si>
  <si>
    <t>RB_GUP_EPIS_T CUSTOMER</t>
  </si>
  <si>
    <t>RB_GUP_EPIS_T TOTAL</t>
  </si>
  <si>
    <t>RB_GUP-Land_P PRODUCTION</t>
  </si>
  <si>
    <t>RB_GUP-Land_P BULKTRAN</t>
  </si>
  <si>
    <t>RB_GUP-Land_P SUBTRAN</t>
  </si>
  <si>
    <t>RB_GUP-Land_P DISTPRI</t>
  </si>
  <si>
    <t>RB_GUP-Land_P DISTSEC</t>
  </si>
  <si>
    <t>RB_GUP-Land_P ENERGY</t>
  </si>
  <si>
    <t>RB_GUP-Land_P CUSTOMER</t>
  </si>
  <si>
    <t>RB_GUP-Land_P TOTAL</t>
  </si>
  <si>
    <t>RB_GUP-Land_T PRODUCTION</t>
  </si>
  <si>
    <t>RB_GUP-Land_T BULKTRAN</t>
  </si>
  <si>
    <t>RB_GUP-Land_T SUBTRAN</t>
  </si>
  <si>
    <t>RB_GUP-Land_T DISTPRI</t>
  </si>
  <si>
    <t>RB_GUP-Land_T DISTSEC</t>
  </si>
  <si>
    <t>RB_GUP-Land_T ENERGY</t>
  </si>
  <si>
    <t>RB_GUP-Land_T CUSTOMER</t>
  </si>
  <si>
    <t>RB_GUP-Land_T TOTAL</t>
  </si>
  <si>
    <t>RB_GUP-Land_D PRODUCTION</t>
  </si>
  <si>
    <t>RB_GUP-Land_D BULKTRAN</t>
  </si>
  <si>
    <t>RB_GUP-Land_D SUBTRAN</t>
  </si>
  <si>
    <t>RB_GUP-Land_D DISTPRI</t>
  </si>
  <si>
    <t>RB_GUP-Land_D DISTSEC</t>
  </si>
  <si>
    <t>RB_GUP-Land_D ENERGY</t>
  </si>
  <si>
    <t>RB_GUP-Land_D CUSTOMER</t>
  </si>
  <si>
    <t>RB_GUP-Land_D TOTAL</t>
  </si>
  <si>
    <t>RB_GUP-Land_G PRODUCTION</t>
  </si>
  <si>
    <t>RB_GUP-Land_G BULKTRAN</t>
  </si>
  <si>
    <t>RB_GUP-Land_G SUBTRAN</t>
  </si>
  <si>
    <t>RB_GUP-Land_G DISTPRI</t>
  </si>
  <si>
    <t>RB_GUP-Land_G DISTSEC</t>
  </si>
  <si>
    <t>RB_GUP-Land_G ENERGY</t>
  </si>
  <si>
    <t>RB_GUP-Land_G CUSTOMER</t>
  </si>
  <si>
    <t>RB_GUP-Land_G TOTAL</t>
  </si>
  <si>
    <t>RB_GUP_EPIS PRODUCTION</t>
  </si>
  <si>
    <t>RB_GUP_EPIS BULKTRAN</t>
  </si>
  <si>
    <t>RB_GUP_EPIS SUBTRAN</t>
  </si>
  <si>
    <t>RB_GUP_EPIS DISTPRI</t>
  </si>
  <si>
    <t>RB_GUP_EPIS DISTSEC</t>
  </si>
  <si>
    <t>RB_GUP_EPIS ENERGY</t>
  </si>
  <si>
    <t>RB_GUP_EPIS CUSTOMER</t>
  </si>
  <si>
    <t>RB_GUP_EPIS TOTAL</t>
  </si>
  <si>
    <t>RB_GUP PRODUCTION</t>
  </si>
  <si>
    <t>RB_GUP BULKTRAN</t>
  </si>
  <si>
    <t>RB_GUP SUBTRAN</t>
  </si>
  <si>
    <t>RB_GUP DISTPRI</t>
  </si>
  <si>
    <t>RB_GUP DISTSEC</t>
  </si>
  <si>
    <t>RB_GUP ENERGY</t>
  </si>
  <si>
    <t>RB_GUP CUSTOMER</t>
  </si>
  <si>
    <t>RB_GUP TOTAL</t>
  </si>
  <si>
    <t>REV_RENT PRODUCTION</t>
  </si>
  <si>
    <t>REV_RENT BULKTRAN</t>
  </si>
  <si>
    <t>REV_RENT SUBTRAN</t>
  </si>
  <si>
    <t>REV_RENT DISTPRI</t>
  </si>
  <si>
    <t>REV_RENT DISTSEC</t>
  </si>
  <si>
    <t>REV_RENT ENERGY</t>
  </si>
  <si>
    <t>REV_RENT CUSTOMER</t>
  </si>
  <si>
    <t>REV_RENT TOTAL</t>
  </si>
  <si>
    <t>REV PRODUCTION</t>
  </si>
  <si>
    <t>REV BULKTRAN</t>
  </si>
  <si>
    <t>REV SUBTRAN</t>
  </si>
  <si>
    <t>REV DISTPRI</t>
  </si>
  <si>
    <t>REV DISTSEC</t>
  </si>
  <si>
    <t>REV ENERGY</t>
  </si>
  <si>
    <t>REV CUSTOMER</t>
  </si>
  <si>
    <t>REV TOTAL</t>
  </si>
  <si>
    <t>RSALE PRODUCTION</t>
  </si>
  <si>
    <t>RSALE BULKTRAN</t>
  </si>
  <si>
    <t>RSALE SUBTRAN</t>
  </si>
  <si>
    <t>RSALE DISTPRI</t>
  </si>
  <si>
    <t>RSALE DISTSEC</t>
  </si>
  <si>
    <t>RSALE ENERGY</t>
  </si>
  <si>
    <t>RSALE CUSTOMER</t>
  </si>
  <si>
    <t>RSALE TOTAL</t>
  </si>
  <si>
    <t>REVYEC_FXNL PRODUCTION</t>
  </si>
  <si>
    <t>REVYEC_FXNL BULKTRAN</t>
  </si>
  <si>
    <t>REVYEC_FXNL SUBTRAN</t>
  </si>
  <si>
    <t>REVYEC_FXNL DISTPRI</t>
  </si>
  <si>
    <t>REVYEC_FXNL DISTSEC</t>
  </si>
  <si>
    <t>REVYEC_FXNL ENERGY</t>
  </si>
  <si>
    <t>REVYEC_FXNL CUSTOMER</t>
  </si>
  <si>
    <t>REVYEC_FXNL TOTAL</t>
  </si>
  <si>
    <t>REVYEC_EXP_OM PRODUCTION</t>
  </si>
  <si>
    <t>REVYEC_EXP_OM BULKTRAN</t>
  </si>
  <si>
    <t>REVYEC_EXP_OM SUBTRAN</t>
  </si>
  <si>
    <t>REVYEC_EXP_OM DISTPRI</t>
  </si>
  <si>
    <t>REVYEC_EXP_OM DISTSEC</t>
  </si>
  <si>
    <t>REVYEC_EXP_OM ENERGY</t>
  </si>
  <si>
    <t>REVYEC_EXP_OM CUSTOMER</t>
  </si>
  <si>
    <t>REVYEC_EXP_OM TOTAL</t>
  </si>
  <si>
    <t>TDOMX PRODUCTION</t>
  </si>
  <si>
    <t>TDOMX BULKTRAN</t>
  </si>
  <si>
    <t>TDOMX SUBTRAN</t>
  </si>
  <si>
    <t>TDOMX DISTPRI</t>
  </si>
  <si>
    <t>TDOMX DISTSEC</t>
  </si>
  <si>
    <t>TDOMX ENERGY</t>
  </si>
  <si>
    <t>TDOMX CUSTOMER</t>
  </si>
  <si>
    <t>TDOMX TOTAL</t>
  </si>
  <si>
    <t>TDPLANT PRODUCTION</t>
  </si>
  <si>
    <t>TDPLANT BULKTRAN</t>
  </si>
  <si>
    <t>TDPLANT SUBTRAN</t>
  </si>
  <si>
    <t>TDPLANT DISTPRI</t>
  </si>
  <si>
    <t>TDPLANT DISTSEC</t>
  </si>
  <si>
    <t>TDPLANT ENERGY</t>
  </si>
  <si>
    <t>TDPLANT CUSTOMER</t>
  </si>
  <si>
    <t>TDPLANT TOTAL</t>
  </si>
  <si>
    <t>TOTMXEXP PRODUCTION</t>
  </si>
  <si>
    <t>TOTMXEXP BULKTRAN</t>
  </si>
  <si>
    <t>TOTMXEXP SUBTRAN</t>
  </si>
  <si>
    <t>TOTMXEXP DISTPRI</t>
  </si>
  <si>
    <t>TOTMXEXP DISTSEC</t>
  </si>
  <si>
    <t>TOTMXEXP ENERGY</t>
  </si>
  <si>
    <t>TOTMXEXP CUSTOMER</t>
  </si>
  <si>
    <t>TOTMXEXP TOTAL</t>
  </si>
  <si>
    <t>TOTOHLINES PRODUCTION</t>
  </si>
  <si>
    <t>TOTOHLINES BULKTRAN</t>
  </si>
  <si>
    <t>TOTOHLINES SUBTRAN</t>
  </si>
  <si>
    <t>TOTOHLINES DISTPRI</t>
  </si>
  <si>
    <t>TOTOHLINES DISTSEC</t>
  </si>
  <si>
    <t>TOTOHLINES ENERGY</t>
  </si>
  <si>
    <t>TOTOHLINES CUSTOMER</t>
  </si>
  <si>
    <t>TOTOHLINES TOTAL</t>
  </si>
  <si>
    <t>TOTOX234 PRODUCTION</t>
  </si>
  <si>
    <t>TOTOX234 BULKTRAN</t>
  </si>
  <si>
    <t>TOTOX234 SUBTRAN</t>
  </si>
  <si>
    <t>TOTOX234 DISTPRI</t>
  </si>
  <si>
    <t>TOTOX234 DISTSEC</t>
  </si>
  <si>
    <t>TOTOX234 ENERGY</t>
  </si>
  <si>
    <t>TOTOX234 CUSTOMER</t>
  </si>
  <si>
    <t>TOTOX234 TOTAL</t>
  </si>
  <si>
    <t>TOTOXEXP PRODUCTION</t>
  </si>
  <si>
    <t>TOTOXEXP BULKTRAN</t>
  </si>
  <si>
    <t>TOTOXEXP SUBTRAN</t>
  </si>
  <si>
    <t>TOTOXEXP DISTPRI</t>
  </si>
  <si>
    <t>TOTOXEXP DISTSEC</t>
  </si>
  <si>
    <t>TOTOXEXP ENERGY</t>
  </si>
  <si>
    <t>TOTOXEXP CUSTOMER</t>
  </si>
  <si>
    <t>TOTOXEXP TOTAL</t>
  </si>
  <si>
    <t>TOTUGLINES PRODUCTION</t>
  </si>
  <si>
    <t>TOTUGLINES BULKTRAN</t>
  </si>
  <si>
    <t>TOTUGLINES SUBTRAN</t>
  </si>
  <si>
    <t>TOTUGLINES DISTPRI</t>
  </si>
  <si>
    <t>TOTUGLINES DISTSEC</t>
  </si>
  <si>
    <t>TOTUGLINES ENERGY</t>
  </si>
  <si>
    <t>TOTUGLINES CUSTOMER</t>
  </si>
  <si>
    <t>TOTUGLINES TOTAL</t>
  </si>
  <si>
    <t>TRAN_LSE PRODUCTION</t>
  </si>
  <si>
    <t>TRAN_LSE BULKTRAN</t>
  </si>
  <si>
    <t>TRAN_LSE SUBTRAN</t>
  </si>
  <si>
    <t>TRAN_LSE DISTPRI</t>
  </si>
  <si>
    <t>TRAN_LSE DISTSEC</t>
  </si>
  <si>
    <t>TRAN_LSE ENERGY</t>
  </si>
  <si>
    <t>TRAN_LSE CUSTOMER</t>
  </si>
  <si>
    <t>TRAN_LSE TOTAL</t>
  </si>
  <si>
    <t>TRANS_TOTAL PRODUCTION</t>
  </si>
  <si>
    <t>TRANS_TOTAL BULKTRAN</t>
  </si>
  <si>
    <t>TRANS_TOTAL SUBTRAN</t>
  </si>
  <si>
    <t>TRANS_TOTAL DISTPRI</t>
  </si>
  <si>
    <t>TRANS_TOTAL DISTSEC</t>
  </si>
  <si>
    <t>TRANS_TOTAL ENERGY</t>
  </si>
  <si>
    <t>TRANS_TOTAL CUSTOMER</t>
  </si>
  <si>
    <t>TRANS_TOTAL TOTAL</t>
  </si>
  <si>
    <t>WEATHER_FXNL PRODUCTION</t>
  </si>
  <si>
    <t>WEATHER_FXNL BULKTRAN</t>
  </si>
  <si>
    <t>WEATHER_FXNL SUBTRAN</t>
  </si>
  <si>
    <t>WEATHER_FXNL DISTPRI</t>
  </si>
  <si>
    <t>WEATHER_FXNL DISTSEC</t>
  </si>
  <si>
    <t>WEATHER_FXNL ENERGY</t>
  </si>
  <si>
    <t>WEATHER_FXNL CUSTOMER</t>
  </si>
  <si>
    <t>WEATHER_FXNL TOTAL</t>
  </si>
  <si>
    <t>WEATHER_FXNL_OM PRODUCTION</t>
  </si>
  <si>
    <t>WEATHER_FXNL_OM BULKTRAN</t>
  </si>
  <si>
    <t>WEATHER_FXNL_OM SUBTRAN</t>
  </si>
  <si>
    <t>WEATHER_FXNL_OM DISTPRI</t>
  </si>
  <si>
    <t>WEATHER_FXNL_OM DISTSEC</t>
  </si>
  <si>
    <t>WEATHER_FXNL_OM ENERGY</t>
  </si>
  <si>
    <t>WEATHER_FXNL_OM CUSTOMER</t>
  </si>
  <si>
    <t>WEATHER_FXNL_OM TOTAL</t>
  </si>
  <si>
    <t>PROFORMA SUMMARY</t>
  </si>
  <si>
    <t>Proforma Total</t>
  </si>
  <si>
    <t>Test Year</t>
  </si>
  <si>
    <t>HEAP and</t>
  </si>
  <si>
    <t xml:space="preserve">Current </t>
  </si>
  <si>
    <t xml:space="preserve">Base </t>
  </si>
  <si>
    <t xml:space="preserve">Total </t>
  </si>
  <si>
    <t>Adjusted Current</t>
  </si>
  <si>
    <t>COS Rev</t>
  </si>
  <si>
    <t>Economic</t>
  </si>
  <si>
    <t xml:space="preserve">HEAP and </t>
  </si>
  <si>
    <t xml:space="preserve">Incremental </t>
  </si>
  <si>
    <t>Environmental</t>
  </si>
  <si>
    <t>Number of</t>
  </si>
  <si>
    <t>Tariff</t>
  </si>
  <si>
    <t>Development</t>
  </si>
  <si>
    <t>Econ Developm</t>
  </si>
  <si>
    <t>% Difference</t>
  </si>
  <si>
    <t>Surcharge (ECP)</t>
  </si>
  <si>
    <t>Increase %</t>
  </si>
  <si>
    <t>Customers</t>
  </si>
  <si>
    <t>RS Total</t>
  </si>
  <si>
    <t>RSLMTOD Total</t>
  </si>
  <si>
    <t>RSTOD Total</t>
  </si>
  <si>
    <t>OL Total</t>
  </si>
  <si>
    <t>SGS Metered Total</t>
  </si>
  <si>
    <t>SGSLMTOD (225)</t>
  </si>
  <si>
    <t>SGSTOD (227)</t>
  </si>
  <si>
    <t>SGS NM Total</t>
  </si>
  <si>
    <t>MGS AF (214)</t>
  </si>
  <si>
    <t>MGS Sec Total</t>
  </si>
  <si>
    <t>MGSLMTOD (223)</t>
  </si>
  <si>
    <t>MGSTOD (229)</t>
  </si>
  <si>
    <t>MGS Pri Total</t>
  </si>
  <si>
    <t>MGS Sub (236)</t>
  </si>
  <si>
    <t>SCHOOL Sec</t>
  </si>
  <si>
    <t>SCHOOL Pri</t>
  </si>
  <si>
    <t>LGS Sec Total</t>
  </si>
  <si>
    <t>LGS Sec TOD (256)</t>
  </si>
  <si>
    <t>LGSLMTOD (251)</t>
  </si>
  <si>
    <t>LGS Pri Total</t>
  </si>
  <si>
    <t>LGS Sub (248)</t>
  </si>
  <si>
    <t>LGS Tran (250)</t>
  </si>
  <si>
    <t xml:space="preserve">IGS Sec </t>
  </si>
  <si>
    <t xml:space="preserve">IGS Pri </t>
  </si>
  <si>
    <t xml:space="preserve">IGS Sub </t>
  </si>
  <si>
    <t xml:space="preserve">IGS Tran </t>
  </si>
  <si>
    <t>SL (528)</t>
  </si>
  <si>
    <t>MW (540)</t>
  </si>
  <si>
    <t>KENTUCKY POWER BILLING ANALYSIS</t>
  </si>
  <si>
    <t>TEST YEAR ENDED FEBRUARY 28, 2017</t>
  </si>
  <si>
    <t>Total Operating</t>
  </si>
  <si>
    <t>Revenues at Present Rates</t>
  </si>
  <si>
    <t>Non-Fuel</t>
  </si>
  <si>
    <t>Relative Increase</t>
  </si>
  <si>
    <t>Relative ROR</t>
  </si>
  <si>
    <t>Total KY Retail</t>
  </si>
  <si>
    <t>KPCO Proposed Class Revenue Allocation</t>
  </si>
  <si>
    <t>KLC Alternative 1</t>
  </si>
  <si>
    <t>KLC Alternative 2</t>
  </si>
  <si>
    <t>FAC</t>
  </si>
  <si>
    <t>Cost Recoveries</t>
  </si>
  <si>
    <t>Total Fuel</t>
  </si>
  <si>
    <t>KENTUCKY UTILITIES COMPANY</t>
  </si>
  <si>
    <t>(Dollar Amounts in $000)</t>
  </si>
  <si>
    <t>KENTUCKY POWER COMPANY</t>
  </si>
  <si>
    <t>Twelve Months Ended February 28, 2017</t>
  </si>
  <si>
    <t>2.88485¢/kWh</t>
  </si>
  <si>
    <t xml:space="preserve">Summary of Class Cost-of-Service Study Results
</t>
  </si>
  <si>
    <t xml:space="preserve"> at Present and Proposed Rates</t>
  </si>
  <si>
    <t>Ex 3</t>
  </si>
  <si>
    <t>Total KY. Jurisd.</t>
  </si>
  <si>
    <t>Proposed Class Revenue Allocation</t>
  </si>
  <si>
    <t>Measured on Base Revenue Excluding 
Embedded Fuel Charges</t>
  </si>
  <si>
    <t>Measured on Total Revenues Including Adjustment Clauses</t>
  </si>
  <si>
    <t>Recommended Class Revenue Allocation</t>
  </si>
  <si>
    <t>Ex 2</t>
  </si>
  <si>
    <t>at Present</t>
  </si>
  <si>
    <t>Fuel Cost</t>
  </si>
  <si>
    <t>Recoveries</t>
  </si>
  <si>
    <t>Included at</t>
  </si>
  <si>
    <t>Revenues</t>
  </si>
  <si>
    <t>of System</t>
  </si>
  <si>
    <t>Customer</t>
  </si>
  <si>
    <t>not used</t>
  </si>
  <si>
    <t xml:space="preserve">Customer </t>
  </si>
  <si>
    <t xml:space="preserve">Measured on Base Revenue Excluding </t>
  </si>
  <si>
    <t>Embedded Fuel Charges</t>
  </si>
  <si>
    <t>Source:</t>
  </si>
  <si>
    <t xml:space="preserve">Exhibit DRB-2, page 1. </t>
  </si>
  <si>
    <t>KLC</t>
  </si>
  <si>
    <t>Exhibit DRB-2, page 2.</t>
  </si>
  <si>
    <t>Non-Fuel Revenues</t>
  </si>
  <si>
    <t>KLC's Proposed Class Revenue Allocation</t>
  </si>
  <si>
    <t>KLC's</t>
  </si>
  <si>
    <t>Under The Present and KLC's Proposed Class Revenue Allocations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</si>
</sst>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0_);\(0\)"/>
    <numFmt numFmtId="166" formatCode="0.0%"/>
    <numFmt numFmtId="167" formatCode="0.000000"/>
    <numFmt numFmtId="168" formatCode="0.000"/>
    <numFmt numFmtId="169" formatCode="&quot;$&quot;#,##0;&quot;$&quot;\-#,##0"/>
    <numFmt numFmtId="170" formatCode="#,##0.0000_);\(#,##0.0000\)"/>
    <numFmt numFmtId="171" formatCode="_(* #,##0.00000_);_(* \(#,##0.00000\);_(* &quot;-&quot;??_);_(@_)"/>
    <numFmt numFmtId="172" formatCode="0.000000%"/>
    <numFmt numFmtId="173" formatCode="0.000%"/>
    <numFmt numFmtId="174" formatCode="0.0000%"/>
    <numFmt numFmtId="175" formatCode="0.00000%"/>
    <numFmt numFmtId="176" formatCode="_(* #,##0.00000000_);_(* \(#,##0.00000000\);_(* &quot;-&quot;????????_);_(@_)"/>
    <numFmt numFmtId="177" formatCode="_(* #,##0_);_(* \(#,##0\);_(* &quot;-&quot;????????_);_(@_)"/>
    <numFmt numFmtId="178" formatCode="&quot;$&quot;#,##0"/>
    <numFmt numFmtId="179" formatCode="0.00000"/>
    <numFmt numFmtId="180" formatCode="0%\ &quot;of&quot;"/>
    <numFmt numFmtId="181" formatCode="0.0000_);\(0.0000\)"/>
    <numFmt numFmtId="182" formatCode="0.0000000"/>
    <numFmt numFmtId="183" formatCode="#,##0,"/>
    <numFmt numFmtId="184" formatCode="&quot;$&quot;#,##0,"/>
    <numFmt numFmtId="185" formatCode="0.000000000000000%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u val="singleAccounting"/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1"/>
      <color theme="1"/>
      <name val="Times New Roman"/>
      <family val="1"/>
    </font>
    <font>
      <b/>
      <sz val="10"/>
      <color theme="1"/>
      <name val="Arial"/>
      <family val="2"/>
    </font>
    <font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1"/>
      <name val="Arial"/>
      <family val="2"/>
    </font>
    <font>
      <vertAlign val="superscript"/>
      <sz val="11"/>
      <name val="Arial"/>
      <family val="2"/>
    </font>
    <font>
      <sz val="10"/>
      <color rgb="FFFF0000"/>
      <name val="Arial"/>
      <family val="2"/>
    </font>
    <font>
      <b/>
      <u/>
      <sz val="10"/>
      <name val="Arial"/>
      <family val="2"/>
    </font>
    <font>
      <b/>
      <u/>
      <sz val="11"/>
      <name val="Arial"/>
      <family val="2"/>
    </font>
    <font>
      <b/>
      <u/>
      <sz val="11"/>
      <name val="Arial Black"/>
      <family val="2"/>
    </font>
    <font>
      <b/>
      <sz val="1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7"/>
      <name val="Arial"/>
      <family val="2"/>
    </font>
    <font>
      <sz val="9"/>
      <color rgb="FFFF0000"/>
      <name val="Arial"/>
      <family val="2"/>
    </font>
    <font>
      <b/>
      <sz val="12"/>
      <name val="Arial"/>
      <family val="2"/>
    </font>
    <font>
      <b/>
      <u/>
      <sz val="14"/>
      <name val="Arial Black"/>
      <family val="2"/>
    </font>
    <font>
      <b/>
      <sz val="10"/>
      <color rgb="FFFF0000"/>
      <name val="Arial"/>
      <family val="2"/>
    </font>
    <font>
      <sz val="10"/>
      <name val="Helv"/>
    </font>
    <font>
      <vertAlign val="superscript"/>
      <sz val="10"/>
      <name val="Arial"/>
      <family val="2"/>
    </font>
    <font>
      <u/>
      <sz val="1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 val="singleAccounting"/>
      <sz val="11"/>
      <color theme="1"/>
      <name val="Arial"/>
      <family val="2"/>
    </font>
    <font>
      <u/>
      <sz val="11"/>
      <color theme="1"/>
      <name val="Arial"/>
      <family val="2"/>
    </font>
    <font>
      <b/>
      <u val="singleAccounting"/>
      <sz val="11"/>
      <name val="Arial"/>
      <family val="2"/>
    </font>
    <font>
      <sz val="12"/>
      <name val="Arial"/>
      <family val="2"/>
    </font>
    <font>
      <sz val="11"/>
      <color indexed="10"/>
      <name val="Arial"/>
      <family val="2"/>
    </font>
    <font>
      <sz val="9"/>
      <color theme="1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3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" fillId="0" borderId="0"/>
    <xf numFmtId="165" fontId="10" fillId="0" borderId="0">
      <alignment vertical="center"/>
    </xf>
    <xf numFmtId="0" fontId="12" fillId="0" borderId="0"/>
    <xf numFmtId="0" fontId="17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8" fontId="37" fillId="0" borderId="0" applyNumberFormat="0" applyFill="0" applyBorder="0" applyAlignment="0" applyProtection="0"/>
    <xf numFmtId="43" fontId="6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479">
    <xf numFmtId="0" fontId="0" fillId="0" borderId="0" xfId="0"/>
    <xf numFmtId="0" fontId="7" fillId="0" borderId="0" xfId="3" applyFont="1" applyFill="1" applyBorder="1" applyAlignment="1" applyProtection="1">
      <alignment horizontal="center"/>
    </xf>
    <xf numFmtId="0" fontId="8" fillId="0" borderId="0" xfId="3" applyFont="1" applyFill="1"/>
    <xf numFmtId="164" fontId="0" fillId="0" borderId="0" xfId="1" applyNumberFormat="1" applyFont="1"/>
    <xf numFmtId="164" fontId="0" fillId="0" borderId="0" xfId="0" applyNumberFormat="1"/>
    <xf numFmtId="10" fontId="0" fillId="0" borderId="0" xfId="2" applyNumberFormat="1" applyFont="1"/>
    <xf numFmtId="0" fontId="0" fillId="0" borderId="0" xfId="0" applyAlignment="1">
      <alignment horizontal="center"/>
    </xf>
    <xf numFmtId="0" fontId="8" fillId="0" borderId="0" xfId="3" applyFont="1" applyFill="1" applyBorder="1" applyAlignment="1">
      <alignment horizontal="center"/>
    </xf>
    <xf numFmtId="166" fontId="0" fillId="0" borderId="0" xfId="2" applyNumberFormat="1" applyFont="1"/>
    <xf numFmtId="9" fontId="0" fillId="0" borderId="0" xfId="2" applyNumberFormat="1" applyFont="1"/>
    <xf numFmtId="167" fontId="0" fillId="0" borderId="0" xfId="0" applyNumberFormat="1"/>
    <xf numFmtId="43" fontId="0" fillId="2" borderId="0" xfId="1" applyFont="1" applyFill="1"/>
    <xf numFmtId="164" fontId="0" fillId="0" borderId="0" xfId="1" applyNumberFormat="1" applyFont="1" applyFill="1"/>
    <xf numFmtId="3" fontId="0" fillId="0" borderId="0" xfId="0" applyNumberFormat="1"/>
    <xf numFmtId="0" fontId="0" fillId="0" borderId="0" xfId="0" applyFill="1"/>
    <xf numFmtId="0" fontId="15" fillId="0" borderId="0" xfId="0" applyFont="1" applyAlignment="1">
      <alignment horizontal="center"/>
    </xf>
    <xf numFmtId="0" fontId="0" fillId="5" borderId="0" xfId="0" applyFill="1"/>
    <xf numFmtId="1" fontId="0" fillId="0" borderId="0" xfId="0" applyNumberFormat="1"/>
    <xf numFmtId="167" fontId="0" fillId="8" borderId="0" xfId="0" applyNumberFormat="1" applyFill="1"/>
    <xf numFmtId="164" fontId="0" fillId="0" borderId="0" xfId="1" quotePrefix="1" applyNumberFormat="1" applyFont="1" applyFill="1"/>
    <xf numFmtId="10" fontId="0" fillId="0" borderId="0" xfId="2" applyNumberFormat="1" applyFont="1" applyFill="1"/>
    <xf numFmtId="164" fontId="0" fillId="0" borderId="0" xfId="0" applyNumberFormat="1" applyFill="1"/>
    <xf numFmtId="10" fontId="0" fillId="7" borderId="0" xfId="2" applyNumberFormat="1" applyFont="1" applyFill="1"/>
    <xf numFmtId="164" fontId="0" fillId="7" borderId="0" xfId="1" applyNumberFormat="1" applyFont="1" applyFill="1"/>
    <xf numFmtId="0" fontId="0" fillId="0" borderId="0" xfId="0" quotePrefix="1"/>
    <xf numFmtId="166" fontId="0" fillId="0" borderId="0" xfId="2" applyNumberFormat="1" applyFont="1" applyFill="1"/>
    <xf numFmtId="164" fontId="16" fillId="0" borderId="0" xfId="1" applyNumberFormat="1" applyFont="1" applyFill="1"/>
    <xf numFmtId="164" fontId="16" fillId="0" borderId="0" xfId="0" applyNumberFormat="1" applyFont="1" applyFill="1"/>
    <xf numFmtId="10" fontId="16" fillId="0" borderId="0" xfId="2" applyNumberFormat="1" applyFont="1" applyFill="1"/>
    <xf numFmtId="164" fontId="16" fillId="0" borderId="0" xfId="1" quotePrefix="1" applyNumberFormat="1" applyFont="1" applyFill="1"/>
    <xf numFmtId="10" fontId="15" fillId="0" borderId="0" xfId="2" applyNumberFormat="1" applyFont="1" applyFill="1"/>
    <xf numFmtId="164" fontId="15" fillId="0" borderId="0" xfId="1" applyNumberFormat="1" applyFont="1"/>
    <xf numFmtId="10" fontId="15" fillId="0" borderId="0" xfId="2" applyNumberFormat="1" applyFont="1"/>
    <xf numFmtId="10" fontId="16" fillId="0" borderId="0" xfId="2" applyNumberFormat="1" applyFont="1"/>
    <xf numFmtId="164" fontId="16" fillId="0" borderId="0" xfId="0" applyNumberFormat="1" applyFont="1"/>
    <xf numFmtId="164" fontId="16" fillId="0" borderId="0" xfId="1" applyNumberFormat="1" applyFont="1"/>
    <xf numFmtId="166" fontId="16" fillId="0" borderId="0" xfId="2" applyNumberFormat="1" applyFont="1"/>
    <xf numFmtId="9" fontId="15" fillId="0" borderId="0" xfId="2" applyNumberFormat="1" applyFont="1"/>
    <xf numFmtId="164" fontId="0" fillId="0" borderId="0" xfId="1" applyNumberFormat="1" applyFont="1" applyAlignment="1">
      <alignment horizontal="right"/>
    </xf>
    <xf numFmtId="9" fontId="0" fillId="0" borderId="0" xfId="2" applyFont="1"/>
    <xf numFmtId="0" fontId="18" fillId="0" borderId="0" xfId="6" applyFont="1" applyAlignment="1">
      <alignment horizontal="left"/>
    </xf>
    <xf numFmtId="0" fontId="18" fillId="0" borderId="0" xfId="6" applyFont="1" applyAlignment="1"/>
    <xf numFmtId="0" fontId="18" fillId="0" borderId="0" xfId="6" applyFont="1" applyAlignment="1">
      <alignment horizontal="center" wrapText="1"/>
    </xf>
    <xf numFmtId="0" fontId="18" fillId="0" borderId="1" xfId="6" applyFont="1" applyBorder="1" applyAlignment="1">
      <alignment horizontal="center" wrapText="1"/>
    </xf>
    <xf numFmtId="0" fontId="18" fillId="0" borderId="0" xfId="6" applyFont="1" applyAlignment="1">
      <alignment horizontal="center"/>
    </xf>
    <xf numFmtId="0" fontId="18" fillId="6" borderId="0" xfId="6" applyFont="1" applyFill="1" applyAlignment="1">
      <alignment horizontal="left" wrapText="1"/>
    </xf>
    <xf numFmtId="169" fontId="18" fillId="0" borderId="2" xfId="6" applyNumberFormat="1" applyFont="1" applyBorder="1" applyAlignment="1">
      <alignment horizontal="right" wrapText="1"/>
    </xf>
    <xf numFmtId="3" fontId="18" fillId="0" borderId="2" xfId="6" applyNumberFormat="1" applyFont="1" applyBorder="1" applyAlignment="1">
      <alignment horizontal="right" wrapText="1"/>
    </xf>
    <xf numFmtId="169" fontId="18" fillId="0" borderId="0" xfId="6" applyNumberFormat="1" applyFont="1" applyAlignment="1">
      <alignment horizontal="right" wrapText="1"/>
    </xf>
    <xf numFmtId="3" fontId="18" fillId="0" borderId="0" xfId="6" applyNumberFormat="1" applyFont="1" applyAlignment="1">
      <alignment horizontal="right" wrapText="1"/>
    </xf>
    <xf numFmtId="1" fontId="18" fillId="0" borderId="0" xfId="6" applyNumberFormat="1" applyFont="1" applyAlignment="1">
      <alignment horizontal="right" wrapText="1"/>
    </xf>
    <xf numFmtId="0" fontId="18" fillId="2" borderId="0" xfId="6" applyFont="1" applyFill="1" applyAlignment="1">
      <alignment horizontal="left" wrapText="1"/>
    </xf>
    <xf numFmtId="0" fontId="18" fillId="0" borderId="0" xfId="6" applyFont="1" applyAlignment="1">
      <alignment horizontal="left" wrapText="1"/>
    </xf>
    <xf numFmtId="5" fontId="18" fillId="0" borderId="0" xfId="6" applyNumberFormat="1" applyFont="1" applyAlignment="1">
      <alignment horizontal="right" wrapText="1"/>
    </xf>
    <xf numFmtId="37" fontId="18" fillId="0" borderId="0" xfId="6" applyNumberFormat="1" applyFont="1" applyAlignment="1">
      <alignment horizontal="right" wrapText="1"/>
    </xf>
    <xf numFmtId="0" fontId="18" fillId="9" borderId="0" xfId="6" applyFont="1" applyFill="1" applyAlignment="1">
      <alignment horizontal="left" wrapText="1"/>
    </xf>
    <xf numFmtId="0" fontId="18" fillId="6" borderId="1" xfId="6" applyFont="1" applyFill="1" applyBorder="1" applyAlignment="1">
      <alignment horizontal="left" wrapText="1"/>
    </xf>
    <xf numFmtId="169" fontId="18" fillId="0" borderId="1" xfId="6" applyNumberFormat="1" applyFont="1" applyBorder="1" applyAlignment="1">
      <alignment horizontal="right" wrapText="1"/>
    </xf>
    <xf numFmtId="0" fontId="18" fillId="0" borderId="1" xfId="6" applyFont="1" applyBorder="1" applyAlignment="1">
      <alignment horizontal="left" wrapText="1"/>
    </xf>
    <xf numFmtId="3" fontId="18" fillId="0" borderId="1" xfId="6" applyNumberFormat="1" applyFont="1" applyBorder="1" applyAlignment="1">
      <alignment horizontal="right" wrapText="1"/>
    </xf>
    <xf numFmtId="1" fontId="18" fillId="0" borderId="1" xfId="6" applyNumberFormat="1" applyFont="1" applyBorder="1" applyAlignment="1">
      <alignment horizontal="right" wrapText="1"/>
    </xf>
    <xf numFmtId="0" fontId="19" fillId="0" borderId="2" xfId="6" applyFont="1" applyBorder="1" applyAlignment="1">
      <alignment horizontal="left" wrapText="1"/>
    </xf>
    <xf numFmtId="169" fontId="19" fillId="0" borderId="2" xfId="6" applyNumberFormat="1" applyFont="1" applyBorder="1" applyAlignment="1">
      <alignment horizontal="right" wrapText="1"/>
    </xf>
    <xf numFmtId="3" fontId="19" fillId="0" borderId="2" xfId="6" applyNumberFormat="1" applyFont="1" applyBorder="1" applyAlignment="1">
      <alignment horizontal="right" wrapText="1"/>
    </xf>
    <xf numFmtId="0" fontId="20" fillId="0" borderId="0" xfId="6" applyFont="1" applyAlignment="1"/>
    <xf numFmtId="0" fontId="20" fillId="0" borderId="3" xfId="6" applyFont="1" applyBorder="1" applyAlignment="1">
      <alignment horizontal="center" wrapText="1"/>
    </xf>
    <xf numFmtId="0" fontId="20" fillId="0" borderId="0" xfId="6" applyFont="1" applyAlignment="1">
      <alignment horizontal="center"/>
    </xf>
    <xf numFmtId="0" fontId="20" fillId="0" borderId="3" xfId="6" applyFont="1" applyBorder="1" applyAlignment="1">
      <alignment horizontal="left" wrapText="1"/>
    </xf>
    <xf numFmtId="3" fontId="20" fillId="0" borderId="3" xfId="6" applyNumberFormat="1" applyFont="1" applyBorder="1" applyAlignment="1">
      <alignment horizontal="right" wrapText="1"/>
    </xf>
    <xf numFmtId="0" fontId="20" fillId="0" borderId="3" xfId="6" applyFont="1" applyBorder="1" applyAlignment="1">
      <alignment horizontal="right" wrapText="1"/>
    </xf>
    <xf numFmtId="10" fontId="20" fillId="0" borderId="3" xfId="6" applyNumberFormat="1" applyFont="1" applyBorder="1" applyAlignment="1">
      <alignment horizontal="right" wrapText="1"/>
    </xf>
    <xf numFmtId="1" fontId="20" fillId="0" borderId="3" xfId="6" applyNumberFormat="1" applyFont="1" applyBorder="1" applyAlignment="1">
      <alignment horizontal="right" wrapText="1"/>
    </xf>
    <xf numFmtId="4" fontId="20" fillId="0" borderId="3" xfId="6" applyNumberFormat="1" applyFont="1" applyBorder="1" applyAlignment="1">
      <alignment horizontal="right" wrapText="1"/>
    </xf>
    <xf numFmtId="0" fontId="18" fillId="0" borderId="1" xfId="6" applyFont="1" applyFill="1" applyBorder="1" applyAlignment="1">
      <alignment horizontal="center" wrapText="1"/>
    </xf>
    <xf numFmtId="10" fontId="18" fillId="0" borderId="2" xfId="6" applyNumberFormat="1" applyFont="1" applyFill="1" applyBorder="1" applyAlignment="1">
      <alignment horizontal="right" wrapText="1"/>
    </xf>
    <xf numFmtId="10" fontId="18" fillId="0" borderId="0" xfId="6" applyNumberFormat="1" applyFont="1" applyFill="1" applyAlignment="1">
      <alignment horizontal="right" wrapText="1"/>
    </xf>
    <xf numFmtId="10" fontId="18" fillId="0" borderId="1" xfId="6" applyNumberFormat="1" applyFont="1" applyFill="1" applyBorder="1" applyAlignment="1">
      <alignment horizontal="right" wrapText="1"/>
    </xf>
    <xf numFmtId="10" fontId="19" fillId="0" borderId="2" xfId="6" applyNumberFormat="1" applyFont="1" applyFill="1" applyBorder="1" applyAlignment="1">
      <alignment horizontal="right" wrapText="1"/>
    </xf>
    <xf numFmtId="0" fontId="18" fillId="0" borderId="0" xfId="6" applyFont="1" applyFill="1" applyAlignment="1"/>
    <xf numFmtId="164" fontId="18" fillId="0" borderId="0" xfId="1" applyNumberFormat="1" applyFont="1" applyAlignment="1"/>
    <xf numFmtId="164" fontId="18" fillId="0" borderId="0" xfId="1" applyNumberFormat="1" applyFont="1" applyFill="1" applyAlignment="1"/>
    <xf numFmtId="0" fontId="18" fillId="3" borderId="0" xfId="6" applyFont="1" applyFill="1" applyAlignment="1"/>
    <xf numFmtId="164" fontId="18" fillId="3" borderId="0" xfId="1" applyNumberFormat="1" applyFont="1" applyFill="1" applyAlignment="1"/>
    <xf numFmtId="164" fontId="18" fillId="0" borderId="0" xfId="6" applyNumberFormat="1" applyFont="1" applyAlignment="1"/>
    <xf numFmtId="0" fontId="6" fillId="0" borderId="0" xfId="3" applyFont="1"/>
    <xf numFmtId="0" fontId="6" fillId="0" borderId="0" xfId="3"/>
    <xf numFmtId="0" fontId="6" fillId="0" borderId="0" xfId="3" applyFont="1" applyFill="1"/>
    <xf numFmtId="0" fontId="25" fillId="0" borderId="0" xfId="3" applyFont="1" applyFill="1"/>
    <xf numFmtId="170" fontId="6" fillId="0" borderId="0" xfId="3" applyNumberFormat="1"/>
    <xf numFmtId="0" fontId="6" fillId="0" borderId="0" xfId="3" applyAlignment="1">
      <alignment horizontal="center"/>
    </xf>
    <xf numFmtId="0" fontId="6" fillId="0" borderId="0" xfId="3" applyFont="1" applyAlignment="1">
      <alignment horizontal="center"/>
    </xf>
    <xf numFmtId="164" fontId="6" fillId="0" borderId="0" xfId="7" applyNumberFormat="1" applyFont="1"/>
    <xf numFmtId="164" fontId="6" fillId="0" borderId="0" xfId="3" applyNumberFormat="1" applyFont="1"/>
    <xf numFmtId="164" fontId="6" fillId="0" borderId="0" xfId="7" applyNumberFormat="1" applyFont="1" applyFill="1"/>
    <xf numFmtId="10" fontId="6" fillId="0" borderId="0" xfId="8" applyNumberFormat="1" applyFont="1"/>
    <xf numFmtId="171" fontId="6" fillId="10" borderId="0" xfId="7" applyNumberFormat="1" applyFont="1" applyFill="1"/>
    <xf numFmtId="41" fontId="6" fillId="0" borderId="0" xfId="3" applyNumberFormat="1"/>
    <xf numFmtId="10" fontId="6" fillId="0" borderId="0" xfId="3" applyNumberFormat="1" applyFont="1"/>
    <xf numFmtId="41" fontId="6" fillId="11" borderId="0" xfId="7" applyNumberFormat="1" applyFont="1" applyFill="1"/>
    <xf numFmtId="41" fontId="6" fillId="0" borderId="0" xfId="7" applyNumberFormat="1" applyFont="1"/>
    <xf numFmtId="164" fontId="24" fillId="0" borderId="0" xfId="7" applyNumberFormat="1" applyFont="1" applyFill="1"/>
    <xf numFmtId="164" fontId="6" fillId="0" borderId="0" xfId="3" applyNumberFormat="1" applyFont="1" applyFill="1"/>
    <xf numFmtId="164" fontId="6" fillId="10" borderId="0" xfId="7" applyNumberFormat="1" applyFont="1" applyFill="1"/>
    <xf numFmtId="43" fontId="6" fillId="0" borderId="0" xfId="3" applyNumberFormat="1" applyFont="1"/>
    <xf numFmtId="164" fontId="6" fillId="11" borderId="0" xfId="7" applyNumberFormat="1" applyFont="1" applyFill="1"/>
    <xf numFmtId="41" fontId="6" fillId="0" borderId="0" xfId="3" applyNumberFormat="1" applyFont="1"/>
    <xf numFmtId="0" fontId="26" fillId="0" borderId="0" xfId="3" applyFont="1" applyFill="1" applyAlignment="1">
      <alignment vertical="center"/>
    </xf>
    <xf numFmtId="0" fontId="6" fillId="0" borderId="4" xfId="3" applyFont="1" applyFill="1" applyBorder="1"/>
    <xf numFmtId="41" fontId="6" fillId="0" borderId="4" xfId="7" applyNumberFormat="1" applyFont="1" applyFill="1" applyBorder="1"/>
    <xf numFmtId="0" fontId="22" fillId="0" borderId="0" xfId="3" applyFont="1" applyFill="1"/>
    <xf numFmtId="0" fontId="6" fillId="0" borderId="0" xfId="3" applyFill="1"/>
    <xf numFmtId="3" fontId="6" fillId="0" borderId="0" xfId="3" applyNumberFormat="1" applyFont="1" applyFill="1"/>
    <xf numFmtId="164" fontId="6" fillId="11" borderId="0" xfId="7" applyNumberFormat="1" applyFont="1" applyFill="1" applyBorder="1"/>
    <xf numFmtId="3" fontId="6" fillId="0" borderId="0" xfId="3" applyNumberFormat="1" applyFont="1"/>
    <xf numFmtId="10" fontId="6" fillId="10" borderId="0" xfId="8" applyNumberFormat="1" applyFont="1" applyFill="1"/>
    <xf numFmtId="172" fontId="6" fillId="10" borderId="0" xfId="8" applyNumberFormat="1" applyFont="1" applyFill="1"/>
    <xf numFmtId="173" fontId="6" fillId="10" borderId="0" xfId="8" applyNumberFormat="1" applyFont="1" applyFill="1"/>
    <xf numFmtId="174" fontId="6" fillId="10" borderId="0" xfId="8" applyNumberFormat="1" applyFont="1" applyFill="1"/>
    <xf numFmtId="175" fontId="6" fillId="10" borderId="0" xfId="8" applyNumberFormat="1" applyFont="1" applyFill="1"/>
    <xf numFmtId="0" fontId="6" fillId="12" borderId="0" xfId="3" applyFont="1" applyFill="1" applyBorder="1"/>
    <xf numFmtId="41" fontId="6" fillId="0" borderId="0" xfId="7" applyNumberFormat="1" applyFont="1" applyFill="1"/>
    <xf numFmtId="41" fontId="6" fillId="0" borderId="0" xfId="3" applyNumberFormat="1" applyFont="1" applyFill="1"/>
    <xf numFmtId="43" fontId="6" fillId="0" borderId="0" xfId="3" applyNumberFormat="1" applyFont="1" applyFill="1"/>
    <xf numFmtId="6" fontId="6" fillId="0" borderId="0" xfId="3" applyNumberFormat="1" applyFont="1"/>
    <xf numFmtId="0" fontId="6" fillId="0" borderId="0" xfId="3" applyFont="1" applyFill="1" applyBorder="1"/>
    <xf numFmtId="164" fontId="6" fillId="0" borderId="0" xfId="7" applyNumberFormat="1" applyFont="1" applyFill="1" applyBorder="1"/>
    <xf numFmtId="164" fontId="6" fillId="0" borderId="0" xfId="7" applyNumberFormat="1" applyFont="1" applyBorder="1"/>
    <xf numFmtId="0" fontId="6" fillId="0" borderId="0" xfId="3" applyFont="1" applyBorder="1"/>
    <xf numFmtId="0" fontId="8" fillId="0" borderId="0" xfId="3" applyFont="1" applyFill="1" applyBorder="1"/>
    <xf numFmtId="0" fontId="25" fillId="0" borderId="0" xfId="3" applyFont="1" applyFill="1" applyBorder="1"/>
    <xf numFmtId="164" fontId="6" fillId="0" borderId="0" xfId="3" applyNumberFormat="1" applyFont="1" applyBorder="1"/>
    <xf numFmtId="0" fontId="27" fillId="0" borderId="0" xfId="3" applyFont="1" applyFill="1"/>
    <xf numFmtId="5" fontId="6" fillId="0" borderId="0" xfId="3" applyNumberFormat="1" applyFont="1"/>
    <xf numFmtId="164" fontId="3" fillId="11" borderId="0" xfId="7" applyNumberFormat="1" applyFont="1" applyFill="1"/>
    <xf numFmtId="164" fontId="3" fillId="0" borderId="0" xfId="7" applyNumberFormat="1" applyFont="1" applyFill="1"/>
    <xf numFmtId="164" fontId="3" fillId="0" borderId="0" xfId="3" applyNumberFormat="1" applyFont="1" applyFill="1"/>
    <xf numFmtId="0" fontId="3" fillId="0" borderId="0" xfId="3" applyFont="1" applyFill="1"/>
    <xf numFmtId="164" fontId="6" fillId="10" borderId="0" xfId="7" applyNumberFormat="1" applyFont="1" applyFill="1" applyBorder="1"/>
    <xf numFmtId="2" fontId="6" fillId="0" borderId="0" xfId="3" applyNumberFormat="1" applyFont="1" applyFill="1"/>
    <xf numFmtId="0" fontId="8" fillId="7" borderId="1" xfId="3" applyFont="1" applyFill="1" applyBorder="1" applyAlignment="1">
      <alignment horizontal="center"/>
    </xf>
    <xf numFmtId="0" fontId="8" fillId="7" borderId="1" xfId="3" applyFont="1" applyFill="1" applyBorder="1"/>
    <xf numFmtId="0" fontId="6" fillId="7" borderId="1" xfId="3" applyFont="1" applyFill="1" applyBorder="1"/>
    <xf numFmtId="0" fontId="25" fillId="7" borderId="1" xfId="3" applyFont="1" applyFill="1" applyBorder="1"/>
    <xf numFmtId="0" fontId="25" fillId="7" borderId="0" xfId="3" applyFont="1" applyFill="1" applyAlignment="1">
      <alignment horizontal="center"/>
    </xf>
    <xf numFmtId="0" fontId="6" fillId="7" borderId="0" xfId="3" applyFont="1" applyFill="1"/>
    <xf numFmtId="0" fontId="8" fillId="7" borderId="0" xfId="3" applyFont="1" applyFill="1"/>
    <xf numFmtId="0" fontId="25" fillId="7" borderId="0" xfId="3" applyFont="1" applyFill="1"/>
    <xf numFmtId="0" fontId="8" fillId="7" borderId="0" xfId="3" applyFont="1" applyFill="1" applyAlignment="1">
      <alignment horizontal="center"/>
    </xf>
    <xf numFmtId="176" fontId="6" fillId="0" borderId="5" xfId="3" applyNumberFormat="1" applyBorder="1"/>
    <xf numFmtId="176" fontId="6" fillId="0" borderId="6" xfId="3" applyNumberFormat="1" applyBorder="1"/>
    <xf numFmtId="176" fontId="6" fillId="0" borderId="0" xfId="3" applyNumberFormat="1" applyBorder="1"/>
    <xf numFmtId="176" fontId="6" fillId="0" borderId="7" xfId="3" applyNumberFormat="1" applyBorder="1"/>
    <xf numFmtId="176" fontId="6" fillId="0" borderId="8" xfId="3" applyNumberFormat="1" applyBorder="1"/>
    <xf numFmtId="176" fontId="6" fillId="0" borderId="9" xfId="3" applyNumberFormat="1" applyBorder="1"/>
    <xf numFmtId="176" fontId="6" fillId="0" borderId="0" xfId="3" applyNumberFormat="1"/>
    <xf numFmtId="0" fontId="9" fillId="0" borderId="0" xfId="3" applyFont="1" applyFill="1"/>
    <xf numFmtId="176" fontId="6" fillId="0" borderId="0" xfId="3" applyNumberFormat="1" applyFill="1"/>
    <xf numFmtId="0" fontId="6" fillId="0" borderId="0" xfId="3" applyFill="1" applyBorder="1"/>
    <xf numFmtId="0" fontId="6" fillId="0" borderId="0" xfId="3" applyFont="1" applyAlignment="1">
      <alignment vertical="center"/>
    </xf>
    <xf numFmtId="0" fontId="8" fillId="7" borderId="5" xfId="3" applyFont="1" applyFill="1" applyBorder="1" applyAlignment="1">
      <alignment horizontal="center" vertical="center"/>
    </xf>
    <xf numFmtId="0" fontId="8" fillId="7" borderId="5" xfId="3" applyFont="1" applyFill="1" applyBorder="1" applyAlignment="1">
      <alignment vertical="center"/>
    </xf>
    <xf numFmtId="0" fontId="8" fillId="7" borderId="0" xfId="3" applyFont="1" applyFill="1" applyBorder="1" applyAlignment="1">
      <alignment horizontal="center" vertical="center"/>
    </xf>
    <xf numFmtId="0" fontId="8" fillId="7" borderId="0" xfId="3" applyFont="1" applyFill="1" applyBorder="1" applyAlignment="1">
      <alignment horizontal="center"/>
    </xf>
    <xf numFmtId="0" fontId="22" fillId="7" borderId="0" xfId="3" applyFont="1" applyFill="1" applyBorder="1" applyAlignment="1">
      <alignment horizontal="center"/>
    </xf>
    <xf numFmtId="0" fontId="8" fillId="7" borderId="0" xfId="3" applyFont="1" applyFill="1" applyBorder="1" applyAlignment="1">
      <alignment vertical="center"/>
    </xf>
    <xf numFmtId="0" fontId="6" fillId="0" borderId="0" xfId="3" applyFont="1" applyFill="1" applyAlignment="1">
      <alignment horizontal="center"/>
    </xf>
    <xf numFmtId="0" fontId="29" fillId="0" borderId="0" xfId="3" applyFont="1" applyFill="1"/>
    <xf numFmtId="10" fontId="29" fillId="0" borderId="0" xfId="3" applyNumberFormat="1" applyFont="1" applyFill="1"/>
    <xf numFmtId="176" fontId="29" fillId="0" borderId="0" xfId="3" applyNumberFormat="1" applyFont="1" applyFill="1"/>
    <xf numFmtId="0" fontId="29" fillId="13" borderId="0" xfId="3" applyFont="1" applyFill="1"/>
    <xf numFmtId="0" fontId="30" fillId="0" borderId="0" xfId="3" applyFont="1" applyFill="1"/>
    <xf numFmtId="3" fontId="29" fillId="0" borderId="0" xfId="3" applyNumberFormat="1" applyFont="1" applyFill="1"/>
    <xf numFmtId="177" fontId="29" fillId="0" borderId="0" xfId="3" applyNumberFormat="1" applyFont="1" applyFill="1"/>
    <xf numFmtId="177" fontId="29" fillId="0" borderId="0" xfId="3" applyNumberFormat="1" applyFont="1" applyFill="1" applyBorder="1"/>
    <xf numFmtId="43" fontId="31" fillId="14" borderId="0" xfId="7" applyFont="1" applyFill="1"/>
    <xf numFmtId="10" fontId="32" fillId="14" borderId="0" xfId="3" applyNumberFormat="1" applyFont="1" applyFill="1" applyAlignment="1">
      <alignment horizontal="center" vertical="center"/>
    </xf>
    <xf numFmtId="10" fontId="29" fillId="0" borderId="0" xfId="3" applyNumberFormat="1" applyFont="1" applyFill="1" applyAlignment="1" applyProtection="1"/>
    <xf numFmtId="164" fontId="29" fillId="14" borderId="0" xfId="3" applyNumberFormat="1" applyFont="1" applyFill="1"/>
    <xf numFmtId="41" fontId="29" fillId="0" borderId="0" xfId="3" applyNumberFormat="1" applyFont="1" applyFill="1"/>
    <xf numFmtId="10" fontId="33" fillId="0" borderId="0" xfId="3" applyNumberFormat="1" applyFont="1" applyFill="1"/>
    <xf numFmtId="3" fontId="29" fillId="0" borderId="0" xfId="3" applyNumberFormat="1" applyFont="1" applyFill="1" applyBorder="1"/>
    <xf numFmtId="41" fontId="33" fillId="10" borderId="0" xfId="3" applyNumberFormat="1" applyFont="1" applyFill="1"/>
    <xf numFmtId="0" fontId="30" fillId="0" borderId="0" xfId="3" applyFont="1" applyFill="1" applyAlignment="1" applyProtection="1"/>
    <xf numFmtId="43" fontId="29" fillId="14" borderId="0" xfId="3" applyNumberFormat="1" applyFont="1" applyFill="1"/>
    <xf numFmtId="0" fontId="34" fillId="0" borderId="0" xfId="3" applyFont="1" applyFill="1"/>
    <xf numFmtId="10" fontId="24" fillId="0" borderId="0" xfId="3" applyNumberFormat="1" applyFont="1" applyFill="1" applyAlignment="1" applyProtection="1">
      <alignment horizontal="left"/>
    </xf>
    <xf numFmtId="164" fontId="29" fillId="0" borderId="0" xfId="7" applyNumberFormat="1" applyFont="1" applyFill="1"/>
    <xf numFmtId="0" fontId="33" fillId="0" borderId="0" xfId="3" applyFont="1" applyFill="1"/>
    <xf numFmtId="3" fontId="33" fillId="10" borderId="0" xfId="3" applyNumberFormat="1" applyFont="1" applyFill="1"/>
    <xf numFmtId="0" fontId="30" fillId="13" borderId="0" xfId="3" applyFont="1" applyFill="1"/>
    <xf numFmtId="10" fontId="33" fillId="11" borderId="0" xfId="3" applyNumberFormat="1" applyFont="1" applyFill="1"/>
    <xf numFmtId="43" fontId="29" fillId="0" borderId="0" xfId="3" applyNumberFormat="1" applyFont="1" applyFill="1"/>
    <xf numFmtId="0" fontId="29" fillId="0" borderId="0" xfId="3" applyFont="1" applyFill="1" applyAlignment="1" applyProtection="1"/>
    <xf numFmtId="0" fontId="30" fillId="13" borderId="0" xfId="3" applyFont="1" applyFill="1" applyAlignment="1" applyProtection="1"/>
    <xf numFmtId="178" fontId="29" fillId="0" borderId="0" xfId="3" applyNumberFormat="1" applyFont="1" applyFill="1" applyAlignment="1" applyProtection="1"/>
    <xf numFmtId="178" fontId="33" fillId="10" borderId="1" xfId="3" applyNumberFormat="1" applyFont="1" applyFill="1" applyBorder="1"/>
    <xf numFmtId="178" fontId="33" fillId="10" borderId="0" xfId="3" applyNumberFormat="1" applyFont="1" applyFill="1" applyBorder="1"/>
    <xf numFmtId="0" fontId="29" fillId="0" borderId="0" xfId="3" applyNumberFormat="1" applyFont="1" applyFill="1" applyAlignment="1" applyProtection="1"/>
    <xf numFmtId="0" fontId="35" fillId="0" borderId="0" xfId="3" applyFont="1" applyFill="1" applyAlignment="1">
      <alignment vertical="center"/>
    </xf>
    <xf numFmtId="10" fontId="24" fillId="0" borderId="0" xfId="3" applyNumberFormat="1" applyFont="1" applyFill="1" applyAlignment="1" applyProtection="1">
      <alignment horizontal="right"/>
    </xf>
    <xf numFmtId="164" fontId="33" fillId="11" borderId="0" xfId="7" applyNumberFormat="1" applyFont="1" applyFill="1"/>
    <xf numFmtId="3" fontId="33" fillId="11" borderId="0" xfId="3" applyNumberFormat="1" applyFont="1" applyFill="1"/>
    <xf numFmtId="0" fontId="29" fillId="13" borderId="0" xfId="3" applyFont="1" applyFill="1" applyAlignment="1" applyProtection="1"/>
    <xf numFmtId="0" fontId="36" fillId="0" borderId="0" xfId="3" quotePrefix="1" applyFont="1" applyFill="1" applyAlignment="1">
      <alignment horizontal="right"/>
    </xf>
    <xf numFmtId="0" fontId="30" fillId="7" borderId="5" xfId="3" applyNumberFormat="1" applyFont="1" applyFill="1" applyBorder="1" applyAlignment="1" applyProtection="1">
      <alignment horizontal="center" vertical="center"/>
    </xf>
    <xf numFmtId="0" fontId="30" fillId="7" borderId="5" xfId="3" applyFont="1" applyFill="1" applyBorder="1" applyAlignment="1">
      <alignment horizontal="center" vertical="center"/>
    </xf>
    <xf numFmtId="10" fontId="30" fillId="7" borderId="5" xfId="3" applyNumberFormat="1" applyFont="1" applyFill="1" applyBorder="1" applyAlignment="1">
      <alignment vertical="center"/>
    </xf>
    <xf numFmtId="0" fontId="8" fillId="7" borderId="5" xfId="3" applyFont="1" applyFill="1" applyBorder="1" applyAlignment="1">
      <alignment horizontal="left" vertical="center"/>
    </xf>
    <xf numFmtId="0" fontId="6" fillId="0" borderId="0" xfId="9" applyFont="1"/>
    <xf numFmtId="37" fontId="6" fillId="0" borderId="0" xfId="9" applyNumberFormat="1" applyFont="1"/>
    <xf numFmtId="179" fontId="6" fillId="0" borderId="0" xfId="9" applyNumberFormat="1" applyFont="1"/>
    <xf numFmtId="2" fontId="6" fillId="0" borderId="0" xfId="9" applyNumberFormat="1" applyFont="1"/>
    <xf numFmtId="0" fontId="6" fillId="0" borderId="0" xfId="9" applyFont="1" applyAlignment="1">
      <alignment horizontal="center"/>
    </xf>
    <xf numFmtId="10" fontId="6" fillId="0" borderId="0" xfId="9" applyNumberFormat="1" applyFont="1"/>
    <xf numFmtId="39" fontId="6" fillId="0" borderId="0" xfId="9" applyNumberFormat="1" applyFont="1"/>
    <xf numFmtId="2" fontId="6" fillId="0" borderId="1" xfId="9" applyNumberFormat="1" applyFont="1" applyBorder="1"/>
    <xf numFmtId="0" fontId="6" fillId="0" borderId="1" xfId="9" applyFont="1" applyBorder="1"/>
    <xf numFmtId="37" fontId="6" fillId="0" borderId="1" xfId="9" applyNumberFormat="1" applyFont="1" applyBorder="1"/>
    <xf numFmtId="0" fontId="8" fillId="0" borderId="0" xfId="9" applyFont="1" applyAlignment="1">
      <alignment horizontal="center"/>
    </xf>
    <xf numFmtId="180" fontId="8" fillId="0" borderId="0" xfId="9" applyNumberFormat="1" applyFont="1" applyAlignment="1">
      <alignment horizontal="center"/>
    </xf>
    <xf numFmtId="0" fontId="6" fillId="0" borderId="0" xfId="9" applyFont="1" applyAlignment="1">
      <alignment horizontal="centerContinuous" vertical="center"/>
    </xf>
    <xf numFmtId="0" fontId="8" fillId="0" borderId="0" xfId="9" applyFont="1" applyAlignment="1">
      <alignment horizontal="centerContinuous" vertical="center"/>
    </xf>
    <xf numFmtId="167" fontId="6" fillId="0" borderId="0" xfId="9" applyNumberFormat="1" applyFont="1"/>
    <xf numFmtId="181" fontId="6" fillId="0" borderId="0" xfId="9" applyNumberFormat="1" applyFont="1"/>
    <xf numFmtId="37" fontId="6" fillId="0" borderId="0" xfId="9" applyNumberFormat="1" applyFont="1" applyBorder="1"/>
    <xf numFmtId="0" fontId="6" fillId="0" borderId="0" xfId="9" applyFont="1" applyBorder="1"/>
    <xf numFmtId="181" fontId="6" fillId="0" borderId="0" xfId="9" applyNumberFormat="1" applyFont="1" applyBorder="1"/>
    <xf numFmtId="10" fontId="6" fillId="0" borderId="0" xfId="9" applyNumberFormat="1" applyFont="1" applyBorder="1"/>
    <xf numFmtId="181" fontId="6" fillId="0" borderId="1" xfId="9" applyNumberFormat="1" applyFont="1" applyBorder="1"/>
    <xf numFmtId="10" fontId="6" fillId="0" borderId="0" xfId="10" applyNumberFormat="1" applyFont="1"/>
    <xf numFmtId="10" fontId="6" fillId="0" borderId="0" xfId="10" applyNumberFormat="1" applyFont="1" applyBorder="1"/>
    <xf numFmtId="0" fontId="6" fillId="0" borderId="0" xfId="9" applyFont="1" applyAlignment="1"/>
    <xf numFmtId="0" fontId="6" fillId="0" borderId="0" xfId="9" quotePrefix="1" applyFont="1" applyAlignment="1">
      <alignment horizontal="center"/>
    </xf>
    <xf numFmtId="0" fontId="25" fillId="0" borderId="0" xfId="9" applyFont="1" applyAlignment="1">
      <alignment horizontal="center"/>
    </xf>
    <xf numFmtId="0" fontId="25" fillId="0" borderId="0" xfId="9" applyFont="1"/>
    <xf numFmtId="0" fontId="8" fillId="0" borderId="0" xfId="9" applyFont="1"/>
    <xf numFmtId="0" fontId="8" fillId="0" borderId="1" xfId="9" applyFont="1" applyBorder="1" applyAlignment="1">
      <alignment horizontal="centerContinuous" vertical="center"/>
    </xf>
    <xf numFmtId="0" fontId="38" fillId="0" borderId="0" xfId="9" applyFont="1"/>
    <xf numFmtId="37" fontId="6" fillId="0" borderId="0" xfId="9" applyNumberFormat="1" applyFont="1" applyFill="1"/>
    <xf numFmtId="0" fontId="39" fillId="0" borderId="0" xfId="9" applyFont="1"/>
    <xf numFmtId="9" fontId="0" fillId="0" borderId="0" xfId="2" applyFont="1" applyFill="1"/>
    <xf numFmtId="9" fontId="16" fillId="0" borderId="0" xfId="2" applyFont="1" applyFill="1"/>
    <xf numFmtId="9" fontId="6" fillId="0" borderId="0" xfId="2" applyFont="1" applyFill="1"/>
    <xf numFmtId="0" fontId="0" fillId="0" borderId="0" xfId="0" applyFill="1" applyAlignment="1">
      <alignment horizontal="center"/>
    </xf>
    <xf numFmtId="3" fontId="6" fillId="0" borderId="0" xfId="3" applyNumberFormat="1"/>
    <xf numFmtId="0" fontId="6" fillId="0" borderId="0" xfId="3" applyFill="1" applyAlignment="1">
      <alignment horizontal="center"/>
    </xf>
    <xf numFmtId="3" fontId="6" fillId="0" borderId="0" xfId="3" applyNumberFormat="1" applyAlignment="1">
      <alignment horizontal="center"/>
    </xf>
    <xf numFmtId="0" fontId="6" fillId="0" borderId="0" xfId="3" applyBorder="1" applyAlignment="1">
      <alignment horizontal="center"/>
    </xf>
    <xf numFmtId="3" fontId="6" fillId="0" borderId="0" xfId="3" applyNumberFormat="1" applyFont="1" applyAlignment="1">
      <alignment horizontal="center"/>
    </xf>
    <xf numFmtId="0" fontId="39" fillId="0" borderId="0" xfId="3" applyFont="1" applyAlignment="1">
      <alignment horizontal="center"/>
    </xf>
    <xf numFmtId="0" fontId="39" fillId="0" borderId="0" xfId="3" applyFont="1" applyFill="1" applyAlignment="1">
      <alignment horizontal="center"/>
    </xf>
    <xf numFmtId="0" fontId="6" fillId="0" borderId="1" xfId="3" applyBorder="1" applyAlignment="1">
      <alignment horizontal="center"/>
    </xf>
    <xf numFmtId="3" fontId="39" fillId="0" borderId="0" xfId="3" applyNumberFormat="1" applyFont="1" applyAlignment="1">
      <alignment horizontal="center"/>
    </xf>
    <xf numFmtId="5" fontId="6" fillId="0" borderId="0" xfId="3" applyNumberFormat="1" applyFill="1"/>
    <xf numFmtId="5" fontId="6" fillId="0" borderId="0" xfId="3" applyNumberFormat="1"/>
    <xf numFmtId="10" fontId="0" fillId="0" borderId="0" xfId="8" applyNumberFormat="1" applyFont="1"/>
    <xf numFmtId="164" fontId="6" fillId="0" borderId="0" xfId="3" applyNumberFormat="1"/>
    <xf numFmtId="10" fontId="6" fillId="0" borderId="0" xfId="3" applyNumberFormat="1"/>
    <xf numFmtId="173" fontId="0" fillId="0" borderId="0" xfId="8" applyNumberFormat="1" applyFont="1"/>
    <xf numFmtId="3" fontId="6" fillId="0" borderId="0" xfId="3" applyNumberFormat="1" applyFill="1"/>
    <xf numFmtId="10" fontId="0" fillId="0" borderId="0" xfId="8" applyNumberFormat="1" applyFont="1" applyBorder="1"/>
    <xf numFmtId="0" fontId="6" fillId="0" borderId="0" xfId="3" applyBorder="1"/>
    <xf numFmtId="3" fontId="6" fillId="0" borderId="0" xfId="3" applyNumberFormat="1" applyBorder="1"/>
    <xf numFmtId="0" fontId="6" fillId="0" borderId="1" xfId="3" applyBorder="1"/>
    <xf numFmtId="5" fontId="6" fillId="0" borderId="1" xfId="3" applyNumberFormat="1" applyBorder="1"/>
    <xf numFmtId="5" fontId="6" fillId="0" borderId="1" xfId="3" applyNumberFormat="1" applyFill="1" applyBorder="1"/>
    <xf numFmtId="10" fontId="0" fillId="0" borderId="1" xfId="8" applyNumberFormat="1" applyFont="1" applyBorder="1"/>
    <xf numFmtId="164" fontId="6" fillId="0" borderId="1" xfId="3" applyNumberFormat="1" applyBorder="1"/>
    <xf numFmtId="173" fontId="0" fillId="0" borderId="1" xfId="8" applyNumberFormat="1" applyFont="1" applyBorder="1"/>
    <xf numFmtId="3" fontId="6" fillId="0" borderId="1" xfId="3" applyNumberFormat="1" applyBorder="1"/>
    <xf numFmtId="0" fontId="8" fillId="0" borderId="0" xfId="3" applyFont="1"/>
    <xf numFmtId="5" fontId="8" fillId="0" borderId="0" xfId="3" applyNumberFormat="1" applyFont="1"/>
    <xf numFmtId="5" fontId="8" fillId="0" borderId="0" xfId="3" applyNumberFormat="1" applyFont="1" applyFill="1"/>
    <xf numFmtId="10" fontId="8" fillId="0" borderId="0" xfId="8" applyNumberFormat="1" applyFont="1"/>
    <xf numFmtId="164" fontId="8" fillId="0" borderId="0" xfId="11" applyNumberFormat="1" applyFont="1"/>
    <xf numFmtId="10" fontId="6" fillId="0" borderId="0" xfId="2" applyNumberFormat="1" applyFont="1"/>
    <xf numFmtId="0" fontId="8" fillId="0" borderId="0" xfId="3" applyFont="1" applyFill="1" applyAlignment="1">
      <alignment horizontal="center"/>
    </xf>
    <xf numFmtId="9" fontId="2" fillId="0" borderId="0" xfId="2" applyFont="1" applyAlignment="1">
      <alignment horizontal="right"/>
    </xf>
    <xf numFmtId="9" fontId="2" fillId="0" borderId="1" xfId="2" applyFont="1" applyBorder="1" applyAlignment="1">
      <alignment horizontal="right"/>
    </xf>
    <xf numFmtId="0" fontId="2" fillId="0" borderId="0" xfId="0" applyFont="1"/>
    <xf numFmtId="164" fontId="2" fillId="0" borderId="0" xfId="1" applyNumberFormat="1" applyFont="1"/>
    <xf numFmtId="166" fontId="2" fillId="0" borderId="0" xfId="2" applyNumberFormat="1" applyFont="1"/>
    <xf numFmtId="164" fontId="2" fillId="0" borderId="1" xfId="1" applyNumberFormat="1" applyFont="1" applyBorder="1"/>
    <xf numFmtId="9" fontId="2" fillId="0" borderId="0" xfId="2" applyFont="1"/>
    <xf numFmtId="0" fontId="8" fillId="0" borderId="0" xfId="3" applyFont="1" applyFill="1" applyAlignment="1">
      <alignment horizontal="center"/>
    </xf>
    <xf numFmtId="182" fontId="0" fillId="0" borderId="0" xfId="0" applyNumberFormat="1"/>
    <xf numFmtId="164" fontId="2" fillId="0" borderId="0" xfId="0" applyNumberFormat="1" applyFont="1"/>
    <xf numFmtId="0" fontId="8" fillId="0" borderId="0" xfId="3" applyFont="1" applyFill="1" applyBorder="1" applyAlignment="1"/>
    <xf numFmtId="9" fontId="2" fillId="15" borderId="0" xfId="2" applyFont="1" applyFill="1"/>
    <xf numFmtId="166" fontId="2" fillId="0" borderId="0" xfId="2" applyNumberFormat="1" applyFont="1" applyFill="1"/>
    <xf numFmtId="166" fontId="2" fillId="0" borderId="0" xfId="2" applyNumberFormat="1" applyFont="1" applyFill="1" applyBorder="1"/>
    <xf numFmtId="9" fontId="2" fillId="16" borderId="0" xfId="2" applyFont="1" applyFill="1"/>
    <xf numFmtId="9" fontId="2" fillId="17" borderId="0" xfId="2" applyFont="1" applyFill="1"/>
    <xf numFmtId="0" fontId="11" fillId="0" borderId="0" xfId="0" applyFont="1" applyFill="1" applyBorder="1" applyAlignment="1"/>
    <xf numFmtId="0" fontId="11" fillId="0" borderId="0" xfId="0" applyFont="1" applyFill="1" applyBorder="1" applyAlignment="1">
      <alignment horizontal="center"/>
    </xf>
    <xf numFmtId="0" fontId="2" fillId="0" borderId="0" xfId="0" applyFont="1" applyFill="1" applyBorder="1"/>
    <xf numFmtId="164" fontId="2" fillId="0" borderId="0" xfId="1" applyNumberFormat="1" applyFont="1" applyFill="1" applyBorder="1"/>
    <xf numFmtId="0" fontId="11" fillId="0" borderId="0" xfId="0" applyFont="1" applyBorder="1" applyAlignment="1"/>
    <xf numFmtId="166" fontId="2" fillId="0" borderId="0" xfId="12" applyNumberFormat="1" applyFont="1"/>
    <xf numFmtId="166" fontId="2" fillId="0" borderId="1" xfId="12" applyNumberFormat="1" applyFont="1" applyBorder="1"/>
    <xf numFmtId="9" fontId="2" fillId="0" borderId="0" xfId="2" applyNumberFormat="1" applyFont="1"/>
    <xf numFmtId="9" fontId="2" fillId="0" borderId="1" xfId="2" applyNumberFormat="1" applyFont="1" applyBorder="1"/>
    <xf numFmtId="9" fontId="2" fillId="0" borderId="0" xfId="2" applyNumberFormat="1" applyFont="1" applyFill="1" applyBorder="1"/>
    <xf numFmtId="5" fontId="2" fillId="0" borderId="0" xfId="1" applyNumberFormat="1" applyFont="1"/>
    <xf numFmtId="0" fontId="22" fillId="0" borderId="0" xfId="3" applyFont="1" applyFill="1" applyAlignment="1">
      <alignment horizontal="center"/>
    </xf>
    <xf numFmtId="0" fontId="22" fillId="0" borderId="0" xfId="3" applyFont="1" applyFill="1" applyAlignment="1"/>
    <xf numFmtId="0" fontId="8" fillId="0" borderId="0" xfId="3" applyFont="1" applyFill="1" applyAlignment="1">
      <alignment vertical="top" wrapText="1"/>
    </xf>
    <xf numFmtId="0" fontId="25" fillId="0" borderId="0" xfId="3" quotePrefix="1" applyFont="1" applyFill="1" applyBorder="1" applyAlignment="1"/>
    <xf numFmtId="0" fontId="41" fillId="0" borderId="0" xfId="0" applyFont="1"/>
    <xf numFmtId="0" fontId="41" fillId="0" borderId="0" xfId="0" applyFont="1" applyAlignment="1">
      <alignment horizontal="center"/>
    </xf>
    <xf numFmtId="166" fontId="41" fillId="0" borderId="0" xfId="2" applyNumberFormat="1" applyFont="1" applyFill="1"/>
    <xf numFmtId="168" fontId="41" fillId="0" borderId="0" xfId="0" applyNumberFormat="1" applyFont="1" applyFill="1"/>
    <xf numFmtId="164" fontId="41" fillId="0" borderId="0" xfId="1" applyNumberFormat="1" applyFont="1"/>
    <xf numFmtId="10" fontId="41" fillId="0" borderId="0" xfId="2" applyNumberFormat="1" applyFont="1"/>
    <xf numFmtId="43" fontId="41" fillId="0" borderId="0" xfId="1" applyFont="1"/>
    <xf numFmtId="166" fontId="41" fillId="0" borderId="0" xfId="2" applyNumberFormat="1" applyFont="1"/>
    <xf numFmtId="168" fontId="42" fillId="0" borderId="0" xfId="0" applyNumberFormat="1" applyFont="1" applyFill="1"/>
    <xf numFmtId="10" fontId="42" fillId="0" borderId="0" xfId="2" applyNumberFormat="1" applyFont="1"/>
    <xf numFmtId="0" fontId="42" fillId="0" borderId="0" xfId="0" applyFont="1"/>
    <xf numFmtId="43" fontId="42" fillId="0" borderId="0" xfId="1" applyFont="1"/>
    <xf numFmtId="166" fontId="42" fillId="0" borderId="0" xfId="2" applyNumberFormat="1" applyFont="1"/>
    <xf numFmtId="164" fontId="41" fillId="0" borderId="0" xfId="0" applyNumberFormat="1" applyFont="1"/>
    <xf numFmtId="0" fontId="41" fillId="3" borderId="0" xfId="0" applyFont="1" applyFill="1"/>
    <xf numFmtId="0" fontId="40" fillId="4" borderId="0" xfId="0" applyFont="1" applyFill="1"/>
    <xf numFmtId="9" fontId="41" fillId="0" borderId="0" xfId="2" applyFont="1" applyFill="1"/>
    <xf numFmtId="0" fontId="34" fillId="0" borderId="0" xfId="3" applyFont="1" applyFill="1" applyAlignment="1">
      <alignment horizontal="center"/>
    </xf>
    <xf numFmtId="0" fontId="22" fillId="0" borderId="0" xfId="3" applyFont="1" applyFill="1" applyAlignment="1">
      <alignment horizontal="center" vertical="top" wrapText="1"/>
    </xf>
    <xf numFmtId="0" fontId="22" fillId="0" borderId="0" xfId="3" applyFont="1" applyFill="1" applyBorder="1" applyAlignment="1">
      <alignment horizontal="center"/>
    </xf>
    <xf numFmtId="0" fontId="26" fillId="0" borderId="0" xfId="3" quotePrefix="1" applyFont="1" applyFill="1" applyBorder="1" applyAlignment="1">
      <alignment horizontal="center"/>
    </xf>
    <xf numFmtId="37" fontId="41" fillId="0" borderId="0" xfId="0" applyNumberFormat="1" applyFont="1" applyAlignment="1">
      <alignment horizontal="center" vertical="top"/>
    </xf>
    <xf numFmtId="0" fontId="40" fillId="0" borderId="0" xfId="0" applyFont="1" applyAlignment="1">
      <alignment horizontal="center"/>
    </xf>
    <xf numFmtId="0" fontId="41" fillId="0" borderId="0" xfId="0" quotePrefix="1" applyFont="1"/>
    <xf numFmtId="10" fontId="41" fillId="0" borderId="0" xfId="2" applyNumberFormat="1" applyFont="1" applyFill="1"/>
    <xf numFmtId="9" fontId="41" fillId="4" borderId="0" xfId="2" applyFont="1" applyFill="1"/>
    <xf numFmtId="9" fontId="41" fillId="0" borderId="0" xfId="2" applyFont="1"/>
    <xf numFmtId="9" fontId="41" fillId="0" borderId="0" xfId="2" applyNumberFormat="1" applyFont="1"/>
    <xf numFmtId="9" fontId="43" fillId="0" borderId="0" xfId="2" applyNumberFormat="1" applyFont="1"/>
    <xf numFmtId="10" fontId="43" fillId="0" borderId="0" xfId="2" applyNumberFormat="1" applyFont="1"/>
    <xf numFmtId="0" fontId="41" fillId="0" borderId="0" xfId="0" applyFont="1" applyFill="1" applyAlignment="1">
      <alignment horizontal="center"/>
    </xf>
    <xf numFmtId="43" fontId="41" fillId="2" borderId="0" xfId="1" applyFont="1" applyFill="1"/>
    <xf numFmtId="167" fontId="41" fillId="0" borderId="0" xfId="0" applyNumberFormat="1" applyFont="1"/>
    <xf numFmtId="0" fontId="43" fillId="0" borderId="0" xfId="0" applyFont="1" applyAlignment="1">
      <alignment horizontal="center"/>
    </xf>
    <xf numFmtId="182" fontId="41" fillId="0" borderId="0" xfId="0" applyNumberFormat="1" applyFont="1"/>
    <xf numFmtId="167" fontId="41" fillId="8" borderId="0" xfId="0" applyNumberFormat="1" applyFont="1" applyFill="1"/>
    <xf numFmtId="3" fontId="41" fillId="0" borderId="0" xfId="0" applyNumberFormat="1" applyFont="1"/>
    <xf numFmtId="183" fontId="41" fillId="0" borderId="0" xfId="1" applyNumberFormat="1" applyFont="1" applyFill="1"/>
    <xf numFmtId="183" fontId="41" fillId="0" borderId="0" xfId="0" applyNumberFormat="1" applyFont="1" applyFill="1"/>
    <xf numFmtId="183" fontId="42" fillId="0" borderId="0" xfId="1" applyNumberFormat="1" applyFont="1" applyFill="1"/>
    <xf numFmtId="183" fontId="42" fillId="0" borderId="0" xfId="0" applyNumberFormat="1" applyFont="1" applyFill="1"/>
    <xf numFmtId="183" fontId="41" fillId="0" borderId="0" xfId="1" applyNumberFormat="1" applyFont="1"/>
    <xf numFmtId="183" fontId="42" fillId="0" borderId="0" xfId="1" applyNumberFormat="1" applyFont="1"/>
    <xf numFmtId="183" fontId="41" fillId="0" borderId="1" xfId="1" applyNumberFormat="1" applyFont="1" applyFill="1" applyBorder="1"/>
    <xf numFmtId="183" fontId="41" fillId="0" borderId="1" xfId="0" applyNumberFormat="1" applyFont="1" applyFill="1" applyBorder="1"/>
    <xf numFmtId="184" fontId="41" fillId="0" borderId="0" xfId="1" applyNumberFormat="1" applyFont="1" applyFill="1"/>
    <xf numFmtId="184" fontId="41" fillId="0" borderId="0" xfId="0" applyNumberFormat="1" applyFont="1" applyFill="1"/>
    <xf numFmtId="183" fontId="41" fillId="0" borderId="0" xfId="2" applyNumberFormat="1" applyFont="1" applyFill="1"/>
    <xf numFmtId="183" fontId="41" fillId="0" borderId="0" xfId="1" quotePrefix="1" applyNumberFormat="1" applyFont="1" applyFill="1"/>
    <xf numFmtId="183" fontId="41" fillId="7" borderId="0" xfId="1" applyNumberFormat="1" applyFont="1" applyFill="1"/>
    <xf numFmtId="183" fontId="41" fillId="4" borderId="0" xfId="1" applyNumberFormat="1" applyFont="1" applyFill="1"/>
    <xf numFmtId="183" fontId="43" fillId="4" borderId="0" xfId="1" applyNumberFormat="1" applyFont="1" applyFill="1"/>
    <xf numFmtId="183" fontId="43" fillId="0" borderId="0" xfId="1" applyNumberFormat="1" applyFont="1"/>
    <xf numFmtId="183" fontId="41" fillId="0" borderId="0" xfId="1" applyNumberFormat="1" applyFont="1" applyAlignment="1">
      <alignment horizontal="right"/>
    </xf>
    <xf numFmtId="183" fontId="41" fillId="0" borderId="0" xfId="0" applyNumberFormat="1" applyFont="1"/>
    <xf numFmtId="183" fontId="42" fillId="0" borderId="0" xfId="0" applyNumberFormat="1" applyFont="1"/>
    <xf numFmtId="183" fontId="41" fillId="0" borderId="1" xfId="2" applyNumberFormat="1" applyFont="1" applyFill="1" applyBorder="1"/>
    <xf numFmtId="183" fontId="41" fillId="0" borderId="1" xfId="1" quotePrefix="1" applyNumberFormat="1" applyFont="1" applyFill="1" applyBorder="1"/>
    <xf numFmtId="184" fontId="41" fillId="0" borderId="0" xfId="2" applyNumberFormat="1" applyFont="1" applyFill="1"/>
    <xf numFmtId="184" fontId="41" fillId="0" borderId="0" xfId="1" quotePrefix="1" applyNumberFormat="1" applyFont="1" applyFill="1"/>
    <xf numFmtId="184" fontId="41" fillId="0" borderId="0" xfId="1" applyNumberFormat="1" applyFont="1"/>
    <xf numFmtId="0" fontId="22" fillId="0" borderId="0" xfId="3" applyFont="1" applyFill="1" applyBorder="1" applyAlignment="1">
      <alignment horizontal="center" vertical="top"/>
    </xf>
    <xf numFmtId="0" fontId="44" fillId="0" borderId="0" xfId="3" applyFont="1" applyFill="1" applyBorder="1" applyAlignment="1" applyProtection="1">
      <alignment horizontal="center"/>
    </xf>
    <xf numFmtId="183" fontId="41" fillId="0" borderId="0" xfId="4" applyNumberFormat="1" applyFont="1" applyAlignment="1"/>
    <xf numFmtId="10" fontId="41" fillId="0" borderId="0" xfId="12" applyNumberFormat="1" applyFont="1"/>
    <xf numFmtId="9" fontId="41" fillId="0" borderId="0" xfId="2" applyFont="1" applyAlignment="1">
      <alignment horizontal="right"/>
    </xf>
    <xf numFmtId="183" fontId="12" fillId="0" borderId="0" xfId="3" applyNumberFormat="1" applyFont="1" applyFill="1"/>
    <xf numFmtId="164" fontId="12" fillId="0" borderId="0" xfId="3" applyNumberFormat="1" applyFont="1" applyFill="1"/>
    <xf numFmtId="9" fontId="12" fillId="0" borderId="0" xfId="2" applyFont="1" applyFill="1"/>
    <xf numFmtId="0" fontId="41" fillId="0" borderId="0" xfId="2" applyNumberFormat="1" applyFont="1" applyAlignment="1">
      <alignment horizontal="center"/>
    </xf>
    <xf numFmtId="183" fontId="41" fillId="0" borderId="1" xfId="4" applyNumberFormat="1" applyFont="1" applyBorder="1" applyAlignment="1"/>
    <xf numFmtId="0" fontId="40" fillId="0" borderId="0" xfId="0" applyFont="1" applyAlignment="1">
      <alignment horizontal="center" wrapText="1"/>
    </xf>
    <xf numFmtId="0" fontId="45" fillId="0" borderId="0" xfId="3" applyFont="1" applyFill="1" applyAlignment="1">
      <alignment horizontal="center"/>
    </xf>
    <xf numFmtId="0" fontId="22" fillId="0" borderId="0" xfId="3" applyFont="1" applyFill="1" applyBorder="1" applyAlignment="1">
      <alignment horizontal="center"/>
    </xf>
    <xf numFmtId="0" fontId="26" fillId="0" borderId="0" xfId="3" quotePrefix="1" applyFont="1" applyFill="1" applyBorder="1" applyAlignment="1">
      <alignment horizontal="center"/>
    </xf>
    <xf numFmtId="0" fontId="40" fillId="0" borderId="0" xfId="0" applyFont="1" applyAlignment="1">
      <alignment horizontal="center"/>
    </xf>
    <xf numFmtId="0" fontId="22" fillId="0" borderId="0" xfId="3" applyFont="1" applyFill="1" applyAlignment="1">
      <alignment horizontal="center" vertical="top" wrapText="1"/>
    </xf>
    <xf numFmtId="0" fontId="34" fillId="0" borderId="0" xfId="3" applyFont="1" applyFill="1" applyAlignment="1">
      <alignment horizontal="center"/>
    </xf>
    <xf numFmtId="0" fontId="40" fillId="0" borderId="0" xfId="0" applyFont="1" applyAlignment="1">
      <alignment horizontal="center" wrapText="1"/>
    </xf>
    <xf numFmtId="0" fontId="22" fillId="0" borderId="0" xfId="3" applyFont="1" applyFill="1" applyBorder="1" applyAlignment="1">
      <alignment horizontal="center" vertical="top"/>
    </xf>
    <xf numFmtId="0" fontId="22" fillId="0" borderId="0" xfId="3" applyFont="1" applyFill="1" applyAlignment="1">
      <alignment horizontal="center"/>
    </xf>
    <xf numFmtId="9" fontId="41" fillId="0" borderId="0" xfId="2" quotePrefix="1" applyFont="1" applyFill="1"/>
    <xf numFmtId="185" fontId="41" fillId="0" borderId="0" xfId="2" applyNumberFormat="1" applyFont="1"/>
    <xf numFmtId="0" fontId="40" fillId="0" borderId="0" xfId="0" applyFont="1" applyAlignment="1">
      <alignment horizontal="center"/>
    </xf>
    <xf numFmtId="0" fontId="22" fillId="0" borderId="0" xfId="3" applyFont="1" applyFill="1" applyBorder="1" applyAlignment="1">
      <alignment horizontal="center"/>
    </xf>
    <xf numFmtId="0" fontId="22" fillId="0" borderId="0" xfId="3" applyFont="1" applyFill="1" applyAlignment="1">
      <alignment horizontal="center"/>
    </xf>
    <xf numFmtId="183" fontId="41" fillId="0" borderId="1" xfId="1" applyNumberFormat="1" applyFont="1" applyBorder="1"/>
    <xf numFmtId="0" fontId="22" fillId="0" borderId="0" xfId="3" applyFont="1" applyFill="1" applyBorder="1" applyAlignment="1">
      <alignment horizontal="center"/>
    </xf>
    <xf numFmtId="0" fontId="22" fillId="0" borderId="0" xfId="3" applyFont="1" applyFill="1" applyAlignment="1">
      <alignment horizontal="center"/>
    </xf>
    <xf numFmtId="0" fontId="40" fillId="0" borderId="0" xfId="0" applyFont="1" applyAlignment="1">
      <alignment horizontal="center" wrapText="1"/>
    </xf>
    <xf numFmtId="166" fontId="41" fillId="0" borderId="0" xfId="0" applyNumberFormat="1" applyFont="1"/>
    <xf numFmtId="9" fontId="41" fillId="0" borderId="0" xfId="2" applyNumberFormat="1" applyFont="1" applyFill="1"/>
    <xf numFmtId="166" fontId="41" fillId="0" borderId="0" xfId="12" applyNumberFormat="1" applyFont="1"/>
    <xf numFmtId="0" fontId="45" fillId="0" borderId="0" xfId="3" applyFont="1" applyFill="1" applyAlignment="1"/>
    <xf numFmtId="0" fontId="34" fillId="0" borderId="0" xfId="3" applyFont="1" applyFill="1" applyAlignment="1"/>
    <xf numFmtId="0" fontId="12" fillId="0" borderId="0" xfId="3" applyFont="1" applyFill="1" applyAlignment="1"/>
    <xf numFmtId="0" fontId="46" fillId="0" borderId="0" xfId="3" applyFont="1" applyFill="1" applyAlignment="1">
      <alignment horizontal="centerContinuous"/>
    </xf>
    <xf numFmtId="3" fontId="22" fillId="0" borderId="0" xfId="3" applyNumberFormat="1" applyFont="1" applyFill="1" applyBorder="1" applyAlignment="1" applyProtection="1"/>
    <xf numFmtId="3" fontId="22" fillId="0" borderId="0" xfId="3" applyNumberFormat="1" applyFont="1" applyFill="1" applyAlignment="1" applyProtection="1">
      <alignment horizontal="center"/>
    </xf>
    <xf numFmtId="0" fontId="22" fillId="0" borderId="0" xfId="3" applyFont="1" applyFill="1" applyAlignment="1" applyProtection="1">
      <alignment horizontal="center"/>
    </xf>
    <xf numFmtId="3" fontId="44" fillId="0" borderId="0" xfId="3" quotePrefix="1" applyNumberFormat="1" applyFont="1" applyFill="1" applyBorder="1" applyAlignment="1" applyProtection="1">
      <alignment horizontal="center"/>
    </xf>
    <xf numFmtId="0" fontId="22" fillId="0" borderId="0" xfId="3" applyFont="1" applyFill="1" applyBorder="1" applyAlignment="1">
      <alignment horizontal="center" wrapText="1"/>
    </xf>
    <xf numFmtId="3" fontId="22" fillId="0" borderId="0" xfId="3" applyNumberFormat="1" applyFont="1" applyFill="1" applyBorder="1" applyAlignment="1" applyProtection="1">
      <alignment horizontal="center"/>
    </xf>
    <xf numFmtId="165" fontId="40" fillId="0" borderId="0" xfId="4" applyFont="1" applyAlignment="1">
      <alignment horizontal="center"/>
    </xf>
    <xf numFmtId="3" fontId="44" fillId="0" borderId="0" xfId="3" applyNumberFormat="1" applyFont="1" applyFill="1" applyBorder="1" applyAlignment="1" applyProtection="1">
      <alignment horizontal="center"/>
    </xf>
    <xf numFmtId="0" fontId="44" fillId="0" borderId="0" xfId="5" applyFont="1" applyAlignment="1">
      <alignment horizontal="center"/>
    </xf>
    <xf numFmtId="0" fontId="22" fillId="0" borderId="0" xfId="3" applyFont="1" applyFill="1" applyBorder="1" applyAlignment="1"/>
    <xf numFmtId="10" fontId="41" fillId="0" borderId="0" xfId="0" applyNumberFormat="1" applyFont="1"/>
    <xf numFmtId="184" fontId="41" fillId="0" borderId="0" xfId="0" applyNumberFormat="1" applyFont="1"/>
    <xf numFmtId="0" fontId="26" fillId="0" borderId="0" xfId="3" quotePrefix="1" applyFont="1" applyFill="1" applyBorder="1" applyAlignment="1"/>
    <xf numFmtId="0" fontId="22" fillId="0" borderId="0" xfId="3" applyFont="1" applyFill="1" applyAlignment="1">
      <alignment vertical="top" wrapText="1"/>
    </xf>
    <xf numFmtId="0" fontId="40" fillId="0" borderId="0" xfId="0" applyFont="1" applyAlignment="1"/>
    <xf numFmtId="0" fontId="22" fillId="0" borderId="0" xfId="3" applyFont="1" applyFill="1" applyBorder="1" applyAlignment="1">
      <alignment horizontal="center"/>
    </xf>
    <xf numFmtId="183" fontId="41" fillId="0" borderId="0" xfId="1" applyNumberFormat="1" applyFont="1" applyFill="1" applyBorder="1"/>
    <xf numFmtId="183" fontId="41" fillId="0" borderId="0" xfId="0" applyNumberFormat="1" applyFont="1" applyFill="1" applyBorder="1"/>
    <xf numFmtId="184" fontId="41" fillId="0" borderId="10" xfId="1" applyNumberFormat="1" applyFont="1" applyFill="1" applyBorder="1"/>
    <xf numFmtId="0" fontId="41" fillId="0" borderId="5" xfId="0" applyFont="1" applyBorder="1"/>
    <xf numFmtId="0" fontId="41" fillId="0" borderId="0" xfId="0" applyFont="1" applyBorder="1"/>
    <xf numFmtId="164" fontId="47" fillId="0" borderId="0" xfId="1" applyNumberFormat="1" applyFont="1"/>
    <xf numFmtId="183" fontId="41" fillId="0" borderId="0" xfId="0" applyNumberFormat="1" applyFont="1" applyBorder="1"/>
    <xf numFmtId="183" fontId="41" fillId="0" borderId="0" xfId="1" applyNumberFormat="1" applyFont="1" applyBorder="1"/>
    <xf numFmtId="184" fontId="41" fillId="0" borderId="10" xfId="0" applyNumberFormat="1" applyFont="1" applyBorder="1"/>
    <xf numFmtId="184" fontId="41" fillId="0" borderId="10" xfId="1" applyNumberFormat="1" applyFont="1" applyBorder="1"/>
    <xf numFmtId="9" fontId="41" fillId="0" borderId="0" xfId="2" applyNumberFormat="1" applyFont="1" applyBorder="1"/>
    <xf numFmtId="0" fontId="22" fillId="0" borderId="0" xfId="3" applyFont="1" applyFill="1" applyBorder="1" applyAlignment="1">
      <alignment horizontal="center"/>
    </xf>
    <xf numFmtId="0" fontId="22" fillId="0" borderId="0" xfId="3" applyFont="1" applyFill="1" applyAlignment="1">
      <alignment horizontal="center"/>
    </xf>
    <xf numFmtId="0" fontId="22" fillId="0" borderId="0" xfId="3" applyFont="1" applyFill="1" applyBorder="1" applyAlignment="1">
      <alignment horizontal="center"/>
    </xf>
    <xf numFmtId="183" fontId="41" fillId="0" borderId="0" xfId="2" applyNumberFormat="1" applyFont="1" applyFill="1" applyBorder="1"/>
    <xf numFmtId="183" fontId="41" fillId="0" borderId="0" xfId="1" quotePrefix="1" applyNumberFormat="1" applyFont="1" applyFill="1" applyBorder="1"/>
    <xf numFmtId="0" fontId="22" fillId="0" borderId="0" xfId="3" applyFont="1" applyFill="1" applyAlignment="1">
      <alignment horizontal="center" vertical="top" wrapText="1"/>
    </xf>
    <xf numFmtId="0" fontId="34" fillId="0" borderId="0" xfId="3" applyFont="1" applyFill="1" applyAlignment="1">
      <alignment horizontal="center"/>
    </xf>
    <xf numFmtId="0" fontId="40" fillId="0" borderId="0" xfId="0" applyFont="1" applyAlignment="1">
      <alignment horizontal="center"/>
    </xf>
    <xf numFmtId="0" fontId="22" fillId="0" borderId="0" xfId="3" applyFont="1" applyFill="1" applyAlignment="1">
      <alignment horizontal="center"/>
    </xf>
    <xf numFmtId="0" fontId="26" fillId="0" borderId="0" xfId="3" quotePrefix="1" applyFont="1" applyFill="1" applyBorder="1" applyAlignment="1">
      <alignment horizontal="center"/>
    </xf>
    <xf numFmtId="0" fontId="22" fillId="0" borderId="0" xfId="3" applyFont="1" applyFill="1" applyBorder="1" applyAlignment="1">
      <alignment horizontal="center"/>
    </xf>
    <xf numFmtId="0" fontId="22" fillId="0" borderId="0" xfId="3" applyFont="1" applyFill="1" applyBorder="1" applyAlignment="1">
      <alignment horizontal="center" vertical="top"/>
    </xf>
    <xf numFmtId="0" fontId="40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8" fillId="0" borderId="0" xfId="3" applyFont="1" applyFill="1" applyAlignment="1">
      <alignment horizontal="center"/>
    </xf>
    <xf numFmtId="0" fontId="8" fillId="0" borderId="0" xfId="3" applyFont="1" applyFill="1" applyBorder="1" applyAlignment="1">
      <alignment horizontal="center"/>
    </xf>
    <xf numFmtId="0" fontId="34" fillId="0" borderId="0" xfId="3" applyFont="1" applyFill="1" applyAlignment="1">
      <alignment horizontal="center"/>
    </xf>
    <xf numFmtId="0" fontId="22" fillId="0" borderId="0" xfId="3" applyFont="1" applyFill="1" applyAlignment="1">
      <alignment horizontal="center" vertical="top" wrapText="1"/>
    </xf>
    <xf numFmtId="3" fontId="22" fillId="0" borderId="1" xfId="3" applyNumberFormat="1" applyFont="1" applyFill="1" applyBorder="1" applyAlignment="1" applyProtection="1">
      <alignment horizontal="center"/>
    </xf>
    <xf numFmtId="0" fontId="22" fillId="0" borderId="1" xfId="3" applyFont="1" applyFill="1" applyBorder="1" applyAlignment="1">
      <alignment horizontal="center"/>
    </xf>
    <xf numFmtId="0" fontId="22" fillId="0" borderId="1" xfId="3" applyFont="1" applyFill="1" applyBorder="1" applyAlignment="1">
      <alignment horizontal="center" wrapText="1"/>
    </xf>
    <xf numFmtId="0" fontId="22" fillId="0" borderId="0" xfId="3" applyFont="1" applyFill="1" applyBorder="1" applyAlignment="1">
      <alignment horizontal="center"/>
    </xf>
    <xf numFmtId="0" fontId="26" fillId="0" borderId="0" xfId="3" quotePrefix="1" applyFont="1" applyFill="1" applyBorder="1" applyAlignment="1">
      <alignment horizontal="center"/>
    </xf>
    <xf numFmtId="0" fontId="40" fillId="0" borderId="0" xfId="0" applyFont="1" applyAlignment="1">
      <alignment horizontal="center"/>
    </xf>
    <xf numFmtId="0" fontId="22" fillId="0" borderId="0" xfId="3" applyFont="1" applyFill="1" applyAlignment="1">
      <alignment horizontal="center"/>
    </xf>
    <xf numFmtId="0" fontId="40" fillId="0" borderId="1" xfId="0" applyFont="1" applyBorder="1" applyAlignment="1">
      <alignment horizontal="center"/>
    </xf>
    <xf numFmtId="0" fontId="22" fillId="0" borderId="0" xfId="3" applyFont="1" applyFill="1" applyBorder="1" applyAlignment="1">
      <alignment horizontal="center" vertical="top"/>
    </xf>
    <xf numFmtId="0" fontId="40" fillId="0" borderId="0" xfId="0" applyFont="1" applyAlignment="1">
      <alignment horizontal="center" wrapText="1"/>
    </xf>
    <xf numFmtId="0" fontId="22" fillId="0" borderId="1" xfId="3" applyFont="1" applyFill="1" applyBorder="1" applyAlignment="1" applyProtection="1">
      <alignment horizontal="center"/>
    </xf>
    <xf numFmtId="0" fontId="5" fillId="0" borderId="0" xfId="0" applyFont="1" applyAlignment="1">
      <alignment horizontal="center"/>
    </xf>
    <xf numFmtId="0" fontId="8" fillId="0" borderId="0" xfId="3" applyFont="1" applyFill="1" applyAlignment="1">
      <alignment horizontal="center"/>
    </xf>
    <xf numFmtId="0" fontId="5" fillId="0" borderId="1" xfId="0" applyFont="1" applyBorder="1" applyAlignment="1">
      <alignment horizontal="center"/>
    </xf>
    <xf numFmtId="0" fontId="8" fillId="0" borderId="1" xfId="3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8" fillId="0" borderId="0" xfId="3" applyFont="1" applyFill="1" applyBorder="1" applyAlignment="1">
      <alignment horizontal="center"/>
    </xf>
    <xf numFmtId="0" fontId="20" fillId="0" borderId="3" xfId="6" applyFont="1" applyBorder="1" applyAlignment="1">
      <alignment horizontal="left" wrapText="1"/>
    </xf>
    <xf numFmtId="0" fontId="21" fillId="0" borderId="3" xfId="6" applyFont="1" applyBorder="1" applyAlignment="1">
      <alignment horizontal="center" wrapText="1"/>
    </xf>
    <xf numFmtId="0" fontId="28" fillId="0" borderId="0" xfId="3" applyFont="1" applyFill="1" applyAlignment="1">
      <alignment horizontal="center" vertical="center" wrapText="1"/>
    </xf>
    <xf numFmtId="0" fontId="8" fillId="0" borderId="1" xfId="9" applyFont="1" applyBorder="1" applyAlignment="1">
      <alignment horizontal="center" vertical="center"/>
    </xf>
    <xf numFmtId="0" fontId="8" fillId="0" borderId="0" xfId="9" applyFont="1" applyAlignment="1">
      <alignment horizontal="center"/>
    </xf>
    <xf numFmtId="0" fontId="1" fillId="0" borderId="0" xfId="2" applyNumberFormat="1" applyFont="1" applyAlignment="1">
      <alignment horizontal="center"/>
    </xf>
    <xf numFmtId="164" fontId="15" fillId="0" borderId="0" xfId="1" applyNumberFormat="1" applyFont="1" applyFill="1"/>
    <xf numFmtId="9" fontId="1" fillId="0" borderId="0" xfId="2" applyFont="1" applyFill="1" applyAlignment="1">
      <alignment horizontal="right"/>
    </xf>
    <xf numFmtId="10" fontId="1" fillId="0" borderId="0" xfId="12" applyNumberFormat="1" applyFont="1" applyFill="1"/>
    <xf numFmtId="37" fontId="1" fillId="0" borderId="0" xfId="4" applyNumberFormat="1" applyFont="1" applyFill="1" applyAlignment="1"/>
    <xf numFmtId="166" fontId="15" fillId="0" borderId="0" xfId="2" applyNumberFormat="1" applyFont="1" applyFill="1"/>
  </cellXfs>
  <cellStyles count="13">
    <cellStyle name="Comma" xfId="1" builtinId="3"/>
    <cellStyle name="Comma 10 3" xfId="11"/>
    <cellStyle name="Comma 2" xfId="7"/>
    <cellStyle name="Normal" xfId="0" builtinId="0"/>
    <cellStyle name="Normal 2" xfId="6"/>
    <cellStyle name="Normal 2 2 3 2" xfId="3"/>
    <cellStyle name="Normal 57" xfId="5"/>
    <cellStyle name="Normal 60" xfId="4"/>
    <cellStyle name="Normal 7" xfId="9"/>
    <cellStyle name="Percent" xfId="2" builtinId="5"/>
    <cellStyle name="Percent 2" xfId="8"/>
    <cellStyle name="Percent 3" xfId="12"/>
    <cellStyle name="Percent 4" xfId="1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l\Projects\0-ALL%20PROJECTS\170802\Discovery\Response\KPCO\Staff\1;%20No.%2073%20Atts.%2071-73\KPCO_R_KPSC_1_73_Attachment71_AEVWP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 Sum"/>
      <sheetName val="Revenue Summary"/>
      <sheetName val="PB - ED"/>
      <sheetName val="PB - SS"/>
      <sheetName val="PB - CC"/>
      <sheetName val="PB - ES"/>
      <sheetName val="PB - BSRR"/>
      <sheetName val="PB - AF"/>
      <sheetName val="YEM"/>
      <sheetName val="WNLA"/>
      <sheetName val="YEC"/>
      <sheetName val="Annualization Adj. P1"/>
      <sheetName val="Annualization Adj. P2"/>
      <sheetName val="RS"/>
      <sheetName val="RSLMTOD"/>
      <sheetName val="RSTOD"/>
      <sheetName val="OL"/>
      <sheetName val="Annual Adj OL"/>
      <sheetName val="SGS"/>
      <sheetName val="SGSLMTOD"/>
      <sheetName val="SGS-NM"/>
      <sheetName val="SGS TOD2"/>
      <sheetName val="MGS-AF"/>
      <sheetName val="MGS-SEC"/>
      <sheetName val="MGSLMTOD"/>
      <sheetName val="MGSTOD"/>
      <sheetName val="MGS-PRI"/>
      <sheetName val="MGS-SUB"/>
      <sheetName val="LGS-SEC"/>
      <sheetName val="LGSLMTOD"/>
      <sheetName val="LGS-SEC TOD"/>
      <sheetName val="LGS-PRI"/>
      <sheetName val="LGS-SUB"/>
      <sheetName val="LGS-TRAN"/>
      <sheetName val="PS-SEC"/>
      <sheetName val="PS-PRI"/>
      <sheetName val="IGS-SEC"/>
      <sheetName val="IGS-PRI"/>
      <sheetName val="IGS-SUB"/>
      <sheetName val="IGS-TRAN"/>
      <sheetName val="CS-IRP SUB 331"/>
      <sheetName val="CS-IRP TRAN 321"/>
      <sheetName val="MW"/>
      <sheetName val="SL"/>
      <sheetName val="Annual Adj SL"/>
      <sheetName val="12 Months TS"/>
      <sheetName val="Monthly # of Customers"/>
      <sheetName val="B&amp;A Surcharges"/>
      <sheetName val="Envir FGD adj"/>
      <sheetName val="Fuel Adjustment"/>
      <sheetName val="HE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0">
          <cell r="K10">
            <v>1.5985060633393854E-3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86"/>
  <sheetViews>
    <sheetView zoomScaleNormal="100" workbookViewId="0">
      <selection activeCell="I24" sqref="I24"/>
    </sheetView>
  </sheetViews>
  <sheetFormatPr defaultRowHeight="15" x14ac:dyDescent="0.25"/>
  <cols>
    <col min="1" max="1" width="7.7109375" customWidth="1"/>
    <col min="2" max="2" width="15.7109375" customWidth="1"/>
    <col min="3" max="3" width="12.7109375" customWidth="1"/>
    <col min="4" max="4" width="15.28515625" hidden="1" customWidth="1"/>
    <col min="5" max="5" width="14.42578125" hidden="1" customWidth="1"/>
    <col min="6" max="6" width="15.28515625" hidden="1" customWidth="1"/>
    <col min="7" max="7" width="12.7109375" customWidth="1"/>
    <col min="8" max="9" width="10.7109375" customWidth="1"/>
    <col min="10" max="10" width="12.140625" bestFit="1" customWidth="1"/>
    <col min="11" max="11" width="14.28515625" bestFit="1" customWidth="1"/>
    <col min="12" max="12" width="17" bestFit="1" customWidth="1"/>
    <col min="13" max="13" width="16.85546875" bestFit="1" customWidth="1"/>
    <col min="14" max="14" width="10.42578125" customWidth="1"/>
    <col min="15" max="15" width="16.85546875" customWidth="1"/>
    <col min="16" max="16" width="10.5703125" customWidth="1"/>
    <col min="17" max="17" width="9.5703125" bestFit="1" customWidth="1"/>
    <col min="18" max="18" width="1.42578125" hidden="1" customWidth="1"/>
    <col min="19" max="19" width="7.85546875" hidden="1" customWidth="1"/>
    <col min="20" max="20" width="9.5703125" hidden="1" customWidth="1"/>
    <col min="21" max="21" width="1.42578125" customWidth="1"/>
    <col min="22" max="22" width="9.140625" bestFit="1" customWidth="1"/>
    <col min="23" max="23" width="9.7109375" bestFit="1" customWidth="1"/>
    <col min="24" max="24" width="11" bestFit="1" customWidth="1"/>
    <col min="26" max="26" width="8.42578125" customWidth="1"/>
  </cols>
  <sheetData>
    <row r="1" spans="1:27" ht="15.75" x14ac:dyDescent="0.25">
      <c r="A1" s="448" t="s">
        <v>1351</v>
      </c>
      <c r="B1" s="448"/>
      <c r="C1" s="448"/>
      <c r="D1" s="448"/>
      <c r="E1" s="448"/>
      <c r="F1" s="448"/>
      <c r="G1" s="448"/>
      <c r="H1" s="448"/>
      <c r="I1" s="448"/>
      <c r="J1" s="305"/>
      <c r="K1" s="305"/>
      <c r="L1" s="305"/>
      <c r="M1" s="305"/>
      <c r="N1" s="448" t="s">
        <v>1351</v>
      </c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308" t="s">
        <v>1370</v>
      </c>
      <c r="Z1" s="308"/>
      <c r="AA1" s="308"/>
    </row>
    <row r="2" spans="1:27" ht="15" customHeight="1" x14ac:dyDescent="0.25">
      <c r="A2" s="449" t="s">
        <v>1358</v>
      </c>
      <c r="B2" s="449"/>
      <c r="C2" s="449"/>
      <c r="D2" s="449"/>
      <c r="E2" s="449"/>
      <c r="F2" s="449"/>
      <c r="G2" s="449"/>
      <c r="H2" s="449"/>
      <c r="I2" s="449"/>
      <c r="J2" s="306"/>
      <c r="K2" s="306"/>
      <c r="L2" s="306"/>
      <c r="M2" s="306"/>
      <c r="N2" s="449" t="s">
        <v>1354</v>
      </c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308"/>
      <c r="Z2" s="308"/>
      <c r="AA2" s="308"/>
    </row>
    <row r="3" spans="1:27" ht="15" customHeight="1" x14ac:dyDescent="0.25">
      <c r="A3" s="455" t="s">
        <v>1360</v>
      </c>
      <c r="B3" s="455"/>
      <c r="C3" s="455"/>
      <c r="D3" s="455"/>
      <c r="E3" s="455"/>
      <c r="F3" s="455"/>
      <c r="G3" s="455"/>
      <c r="H3" s="455"/>
      <c r="I3" s="455"/>
      <c r="J3" s="287"/>
      <c r="K3" s="287"/>
      <c r="L3" s="287"/>
      <c r="M3" s="287"/>
      <c r="N3" s="455" t="s">
        <v>1355</v>
      </c>
      <c r="O3" s="455"/>
      <c r="P3" s="455"/>
      <c r="Q3" s="455"/>
      <c r="R3" s="455"/>
      <c r="S3" s="455"/>
      <c r="T3" s="455"/>
      <c r="U3" s="455"/>
      <c r="V3" s="455"/>
      <c r="W3" s="455"/>
      <c r="X3" s="455"/>
      <c r="Y3" s="308"/>
      <c r="Z3" s="308"/>
      <c r="AA3" s="308"/>
    </row>
    <row r="4" spans="1:27" ht="15" customHeight="1" x14ac:dyDescent="0.25">
      <c r="A4" s="453" t="s">
        <v>1352</v>
      </c>
      <c r="B4" s="453"/>
      <c r="C4" s="453"/>
      <c r="D4" s="453"/>
      <c r="E4" s="453"/>
      <c r="F4" s="453"/>
      <c r="G4" s="453"/>
      <c r="H4" s="453"/>
      <c r="I4" s="453"/>
      <c r="J4" s="307"/>
      <c r="K4" s="307"/>
      <c r="L4" s="307"/>
      <c r="M4" s="307"/>
      <c r="N4" s="453" t="s">
        <v>1352</v>
      </c>
      <c r="O4" s="453"/>
      <c r="P4" s="453"/>
      <c r="Q4" s="453"/>
      <c r="R4" s="453"/>
      <c r="S4" s="453"/>
      <c r="T4" s="453"/>
      <c r="U4" s="453"/>
      <c r="V4" s="453"/>
      <c r="W4" s="453"/>
      <c r="X4" s="453"/>
      <c r="Y4" s="308"/>
      <c r="Z4" s="308"/>
      <c r="AA4" s="308"/>
    </row>
    <row r="5" spans="1:27" x14ac:dyDescent="0.25">
      <c r="A5" s="454" t="s">
        <v>1350</v>
      </c>
      <c r="B5" s="454"/>
      <c r="C5" s="454"/>
      <c r="D5" s="454"/>
      <c r="E5" s="454"/>
      <c r="F5" s="454"/>
      <c r="G5" s="454"/>
      <c r="H5" s="454"/>
      <c r="I5" s="454"/>
      <c r="J5" s="308"/>
      <c r="K5" s="308"/>
      <c r="L5" s="308"/>
      <c r="M5" s="308"/>
      <c r="N5" s="454" t="s">
        <v>1350</v>
      </c>
      <c r="O5" s="454"/>
      <c r="P5" s="454"/>
      <c r="Q5" s="454"/>
      <c r="R5" s="454"/>
      <c r="S5" s="454"/>
      <c r="T5" s="454"/>
      <c r="U5" s="454"/>
      <c r="V5" s="454"/>
      <c r="W5" s="454"/>
      <c r="X5" s="454"/>
      <c r="Y5" s="308"/>
      <c r="Z5" s="308"/>
      <c r="AA5" s="308"/>
    </row>
    <row r="6" spans="1:27" x14ac:dyDescent="0.25">
      <c r="A6" s="308"/>
      <c r="B6" s="308"/>
      <c r="C6" s="308"/>
      <c r="D6" s="308"/>
      <c r="E6" s="308"/>
      <c r="F6" s="308"/>
      <c r="G6" s="308"/>
      <c r="H6" s="308"/>
      <c r="I6" s="308"/>
      <c r="J6" s="308"/>
      <c r="K6" s="308"/>
      <c r="L6" s="308"/>
      <c r="M6" s="308"/>
      <c r="N6" s="308"/>
      <c r="O6" s="308"/>
      <c r="P6" s="308"/>
      <c r="Q6" s="308"/>
      <c r="R6" s="308"/>
      <c r="S6" s="308"/>
      <c r="T6" s="308"/>
      <c r="U6" s="308"/>
      <c r="V6" s="308"/>
      <c r="W6" s="308"/>
      <c r="X6" s="308"/>
      <c r="Y6" s="308"/>
      <c r="Z6" s="308"/>
      <c r="AA6" s="308"/>
    </row>
    <row r="7" spans="1:27" x14ac:dyDescent="0.25">
      <c r="A7" s="308"/>
      <c r="B7" s="308"/>
      <c r="C7" s="308"/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  <c r="Z7" s="308"/>
      <c r="AA7" s="308"/>
    </row>
    <row r="8" spans="1:27" x14ac:dyDescent="0.25">
      <c r="A8" s="308"/>
      <c r="B8" s="308"/>
      <c r="C8" s="396" t="s">
        <v>22</v>
      </c>
      <c r="D8" s="308"/>
      <c r="E8" s="308"/>
      <c r="F8" s="308"/>
      <c r="G8" s="308"/>
      <c r="H8" s="308"/>
      <c r="I8" s="420" t="s">
        <v>3</v>
      </c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  <c r="Y8" s="308"/>
      <c r="Z8" s="308"/>
      <c r="AA8" s="308"/>
    </row>
    <row r="9" spans="1:27" x14ac:dyDescent="0.25">
      <c r="A9" s="403"/>
      <c r="B9" s="404" t="s">
        <v>23</v>
      </c>
      <c r="C9" s="396" t="s">
        <v>1367</v>
      </c>
      <c r="D9" s="396" t="s">
        <v>5</v>
      </c>
      <c r="E9" s="405"/>
      <c r="F9" s="405"/>
      <c r="G9" s="456" t="s">
        <v>5</v>
      </c>
      <c r="H9" s="456"/>
      <c r="I9" s="420" t="s">
        <v>1368</v>
      </c>
      <c r="J9" s="406" t="s">
        <v>2</v>
      </c>
      <c r="K9" s="450" t="s">
        <v>24</v>
      </c>
      <c r="L9" s="450"/>
      <c r="M9" s="406"/>
      <c r="N9" s="406"/>
      <c r="O9" s="406"/>
      <c r="P9" s="451" t="s">
        <v>25</v>
      </c>
      <c r="Q9" s="451"/>
      <c r="R9" s="395"/>
      <c r="S9" s="452" t="s">
        <v>26</v>
      </c>
      <c r="T9" s="452"/>
      <c r="U9" s="409"/>
      <c r="V9" s="451" t="s">
        <v>27</v>
      </c>
      <c r="W9" s="451"/>
      <c r="X9" s="109"/>
      <c r="Y9" s="308"/>
      <c r="Z9" s="308"/>
      <c r="AA9" s="308"/>
    </row>
    <row r="10" spans="1:27" x14ac:dyDescent="0.25">
      <c r="A10" s="407"/>
      <c r="B10" s="396" t="s">
        <v>1371</v>
      </c>
      <c r="C10" s="396" t="s">
        <v>1363</v>
      </c>
      <c r="D10" s="396" t="s">
        <v>1337</v>
      </c>
      <c r="E10" s="406"/>
      <c r="F10" s="406"/>
      <c r="G10" s="452" t="s">
        <v>6</v>
      </c>
      <c r="H10" s="452"/>
      <c r="I10" s="420" t="s">
        <v>784</v>
      </c>
      <c r="J10" s="410" t="s">
        <v>29</v>
      </c>
      <c r="K10" s="410" t="s">
        <v>9</v>
      </c>
      <c r="L10" s="410" t="s">
        <v>5</v>
      </c>
      <c r="M10" s="109"/>
      <c r="N10" s="109"/>
      <c r="O10" s="109"/>
      <c r="P10" s="410" t="s">
        <v>9</v>
      </c>
      <c r="Q10" s="410" t="s">
        <v>5</v>
      </c>
      <c r="R10" s="410"/>
      <c r="S10" s="410" t="s">
        <v>9</v>
      </c>
      <c r="T10" s="410" t="s">
        <v>5</v>
      </c>
      <c r="U10" s="410"/>
      <c r="V10" s="410" t="s">
        <v>9</v>
      </c>
      <c r="W10" s="410" t="s">
        <v>5</v>
      </c>
      <c r="X10" s="411" t="s">
        <v>30</v>
      </c>
      <c r="Y10" s="308"/>
      <c r="Z10" s="308"/>
      <c r="AA10" s="308"/>
    </row>
    <row r="11" spans="1:27" ht="19.5" x14ac:dyDescent="0.55000000000000004">
      <c r="A11" s="370" t="s">
        <v>0</v>
      </c>
      <c r="B11" s="370" t="s">
        <v>826</v>
      </c>
      <c r="C11" s="370" t="s">
        <v>32</v>
      </c>
      <c r="D11" s="370" t="s">
        <v>2</v>
      </c>
      <c r="E11" s="408" t="s">
        <v>22</v>
      </c>
      <c r="F11" s="408"/>
      <c r="G11" s="408" t="s">
        <v>7</v>
      </c>
      <c r="H11" s="408" t="s">
        <v>3</v>
      </c>
      <c r="I11" s="370" t="s">
        <v>8</v>
      </c>
      <c r="J11" s="408" t="s">
        <v>31</v>
      </c>
      <c r="K11" s="408" t="s">
        <v>32</v>
      </c>
      <c r="L11" s="408" t="s">
        <v>32</v>
      </c>
      <c r="M11" s="412" t="s">
        <v>33</v>
      </c>
      <c r="N11" s="370" t="s">
        <v>0</v>
      </c>
      <c r="O11" s="370" t="s">
        <v>1</v>
      </c>
      <c r="P11" s="408" t="s">
        <v>32</v>
      </c>
      <c r="Q11" s="408" t="s">
        <v>32</v>
      </c>
      <c r="R11" s="408"/>
      <c r="S11" s="408" t="s">
        <v>32</v>
      </c>
      <c r="T11" s="408" t="s">
        <v>32</v>
      </c>
      <c r="U11" s="408"/>
      <c r="V11" s="408" t="s">
        <v>32</v>
      </c>
      <c r="W11" s="408" t="s">
        <v>32</v>
      </c>
      <c r="X11" s="413" t="s">
        <v>34</v>
      </c>
      <c r="Y11" s="308"/>
      <c r="Z11" s="308"/>
      <c r="AA11" s="308"/>
    </row>
    <row r="12" spans="1:27" ht="19.5" customHeight="1" x14ac:dyDescent="0.25">
      <c r="A12" s="308"/>
      <c r="B12" s="308"/>
      <c r="C12" s="329">
        <v>-1</v>
      </c>
      <c r="D12" s="329"/>
      <c r="E12" s="329"/>
      <c r="F12" s="329"/>
      <c r="G12" s="329">
        <v>-2</v>
      </c>
      <c r="H12" s="329">
        <v>-3</v>
      </c>
      <c r="I12" s="329">
        <v>-4</v>
      </c>
      <c r="J12" s="308"/>
      <c r="K12" s="308"/>
      <c r="L12" s="308"/>
      <c r="M12" s="308"/>
      <c r="N12" s="308"/>
      <c r="O12" s="308"/>
      <c r="P12" s="329">
        <v>-1</v>
      </c>
      <c r="Q12" s="329">
        <v>-2</v>
      </c>
      <c r="R12" s="308"/>
      <c r="S12" s="329"/>
      <c r="T12" s="329"/>
      <c r="U12" s="308"/>
      <c r="V12" s="329">
        <v>-3</v>
      </c>
      <c r="W12" s="329">
        <v>-4</v>
      </c>
      <c r="X12" s="329">
        <v>-5</v>
      </c>
      <c r="Y12" s="308"/>
      <c r="Z12" s="308"/>
      <c r="AA12" s="308"/>
    </row>
    <row r="13" spans="1:27" ht="21" customHeight="1" x14ac:dyDescent="0.25">
      <c r="A13" s="309">
        <v>1</v>
      </c>
      <c r="B13" s="308" t="s">
        <v>12</v>
      </c>
      <c r="C13" s="353">
        <f>'Prop Equal'!$C$11</f>
        <v>216341049.91929379</v>
      </c>
      <c r="D13" s="345">
        <f>C13+E13</f>
        <v>253578404.91929379</v>
      </c>
      <c r="E13" s="346">
        <f>SUM(F13:G13)</f>
        <v>37237355</v>
      </c>
      <c r="F13" s="345"/>
      <c r="G13" s="353">
        <f>'Exhibit JP-more agressive '!E14</f>
        <v>37237355</v>
      </c>
      <c r="H13" s="310">
        <f t="shared" ref="H13:H22" si="0">IF(E13=0,0,E13/C13)</f>
        <v>0.17212339042401534</v>
      </c>
      <c r="I13" s="324">
        <f>H13/$H$22</f>
        <v>1.3171045703339888</v>
      </c>
      <c r="J13" s="311">
        <v>1.6432507700000001</v>
      </c>
      <c r="K13" s="345">
        <f>Proposed!$G$11</f>
        <v>7048661.6720498456</v>
      </c>
      <c r="L13" s="346">
        <f t="shared" ref="L13:L21" si="1">IF(G13=0,0,((G13/J13)+K13-I13))</f>
        <v>29709446.937141735</v>
      </c>
      <c r="M13" s="349">
        <v>652486365.88974261</v>
      </c>
      <c r="N13" s="309">
        <v>1</v>
      </c>
      <c r="O13" s="308" t="s">
        <v>12</v>
      </c>
      <c r="P13" s="313">
        <f>IF(K13=0,0,K13/M13)</f>
        <v>1.0802772349791798E-2</v>
      </c>
      <c r="Q13" s="313">
        <f>IF(L13=0,0,L13/M13)</f>
        <v>4.5532670857619188E-2</v>
      </c>
      <c r="R13" s="308"/>
      <c r="S13" s="314">
        <f>IF($P$22=0,0,P13/$P$22)</f>
        <v>0.27483620832189948</v>
      </c>
      <c r="T13" s="314">
        <f>IF($Q$22=0,0,Q13/$Q$22)</f>
        <v>0.62707725487292421</v>
      </c>
      <c r="U13" s="308"/>
      <c r="V13" s="368">
        <f>(P13-$P$22)*M13*J13</f>
        <v>-30561359.714095067</v>
      </c>
      <c r="W13" s="368">
        <f>(Q13-$Q$22)*M13*J13</f>
        <v>-29033288.897638913</v>
      </c>
      <c r="X13" s="315">
        <f>IF(V13=0,0,(1-(ABS(W13)/ABS(V13))))</f>
        <v>5.0000092625178572E-2</v>
      </c>
      <c r="Y13" s="315">
        <f>IF($P$22=0,0,P13-$P$22)</f>
        <v>-2.8503447219134673E-2</v>
      </c>
      <c r="Z13" s="315">
        <f>IF($Q$22=0,0,Q13-$Q$22)</f>
        <v>-2.7078272218041051E-2</v>
      </c>
      <c r="AA13" s="308"/>
    </row>
    <row r="14" spans="1:27" ht="21" customHeight="1" x14ac:dyDescent="0.25">
      <c r="A14" s="309">
        <f>A13+1</f>
        <v>2</v>
      </c>
      <c r="B14" s="308" t="s">
        <v>13</v>
      </c>
      <c r="C14" s="345">
        <f>'Prop Equal'!$C$13</f>
        <v>18632506.993049126</v>
      </c>
      <c r="D14" s="345">
        <f t="shared" ref="D14:D21" si="2">C14+E14</f>
        <v>20481413.993049126</v>
      </c>
      <c r="E14" s="346">
        <f t="shared" ref="E14:E21" si="3">SUM(F14:G14)</f>
        <v>1848907</v>
      </c>
      <c r="F14" s="345"/>
      <c r="G14" s="345">
        <f>'Exhibit JP-more agressive '!E15</f>
        <v>1848907</v>
      </c>
      <c r="H14" s="310">
        <f t="shared" si="0"/>
        <v>9.9230178777860459E-2</v>
      </c>
      <c r="I14" s="324">
        <f t="shared" ref="I14:I22" si="4">H14/$H$22</f>
        <v>0.75931877510323253</v>
      </c>
      <c r="J14" s="311">
        <v>1.6432507700000001</v>
      </c>
      <c r="K14" s="345">
        <f>Proposed!$G$13</f>
        <v>3959664.4434313024</v>
      </c>
      <c r="L14" s="346">
        <f t="shared" si="1"/>
        <v>5084815.7508296473</v>
      </c>
      <c r="M14" s="349">
        <v>37514380.627509102</v>
      </c>
      <c r="N14" s="309">
        <f>N13+1</f>
        <v>2</v>
      </c>
      <c r="O14" s="308" t="s">
        <v>13</v>
      </c>
      <c r="P14" s="313">
        <f t="shared" ref="P14:P21" si="5">IF(K14=0,0,K14/M14)</f>
        <v>0.10555057493146244</v>
      </c>
      <c r="Q14" s="313">
        <f t="shared" ref="Q14:Q21" si="6">IF(L14=0,0,L14/M14)</f>
        <v>0.13554310815679516</v>
      </c>
      <c r="R14" s="308"/>
      <c r="S14" s="314">
        <f t="shared" ref="S14:S22" si="7">IF($P$22=0,0,P14/$P$22)</f>
        <v>2.6853402868309786</v>
      </c>
      <c r="T14" s="314">
        <f t="shared" ref="T14:T23" si="8">IF($Q$22=0,0,Q14/$Q$22)</f>
        <v>1.8667035906083731</v>
      </c>
      <c r="U14" s="308"/>
      <c r="V14" s="349">
        <f t="shared" ref="V14:V21" si="9">(P14-$P$22)*M14*J14</f>
        <v>4083668.7172645498</v>
      </c>
      <c r="W14" s="349">
        <f t="shared" ref="W14:W21" si="10">(Q14-$Q$22)*M14*J14</f>
        <v>3879486.9758352321</v>
      </c>
      <c r="X14" s="315">
        <f t="shared" ref="X14:X21" si="11">IF(V14=0,0,(1-(ABS(W14)/ABS(V14))))</f>
        <v>4.9999585070673702E-2</v>
      </c>
      <c r="Y14" s="315">
        <f t="shared" ref="Y14:Y22" si="12">IF($P$22=0,0,P14-$P$22)</f>
        <v>6.6244355362535978E-2</v>
      </c>
      <c r="Z14" s="315">
        <f t="shared" ref="Z14:Z22" si="13">IF($Q$22=0,0,Q14-$Q$22)</f>
        <v>6.2932165081134916E-2</v>
      </c>
      <c r="AA14" s="308"/>
    </row>
    <row r="15" spans="1:27" ht="21" customHeight="1" x14ac:dyDescent="0.25">
      <c r="A15" s="309">
        <f t="shared" ref="A15:A22" si="14">A14+1</f>
        <v>3</v>
      </c>
      <c r="B15" s="308" t="s">
        <v>18</v>
      </c>
      <c r="C15" s="345">
        <f>'Prop Equal'!$C$15</f>
        <v>53484636.980047509</v>
      </c>
      <c r="D15" s="345">
        <f t="shared" si="2"/>
        <v>59367151.980047509</v>
      </c>
      <c r="E15" s="346">
        <f t="shared" si="3"/>
        <v>5882515</v>
      </c>
      <c r="F15" s="345"/>
      <c r="G15" s="345">
        <f>'Exhibit JP-more agressive '!E16</f>
        <v>5882515</v>
      </c>
      <c r="H15" s="310">
        <f t="shared" si="0"/>
        <v>0.10998513465080594</v>
      </c>
      <c r="I15" s="324">
        <f t="shared" si="4"/>
        <v>0.84161672135621579</v>
      </c>
      <c r="J15" s="311">
        <v>1.6432507700000001</v>
      </c>
      <c r="K15" s="345">
        <f>Proposed!$G$15</f>
        <v>9505162.4028657172</v>
      </c>
      <c r="L15" s="346">
        <f t="shared" si="1"/>
        <v>13084965.147770364</v>
      </c>
      <c r="M15" s="349">
        <v>114971829.39229923</v>
      </c>
      <c r="N15" s="309">
        <f t="shared" ref="N15:N22" si="15">N14+1</f>
        <v>3</v>
      </c>
      <c r="O15" s="308" t="s">
        <v>18</v>
      </c>
      <c r="P15" s="313">
        <f t="shared" si="5"/>
        <v>8.2673838044559883E-2</v>
      </c>
      <c r="Q15" s="313">
        <f t="shared" si="6"/>
        <v>0.11381018478120163</v>
      </c>
      <c r="R15" s="308"/>
      <c r="S15" s="314">
        <f t="shared" si="7"/>
        <v>2.1033271312084585</v>
      </c>
      <c r="T15" s="314">
        <f t="shared" si="8"/>
        <v>1.5673971437419836</v>
      </c>
      <c r="U15" s="308"/>
      <c r="V15" s="349">
        <f t="shared" si="9"/>
        <v>8193337.7855182299</v>
      </c>
      <c r="W15" s="349">
        <f t="shared" si="10"/>
        <v>7783671.680988716</v>
      </c>
      <c r="X15" s="315">
        <f t="shared" si="11"/>
        <v>4.9999904221402991E-2</v>
      </c>
      <c r="Y15" s="315">
        <f t="shared" si="12"/>
        <v>4.3367618475633411E-2</v>
      </c>
      <c r="Z15" s="315">
        <f t="shared" si="13"/>
        <v>4.1199241705541387E-2</v>
      </c>
      <c r="AA15" s="308"/>
    </row>
    <row r="16" spans="1:27" ht="21" customHeight="1" x14ac:dyDescent="0.25">
      <c r="A16" s="309">
        <f t="shared" si="14"/>
        <v>4</v>
      </c>
      <c r="B16" s="308" t="s">
        <v>19</v>
      </c>
      <c r="C16" s="345">
        <f>'Prop Equal'!$C$17</f>
        <v>51515377.980782144</v>
      </c>
      <c r="D16" s="345">
        <f t="shared" si="2"/>
        <v>56700063.980782144</v>
      </c>
      <c r="E16" s="346">
        <f t="shared" si="3"/>
        <v>5184686</v>
      </c>
      <c r="F16" s="345"/>
      <c r="G16" s="345">
        <f>'Exhibit JP-more agressive '!E17</f>
        <v>5184686</v>
      </c>
      <c r="H16" s="310">
        <f t="shared" si="0"/>
        <v>0.10064346226740589</v>
      </c>
      <c r="I16" s="324">
        <f t="shared" si="4"/>
        <v>0.77013335491526347</v>
      </c>
      <c r="J16" s="311">
        <v>1.6432507700000001</v>
      </c>
      <c r="K16" s="345">
        <f>Proposed!$G$17</f>
        <v>8399007.9030488599</v>
      </c>
      <c r="L16" s="346">
        <f t="shared" si="1"/>
        <v>11554146.990236247</v>
      </c>
      <c r="M16" s="349">
        <v>101363382.47926284</v>
      </c>
      <c r="N16" s="309">
        <f t="shared" si="15"/>
        <v>4</v>
      </c>
      <c r="O16" s="308" t="s">
        <v>19</v>
      </c>
      <c r="P16" s="313">
        <f t="shared" si="5"/>
        <v>8.2860375192857716E-2</v>
      </c>
      <c r="Q16" s="313">
        <f t="shared" si="6"/>
        <v>0.11398738585504506</v>
      </c>
      <c r="R16" s="308"/>
      <c r="S16" s="314">
        <f t="shared" si="7"/>
        <v>2.1080728724764715</v>
      </c>
      <c r="T16" s="314">
        <f t="shared" si="8"/>
        <v>1.5698375620362177</v>
      </c>
      <c r="U16" s="308"/>
      <c r="V16" s="349">
        <f t="shared" si="9"/>
        <v>7254617.8056469113</v>
      </c>
      <c r="W16" s="349">
        <f t="shared" si="10"/>
        <v>6891886.0719853863</v>
      </c>
      <c r="X16" s="315">
        <f t="shared" si="11"/>
        <v>5.0000116254115934E-2</v>
      </c>
      <c r="Y16" s="315">
        <f t="shared" si="12"/>
        <v>4.3554155623931244E-2</v>
      </c>
      <c r="Z16" s="315">
        <f t="shared" si="13"/>
        <v>4.137644277938482E-2</v>
      </c>
      <c r="AA16" s="308"/>
    </row>
    <row r="17" spans="1:27" ht="21" customHeight="1" x14ac:dyDescent="0.25">
      <c r="A17" s="309">
        <f t="shared" si="14"/>
        <v>5</v>
      </c>
      <c r="B17" s="308" t="s">
        <v>20</v>
      </c>
      <c r="C17" s="345">
        <f>'Prop Equal'!$C$19</f>
        <v>139030770.94813445</v>
      </c>
      <c r="D17" s="345">
        <f t="shared" si="2"/>
        <v>151888334.94813445</v>
      </c>
      <c r="E17" s="346">
        <f t="shared" si="3"/>
        <v>12857564</v>
      </c>
      <c r="F17" s="345"/>
      <c r="G17" s="345">
        <f>'Exhibit JP-more agressive '!E18</f>
        <v>12857564</v>
      </c>
      <c r="H17" s="310">
        <f t="shared" si="0"/>
        <v>9.2479987792030052E-2</v>
      </c>
      <c r="I17" s="324">
        <f t="shared" si="4"/>
        <v>0.70766567103548905</v>
      </c>
      <c r="J17" s="311">
        <v>1.6432507700000001</v>
      </c>
      <c r="K17" s="345">
        <f>Proposed!$G$19</f>
        <v>13166218.832770731</v>
      </c>
      <c r="L17" s="346">
        <f t="shared" si="1"/>
        <v>20990686.693587761</v>
      </c>
      <c r="M17" s="349">
        <v>240509510.06003201</v>
      </c>
      <c r="N17" s="309">
        <f t="shared" si="15"/>
        <v>5</v>
      </c>
      <c r="O17" s="308" t="s">
        <v>20</v>
      </c>
      <c r="P17" s="313">
        <f t="shared" si="5"/>
        <v>5.4743027955461709E-2</v>
      </c>
      <c r="Q17" s="313">
        <f t="shared" si="6"/>
        <v>8.7275911411355059E-2</v>
      </c>
      <c r="R17" s="308"/>
      <c r="S17" s="314">
        <f t="shared" si="7"/>
        <v>1.392731953259092</v>
      </c>
      <c r="T17" s="314">
        <f t="shared" si="8"/>
        <v>1.2019663664251543</v>
      </c>
      <c r="U17" s="308"/>
      <c r="V17" s="349">
        <f t="shared" si="9"/>
        <v>6100895.8552250341</v>
      </c>
      <c r="W17" s="349">
        <f t="shared" si="10"/>
        <v>5795851.2080960115</v>
      </c>
      <c r="X17" s="315">
        <f t="shared" si="11"/>
        <v>4.9999976129369794E-2</v>
      </c>
      <c r="Y17" s="315">
        <f t="shared" si="12"/>
        <v>1.5436808386535238E-2</v>
      </c>
      <c r="Z17" s="315">
        <f t="shared" si="13"/>
        <v>1.466496833569482E-2</v>
      </c>
      <c r="AA17" s="308"/>
    </row>
    <row r="18" spans="1:27" ht="21" customHeight="1" x14ac:dyDescent="0.25">
      <c r="A18" s="309">
        <f t="shared" si="14"/>
        <v>6</v>
      </c>
      <c r="B18" s="308" t="s">
        <v>21</v>
      </c>
      <c r="C18" s="345">
        <f>'Prop Equal'!$C$21</f>
        <v>11535618.995696628</v>
      </c>
      <c r="D18" s="345">
        <f t="shared" si="2"/>
        <v>12933290.995696628</v>
      </c>
      <c r="E18" s="346">
        <f t="shared" si="3"/>
        <v>1397672</v>
      </c>
      <c r="F18" s="345"/>
      <c r="G18" s="345">
        <f>'Exhibit JP-more agressive '!E19</f>
        <v>1397672</v>
      </c>
      <c r="H18" s="310">
        <f t="shared" si="0"/>
        <v>0.12116142189867771</v>
      </c>
      <c r="I18" s="324">
        <f t="shared" si="4"/>
        <v>0.92713873540250402</v>
      </c>
      <c r="J18" s="311">
        <v>1.6432507700000001</v>
      </c>
      <c r="K18" s="345">
        <f>Proposed!$G$21</f>
        <v>1631775.5750646919</v>
      </c>
      <c r="L18" s="346">
        <f t="shared" si="1"/>
        <v>2482327.7257133471</v>
      </c>
      <c r="M18" s="349">
        <v>26428694.110193804</v>
      </c>
      <c r="N18" s="309">
        <f t="shared" si="15"/>
        <v>6</v>
      </c>
      <c r="O18" s="308" t="s">
        <v>21</v>
      </c>
      <c r="P18" s="313">
        <f t="shared" si="5"/>
        <v>6.1742572987565823E-2</v>
      </c>
      <c r="Q18" s="313">
        <f t="shared" si="6"/>
        <v>9.3925477943153049E-2</v>
      </c>
      <c r="R18" s="308"/>
      <c r="S18" s="314">
        <f t="shared" si="7"/>
        <v>1.5708092425244682</v>
      </c>
      <c r="T18" s="314">
        <f t="shared" si="8"/>
        <v>1.2935443882788187</v>
      </c>
      <c r="U18" s="308"/>
      <c r="V18" s="349">
        <f t="shared" si="9"/>
        <v>974387.76320367178</v>
      </c>
      <c r="W18" s="349">
        <f t="shared" si="10"/>
        <v>925668.3368166741</v>
      </c>
      <c r="X18" s="315">
        <f t="shared" si="11"/>
        <v>5.0000039231623772E-2</v>
      </c>
      <c r="Y18" s="315">
        <f t="shared" si="12"/>
        <v>2.2436353418639352E-2</v>
      </c>
      <c r="Z18" s="315">
        <f t="shared" si="13"/>
        <v>2.131453486749281E-2</v>
      </c>
      <c r="AA18" s="308"/>
    </row>
    <row r="19" spans="1:27" ht="21" customHeight="1" x14ac:dyDescent="0.25">
      <c r="A19" s="309">
        <f t="shared" si="14"/>
        <v>7</v>
      </c>
      <c r="B19" s="308" t="s">
        <v>14</v>
      </c>
      <c r="C19" s="345">
        <f>'Prop Equal'!$C$23</f>
        <v>194880.99992729948</v>
      </c>
      <c r="D19" s="345">
        <f t="shared" si="2"/>
        <v>211356.99992729948</v>
      </c>
      <c r="E19" s="346">
        <f t="shared" si="3"/>
        <v>16476</v>
      </c>
      <c r="F19" s="345"/>
      <c r="G19" s="345">
        <f>'Exhibit JP-more agressive '!E20</f>
        <v>16476</v>
      </c>
      <c r="H19" s="310">
        <f t="shared" si="0"/>
        <v>8.4543901181471703E-2</v>
      </c>
      <c r="I19" s="324">
        <f t="shared" si="4"/>
        <v>0.64693798074549813</v>
      </c>
      <c r="J19" s="311">
        <v>1.6432507700000001</v>
      </c>
      <c r="K19" s="345">
        <f>Proposed!$G$23</f>
        <v>37818.256732896363</v>
      </c>
      <c r="L19" s="346">
        <f t="shared" si="1"/>
        <v>47844.077027302796</v>
      </c>
      <c r="M19" s="349">
        <v>337885.03620055539</v>
      </c>
      <c r="N19" s="309">
        <f t="shared" si="15"/>
        <v>7</v>
      </c>
      <c r="O19" s="308" t="s">
        <v>14</v>
      </c>
      <c r="P19" s="313">
        <f t="shared" si="5"/>
        <v>0.11192640301019108</v>
      </c>
      <c r="Q19" s="313">
        <f t="shared" si="6"/>
        <v>0.14159868565148417</v>
      </c>
      <c r="R19" s="308"/>
      <c r="S19" s="314">
        <f t="shared" si="7"/>
        <v>2.8475494269785866</v>
      </c>
      <c r="T19" s="314">
        <f t="shared" si="8"/>
        <v>1.9501011783298152</v>
      </c>
      <c r="U19" s="308"/>
      <c r="V19" s="349">
        <f t="shared" si="9"/>
        <v>40320.893261906989</v>
      </c>
      <c r="W19" s="349">
        <f t="shared" si="10"/>
        <v>38304.053679918296</v>
      </c>
      <c r="X19" s="315">
        <f t="shared" si="11"/>
        <v>5.0019714813562821E-2</v>
      </c>
      <c r="Y19" s="315">
        <f t="shared" si="12"/>
        <v>7.2620183441264613E-2</v>
      </c>
      <c r="Z19" s="315">
        <f t="shared" si="13"/>
        <v>6.8987742575823935E-2</v>
      </c>
      <c r="AA19" s="308"/>
    </row>
    <row r="20" spans="1:27" ht="21" customHeight="1" x14ac:dyDescent="0.25">
      <c r="A20" s="309">
        <f t="shared" si="14"/>
        <v>8</v>
      </c>
      <c r="B20" s="308" t="s">
        <v>15</v>
      </c>
      <c r="C20" s="345">
        <f>'Prop Equal'!$C$25</f>
        <v>8254024.9969208278</v>
      </c>
      <c r="D20" s="345">
        <f t="shared" si="2"/>
        <v>9112878.9969208278</v>
      </c>
      <c r="E20" s="346">
        <f t="shared" si="3"/>
        <v>858854</v>
      </c>
      <c r="F20" s="345"/>
      <c r="G20" s="345">
        <f>'Exhibit JP-more agressive '!E21</f>
        <v>858854</v>
      </c>
      <c r="H20" s="310">
        <f t="shared" si="0"/>
        <v>0.10405275006077597</v>
      </c>
      <c r="I20" s="324">
        <f t="shared" si="4"/>
        <v>0.79622154968745451</v>
      </c>
      <c r="J20" s="311">
        <v>1.6432507700000001</v>
      </c>
      <c r="K20" s="345">
        <f>Proposed!$G$25</f>
        <v>2836122.7631051023</v>
      </c>
      <c r="L20" s="346">
        <f t="shared" si="1"/>
        <v>3358777.4347401112</v>
      </c>
      <c r="M20" s="349">
        <v>18839286.381920476</v>
      </c>
      <c r="N20" s="309">
        <f t="shared" si="15"/>
        <v>8</v>
      </c>
      <c r="O20" s="308" t="s">
        <v>15</v>
      </c>
      <c r="P20" s="313">
        <f t="shared" si="5"/>
        <v>0.15054300389142383</v>
      </c>
      <c r="Q20" s="313">
        <f t="shared" si="6"/>
        <v>0.17828581012301156</v>
      </c>
      <c r="R20" s="308"/>
      <c r="S20" s="314">
        <f t="shared" si="7"/>
        <v>3.830004654287221</v>
      </c>
      <c r="T20" s="314">
        <f t="shared" si="8"/>
        <v>2.4553573135283293</v>
      </c>
      <c r="U20" s="308"/>
      <c r="V20" s="349">
        <f t="shared" si="9"/>
        <v>3443631.8670767779</v>
      </c>
      <c r="W20" s="349">
        <f t="shared" si="10"/>
        <v>3271447.857197376</v>
      </c>
      <c r="X20" s="315">
        <f t="shared" si="11"/>
        <v>5.0000701737484277E-2</v>
      </c>
      <c r="Y20" s="315">
        <f t="shared" si="12"/>
        <v>0.11123678432249737</v>
      </c>
      <c r="Z20" s="315">
        <f t="shared" si="13"/>
        <v>0.10567486704735132</v>
      </c>
      <c r="AA20" s="308"/>
    </row>
    <row r="21" spans="1:27" ht="21.75" customHeight="1" x14ac:dyDescent="0.35">
      <c r="A21" s="309">
        <f t="shared" si="14"/>
        <v>9</v>
      </c>
      <c r="B21" s="308" t="s">
        <v>16</v>
      </c>
      <c r="C21" s="421">
        <f>'Prop Equal'!$C$27</f>
        <v>1411342.9994734973</v>
      </c>
      <c r="D21" s="421">
        <f t="shared" si="2"/>
        <v>1521195.9994734973</v>
      </c>
      <c r="E21" s="422">
        <f t="shared" si="3"/>
        <v>109853</v>
      </c>
      <c r="F21" s="421"/>
      <c r="G21" s="421">
        <f>'Exhibit JP-more agressive '!E22</f>
        <v>109853</v>
      </c>
      <c r="H21" s="310">
        <f t="shared" si="0"/>
        <v>7.783579189536545E-2</v>
      </c>
      <c r="I21" s="324">
        <f t="shared" si="4"/>
        <v>0.59560688985038368</v>
      </c>
      <c r="J21" s="316">
        <v>1.6432507700000001</v>
      </c>
      <c r="K21" s="347">
        <f>Proposed!$G$27</f>
        <v>382115.7969014828</v>
      </c>
      <c r="L21" s="348">
        <f t="shared" si="1"/>
        <v>448966.22732514818</v>
      </c>
      <c r="M21" s="350">
        <v>2437112.7128388043</v>
      </c>
      <c r="N21" s="309">
        <f t="shared" si="15"/>
        <v>9</v>
      </c>
      <c r="O21" s="308" t="s">
        <v>16</v>
      </c>
      <c r="P21" s="313">
        <f t="shared" si="5"/>
        <v>0.15679036709647526</v>
      </c>
      <c r="Q21" s="313">
        <f t="shared" si="6"/>
        <v>0.18422054300565446</v>
      </c>
      <c r="R21" s="318"/>
      <c r="S21" s="319">
        <f t="shared" si="7"/>
        <v>3.9889454853711208</v>
      </c>
      <c r="T21" s="319">
        <f t="shared" si="8"/>
        <v>2.537090625771071</v>
      </c>
      <c r="U21" s="318"/>
      <c r="V21" s="394">
        <f t="shared" si="9"/>
        <v>470499.02689801442</v>
      </c>
      <c r="W21" s="394">
        <f t="shared" si="10"/>
        <v>446972.71303965012</v>
      </c>
      <c r="X21" s="315">
        <f t="shared" si="11"/>
        <v>5.0002895890077781E-2</v>
      </c>
      <c r="Y21" s="320">
        <f t="shared" si="12"/>
        <v>0.11748414752754879</v>
      </c>
      <c r="Z21" s="320">
        <f t="shared" si="13"/>
        <v>0.11160959992999422</v>
      </c>
      <c r="AA21" s="308"/>
    </row>
    <row r="22" spans="1:27" ht="26.25" customHeight="1" thickBot="1" x14ac:dyDescent="0.3">
      <c r="A22" s="309">
        <f t="shared" si="14"/>
        <v>10</v>
      </c>
      <c r="B22" s="308" t="s">
        <v>1357</v>
      </c>
      <c r="C22" s="423">
        <f>SUM(C13:C21)</f>
        <v>500400210.81332529</v>
      </c>
      <c r="D22" s="353">
        <f>SUM(D13:D21)</f>
        <v>565794092.81332529</v>
      </c>
      <c r="E22" s="354">
        <f>SUM(E13:E21)</f>
        <v>65393882</v>
      </c>
      <c r="F22" s="353">
        <f>SUM(F13:F21)</f>
        <v>0</v>
      </c>
      <c r="G22" s="423">
        <f>SUM(G13:G21)</f>
        <v>65393882</v>
      </c>
      <c r="H22" s="310">
        <f t="shared" si="0"/>
        <v>0.13068316237059949</v>
      </c>
      <c r="I22" s="324">
        <f t="shared" si="4"/>
        <v>1</v>
      </c>
      <c r="J22" s="311">
        <v>1.6432507700000001</v>
      </c>
      <c r="K22" s="345">
        <f>SUM(K13:K21)</f>
        <v>46966547.64597062</v>
      </c>
      <c r="L22" s="345">
        <f>SUM(L13:L21)</f>
        <v>86761976.984371647</v>
      </c>
      <c r="M22" s="349">
        <f>SUM(M13:M21)</f>
        <v>1194888446.6899996</v>
      </c>
      <c r="N22" s="309">
        <f t="shared" si="15"/>
        <v>10</v>
      </c>
      <c r="O22" s="308" t="s">
        <v>1357</v>
      </c>
      <c r="P22" s="313">
        <f t="shared" ref="P22" si="16">IF(M22=0,0,K22/M22)</f>
        <v>3.9306219568926472E-2</v>
      </c>
      <c r="Q22" s="313">
        <f t="shared" ref="Q22" si="17">IF(M22=0,0,L22/M22)</f>
        <v>7.2610943075660239E-2</v>
      </c>
      <c r="R22" s="308"/>
      <c r="S22" s="314">
        <f t="shared" si="7"/>
        <v>1</v>
      </c>
      <c r="T22" s="314">
        <f t="shared" si="8"/>
        <v>1</v>
      </c>
      <c r="U22" s="308"/>
      <c r="V22" s="368">
        <f>ROUND(SUM(V13:V21),6)</f>
        <v>0</v>
      </c>
      <c r="W22" s="368">
        <f>ROUND(SUM(W13:W21),6)</f>
        <v>0</v>
      </c>
      <c r="X22" s="310">
        <f>IF(M22=0,0,(SUMPRODUCT(M13:M21,X13:X21)/M22))</f>
        <v>5.0000056806834996E-2</v>
      </c>
      <c r="Y22" s="315">
        <f t="shared" si="12"/>
        <v>0</v>
      </c>
      <c r="Z22" s="315">
        <f t="shared" si="13"/>
        <v>0</v>
      </c>
      <c r="AA22" s="308"/>
    </row>
    <row r="23" spans="1:27" ht="71.45" customHeight="1" thickTop="1" thickBot="1" x14ac:dyDescent="0.3">
      <c r="A23" s="424"/>
      <c r="B23" s="424"/>
      <c r="C23" s="424"/>
      <c r="D23" s="424"/>
      <c r="E23" s="424"/>
      <c r="F23" s="424"/>
      <c r="G23" s="425"/>
      <c r="H23" s="308"/>
      <c r="I23" s="308"/>
      <c r="J23" s="308"/>
      <c r="K23" s="308"/>
      <c r="L23" s="308"/>
      <c r="M23" s="308"/>
      <c r="N23" s="308"/>
      <c r="O23" s="308"/>
      <c r="P23" s="308"/>
      <c r="Q23" s="313"/>
      <c r="R23" s="308"/>
      <c r="S23" s="308"/>
      <c r="T23" s="314">
        <f t="shared" si="8"/>
        <v>0</v>
      </c>
      <c r="U23" s="308"/>
      <c r="V23" s="308"/>
      <c r="W23" s="308"/>
      <c r="X23" s="308"/>
      <c r="Y23" s="308"/>
      <c r="Z23" s="315"/>
      <c r="AA23" s="308"/>
    </row>
    <row r="24" spans="1:27" x14ac:dyDescent="0.25">
      <c r="A24" s="279" t="s">
        <v>1374</v>
      </c>
      <c r="B24" s="279" t="s">
        <v>1375</v>
      </c>
      <c r="C24" s="308"/>
      <c r="D24" s="308"/>
      <c r="E24" s="308"/>
      <c r="F24" s="308"/>
      <c r="G24" s="308"/>
      <c r="H24" s="308"/>
      <c r="I24" s="308"/>
      <c r="J24" s="308"/>
      <c r="K24" s="308"/>
      <c r="L24" s="321"/>
      <c r="M24" s="308"/>
      <c r="N24" s="308"/>
      <c r="O24" s="308"/>
      <c r="P24" s="308"/>
      <c r="Q24" s="308"/>
      <c r="R24" s="308"/>
      <c r="S24" s="308"/>
      <c r="T24" s="308"/>
      <c r="U24" s="308"/>
      <c r="V24" s="308"/>
      <c r="W24" s="308"/>
      <c r="X24" s="308"/>
      <c r="Y24" s="308"/>
      <c r="Z24" s="308"/>
      <c r="AA24" s="308"/>
    </row>
    <row r="25" spans="1:27" x14ac:dyDescent="0.25">
      <c r="A25" s="308"/>
      <c r="B25" s="308"/>
      <c r="C25" s="321">
        <f>C22-C28</f>
        <v>-53500767.186674714</v>
      </c>
      <c r="D25" s="321">
        <f t="shared" ref="D25:E25" si="18">D22-D28</f>
        <v>-53494872.186674714</v>
      </c>
      <c r="E25" s="321">
        <f t="shared" si="18"/>
        <v>-4182052</v>
      </c>
      <c r="F25" s="308"/>
      <c r="G25" s="308"/>
      <c r="H25" s="308"/>
      <c r="I25" s="308"/>
      <c r="J25" s="308"/>
      <c r="K25" s="308"/>
      <c r="L25" s="308"/>
      <c r="M25" s="308"/>
      <c r="N25" s="308"/>
      <c r="O25" s="308"/>
      <c r="P25" s="308"/>
      <c r="Q25" s="308"/>
      <c r="R25" s="308"/>
      <c r="S25" s="308"/>
      <c r="T25" s="308"/>
      <c r="U25" s="308"/>
      <c r="V25" s="308"/>
      <c r="W25" s="308"/>
      <c r="X25" s="308"/>
      <c r="Y25" s="308"/>
      <c r="Z25" s="308"/>
      <c r="AA25" s="308"/>
    </row>
    <row r="26" spans="1:27" x14ac:dyDescent="0.25">
      <c r="A26" s="308"/>
      <c r="B26" s="308"/>
      <c r="C26" s="308"/>
      <c r="D26" s="308"/>
      <c r="E26" s="308"/>
      <c r="F26" s="308"/>
      <c r="G26" s="308"/>
      <c r="H26" s="308"/>
      <c r="I26" s="308"/>
      <c r="J26" s="308"/>
      <c r="K26" s="308"/>
      <c r="L26" s="308"/>
      <c r="M26" s="308"/>
      <c r="N26" s="308"/>
      <c r="O26" s="308"/>
      <c r="P26" s="308"/>
      <c r="Q26" s="308"/>
      <c r="R26" s="308"/>
      <c r="S26" s="308"/>
      <c r="T26" s="308"/>
      <c r="U26" s="308"/>
      <c r="V26" s="312"/>
      <c r="W26" s="308"/>
      <c r="X26" s="308"/>
      <c r="Y26" s="308"/>
      <c r="Z26" s="308"/>
      <c r="AA26" s="308"/>
    </row>
    <row r="27" spans="1:27" x14ac:dyDescent="0.25">
      <c r="A27" s="308"/>
      <c r="B27" s="322"/>
      <c r="C27" s="322"/>
      <c r="D27" s="322"/>
      <c r="E27" s="322"/>
      <c r="F27" s="322"/>
      <c r="G27" s="322"/>
      <c r="H27" s="322"/>
      <c r="I27" s="308"/>
      <c r="J27" s="308"/>
      <c r="K27" s="308"/>
      <c r="L27" s="308"/>
      <c r="M27" s="308"/>
      <c r="N27" s="308"/>
      <c r="O27" s="308"/>
      <c r="P27" s="308"/>
      <c r="Q27" s="308"/>
      <c r="R27" s="308"/>
      <c r="S27" s="308"/>
      <c r="T27" s="308"/>
      <c r="U27" s="308"/>
      <c r="V27" s="312"/>
      <c r="W27" s="308"/>
      <c r="X27" s="308"/>
      <c r="Y27" s="308"/>
      <c r="Z27" s="308"/>
      <c r="AA27" s="308"/>
    </row>
    <row r="28" spans="1:27" x14ac:dyDescent="0.25">
      <c r="A28" s="308"/>
      <c r="B28" s="323" t="s">
        <v>168</v>
      </c>
      <c r="C28" s="312">
        <v>553900978</v>
      </c>
      <c r="D28" s="312">
        <v>619288965</v>
      </c>
      <c r="E28" s="312">
        <v>69575934</v>
      </c>
      <c r="F28" s="312">
        <v>4187947</v>
      </c>
      <c r="G28" s="312">
        <v>65387987</v>
      </c>
      <c r="H28" s="308"/>
      <c r="I28" s="308"/>
      <c r="J28" s="308"/>
      <c r="K28" s="308"/>
      <c r="L28" s="308"/>
      <c r="M28" s="308"/>
      <c r="N28" s="308"/>
      <c r="O28" s="308"/>
      <c r="P28" s="308"/>
      <c r="Q28" s="308"/>
      <c r="R28" s="308"/>
      <c r="S28" s="308"/>
      <c r="T28" s="308"/>
      <c r="U28" s="308"/>
      <c r="V28" s="312"/>
      <c r="W28" s="308"/>
      <c r="X28" s="308"/>
      <c r="Y28" s="308"/>
      <c r="Z28" s="308"/>
      <c r="AA28" s="308"/>
    </row>
    <row r="29" spans="1:27" x14ac:dyDescent="0.25">
      <c r="A29" s="308"/>
      <c r="B29" s="323" t="s">
        <v>171</v>
      </c>
      <c r="C29" s="308"/>
      <c r="D29" s="308"/>
      <c r="E29" s="308"/>
      <c r="F29" s="312"/>
      <c r="G29" s="312"/>
      <c r="H29" s="308"/>
      <c r="I29" s="308"/>
      <c r="J29" s="308"/>
      <c r="K29" s="308"/>
      <c r="L29" s="308"/>
      <c r="M29" s="308"/>
      <c r="N29" s="308"/>
      <c r="O29" s="308"/>
      <c r="P29" s="308"/>
      <c r="Q29" s="308"/>
      <c r="R29" s="308"/>
      <c r="S29" s="308"/>
      <c r="T29" s="308"/>
      <c r="U29" s="308"/>
      <c r="V29" s="312"/>
      <c r="W29" s="308"/>
      <c r="X29" s="308"/>
      <c r="Y29" s="308"/>
      <c r="Z29" s="308"/>
      <c r="AA29" s="308"/>
    </row>
    <row r="30" spans="1:27" x14ac:dyDescent="0.25">
      <c r="A30" s="308"/>
      <c r="B30" s="308"/>
      <c r="C30" s="308"/>
      <c r="D30" s="308"/>
      <c r="E30" s="308" t="s">
        <v>61</v>
      </c>
      <c r="F30" s="312">
        <v>81667</v>
      </c>
      <c r="G30" s="312"/>
      <c r="H30" s="308"/>
      <c r="I30" s="308"/>
      <c r="J30" s="308"/>
      <c r="K30" s="308"/>
      <c r="L30" s="308"/>
      <c r="M30" s="308"/>
      <c r="N30" s="308"/>
      <c r="O30" s="308"/>
      <c r="P30" s="308"/>
      <c r="Q30" s="308"/>
      <c r="R30" s="308"/>
      <c r="S30" s="308"/>
      <c r="T30" s="308"/>
      <c r="U30" s="308"/>
      <c r="V30" s="312"/>
      <c r="W30" s="308"/>
      <c r="X30" s="308"/>
      <c r="Y30" s="308"/>
      <c r="Z30" s="308"/>
      <c r="AA30" s="308"/>
    </row>
    <row r="31" spans="1:27" x14ac:dyDescent="0.25">
      <c r="A31" s="308"/>
      <c r="B31" s="308"/>
      <c r="C31" s="308"/>
      <c r="D31" s="308"/>
      <c r="E31" s="308" t="s">
        <v>62</v>
      </c>
      <c r="F31" s="312">
        <v>203224</v>
      </c>
      <c r="G31" s="312"/>
      <c r="H31" s="308"/>
      <c r="I31" s="308"/>
      <c r="J31" s="308"/>
      <c r="K31" s="308"/>
      <c r="L31" s="308"/>
      <c r="M31" s="308"/>
      <c r="N31" s="308"/>
      <c r="O31" s="308"/>
      <c r="P31" s="308"/>
      <c r="Q31" s="308"/>
      <c r="R31" s="308"/>
      <c r="S31" s="308"/>
      <c r="T31" s="308"/>
      <c r="U31" s="308"/>
      <c r="V31" s="312"/>
      <c r="W31" s="308"/>
      <c r="X31" s="308"/>
      <c r="Y31" s="308"/>
      <c r="Z31" s="308"/>
      <c r="AA31" s="308"/>
    </row>
    <row r="32" spans="1:27" x14ac:dyDescent="0.25">
      <c r="A32" s="308"/>
      <c r="B32" s="308"/>
      <c r="C32" s="308"/>
      <c r="D32" s="308" t="s">
        <v>170</v>
      </c>
      <c r="E32" s="308" t="s">
        <v>169</v>
      </c>
      <c r="F32" s="312">
        <v>3903056</v>
      </c>
      <c r="G32" s="312"/>
      <c r="H32" s="308"/>
      <c r="I32" s="308"/>
      <c r="J32" s="308"/>
      <c r="K32" s="308"/>
      <c r="L32" s="308"/>
      <c r="M32" s="308"/>
      <c r="N32" s="308"/>
      <c r="O32" s="308"/>
      <c r="P32" s="308"/>
      <c r="Q32" s="308"/>
      <c r="R32" s="308"/>
      <c r="S32" s="308"/>
      <c r="T32" s="308"/>
      <c r="U32" s="308"/>
      <c r="V32" s="312"/>
      <c r="W32" s="308"/>
      <c r="X32" s="308"/>
      <c r="Y32" s="308"/>
      <c r="Z32" s="308"/>
      <c r="AA32" s="308"/>
    </row>
    <row r="33" spans="1:27" x14ac:dyDescent="0.25">
      <c r="A33" s="308"/>
      <c r="B33" s="308"/>
      <c r="C33" s="308"/>
      <c r="D33" s="308"/>
      <c r="E33" s="308"/>
      <c r="F33" s="308"/>
      <c r="G33" s="312"/>
      <c r="H33" s="308"/>
      <c r="I33" s="308"/>
      <c r="J33" s="308"/>
      <c r="K33" s="308"/>
      <c r="L33" s="308"/>
      <c r="M33" s="308"/>
      <c r="N33" s="308"/>
      <c r="O33" s="308"/>
      <c r="P33" s="308"/>
      <c r="Q33" s="308"/>
      <c r="R33" s="308"/>
      <c r="S33" s="308"/>
      <c r="T33" s="308"/>
      <c r="U33" s="308"/>
      <c r="V33" s="312"/>
      <c r="W33" s="308"/>
      <c r="X33" s="308"/>
      <c r="Y33" s="308"/>
      <c r="Z33" s="308"/>
      <c r="AA33" s="308"/>
    </row>
    <row r="34" spans="1:27" x14ac:dyDescent="0.25">
      <c r="A34" s="308"/>
      <c r="B34" s="308"/>
      <c r="C34" s="308"/>
      <c r="D34" s="308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/>
      <c r="P34" s="312"/>
      <c r="Q34" s="308"/>
      <c r="R34" s="308"/>
      <c r="S34" s="308"/>
      <c r="T34" s="308"/>
      <c r="U34" s="308"/>
      <c r="V34" s="312"/>
      <c r="W34" s="308"/>
      <c r="X34" s="308"/>
      <c r="Y34" s="308"/>
      <c r="Z34" s="308"/>
      <c r="AA34" s="308"/>
    </row>
    <row r="35" spans="1:27" x14ac:dyDescent="0.25">
      <c r="F35" s="4"/>
      <c r="P35" s="3"/>
    </row>
    <row r="36" spans="1:27" x14ac:dyDescent="0.25">
      <c r="P36" s="3"/>
    </row>
    <row r="37" spans="1:27" x14ac:dyDescent="0.25">
      <c r="P37" s="3"/>
    </row>
    <row r="38" spans="1:27" x14ac:dyDescent="0.25">
      <c r="P38" s="3"/>
    </row>
    <row r="39" spans="1:27" x14ac:dyDescent="0.25">
      <c r="P39" s="3"/>
    </row>
    <row r="40" spans="1:27" x14ac:dyDescent="0.25">
      <c r="P40" s="3"/>
    </row>
    <row r="41" spans="1:27" x14ac:dyDescent="0.25">
      <c r="P41" s="3"/>
    </row>
    <row r="42" spans="1:27" x14ac:dyDescent="0.25">
      <c r="P42" s="3"/>
    </row>
    <row r="49" spans="3:15" x14ac:dyDescent="0.25">
      <c r="L49" s="4"/>
    </row>
    <row r="50" spans="3:15" x14ac:dyDescent="0.25">
      <c r="L50" s="4"/>
    </row>
    <row r="51" spans="3:15" x14ac:dyDescent="0.25">
      <c r="L51" s="4"/>
    </row>
    <row r="52" spans="3:15" x14ac:dyDescent="0.25">
      <c r="L52" s="4"/>
    </row>
    <row r="53" spans="3:15" x14ac:dyDescent="0.25">
      <c r="L53" s="4"/>
    </row>
    <row r="54" spans="3:15" x14ac:dyDescent="0.25">
      <c r="L54" s="4"/>
    </row>
    <row r="55" spans="3:15" x14ac:dyDescent="0.25">
      <c r="L55" s="4"/>
    </row>
    <row r="56" spans="3:15" x14ac:dyDescent="0.25">
      <c r="L56" s="4"/>
    </row>
    <row r="57" spans="3:15" x14ac:dyDescent="0.25">
      <c r="L57" s="4"/>
    </row>
    <row r="62" spans="3:15" x14ac:dyDescent="0.25">
      <c r="C62" s="3"/>
      <c r="L62" s="3"/>
      <c r="M62" s="4"/>
      <c r="N62" s="4"/>
      <c r="O62" s="4"/>
    </row>
    <row r="63" spans="3:15" x14ac:dyDescent="0.25">
      <c r="C63" s="3"/>
      <c r="L63" s="3"/>
      <c r="M63" s="4"/>
      <c r="N63" s="4"/>
      <c r="O63" s="4"/>
    </row>
    <row r="64" spans="3:15" x14ac:dyDescent="0.25">
      <c r="C64" s="3"/>
      <c r="L64" s="3"/>
      <c r="M64" s="4"/>
      <c r="N64" s="4"/>
      <c r="O64" s="4"/>
    </row>
    <row r="65" spans="2:15" x14ac:dyDescent="0.25">
      <c r="C65" s="3"/>
      <c r="L65" s="3"/>
      <c r="M65" s="4"/>
      <c r="N65" s="4"/>
      <c r="O65" s="4"/>
    </row>
    <row r="66" spans="2:15" x14ac:dyDescent="0.25">
      <c r="C66" s="3"/>
      <c r="L66" s="3"/>
      <c r="M66" s="4"/>
      <c r="N66" s="4"/>
      <c r="O66" s="4"/>
    </row>
    <row r="67" spans="2:15" x14ac:dyDescent="0.25">
      <c r="C67" s="3"/>
      <c r="L67" s="3"/>
      <c r="M67" s="4"/>
      <c r="N67" s="4"/>
      <c r="O67" s="4"/>
    </row>
    <row r="68" spans="2:15" x14ac:dyDescent="0.25">
      <c r="C68" s="3"/>
      <c r="L68" s="3"/>
      <c r="M68" s="4"/>
      <c r="N68" s="4"/>
      <c r="O68" s="4"/>
    </row>
    <row r="69" spans="2:15" x14ac:dyDescent="0.25">
      <c r="C69" s="3"/>
      <c r="L69" s="3"/>
      <c r="M69" s="4"/>
      <c r="N69" s="4"/>
      <c r="O69" s="4"/>
    </row>
    <row r="70" spans="2:15" x14ac:dyDescent="0.25">
      <c r="C70" s="3"/>
      <c r="L70" s="3"/>
      <c r="M70" s="4"/>
      <c r="N70" s="4"/>
      <c r="O70" s="4"/>
    </row>
    <row r="71" spans="2:15" x14ac:dyDescent="0.25">
      <c r="C71" s="3"/>
      <c r="L71" s="3"/>
      <c r="M71" s="4"/>
      <c r="N71" s="4"/>
      <c r="O71" s="4"/>
    </row>
    <row r="74" spans="2:15" x14ac:dyDescent="0.25">
      <c r="C74" t="s">
        <v>5</v>
      </c>
      <c r="F74" t="s">
        <v>5</v>
      </c>
      <c r="I74" t="s">
        <v>5</v>
      </c>
      <c r="L74" t="s">
        <v>5</v>
      </c>
    </row>
    <row r="75" spans="2:15" x14ac:dyDescent="0.25">
      <c r="C75" t="s">
        <v>55</v>
      </c>
      <c r="F75" t="s">
        <v>63</v>
      </c>
      <c r="I75" t="s">
        <v>66</v>
      </c>
      <c r="L75" t="s">
        <v>68</v>
      </c>
    </row>
    <row r="76" spans="2:15" x14ac:dyDescent="0.25">
      <c r="B76" t="s">
        <v>12</v>
      </c>
      <c r="L76" s="3">
        <v>22660786.327950165</v>
      </c>
    </row>
    <row r="77" spans="2:15" x14ac:dyDescent="0.25">
      <c r="B77" t="s">
        <v>13</v>
      </c>
      <c r="L77" s="3">
        <v>1125151.5565686994</v>
      </c>
    </row>
    <row r="78" spans="2:15" x14ac:dyDescent="0.25">
      <c r="B78" t="s">
        <v>18</v>
      </c>
      <c r="L78" s="3">
        <v>3579803.5971342903</v>
      </c>
    </row>
    <row r="79" spans="2:15" x14ac:dyDescent="0.25">
      <c r="B79" t="s">
        <v>19</v>
      </c>
      <c r="L79" s="3">
        <v>3155140.096951142</v>
      </c>
    </row>
    <row r="80" spans="2:15" x14ac:dyDescent="0.25">
      <c r="B80" t="s">
        <v>20</v>
      </c>
      <c r="L80" s="3">
        <v>7824469.167229265</v>
      </c>
    </row>
    <row r="81" spans="2:12" x14ac:dyDescent="0.25">
      <c r="B81" t="s">
        <v>21</v>
      </c>
      <c r="L81" s="3">
        <v>850553.42493530759</v>
      </c>
    </row>
    <row r="82" spans="2:12" x14ac:dyDescent="0.25">
      <c r="B82" t="s">
        <v>14</v>
      </c>
      <c r="L82" s="3">
        <v>10025.743267103615</v>
      </c>
    </row>
    <row r="83" spans="2:12" x14ac:dyDescent="0.25">
      <c r="B83" t="s">
        <v>15</v>
      </c>
      <c r="L83" s="3">
        <v>522655.23689489812</v>
      </c>
    </row>
    <row r="84" spans="2:12" x14ac:dyDescent="0.25">
      <c r="B84" t="s">
        <v>16</v>
      </c>
      <c r="L84" s="3">
        <v>66851.203098517377</v>
      </c>
    </row>
    <row r="85" spans="2:12" x14ac:dyDescent="0.25">
      <c r="B85" t="s">
        <v>17</v>
      </c>
      <c r="C85" s="13">
        <v>633770444</v>
      </c>
      <c r="F85" s="13">
        <v>565794093</v>
      </c>
      <c r="I85" s="13">
        <v>25618746</v>
      </c>
      <c r="L85" s="3">
        <f>SUM(L76:L84)</f>
        <v>39795436.354029395</v>
      </c>
    </row>
    <row r="86" spans="2:12" x14ac:dyDescent="0.25">
      <c r="L86" s="3"/>
    </row>
  </sheetData>
  <mergeCells count="16">
    <mergeCell ref="A2:I2"/>
    <mergeCell ref="A1:I1"/>
    <mergeCell ref="A3:I3"/>
    <mergeCell ref="G10:H10"/>
    <mergeCell ref="G9:H9"/>
    <mergeCell ref="A5:I5"/>
    <mergeCell ref="A4:I4"/>
    <mergeCell ref="N1:X1"/>
    <mergeCell ref="N2:X2"/>
    <mergeCell ref="K9:L9"/>
    <mergeCell ref="P9:Q9"/>
    <mergeCell ref="S9:T9"/>
    <mergeCell ref="V9:W9"/>
    <mergeCell ref="N4:X4"/>
    <mergeCell ref="N5:X5"/>
    <mergeCell ref="N3:X3"/>
  </mergeCells>
  <printOptions horizontalCentered="1"/>
  <pageMargins left="0.25" right="0.25" top="1.25" bottom="0.25" header="0.5" footer="0.3"/>
  <pageSetup orientation="portrait" r:id="rId1"/>
  <headerFooter scaleWithDoc="0" alignWithMargins="0">
    <oddHeader xml:space="preserve">&amp;R&amp;"Arial,Bold"&amp;A
Page 1 of 2
</oddHeader>
  </headerFooter>
  <ignoredErrors>
    <ignoredError sqref="H22" formula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4588"/>
  <sheetViews>
    <sheetView showWhiteSpace="0" topLeftCell="B1" zoomScale="80" zoomScaleNormal="80" workbookViewId="0">
      <pane xSplit="3" ySplit="4" topLeftCell="E871" activePane="bottomRight" state="frozen"/>
      <selection activeCell="B1" sqref="B1"/>
      <selection pane="topRight" activeCell="E1" sqref="E1"/>
      <selection pane="bottomLeft" activeCell="B5" sqref="B5"/>
      <selection pane="bottomRight" activeCell="I887" sqref="I887"/>
    </sheetView>
  </sheetViews>
  <sheetFormatPr defaultColWidth="9.140625" defaultRowHeight="12.75" outlineLevelRow="1" outlineLevelCol="1" x14ac:dyDescent="0.2"/>
  <cols>
    <col min="1" max="1" width="3.7109375" style="87" customWidth="1"/>
    <col min="2" max="2" width="3.7109375" style="2" customWidth="1"/>
    <col min="3" max="3" width="3.7109375" style="86" customWidth="1"/>
    <col min="4" max="4" width="52.5703125" style="84" customWidth="1"/>
    <col min="5" max="5" width="19.7109375" style="84" bestFit="1" customWidth="1"/>
    <col min="6" max="6" width="23.7109375" style="84" bestFit="1" customWidth="1"/>
    <col min="7" max="7" width="14.28515625" style="84" customWidth="1"/>
    <col min="8" max="8" width="15" style="84" bestFit="1" customWidth="1"/>
    <col min="9" max="9" width="15" style="85" bestFit="1" customWidth="1"/>
    <col min="10" max="10" width="14.28515625" style="85" customWidth="1"/>
    <col min="11" max="13" width="14.28515625" style="85" hidden="1" customWidth="1" outlineLevel="1"/>
    <col min="14" max="14" width="14.28515625" style="85" customWidth="1" collapsed="1"/>
    <col min="15" max="18" width="14.28515625" style="85" hidden="1" customWidth="1" outlineLevel="1"/>
    <col min="19" max="19" width="14.28515625" style="85" customWidth="1" collapsed="1"/>
    <col min="20" max="23" width="14.28515625" style="85" hidden="1" customWidth="1" outlineLevel="1"/>
    <col min="24" max="24" width="14.28515625" style="85" customWidth="1" collapsed="1"/>
    <col min="25" max="26" width="14.28515625" style="85" hidden="1" customWidth="1" outlineLevel="1"/>
    <col min="27" max="27" width="14.28515625" style="85" customWidth="1" collapsed="1"/>
    <col min="28" max="30" width="14.28515625" style="85" customWidth="1"/>
    <col min="31" max="39" width="14.28515625" style="84" customWidth="1"/>
    <col min="40" max="16384" width="9.140625" style="84"/>
  </cols>
  <sheetData>
    <row r="1" spans="1:30" x14ac:dyDescent="0.2">
      <c r="D1" s="90"/>
      <c r="E1" s="90"/>
      <c r="F1" s="90"/>
      <c r="G1" s="90"/>
      <c r="H1" s="90"/>
    </row>
    <row r="2" spans="1:30" x14ac:dyDescent="0.2">
      <c r="A2" s="146"/>
      <c r="B2" s="145"/>
      <c r="C2" s="144"/>
      <c r="D2" s="147"/>
      <c r="E2" s="147"/>
      <c r="F2" s="147" t="s">
        <v>693</v>
      </c>
      <c r="G2" s="147"/>
      <c r="H2" s="147" t="s">
        <v>22</v>
      </c>
      <c r="I2" s="145"/>
      <c r="J2" s="145"/>
      <c r="K2" s="145"/>
      <c r="L2" s="145"/>
      <c r="M2" s="145"/>
      <c r="N2" s="147" t="s">
        <v>22</v>
      </c>
      <c r="O2" s="145"/>
      <c r="P2" s="145"/>
      <c r="Q2" s="145"/>
      <c r="R2" s="145"/>
      <c r="S2" s="147" t="s">
        <v>22</v>
      </c>
      <c r="T2" s="147"/>
      <c r="U2" s="145"/>
      <c r="V2" s="145"/>
      <c r="W2" s="145"/>
      <c r="X2" s="147" t="s">
        <v>22</v>
      </c>
      <c r="Y2" s="145"/>
      <c r="Z2" s="145"/>
      <c r="AA2" s="147" t="s">
        <v>22</v>
      </c>
      <c r="AB2" s="147"/>
      <c r="AC2" s="147"/>
      <c r="AD2" s="145"/>
    </row>
    <row r="3" spans="1:30" x14ac:dyDescent="0.2">
      <c r="A3" s="146"/>
      <c r="B3" s="145"/>
      <c r="C3" s="144"/>
      <c r="D3" s="143" t="s">
        <v>692</v>
      </c>
      <c r="E3" s="143" t="s">
        <v>691</v>
      </c>
      <c r="F3" s="143" t="s">
        <v>31</v>
      </c>
      <c r="G3" s="143" t="s">
        <v>690</v>
      </c>
      <c r="H3" s="143" t="s">
        <v>689</v>
      </c>
      <c r="I3" s="143" t="s">
        <v>12</v>
      </c>
      <c r="J3" s="143" t="s">
        <v>13</v>
      </c>
      <c r="K3" s="143" t="s">
        <v>184</v>
      </c>
      <c r="L3" s="143" t="s">
        <v>183</v>
      </c>
      <c r="M3" s="143" t="s">
        <v>182</v>
      </c>
      <c r="N3" s="143" t="s">
        <v>18</v>
      </c>
      <c r="O3" s="143" t="s">
        <v>181</v>
      </c>
      <c r="P3" s="143" t="s">
        <v>180</v>
      </c>
      <c r="Q3" s="143" t="s">
        <v>179</v>
      </c>
      <c r="R3" s="143" t="s">
        <v>178</v>
      </c>
      <c r="S3" s="143" t="s">
        <v>19</v>
      </c>
      <c r="T3" s="143" t="s">
        <v>177</v>
      </c>
      <c r="U3" s="143" t="s">
        <v>176</v>
      </c>
      <c r="V3" s="143" t="s">
        <v>175</v>
      </c>
      <c r="W3" s="143" t="s">
        <v>174</v>
      </c>
      <c r="X3" s="143" t="s">
        <v>20</v>
      </c>
      <c r="Y3" s="143" t="s">
        <v>173</v>
      </c>
      <c r="Z3" s="143" t="s">
        <v>172</v>
      </c>
      <c r="AA3" s="143" t="s">
        <v>21</v>
      </c>
      <c r="AB3" s="143" t="s">
        <v>14</v>
      </c>
      <c r="AC3" s="143" t="s">
        <v>15</v>
      </c>
      <c r="AD3" s="143" t="s">
        <v>16</v>
      </c>
    </row>
    <row r="4" spans="1:30" x14ac:dyDescent="0.2">
      <c r="A4" s="142"/>
      <c r="B4" s="140"/>
      <c r="C4" s="141"/>
      <c r="D4" s="140"/>
      <c r="E4" s="140"/>
      <c r="F4" s="140"/>
      <c r="G4" s="140"/>
      <c r="H4" s="139">
        <v>1</v>
      </c>
      <c r="I4" s="139">
        <v>2</v>
      </c>
      <c r="J4" s="139">
        <v>3</v>
      </c>
      <c r="K4" s="139">
        <v>4</v>
      </c>
      <c r="L4" s="139">
        <v>5</v>
      </c>
      <c r="M4" s="139">
        <v>6</v>
      </c>
      <c r="N4" s="139"/>
      <c r="O4" s="139">
        <v>7</v>
      </c>
      <c r="P4" s="139">
        <v>8</v>
      </c>
      <c r="Q4" s="139">
        <v>9</v>
      </c>
      <c r="R4" s="139">
        <v>10</v>
      </c>
      <c r="S4" s="139"/>
      <c r="T4" s="139">
        <v>11</v>
      </c>
      <c r="U4" s="139">
        <v>12</v>
      </c>
      <c r="V4" s="139">
        <v>13</v>
      </c>
      <c r="W4" s="139">
        <v>14</v>
      </c>
      <c r="X4" s="139"/>
      <c r="Y4" s="139">
        <v>15</v>
      </c>
      <c r="Z4" s="139">
        <v>16</v>
      </c>
      <c r="AA4" s="139"/>
      <c r="AB4" s="139">
        <v>17</v>
      </c>
      <c r="AC4" s="139">
        <v>18</v>
      </c>
      <c r="AD4" s="139">
        <v>19</v>
      </c>
    </row>
    <row r="5" spans="1:30" x14ac:dyDescent="0.2"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</row>
    <row r="6" spans="1:30" ht="18.75" x14ac:dyDescent="0.4">
      <c r="A6" s="131" t="s">
        <v>33</v>
      </c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</row>
    <row r="7" spans="1:30" x14ac:dyDescent="0.2">
      <c r="B7" s="2" t="s">
        <v>688</v>
      </c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</row>
    <row r="8" spans="1:30" hidden="1" outlineLevel="1" x14ac:dyDescent="0.2">
      <c r="F8" s="91" t="s">
        <v>201</v>
      </c>
      <c r="G8" s="86" t="s">
        <v>687</v>
      </c>
      <c r="H8" s="92">
        <v>1147449345.9999995</v>
      </c>
      <c r="I8" s="99">
        <v>565214030.25049436</v>
      </c>
      <c r="J8" s="99">
        <v>27940549.151608467</v>
      </c>
      <c r="K8" s="99">
        <v>102344630.24752897</v>
      </c>
      <c r="L8" s="99">
        <v>3221445.5960484082</v>
      </c>
      <c r="M8" s="99">
        <v>302096.85991144035</v>
      </c>
      <c r="N8" s="99">
        <v>105868172.70348883</v>
      </c>
      <c r="O8" s="99">
        <v>77797839.79689157</v>
      </c>
      <c r="P8" s="99">
        <v>14496004.112392444</v>
      </c>
      <c r="Q8" s="99">
        <v>6550474.3427866129</v>
      </c>
      <c r="R8" s="99">
        <v>294567.50901610282</v>
      </c>
      <c r="S8" s="99">
        <v>99138885.761086717</v>
      </c>
      <c r="T8" s="99">
        <v>2717677.8107285998</v>
      </c>
      <c r="U8" s="99">
        <v>44474334.329619624</v>
      </c>
      <c r="V8" s="99">
        <v>235048106.59163833</v>
      </c>
      <c r="W8" s="99">
        <v>42445792.301095463</v>
      </c>
      <c r="X8" s="99">
        <v>324685911.03308201</v>
      </c>
      <c r="Y8" s="99">
        <v>23891593.151972778</v>
      </c>
      <c r="Z8" s="99">
        <v>400175.0528383273</v>
      </c>
      <c r="AA8" s="99">
        <v>24291768.204811104</v>
      </c>
      <c r="AB8" s="99">
        <v>310028.89542824676</v>
      </c>
      <c r="AC8" s="99">
        <v>0</v>
      </c>
      <c r="AD8" s="99">
        <v>0</v>
      </c>
    </row>
    <row r="9" spans="1:30" hidden="1" outlineLevel="1" x14ac:dyDescent="0.2">
      <c r="F9" s="91" t="s">
        <v>201</v>
      </c>
      <c r="G9" s="86" t="s">
        <v>686</v>
      </c>
      <c r="H9" s="92">
        <v>0</v>
      </c>
      <c r="I9" s="99">
        <v>0</v>
      </c>
      <c r="J9" s="99">
        <v>0</v>
      </c>
      <c r="K9" s="99">
        <v>0</v>
      </c>
      <c r="L9" s="99">
        <v>0</v>
      </c>
      <c r="M9" s="99">
        <v>0</v>
      </c>
      <c r="N9" s="99">
        <v>0</v>
      </c>
      <c r="O9" s="99">
        <v>0</v>
      </c>
      <c r="P9" s="99">
        <v>0</v>
      </c>
      <c r="Q9" s="99">
        <v>0</v>
      </c>
      <c r="R9" s="99">
        <v>0</v>
      </c>
      <c r="S9" s="99">
        <v>0</v>
      </c>
      <c r="T9" s="99">
        <v>0</v>
      </c>
      <c r="U9" s="99">
        <v>0</v>
      </c>
      <c r="V9" s="99">
        <v>0</v>
      </c>
      <c r="W9" s="99">
        <v>0</v>
      </c>
      <c r="X9" s="99">
        <v>0</v>
      </c>
      <c r="Y9" s="99">
        <v>0</v>
      </c>
      <c r="Z9" s="99">
        <v>0</v>
      </c>
      <c r="AA9" s="99">
        <v>0</v>
      </c>
      <c r="AB9" s="99">
        <v>0</v>
      </c>
      <c r="AC9" s="99">
        <v>0</v>
      </c>
      <c r="AD9" s="99">
        <v>0</v>
      </c>
    </row>
    <row r="10" spans="1:30" hidden="1" outlineLevel="1" x14ac:dyDescent="0.2">
      <c r="F10" s="91" t="s">
        <v>201</v>
      </c>
      <c r="G10" s="86" t="s">
        <v>685</v>
      </c>
      <c r="H10" s="92">
        <v>0</v>
      </c>
      <c r="I10" s="99">
        <v>0</v>
      </c>
      <c r="J10" s="99">
        <v>0</v>
      </c>
      <c r="K10" s="99">
        <v>0</v>
      </c>
      <c r="L10" s="99">
        <v>0</v>
      </c>
      <c r="M10" s="99">
        <v>0</v>
      </c>
      <c r="N10" s="99">
        <v>0</v>
      </c>
      <c r="O10" s="99">
        <v>0</v>
      </c>
      <c r="P10" s="99">
        <v>0</v>
      </c>
      <c r="Q10" s="99">
        <v>0</v>
      </c>
      <c r="R10" s="99">
        <v>0</v>
      </c>
      <c r="S10" s="99">
        <v>0</v>
      </c>
      <c r="T10" s="99">
        <v>0</v>
      </c>
      <c r="U10" s="99">
        <v>0</v>
      </c>
      <c r="V10" s="99">
        <v>0</v>
      </c>
      <c r="W10" s="99">
        <v>0</v>
      </c>
      <c r="X10" s="99">
        <v>0</v>
      </c>
      <c r="Y10" s="99">
        <v>0</v>
      </c>
      <c r="Z10" s="99">
        <v>0</v>
      </c>
      <c r="AA10" s="99">
        <v>0</v>
      </c>
      <c r="AB10" s="99">
        <v>0</v>
      </c>
      <c r="AC10" s="99">
        <v>0</v>
      </c>
      <c r="AD10" s="99">
        <v>0</v>
      </c>
    </row>
    <row r="11" spans="1:30" hidden="1" outlineLevel="1" x14ac:dyDescent="0.2">
      <c r="F11" s="91" t="s">
        <v>201</v>
      </c>
      <c r="G11" s="86" t="s">
        <v>684</v>
      </c>
      <c r="H11" s="92">
        <v>0</v>
      </c>
      <c r="I11" s="99">
        <v>0</v>
      </c>
      <c r="J11" s="99">
        <v>0</v>
      </c>
      <c r="K11" s="99">
        <v>0</v>
      </c>
      <c r="L11" s="99">
        <v>0</v>
      </c>
      <c r="M11" s="99">
        <v>0</v>
      </c>
      <c r="N11" s="99">
        <v>0</v>
      </c>
      <c r="O11" s="99">
        <v>0</v>
      </c>
      <c r="P11" s="99">
        <v>0</v>
      </c>
      <c r="Q11" s="99">
        <v>0</v>
      </c>
      <c r="R11" s="99">
        <v>0</v>
      </c>
      <c r="S11" s="99">
        <v>0</v>
      </c>
      <c r="T11" s="99">
        <v>0</v>
      </c>
      <c r="U11" s="99">
        <v>0</v>
      </c>
      <c r="V11" s="99">
        <v>0</v>
      </c>
      <c r="W11" s="99">
        <v>0</v>
      </c>
      <c r="X11" s="99">
        <v>0</v>
      </c>
      <c r="Y11" s="99">
        <v>0</v>
      </c>
      <c r="Z11" s="99">
        <v>0</v>
      </c>
      <c r="AA11" s="99">
        <v>0</v>
      </c>
      <c r="AB11" s="99">
        <v>0</v>
      </c>
      <c r="AC11" s="99">
        <v>0</v>
      </c>
      <c r="AD11" s="99">
        <v>0</v>
      </c>
    </row>
    <row r="12" spans="1:30" hidden="1" outlineLevel="1" x14ac:dyDescent="0.2">
      <c r="F12" s="91" t="s">
        <v>201</v>
      </c>
      <c r="G12" s="86" t="s">
        <v>683</v>
      </c>
      <c r="H12" s="92">
        <v>0</v>
      </c>
      <c r="I12" s="99">
        <v>0</v>
      </c>
      <c r="J12" s="99">
        <v>0</v>
      </c>
      <c r="K12" s="99">
        <v>0</v>
      </c>
      <c r="L12" s="99">
        <v>0</v>
      </c>
      <c r="M12" s="99">
        <v>0</v>
      </c>
      <c r="N12" s="99">
        <v>0</v>
      </c>
      <c r="O12" s="99">
        <v>0</v>
      </c>
      <c r="P12" s="99">
        <v>0</v>
      </c>
      <c r="Q12" s="99">
        <v>0</v>
      </c>
      <c r="R12" s="99">
        <v>0</v>
      </c>
      <c r="S12" s="99">
        <v>0</v>
      </c>
      <c r="T12" s="99">
        <v>0</v>
      </c>
      <c r="U12" s="99">
        <v>0</v>
      </c>
      <c r="V12" s="99">
        <v>0</v>
      </c>
      <c r="W12" s="99">
        <v>0</v>
      </c>
      <c r="X12" s="99">
        <v>0</v>
      </c>
      <c r="Y12" s="99">
        <v>0</v>
      </c>
      <c r="Z12" s="99">
        <v>0</v>
      </c>
      <c r="AA12" s="99">
        <v>0</v>
      </c>
      <c r="AB12" s="99">
        <v>0</v>
      </c>
      <c r="AC12" s="99">
        <v>0</v>
      </c>
      <c r="AD12" s="99">
        <v>0</v>
      </c>
    </row>
    <row r="13" spans="1:30" hidden="1" outlineLevel="1" x14ac:dyDescent="0.2">
      <c r="F13" s="91" t="s">
        <v>201</v>
      </c>
      <c r="G13" s="86" t="s">
        <v>682</v>
      </c>
      <c r="H13" s="92">
        <v>0</v>
      </c>
      <c r="I13" s="99">
        <v>0</v>
      </c>
      <c r="J13" s="99">
        <v>0</v>
      </c>
      <c r="K13" s="99">
        <v>0</v>
      </c>
      <c r="L13" s="99">
        <v>0</v>
      </c>
      <c r="M13" s="99">
        <v>0</v>
      </c>
      <c r="N13" s="99">
        <v>0</v>
      </c>
      <c r="O13" s="99">
        <v>0</v>
      </c>
      <c r="P13" s="99">
        <v>0</v>
      </c>
      <c r="Q13" s="99">
        <v>0</v>
      </c>
      <c r="R13" s="99">
        <v>0</v>
      </c>
      <c r="S13" s="99">
        <v>0</v>
      </c>
      <c r="T13" s="99">
        <v>0</v>
      </c>
      <c r="U13" s="99">
        <v>0</v>
      </c>
      <c r="V13" s="99">
        <v>0</v>
      </c>
      <c r="W13" s="99">
        <v>0</v>
      </c>
      <c r="X13" s="99">
        <v>0</v>
      </c>
      <c r="Y13" s="99">
        <v>0</v>
      </c>
      <c r="Z13" s="99">
        <v>0</v>
      </c>
      <c r="AA13" s="99">
        <v>0</v>
      </c>
      <c r="AB13" s="99">
        <v>0</v>
      </c>
      <c r="AC13" s="99">
        <v>0</v>
      </c>
      <c r="AD13" s="99">
        <v>0</v>
      </c>
    </row>
    <row r="14" spans="1:30" hidden="1" outlineLevel="1" x14ac:dyDescent="0.2">
      <c r="F14" s="91" t="s">
        <v>201</v>
      </c>
      <c r="G14" s="86" t="s">
        <v>681</v>
      </c>
      <c r="H14" s="92">
        <v>0</v>
      </c>
      <c r="I14" s="99">
        <v>0</v>
      </c>
      <c r="J14" s="99">
        <v>0</v>
      </c>
      <c r="K14" s="99">
        <v>0</v>
      </c>
      <c r="L14" s="99">
        <v>0</v>
      </c>
      <c r="M14" s="99">
        <v>0</v>
      </c>
      <c r="N14" s="99">
        <v>0</v>
      </c>
      <c r="O14" s="99">
        <v>0</v>
      </c>
      <c r="P14" s="99">
        <v>0</v>
      </c>
      <c r="Q14" s="99">
        <v>0</v>
      </c>
      <c r="R14" s="99">
        <v>0</v>
      </c>
      <c r="S14" s="99">
        <v>0</v>
      </c>
      <c r="T14" s="99">
        <v>0</v>
      </c>
      <c r="U14" s="99">
        <v>0</v>
      </c>
      <c r="V14" s="99">
        <v>0</v>
      </c>
      <c r="W14" s="99">
        <v>0</v>
      </c>
      <c r="X14" s="99">
        <v>0</v>
      </c>
      <c r="Y14" s="99">
        <v>0</v>
      </c>
      <c r="Z14" s="99">
        <v>0</v>
      </c>
      <c r="AA14" s="99">
        <v>0</v>
      </c>
      <c r="AB14" s="99">
        <v>0</v>
      </c>
      <c r="AC14" s="99">
        <v>0</v>
      </c>
      <c r="AD14" s="99">
        <v>0</v>
      </c>
    </row>
    <row r="15" spans="1:30" collapsed="1" x14ac:dyDescent="0.2">
      <c r="C15" s="86" t="s">
        <v>680</v>
      </c>
      <c r="E15" s="104">
        <v>1147449346</v>
      </c>
      <c r="F15" s="102" t="s">
        <v>201</v>
      </c>
      <c r="G15" s="86" t="s">
        <v>679</v>
      </c>
      <c r="H15" s="92">
        <v>1147449345.9999995</v>
      </c>
      <c r="I15" s="99">
        <v>565214030.25049436</v>
      </c>
      <c r="J15" s="99">
        <v>27940549.151608467</v>
      </c>
      <c r="K15" s="99">
        <v>102344630.24752897</v>
      </c>
      <c r="L15" s="99">
        <v>3221445.5960484082</v>
      </c>
      <c r="M15" s="99">
        <v>302096.85991144035</v>
      </c>
      <c r="N15" s="99">
        <v>105868172.70348883</v>
      </c>
      <c r="O15" s="99">
        <v>77797839.79689157</v>
      </c>
      <c r="P15" s="99">
        <v>14496004.112392444</v>
      </c>
      <c r="Q15" s="99">
        <v>6550474.3427866129</v>
      </c>
      <c r="R15" s="99">
        <v>294567.50901610282</v>
      </c>
      <c r="S15" s="99">
        <v>99138885.761086717</v>
      </c>
      <c r="T15" s="99">
        <v>2717677.8107285998</v>
      </c>
      <c r="U15" s="99">
        <v>44474334.329619624</v>
      </c>
      <c r="V15" s="99">
        <v>235048106.59163833</v>
      </c>
      <c r="W15" s="99">
        <v>42445792.301095463</v>
      </c>
      <c r="X15" s="99">
        <v>324685911.03308201</v>
      </c>
      <c r="Y15" s="99">
        <v>23891593.151972778</v>
      </c>
      <c r="Z15" s="99">
        <v>400175.0528383273</v>
      </c>
      <c r="AA15" s="99">
        <v>24291768.204811104</v>
      </c>
      <c r="AB15" s="99">
        <v>310028.89542824676</v>
      </c>
      <c r="AC15" s="99">
        <v>0</v>
      </c>
      <c r="AD15" s="99">
        <v>0</v>
      </c>
    </row>
    <row r="16" spans="1:30" x14ac:dyDescent="0.2">
      <c r="E16" s="91"/>
      <c r="F16" s="91"/>
      <c r="G16" s="91"/>
      <c r="H16" s="91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</row>
    <row r="17" spans="3:30" x14ac:dyDescent="0.2">
      <c r="C17" s="86" t="s">
        <v>678</v>
      </c>
      <c r="E17" s="91"/>
      <c r="F17" s="91"/>
      <c r="G17" s="91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</row>
    <row r="18" spans="3:30" hidden="1" outlineLevel="1" x14ac:dyDescent="0.2">
      <c r="F18" s="91" t="s">
        <v>201</v>
      </c>
      <c r="G18" s="86" t="s">
        <v>687</v>
      </c>
      <c r="H18" s="92">
        <v>10045282.999999998</v>
      </c>
      <c r="I18" s="99">
        <v>4948135.5401258618</v>
      </c>
      <c r="J18" s="99">
        <v>244604.02054498793</v>
      </c>
      <c r="K18" s="99">
        <v>895970.50880779233</v>
      </c>
      <c r="L18" s="99">
        <v>28201.970565600848</v>
      </c>
      <c r="M18" s="99">
        <v>2644.6905580630073</v>
      </c>
      <c r="N18" s="99">
        <v>926817.16993145621</v>
      </c>
      <c r="O18" s="99">
        <v>681076.96454989165</v>
      </c>
      <c r="P18" s="99">
        <v>126904.48095662246</v>
      </c>
      <c r="Q18" s="99">
        <v>57345.771982801351</v>
      </c>
      <c r="R18" s="99">
        <v>2578.7752644479738</v>
      </c>
      <c r="S18" s="99">
        <v>867905.99275376345</v>
      </c>
      <c r="T18" s="99">
        <v>23791.762840561347</v>
      </c>
      <c r="U18" s="99">
        <v>389348.14520138688</v>
      </c>
      <c r="V18" s="99">
        <v>2057715.8874664367</v>
      </c>
      <c r="W18" s="99">
        <v>371589.38415023085</v>
      </c>
      <c r="X18" s="99">
        <v>2842445.1796586155</v>
      </c>
      <c r="Y18" s="99">
        <v>209157.65507999039</v>
      </c>
      <c r="Z18" s="99">
        <v>3503.3107729889725</v>
      </c>
      <c r="AA18" s="99">
        <v>212660.96585297937</v>
      </c>
      <c r="AB18" s="99">
        <v>2714.131132333353</v>
      </c>
      <c r="AC18" s="99">
        <v>0</v>
      </c>
      <c r="AD18" s="99">
        <v>0</v>
      </c>
    </row>
    <row r="19" spans="3:30" hidden="1" outlineLevel="1" x14ac:dyDescent="0.2">
      <c r="F19" s="91" t="s">
        <v>201</v>
      </c>
      <c r="G19" s="86" t="s">
        <v>686</v>
      </c>
      <c r="H19" s="92">
        <v>0</v>
      </c>
      <c r="I19" s="99">
        <v>0</v>
      </c>
      <c r="J19" s="99">
        <v>0</v>
      </c>
      <c r="K19" s="99">
        <v>0</v>
      </c>
      <c r="L19" s="99">
        <v>0</v>
      </c>
      <c r="M19" s="99">
        <v>0</v>
      </c>
      <c r="N19" s="99">
        <v>0</v>
      </c>
      <c r="O19" s="99">
        <v>0</v>
      </c>
      <c r="P19" s="99">
        <v>0</v>
      </c>
      <c r="Q19" s="99">
        <v>0</v>
      </c>
      <c r="R19" s="99">
        <v>0</v>
      </c>
      <c r="S19" s="99">
        <v>0</v>
      </c>
      <c r="T19" s="99">
        <v>0</v>
      </c>
      <c r="U19" s="99">
        <v>0</v>
      </c>
      <c r="V19" s="99">
        <v>0</v>
      </c>
      <c r="W19" s="99">
        <v>0</v>
      </c>
      <c r="X19" s="99">
        <v>0</v>
      </c>
      <c r="Y19" s="99">
        <v>0</v>
      </c>
      <c r="Z19" s="99">
        <v>0</v>
      </c>
      <c r="AA19" s="99">
        <v>0</v>
      </c>
      <c r="AB19" s="99">
        <v>0</v>
      </c>
      <c r="AC19" s="99">
        <v>0</v>
      </c>
      <c r="AD19" s="99">
        <v>0</v>
      </c>
    </row>
    <row r="20" spans="3:30" hidden="1" outlineLevel="1" x14ac:dyDescent="0.2">
      <c r="F20" s="91" t="s">
        <v>201</v>
      </c>
      <c r="G20" s="86" t="s">
        <v>685</v>
      </c>
      <c r="H20" s="92">
        <v>0</v>
      </c>
      <c r="I20" s="99">
        <v>0</v>
      </c>
      <c r="J20" s="99">
        <v>0</v>
      </c>
      <c r="K20" s="99">
        <v>0</v>
      </c>
      <c r="L20" s="99">
        <v>0</v>
      </c>
      <c r="M20" s="99">
        <v>0</v>
      </c>
      <c r="N20" s="99">
        <v>0</v>
      </c>
      <c r="O20" s="99">
        <v>0</v>
      </c>
      <c r="P20" s="99">
        <v>0</v>
      </c>
      <c r="Q20" s="99">
        <v>0</v>
      </c>
      <c r="R20" s="99">
        <v>0</v>
      </c>
      <c r="S20" s="99">
        <v>0</v>
      </c>
      <c r="T20" s="99">
        <v>0</v>
      </c>
      <c r="U20" s="99">
        <v>0</v>
      </c>
      <c r="V20" s="99">
        <v>0</v>
      </c>
      <c r="W20" s="99">
        <v>0</v>
      </c>
      <c r="X20" s="99">
        <v>0</v>
      </c>
      <c r="Y20" s="99">
        <v>0</v>
      </c>
      <c r="Z20" s="99">
        <v>0</v>
      </c>
      <c r="AA20" s="99">
        <v>0</v>
      </c>
      <c r="AB20" s="99">
        <v>0</v>
      </c>
      <c r="AC20" s="99">
        <v>0</v>
      </c>
      <c r="AD20" s="99">
        <v>0</v>
      </c>
    </row>
    <row r="21" spans="3:30" hidden="1" outlineLevel="1" x14ac:dyDescent="0.2">
      <c r="F21" s="91" t="s">
        <v>201</v>
      </c>
      <c r="G21" s="86" t="s">
        <v>684</v>
      </c>
      <c r="H21" s="92">
        <v>0</v>
      </c>
      <c r="I21" s="99">
        <v>0</v>
      </c>
      <c r="J21" s="99">
        <v>0</v>
      </c>
      <c r="K21" s="99">
        <v>0</v>
      </c>
      <c r="L21" s="99">
        <v>0</v>
      </c>
      <c r="M21" s="99">
        <v>0</v>
      </c>
      <c r="N21" s="99">
        <v>0</v>
      </c>
      <c r="O21" s="99">
        <v>0</v>
      </c>
      <c r="P21" s="99">
        <v>0</v>
      </c>
      <c r="Q21" s="99">
        <v>0</v>
      </c>
      <c r="R21" s="99">
        <v>0</v>
      </c>
      <c r="S21" s="99">
        <v>0</v>
      </c>
      <c r="T21" s="99">
        <v>0</v>
      </c>
      <c r="U21" s="99">
        <v>0</v>
      </c>
      <c r="V21" s="99">
        <v>0</v>
      </c>
      <c r="W21" s="99">
        <v>0</v>
      </c>
      <c r="X21" s="99">
        <v>0</v>
      </c>
      <c r="Y21" s="99">
        <v>0</v>
      </c>
      <c r="Z21" s="99">
        <v>0</v>
      </c>
      <c r="AA21" s="99">
        <v>0</v>
      </c>
      <c r="AB21" s="99">
        <v>0</v>
      </c>
      <c r="AC21" s="99">
        <v>0</v>
      </c>
      <c r="AD21" s="99">
        <v>0</v>
      </c>
    </row>
    <row r="22" spans="3:30" hidden="1" outlineLevel="1" x14ac:dyDescent="0.2">
      <c r="F22" s="91" t="s">
        <v>201</v>
      </c>
      <c r="G22" s="86" t="s">
        <v>683</v>
      </c>
      <c r="H22" s="92">
        <v>0</v>
      </c>
      <c r="I22" s="99">
        <v>0</v>
      </c>
      <c r="J22" s="99">
        <v>0</v>
      </c>
      <c r="K22" s="99">
        <v>0</v>
      </c>
      <c r="L22" s="99">
        <v>0</v>
      </c>
      <c r="M22" s="99">
        <v>0</v>
      </c>
      <c r="N22" s="99">
        <v>0</v>
      </c>
      <c r="O22" s="99">
        <v>0</v>
      </c>
      <c r="P22" s="99">
        <v>0</v>
      </c>
      <c r="Q22" s="99">
        <v>0</v>
      </c>
      <c r="R22" s="99">
        <v>0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99">
        <v>0</v>
      </c>
      <c r="Y22" s="99">
        <v>0</v>
      </c>
      <c r="Z22" s="99">
        <v>0</v>
      </c>
      <c r="AA22" s="99">
        <v>0</v>
      </c>
      <c r="AB22" s="99">
        <v>0</v>
      </c>
      <c r="AC22" s="99">
        <v>0</v>
      </c>
      <c r="AD22" s="99">
        <v>0</v>
      </c>
    </row>
    <row r="23" spans="3:30" hidden="1" outlineLevel="1" x14ac:dyDescent="0.2">
      <c r="F23" s="91" t="s">
        <v>201</v>
      </c>
      <c r="G23" s="86" t="s">
        <v>682</v>
      </c>
      <c r="H23" s="92">
        <v>0</v>
      </c>
      <c r="I23" s="99">
        <v>0</v>
      </c>
      <c r="J23" s="99">
        <v>0</v>
      </c>
      <c r="K23" s="99">
        <v>0</v>
      </c>
      <c r="L23" s="99">
        <v>0</v>
      </c>
      <c r="M23" s="99">
        <v>0</v>
      </c>
      <c r="N23" s="99">
        <v>0</v>
      </c>
      <c r="O23" s="99">
        <v>0</v>
      </c>
      <c r="P23" s="99">
        <v>0</v>
      </c>
      <c r="Q23" s="99">
        <v>0</v>
      </c>
      <c r="R23" s="99">
        <v>0</v>
      </c>
      <c r="S23" s="99">
        <v>0</v>
      </c>
      <c r="T23" s="99">
        <v>0</v>
      </c>
      <c r="U23" s="99">
        <v>0</v>
      </c>
      <c r="V23" s="99">
        <v>0</v>
      </c>
      <c r="W23" s="99">
        <v>0</v>
      </c>
      <c r="X23" s="99">
        <v>0</v>
      </c>
      <c r="Y23" s="99">
        <v>0</v>
      </c>
      <c r="Z23" s="99">
        <v>0</v>
      </c>
      <c r="AA23" s="99">
        <v>0</v>
      </c>
      <c r="AB23" s="99">
        <v>0</v>
      </c>
      <c r="AC23" s="99">
        <v>0</v>
      </c>
      <c r="AD23" s="99">
        <v>0</v>
      </c>
    </row>
    <row r="24" spans="3:30" hidden="1" outlineLevel="1" x14ac:dyDescent="0.2">
      <c r="F24" s="91" t="s">
        <v>201</v>
      </c>
      <c r="G24" s="86" t="s">
        <v>681</v>
      </c>
      <c r="H24" s="92">
        <v>0</v>
      </c>
      <c r="I24" s="99">
        <v>0</v>
      </c>
      <c r="J24" s="99">
        <v>0</v>
      </c>
      <c r="K24" s="99">
        <v>0</v>
      </c>
      <c r="L24" s="99">
        <v>0</v>
      </c>
      <c r="M24" s="99">
        <v>0</v>
      </c>
      <c r="N24" s="99">
        <v>0</v>
      </c>
      <c r="O24" s="99">
        <v>0</v>
      </c>
      <c r="P24" s="99">
        <v>0</v>
      </c>
      <c r="Q24" s="99">
        <v>0</v>
      </c>
      <c r="R24" s="99">
        <v>0</v>
      </c>
      <c r="S24" s="99">
        <v>0</v>
      </c>
      <c r="T24" s="99">
        <v>0</v>
      </c>
      <c r="U24" s="99">
        <v>0</v>
      </c>
      <c r="V24" s="99">
        <v>0</v>
      </c>
      <c r="W24" s="99">
        <v>0</v>
      </c>
      <c r="X24" s="99">
        <v>0</v>
      </c>
      <c r="Y24" s="99">
        <v>0</v>
      </c>
      <c r="Z24" s="99">
        <v>0</v>
      </c>
      <c r="AA24" s="99">
        <v>0</v>
      </c>
      <c r="AB24" s="99">
        <v>0</v>
      </c>
      <c r="AC24" s="99">
        <v>0</v>
      </c>
      <c r="AD24" s="99">
        <v>0</v>
      </c>
    </row>
    <row r="25" spans="3:30" collapsed="1" x14ac:dyDescent="0.2">
      <c r="D25" s="84" t="s">
        <v>677</v>
      </c>
      <c r="E25" s="104">
        <v>10045283</v>
      </c>
      <c r="F25" s="102" t="s">
        <v>201</v>
      </c>
      <c r="G25" s="86" t="s">
        <v>679</v>
      </c>
      <c r="H25" s="92">
        <v>10045282.999999998</v>
      </c>
      <c r="I25" s="99">
        <v>4948135.5401258618</v>
      </c>
      <c r="J25" s="99">
        <v>244604.02054498793</v>
      </c>
      <c r="K25" s="99">
        <v>895970.50880779233</v>
      </c>
      <c r="L25" s="99">
        <v>28201.970565600848</v>
      </c>
      <c r="M25" s="99">
        <v>2644.6905580630073</v>
      </c>
      <c r="N25" s="99">
        <v>926817.16993145621</v>
      </c>
      <c r="O25" s="99">
        <v>681076.96454989165</v>
      </c>
      <c r="P25" s="99">
        <v>126904.48095662246</v>
      </c>
      <c r="Q25" s="99">
        <v>57345.771982801351</v>
      </c>
      <c r="R25" s="99">
        <v>2578.7752644479738</v>
      </c>
      <c r="S25" s="99">
        <v>867905.99275376345</v>
      </c>
      <c r="T25" s="99">
        <v>23791.762840561347</v>
      </c>
      <c r="U25" s="99">
        <v>389348.14520138688</v>
      </c>
      <c r="V25" s="99">
        <v>2057715.8874664367</v>
      </c>
      <c r="W25" s="99">
        <v>371589.38415023085</v>
      </c>
      <c r="X25" s="99">
        <v>2842445.1796586155</v>
      </c>
      <c r="Y25" s="99">
        <v>209157.65507999039</v>
      </c>
      <c r="Z25" s="99">
        <v>3503.3107729889725</v>
      </c>
      <c r="AA25" s="99">
        <v>212660.96585297937</v>
      </c>
      <c r="AB25" s="99">
        <v>2714.131132333353</v>
      </c>
      <c r="AC25" s="99">
        <v>0</v>
      </c>
      <c r="AD25" s="99">
        <v>0</v>
      </c>
    </row>
    <row r="26" spans="3:30" hidden="1" outlineLevel="1" x14ac:dyDescent="0.2">
      <c r="E26" s="86"/>
      <c r="F26" s="91" t="s">
        <v>280</v>
      </c>
      <c r="G26" s="86" t="s">
        <v>687</v>
      </c>
      <c r="H26" s="92">
        <v>0</v>
      </c>
      <c r="I26" s="99">
        <v>0</v>
      </c>
      <c r="J26" s="99">
        <v>0</v>
      </c>
      <c r="K26" s="99">
        <v>0</v>
      </c>
      <c r="L26" s="99">
        <v>0</v>
      </c>
      <c r="M26" s="99">
        <v>0</v>
      </c>
      <c r="N26" s="99">
        <v>0</v>
      </c>
      <c r="O26" s="99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99">
        <v>0</v>
      </c>
      <c r="X26" s="99">
        <v>0</v>
      </c>
      <c r="Y26" s="99">
        <v>0</v>
      </c>
      <c r="Z26" s="99">
        <v>0</v>
      </c>
      <c r="AA26" s="99">
        <v>0</v>
      </c>
      <c r="AB26" s="99">
        <v>0</v>
      </c>
      <c r="AC26" s="99">
        <v>0</v>
      </c>
      <c r="AD26" s="99">
        <v>0</v>
      </c>
    </row>
    <row r="27" spans="3:30" hidden="1" outlineLevel="1" x14ac:dyDescent="0.2">
      <c r="E27" s="86"/>
      <c r="F27" s="91" t="s">
        <v>280</v>
      </c>
      <c r="G27" s="86" t="s">
        <v>686</v>
      </c>
      <c r="H27" s="92">
        <v>456182831.82010001</v>
      </c>
      <c r="I27" s="99">
        <v>224707903.49304202</v>
      </c>
      <c r="J27" s="99">
        <v>11108114.601330247</v>
      </c>
      <c r="K27" s="99">
        <v>40688387.169901982</v>
      </c>
      <c r="L27" s="99">
        <v>1280725.9681507132</v>
      </c>
      <c r="M27" s="99">
        <v>120102.38318473092</v>
      </c>
      <c r="N27" s="99">
        <v>42089215.521237426</v>
      </c>
      <c r="O27" s="99">
        <v>30929503.765678618</v>
      </c>
      <c r="P27" s="99">
        <v>5763067.6501052268</v>
      </c>
      <c r="Q27" s="99">
        <v>2604222.9627601407</v>
      </c>
      <c r="R27" s="99">
        <v>117108.99561152274</v>
      </c>
      <c r="S27" s="99">
        <v>39413903.374155514</v>
      </c>
      <c r="T27" s="99">
        <v>1080446.7874722397</v>
      </c>
      <c r="U27" s="99">
        <v>17681327.58846835</v>
      </c>
      <c r="V27" s="99">
        <v>93446313.122850716</v>
      </c>
      <c r="W27" s="99">
        <v>16874855.346130047</v>
      </c>
      <c r="X27" s="99">
        <v>129082942.84492135</v>
      </c>
      <c r="Y27" s="99">
        <v>9498401.5274872538</v>
      </c>
      <c r="Z27" s="99">
        <v>159094.59486287969</v>
      </c>
      <c r="AA27" s="99">
        <v>9657496.122350134</v>
      </c>
      <c r="AB27" s="99">
        <v>123255.86306318332</v>
      </c>
      <c r="AC27" s="99">
        <v>0</v>
      </c>
      <c r="AD27" s="99">
        <v>0</v>
      </c>
    </row>
    <row r="28" spans="3:30" hidden="1" outlineLevel="1" x14ac:dyDescent="0.2">
      <c r="E28" s="86"/>
      <c r="F28" s="91" t="s">
        <v>280</v>
      </c>
      <c r="G28" s="86" t="s">
        <v>685</v>
      </c>
      <c r="H28" s="92">
        <v>100341301.17989999</v>
      </c>
      <c r="I28" s="99">
        <v>48852911.661138184</v>
      </c>
      <c r="J28" s="99">
        <v>2357705.4239623342</v>
      </c>
      <c r="K28" s="99">
        <v>8577217.05146477</v>
      </c>
      <c r="L28" s="99">
        <v>264942.1646048351</v>
      </c>
      <c r="M28" s="99">
        <v>32997.145409771125</v>
      </c>
      <c r="N28" s="99">
        <v>8875156.3614793755</v>
      </c>
      <c r="O28" s="99">
        <v>6480221.5426978562</v>
      </c>
      <c r="P28" s="99">
        <v>1204665.6265429286</v>
      </c>
      <c r="Q28" s="99">
        <v>716790.40184867696</v>
      </c>
      <c r="R28" s="99">
        <v>0</v>
      </c>
      <c r="S28" s="99">
        <v>8401677.5710894614</v>
      </c>
      <c r="T28" s="99">
        <v>226278.2093869797</v>
      </c>
      <c r="U28" s="99">
        <v>3704303.4800003208</v>
      </c>
      <c r="V28" s="99">
        <v>25806708.475996479</v>
      </c>
      <c r="W28" s="99">
        <v>0</v>
      </c>
      <c r="X28" s="99">
        <v>29737290.165383779</v>
      </c>
      <c r="Y28" s="99">
        <v>1950356.8297226825</v>
      </c>
      <c r="Z28" s="99">
        <v>32512.501338857834</v>
      </c>
      <c r="AA28" s="99">
        <v>1982869.3310615404</v>
      </c>
      <c r="AB28" s="99">
        <v>26044.359076085831</v>
      </c>
      <c r="AC28" s="99">
        <v>88556.388587126668</v>
      </c>
      <c r="AD28" s="99">
        <v>19089.918122113795</v>
      </c>
    </row>
    <row r="29" spans="3:30" hidden="1" outlineLevel="1" x14ac:dyDescent="0.2">
      <c r="E29" s="86"/>
      <c r="F29" s="91" t="s">
        <v>280</v>
      </c>
      <c r="G29" s="86" t="s">
        <v>684</v>
      </c>
      <c r="H29" s="92">
        <v>0</v>
      </c>
      <c r="I29" s="99">
        <v>0</v>
      </c>
      <c r="J29" s="99">
        <v>0</v>
      </c>
      <c r="K29" s="99">
        <v>0</v>
      </c>
      <c r="L29" s="99">
        <v>0</v>
      </c>
      <c r="M29" s="99">
        <v>0</v>
      </c>
      <c r="N29" s="99">
        <v>0</v>
      </c>
      <c r="O29" s="99">
        <v>0</v>
      </c>
      <c r="P29" s="99">
        <v>0</v>
      </c>
      <c r="Q29" s="99">
        <v>0</v>
      </c>
      <c r="R29" s="99">
        <v>0</v>
      </c>
      <c r="S29" s="99">
        <v>0</v>
      </c>
      <c r="T29" s="99">
        <v>0</v>
      </c>
      <c r="U29" s="99">
        <v>0</v>
      </c>
      <c r="V29" s="99">
        <v>0</v>
      </c>
      <c r="W29" s="99">
        <v>0</v>
      </c>
      <c r="X29" s="99">
        <v>0</v>
      </c>
      <c r="Y29" s="99">
        <v>0</v>
      </c>
      <c r="Z29" s="99">
        <v>0</v>
      </c>
      <c r="AA29" s="99">
        <v>0</v>
      </c>
      <c r="AB29" s="99">
        <v>0</v>
      </c>
      <c r="AC29" s="99">
        <v>0</v>
      </c>
      <c r="AD29" s="99">
        <v>0</v>
      </c>
    </row>
    <row r="30" spans="3:30" hidden="1" outlineLevel="1" x14ac:dyDescent="0.2">
      <c r="E30" s="86"/>
      <c r="F30" s="91" t="s">
        <v>280</v>
      </c>
      <c r="G30" s="86" t="s">
        <v>683</v>
      </c>
      <c r="H30" s="92">
        <v>0</v>
      </c>
      <c r="I30" s="99">
        <v>0</v>
      </c>
      <c r="J30" s="99">
        <v>0</v>
      </c>
      <c r="K30" s="99">
        <v>0</v>
      </c>
      <c r="L30" s="99">
        <v>0</v>
      </c>
      <c r="M30" s="99">
        <v>0</v>
      </c>
      <c r="N30" s="99">
        <v>0</v>
      </c>
      <c r="O30" s="99">
        <v>0</v>
      </c>
      <c r="P30" s="99">
        <v>0</v>
      </c>
      <c r="Q30" s="99">
        <v>0</v>
      </c>
      <c r="R30" s="99">
        <v>0</v>
      </c>
      <c r="S30" s="99">
        <v>0</v>
      </c>
      <c r="T30" s="99">
        <v>0</v>
      </c>
      <c r="U30" s="99">
        <v>0</v>
      </c>
      <c r="V30" s="99">
        <v>0</v>
      </c>
      <c r="W30" s="99">
        <v>0</v>
      </c>
      <c r="X30" s="99">
        <v>0</v>
      </c>
      <c r="Y30" s="99">
        <v>0</v>
      </c>
      <c r="Z30" s="99">
        <v>0</v>
      </c>
      <c r="AA30" s="99">
        <v>0</v>
      </c>
      <c r="AB30" s="99">
        <v>0</v>
      </c>
      <c r="AC30" s="99">
        <v>0</v>
      </c>
      <c r="AD30" s="99">
        <v>0</v>
      </c>
    </row>
    <row r="31" spans="3:30" hidden="1" outlineLevel="1" x14ac:dyDescent="0.2">
      <c r="E31" s="86"/>
      <c r="F31" s="91" t="s">
        <v>280</v>
      </c>
      <c r="G31" s="86" t="s">
        <v>682</v>
      </c>
      <c r="H31" s="92">
        <v>0</v>
      </c>
      <c r="I31" s="99">
        <v>0</v>
      </c>
      <c r="J31" s="99">
        <v>0</v>
      </c>
      <c r="K31" s="99">
        <v>0</v>
      </c>
      <c r="L31" s="99">
        <v>0</v>
      </c>
      <c r="M31" s="99">
        <v>0</v>
      </c>
      <c r="N31" s="99">
        <v>0</v>
      </c>
      <c r="O31" s="99">
        <v>0</v>
      </c>
      <c r="P31" s="99">
        <v>0</v>
      </c>
      <c r="Q31" s="99">
        <v>0</v>
      </c>
      <c r="R31" s="99">
        <v>0</v>
      </c>
      <c r="S31" s="99">
        <v>0</v>
      </c>
      <c r="T31" s="99">
        <v>0</v>
      </c>
      <c r="U31" s="99">
        <v>0</v>
      </c>
      <c r="V31" s="99">
        <v>0</v>
      </c>
      <c r="W31" s="99">
        <v>0</v>
      </c>
      <c r="X31" s="99">
        <v>0</v>
      </c>
      <c r="Y31" s="99">
        <v>0</v>
      </c>
      <c r="Z31" s="99">
        <v>0</v>
      </c>
      <c r="AA31" s="99">
        <v>0</v>
      </c>
      <c r="AB31" s="99">
        <v>0</v>
      </c>
      <c r="AC31" s="99">
        <v>0</v>
      </c>
      <c r="AD31" s="99">
        <v>0</v>
      </c>
    </row>
    <row r="32" spans="3:30" hidden="1" outlineLevel="1" x14ac:dyDescent="0.2">
      <c r="E32" s="86"/>
      <c r="F32" s="91" t="s">
        <v>280</v>
      </c>
      <c r="G32" s="86" t="s">
        <v>681</v>
      </c>
      <c r="H32" s="92">
        <v>0</v>
      </c>
      <c r="I32" s="99">
        <v>0</v>
      </c>
      <c r="J32" s="99">
        <v>0</v>
      </c>
      <c r="K32" s="99">
        <v>0</v>
      </c>
      <c r="L32" s="99">
        <v>0</v>
      </c>
      <c r="M32" s="99">
        <v>0</v>
      </c>
      <c r="N32" s="99">
        <v>0</v>
      </c>
      <c r="O32" s="99">
        <v>0</v>
      </c>
      <c r="P32" s="99">
        <v>0</v>
      </c>
      <c r="Q32" s="99">
        <v>0</v>
      </c>
      <c r="R32" s="99">
        <v>0</v>
      </c>
      <c r="S32" s="99">
        <v>0</v>
      </c>
      <c r="T32" s="99">
        <v>0</v>
      </c>
      <c r="U32" s="99">
        <v>0</v>
      </c>
      <c r="V32" s="99">
        <v>0</v>
      </c>
      <c r="W32" s="99">
        <v>0</v>
      </c>
      <c r="X32" s="99">
        <v>0</v>
      </c>
      <c r="Y32" s="99">
        <v>0</v>
      </c>
      <c r="Z32" s="99">
        <v>0</v>
      </c>
      <c r="AA32" s="99">
        <v>0</v>
      </c>
      <c r="AB32" s="99">
        <v>0</v>
      </c>
      <c r="AC32" s="99">
        <v>0</v>
      </c>
      <c r="AD32" s="99">
        <v>0</v>
      </c>
    </row>
    <row r="33" spans="3:30" collapsed="1" x14ac:dyDescent="0.2">
      <c r="D33" s="84" t="s">
        <v>676</v>
      </c>
      <c r="E33" s="104">
        <v>556524133</v>
      </c>
      <c r="F33" s="102" t="s">
        <v>280</v>
      </c>
      <c r="G33" s="86" t="s">
        <v>679</v>
      </c>
      <c r="H33" s="92">
        <v>556524133</v>
      </c>
      <c r="I33" s="99">
        <v>273560815.15418023</v>
      </c>
      <c r="J33" s="99">
        <v>13465820.025292581</v>
      </c>
      <c r="K33" s="99">
        <v>49265604.221366756</v>
      </c>
      <c r="L33" s="99">
        <v>1545668.1327555485</v>
      </c>
      <c r="M33" s="99">
        <v>153099.52859450204</v>
      </c>
      <c r="N33" s="99">
        <v>50964371.882716805</v>
      </c>
      <c r="O33" s="99">
        <v>37409725.308376476</v>
      </c>
      <c r="P33" s="99">
        <v>6967733.2766481545</v>
      </c>
      <c r="Q33" s="99">
        <v>3321013.3646088173</v>
      </c>
      <c r="R33" s="99">
        <v>117108.99561152274</v>
      </c>
      <c r="S33" s="99">
        <v>47815580.945244975</v>
      </c>
      <c r="T33" s="99">
        <v>1306724.9968592192</v>
      </c>
      <c r="U33" s="99">
        <v>21385631.068468675</v>
      </c>
      <c r="V33" s="99">
        <v>119253021.59884721</v>
      </c>
      <c r="W33" s="99">
        <v>16874855.346130047</v>
      </c>
      <c r="X33" s="99">
        <v>158820233.01030514</v>
      </c>
      <c r="Y33" s="99">
        <v>11448758.357209936</v>
      </c>
      <c r="Z33" s="99">
        <v>191607.09620173756</v>
      </c>
      <c r="AA33" s="99">
        <v>11640365.453411674</v>
      </c>
      <c r="AB33" s="99">
        <v>149300.22213926914</v>
      </c>
      <c r="AC33" s="99">
        <v>88556.388587126668</v>
      </c>
      <c r="AD33" s="99">
        <v>19089.918122113795</v>
      </c>
    </row>
    <row r="34" spans="3:30" hidden="1" outlineLevel="1" x14ac:dyDescent="0.2">
      <c r="E34" s="93"/>
      <c r="F34" s="93"/>
      <c r="G34" s="86" t="s">
        <v>687</v>
      </c>
      <c r="H34" s="92">
        <v>10045282.999999998</v>
      </c>
      <c r="I34" s="92">
        <v>4948135.5401258618</v>
      </c>
      <c r="J34" s="92">
        <v>244604.02054498793</v>
      </c>
      <c r="K34" s="92">
        <v>895970.50880779233</v>
      </c>
      <c r="L34" s="92">
        <v>28201.970565600848</v>
      </c>
      <c r="M34" s="92">
        <v>2644.6905580630073</v>
      </c>
      <c r="N34" s="92">
        <v>926817.16993145621</v>
      </c>
      <c r="O34" s="92">
        <v>681076.96454989165</v>
      </c>
      <c r="P34" s="92">
        <v>126904.48095662246</v>
      </c>
      <c r="Q34" s="92">
        <v>57345.771982801351</v>
      </c>
      <c r="R34" s="92">
        <v>2578.7752644479738</v>
      </c>
      <c r="S34" s="92">
        <v>867905.99275376345</v>
      </c>
      <c r="T34" s="92">
        <v>23791.762840561347</v>
      </c>
      <c r="U34" s="92">
        <v>389348.14520138688</v>
      </c>
      <c r="V34" s="92">
        <v>2057715.8874664367</v>
      </c>
      <c r="W34" s="92">
        <v>371589.38415023085</v>
      </c>
      <c r="X34" s="92">
        <v>2842445.1796586155</v>
      </c>
      <c r="Y34" s="92">
        <v>209157.65507999039</v>
      </c>
      <c r="Z34" s="92">
        <v>3503.3107729889725</v>
      </c>
      <c r="AA34" s="92">
        <v>212660.96585297937</v>
      </c>
      <c r="AB34" s="92">
        <v>2714.131132333353</v>
      </c>
      <c r="AC34" s="92">
        <v>0</v>
      </c>
      <c r="AD34" s="92">
        <v>0</v>
      </c>
    </row>
    <row r="35" spans="3:30" hidden="1" outlineLevel="1" x14ac:dyDescent="0.2">
      <c r="E35" s="93"/>
      <c r="F35" s="93"/>
      <c r="G35" s="86" t="s">
        <v>686</v>
      </c>
      <c r="H35" s="92">
        <v>456182831.82010001</v>
      </c>
      <c r="I35" s="92">
        <v>224707903.49304202</v>
      </c>
      <c r="J35" s="92">
        <v>11108114.601330247</v>
      </c>
      <c r="K35" s="92">
        <v>40688387.169901982</v>
      </c>
      <c r="L35" s="92">
        <v>1280725.9681507132</v>
      </c>
      <c r="M35" s="92">
        <v>120102.38318473092</v>
      </c>
      <c r="N35" s="92">
        <v>42089215.521237426</v>
      </c>
      <c r="O35" s="92">
        <v>30929503.765678618</v>
      </c>
      <c r="P35" s="92">
        <v>5763067.6501052268</v>
      </c>
      <c r="Q35" s="92">
        <v>2604222.9627601407</v>
      </c>
      <c r="R35" s="92">
        <v>117108.99561152274</v>
      </c>
      <c r="S35" s="92">
        <v>39413903.374155514</v>
      </c>
      <c r="T35" s="92">
        <v>1080446.7874722397</v>
      </c>
      <c r="U35" s="92">
        <v>17681327.58846835</v>
      </c>
      <c r="V35" s="92">
        <v>93446313.122850716</v>
      </c>
      <c r="W35" s="92">
        <v>16874855.346130047</v>
      </c>
      <c r="X35" s="92">
        <v>129082942.84492135</v>
      </c>
      <c r="Y35" s="92">
        <v>9498401.5274872538</v>
      </c>
      <c r="Z35" s="92">
        <v>159094.59486287969</v>
      </c>
      <c r="AA35" s="92">
        <v>9657496.122350134</v>
      </c>
      <c r="AB35" s="92">
        <v>123255.86306318332</v>
      </c>
      <c r="AC35" s="92">
        <v>0</v>
      </c>
      <c r="AD35" s="92">
        <v>0</v>
      </c>
    </row>
    <row r="36" spans="3:30" hidden="1" outlineLevel="1" x14ac:dyDescent="0.2">
      <c r="E36" s="93"/>
      <c r="F36" s="93"/>
      <c r="G36" s="86" t="s">
        <v>685</v>
      </c>
      <c r="H36" s="92">
        <v>100341301.17989999</v>
      </c>
      <c r="I36" s="92">
        <v>48852911.661138184</v>
      </c>
      <c r="J36" s="92">
        <v>2357705.4239623342</v>
      </c>
      <c r="K36" s="92">
        <v>8577217.05146477</v>
      </c>
      <c r="L36" s="92">
        <v>264942.1646048351</v>
      </c>
      <c r="M36" s="92">
        <v>32997.145409771125</v>
      </c>
      <c r="N36" s="92">
        <v>8875156.3614793755</v>
      </c>
      <c r="O36" s="92">
        <v>6480221.5426978562</v>
      </c>
      <c r="P36" s="92">
        <v>1204665.6265429286</v>
      </c>
      <c r="Q36" s="92">
        <v>716790.40184867696</v>
      </c>
      <c r="R36" s="92">
        <v>0</v>
      </c>
      <c r="S36" s="92">
        <v>8401677.5710894614</v>
      </c>
      <c r="T36" s="92">
        <v>226278.2093869797</v>
      </c>
      <c r="U36" s="92">
        <v>3704303.4800003208</v>
      </c>
      <c r="V36" s="92">
        <v>25806708.475996479</v>
      </c>
      <c r="W36" s="92">
        <v>0</v>
      </c>
      <c r="X36" s="92">
        <v>29737290.165383779</v>
      </c>
      <c r="Y36" s="92">
        <v>1950356.8297226825</v>
      </c>
      <c r="Z36" s="92">
        <v>32512.501338857834</v>
      </c>
      <c r="AA36" s="92">
        <v>1982869.3310615404</v>
      </c>
      <c r="AB36" s="92">
        <v>26044.359076085831</v>
      </c>
      <c r="AC36" s="92">
        <v>88556.388587126668</v>
      </c>
      <c r="AD36" s="92">
        <v>19089.918122113795</v>
      </c>
    </row>
    <row r="37" spans="3:30" hidden="1" outlineLevel="1" x14ac:dyDescent="0.2">
      <c r="E37" s="93"/>
      <c r="F37" s="93"/>
      <c r="G37" s="86" t="s">
        <v>684</v>
      </c>
      <c r="H37" s="92">
        <v>0</v>
      </c>
      <c r="I37" s="92">
        <v>0</v>
      </c>
      <c r="J37" s="92">
        <v>0</v>
      </c>
      <c r="K37" s="92">
        <v>0</v>
      </c>
      <c r="L37" s="92">
        <v>0</v>
      </c>
      <c r="M37" s="92">
        <v>0</v>
      </c>
      <c r="N37" s="92">
        <v>0</v>
      </c>
      <c r="O37" s="92">
        <v>0</v>
      </c>
      <c r="P37" s="92">
        <v>0</v>
      </c>
      <c r="Q37" s="92">
        <v>0</v>
      </c>
      <c r="R37" s="92">
        <v>0</v>
      </c>
      <c r="S37" s="92">
        <v>0</v>
      </c>
      <c r="T37" s="92">
        <v>0</v>
      </c>
      <c r="U37" s="92">
        <v>0</v>
      </c>
      <c r="V37" s="92">
        <v>0</v>
      </c>
      <c r="W37" s="92">
        <v>0</v>
      </c>
      <c r="X37" s="92">
        <v>0</v>
      </c>
      <c r="Y37" s="92">
        <v>0</v>
      </c>
      <c r="Z37" s="92">
        <v>0</v>
      </c>
      <c r="AA37" s="92">
        <v>0</v>
      </c>
      <c r="AB37" s="92">
        <v>0</v>
      </c>
      <c r="AC37" s="92">
        <v>0</v>
      </c>
      <c r="AD37" s="92">
        <v>0</v>
      </c>
    </row>
    <row r="38" spans="3:30" hidden="1" outlineLevel="1" x14ac:dyDescent="0.2">
      <c r="E38" s="93"/>
      <c r="F38" s="93"/>
      <c r="G38" s="86" t="s">
        <v>683</v>
      </c>
      <c r="H38" s="92">
        <v>0</v>
      </c>
      <c r="I38" s="92">
        <v>0</v>
      </c>
      <c r="J38" s="92">
        <v>0</v>
      </c>
      <c r="K38" s="92">
        <v>0</v>
      </c>
      <c r="L38" s="92">
        <v>0</v>
      </c>
      <c r="M38" s="92">
        <v>0</v>
      </c>
      <c r="N38" s="92">
        <v>0</v>
      </c>
      <c r="O38" s="92">
        <v>0</v>
      </c>
      <c r="P38" s="92">
        <v>0</v>
      </c>
      <c r="Q38" s="92">
        <v>0</v>
      </c>
      <c r="R38" s="92">
        <v>0</v>
      </c>
      <c r="S38" s="92">
        <v>0</v>
      </c>
      <c r="T38" s="92">
        <v>0</v>
      </c>
      <c r="U38" s="92">
        <v>0</v>
      </c>
      <c r="V38" s="92">
        <v>0</v>
      </c>
      <c r="W38" s="92">
        <v>0</v>
      </c>
      <c r="X38" s="92">
        <v>0</v>
      </c>
      <c r="Y38" s="92">
        <v>0</v>
      </c>
      <c r="Z38" s="92">
        <v>0</v>
      </c>
      <c r="AA38" s="92">
        <v>0</v>
      </c>
      <c r="AB38" s="92">
        <v>0</v>
      </c>
      <c r="AC38" s="92">
        <v>0</v>
      </c>
      <c r="AD38" s="92">
        <v>0</v>
      </c>
    </row>
    <row r="39" spans="3:30" hidden="1" outlineLevel="1" x14ac:dyDescent="0.2">
      <c r="E39" s="93"/>
      <c r="F39" s="93"/>
      <c r="G39" s="86" t="s">
        <v>682</v>
      </c>
      <c r="H39" s="92">
        <v>0</v>
      </c>
      <c r="I39" s="92">
        <v>0</v>
      </c>
      <c r="J39" s="92">
        <v>0</v>
      </c>
      <c r="K39" s="92">
        <v>0</v>
      </c>
      <c r="L39" s="92">
        <v>0</v>
      </c>
      <c r="M39" s="92">
        <v>0</v>
      </c>
      <c r="N39" s="92">
        <v>0</v>
      </c>
      <c r="O39" s="92">
        <v>0</v>
      </c>
      <c r="P39" s="92">
        <v>0</v>
      </c>
      <c r="Q39" s="92">
        <v>0</v>
      </c>
      <c r="R39" s="92">
        <v>0</v>
      </c>
      <c r="S39" s="92">
        <v>0</v>
      </c>
      <c r="T39" s="92">
        <v>0</v>
      </c>
      <c r="U39" s="92">
        <v>0</v>
      </c>
      <c r="V39" s="92">
        <v>0</v>
      </c>
      <c r="W39" s="92">
        <v>0</v>
      </c>
      <c r="X39" s="92">
        <v>0</v>
      </c>
      <c r="Y39" s="92">
        <v>0</v>
      </c>
      <c r="Z39" s="92">
        <v>0</v>
      </c>
      <c r="AA39" s="92">
        <v>0</v>
      </c>
      <c r="AB39" s="92">
        <v>0</v>
      </c>
      <c r="AC39" s="92">
        <v>0</v>
      </c>
      <c r="AD39" s="92">
        <v>0</v>
      </c>
    </row>
    <row r="40" spans="3:30" hidden="1" outlineLevel="1" x14ac:dyDescent="0.2">
      <c r="E40" s="93"/>
      <c r="F40" s="93"/>
      <c r="G40" s="86" t="s">
        <v>681</v>
      </c>
      <c r="H40" s="92">
        <v>0</v>
      </c>
      <c r="I40" s="92">
        <v>0</v>
      </c>
      <c r="J40" s="92">
        <v>0</v>
      </c>
      <c r="K40" s="92">
        <v>0</v>
      </c>
      <c r="L40" s="92">
        <v>0</v>
      </c>
      <c r="M40" s="92">
        <v>0</v>
      </c>
      <c r="N40" s="92">
        <v>0</v>
      </c>
      <c r="O40" s="92">
        <v>0</v>
      </c>
      <c r="P40" s="92">
        <v>0</v>
      </c>
      <c r="Q40" s="92">
        <v>0</v>
      </c>
      <c r="R40" s="92">
        <v>0</v>
      </c>
      <c r="S40" s="92">
        <v>0</v>
      </c>
      <c r="T40" s="92">
        <v>0</v>
      </c>
      <c r="U40" s="92">
        <v>0</v>
      </c>
      <c r="V40" s="92">
        <v>0</v>
      </c>
      <c r="W40" s="92">
        <v>0</v>
      </c>
      <c r="X40" s="92">
        <v>0</v>
      </c>
      <c r="Y40" s="92">
        <v>0</v>
      </c>
      <c r="Z40" s="92">
        <v>0</v>
      </c>
      <c r="AA40" s="92">
        <v>0</v>
      </c>
      <c r="AB40" s="92">
        <v>0</v>
      </c>
      <c r="AC40" s="92">
        <v>0</v>
      </c>
      <c r="AD40" s="92">
        <v>0</v>
      </c>
    </row>
    <row r="41" spans="3:30" collapsed="1" x14ac:dyDescent="0.2">
      <c r="D41" s="84" t="s">
        <v>22</v>
      </c>
      <c r="E41" s="92">
        <v>566569416</v>
      </c>
      <c r="F41" s="91"/>
      <c r="G41" s="86" t="s">
        <v>679</v>
      </c>
      <c r="H41" s="92">
        <v>566569416</v>
      </c>
      <c r="I41" s="92">
        <v>278508950.69430608</v>
      </c>
      <c r="J41" s="92">
        <v>13710424.045837568</v>
      </c>
      <c r="K41" s="92">
        <v>50161574.730174549</v>
      </c>
      <c r="L41" s="92">
        <v>1573870.1033211492</v>
      </c>
      <c r="M41" s="92">
        <v>155744.21915256506</v>
      </c>
      <c r="N41" s="92">
        <v>51891189.052648261</v>
      </c>
      <c r="O41" s="92">
        <v>38090802.272926368</v>
      </c>
      <c r="P41" s="92">
        <v>7094637.7576047769</v>
      </c>
      <c r="Q41" s="92">
        <v>3378359.1365916184</v>
      </c>
      <c r="R41" s="92">
        <v>119687.77087597072</v>
      </c>
      <c r="S41" s="92">
        <v>48683486.937998742</v>
      </c>
      <c r="T41" s="92">
        <v>1330516.7596997805</v>
      </c>
      <c r="U41" s="92">
        <v>21774979.21367006</v>
      </c>
      <c r="V41" s="92">
        <v>121310737.48631364</v>
      </c>
      <c r="W41" s="92">
        <v>17246444.730280276</v>
      </c>
      <c r="X41" s="92">
        <v>161662678.18996376</v>
      </c>
      <c r="Y41" s="92">
        <v>11657916.012289926</v>
      </c>
      <c r="Z41" s="92">
        <v>195110.40697472653</v>
      </c>
      <c r="AA41" s="92">
        <v>11853026.419264654</v>
      </c>
      <c r="AB41" s="92">
        <v>152014.35327160251</v>
      </c>
      <c r="AC41" s="92">
        <v>88556.388587126668</v>
      </c>
      <c r="AD41" s="92">
        <v>19089.918122113795</v>
      </c>
    </row>
    <row r="42" spans="3:30" x14ac:dyDescent="0.2">
      <c r="E42" s="92"/>
      <c r="F42" s="91"/>
      <c r="G42" s="91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</row>
    <row r="43" spans="3:30" x14ac:dyDescent="0.2">
      <c r="C43" s="86" t="s">
        <v>675</v>
      </c>
      <c r="E43" s="91"/>
      <c r="F43" s="91"/>
      <c r="G43" s="91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</row>
    <row r="44" spans="3:30" hidden="1" outlineLevel="1" x14ac:dyDescent="0.2">
      <c r="F44" s="91" t="s">
        <v>517</v>
      </c>
      <c r="G44" s="86" t="s">
        <v>687</v>
      </c>
      <c r="H44" s="92">
        <v>0</v>
      </c>
      <c r="I44" s="99">
        <v>0</v>
      </c>
      <c r="J44" s="99">
        <v>0</v>
      </c>
      <c r="K44" s="99">
        <v>0</v>
      </c>
      <c r="L44" s="99">
        <v>0</v>
      </c>
      <c r="M44" s="99">
        <v>0</v>
      </c>
      <c r="N44" s="99">
        <v>0</v>
      </c>
      <c r="O44" s="99">
        <v>0</v>
      </c>
      <c r="P44" s="99">
        <v>0</v>
      </c>
      <c r="Q44" s="99">
        <v>0</v>
      </c>
      <c r="R44" s="99">
        <v>0</v>
      </c>
      <c r="S44" s="99">
        <v>0</v>
      </c>
      <c r="T44" s="99">
        <v>0</v>
      </c>
      <c r="U44" s="99">
        <v>0</v>
      </c>
      <c r="V44" s="99">
        <v>0</v>
      </c>
      <c r="W44" s="99">
        <v>0</v>
      </c>
      <c r="X44" s="99">
        <v>0</v>
      </c>
      <c r="Y44" s="99">
        <v>0</v>
      </c>
      <c r="Z44" s="99">
        <v>0</v>
      </c>
      <c r="AA44" s="99">
        <v>0</v>
      </c>
      <c r="AB44" s="99">
        <v>0</v>
      </c>
      <c r="AC44" s="99">
        <v>0</v>
      </c>
      <c r="AD44" s="99">
        <v>0</v>
      </c>
    </row>
    <row r="45" spans="3:30" hidden="1" outlineLevel="1" x14ac:dyDescent="0.2">
      <c r="F45" s="91" t="s">
        <v>517</v>
      </c>
      <c r="G45" s="86" t="s">
        <v>686</v>
      </c>
      <c r="H45" s="92">
        <v>0</v>
      </c>
      <c r="I45" s="99">
        <v>0</v>
      </c>
      <c r="J45" s="99">
        <v>0</v>
      </c>
      <c r="K45" s="99">
        <v>0</v>
      </c>
      <c r="L45" s="99">
        <v>0</v>
      </c>
      <c r="M45" s="99">
        <v>0</v>
      </c>
      <c r="N45" s="99">
        <v>0</v>
      </c>
      <c r="O45" s="99">
        <v>0</v>
      </c>
      <c r="P45" s="99">
        <v>0</v>
      </c>
      <c r="Q45" s="99">
        <v>0</v>
      </c>
      <c r="R45" s="99">
        <v>0</v>
      </c>
      <c r="S45" s="99">
        <v>0</v>
      </c>
      <c r="T45" s="99">
        <v>0</v>
      </c>
      <c r="U45" s="99">
        <v>0</v>
      </c>
      <c r="V45" s="99">
        <v>0</v>
      </c>
      <c r="W45" s="99">
        <v>0</v>
      </c>
      <c r="X45" s="99">
        <v>0</v>
      </c>
      <c r="Y45" s="99">
        <v>0</v>
      </c>
      <c r="Z45" s="99">
        <v>0</v>
      </c>
      <c r="AA45" s="99">
        <v>0</v>
      </c>
      <c r="AB45" s="99">
        <v>0</v>
      </c>
      <c r="AC45" s="99">
        <v>0</v>
      </c>
      <c r="AD45" s="99">
        <v>0</v>
      </c>
    </row>
    <row r="46" spans="3:30" hidden="1" outlineLevel="1" x14ac:dyDescent="0.2">
      <c r="F46" s="91" t="s">
        <v>517</v>
      </c>
      <c r="G46" s="86" t="s">
        <v>685</v>
      </c>
      <c r="H46" s="92">
        <v>0</v>
      </c>
      <c r="I46" s="99">
        <v>0</v>
      </c>
      <c r="J46" s="99">
        <v>0</v>
      </c>
      <c r="K46" s="99">
        <v>0</v>
      </c>
      <c r="L46" s="99">
        <v>0</v>
      </c>
      <c r="M46" s="99">
        <v>0</v>
      </c>
      <c r="N46" s="99">
        <v>0</v>
      </c>
      <c r="O46" s="99">
        <v>0</v>
      </c>
      <c r="P46" s="99">
        <v>0</v>
      </c>
      <c r="Q46" s="99">
        <v>0</v>
      </c>
      <c r="R46" s="99">
        <v>0</v>
      </c>
      <c r="S46" s="99">
        <v>0</v>
      </c>
      <c r="T46" s="99">
        <v>0</v>
      </c>
      <c r="U46" s="99">
        <v>0</v>
      </c>
      <c r="V46" s="99">
        <v>0</v>
      </c>
      <c r="W46" s="99">
        <v>0</v>
      </c>
      <c r="X46" s="99">
        <v>0</v>
      </c>
      <c r="Y46" s="99">
        <v>0</v>
      </c>
      <c r="Z46" s="99">
        <v>0</v>
      </c>
      <c r="AA46" s="99">
        <v>0</v>
      </c>
      <c r="AB46" s="99">
        <v>0</v>
      </c>
      <c r="AC46" s="99">
        <v>0</v>
      </c>
      <c r="AD46" s="99">
        <v>0</v>
      </c>
    </row>
    <row r="47" spans="3:30" hidden="1" outlineLevel="1" x14ac:dyDescent="0.2">
      <c r="F47" s="91" t="s">
        <v>517</v>
      </c>
      <c r="G47" s="86" t="s">
        <v>684</v>
      </c>
      <c r="H47" s="92">
        <v>7494757</v>
      </c>
      <c r="I47" s="99">
        <v>5009065.7584385723</v>
      </c>
      <c r="J47" s="99">
        <v>236114.28350160414</v>
      </c>
      <c r="K47" s="99">
        <v>857345.45452157489</v>
      </c>
      <c r="L47" s="99">
        <v>26496.435684818774</v>
      </c>
      <c r="M47" s="99">
        <v>0</v>
      </c>
      <c r="N47" s="99">
        <v>883841.89020639367</v>
      </c>
      <c r="O47" s="99">
        <v>642859.23971870029</v>
      </c>
      <c r="P47" s="99">
        <v>119732.57665818873</v>
      </c>
      <c r="Q47" s="99">
        <v>0</v>
      </c>
      <c r="R47" s="99">
        <v>0</v>
      </c>
      <c r="S47" s="99">
        <v>762591.81637688901</v>
      </c>
      <c r="T47" s="99">
        <v>22917.535731937005</v>
      </c>
      <c r="U47" s="99">
        <v>369607.99249974871</v>
      </c>
      <c r="V47" s="99">
        <v>0</v>
      </c>
      <c r="W47" s="99">
        <v>0</v>
      </c>
      <c r="X47" s="99">
        <v>392525.52823168569</v>
      </c>
      <c r="Y47" s="99">
        <v>193851.60376692924</v>
      </c>
      <c r="Z47" s="99">
        <v>3234.2035853993048</v>
      </c>
      <c r="AA47" s="99">
        <v>197085.80735232856</v>
      </c>
      <c r="AB47" s="99">
        <v>2620.2468202467517</v>
      </c>
      <c r="AC47" s="99">
        <v>8976.6015763917439</v>
      </c>
      <c r="AD47" s="99">
        <v>1935.0674958877755</v>
      </c>
    </row>
    <row r="48" spans="3:30" hidden="1" outlineLevel="1" x14ac:dyDescent="0.2">
      <c r="F48" s="91" t="s">
        <v>517</v>
      </c>
      <c r="G48" s="86" t="s">
        <v>683</v>
      </c>
      <c r="H48" s="92">
        <v>0</v>
      </c>
      <c r="I48" s="99">
        <v>0</v>
      </c>
      <c r="J48" s="99">
        <v>0</v>
      </c>
      <c r="K48" s="99">
        <v>0</v>
      </c>
      <c r="L48" s="99">
        <v>0</v>
      </c>
      <c r="M48" s="99">
        <v>0</v>
      </c>
      <c r="N48" s="99">
        <v>0</v>
      </c>
      <c r="O48" s="99">
        <v>0</v>
      </c>
      <c r="P48" s="99">
        <v>0</v>
      </c>
      <c r="Q48" s="99">
        <v>0</v>
      </c>
      <c r="R48" s="99">
        <v>0</v>
      </c>
      <c r="S48" s="99">
        <v>0</v>
      </c>
      <c r="T48" s="99">
        <v>0</v>
      </c>
      <c r="U48" s="99">
        <v>0</v>
      </c>
      <c r="V48" s="99">
        <v>0</v>
      </c>
      <c r="W48" s="99">
        <v>0</v>
      </c>
      <c r="X48" s="99">
        <v>0</v>
      </c>
      <c r="Y48" s="99">
        <v>0</v>
      </c>
      <c r="Z48" s="99">
        <v>0</v>
      </c>
      <c r="AA48" s="99">
        <v>0</v>
      </c>
      <c r="AB48" s="99">
        <v>0</v>
      </c>
      <c r="AC48" s="99">
        <v>0</v>
      </c>
      <c r="AD48" s="99">
        <v>0</v>
      </c>
    </row>
    <row r="49" spans="4:30" hidden="1" outlineLevel="1" x14ac:dyDescent="0.2">
      <c r="F49" s="91" t="s">
        <v>517</v>
      </c>
      <c r="G49" s="86" t="s">
        <v>682</v>
      </c>
      <c r="H49" s="92">
        <v>0</v>
      </c>
      <c r="I49" s="99">
        <v>0</v>
      </c>
      <c r="J49" s="99">
        <v>0</v>
      </c>
      <c r="K49" s="99">
        <v>0</v>
      </c>
      <c r="L49" s="99">
        <v>0</v>
      </c>
      <c r="M49" s="99">
        <v>0</v>
      </c>
      <c r="N49" s="99">
        <v>0</v>
      </c>
      <c r="O49" s="99">
        <v>0</v>
      </c>
      <c r="P49" s="99">
        <v>0</v>
      </c>
      <c r="Q49" s="99">
        <v>0</v>
      </c>
      <c r="R49" s="99">
        <v>0</v>
      </c>
      <c r="S49" s="99">
        <v>0</v>
      </c>
      <c r="T49" s="99">
        <v>0</v>
      </c>
      <c r="U49" s="99">
        <v>0</v>
      </c>
      <c r="V49" s="99">
        <v>0</v>
      </c>
      <c r="W49" s="99">
        <v>0</v>
      </c>
      <c r="X49" s="99">
        <v>0</v>
      </c>
      <c r="Y49" s="99">
        <v>0</v>
      </c>
      <c r="Z49" s="99">
        <v>0</v>
      </c>
      <c r="AA49" s="99">
        <v>0</v>
      </c>
      <c r="AB49" s="99">
        <v>0</v>
      </c>
      <c r="AC49" s="99">
        <v>0</v>
      </c>
      <c r="AD49" s="99">
        <v>0</v>
      </c>
    </row>
    <row r="50" spans="4:30" hidden="1" outlineLevel="1" x14ac:dyDescent="0.2">
      <c r="F50" s="91" t="s">
        <v>517</v>
      </c>
      <c r="G50" s="86" t="s">
        <v>681</v>
      </c>
      <c r="H50" s="92">
        <v>0</v>
      </c>
      <c r="I50" s="99">
        <v>0</v>
      </c>
      <c r="J50" s="99">
        <v>0</v>
      </c>
      <c r="K50" s="99">
        <v>0</v>
      </c>
      <c r="L50" s="99">
        <v>0</v>
      </c>
      <c r="M50" s="99">
        <v>0</v>
      </c>
      <c r="N50" s="99">
        <v>0</v>
      </c>
      <c r="O50" s="99">
        <v>0</v>
      </c>
      <c r="P50" s="99">
        <v>0</v>
      </c>
      <c r="Q50" s="99">
        <v>0</v>
      </c>
      <c r="R50" s="99">
        <v>0</v>
      </c>
      <c r="S50" s="99">
        <v>0</v>
      </c>
      <c r="T50" s="99">
        <v>0</v>
      </c>
      <c r="U50" s="99">
        <v>0</v>
      </c>
      <c r="V50" s="99">
        <v>0</v>
      </c>
      <c r="W50" s="99">
        <v>0</v>
      </c>
      <c r="X50" s="99">
        <v>0</v>
      </c>
      <c r="Y50" s="99">
        <v>0</v>
      </c>
      <c r="Z50" s="99">
        <v>0</v>
      </c>
      <c r="AA50" s="99">
        <v>0</v>
      </c>
      <c r="AB50" s="99">
        <v>0</v>
      </c>
      <c r="AC50" s="99">
        <v>0</v>
      </c>
      <c r="AD50" s="99">
        <v>0</v>
      </c>
    </row>
    <row r="51" spans="4:30" collapsed="1" x14ac:dyDescent="0.2">
      <c r="D51" s="84" t="s">
        <v>674</v>
      </c>
      <c r="E51" s="102">
        <v>7494757</v>
      </c>
      <c r="F51" s="102" t="s">
        <v>517</v>
      </c>
      <c r="G51" s="86" t="s">
        <v>679</v>
      </c>
      <c r="H51" s="92">
        <v>7494757</v>
      </c>
      <c r="I51" s="99">
        <v>5009065.7584385723</v>
      </c>
      <c r="J51" s="99">
        <v>236114.28350160414</v>
      </c>
      <c r="K51" s="99">
        <v>857345.45452157489</v>
      </c>
      <c r="L51" s="99">
        <v>26496.435684818774</v>
      </c>
      <c r="M51" s="99">
        <v>0</v>
      </c>
      <c r="N51" s="99">
        <v>883841.89020639367</v>
      </c>
      <c r="O51" s="99">
        <v>642859.23971870029</v>
      </c>
      <c r="P51" s="99">
        <v>119732.57665818873</v>
      </c>
      <c r="Q51" s="99">
        <v>0</v>
      </c>
      <c r="R51" s="99">
        <v>0</v>
      </c>
      <c r="S51" s="99">
        <v>762591.81637688901</v>
      </c>
      <c r="T51" s="99">
        <v>22917.535731937005</v>
      </c>
      <c r="U51" s="99">
        <v>369607.99249974871</v>
      </c>
      <c r="V51" s="99">
        <v>0</v>
      </c>
      <c r="W51" s="99">
        <v>0</v>
      </c>
      <c r="X51" s="99">
        <v>392525.52823168569</v>
      </c>
      <c r="Y51" s="99">
        <v>193851.60376692924</v>
      </c>
      <c r="Z51" s="99">
        <v>3234.2035853993048</v>
      </c>
      <c r="AA51" s="99">
        <v>197085.80735232856</v>
      </c>
      <c r="AB51" s="99">
        <v>2620.2468202467517</v>
      </c>
      <c r="AC51" s="99">
        <v>8976.6015763917439</v>
      </c>
      <c r="AD51" s="99">
        <v>1935.0674958877755</v>
      </c>
    </row>
    <row r="52" spans="4:30" hidden="1" outlineLevel="1" x14ac:dyDescent="0.2">
      <c r="E52" s="91"/>
      <c r="F52" s="91" t="s">
        <v>517</v>
      </c>
      <c r="G52" s="86" t="s">
        <v>687</v>
      </c>
      <c r="H52" s="92">
        <v>0</v>
      </c>
      <c r="I52" s="99">
        <v>0</v>
      </c>
      <c r="J52" s="99">
        <v>0</v>
      </c>
      <c r="K52" s="99">
        <v>0</v>
      </c>
      <c r="L52" s="99">
        <v>0</v>
      </c>
      <c r="M52" s="99">
        <v>0</v>
      </c>
      <c r="N52" s="99">
        <v>0</v>
      </c>
      <c r="O52" s="99">
        <v>0</v>
      </c>
      <c r="P52" s="99">
        <v>0</v>
      </c>
      <c r="Q52" s="99">
        <v>0</v>
      </c>
      <c r="R52" s="99">
        <v>0</v>
      </c>
      <c r="S52" s="99">
        <v>0</v>
      </c>
      <c r="T52" s="99">
        <v>0</v>
      </c>
      <c r="U52" s="99">
        <v>0</v>
      </c>
      <c r="V52" s="99">
        <v>0</v>
      </c>
      <c r="W52" s="99">
        <v>0</v>
      </c>
      <c r="X52" s="99">
        <v>0</v>
      </c>
      <c r="Y52" s="99">
        <v>0</v>
      </c>
      <c r="Z52" s="99">
        <v>0</v>
      </c>
      <c r="AA52" s="99">
        <v>0</v>
      </c>
      <c r="AB52" s="99">
        <v>0</v>
      </c>
      <c r="AC52" s="99">
        <v>0</v>
      </c>
      <c r="AD52" s="99">
        <v>0</v>
      </c>
    </row>
    <row r="53" spans="4:30" hidden="1" outlineLevel="1" x14ac:dyDescent="0.2">
      <c r="E53" s="91"/>
      <c r="F53" s="91" t="s">
        <v>517</v>
      </c>
      <c r="G53" s="86" t="s">
        <v>686</v>
      </c>
      <c r="H53" s="92">
        <v>0</v>
      </c>
      <c r="I53" s="99">
        <v>0</v>
      </c>
      <c r="J53" s="99">
        <v>0</v>
      </c>
      <c r="K53" s="99">
        <v>0</v>
      </c>
      <c r="L53" s="99">
        <v>0</v>
      </c>
      <c r="M53" s="99">
        <v>0</v>
      </c>
      <c r="N53" s="99">
        <v>0</v>
      </c>
      <c r="O53" s="99">
        <v>0</v>
      </c>
      <c r="P53" s="99">
        <v>0</v>
      </c>
      <c r="Q53" s="99">
        <v>0</v>
      </c>
      <c r="R53" s="99">
        <v>0</v>
      </c>
      <c r="S53" s="99">
        <v>0</v>
      </c>
      <c r="T53" s="99">
        <v>0</v>
      </c>
      <c r="U53" s="99">
        <v>0</v>
      </c>
      <c r="V53" s="99">
        <v>0</v>
      </c>
      <c r="W53" s="99">
        <v>0</v>
      </c>
      <c r="X53" s="99">
        <v>0</v>
      </c>
      <c r="Y53" s="99">
        <v>0</v>
      </c>
      <c r="Z53" s="99">
        <v>0</v>
      </c>
      <c r="AA53" s="99">
        <v>0</v>
      </c>
      <c r="AB53" s="99">
        <v>0</v>
      </c>
      <c r="AC53" s="99">
        <v>0</v>
      </c>
      <c r="AD53" s="99">
        <v>0</v>
      </c>
    </row>
    <row r="54" spans="4:30" hidden="1" outlineLevel="1" x14ac:dyDescent="0.2">
      <c r="E54" s="91"/>
      <c r="F54" s="91" t="s">
        <v>517</v>
      </c>
      <c r="G54" s="86" t="s">
        <v>685</v>
      </c>
      <c r="H54" s="92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99">
        <v>0</v>
      </c>
      <c r="Q54" s="99">
        <v>0</v>
      </c>
      <c r="R54" s="99">
        <v>0</v>
      </c>
      <c r="S54" s="99">
        <v>0</v>
      </c>
      <c r="T54" s="99">
        <v>0</v>
      </c>
      <c r="U54" s="99">
        <v>0</v>
      </c>
      <c r="V54" s="99">
        <v>0</v>
      </c>
      <c r="W54" s="99">
        <v>0</v>
      </c>
      <c r="X54" s="99">
        <v>0</v>
      </c>
      <c r="Y54" s="99">
        <v>0</v>
      </c>
      <c r="Z54" s="99">
        <v>0</v>
      </c>
      <c r="AA54" s="99">
        <v>0</v>
      </c>
      <c r="AB54" s="99">
        <v>0</v>
      </c>
      <c r="AC54" s="99">
        <v>0</v>
      </c>
      <c r="AD54" s="99">
        <v>0</v>
      </c>
    </row>
    <row r="55" spans="4:30" hidden="1" outlineLevel="1" x14ac:dyDescent="0.2">
      <c r="E55" s="91"/>
      <c r="F55" s="91" t="s">
        <v>517</v>
      </c>
      <c r="G55" s="86" t="s">
        <v>684</v>
      </c>
      <c r="H55" s="92">
        <v>4455327.8600000013</v>
      </c>
      <c r="I55" s="99">
        <v>2977685.6309208428</v>
      </c>
      <c r="J55" s="99">
        <v>140360.32728327753</v>
      </c>
      <c r="K55" s="99">
        <v>509656.96275067172</v>
      </c>
      <c r="L55" s="99">
        <v>15751.052115134789</v>
      </c>
      <c r="M55" s="99">
        <v>0</v>
      </c>
      <c r="N55" s="99">
        <v>525408.01486580656</v>
      </c>
      <c r="O55" s="99">
        <v>382153.64164270356</v>
      </c>
      <c r="P55" s="99">
        <v>71176.141472607313</v>
      </c>
      <c r="Q55" s="99">
        <v>0</v>
      </c>
      <c r="R55" s="99">
        <v>0</v>
      </c>
      <c r="S55" s="99">
        <v>453329.78311531089</v>
      </c>
      <c r="T55" s="99">
        <v>13623.541821175049</v>
      </c>
      <c r="U55" s="99">
        <v>219716.90159704999</v>
      </c>
      <c r="V55" s="99">
        <v>0</v>
      </c>
      <c r="W55" s="99">
        <v>0</v>
      </c>
      <c r="X55" s="99">
        <v>233340.44341822504</v>
      </c>
      <c r="Y55" s="99">
        <v>115236.88506091404</v>
      </c>
      <c r="Z55" s="99">
        <v>1922.6023390673524</v>
      </c>
      <c r="AA55" s="99">
        <v>117159.48739998139</v>
      </c>
      <c r="AB55" s="99">
        <v>1557.630041684042</v>
      </c>
      <c r="AC55" s="99">
        <v>5336.224121931913</v>
      </c>
      <c r="AD55" s="99">
        <v>1150.3188329400461</v>
      </c>
    </row>
    <row r="56" spans="4:30" hidden="1" outlineLevel="1" x14ac:dyDescent="0.2">
      <c r="E56" s="91"/>
      <c r="F56" s="91" t="s">
        <v>517</v>
      </c>
      <c r="G56" s="86" t="s">
        <v>683</v>
      </c>
      <c r="H56" s="92">
        <v>0</v>
      </c>
      <c r="I56" s="99">
        <v>0</v>
      </c>
      <c r="J56" s="99">
        <v>0</v>
      </c>
      <c r="K56" s="99">
        <v>0</v>
      </c>
      <c r="L56" s="99">
        <v>0</v>
      </c>
      <c r="M56" s="99">
        <v>0</v>
      </c>
      <c r="N56" s="99">
        <v>0</v>
      </c>
      <c r="O56" s="99">
        <v>0</v>
      </c>
      <c r="P56" s="99">
        <v>0</v>
      </c>
      <c r="Q56" s="99">
        <v>0</v>
      </c>
      <c r="R56" s="99">
        <v>0</v>
      </c>
      <c r="S56" s="99">
        <v>0</v>
      </c>
      <c r="T56" s="99">
        <v>0</v>
      </c>
      <c r="U56" s="99">
        <v>0</v>
      </c>
      <c r="V56" s="99">
        <v>0</v>
      </c>
      <c r="W56" s="99">
        <v>0</v>
      </c>
      <c r="X56" s="99">
        <v>0</v>
      </c>
      <c r="Y56" s="99">
        <v>0</v>
      </c>
      <c r="Z56" s="99">
        <v>0</v>
      </c>
      <c r="AA56" s="99">
        <v>0</v>
      </c>
      <c r="AB56" s="99">
        <v>0</v>
      </c>
      <c r="AC56" s="99">
        <v>0</v>
      </c>
      <c r="AD56" s="99">
        <v>0</v>
      </c>
    </row>
    <row r="57" spans="4:30" hidden="1" outlineLevel="1" x14ac:dyDescent="0.2">
      <c r="E57" s="91"/>
      <c r="F57" s="91" t="s">
        <v>517</v>
      </c>
      <c r="G57" s="86" t="s">
        <v>682</v>
      </c>
      <c r="H57" s="92">
        <v>0</v>
      </c>
      <c r="I57" s="99">
        <v>0</v>
      </c>
      <c r="J57" s="99">
        <v>0</v>
      </c>
      <c r="K57" s="99">
        <v>0</v>
      </c>
      <c r="L57" s="99">
        <v>0</v>
      </c>
      <c r="M57" s="99">
        <v>0</v>
      </c>
      <c r="N57" s="99">
        <v>0</v>
      </c>
      <c r="O57" s="99">
        <v>0</v>
      </c>
      <c r="P57" s="99">
        <v>0</v>
      </c>
      <c r="Q57" s="99">
        <v>0</v>
      </c>
      <c r="R57" s="99">
        <v>0</v>
      </c>
      <c r="S57" s="99">
        <v>0</v>
      </c>
      <c r="T57" s="99">
        <v>0</v>
      </c>
      <c r="U57" s="99">
        <v>0</v>
      </c>
      <c r="V57" s="99">
        <v>0</v>
      </c>
      <c r="W57" s="99">
        <v>0</v>
      </c>
      <c r="X57" s="99">
        <v>0</v>
      </c>
      <c r="Y57" s="99">
        <v>0</v>
      </c>
      <c r="Z57" s="99">
        <v>0</v>
      </c>
      <c r="AA57" s="99">
        <v>0</v>
      </c>
      <c r="AB57" s="99">
        <v>0</v>
      </c>
      <c r="AC57" s="99">
        <v>0</v>
      </c>
      <c r="AD57" s="99">
        <v>0</v>
      </c>
    </row>
    <row r="58" spans="4:30" hidden="1" outlineLevel="1" x14ac:dyDescent="0.2">
      <c r="E58" s="91"/>
      <c r="F58" s="91" t="s">
        <v>517</v>
      </c>
      <c r="G58" s="86" t="s">
        <v>681</v>
      </c>
      <c r="H58" s="92">
        <v>0</v>
      </c>
      <c r="I58" s="99">
        <v>0</v>
      </c>
      <c r="J58" s="99">
        <v>0</v>
      </c>
      <c r="K58" s="99">
        <v>0</v>
      </c>
      <c r="L58" s="99">
        <v>0</v>
      </c>
      <c r="M58" s="99">
        <v>0</v>
      </c>
      <c r="N58" s="99">
        <v>0</v>
      </c>
      <c r="O58" s="99">
        <v>0</v>
      </c>
      <c r="P58" s="99">
        <v>0</v>
      </c>
      <c r="Q58" s="99">
        <v>0</v>
      </c>
      <c r="R58" s="99">
        <v>0</v>
      </c>
      <c r="S58" s="99">
        <v>0</v>
      </c>
      <c r="T58" s="99">
        <v>0</v>
      </c>
      <c r="U58" s="99">
        <v>0</v>
      </c>
      <c r="V58" s="99">
        <v>0</v>
      </c>
      <c r="W58" s="99">
        <v>0</v>
      </c>
      <c r="X58" s="99">
        <v>0</v>
      </c>
      <c r="Y58" s="99">
        <v>0</v>
      </c>
      <c r="Z58" s="99">
        <v>0</v>
      </c>
      <c r="AA58" s="99">
        <v>0</v>
      </c>
      <c r="AB58" s="99">
        <v>0</v>
      </c>
      <c r="AC58" s="99">
        <v>0</v>
      </c>
      <c r="AD58" s="99">
        <v>0</v>
      </c>
    </row>
    <row r="59" spans="4:30" collapsed="1" x14ac:dyDescent="0.2">
      <c r="D59" s="84" t="s">
        <v>673</v>
      </c>
      <c r="E59" s="102">
        <v>4455327.8600000003</v>
      </c>
      <c r="F59" s="102" t="s">
        <v>517</v>
      </c>
      <c r="G59" s="86" t="s">
        <v>679</v>
      </c>
      <c r="H59" s="92">
        <v>4455327.8600000013</v>
      </c>
      <c r="I59" s="99">
        <v>2977685.6309208428</v>
      </c>
      <c r="J59" s="99">
        <v>140360.32728327753</v>
      </c>
      <c r="K59" s="99">
        <v>509656.96275067172</v>
      </c>
      <c r="L59" s="99">
        <v>15751.052115134789</v>
      </c>
      <c r="M59" s="99">
        <v>0</v>
      </c>
      <c r="N59" s="99">
        <v>525408.01486580656</v>
      </c>
      <c r="O59" s="99">
        <v>382153.64164270356</v>
      </c>
      <c r="P59" s="99">
        <v>71176.141472607313</v>
      </c>
      <c r="Q59" s="99">
        <v>0</v>
      </c>
      <c r="R59" s="99">
        <v>0</v>
      </c>
      <c r="S59" s="99">
        <v>453329.78311531089</v>
      </c>
      <c r="T59" s="99">
        <v>13623.541821175049</v>
      </c>
      <c r="U59" s="99">
        <v>219716.90159704999</v>
      </c>
      <c r="V59" s="99">
        <v>0</v>
      </c>
      <c r="W59" s="99">
        <v>0</v>
      </c>
      <c r="X59" s="99">
        <v>233340.44341822504</v>
      </c>
      <c r="Y59" s="99">
        <v>115236.88506091404</v>
      </c>
      <c r="Z59" s="99">
        <v>1922.6023390673524</v>
      </c>
      <c r="AA59" s="99">
        <v>117159.48739998139</v>
      </c>
      <c r="AB59" s="99">
        <v>1557.630041684042</v>
      </c>
      <c r="AC59" s="99">
        <v>5336.224121931913</v>
      </c>
      <c r="AD59" s="99">
        <v>1150.3188329400461</v>
      </c>
    </row>
    <row r="60" spans="4:30" hidden="1" outlineLevel="1" x14ac:dyDescent="0.2">
      <c r="E60" s="91"/>
      <c r="F60" s="91" t="s">
        <v>517</v>
      </c>
      <c r="G60" s="86" t="s">
        <v>687</v>
      </c>
      <c r="H60" s="92">
        <v>0</v>
      </c>
      <c r="I60" s="99">
        <v>0</v>
      </c>
      <c r="J60" s="99">
        <v>0</v>
      </c>
      <c r="K60" s="99">
        <v>0</v>
      </c>
      <c r="L60" s="99">
        <v>0</v>
      </c>
      <c r="M60" s="99">
        <v>0</v>
      </c>
      <c r="N60" s="99">
        <v>0</v>
      </c>
      <c r="O60" s="99">
        <v>0</v>
      </c>
      <c r="P60" s="99">
        <v>0</v>
      </c>
      <c r="Q60" s="99">
        <v>0</v>
      </c>
      <c r="R60" s="99">
        <v>0</v>
      </c>
      <c r="S60" s="99">
        <v>0</v>
      </c>
      <c r="T60" s="99">
        <v>0</v>
      </c>
      <c r="U60" s="99">
        <v>0</v>
      </c>
      <c r="V60" s="99">
        <v>0</v>
      </c>
      <c r="W60" s="99">
        <v>0</v>
      </c>
      <c r="X60" s="99">
        <v>0</v>
      </c>
      <c r="Y60" s="99">
        <v>0</v>
      </c>
      <c r="Z60" s="99">
        <v>0</v>
      </c>
      <c r="AA60" s="99">
        <v>0</v>
      </c>
      <c r="AB60" s="99">
        <v>0</v>
      </c>
      <c r="AC60" s="99">
        <v>0</v>
      </c>
      <c r="AD60" s="99">
        <v>0</v>
      </c>
    </row>
    <row r="61" spans="4:30" hidden="1" outlineLevel="1" x14ac:dyDescent="0.2">
      <c r="E61" s="91"/>
      <c r="F61" s="91" t="s">
        <v>517</v>
      </c>
      <c r="G61" s="86" t="s">
        <v>686</v>
      </c>
      <c r="H61" s="92">
        <v>0</v>
      </c>
      <c r="I61" s="99">
        <v>0</v>
      </c>
      <c r="J61" s="99">
        <v>0</v>
      </c>
      <c r="K61" s="99">
        <v>0</v>
      </c>
      <c r="L61" s="99">
        <v>0</v>
      </c>
      <c r="M61" s="99">
        <v>0</v>
      </c>
      <c r="N61" s="99">
        <v>0</v>
      </c>
      <c r="O61" s="99">
        <v>0</v>
      </c>
      <c r="P61" s="99">
        <v>0</v>
      </c>
      <c r="Q61" s="99">
        <v>0</v>
      </c>
      <c r="R61" s="99">
        <v>0</v>
      </c>
      <c r="S61" s="99">
        <v>0</v>
      </c>
      <c r="T61" s="99">
        <v>0</v>
      </c>
      <c r="U61" s="99">
        <v>0</v>
      </c>
      <c r="V61" s="99">
        <v>0</v>
      </c>
      <c r="W61" s="99">
        <v>0</v>
      </c>
      <c r="X61" s="99">
        <v>0</v>
      </c>
      <c r="Y61" s="99">
        <v>0</v>
      </c>
      <c r="Z61" s="99">
        <v>0</v>
      </c>
      <c r="AA61" s="99">
        <v>0</v>
      </c>
      <c r="AB61" s="99">
        <v>0</v>
      </c>
      <c r="AC61" s="99">
        <v>0</v>
      </c>
      <c r="AD61" s="99">
        <v>0</v>
      </c>
    </row>
    <row r="62" spans="4:30" hidden="1" outlineLevel="1" x14ac:dyDescent="0.2">
      <c r="E62" s="91"/>
      <c r="F62" s="91" t="s">
        <v>517</v>
      </c>
      <c r="G62" s="86" t="s">
        <v>685</v>
      </c>
      <c r="H62" s="92">
        <v>0</v>
      </c>
      <c r="I62" s="99">
        <v>0</v>
      </c>
      <c r="J62" s="99">
        <v>0</v>
      </c>
      <c r="K62" s="99">
        <v>0</v>
      </c>
      <c r="L62" s="99">
        <v>0</v>
      </c>
      <c r="M62" s="99">
        <v>0</v>
      </c>
      <c r="N62" s="99">
        <v>0</v>
      </c>
      <c r="O62" s="99">
        <v>0</v>
      </c>
      <c r="P62" s="99">
        <v>0</v>
      </c>
      <c r="Q62" s="99">
        <v>0</v>
      </c>
      <c r="R62" s="99">
        <v>0</v>
      </c>
      <c r="S62" s="99">
        <v>0</v>
      </c>
      <c r="T62" s="99">
        <v>0</v>
      </c>
      <c r="U62" s="99">
        <v>0</v>
      </c>
      <c r="V62" s="99">
        <v>0</v>
      </c>
      <c r="W62" s="99">
        <v>0</v>
      </c>
      <c r="X62" s="99">
        <v>0</v>
      </c>
      <c r="Y62" s="99">
        <v>0</v>
      </c>
      <c r="Z62" s="99">
        <v>0</v>
      </c>
      <c r="AA62" s="99">
        <v>0</v>
      </c>
      <c r="AB62" s="99">
        <v>0</v>
      </c>
      <c r="AC62" s="99">
        <v>0</v>
      </c>
      <c r="AD62" s="99">
        <v>0</v>
      </c>
    </row>
    <row r="63" spans="4:30" hidden="1" outlineLevel="1" x14ac:dyDescent="0.2">
      <c r="E63" s="91"/>
      <c r="F63" s="91" t="s">
        <v>517</v>
      </c>
      <c r="G63" s="86" t="s">
        <v>684</v>
      </c>
      <c r="H63" s="92">
        <v>97083307.559999987</v>
      </c>
      <c r="I63" s="99">
        <v>64884915.09661442</v>
      </c>
      <c r="J63" s="99">
        <v>3058505.5131867873</v>
      </c>
      <c r="K63" s="99">
        <v>11105621.229145395</v>
      </c>
      <c r="L63" s="99">
        <v>343221.48334269144</v>
      </c>
      <c r="M63" s="99">
        <v>0</v>
      </c>
      <c r="N63" s="99">
        <v>11448842.712488087</v>
      </c>
      <c r="O63" s="99">
        <v>8327274.8252409445</v>
      </c>
      <c r="P63" s="99">
        <v>1550955.4965769022</v>
      </c>
      <c r="Q63" s="99">
        <v>0</v>
      </c>
      <c r="R63" s="99">
        <v>0</v>
      </c>
      <c r="S63" s="99">
        <v>9878230.321817847</v>
      </c>
      <c r="T63" s="99">
        <v>296862.2158104566</v>
      </c>
      <c r="U63" s="99">
        <v>4787715.7875148291</v>
      </c>
      <c r="V63" s="99">
        <v>0</v>
      </c>
      <c r="W63" s="99">
        <v>0</v>
      </c>
      <c r="X63" s="99">
        <v>5084578.0033252854</v>
      </c>
      <c r="Y63" s="99">
        <v>2511056.0448462903</v>
      </c>
      <c r="Z63" s="99">
        <v>41894.244388840816</v>
      </c>
      <c r="AA63" s="99">
        <v>2552950.2892351309</v>
      </c>
      <c r="AB63" s="99">
        <v>33941.357662847164</v>
      </c>
      <c r="AC63" s="99">
        <v>116278.37589456476</v>
      </c>
      <c r="AD63" s="99">
        <v>25065.889775029656</v>
      </c>
    </row>
    <row r="64" spans="4:30" hidden="1" outlineLevel="1" x14ac:dyDescent="0.2">
      <c r="E64" s="91"/>
      <c r="F64" s="91" t="s">
        <v>517</v>
      </c>
      <c r="G64" s="86" t="s">
        <v>683</v>
      </c>
      <c r="H64" s="92">
        <v>0</v>
      </c>
      <c r="I64" s="99">
        <v>0</v>
      </c>
      <c r="J64" s="99">
        <v>0</v>
      </c>
      <c r="K64" s="99">
        <v>0</v>
      </c>
      <c r="L64" s="99">
        <v>0</v>
      </c>
      <c r="M64" s="99">
        <v>0</v>
      </c>
      <c r="N64" s="99">
        <v>0</v>
      </c>
      <c r="O64" s="99">
        <v>0</v>
      </c>
      <c r="P64" s="99">
        <v>0</v>
      </c>
      <c r="Q64" s="99">
        <v>0</v>
      </c>
      <c r="R64" s="99">
        <v>0</v>
      </c>
      <c r="S64" s="99">
        <v>0</v>
      </c>
      <c r="T64" s="99">
        <v>0</v>
      </c>
      <c r="U64" s="99">
        <v>0</v>
      </c>
      <c r="V64" s="99">
        <v>0</v>
      </c>
      <c r="W64" s="99">
        <v>0</v>
      </c>
      <c r="X64" s="99">
        <v>0</v>
      </c>
      <c r="Y64" s="99">
        <v>0</v>
      </c>
      <c r="Z64" s="99">
        <v>0</v>
      </c>
      <c r="AA64" s="99">
        <v>0</v>
      </c>
      <c r="AB64" s="99">
        <v>0</v>
      </c>
      <c r="AC64" s="99">
        <v>0</v>
      </c>
      <c r="AD64" s="99">
        <v>0</v>
      </c>
    </row>
    <row r="65" spans="4:30" hidden="1" outlineLevel="1" x14ac:dyDescent="0.2">
      <c r="E65" s="91"/>
      <c r="F65" s="91" t="s">
        <v>517</v>
      </c>
      <c r="G65" s="86" t="s">
        <v>682</v>
      </c>
      <c r="H65" s="92">
        <v>0</v>
      </c>
      <c r="I65" s="99">
        <v>0</v>
      </c>
      <c r="J65" s="99">
        <v>0</v>
      </c>
      <c r="K65" s="99">
        <v>0</v>
      </c>
      <c r="L65" s="99">
        <v>0</v>
      </c>
      <c r="M65" s="99">
        <v>0</v>
      </c>
      <c r="N65" s="99">
        <v>0</v>
      </c>
      <c r="O65" s="99">
        <v>0</v>
      </c>
      <c r="P65" s="99">
        <v>0</v>
      </c>
      <c r="Q65" s="99">
        <v>0</v>
      </c>
      <c r="R65" s="99">
        <v>0</v>
      </c>
      <c r="S65" s="99">
        <v>0</v>
      </c>
      <c r="T65" s="99">
        <v>0</v>
      </c>
      <c r="U65" s="99">
        <v>0</v>
      </c>
      <c r="V65" s="99">
        <v>0</v>
      </c>
      <c r="W65" s="99">
        <v>0</v>
      </c>
      <c r="X65" s="99">
        <v>0</v>
      </c>
      <c r="Y65" s="99">
        <v>0</v>
      </c>
      <c r="Z65" s="99">
        <v>0</v>
      </c>
      <c r="AA65" s="99">
        <v>0</v>
      </c>
      <c r="AB65" s="99">
        <v>0</v>
      </c>
      <c r="AC65" s="99">
        <v>0</v>
      </c>
      <c r="AD65" s="99">
        <v>0</v>
      </c>
    </row>
    <row r="66" spans="4:30" hidden="1" outlineLevel="1" x14ac:dyDescent="0.2">
      <c r="E66" s="91"/>
      <c r="F66" s="91" t="s">
        <v>517</v>
      </c>
      <c r="G66" s="86" t="s">
        <v>681</v>
      </c>
      <c r="H66" s="92">
        <v>0</v>
      </c>
      <c r="I66" s="99">
        <v>0</v>
      </c>
      <c r="J66" s="99">
        <v>0</v>
      </c>
      <c r="K66" s="99">
        <v>0</v>
      </c>
      <c r="L66" s="99">
        <v>0</v>
      </c>
      <c r="M66" s="99">
        <v>0</v>
      </c>
      <c r="N66" s="99">
        <v>0</v>
      </c>
      <c r="O66" s="99">
        <v>0</v>
      </c>
      <c r="P66" s="99">
        <v>0</v>
      </c>
      <c r="Q66" s="99">
        <v>0</v>
      </c>
      <c r="R66" s="99">
        <v>0</v>
      </c>
      <c r="S66" s="99">
        <v>0</v>
      </c>
      <c r="T66" s="99">
        <v>0</v>
      </c>
      <c r="U66" s="99">
        <v>0</v>
      </c>
      <c r="V66" s="99">
        <v>0</v>
      </c>
      <c r="W66" s="99">
        <v>0</v>
      </c>
      <c r="X66" s="99">
        <v>0</v>
      </c>
      <c r="Y66" s="99">
        <v>0</v>
      </c>
      <c r="Z66" s="99">
        <v>0</v>
      </c>
      <c r="AA66" s="99">
        <v>0</v>
      </c>
      <c r="AB66" s="99">
        <v>0</v>
      </c>
      <c r="AC66" s="99">
        <v>0</v>
      </c>
      <c r="AD66" s="99">
        <v>0</v>
      </c>
    </row>
    <row r="67" spans="4:30" collapsed="1" x14ac:dyDescent="0.2">
      <c r="D67" s="84" t="s">
        <v>672</v>
      </c>
      <c r="E67" s="102">
        <v>97083307.560000002</v>
      </c>
      <c r="F67" s="102" t="s">
        <v>517</v>
      </c>
      <c r="G67" s="86" t="s">
        <v>679</v>
      </c>
      <c r="H67" s="92">
        <v>97083307.559999987</v>
      </c>
      <c r="I67" s="99">
        <v>64884915.09661442</v>
      </c>
      <c r="J67" s="99">
        <v>3058505.5131867873</v>
      </c>
      <c r="K67" s="99">
        <v>11105621.229145395</v>
      </c>
      <c r="L67" s="99">
        <v>343221.48334269144</v>
      </c>
      <c r="M67" s="99">
        <v>0</v>
      </c>
      <c r="N67" s="99">
        <v>11448842.712488087</v>
      </c>
      <c r="O67" s="99">
        <v>8327274.8252409445</v>
      </c>
      <c r="P67" s="99">
        <v>1550955.4965769022</v>
      </c>
      <c r="Q67" s="99">
        <v>0</v>
      </c>
      <c r="R67" s="99">
        <v>0</v>
      </c>
      <c r="S67" s="99">
        <v>9878230.321817847</v>
      </c>
      <c r="T67" s="99">
        <v>296862.2158104566</v>
      </c>
      <c r="U67" s="99">
        <v>4787715.7875148291</v>
      </c>
      <c r="V67" s="99">
        <v>0</v>
      </c>
      <c r="W67" s="99">
        <v>0</v>
      </c>
      <c r="X67" s="99">
        <v>5084578.0033252854</v>
      </c>
      <c r="Y67" s="99">
        <v>2511056.0448462903</v>
      </c>
      <c r="Z67" s="99">
        <v>41894.244388840816</v>
      </c>
      <c r="AA67" s="99">
        <v>2552950.2892351309</v>
      </c>
      <c r="AB67" s="99">
        <v>33941.357662847164</v>
      </c>
      <c r="AC67" s="99">
        <v>116278.37589456476</v>
      </c>
      <c r="AD67" s="99">
        <v>25065.889775029656</v>
      </c>
    </row>
    <row r="68" spans="4:30" hidden="1" outlineLevel="1" x14ac:dyDescent="0.2">
      <c r="E68" s="91"/>
      <c r="F68" s="91" t="s">
        <v>517</v>
      </c>
      <c r="G68" s="86" t="s">
        <v>687</v>
      </c>
      <c r="H68" s="92">
        <v>0</v>
      </c>
      <c r="I68" s="99">
        <v>0</v>
      </c>
      <c r="J68" s="99">
        <v>0</v>
      </c>
      <c r="K68" s="99">
        <v>0</v>
      </c>
      <c r="L68" s="99">
        <v>0</v>
      </c>
      <c r="M68" s="99">
        <v>0</v>
      </c>
      <c r="N68" s="99">
        <v>0</v>
      </c>
      <c r="O68" s="99">
        <v>0</v>
      </c>
      <c r="P68" s="99">
        <v>0</v>
      </c>
      <c r="Q68" s="99">
        <v>0</v>
      </c>
      <c r="R68" s="99">
        <v>0</v>
      </c>
      <c r="S68" s="99">
        <v>0</v>
      </c>
      <c r="T68" s="99">
        <v>0</v>
      </c>
      <c r="U68" s="99">
        <v>0</v>
      </c>
      <c r="V68" s="99">
        <v>0</v>
      </c>
      <c r="W68" s="99">
        <v>0</v>
      </c>
      <c r="X68" s="99">
        <v>0</v>
      </c>
      <c r="Y68" s="99">
        <v>0</v>
      </c>
      <c r="Z68" s="99">
        <v>0</v>
      </c>
      <c r="AA68" s="99">
        <v>0</v>
      </c>
      <c r="AB68" s="99">
        <v>0</v>
      </c>
      <c r="AC68" s="99">
        <v>0</v>
      </c>
      <c r="AD68" s="99">
        <v>0</v>
      </c>
    </row>
    <row r="69" spans="4:30" hidden="1" outlineLevel="1" x14ac:dyDescent="0.2">
      <c r="E69" s="91"/>
      <c r="F69" s="91" t="s">
        <v>517</v>
      </c>
      <c r="G69" s="86" t="s">
        <v>686</v>
      </c>
      <c r="H69" s="92">
        <v>0</v>
      </c>
      <c r="I69" s="99">
        <v>0</v>
      </c>
      <c r="J69" s="99">
        <v>0</v>
      </c>
      <c r="K69" s="99">
        <v>0</v>
      </c>
      <c r="L69" s="99">
        <v>0</v>
      </c>
      <c r="M69" s="99">
        <v>0</v>
      </c>
      <c r="N69" s="99">
        <v>0</v>
      </c>
      <c r="O69" s="99">
        <v>0</v>
      </c>
      <c r="P69" s="99">
        <v>0</v>
      </c>
      <c r="Q69" s="99">
        <v>0</v>
      </c>
      <c r="R69" s="99">
        <v>0</v>
      </c>
      <c r="S69" s="99">
        <v>0</v>
      </c>
      <c r="T69" s="99">
        <v>0</v>
      </c>
      <c r="U69" s="99">
        <v>0</v>
      </c>
      <c r="V69" s="99">
        <v>0</v>
      </c>
      <c r="W69" s="99">
        <v>0</v>
      </c>
      <c r="X69" s="99">
        <v>0</v>
      </c>
      <c r="Y69" s="99">
        <v>0</v>
      </c>
      <c r="Z69" s="99">
        <v>0</v>
      </c>
      <c r="AA69" s="99">
        <v>0</v>
      </c>
      <c r="AB69" s="99">
        <v>0</v>
      </c>
      <c r="AC69" s="99">
        <v>0</v>
      </c>
      <c r="AD69" s="99">
        <v>0</v>
      </c>
    </row>
    <row r="70" spans="4:30" hidden="1" outlineLevel="1" x14ac:dyDescent="0.2">
      <c r="E70" s="91"/>
      <c r="F70" s="91" t="s">
        <v>517</v>
      </c>
      <c r="G70" s="86" t="s">
        <v>685</v>
      </c>
      <c r="H70" s="92">
        <v>0</v>
      </c>
      <c r="I70" s="99">
        <v>0</v>
      </c>
      <c r="J70" s="99">
        <v>0</v>
      </c>
      <c r="K70" s="99">
        <v>0</v>
      </c>
      <c r="L70" s="99">
        <v>0</v>
      </c>
      <c r="M70" s="99">
        <v>0</v>
      </c>
      <c r="N70" s="99">
        <v>0</v>
      </c>
      <c r="O70" s="99">
        <v>0</v>
      </c>
      <c r="P70" s="99">
        <v>0</v>
      </c>
      <c r="Q70" s="99">
        <v>0</v>
      </c>
      <c r="R70" s="99">
        <v>0</v>
      </c>
      <c r="S70" s="99">
        <v>0</v>
      </c>
      <c r="T70" s="99">
        <v>0</v>
      </c>
      <c r="U70" s="99">
        <v>0</v>
      </c>
      <c r="V70" s="99">
        <v>0</v>
      </c>
      <c r="W70" s="99">
        <v>0</v>
      </c>
      <c r="X70" s="99">
        <v>0</v>
      </c>
      <c r="Y70" s="99">
        <v>0</v>
      </c>
      <c r="Z70" s="99">
        <v>0</v>
      </c>
      <c r="AA70" s="99">
        <v>0</v>
      </c>
      <c r="AB70" s="99">
        <v>0</v>
      </c>
      <c r="AC70" s="99">
        <v>0</v>
      </c>
      <c r="AD70" s="99">
        <v>0</v>
      </c>
    </row>
    <row r="71" spans="4:30" hidden="1" outlineLevel="1" x14ac:dyDescent="0.2">
      <c r="E71" s="91"/>
      <c r="F71" s="91" t="s">
        <v>517</v>
      </c>
      <c r="G71" s="86" t="s">
        <v>684</v>
      </c>
      <c r="H71" s="92">
        <v>0</v>
      </c>
      <c r="I71" s="99">
        <v>0</v>
      </c>
      <c r="J71" s="99">
        <v>0</v>
      </c>
      <c r="K71" s="99">
        <v>0</v>
      </c>
      <c r="L71" s="99">
        <v>0</v>
      </c>
      <c r="M71" s="99">
        <v>0</v>
      </c>
      <c r="N71" s="99">
        <v>0</v>
      </c>
      <c r="O71" s="99">
        <v>0</v>
      </c>
      <c r="P71" s="99">
        <v>0</v>
      </c>
      <c r="Q71" s="99">
        <v>0</v>
      </c>
      <c r="R71" s="99">
        <v>0</v>
      </c>
      <c r="S71" s="99">
        <v>0</v>
      </c>
      <c r="T71" s="99">
        <v>0</v>
      </c>
      <c r="U71" s="99">
        <v>0</v>
      </c>
      <c r="V71" s="99">
        <v>0</v>
      </c>
      <c r="W71" s="99">
        <v>0</v>
      </c>
      <c r="X71" s="99">
        <v>0</v>
      </c>
      <c r="Y71" s="99">
        <v>0</v>
      </c>
      <c r="Z71" s="99">
        <v>0</v>
      </c>
      <c r="AA71" s="99">
        <v>0</v>
      </c>
      <c r="AB71" s="99">
        <v>0</v>
      </c>
      <c r="AC71" s="99">
        <v>0</v>
      </c>
      <c r="AD71" s="99">
        <v>0</v>
      </c>
    </row>
    <row r="72" spans="4:30" hidden="1" outlineLevel="1" x14ac:dyDescent="0.2">
      <c r="E72" s="91"/>
      <c r="F72" s="91" t="s">
        <v>517</v>
      </c>
      <c r="G72" s="86" t="s">
        <v>683</v>
      </c>
      <c r="H72" s="92">
        <v>0</v>
      </c>
      <c r="I72" s="99">
        <v>0</v>
      </c>
      <c r="J72" s="99">
        <v>0</v>
      </c>
      <c r="K72" s="99">
        <v>0</v>
      </c>
      <c r="L72" s="99">
        <v>0</v>
      </c>
      <c r="M72" s="99">
        <v>0</v>
      </c>
      <c r="N72" s="99">
        <v>0</v>
      </c>
      <c r="O72" s="99">
        <v>0</v>
      </c>
      <c r="P72" s="99">
        <v>0</v>
      </c>
      <c r="Q72" s="99">
        <v>0</v>
      </c>
      <c r="R72" s="99">
        <v>0</v>
      </c>
      <c r="S72" s="99">
        <v>0</v>
      </c>
      <c r="T72" s="99">
        <v>0</v>
      </c>
      <c r="U72" s="99">
        <v>0</v>
      </c>
      <c r="V72" s="99">
        <v>0</v>
      </c>
      <c r="W72" s="99">
        <v>0</v>
      </c>
      <c r="X72" s="99">
        <v>0</v>
      </c>
      <c r="Y72" s="99">
        <v>0</v>
      </c>
      <c r="Z72" s="99">
        <v>0</v>
      </c>
      <c r="AA72" s="99">
        <v>0</v>
      </c>
      <c r="AB72" s="99">
        <v>0</v>
      </c>
      <c r="AC72" s="99">
        <v>0</v>
      </c>
      <c r="AD72" s="99">
        <v>0</v>
      </c>
    </row>
    <row r="73" spans="4:30" hidden="1" outlineLevel="1" x14ac:dyDescent="0.2">
      <c r="E73" s="91"/>
      <c r="F73" s="91" t="s">
        <v>517</v>
      </c>
      <c r="G73" s="86" t="s">
        <v>682</v>
      </c>
      <c r="H73" s="92">
        <v>0</v>
      </c>
      <c r="I73" s="99">
        <v>0</v>
      </c>
      <c r="J73" s="99">
        <v>0</v>
      </c>
      <c r="K73" s="99">
        <v>0</v>
      </c>
      <c r="L73" s="99">
        <v>0</v>
      </c>
      <c r="M73" s="99">
        <v>0</v>
      </c>
      <c r="N73" s="99">
        <v>0</v>
      </c>
      <c r="O73" s="99">
        <v>0</v>
      </c>
      <c r="P73" s="99">
        <v>0</v>
      </c>
      <c r="Q73" s="99">
        <v>0</v>
      </c>
      <c r="R73" s="99">
        <v>0</v>
      </c>
      <c r="S73" s="99">
        <v>0</v>
      </c>
      <c r="T73" s="99">
        <v>0</v>
      </c>
      <c r="U73" s="99">
        <v>0</v>
      </c>
      <c r="V73" s="99">
        <v>0</v>
      </c>
      <c r="W73" s="99">
        <v>0</v>
      </c>
      <c r="X73" s="99">
        <v>0</v>
      </c>
      <c r="Y73" s="99">
        <v>0</v>
      </c>
      <c r="Z73" s="99">
        <v>0</v>
      </c>
      <c r="AA73" s="99">
        <v>0</v>
      </c>
      <c r="AB73" s="99">
        <v>0</v>
      </c>
      <c r="AC73" s="99">
        <v>0</v>
      </c>
      <c r="AD73" s="99">
        <v>0</v>
      </c>
    </row>
    <row r="74" spans="4:30" hidden="1" outlineLevel="1" x14ac:dyDescent="0.2">
      <c r="E74" s="91"/>
      <c r="F74" s="91" t="s">
        <v>517</v>
      </c>
      <c r="G74" s="86" t="s">
        <v>681</v>
      </c>
      <c r="H74" s="92">
        <v>0</v>
      </c>
      <c r="I74" s="99">
        <v>0</v>
      </c>
      <c r="J74" s="99">
        <v>0</v>
      </c>
      <c r="K74" s="99">
        <v>0</v>
      </c>
      <c r="L74" s="99">
        <v>0</v>
      </c>
      <c r="M74" s="99">
        <v>0</v>
      </c>
      <c r="N74" s="99">
        <v>0</v>
      </c>
      <c r="O74" s="99">
        <v>0</v>
      </c>
      <c r="P74" s="99">
        <v>0</v>
      </c>
      <c r="Q74" s="99">
        <v>0</v>
      </c>
      <c r="R74" s="99">
        <v>0</v>
      </c>
      <c r="S74" s="99">
        <v>0</v>
      </c>
      <c r="T74" s="99">
        <v>0</v>
      </c>
      <c r="U74" s="99">
        <v>0</v>
      </c>
      <c r="V74" s="99">
        <v>0</v>
      </c>
      <c r="W74" s="99">
        <v>0</v>
      </c>
      <c r="X74" s="99">
        <v>0</v>
      </c>
      <c r="Y74" s="99">
        <v>0</v>
      </c>
      <c r="Z74" s="99">
        <v>0</v>
      </c>
      <c r="AA74" s="99">
        <v>0</v>
      </c>
      <c r="AB74" s="99">
        <v>0</v>
      </c>
      <c r="AC74" s="99">
        <v>0</v>
      </c>
      <c r="AD74" s="99">
        <v>0</v>
      </c>
    </row>
    <row r="75" spans="4:30" collapsed="1" x14ac:dyDescent="0.2">
      <c r="D75" s="84" t="s">
        <v>671</v>
      </c>
      <c r="E75" s="102">
        <v>0</v>
      </c>
      <c r="F75" s="102" t="s">
        <v>517</v>
      </c>
      <c r="G75" s="86" t="s">
        <v>679</v>
      </c>
      <c r="H75" s="92">
        <v>0</v>
      </c>
      <c r="I75" s="99">
        <v>0</v>
      </c>
      <c r="J75" s="99">
        <v>0</v>
      </c>
      <c r="K75" s="99">
        <v>0</v>
      </c>
      <c r="L75" s="99">
        <v>0</v>
      </c>
      <c r="M75" s="99">
        <v>0</v>
      </c>
      <c r="N75" s="99">
        <v>0</v>
      </c>
      <c r="O75" s="99">
        <v>0</v>
      </c>
      <c r="P75" s="99">
        <v>0</v>
      </c>
      <c r="Q75" s="99">
        <v>0</v>
      </c>
      <c r="R75" s="99">
        <v>0</v>
      </c>
      <c r="S75" s="99">
        <v>0</v>
      </c>
      <c r="T75" s="99">
        <v>0</v>
      </c>
      <c r="U75" s="99">
        <v>0</v>
      </c>
      <c r="V75" s="99">
        <v>0</v>
      </c>
      <c r="W75" s="99">
        <v>0</v>
      </c>
      <c r="X75" s="99">
        <v>0</v>
      </c>
      <c r="Y75" s="99">
        <v>0</v>
      </c>
      <c r="Z75" s="99">
        <v>0</v>
      </c>
      <c r="AA75" s="99">
        <v>0</v>
      </c>
      <c r="AB75" s="99">
        <v>0</v>
      </c>
      <c r="AC75" s="99">
        <v>0</v>
      </c>
      <c r="AD75" s="99">
        <v>0</v>
      </c>
    </row>
    <row r="76" spans="4:30" hidden="1" outlineLevel="1" x14ac:dyDescent="0.2">
      <c r="E76" s="91"/>
      <c r="F76" s="91" t="s">
        <v>584</v>
      </c>
      <c r="G76" s="86" t="s">
        <v>687</v>
      </c>
      <c r="H76" s="92">
        <v>0</v>
      </c>
      <c r="I76" s="99">
        <v>0</v>
      </c>
      <c r="J76" s="99">
        <v>0</v>
      </c>
      <c r="K76" s="99">
        <v>0</v>
      </c>
      <c r="L76" s="99">
        <v>0</v>
      </c>
      <c r="M76" s="99">
        <v>0</v>
      </c>
      <c r="N76" s="99">
        <v>0</v>
      </c>
      <c r="O76" s="99">
        <v>0</v>
      </c>
      <c r="P76" s="99">
        <v>0</v>
      </c>
      <c r="Q76" s="99">
        <v>0</v>
      </c>
      <c r="R76" s="99">
        <v>0</v>
      </c>
      <c r="S76" s="99">
        <v>0</v>
      </c>
      <c r="T76" s="99">
        <v>0</v>
      </c>
      <c r="U76" s="99">
        <v>0</v>
      </c>
      <c r="V76" s="99">
        <v>0</v>
      </c>
      <c r="W76" s="99">
        <v>0</v>
      </c>
      <c r="X76" s="99">
        <v>0</v>
      </c>
      <c r="Y76" s="99">
        <v>0</v>
      </c>
      <c r="Z76" s="99">
        <v>0</v>
      </c>
      <c r="AA76" s="99">
        <v>0</v>
      </c>
      <c r="AB76" s="99">
        <v>0</v>
      </c>
      <c r="AC76" s="99">
        <v>0</v>
      </c>
      <c r="AD76" s="99">
        <v>0</v>
      </c>
    </row>
    <row r="77" spans="4:30" hidden="1" outlineLevel="1" x14ac:dyDescent="0.2">
      <c r="E77" s="91"/>
      <c r="F77" s="91" t="s">
        <v>584</v>
      </c>
      <c r="G77" s="86" t="s">
        <v>686</v>
      </c>
      <c r="H77" s="92">
        <v>0</v>
      </c>
      <c r="I77" s="99">
        <v>0</v>
      </c>
      <c r="J77" s="99">
        <v>0</v>
      </c>
      <c r="K77" s="99">
        <v>0</v>
      </c>
      <c r="L77" s="99">
        <v>0</v>
      </c>
      <c r="M77" s="99">
        <v>0</v>
      </c>
      <c r="N77" s="99">
        <v>0</v>
      </c>
      <c r="O77" s="99">
        <v>0</v>
      </c>
      <c r="P77" s="99">
        <v>0</v>
      </c>
      <c r="Q77" s="99">
        <v>0</v>
      </c>
      <c r="R77" s="99">
        <v>0</v>
      </c>
      <c r="S77" s="99">
        <v>0</v>
      </c>
      <c r="T77" s="99">
        <v>0</v>
      </c>
      <c r="U77" s="99">
        <v>0</v>
      </c>
      <c r="V77" s="99">
        <v>0</v>
      </c>
      <c r="W77" s="99">
        <v>0</v>
      </c>
      <c r="X77" s="99">
        <v>0</v>
      </c>
      <c r="Y77" s="99">
        <v>0</v>
      </c>
      <c r="Z77" s="99">
        <v>0</v>
      </c>
      <c r="AA77" s="99">
        <v>0</v>
      </c>
      <c r="AB77" s="99">
        <v>0</v>
      </c>
      <c r="AC77" s="99">
        <v>0</v>
      </c>
      <c r="AD77" s="99">
        <v>0</v>
      </c>
    </row>
    <row r="78" spans="4:30" hidden="1" outlineLevel="1" x14ac:dyDescent="0.2">
      <c r="E78" s="91"/>
      <c r="F78" s="91" t="s">
        <v>584</v>
      </c>
      <c r="G78" s="86" t="s">
        <v>685</v>
      </c>
      <c r="H78" s="92">
        <v>0</v>
      </c>
      <c r="I78" s="99">
        <v>0</v>
      </c>
      <c r="J78" s="99">
        <v>0</v>
      </c>
      <c r="K78" s="99">
        <v>0</v>
      </c>
      <c r="L78" s="99">
        <v>0</v>
      </c>
      <c r="M78" s="99">
        <v>0</v>
      </c>
      <c r="N78" s="99">
        <v>0</v>
      </c>
      <c r="O78" s="99">
        <v>0</v>
      </c>
      <c r="P78" s="99">
        <v>0</v>
      </c>
      <c r="Q78" s="99">
        <v>0</v>
      </c>
      <c r="R78" s="99">
        <v>0</v>
      </c>
      <c r="S78" s="99">
        <v>0</v>
      </c>
      <c r="T78" s="99">
        <v>0</v>
      </c>
      <c r="U78" s="99">
        <v>0</v>
      </c>
      <c r="V78" s="99">
        <v>0</v>
      </c>
      <c r="W78" s="99">
        <v>0</v>
      </c>
      <c r="X78" s="99">
        <v>0</v>
      </c>
      <c r="Y78" s="99">
        <v>0</v>
      </c>
      <c r="Z78" s="99">
        <v>0</v>
      </c>
      <c r="AA78" s="99">
        <v>0</v>
      </c>
      <c r="AB78" s="99">
        <v>0</v>
      </c>
      <c r="AC78" s="99">
        <v>0</v>
      </c>
      <c r="AD78" s="99">
        <v>0</v>
      </c>
    </row>
    <row r="79" spans="4:30" hidden="1" outlineLevel="1" x14ac:dyDescent="0.2">
      <c r="E79" s="91"/>
      <c r="F79" s="91" t="s">
        <v>584</v>
      </c>
      <c r="G79" s="86" t="s">
        <v>684</v>
      </c>
      <c r="H79" s="92">
        <v>113968509.04317896</v>
      </c>
      <c r="I79" s="99">
        <v>76170015.410570964</v>
      </c>
      <c r="J79" s="99">
        <v>3590455.6818154743</v>
      </c>
      <c r="K79" s="99">
        <v>13037164.939006096</v>
      </c>
      <c r="L79" s="99">
        <v>402916.23463673057</v>
      </c>
      <c r="M79" s="99">
        <v>0</v>
      </c>
      <c r="N79" s="99">
        <v>13440081.173642827</v>
      </c>
      <c r="O79" s="99">
        <v>9775595.002662776</v>
      </c>
      <c r="P79" s="99">
        <v>1820705.2270850015</v>
      </c>
      <c r="Q79" s="99">
        <v>0</v>
      </c>
      <c r="R79" s="99">
        <v>0</v>
      </c>
      <c r="S79" s="99">
        <v>11596300.229747778</v>
      </c>
      <c r="T79" s="99">
        <v>348493.93760366616</v>
      </c>
      <c r="U79" s="99">
        <v>5620418.6253989078</v>
      </c>
      <c r="V79" s="99">
        <v>0</v>
      </c>
      <c r="W79" s="99">
        <v>0</v>
      </c>
      <c r="X79" s="99">
        <v>5968912.5630025743</v>
      </c>
      <c r="Y79" s="99">
        <v>2947791.1367834914</v>
      </c>
      <c r="Z79" s="99">
        <v>49180.695327421898</v>
      </c>
      <c r="AA79" s="99">
        <v>2996971.8321109135</v>
      </c>
      <c r="AB79" s="99">
        <v>39844.603824867554</v>
      </c>
      <c r="AC79" s="99">
        <v>136502.07711017411</v>
      </c>
      <c r="AD79" s="99">
        <v>29425.471353407145</v>
      </c>
    </row>
    <row r="80" spans="4:30" hidden="1" outlineLevel="1" x14ac:dyDescent="0.2">
      <c r="E80" s="91"/>
      <c r="F80" s="91" t="s">
        <v>584</v>
      </c>
      <c r="G80" s="86" t="s">
        <v>683</v>
      </c>
      <c r="H80" s="92">
        <v>87069608.866820976</v>
      </c>
      <c r="I80" s="99">
        <v>65102072.940296926</v>
      </c>
      <c r="J80" s="99">
        <v>3138591.6850923593</v>
      </c>
      <c r="K80" s="99">
        <v>9470439.0825502221</v>
      </c>
      <c r="L80" s="99">
        <v>0</v>
      </c>
      <c r="M80" s="99">
        <v>0</v>
      </c>
      <c r="N80" s="99">
        <v>9470439.0825502221</v>
      </c>
      <c r="O80" s="99">
        <v>6034600.6446042247</v>
      </c>
      <c r="P80" s="99">
        <v>0</v>
      </c>
      <c r="Q80" s="99">
        <v>0</v>
      </c>
      <c r="R80" s="99">
        <v>0</v>
      </c>
      <c r="S80" s="99">
        <v>6034600.6446042247</v>
      </c>
      <c r="T80" s="99">
        <v>163162.94164410699</v>
      </c>
      <c r="U80" s="99">
        <v>0</v>
      </c>
      <c r="V80" s="99">
        <v>0</v>
      </c>
      <c r="W80" s="99">
        <v>0</v>
      </c>
      <c r="X80" s="99">
        <v>163162.94164410699</v>
      </c>
      <c r="Y80" s="99">
        <v>2225826.8006571592</v>
      </c>
      <c r="Z80" s="99">
        <v>0</v>
      </c>
      <c r="AA80" s="99">
        <v>2225826.8006571592</v>
      </c>
      <c r="AB80" s="99">
        <v>23097.476312595907</v>
      </c>
      <c r="AC80" s="99">
        <v>784248.1572599872</v>
      </c>
      <c r="AD80" s="99">
        <v>127569.13840341431</v>
      </c>
    </row>
    <row r="81" spans="4:30" hidden="1" outlineLevel="1" x14ac:dyDescent="0.2">
      <c r="E81" s="91"/>
      <c r="F81" s="91" t="s">
        <v>584</v>
      </c>
      <c r="G81" s="86" t="s">
        <v>682</v>
      </c>
      <c r="H81" s="92">
        <v>0</v>
      </c>
      <c r="I81" s="99">
        <v>0</v>
      </c>
      <c r="J81" s="99">
        <v>0</v>
      </c>
      <c r="K81" s="99">
        <v>0</v>
      </c>
      <c r="L81" s="99">
        <v>0</v>
      </c>
      <c r="M81" s="99">
        <v>0</v>
      </c>
      <c r="N81" s="99">
        <v>0</v>
      </c>
      <c r="O81" s="99">
        <v>0</v>
      </c>
      <c r="P81" s="99">
        <v>0</v>
      </c>
      <c r="Q81" s="99">
        <v>0</v>
      </c>
      <c r="R81" s="99">
        <v>0</v>
      </c>
      <c r="S81" s="99">
        <v>0</v>
      </c>
      <c r="T81" s="99">
        <v>0</v>
      </c>
      <c r="U81" s="99">
        <v>0</v>
      </c>
      <c r="V81" s="99">
        <v>0</v>
      </c>
      <c r="W81" s="99">
        <v>0</v>
      </c>
      <c r="X81" s="99">
        <v>0</v>
      </c>
      <c r="Y81" s="99">
        <v>0</v>
      </c>
      <c r="Z81" s="99">
        <v>0</v>
      </c>
      <c r="AA81" s="99">
        <v>0</v>
      </c>
      <c r="AB81" s="99">
        <v>0</v>
      </c>
      <c r="AC81" s="99">
        <v>0</v>
      </c>
      <c r="AD81" s="99">
        <v>0</v>
      </c>
    </row>
    <row r="82" spans="4:30" hidden="1" outlineLevel="1" x14ac:dyDescent="0.2">
      <c r="E82" s="91"/>
      <c r="F82" s="91" t="s">
        <v>584</v>
      </c>
      <c r="G82" s="86" t="s">
        <v>681</v>
      </c>
      <c r="H82" s="92">
        <v>0</v>
      </c>
      <c r="I82" s="99">
        <v>0</v>
      </c>
      <c r="J82" s="99">
        <v>0</v>
      </c>
      <c r="K82" s="99">
        <v>0</v>
      </c>
      <c r="L82" s="99">
        <v>0</v>
      </c>
      <c r="M82" s="99">
        <v>0</v>
      </c>
      <c r="N82" s="99">
        <v>0</v>
      </c>
      <c r="O82" s="99">
        <v>0</v>
      </c>
      <c r="P82" s="99">
        <v>0</v>
      </c>
      <c r="Q82" s="99">
        <v>0</v>
      </c>
      <c r="R82" s="99">
        <v>0</v>
      </c>
      <c r="S82" s="99">
        <v>0</v>
      </c>
      <c r="T82" s="99">
        <v>0</v>
      </c>
      <c r="U82" s="99">
        <v>0</v>
      </c>
      <c r="V82" s="99">
        <v>0</v>
      </c>
      <c r="W82" s="99">
        <v>0</v>
      </c>
      <c r="X82" s="99">
        <v>0</v>
      </c>
      <c r="Y82" s="99">
        <v>0</v>
      </c>
      <c r="Z82" s="99">
        <v>0</v>
      </c>
      <c r="AA82" s="99">
        <v>0</v>
      </c>
      <c r="AB82" s="99">
        <v>0</v>
      </c>
      <c r="AC82" s="99">
        <v>0</v>
      </c>
      <c r="AD82" s="99">
        <v>0</v>
      </c>
    </row>
    <row r="83" spans="4:30" collapsed="1" x14ac:dyDescent="0.2">
      <c r="D83" s="84" t="s">
        <v>670</v>
      </c>
      <c r="E83" s="102">
        <v>201038117.91</v>
      </c>
      <c r="F83" s="102" t="s">
        <v>584</v>
      </c>
      <c r="G83" s="86" t="s">
        <v>679</v>
      </c>
      <c r="H83" s="92">
        <v>201038117.91000003</v>
      </c>
      <c r="I83" s="99">
        <v>141272088.3508679</v>
      </c>
      <c r="J83" s="99">
        <v>6729047.3669078341</v>
      </c>
      <c r="K83" s="99">
        <v>22507604.021556318</v>
      </c>
      <c r="L83" s="99">
        <v>402916.23463673057</v>
      </c>
      <c r="M83" s="99">
        <v>0</v>
      </c>
      <c r="N83" s="99">
        <v>22910520.256193049</v>
      </c>
      <c r="O83" s="99">
        <v>15810195.647266999</v>
      </c>
      <c r="P83" s="99">
        <v>1820705.2270850015</v>
      </c>
      <c r="Q83" s="99">
        <v>0</v>
      </c>
      <c r="R83" s="99">
        <v>0</v>
      </c>
      <c r="S83" s="99">
        <v>17630900.874352001</v>
      </c>
      <c r="T83" s="99">
        <v>511656.87924777321</v>
      </c>
      <c r="U83" s="99">
        <v>5620418.6253989078</v>
      </c>
      <c r="V83" s="99">
        <v>0</v>
      </c>
      <c r="W83" s="99">
        <v>0</v>
      </c>
      <c r="X83" s="99">
        <v>6132075.5046466812</v>
      </c>
      <c r="Y83" s="99">
        <v>5173617.9374406505</v>
      </c>
      <c r="Z83" s="99">
        <v>49180.695327421898</v>
      </c>
      <c r="AA83" s="99">
        <v>5222798.6327680722</v>
      </c>
      <c r="AB83" s="99">
        <v>62942.080137463468</v>
      </c>
      <c r="AC83" s="99">
        <v>920750.23437016143</v>
      </c>
      <c r="AD83" s="99">
        <v>156994.60975682145</v>
      </c>
    </row>
    <row r="84" spans="4:30" hidden="1" outlineLevel="1" x14ac:dyDescent="0.2">
      <c r="E84" s="91"/>
      <c r="F84" s="91" t="s">
        <v>532</v>
      </c>
      <c r="G84" s="86" t="s">
        <v>687</v>
      </c>
      <c r="H84" s="92">
        <v>0</v>
      </c>
      <c r="I84" s="99">
        <v>0</v>
      </c>
      <c r="J84" s="99">
        <v>0</v>
      </c>
      <c r="K84" s="99">
        <v>0</v>
      </c>
      <c r="L84" s="99">
        <v>0</v>
      </c>
      <c r="M84" s="99">
        <v>0</v>
      </c>
      <c r="N84" s="99">
        <v>0</v>
      </c>
      <c r="O84" s="99">
        <v>0</v>
      </c>
      <c r="P84" s="99">
        <v>0</v>
      </c>
      <c r="Q84" s="99">
        <v>0</v>
      </c>
      <c r="R84" s="99">
        <v>0</v>
      </c>
      <c r="S84" s="99">
        <v>0</v>
      </c>
      <c r="T84" s="99">
        <v>0</v>
      </c>
      <c r="U84" s="99">
        <v>0</v>
      </c>
      <c r="V84" s="99">
        <v>0</v>
      </c>
      <c r="W84" s="99">
        <v>0</v>
      </c>
      <c r="X84" s="99">
        <v>0</v>
      </c>
      <c r="Y84" s="99">
        <v>0</v>
      </c>
      <c r="Z84" s="99">
        <v>0</v>
      </c>
      <c r="AA84" s="99">
        <v>0</v>
      </c>
      <c r="AB84" s="99">
        <v>0</v>
      </c>
      <c r="AC84" s="99">
        <v>0</v>
      </c>
      <c r="AD84" s="99">
        <v>0</v>
      </c>
    </row>
    <row r="85" spans="4:30" hidden="1" outlineLevel="1" x14ac:dyDescent="0.2">
      <c r="E85" s="91"/>
      <c r="F85" s="91" t="s">
        <v>532</v>
      </c>
      <c r="G85" s="86" t="s">
        <v>686</v>
      </c>
      <c r="H85" s="92">
        <v>0</v>
      </c>
      <c r="I85" s="99">
        <v>0</v>
      </c>
      <c r="J85" s="99">
        <v>0</v>
      </c>
      <c r="K85" s="99">
        <v>0</v>
      </c>
      <c r="L85" s="99">
        <v>0</v>
      </c>
      <c r="M85" s="99">
        <v>0</v>
      </c>
      <c r="N85" s="99">
        <v>0</v>
      </c>
      <c r="O85" s="99">
        <v>0</v>
      </c>
      <c r="P85" s="99">
        <v>0</v>
      </c>
      <c r="Q85" s="99">
        <v>0</v>
      </c>
      <c r="R85" s="99">
        <v>0</v>
      </c>
      <c r="S85" s="99">
        <v>0</v>
      </c>
      <c r="T85" s="99">
        <v>0</v>
      </c>
      <c r="U85" s="99">
        <v>0</v>
      </c>
      <c r="V85" s="99">
        <v>0</v>
      </c>
      <c r="W85" s="99">
        <v>0</v>
      </c>
      <c r="X85" s="99">
        <v>0</v>
      </c>
      <c r="Y85" s="99">
        <v>0</v>
      </c>
      <c r="Z85" s="99">
        <v>0</v>
      </c>
      <c r="AA85" s="99">
        <v>0</v>
      </c>
      <c r="AB85" s="99">
        <v>0</v>
      </c>
      <c r="AC85" s="99">
        <v>0</v>
      </c>
      <c r="AD85" s="99">
        <v>0</v>
      </c>
    </row>
    <row r="86" spans="4:30" hidden="1" outlineLevel="1" x14ac:dyDescent="0.2">
      <c r="E86" s="91"/>
      <c r="F86" s="91" t="s">
        <v>532</v>
      </c>
      <c r="G86" s="86" t="s">
        <v>685</v>
      </c>
      <c r="H86" s="92">
        <v>0</v>
      </c>
      <c r="I86" s="99">
        <v>0</v>
      </c>
      <c r="J86" s="99">
        <v>0</v>
      </c>
      <c r="K86" s="99">
        <v>0</v>
      </c>
      <c r="L86" s="99">
        <v>0</v>
      </c>
      <c r="M86" s="99">
        <v>0</v>
      </c>
      <c r="N86" s="99">
        <v>0</v>
      </c>
      <c r="O86" s="99">
        <v>0</v>
      </c>
      <c r="P86" s="99">
        <v>0</v>
      </c>
      <c r="Q86" s="99">
        <v>0</v>
      </c>
      <c r="R86" s="99">
        <v>0</v>
      </c>
      <c r="S86" s="99">
        <v>0</v>
      </c>
      <c r="T86" s="99">
        <v>0</v>
      </c>
      <c r="U86" s="99">
        <v>0</v>
      </c>
      <c r="V86" s="99">
        <v>0</v>
      </c>
      <c r="W86" s="99">
        <v>0</v>
      </c>
      <c r="X86" s="99">
        <v>0</v>
      </c>
      <c r="Y86" s="99">
        <v>0</v>
      </c>
      <c r="Z86" s="99">
        <v>0</v>
      </c>
      <c r="AA86" s="99">
        <v>0</v>
      </c>
      <c r="AB86" s="99">
        <v>0</v>
      </c>
      <c r="AC86" s="99">
        <v>0</v>
      </c>
      <c r="AD86" s="99">
        <v>0</v>
      </c>
    </row>
    <row r="87" spans="4:30" hidden="1" outlineLevel="1" x14ac:dyDescent="0.2">
      <c r="E87" s="91"/>
      <c r="F87" s="91" t="s">
        <v>532</v>
      </c>
      <c r="G87" s="86" t="s">
        <v>684</v>
      </c>
      <c r="H87" s="92">
        <v>182131798.28228799</v>
      </c>
      <c r="I87" s="99">
        <v>121726448.80930097</v>
      </c>
      <c r="J87" s="99">
        <v>5737867.0254794285</v>
      </c>
      <c r="K87" s="99">
        <v>20834547.321702361</v>
      </c>
      <c r="L87" s="99">
        <v>643895.92342313845</v>
      </c>
      <c r="M87" s="99">
        <v>0</v>
      </c>
      <c r="N87" s="99">
        <v>21478443.245125499</v>
      </c>
      <c r="O87" s="99">
        <v>15622268.923775829</v>
      </c>
      <c r="P87" s="99">
        <v>2909648.6383384834</v>
      </c>
      <c r="Q87" s="99">
        <v>0</v>
      </c>
      <c r="R87" s="99">
        <v>0</v>
      </c>
      <c r="S87" s="99">
        <v>18531917.562114313</v>
      </c>
      <c r="T87" s="99">
        <v>556924.25986009662</v>
      </c>
      <c r="U87" s="99">
        <v>8981928.0776529051</v>
      </c>
      <c r="V87" s="99">
        <v>0</v>
      </c>
      <c r="W87" s="99">
        <v>0</v>
      </c>
      <c r="X87" s="99">
        <v>9538852.3375130016</v>
      </c>
      <c r="Y87" s="99">
        <v>4710832.0114950202</v>
      </c>
      <c r="Z87" s="99">
        <v>78595.118563523647</v>
      </c>
      <c r="AA87" s="99">
        <v>4789427.1300585438</v>
      </c>
      <c r="AB87" s="99">
        <v>63675.215262481222</v>
      </c>
      <c r="AC87" s="99">
        <v>218142.44111875136</v>
      </c>
      <c r="AD87" s="99">
        <v>47024.516315024557</v>
      </c>
    </row>
    <row r="88" spans="4:30" hidden="1" outlineLevel="1" x14ac:dyDescent="0.2">
      <c r="E88" s="91"/>
      <c r="F88" s="91" t="s">
        <v>532</v>
      </c>
      <c r="G88" s="86" t="s">
        <v>683</v>
      </c>
      <c r="H88" s="92">
        <v>36461334.557712004</v>
      </c>
      <c r="I88" s="99">
        <v>27262192.776212968</v>
      </c>
      <c r="J88" s="99">
        <v>1314319.0024575084</v>
      </c>
      <c r="K88" s="99">
        <v>3965848.1563350358</v>
      </c>
      <c r="L88" s="99">
        <v>0</v>
      </c>
      <c r="M88" s="99">
        <v>0</v>
      </c>
      <c r="N88" s="99">
        <v>3965848.1563350358</v>
      </c>
      <c r="O88" s="99">
        <v>2527053.8812417276</v>
      </c>
      <c r="P88" s="99">
        <v>0</v>
      </c>
      <c r="Q88" s="99">
        <v>0</v>
      </c>
      <c r="R88" s="99">
        <v>0</v>
      </c>
      <c r="S88" s="99">
        <v>2527053.8812417276</v>
      </c>
      <c r="T88" s="99">
        <v>68326.235527322104</v>
      </c>
      <c r="U88" s="99">
        <v>0</v>
      </c>
      <c r="V88" s="99">
        <v>0</v>
      </c>
      <c r="W88" s="99">
        <v>0</v>
      </c>
      <c r="X88" s="99">
        <v>68326.235527322104</v>
      </c>
      <c r="Y88" s="99">
        <v>932088.8964876032</v>
      </c>
      <c r="Z88" s="99">
        <v>0</v>
      </c>
      <c r="AA88" s="99">
        <v>932088.8964876032</v>
      </c>
      <c r="AB88" s="99">
        <v>9672.3164630328938</v>
      </c>
      <c r="AC88" s="99">
        <v>328412.34513713227</v>
      </c>
      <c r="AD88" s="99">
        <v>53420.947849673983</v>
      </c>
    </row>
    <row r="89" spans="4:30" hidden="1" outlineLevel="1" x14ac:dyDescent="0.2">
      <c r="E89" s="91"/>
      <c r="F89" s="91" t="s">
        <v>532</v>
      </c>
      <c r="G89" s="86" t="s">
        <v>682</v>
      </c>
      <c r="H89" s="92">
        <v>0</v>
      </c>
      <c r="I89" s="99">
        <v>0</v>
      </c>
      <c r="J89" s="99">
        <v>0</v>
      </c>
      <c r="K89" s="99">
        <v>0</v>
      </c>
      <c r="L89" s="99">
        <v>0</v>
      </c>
      <c r="M89" s="99">
        <v>0</v>
      </c>
      <c r="N89" s="99">
        <v>0</v>
      </c>
      <c r="O89" s="99">
        <v>0</v>
      </c>
      <c r="P89" s="99">
        <v>0</v>
      </c>
      <c r="Q89" s="99">
        <v>0</v>
      </c>
      <c r="R89" s="99">
        <v>0</v>
      </c>
      <c r="S89" s="99">
        <v>0</v>
      </c>
      <c r="T89" s="99">
        <v>0</v>
      </c>
      <c r="U89" s="99">
        <v>0</v>
      </c>
      <c r="V89" s="99">
        <v>0</v>
      </c>
      <c r="W89" s="99">
        <v>0</v>
      </c>
      <c r="X89" s="99">
        <v>0</v>
      </c>
      <c r="Y89" s="99">
        <v>0</v>
      </c>
      <c r="Z89" s="99">
        <v>0</v>
      </c>
      <c r="AA89" s="99">
        <v>0</v>
      </c>
      <c r="AB89" s="99">
        <v>0</v>
      </c>
      <c r="AC89" s="99">
        <v>0</v>
      </c>
      <c r="AD89" s="99">
        <v>0</v>
      </c>
    </row>
    <row r="90" spans="4:30" hidden="1" outlineLevel="1" x14ac:dyDescent="0.2">
      <c r="E90" s="91"/>
      <c r="F90" s="91" t="s">
        <v>532</v>
      </c>
      <c r="G90" s="86" t="s">
        <v>681</v>
      </c>
      <c r="H90" s="92">
        <v>0</v>
      </c>
      <c r="I90" s="99">
        <v>0</v>
      </c>
      <c r="J90" s="99">
        <v>0</v>
      </c>
      <c r="K90" s="99">
        <v>0</v>
      </c>
      <c r="L90" s="99">
        <v>0</v>
      </c>
      <c r="M90" s="99">
        <v>0</v>
      </c>
      <c r="N90" s="99">
        <v>0</v>
      </c>
      <c r="O90" s="99">
        <v>0</v>
      </c>
      <c r="P90" s="99">
        <v>0</v>
      </c>
      <c r="Q90" s="99">
        <v>0</v>
      </c>
      <c r="R90" s="99">
        <v>0</v>
      </c>
      <c r="S90" s="99">
        <v>0</v>
      </c>
      <c r="T90" s="99">
        <v>0</v>
      </c>
      <c r="U90" s="99">
        <v>0</v>
      </c>
      <c r="V90" s="99">
        <v>0</v>
      </c>
      <c r="W90" s="99">
        <v>0</v>
      </c>
      <c r="X90" s="99">
        <v>0</v>
      </c>
      <c r="Y90" s="99">
        <v>0</v>
      </c>
      <c r="Z90" s="99">
        <v>0</v>
      </c>
      <c r="AA90" s="99">
        <v>0</v>
      </c>
      <c r="AB90" s="99">
        <v>0</v>
      </c>
      <c r="AC90" s="99">
        <v>0</v>
      </c>
      <c r="AD90" s="99">
        <v>0</v>
      </c>
    </row>
    <row r="91" spans="4:30" collapsed="1" x14ac:dyDescent="0.2">
      <c r="D91" s="84" t="s">
        <v>669</v>
      </c>
      <c r="E91" s="102">
        <v>218593132.84</v>
      </c>
      <c r="F91" s="102" t="s">
        <v>532</v>
      </c>
      <c r="G91" s="86" t="s">
        <v>679</v>
      </c>
      <c r="H91" s="92">
        <v>218593132.84000003</v>
      </c>
      <c r="I91" s="99">
        <v>148988641.58551395</v>
      </c>
      <c r="J91" s="99">
        <v>7052186.0279369364</v>
      </c>
      <c r="K91" s="99">
        <v>24800395.478037395</v>
      </c>
      <c r="L91" s="99">
        <v>643895.92342313845</v>
      </c>
      <c r="M91" s="99">
        <v>0</v>
      </c>
      <c r="N91" s="99">
        <v>25444291.401460532</v>
      </c>
      <c r="O91" s="99">
        <v>18149322.805017557</v>
      </c>
      <c r="P91" s="99">
        <v>2909648.6383384834</v>
      </c>
      <c r="Q91" s="99">
        <v>0</v>
      </c>
      <c r="R91" s="99">
        <v>0</v>
      </c>
      <c r="S91" s="99">
        <v>21058971.443356041</v>
      </c>
      <c r="T91" s="99">
        <v>625250.49538741878</v>
      </c>
      <c r="U91" s="99">
        <v>8981928.0776529051</v>
      </c>
      <c r="V91" s="99">
        <v>0</v>
      </c>
      <c r="W91" s="99">
        <v>0</v>
      </c>
      <c r="X91" s="99">
        <v>9607178.5730403233</v>
      </c>
      <c r="Y91" s="99">
        <v>5642920.9079826241</v>
      </c>
      <c r="Z91" s="99">
        <v>78595.118563523647</v>
      </c>
      <c r="AA91" s="99">
        <v>5721516.0265461477</v>
      </c>
      <c r="AB91" s="99">
        <v>73347.531725514113</v>
      </c>
      <c r="AC91" s="99">
        <v>546554.78625588364</v>
      </c>
      <c r="AD91" s="99">
        <v>100445.46416469854</v>
      </c>
    </row>
    <row r="92" spans="4:30" hidden="1" outlineLevel="1" x14ac:dyDescent="0.2">
      <c r="E92" s="91"/>
      <c r="F92" s="91" t="s">
        <v>530</v>
      </c>
      <c r="G92" s="86" t="s">
        <v>687</v>
      </c>
      <c r="H92" s="92">
        <v>0</v>
      </c>
      <c r="I92" s="99">
        <v>0</v>
      </c>
      <c r="J92" s="99">
        <v>0</v>
      </c>
      <c r="K92" s="99">
        <v>0</v>
      </c>
      <c r="L92" s="99">
        <v>0</v>
      </c>
      <c r="M92" s="99">
        <v>0</v>
      </c>
      <c r="N92" s="99">
        <v>0</v>
      </c>
      <c r="O92" s="99">
        <v>0</v>
      </c>
      <c r="P92" s="99">
        <v>0</v>
      </c>
      <c r="Q92" s="99">
        <v>0</v>
      </c>
      <c r="R92" s="99">
        <v>0</v>
      </c>
      <c r="S92" s="99">
        <v>0</v>
      </c>
      <c r="T92" s="99">
        <v>0</v>
      </c>
      <c r="U92" s="99">
        <v>0</v>
      </c>
      <c r="V92" s="99">
        <v>0</v>
      </c>
      <c r="W92" s="99">
        <v>0</v>
      </c>
      <c r="X92" s="99">
        <v>0</v>
      </c>
      <c r="Y92" s="99">
        <v>0</v>
      </c>
      <c r="Z92" s="99">
        <v>0</v>
      </c>
      <c r="AA92" s="99">
        <v>0</v>
      </c>
      <c r="AB92" s="99">
        <v>0</v>
      </c>
      <c r="AC92" s="99">
        <v>0</v>
      </c>
      <c r="AD92" s="99">
        <v>0</v>
      </c>
    </row>
    <row r="93" spans="4:30" hidden="1" outlineLevel="1" x14ac:dyDescent="0.2">
      <c r="E93" s="91"/>
      <c r="F93" s="91" t="s">
        <v>530</v>
      </c>
      <c r="G93" s="86" t="s">
        <v>686</v>
      </c>
      <c r="H93" s="92">
        <v>0</v>
      </c>
      <c r="I93" s="99">
        <v>0</v>
      </c>
      <c r="J93" s="99">
        <v>0</v>
      </c>
      <c r="K93" s="99">
        <v>0</v>
      </c>
      <c r="L93" s="99">
        <v>0</v>
      </c>
      <c r="M93" s="99">
        <v>0</v>
      </c>
      <c r="N93" s="99">
        <v>0</v>
      </c>
      <c r="O93" s="99">
        <v>0</v>
      </c>
      <c r="P93" s="99">
        <v>0</v>
      </c>
      <c r="Q93" s="99">
        <v>0</v>
      </c>
      <c r="R93" s="99">
        <v>0</v>
      </c>
      <c r="S93" s="99">
        <v>0</v>
      </c>
      <c r="T93" s="99">
        <v>0</v>
      </c>
      <c r="U93" s="99">
        <v>0</v>
      </c>
      <c r="V93" s="99">
        <v>0</v>
      </c>
      <c r="W93" s="99">
        <v>0</v>
      </c>
      <c r="X93" s="99">
        <v>0</v>
      </c>
      <c r="Y93" s="99">
        <v>0</v>
      </c>
      <c r="Z93" s="99">
        <v>0</v>
      </c>
      <c r="AA93" s="99">
        <v>0</v>
      </c>
      <c r="AB93" s="99">
        <v>0</v>
      </c>
      <c r="AC93" s="99">
        <v>0</v>
      </c>
      <c r="AD93" s="99">
        <v>0</v>
      </c>
    </row>
    <row r="94" spans="4:30" hidden="1" outlineLevel="1" x14ac:dyDescent="0.2">
      <c r="E94" s="91"/>
      <c r="F94" s="91" t="s">
        <v>530</v>
      </c>
      <c r="G94" s="86" t="s">
        <v>685</v>
      </c>
      <c r="H94" s="92">
        <v>0</v>
      </c>
      <c r="I94" s="99">
        <v>0</v>
      </c>
      <c r="J94" s="99">
        <v>0</v>
      </c>
      <c r="K94" s="99">
        <v>0</v>
      </c>
      <c r="L94" s="99">
        <v>0</v>
      </c>
      <c r="M94" s="99">
        <v>0</v>
      </c>
      <c r="N94" s="99">
        <v>0</v>
      </c>
      <c r="O94" s="99">
        <v>0</v>
      </c>
      <c r="P94" s="99">
        <v>0</v>
      </c>
      <c r="Q94" s="99">
        <v>0</v>
      </c>
      <c r="R94" s="99">
        <v>0</v>
      </c>
      <c r="S94" s="99">
        <v>0</v>
      </c>
      <c r="T94" s="99">
        <v>0</v>
      </c>
      <c r="U94" s="99">
        <v>0</v>
      </c>
      <c r="V94" s="99">
        <v>0</v>
      </c>
      <c r="W94" s="99">
        <v>0</v>
      </c>
      <c r="X94" s="99">
        <v>0</v>
      </c>
      <c r="Y94" s="99">
        <v>0</v>
      </c>
      <c r="Z94" s="99">
        <v>0</v>
      </c>
      <c r="AA94" s="99">
        <v>0</v>
      </c>
      <c r="AB94" s="99">
        <v>0</v>
      </c>
      <c r="AC94" s="99">
        <v>0</v>
      </c>
      <c r="AD94" s="99">
        <v>0</v>
      </c>
    </row>
    <row r="95" spans="4:30" hidden="1" outlineLevel="1" x14ac:dyDescent="0.2">
      <c r="E95" s="91"/>
      <c r="F95" s="91" t="s">
        <v>530</v>
      </c>
      <c r="G95" s="86" t="s">
        <v>684</v>
      </c>
      <c r="H95" s="92">
        <v>5843003.0076299999</v>
      </c>
      <c r="I95" s="99">
        <v>3905128.117158839</v>
      </c>
      <c r="J95" s="99">
        <v>184077.54496166791</v>
      </c>
      <c r="K95" s="99">
        <v>668396.86321350664</v>
      </c>
      <c r="L95" s="99">
        <v>20656.941031960203</v>
      </c>
      <c r="M95" s="99">
        <v>0</v>
      </c>
      <c r="N95" s="99">
        <v>689053.80424546683</v>
      </c>
      <c r="O95" s="99">
        <v>501180.82162758586</v>
      </c>
      <c r="P95" s="99">
        <v>93344.961754608768</v>
      </c>
      <c r="Q95" s="99">
        <v>0</v>
      </c>
      <c r="R95" s="99">
        <v>0</v>
      </c>
      <c r="S95" s="99">
        <v>594525.78338219458</v>
      </c>
      <c r="T95" s="99">
        <v>17866.787436760915</v>
      </c>
      <c r="U95" s="99">
        <v>288150.85156464955</v>
      </c>
      <c r="V95" s="99">
        <v>0</v>
      </c>
      <c r="W95" s="99">
        <v>0</v>
      </c>
      <c r="X95" s="99">
        <v>306017.63900141045</v>
      </c>
      <c r="Y95" s="99">
        <v>151129.04979361795</v>
      </c>
      <c r="Z95" s="99">
        <v>2521.4241471439123</v>
      </c>
      <c r="AA95" s="99">
        <v>153650.47394076185</v>
      </c>
      <c r="AB95" s="99">
        <v>2042.7760434974361</v>
      </c>
      <c r="AC95" s="99">
        <v>6998.2669230174051</v>
      </c>
      <c r="AD95" s="99">
        <v>1508.6019731446029</v>
      </c>
    </row>
    <row r="96" spans="4:30" hidden="1" outlineLevel="1" x14ac:dyDescent="0.2">
      <c r="E96" s="91"/>
      <c r="F96" s="91" t="s">
        <v>530</v>
      </c>
      <c r="G96" s="86" t="s">
        <v>683</v>
      </c>
      <c r="H96" s="92">
        <v>1375036.5323700001</v>
      </c>
      <c r="I96" s="99">
        <v>1028116.8112613009</v>
      </c>
      <c r="J96" s="99">
        <v>49565.8391413684</v>
      </c>
      <c r="K96" s="99">
        <v>149560.79262983182</v>
      </c>
      <c r="L96" s="99">
        <v>0</v>
      </c>
      <c r="M96" s="99">
        <v>0</v>
      </c>
      <c r="N96" s="99">
        <v>149560.79262983182</v>
      </c>
      <c r="O96" s="99">
        <v>95300.719189934738</v>
      </c>
      <c r="P96" s="99">
        <v>0</v>
      </c>
      <c r="Q96" s="99">
        <v>0</v>
      </c>
      <c r="R96" s="99">
        <v>0</v>
      </c>
      <c r="S96" s="99">
        <v>95300.719189934738</v>
      </c>
      <c r="T96" s="99">
        <v>2576.7315187181798</v>
      </c>
      <c r="U96" s="99">
        <v>0</v>
      </c>
      <c r="V96" s="99">
        <v>0</v>
      </c>
      <c r="W96" s="99">
        <v>0</v>
      </c>
      <c r="X96" s="99">
        <v>2576.7315187181798</v>
      </c>
      <c r="Y96" s="99">
        <v>35151.107320502844</v>
      </c>
      <c r="Z96" s="99">
        <v>0</v>
      </c>
      <c r="AA96" s="99">
        <v>35151.107320502844</v>
      </c>
      <c r="AB96" s="99">
        <v>364.76417143378944</v>
      </c>
      <c r="AC96" s="99">
        <v>12385.146559298053</v>
      </c>
      <c r="AD96" s="99">
        <v>2014.6205776112374</v>
      </c>
    </row>
    <row r="97" spans="4:30" hidden="1" outlineLevel="1" x14ac:dyDescent="0.2">
      <c r="E97" s="91"/>
      <c r="F97" s="91" t="s">
        <v>530</v>
      </c>
      <c r="G97" s="86" t="s">
        <v>682</v>
      </c>
      <c r="H97" s="92">
        <v>0</v>
      </c>
      <c r="I97" s="99">
        <v>0</v>
      </c>
      <c r="J97" s="99">
        <v>0</v>
      </c>
      <c r="K97" s="99">
        <v>0</v>
      </c>
      <c r="L97" s="99">
        <v>0</v>
      </c>
      <c r="M97" s="99">
        <v>0</v>
      </c>
      <c r="N97" s="99">
        <v>0</v>
      </c>
      <c r="O97" s="99">
        <v>0</v>
      </c>
      <c r="P97" s="99">
        <v>0</v>
      </c>
      <c r="Q97" s="99">
        <v>0</v>
      </c>
      <c r="R97" s="99">
        <v>0</v>
      </c>
      <c r="S97" s="99">
        <v>0</v>
      </c>
      <c r="T97" s="99">
        <v>0</v>
      </c>
      <c r="U97" s="99">
        <v>0</v>
      </c>
      <c r="V97" s="99">
        <v>0</v>
      </c>
      <c r="W97" s="99">
        <v>0</v>
      </c>
      <c r="X97" s="99">
        <v>0</v>
      </c>
      <c r="Y97" s="99">
        <v>0</v>
      </c>
      <c r="Z97" s="99">
        <v>0</v>
      </c>
      <c r="AA97" s="99">
        <v>0</v>
      </c>
      <c r="AB97" s="99">
        <v>0</v>
      </c>
      <c r="AC97" s="99">
        <v>0</v>
      </c>
      <c r="AD97" s="99">
        <v>0</v>
      </c>
    </row>
    <row r="98" spans="4:30" hidden="1" outlineLevel="1" x14ac:dyDescent="0.2">
      <c r="E98" s="91"/>
      <c r="F98" s="91" t="s">
        <v>530</v>
      </c>
      <c r="G98" s="86" t="s">
        <v>681</v>
      </c>
      <c r="H98" s="92">
        <v>0</v>
      </c>
      <c r="I98" s="99">
        <v>0</v>
      </c>
      <c r="J98" s="99">
        <v>0</v>
      </c>
      <c r="K98" s="99">
        <v>0</v>
      </c>
      <c r="L98" s="99">
        <v>0</v>
      </c>
      <c r="M98" s="99">
        <v>0</v>
      </c>
      <c r="N98" s="99">
        <v>0</v>
      </c>
      <c r="O98" s="99">
        <v>0</v>
      </c>
      <c r="P98" s="99">
        <v>0</v>
      </c>
      <c r="Q98" s="99">
        <v>0</v>
      </c>
      <c r="R98" s="99">
        <v>0</v>
      </c>
      <c r="S98" s="99">
        <v>0</v>
      </c>
      <c r="T98" s="99">
        <v>0</v>
      </c>
      <c r="U98" s="99">
        <v>0</v>
      </c>
      <c r="V98" s="99">
        <v>0</v>
      </c>
      <c r="W98" s="99">
        <v>0</v>
      </c>
      <c r="X98" s="99">
        <v>0</v>
      </c>
      <c r="Y98" s="99">
        <v>0</v>
      </c>
      <c r="Z98" s="99">
        <v>0</v>
      </c>
      <c r="AA98" s="99">
        <v>0</v>
      </c>
      <c r="AB98" s="99">
        <v>0</v>
      </c>
      <c r="AC98" s="99">
        <v>0</v>
      </c>
      <c r="AD98" s="99">
        <v>0</v>
      </c>
    </row>
    <row r="99" spans="4:30" collapsed="1" x14ac:dyDescent="0.2">
      <c r="D99" s="84" t="s">
        <v>668</v>
      </c>
      <c r="E99" s="102">
        <v>7218039.54</v>
      </c>
      <c r="F99" s="102" t="s">
        <v>530</v>
      </c>
      <c r="G99" s="86" t="s">
        <v>679</v>
      </c>
      <c r="H99" s="92">
        <v>7218039.5400000028</v>
      </c>
      <c r="I99" s="99">
        <v>4933244.9284201404</v>
      </c>
      <c r="J99" s="99">
        <v>233643.38410303634</v>
      </c>
      <c r="K99" s="99">
        <v>817957.65584333858</v>
      </c>
      <c r="L99" s="99">
        <v>20656.941031960203</v>
      </c>
      <c r="M99" s="99">
        <v>0</v>
      </c>
      <c r="N99" s="99">
        <v>838614.59687529877</v>
      </c>
      <c r="O99" s="99">
        <v>596481.54081752058</v>
      </c>
      <c r="P99" s="99">
        <v>93344.961754608768</v>
      </c>
      <c r="Q99" s="99">
        <v>0</v>
      </c>
      <c r="R99" s="99">
        <v>0</v>
      </c>
      <c r="S99" s="99">
        <v>689826.50257212936</v>
      </c>
      <c r="T99" s="99">
        <v>20443.518955479092</v>
      </c>
      <c r="U99" s="99">
        <v>288150.85156464955</v>
      </c>
      <c r="V99" s="99">
        <v>0</v>
      </c>
      <c r="W99" s="99">
        <v>0</v>
      </c>
      <c r="X99" s="99">
        <v>308594.37052012864</v>
      </c>
      <c r="Y99" s="99">
        <v>186280.15711412081</v>
      </c>
      <c r="Z99" s="99">
        <v>2521.4241471439123</v>
      </c>
      <c r="AA99" s="99">
        <v>188801.58126126471</v>
      </c>
      <c r="AB99" s="99">
        <v>2407.5402149312258</v>
      </c>
      <c r="AC99" s="99">
        <v>19383.413482315456</v>
      </c>
      <c r="AD99" s="99">
        <v>3523.2225507558401</v>
      </c>
    </row>
    <row r="100" spans="4:30" hidden="1" outlineLevel="1" x14ac:dyDescent="0.2">
      <c r="E100" s="91"/>
      <c r="F100" s="91" t="s">
        <v>530</v>
      </c>
      <c r="G100" s="86" t="s">
        <v>687</v>
      </c>
      <c r="H100" s="92">
        <v>0</v>
      </c>
      <c r="I100" s="99">
        <v>0</v>
      </c>
      <c r="J100" s="99">
        <v>0</v>
      </c>
      <c r="K100" s="99">
        <v>0</v>
      </c>
      <c r="L100" s="99">
        <v>0</v>
      </c>
      <c r="M100" s="99">
        <v>0</v>
      </c>
      <c r="N100" s="99">
        <v>0</v>
      </c>
      <c r="O100" s="99">
        <v>0</v>
      </c>
      <c r="P100" s="99">
        <v>0</v>
      </c>
      <c r="Q100" s="99">
        <v>0</v>
      </c>
      <c r="R100" s="99">
        <v>0</v>
      </c>
      <c r="S100" s="99">
        <v>0</v>
      </c>
      <c r="T100" s="99">
        <v>0</v>
      </c>
      <c r="U100" s="99">
        <v>0</v>
      </c>
      <c r="V100" s="99">
        <v>0</v>
      </c>
      <c r="W100" s="99">
        <v>0</v>
      </c>
      <c r="X100" s="99">
        <v>0</v>
      </c>
      <c r="Y100" s="99">
        <v>0</v>
      </c>
      <c r="Z100" s="99">
        <v>0</v>
      </c>
      <c r="AA100" s="99">
        <v>0</v>
      </c>
      <c r="AB100" s="99">
        <v>0</v>
      </c>
      <c r="AC100" s="99">
        <v>0</v>
      </c>
      <c r="AD100" s="99">
        <v>0</v>
      </c>
    </row>
    <row r="101" spans="4:30" hidden="1" outlineLevel="1" x14ac:dyDescent="0.2">
      <c r="E101" s="91"/>
      <c r="F101" s="91" t="s">
        <v>530</v>
      </c>
      <c r="G101" s="86" t="s">
        <v>686</v>
      </c>
      <c r="H101" s="92">
        <v>0</v>
      </c>
      <c r="I101" s="99">
        <v>0</v>
      </c>
      <c r="J101" s="99">
        <v>0</v>
      </c>
      <c r="K101" s="99">
        <v>0</v>
      </c>
      <c r="L101" s="99">
        <v>0</v>
      </c>
      <c r="M101" s="99">
        <v>0</v>
      </c>
      <c r="N101" s="99">
        <v>0</v>
      </c>
      <c r="O101" s="99">
        <v>0</v>
      </c>
      <c r="P101" s="99">
        <v>0</v>
      </c>
      <c r="Q101" s="99">
        <v>0</v>
      </c>
      <c r="R101" s="99">
        <v>0</v>
      </c>
      <c r="S101" s="99">
        <v>0</v>
      </c>
      <c r="T101" s="99">
        <v>0</v>
      </c>
      <c r="U101" s="99">
        <v>0</v>
      </c>
      <c r="V101" s="99">
        <v>0</v>
      </c>
      <c r="W101" s="99">
        <v>0</v>
      </c>
      <c r="X101" s="99">
        <v>0</v>
      </c>
      <c r="Y101" s="99">
        <v>0</v>
      </c>
      <c r="Z101" s="99">
        <v>0</v>
      </c>
      <c r="AA101" s="99">
        <v>0</v>
      </c>
      <c r="AB101" s="99">
        <v>0</v>
      </c>
      <c r="AC101" s="99">
        <v>0</v>
      </c>
      <c r="AD101" s="99">
        <v>0</v>
      </c>
    </row>
    <row r="102" spans="4:30" hidden="1" outlineLevel="1" x14ac:dyDescent="0.2">
      <c r="E102" s="91"/>
      <c r="F102" s="91" t="s">
        <v>530</v>
      </c>
      <c r="G102" s="86" t="s">
        <v>685</v>
      </c>
      <c r="H102" s="92">
        <v>0</v>
      </c>
      <c r="I102" s="99">
        <v>0</v>
      </c>
      <c r="J102" s="99">
        <v>0</v>
      </c>
      <c r="K102" s="99">
        <v>0</v>
      </c>
      <c r="L102" s="99">
        <v>0</v>
      </c>
      <c r="M102" s="99">
        <v>0</v>
      </c>
      <c r="N102" s="99">
        <v>0</v>
      </c>
      <c r="O102" s="99">
        <v>0</v>
      </c>
      <c r="P102" s="99">
        <v>0</v>
      </c>
      <c r="Q102" s="99">
        <v>0</v>
      </c>
      <c r="R102" s="99">
        <v>0</v>
      </c>
      <c r="S102" s="99">
        <v>0</v>
      </c>
      <c r="T102" s="99">
        <v>0</v>
      </c>
      <c r="U102" s="99">
        <v>0</v>
      </c>
      <c r="V102" s="99">
        <v>0</v>
      </c>
      <c r="W102" s="99">
        <v>0</v>
      </c>
      <c r="X102" s="99">
        <v>0</v>
      </c>
      <c r="Y102" s="99">
        <v>0</v>
      </c>
      <c r="Z102" s="99">
        <v>0</v>
      </c>
      <c r="AA102" s="99">
        <v>0</v>
      </c>
      <c r="AB102" s="99">
        <v>0</v>
      </c>
      <c r="AC102" s="99">
        <v>0</v>
      </c>
      <c r="AD102" s="99">
        <v>0</v>
      </c>
    </row>
    <row r="103" spans="4:30" hidden="1" outlineLevel="1" x14ac:dyDescent="0.2">
      <c r="E103" s="91"/>
      <c r="F103" s="91" t="s">
        <v>530</v>
      </c>
      <c r="G103" s="86" t="s">
        <v>684</v>
      </c>
      <c r="H103" s="92">
        <v>8972306.4318250027</v>
      </c>
      <c r="I103" s="99">
        <v>5996575.0619897051</v>
      </c>
      <c r="J103" s="99">
        <v>282662.8941414904</v>
      </c>
      <c r="K103" s="99">
        <v>1026366.3165997049</v>
      </c>
      <c r="L103" s="99">
        <v>31720.059811857398</v>
      </c>
      <c r="M103" s="99">
        <v>0</v>
      </c>
      <c r="N103" s="99">
        <v>1058086.3764115623</v>
      </c>
      <c r="O103" s="99">
        <v>769595.3439566117</v>
      </c>
      <c r="P103" s="99">
        <v>143337.18460108136</v>
      </c>
      <c r="Q103" s="99">
        <v>0</v>
      </c>
      <c r="R103" s="99">
        <v>0</v>
      </c>
      <c r="S103" s="99">
        <v>912932.52855769312</v>
      </c>
      <c r="T103" s="99">
        <v>27435.59974649447</v>
      </c>
      <c r="U103" s="99">
        <v>442474.14137101732</v>
      </c>
      <c r="V103" s="99">
        <v>0</v>
      </c>
      <c r="W103" s="99">
        <v>0</v>
      </c>
      <c r="X103" s="99">
        <v>469909.74111751182</v>
      </c>
      <c r="Y103" s="99">
        <v>232068.36343027675</v>
      </c>
      <c r="Z103" s="99">
        <v>3871.8087365754027</v>
      </c>
      <c r="AA103" s="99">
        <v>235940.17216685213</v>
      </c>
      <c r="AB103" s="99">
        <v>3136.8138284228476</v>
      </c>
      <c r="AC103" s="99">
        <v>10746.288379968833</v>
      </c>
      <c r="AD103" s="99">
        <v>2316.5552317932902</v>
      </c>
    </row>
    <row r="104" spans="4:30" hidden="1" outlineLevel="1" x14ac:dyDescent="0.2">
      <c r="E104" s="91"/>
      <c r="F104" s="91" t="s">
        <v>530</v>
      </c>
      <c r="G104" s="86" t="s">
        <v>683</v>
      </c>
      <c r="H104" s="92">
        <v>2111456.9181750002</v>
      </c>
      <c r="I104" s="99">
        <v>1578739.4027183279</v>
      </c>
      <c r="J104" s="99">
        <v>76111.529764090839</v>
      </c>
      <c r="K104" s="99">
        <v>229660.20382142157</v>
      </c>
      <c r="L104" s="99">
        <v>0</v>
      </c>
      <c r="M104" s="99">
        <v>0</v>
      </c>
      <c r="N104" s="99">
        <v>229660.20382142157</v>
      </c>
      <c r="O104" s="99">
        <v>146340.37576719071</v>
      </c>
      <c r="P104" s="99">
        <v>0</v>
      </c>
      <c r="Q104" s="99">
        <v>0</v>
      </c>
      <c r="R104" s="99">
        <v>0</v>
      </c>
      <c r="S104" s="99">
        <v>146340.37576719071</v>
      </c>
      <c r="T104" s="99">
        <v>3956.7367581860599</v>
      </c>
      <c r="U104" s="99">
        <v>0</v>
      </c>
      <c r="V104" s="99">
        <v>0</v>
      </c>
      <c r="W104" s="99">
        <v>0</v>
      </c>
      <c r="X104" s="99">
        <v>3956.7367581860599</v>
      </c>
      <c r="Y104" s="99">
        <v>53976.783151690266</v>
      </c>
      <c r="Z104" s="99">
        <v>0</v>
      </c>
      <c r="AA104" s="99">
        <v>53976.783151690266</v>
      </c>
      <c r="AB104" s="99">
        <v>560.11881513341677</v>
      </c>
      <c r="AC104" s="99">
        <v>19018.18807691463</v>
      </c>
      <c r="AD104" s="99">
        <v>3093.5793020445635</v>
      </c>
    </row>
    <row r="105" spans="4:30" hidden="1" outlineLevel="1" x14ac:dyDescent="0.2">
      <c r="E105" s="91"/>
      <c r="F105" s="91" t="s">
        <v>530</v>
      </c>
      <c r="G105" s="86" t="s">
        <v>682</v>
      </c>
      <c r="H105" s="92">
        <v>0</v>
      </c>
      <c r="I105" s="99">
        <v>0</v>
      </c>
      <c r="J105" s="99">
        <v>0</v>
      </c>
      <c r="K105" s="99">
        <v>0</v>
      </c>
      <c r="L105" s="99">
        <v>0</v>
      </c>
      <c r="M105" s="99">
        <v>0</v>
      </c>
      <c r="N105" s="99">
        <v>0</v>
      </c>
      <c r="O105" s="99">
        <v>0</v>
      </c>
      <c r="P105" s="99">
        <v>0</v>
      </c>
      <c r="Q105" s="99">
        <v>0</v>
      </c>
      <c r="R105" s="99">
        <v>0</v>
      </c>
      <c r="S105" s="99">
        <v>0</v>
      </c>
      <c r="T105" s="99">
        <v>0</v>
      </c>
      <c r="U105" s="99">
        <v>0</v>
      </c>
      <c r="V105" s="99">
        <v>0</v>
      </c>
      <c r="W105" s="99">
        <v>0</v>
      </c>
      <c r="X105" s="99">
        <v>0</v>
      </c>
      <c r="Y105" s="99">
        <v>0</v>
      </c>
      <c r="Z105" s="99">
        <v>0</v>
      </c>
      <c r="AA105" s="99">
        <v>0</v>
      </c>
      <c r="AB105" s="99">
        <v>0</v>
      </c>
      <c r="AC105" s="99">
        <v>0</v>
      </c>
      <c r="AD105" s="99">
        <v>0</v>
      </c>
    </row>
    <row r="106" spans="4:30" hidden="1" outlineLevel="1" x14ac:dyDescent="0.2">
      <c r="E106" s="91"/>
      <c r="F106" s="91" t="s">
        <v>530</v>
      </c>
      <c r="G106" s="86" t="s">
        <v>681</v>
      </c>
      <c r="H106" s="92">
        <v>0</v>
      </c>
      <c r="I106" s="99">
        <v>0</v>
      </c>
      <c r="J106" s="99">
        <v>0</v>
      </c>
      <c r="K106" s="99">
        <v>0</v>
      </c>
      <c r="L106" s="99">
        <v>0</v>
      </c>
      <c r="M106" s="99">
        <v>0</v>
      </c>
      <c r="N106" s="99">
        <v>0</v>
      </c>
      <c r="O106" s="99">
        <v>0</v>
      </c>
      <c r="P106" s="99">
        <v>0</v>
      </c>
      <c r="Q106" s="99">
        <v>0</v>
      </c>
      <c r="R106" s="99">
        <v>0</v>
      </c>
      <c r="S106" s="99">
        <v>0</v>
      </c>
      <c r="T106" s="99">
        <v>0</v>
      </c>
      <c r="U106" s="99">
        <v>0</v>
      </c>
      <c r="V106" s="99">
        <v>0</v>
      </c>
      <c r="W106" s="99">
        <v>0</v>
      </c>
      <c r="X106" s="99">
        <v>0</v>
      </c>
      <c r="Y106" s="99">
        <v>0</v>
      </c>
      <c r="Z106" s="99">
        <v>0</v>
      </c>
      <c r="AA106" s="99">
        <v>0</v>
      </c>
      <c r="AB106" s="99">
        <v>0</v>
      </c>
      <c r="AC106" s="99">
        <v>0</v>
      </c>
      <c r="AD106" s="99">
        <v>0</v>
      </c>
    </row>
    <row r="107" spans="4:30" collapsed="1" x14ac:dyDescent="0.2">
      <c r="D107" s="84" t="s">
        <v>667</v>
      </c>
      <c r="E107" s="102">
        <v>11083763.35</v>
      </c>
      <c r="F107" s="102" t="s">
        <v>530</v>
      </c>
      <c r="G107" s="86" t="s">
        <v>679</v>
      </c>
      <c r="H107" s="92">
        <v>11083763.35</v>
      </c>
      <c r="I107" s="99">
        <v>7575314.464708033</v>
      </c>
      <c r="J107" s="99">
        <v>358774.42390558124</v>
      </c>
      <c r="K107" s="99">
        <v>1256026.5204211266</v>
      </c>
      <c r="L107" s="99">
        <v>31720.059811857398</v>
      </c>
      <c r="M107" s="99">
        <v>0</v>
      </c>
      <c r="N107" s="99">
        <v>1287746.5802329839</v>
      </c>
      <c r="O107" s="99">
        <v>915935.71972380241</v>
      </c>
      <c r="P107" s="99">
        <v>143337.18460108136</v>
      </c>
      <c r="Q107" s="99">
        <v>0</v>
      </c>
      <c r="R107" s="99">
        <v>0</v>
      </c>
      <c r="S107" s="99">
        <v>1059272.9043248838</v>
      </c>
      <c r="T107" s="99">
        <v>31392.336504680527</v>
      </c>
      <c r="U107" s="99">
        <v>442474.14137101732</v>
      </c>
      <c r="V107" s="99">
        <v>0</v>
      </c>
      <c r="W107" s="99">
        <v>0</v>
      </c>
      <c r="X107" s="99">
        <v>473866.47787569783</v>
      </c>
      <c r="Y107" s="99">
        <v>286045.14658196701</v>
      </c>
      <c r="Z107" s="99">
        <v>3871.8087365754027</v>
      </c>
      <c r="AA107" s="99">
        <v>289916.95531854243</v>
      </c>
      <c r="AB107" s="99">
        <v>3696.9326435562643</v>
      </c>
      <c r="AC107" s="99">
        <v>29764.476456883462</v>
      </c>
      <c r="AD107" s="99">
        <v>5410.1345338378533</v>
      </c>
    </row>
    <row r="108" spans="4:30" hidden="1" outlineLevel="1" x14ac:dyDescent="0.2">
      <c r="E108" s="91"/>
      <c r="F108" s="91" t="s">
        <v>510</v>
      </c>
      <c r="G108" s="86" t="s">
        <v>687</v>
      </c>
      <c r="H108" s="92">
        <v>0</v>
      </c>
      <c r="I108" s="99">
        <v>0</v>
      </c>
      <c r="J108" s="99">
        <v>0</v>
      </c>
      <c r="K108" s="99">
        <v>0</v>
      </c>
      <c r="L108" s="99">
        <v>0</v>
      </c>
      <c r="M108" s="99">
        <v>0</v>
      </c>
      <c r="N108" s="99">
        <v>0</v>
      </c>
      <c r="O108" s="99">
        <v>0</v>
      </c>
      <c r="P108" s="99">
        <v>0</v>
      </c>
      <c r="Q108" s="99">
        <v>0</v>
      </c>
      <c r="R108" s="99">
        <v>0</v>
      </c>
      <c r="S108" s="99">
        <v>0</v>
      </c>
      <c r="T108" s="99">
        <v>0</v>
      </c>
      <c r="U108" s="99">
        <v>0</v>
      </c>
      <c r="V108" s="99">
        <v>0</v>
      </c>
      <c r="W108" s="99">
        <v>0</v>
      </c>
      <c r="X108" s="99">
        <v>0</v>
      </c>
      <c r="Y108" s="99">
        <v>0</v>
      </c>
      <c r="Z108" s="99">
        <v>0</v>
      </c>
      <c r="AA108" s="99">
        <v>0</v>
      </c>
      <c r="AB108" s="99">
        <v>0</v>
      </c>
      <c r="AC108" s="99">
        <v>0</v>
      </c>
      <c r="AD108" s="99">
        <v>0</v>
      </c>
    </row>
    <row r="109" spans="4:30" hidden="1" outlineLevel="1" x14ac:dyDescent="0.2">
      <c r="E109" s="91"/>
      <c r="F109" s="91" t="s">
        <v>510</v>
      </c>
      <c r="G109" s="86" t="s">
        <v>686</v>
      </c>
      <c r="H109" s="92">
        <v>0</v>
      </c>
      <c r="I109" s="99">
        <v>0</v>
      </c>
      <c r="J109" s="99">
        <v>0</v>
      </c>
      <c r="K109" s="99">
        <v>0</v>
      </c>
      <c r="L109" s="99">
        <v>0</v>
      </c>
      <c r="M109" s="99">
        <v>0</v>
      </c>
      <c r="N109" s="99">
        <v>0</v>
      </c>
      <c r="O109" s="99">
        <v>0</v>
      </c>
      <c r="P109" s="99">
        <v>0</v>
      </c>
      <c r="Q109" s="99">
        <v>0</v>
      </c>
      <c r="R109" s="99">
        <v>0</v>
      </c>
      <c r="S109" s="99">
        <v>0</v>
      </c>
      <c r="T109" s="99">
        <v>0</v>
      </c>
      <c r="U109" s="99">
        <v>0</v>
      </c>
      <c r="V109" s="99">
        <v>0</v>
      </c>
      <c r="W109" s="99">
        <v>0</v>
      </c>
      <c r="X109" s="99">
        <v>0</v>
      </c>
      <c r="Y109" s="99">
        <v>0</v>
      </c>
      <c r="Z109" s="99">
        <v>0</v>
      </c>
      <c r="AA109" s="99">
        <v>0</v>
      </c>
      <c r="AB109" s="99">
        <v>0</v>
      </c>
      <c r="AC109" s="99">
        <v>0</v>
      </c>
      <c r="AD109" s="99">
        <v>0</v>
      </c>
    </row>
    <row r="110" spans="4:30" hidden="1" outlineLevel="1" x14ac:dyDescent="0.2">
      <c r="E110" s="91"/>
      <c r="F110" s="91" t="s">
        <v>510</v>
      </c>
      <c r="G110" s="86" t="s">
        <v>685</v>
      </c>
      <c r="H110" s="92">
        <v>0</v>
      </c>
      <c r="I110" s="99">
        <v>0</v>
      </c>
      <c r="J110" s="99">
        <v>0</v>
      </c>
      <c r="K110" s="99">
        <v>0</v>
      </c>
      <c r="L110" s="99">
        <v>0</v>
      </c>
      <c r="M110" s="99">
        <v>0</v>
      </c>
      <c r="N110" s="99">
        <v>0</v>
      </c>
      <c r="O110" s="99">
        <v>0</v>
      </c>
      <c r="P110" s="99">
        <v>0</v>
      </c>
      <c r="Q110" s="99">
        <v>0</v>
      </c>
      <c r="R110" s="99">
        <v>0</v>
      </c>
      <c r="S110" s="99">
        <v>0</v>
      </c>
      <c r="T110" s="99">
        <v>0</v>
      </c>
      <c r="U110" s="99">
        <v>0</v>
      </c>
      <c r="V110" s="99">
        <v>0</v>
      </c>
      <c r="W110" s="99">
        <v>0</v>
      </c>
      <c r="X110" s="99">
        <v>0</v>
      </c>
      <c r="Y110" s="99">
        <v>0</v>
      </c>
      <c r="Z110" s="99">
        <v>0</v>
      </c>
      <c r="AA110" s="99">
        <v>0</v>
      </c>
      <c r="AB110" s="99">
        <v>0</v>
      </c>
      <c r="AC110" s="99">
        <v>0</v>
      </c>
      <c r="AD110" s="99">
        <v>0</v>
      </c>
    </row>
    <row r="111" spans="4:30" hidden="1" outlineLevel="1" x14ac:dyDescent="0.2">
      <c r="E111" s="91"/>
      <c r="F111" s="91" t="s">
        <v>510</v>
      </c>
      <c r="G111" s="86" t="s">
        <v>684</v>
      </c>
      <c r="H111" s="92">
        <v>26304122.802547194</v>
      </c>
      <c r="I111" s="99">
        <v>17580167.153651871</v>
      </c>
      <c r="J111" s="99">
        <v>828683.1859474082</v>
      </c>
      <c r="K111" s="99">
        <v>3008999.5072476869</v>
      </c>
      <c r="L111" s="99">
        <v>92993.741902941852</v>
      </c>
      <c r="M111" s="99">
        <v>0</v>
      </c>
      <c r="N111" s="99">
        <v>3101993.2491506287</v>
      </c>
      <c r="O111" s="99">
        <v>2256223.7022911911</v>
      </c>
      <c r="P111" s="99">
        <v>420221.8163820912</v>
      </c>
      <c r="Q111" s="99">
        <v>0</v>
      </c>
      <c r="R111" s="99">
        <v>0</v>
      </c>
      <c r="S111" s="99">
        <v>2676445.5186732821</v>
      </c>
      <c r="T111" s="99">
        <v>80432.984581706172</v>
      </c>
      <c r="U111" s="99">
        <v>1297202.0338372991</v>
      </c>
      <c r="V111" s="99">
        <v>0</v>
      </c>
      <c r="W111" s="99">
        <v>0</v>
      </c>
      <c r="X111" s="99">
        <v>1377635.0184190052</v>
      </c>
      <c r="Y111" s="99">
        <v>680355.1323886856</v>
      </c>
      <c r="Z111" s="99">
        <v>11350.986867056765</v>
      </c>
      <c r="AA111" s="99">
        <v>691706.11925574241</v>
      </c>
      <c r="AB111" s="99">
        <v>9196.201308828875</v>
      </c>
      <c r="AC111" s="99">
        <v>31504.908059720576</v>
      </c>
      <c r="AD111" s="99">
        <v>6791.4480807115615</v>
      </c>
    </row>
    <row r="112" spans="4:30" hidden="1" outlineLevel="1" x14ac:dyDescent="0.2">
      <c r="E112" s="91"/>
      <c r="F112" s="91" t="s">
        <v>510</v>
      </c>
      <c r="G112" s="86" t="s">
        <v>683</v>
      </c>
      <c r="H112" s="92">
        <v>104069205.9174528</v>
      </c>
      <c r="I112" s="99">
        <v>77812696.331733957</v>
      </c>
      <c r="J112" s="99">
        <v>3751374.8897883105</v>
      </c>
      <c r="K112" s="99">
        <v>11319461.38081459</v>
      </c>
      <c r="L112" s="99">
        <v>0</v>
      </c>
      <c r="M112" s="99">
        <v>0</v>
      </c>
      <c r="N112" s="99">
        <v>11319461.38081459</v>
      </c>
      <c r="O112" s="99">
        <v>7212804.8498932002</v>
      </c>
      <c r="P112" s="99">
        <v>0</v>
      </c>
      <c r="Q112" s="99">
        <v>0</v>
      </c>
      <c r="R112" s="99">
        <v>0</v>
      </c>
      <c r="S112" s="99">
        <v>7212804.8498932002</v>
      </c>
      <c r="T112" s="99">
        <v>195019.11164009426</v>
      </c>
      <c r="U112" s="99">
        <v>0</v>
      </c>
      <c r="V112" s="99">
        <v>0</v>
      </c>
      <c r="W112" s="99">
        <v>0</v>
      </c>
      <c r="X112" s="99">
        <v>195019.11164009426</v>
      </c>
      <c r="Y112" s="99">
        <v>2660400.461985358</v>
      </c>
      <c r="Z112" s="99">
        <v>0</v>
      </c>
      <c r="AA112" s="99">
        <v>2660400.461985358</v>
      </c>
      <c r="AB112" s="99">
        <v>27607.061175911706</v>
      </c>
      <c r="AC112" s="99">
        <v>937365.90792672534</v>
      </c>
      <c r="AD112" s="99">
        <v>152475.92249465082</v>
      </c>
    </row>
    <row r="113" spans="4:30" hidden="1" outlineLevel="1" x14ac:dyDescent="0.2">
      <c r="E113" s="91"/>
      <c r="F113" s="91" t="s">
        <v>510</v>
      </c>
      <c r="G113" s="86" t="s">
        <v>682</v>
      </c>
      <c r="H113" s="92">
        <v>0</v>
      </c>
      <c r="I113" s="99">
        <v>0</v>
      </c>
      <c r="J113" s="99">
        <v>0</v>
      </c>
      <c r="K113" s="99">
        <v>0</v>
      </c>
      <c r="L113" s="99">
        <v>0</v>
      </c>
      <c r="M113" s="99">
        <v>0</v>
      </c>
      <c r="N113" s="99">
        <v>0</v>
      </c>
      <c r="O113" s="99">
        <v>0</v>
      </c>
      <c r="P113" s="99">
        <v>0</v>
      </c>
      <c r="Q113" s="99">
        <v>0</v>
      </c>
      <c r="R113" s="99">
        <v>0</v>
      </c>
      <c r="S113" s="99">
        <v>0</v>
      </c>
      <c r="T113" s="99">
        <v>0</v>
      </c>
      <c r="U113" s="99">
        <v>0</v>
      </c>
      <c r="V113" s="99">
        <v>0</v>
      </c>
      <c r="W113" s="99">
        <v>0</v>
      </c>
      <c r="X113" s="99">
        <v>0</v>
      </c>
      <c r="Y113" s="99">
        <v>0</v>
      </c>
      <c r="Z113" s="99">
        <v>0</v>
      </c>
      <c r="AA113" s="99">
        <v>0</v>
      </c>
      <c r="AB113" s="99">
        <v>0</v>
      </c>
      <c r="AC113" s="99">
        <v>0</v>
      </c>
      <c r="AD113" s="99">
        <v>0</v>
      </c>
    </row>
    <row r="114" spans="4:30" hidden="1" outlineLevel="1" x14ac:dyDescent="0.2">
      <c r="E114" s="91"/>
      <c r="F114" s="91" t="s">
        <v>510</v>
      </c>
      <c r="G114" s="86" t="s">
        <v>681</v>
      </c>
      <c r="H114" s="92">
        <v>0</v>
      </c>
      <c r="I114" s="99">
        <v>0</v>
      </c>
      <c r="J114" s="99">
        <v>0</v>
      </c>
      <c r="K114" s="99">
        <v>0</v>
      </c>
      <c r="L114" s="99">
        <v>0</v>
      </c>
      <c r="M114" s="99">
        <v>0</v>
      </c>
      <c r="N114" s="99">
        <v>0</v>
      </c>
      <c r="O114" s="99">
        <v>0</v>
      </c>
      <c r="P114" s="99">
        <v>0</v>
      </c>
      <c r="Q114" s="99">
        <v>0</v>
      </c>
      <c r="R114" s="99">
        <v>0</v>
      </c>
      <c r="S114" s="99">
        <v>0</v>
      </c>
      <c r="T114" s="99">
        <v>0</v>
      </c>
      <c r="U114" s="99">
        <v>0</v>
      </c>
      <c r="V114" s="99">
        <v>0</v>
      </c>
      <c r="W114" s="99">
        <v>0</v>
      </c>
      <c r="X114" s="99">
        <v>0</v>
      </c>
      <c r="Y114" s="99">
        <v>0</v>
      </c>
      <c r="Z114" s="99">
        <v>0</v>
      </c>
      <c r="AA114" s="99">
        <v>0</v>
      </c>
      <c r="AB114" s="99">
        <v>0</v>
      </c>
      <c r="AC114" s="99">
        <v>0</v>
      </c>
      <c r="AD114" s="99">
        <v>0</v>
      </c>
    </row>
    <row r="115" spans="4:30" collapsed="1" x14ac:dyDescent="0.2">
      <c r="D115" s="84" t="s">
        <v>666</v>
      </c>
      <c r="E115" s="102">
        <v>130373328.72</v>
      </c>
      <c r="F115" s="102" t="s">
        <v>510</v>
      </c>
      <c r="G115" s="86" t="s">
        <v>679</v>
      </c>
      <c r="H115" s="92">
        <v>130373328.72000001</v>
      </c>
      <c r="I115" s="99">
        <v>95392863.48538582</v>
      </c>
      <c r="J115" s="99">
        <v>4580058.0757357189</v>
      </c>
      <c r="K115" s="99">
        <v>14328460.888062276</v>
      </c>
      <c r="L115" s="99">
        <v>92993.741902941852</v>
      </c>
      <c r="M115" s="99">
        <v>0</v>
      </c>
      <c r="N115" s="99">
        <v>14421454.629965218</v>
      </c>
      <c r="O115" s="99">
        <v>9469028.5521843899</v>
      </c>
      <c r="P115" s="99">
        <v>420221.8163820912</v>
      </c>
      <c r="Q115" s="99">
        <v>0</v>
      </c>
      <c r="R115" s="99">
        <v>0</v>
      </c>
      <c r="S115" s="99">
        <v>9889250.3685664814</v>
      </c>
      <c r="T115" s="99">
        <v>275452.09622180049</v>
      </c>
      <c r="U115" s="99">
        <v>1297202.0338372991</v>
      </c>
      <c r="V115" s="99">
        <v>0</v>
      </c>
      <c r="W115" s="99">
        <v>0</v>
      </c>
      <c r="X115" s="99">
        <v>1572654.1300590995</v>
      </c>
      <c r="Y115" s="99">
        <v>3340755.5943740439</v>
      </c>
      <c r="Z115" s="99">
        <v>11350.986867056765</v>
      </c>
      <c r="AA115" s="99">
        <v>3352106.5812411006</v>
      </c>
      <c r="AB115" s="99">
        <v>36803.262484740582</v>
      </c>
      <c r="AC115" s="99">
        <v>968870.81598644587</v>
      </c>
      <c r="AD115" s="99">
        <v>159267.37057536238</v>
      </c>
    </row>
    <row r="116" spans="4:30" hidden="1" outlineLevel="1" x14ac:dyDescent="0.2">
      <c r="E116" s="91"/>
      <c r="F116" s="91" t="s">
        <v>664</v>
      </c>
      <c r="G116" s="86" t="s">
        <v>687</v>
      </c>
      <c r="H116" s="92">
        <v>0</v>
      </c>
      <c r="I116" s="99">
        <v>0</v>
      </c>
      <c r="J116" s="99">
        <v>0</v>
      </c>
      <c r="K116" s="99">
        <v>0</v>
      </c>
      <c r="L116" s="99">
        <v>0</v>
      </c>
      <c r="M116" s="99">
        <v>0</v>
      </c>
      <c r="N116" s="99">
        <v>0</v>
      </c>
      <c r="O116" s="99">
        <v>0</v>
      </c>
      <c r="P116" s="99">
        <v>0</v>
      </c>
      <c r="Q116" s="99">
        <v>0</v>
      </c>
      <c r="R116" s="99">
        <v>0</v>
      </c>
      <c r="S116" s="99">
        <v>0</v>
      </c>
      <c r="T116" s="99">
        <v>0</v>
      </c>
      <c r="U116" s="99">
        <v>0</v>
      </c>
      <c r="V116" s="99">
        <v>0</v>
      </c>
      <c r="W116" s="99">
        <v>0</v>
      </c>
      <c r="X116" s="99">
        <v>0</v>
      </c>
      <c r="Y116" s="99">
        <v>0</v>
      </c>
      <c r="Z116" s="99">
        <v>0</v>
      </c>
      <c r="AA116" s="99">
        <v>0</v>
      </c>
      <c r="AB116" s="99">
        <v>0</v>
      </c>
      <c r="AC116" s="99">
        <v>0</v>
      </c>
      <c r="AD116" s="99">
        <v>0</v>
      </c>
    </row>
    <row r="117" spans="4:30" hidden="1" outlineLevel="1" x14ac:dyDescent="0.2">
      <c r="E117" s="91"/>
      <c r="F117" s="91" t="s">
        <v>664</v>
      </c>
      <c r="G117" s="86" t="s">
        <v>686</v>
      </c>
      <c r="H117" s="92">
        <v>0</v>
      </c>
      <c r="I117" s="99">
        <v>0</v>
      </c>
      <c r="J117" s="99">
        <v>0</v>
      </c>
      <c r="K117" s="99">
        <v>0</v>
      </c>
      <c r="L117" s="99">
        <v>0</v>
      </c>
      <c r="M117" s="99">
        <v>0</v>
      </c>
      <c r="N117" s="99">
        <v>0</v>
      </c>
      <c r="O117" s="99">
        <v>0</v>
      </c>
      <c r="P117" s="99">
        <v>0</v>
      </c>
      <c r="Q117" s="99">
        <v>0</v>
      </c>
      <c r="R117" s="99">
        <v>0</v>
      </c>
      <c r="S117" s="99">
        <v>0</v>
      </c>
      <c r="T117" s="99">
        <v>0</v>
      </c>
      <c r="U117" s="99">
        <v>0</v>
      </c>
      <c r="V117" s="99">
        <v>0</v>
      </c>
      <c r="W117" s="99">
        <v>0</v>
      </c>
      <c r="X117" s="99">
        <v>0</v>
      </c>
      <c r="Y117" s="99">
        <v>0</v>
      </c>
      <c r="Z117" s="99">
        <v>0</v>
      </c>
      <c r="AA117" s="99">
        <v>0</v>
      </c>
      <c r="AB117" s="99">
        <v>0</v>
      </c>
      <c r="AC117" s="99">
        <v>0</v>
      </c>
      <c r="AD117" s="99">
        <v>0</v>
      </c>
    </row>
    <row r="118" spans="4:30" hidden="1" outlineLevel="1" x14ac:dyDescent="0.2">
      <c r="E118" s="91"/>
      <c r="F118" s="91" t="s">
        <v>664</v>
      </c>
      <c r="G118" s="86" t="s">
        <v>685</v>
      </c>
      <c r="H118" s="92">
        <v>0</v>
      </c>
      <c r="I118" s="99">
        <v>0</v>
      </c>
      <c r="J118" s="99">
        <v>0</v>
      </c>
      <c r="K118" s="99">
        <v>0</v>
      </c>
      <c r="L118" s="99">
        <v>0</v>
      </c>
      <c r="M118" s="99">
        <v>0</v>
      </c>
      <c r="N118" s="99">
        <v>0</v>
      </c>
      <c r="O118" s="99">
        <v>0</v>
      </c>
      <c r="P118" s="99">
        <v>0</v>
      </c>
      <c r="Q118" s="99">
        <v>0</v>
      </c>
      <c r="R118" s="99">
        <v>0</v>
      </c>
      <c r="S118" s="99">
        <v>0</v>
      </c>
      <c r="T118" s="99">
        <v>0</v>
      </c>
      <c r="U118" s="99">
        <v>0</v>
      </c>
      <c r="V118" s="99">
        <v>0</v>
      </c>
      <c r="W118" s="99">
        <v>0</v>
      </c>
      <c r="X118" s="99">
        <v>0</v>
      </c>
      <c r="Y118" s="99">
        <v>0</v>
      </c>
      <c r="Z118" s="99">
        <v>0</v>
      </c>
      <c r="AA118" s="99">
        <v>0</v>
      </c>
      <c r="AB118" s="99">
        <v>0</v>
      </c>
      <c r="AC118" s="99">
        <v>0</v>
      </c>
      <c r="AD118" s="99">
        <v>0</v>
      </c>
    </row>
    <row r="119" spans="4:30" hidden="1" outlineLevel="1" x14ac:dyDescent="0.2">
      <c r="E119" s="91"/>
      <c r="F119" s="91" t="s">
        <v>664</v>
      </c>
      <c r="G119" s="86" t="s">
        <v>684</v>
      </c>
      <c r="H119" s="92">
        <v>0</v>
      </c>
      <c r="I119" s="99">
        <v>0</v>
      </c>
      <c r="J119" s="99">
        <v>0</v>
      </c>
      <c r="K119" s="99">
        <v>0</v>
      </c>
      <c r="L119" s="99">
        <v>0</v>
      </c>
      <c r="M119" s="99">
        <v>0</v>
      </c>
      <c r="N119" s="99">
        <v>0</v>
      </c>
      <c r="O119" s="99">
        <v>0</v>
      </c>
      <c r="P119" s="99">
        <v>0</v>
      </c>
      <c r="Q119" s="99">
        <v>0</v>
      </c>
      <c r="R119" s="99">
        <v>0</v>
      </c>
      <c r="S119" s="99">
        <v>0</v>
      </c>
      <c r="T119" s="99">
        <v>0</v>
      </c>
      <c r="U119" s="99">
        <v>0</v>
      </c>
      <c r="V119" s="99">
        <v>0</v>
      </c>
      <c r="W119" s="99">
        <v>0</v>
      </c>
      <c r="X119" s="99">
        <v>0</v>
      </c>
      <c r="Y119" s="99">
        <v>0</v>
      </c>
      <c r="Z119" s="99">
        <v>0</v>
      </c>
      <c r="AA119" s="99">
        <v>0</v>
      </c>
      <c r="AB119" s="99">
        <v>0</v>
      </c>
      <c r="AC119" s="99">
        <v>0</v>
      </c>
      <c r="AD119" s="99">
        <v>0</v>
      </c>
    </row>
    <row r="120" spans="4:30" hidden="1" outlineLevel="1" x14ac:dyDescent="0.2">
      <c r="E120" s="91"/>
      <c r="F120" s="91" t="s">
        <v>664</v>
      </c>
      <c r="G120" s="86" t="s">
        <v>683</v>
      </c>
      <c r="H120" s="92">
        <v>0</v>
      </c>
      <c r="I120" s="99">
        <v>0</v>
      </c>
      <c r="J120" s="99">
        <v>0</v>
      </c>
      <c r="K120" s="99">
        <v>0</v>
      </c>
      <c r="L120" s="99">
        <v>0</v>
      </c>
      <c r="M120" s="99">
        <v>0</v>
      </c>
      <c r="N120" s="99">
        <v>0</v>
      </c>
      <c r="O120" s="99">
        <v>0</v>
      </c>
      <c r="P120" s="99">
        <v>0</v>
      </c>
      <c r="Q120" s="99">
        <v>0</v>
      </c>
      <c r="R120" s="99">
        <v>0</v>
      </c>
      <c r="S120" s="99">
        <v>0</v>
      </c>
      <c r="T120" s="99">
        <v>0</v>
      </c>
      <c r="U120" s="99">
        <v>0</v>
      </c>
      <c r="V120" s="99">
        <v>0</v>
      </c>
      <c r="W120" s="99">
        <v>0</v>
      </c>
      <c r="X120" s="99">
        <v>0</v>
      </c>
      <c r="Y120" s="99">
        <v>0</v>
      </c>
      <c r="Z120" s="99">
        <v>0</v>
      </c>
      <c r="AA120" s="99">
        <v>0</v>
      </c>
      <c r="AB120" s="99">
        <v>0</v>
      </c>
      <c r="AC120" s="99">
        <v>0</v>
      </c>
      <c r="AD120" s="99">
        <v>0</v>
      </c>
    </row>
    <row r="121" spans="4:30" hidden="1" outlineLevel="1" x14ac:dyDescent="0.2">
      <c r="E121" s="91"/>
      <c r="F121" s="91" t="s">
        <v>664</v>
      </c>
      <c r="G121" s="86" t="s">
        <v>682</v>
      </c>
      <c r="H121" s="92">
        <v>0</v>
      </c>
      <c r="I121" s="99">
        <v>0</v>
      </c>
      <c r="J121" s="99">
        <v>0</v>
      </c>
      <c r="K121" s="99">
        <v>0</v>
      </c>
      <c r="L121" s="99">
        <v>0</v>
      </c>
      <c r="M121" s="99">
        <v>0</v>
      </c>
      <c r="N121" s="99">
        <v>0</v>
      </c>
      <c r="O121" s="99">
        <v>0</v>
      </c>
      <c r="P121" s="99">
        <v>0</v>
      </c>
      <c r="Q121" s="99">
        <v>0</v>
      </c>
      <c r="R121" s="99">
        <v>0</v>
      </c>
      <c r="S121" s="99">
        <v>0</v>
      </c>
      <c r="T121" s="99">
        <v>0</v>
      </c>
      <c r="U121" s="99">
        <v>0</v>
      </c>
      <c r="V121" s="99">
        <v>0</v>
      </c>
      <c r="W121" s="99">
        <v>0</v>
      </c>
      <c r="X121" s="99">
        <v>0</v>
      </c>
      <c r="Y121" s="99">
        <v>0</v>
      </c>
      <c r="Z121" s="99">
        <v>0</v>
      </c>
      <c r="AA121" s="99">
        <v>0</v>
      </c>
      <c r="AB121" s="99">
        <v>0</v>
      </c>
      <c r="AC121" s="99">
        <v>0</v>
      </c>
      <c r="AD121" s="99">
        <v>0</v>
      </c>
    </row>
    <row r="122" spans="4:30" hidden="1" outlineLevel="1" x14ac:dyDescent="0.2">
      <c r="E122" s="91"/>
      <c r="F122" s="91" t="s">
        <v>664</v>
      </c>
      <c r="G122" s="86" t="s">
        <v>681</v>
      </c>
      <c r="H122" s="92">
        <v>59997916.890000001</v>
      </c>
      <c r="I122" s="99">
        <v>38270555.38327723</v>
      </c>
      <c r="J122" s="99">
        <v>6696555.256013643</v>
      </c>
      <c r="K122" s="99">
        <v>1880743.0179418758</v>
      </c>
      <c r="L122" s="99">
        <v>0</v>
      </c>
      <c r="M122" s="99">
        <v>0</v>
      </c>
      <c r="N122" s="99">
        <v>1880743.0179418758</v>
      </c>
      <c r="O122" s="99">
        <v>164554.50164434061</v>
      </c>
      <c r="P122" s="99">
        <v>0</v>
      </c>
      <c r="Q122" s="99">
        <v>0</v>
      </c>
      <c r="R122" s="99">
        <v>0</v>
      </c>
      <c r="S122" s="99">
        <v>164554.50164434061</v>
      </c>
      <c r="T122" s="99">
        <v>1121.3253945099871</v>
      </c>
      <c r="U122" s="99">
        <v>0</v>
      </c>
      <c r="V122" s="99">
        <v>0</v>
      </c>
      <c r="W122" s="99">
        <v>0</v>
      </c>
      <c r="X122" s="99">
        <v>1121.3253945099871</v>
      </c>
      <c r="Y122" s="99">
        <v>45133.347129026988</v>
      </c>
      <c r="Z122" s="99">
        <v>0</v>
      </c>
      <c r="AA122" s="99">
        <v>45133.347129026988</v>
      </c>
      <c r="AB122" s="99">
        <v>2803.313486274968</v>
      </c>
      <c r="AC122" s="99">
        <v>12921032.520938581</v>
      </c>
      <c r="AD122" s="99">
        <v>15418.224174512323</v>
      </c>
    </row>
    <row r="123" spans="4:30" collapsed="1" x14ac:dyDescent="0.2">
      <c r="D123" s="84" t="s">
        <v>665</v>
      </c>
      <c r="E123" s="102">
        <v>59997916.890000001</v>
      </c>
      <c r="F123" s="102" t="s">
        <v>664</v>
      </c>
      <c r="G123" s="86" t="s">
        <v>679</v>
      </c>
      <c r="H123" s="92">
        <v>59997916.890000001</v>
      </c>
      <c r="I123" s="99">
        <v>38270555.38327723</v>
      </c>
      <c r="J123" s="99">
        <v>6696555.256013643</v>
      </c>
      <c r="K123" s="99">
        <v>1880743.0179418758</v>
      </c>
      <c r="L123" s="99">
        <v>0</v>
      </c>
      <c r="M123" s="99">
        <v>0</v>
      </c>
      <c r="N123" s="99">
        <v>1880743.0179418758</v>
      </c>
      <c r="O123" s="99">
        <v>164554.50164434061</v>
      </c>
      <c r="P123" s="99">
        <v>0</v>
      </c>
      <c r="Q123" s="99">
        <v>0</v>
      </c>
      <c r="R123" s="99">
        <v>0</v>
      </c>
      <c r="S123" s="99">
        <v>164554.50164434061</v>
      </c>
      <c r="T123" s="99">
        <v>1121.3253945099871</v>
      </c>
      <c r="U123" s="99">
        <v>0</v>
      </c>
      <c r="V123" s="99">
        <v>0</v>
      </c>
      <c r="W123" s="99">
        <v>0</v>
      </c>
      <c r="X123" s="99">
        <v>1121.3253945099871</v>
      </c>
      <c r="Y123" s="99">
        <v>45133.347129026988</v>
      </c>
      <c r="Z123" s="99">
        <v>0</v>
      </c>
      <c r="AA123" s="99">
        <v>45133.347129026988</v>
      </c>
      <c r="AB123" s="99">
        <v>2803.313486274968</v>
      </c>
      <c r="AC123" s="99">
        <v>12921032.520938581</v>
      </c>
      <c r="AD123" s="99">
        <v>15418.224174512323</v>
      </c>
    </row>
    <row r="124" spans="4:30" hidden="1" outlineLevel="1" x14ac:dyDescent="0.2">
      <c r="E124" s="91"/>
      <c r="F124" s="91" t="s">
        <v>506</v>
      </c>
      <c r="G124" s="86" t="s">
        <v>687</v>
      </c>
      <c r="H124" s="92">
        <v>0</v>
      </c>
      <c r="I124" s="99">
        <v>0</v>
      </c>
      <c r="J124" s="99">
        <v>0</v>
      </c>
      <c r="K124" s="99">
        <v>0</v>
      </c>
      <c r="L124" s="99">
        <v>0</v>
      </c>
      <c r="M124" s="99">
        <v>0</v>
      </c>
      <c r="N124" s="99">
        <v>0</v>
      </c>
      <c r="O124" s="99">
        <v>0</v>
      </c>
      <c r="P124" s="99">
        <v>0</v>
      </c>
      <c r="Q124" s="99">
        <v>0</v>
      </c>
      <c r="R124" s="99">
        <v>0</v>
      </c>
      <c r="S124" s="99">
        <v>0</v>
      </c>
      <c r="T124" s="99">
        <v>0</v>
      </c>
      <c r="U124" s="99">
        <v>0</v>
      </c>
      <c r="V124" s="99">
        <v>0</v>
      </c>
      <c r="W124" s="99">
        <v>0</v>
      </c>
      <c r="X124" s="99">
        <v>0</v>
      </c>
      <c r="Y124" s="99">
        <v>0</v>
      </c>
      <c r="Z124" s="99">
        <v>0</v>
      </c>
      <c r="AA124" s="99">
        <v>0</v>
      </c>
      <c r="AB124" s="99">
        <v>0</v>
      </c>
      <c r="AC124" s="99">
        <v>0</v>
      </c>
      <c r="AD124" s="99">
        <v>0</v>
      </c>
    </row>
    <row r="125" spans="4:30" hidden="1" outlineLevel="1" x14ac:dyDescent="0.2">
      <c r="E125" s="91"/>
      <c r="F125" s="91" t="s">
        <v>506</v>
      </c>
      <c r="G125" s="86" t="s">
        <v>686</v>
      </c>
      <c r="H125" s="92">
        <v>0</v>
      </c>
      <c r="I125" s="99">
        <v>0</v>
      </c>
      <c r="J125" s="99">
        <v>0</v>
      </c>
      <c r="K125" s="99">
        <v>0</v>
      </c>
      <c r="L125" s="99">
        <v>0</v>
      </c>
      <c r="M125" s="99">
        <v>0</v>
      </c>
      <c r="N125" s="99">
        <v>0</v>
      </c>
      <c r="O125" s="99">
        <v>0</v>
      </c>
      <c r="P125" s="99">
        <v>0</v>
      </c>
      <c r="Q125" s="99">
        <v>0</v>
      </c>
      <c r="R125" s="99">
        <v>0</v>
      </c>
      <c r="S125" s="99">
        <v>0</v>
      </c>
      <c r="T125" s="99">
        <v>0</v>
      </c>
      <c r="U125" s="99">
        <v>0</v>
      </c>
      <c r="V125" s="99">
        <v>0</v>
      </c>
      <c r="W125" s="99">
        <v>0</v>
      </c>
      <c r="X125" s="99">
        <v>0</v>
      </c>
      <c r="Y125" s="99">
        <v>0</v>
      </c>
      <c r="Z125" s="99">
        <v>0</v>
      </c>
      <c r="AA125" s="99">
        <v>0</v>
      </c>
      <c r="AB125" s="99">
        <v>0</v>
      </c>
      <c r="AC125" s="99">
        <v>0</v>
      </c>
      <c r="AD125" s="99">
        <v>0</v>
      </c>
    </row>
    <row r="126" spans="4:30" hidden="1" outlineLevel="1" x14ac:dyDescent="0.2">
      <c r="E126" s="91"/>
      <c r="F126" s="91" t="s">
        <v>506</v>
      </c>
      <c r="G126" s="86" t="s">
        <v>685</v>
      </c>
      <c r="H126" s="92">
        <v>0</v>
      </c>
      <c r="I126" s="99">
        <v>0</v>
      </c>
      <c r="J126" s="99">
        <v>0</v>
      </c>
      <c r="K126" s="99">
        <v>0</v>
      </c>
      <c r="L126" s="99">
        <v>0</v>
      </c>
      <c r="M126" s="99">
        <v>0</v>
      </c>
      <c r="N126" s="99">
        <v>0</v>
      </c>
      <c r="O126" s="99">
        <v>0</v>
      </c>
      <c r="P126" s="99">
        <v>0</v>
      </c>
      <c r="Q126" s="99">
        <v>0</v>
      </c>
      <c r="R126" s="99">
        <v>0</v>
      </c>
      <c r="S126" s="99">
        <v>0</v>
      </c>
      <c r="T126" s="99">
        <v>0</v>
      </c>
      <c r="U126" s="99">
        <v>0</v>
      </c>
      <c r="V126" s="99">
        <v>0</v>
      </c>
      <c r="W126" s="99">
        <v>0</v>
      </c>
      <c r="X126" s="99">
        <v>0</v>
      </c>
      <c r="Y126" s="99">
        <v>0</v>
      </c>
      <c r="Z126" s="99">
        <v>0</v>
      </c>
      <c r="AA126" s="99">
        <v>0</v>
      </c>
      <c r="AB126" s="99">
        <v>0</v>
      </c>
      <c r="AC126" s="99">
        <v>0</v>
      </c>
      <c r="AD126" s="99">
        <v>0</v>
      </c>
    </row>
    <row r="127" spans="4:30" hidden="1" outlineLevel="1" x14ac:dyDescent="0.2">
      <c r="E127" s="91"/>
      <c r="F127" s="91" t="s">
        <v>506</v>
      </c>
      <c r="G127" s="86" t="s">
        <v>684</v>
      </c>
      <c r="H127" s="92">
        <v>0</v>
      </c>
      <c r="I127" s="99">
        <v>0</v>
      </c>
      <c r="J127" s="99">
        <v>0</v>
      </c>
      <c r="K127" s="99">
        <v>0</v>
      </c>
      <c r="L127" s="99">
        <v>0</v>
      </c>
      <c r="M127" s="99">
        <v>0</v>
      </c>
      <c r="N127" s="99">
        <v>0</v>
      </c>
      <c r="O127" s="99">
        <v>0</v>
      </c>
      <c r="P127" s="99">
        <v>0</v>
      </c>
      <c r="Q127" s="99">
        <v>0</v>
      </c>
      <c r="R127" s="99">
        <v>0</v>
      </c>
      <c r="S127" s="99">
        <v>0</v>
      </c>
      <c r="T127" s="99">
        <v>0</v>
      </c>
      <c r="U127" s="99">
        <v>0</v>
      </c>
      <c r="V127" s="99">
        <v>0</v>
      </c>
      <c r="W127" s="99">
        <v>0</v>
      </c>
      <c r="X127" s="99">
        <v>0</v>
      </c>
      <c r="Y127" s="99">
        <v>0</v>
      </c>
      <c r="Z127" s="99">
        <v>0</v>
      </c>
      <c r="AA127" s="99">
        <v>0</v>
      </c>
      <c r="AB127" s="99">
        <v>0</v>
      </c>
      <c r="AC127" s="99">
        <v>0</v>
      </c>
      <c r="AD127" s="99">
        <v>0</v>
      </c>
    </row>
    <row r="128" spans="4:30" hidden="1" outlineLevel="1" x14ac:dyDescent="0.2">
      <c r="E128" s="91"/>
      <c r="F128" s="91" t="s">
        <v>506</v>
      </c>
      <c r="G128" s="86" t="s">
        <v>683</v>
      </c>
      <c r="H128" s="92">
        <v>0</v>
      </c>
      <c r="I128" s="99">
        <v>0</v>
      </c>
      <c r="J128" s="99">
        <v>0</v>
      </c>
      <c r="K128" s="99">
        <v>0</v>
      </c>
      <c r="L128" s="99">
        <v>0</v>
      </c>
      <c r="M128" s="99">
        <v>0</v>
      </c>
      <c r="N128" s="99">
        <v>0</v>
      </c>
      <c r="O128" s="99">
        <v>0</v>
      </c>
      <c r="P128" s="99">
        <v>0</v>
      </c>
      <c r="Q128" s="99">
        <v>0</v>
      </c>
      <c r="R128" s="99">
        <v>0</v>
      </c>
      <c r="S128" s="99">
        <v>0</v>
      </c>
      <c r="T128" s="99">
        <v>0</v>
      </c>
      <c r="U128" s="99">
        <v>0</v>
      </c>
      <c r="V128" s="99">
        <v>0</v>
      </c>
      <c r="W128" s="99">
        <v>0</v>
      </c>
      <c r="X128" s="99">
        <v>0</v>
      </c>
      <c r="Y128" s="99">
        <v>0</v>
      </c>
      <c r="Z128" s="99">
        <v>0</v>
      </c>
      <c r="AA128" s="99">
        <v>0</v>
      </c>
      <c r="AB128" s="99">
        <v>0</v>
      </c>
      <c r="AC128" s="99">
        <v>0</v>
      </c>
      <c r="AD128" s="99">
        <v>0</v>
      </c>
    </row>
    <row r="129" spans="4:30" hidden="1" outlineLevel="1" x14ac:dyDescent="0.2">
      <c r="E129" s="91"/>
      <c r="F129" s="91" t="s">
        <v>506</v>
      </c>
      <c r="G129" s="86" t="s">
        <v>682</v>
      </c>
      <c r="H129" s="92">
        <v>0</v>
      </c>
      <c r="I129" s="99">
        <v>0</v>
      </c>
      <c r="J129" s="99">
        <v>0</v>
      </c>
      <c r="K129" s="99">
        <v>0</v>
      </c>
      <c r="L129" s="99">
        <v>0</v>
      </c>
      <c r="M129" s="99">
        <v>0</v>
      </c>
      <c r="N129" s="99">
        <v>0</v>
      </c>
      <c r="O129" s="99">
        <v>0</v>
      </c>
      <c r="P129" s="99">
        <v>0</v>
      </c>
      <c r="Q129" s="99">
        <v>0</v>
      </c>
      <c r="R129" s="99">
        <v>0</v>
      </c>
      <c r="S129" s="99">
        <v>0</v>
      </c>
      <c r="T129" s="99">
        <v>0</v>
      </c>
      <c r="U129" s="99">
        <v>0</v>
      </c>
      <c r="V129" s="99">
        <v>0</v>
      </c>
      <c r="W129" s="99">
        <v>0</v>
      </c>
      <c r="X129" s="99">
        <v>0</v>
      </c>
      <c r="Y129" s="99">
        <v>0</v>
      </c>
      <c r="Z129" s="99">
        <v>0</v>
      </c>
      <c r="AA129" s="99">
        <v>0</v>
      </c>
      <c r="AB129" s="99">
        <v>0</v>
      </c>
      <c r="AC129" s="99">
        <v>0</v>
      </c>
      <c r="AD129" s="99">
        <v>0</v>
      </c>
    </row>
    <row r="130" spans="4:30" hidden="1" outlineLevel="1" x14ac:dyDescent="0.2">
      <c r="E130" s="91"/>
      <c r="F130" s="91" t="s">
        <v>506</v>
      </c>
      <c r="G130" s="86" t="s">
        <v>681</v>
      </c>
      <c r="H130" s="92">
        <v>24871958.089999992</v>
      </c>
      <c r="I130" s="99">
        <v>11151515.091161229</v>
      </c>
      <c r="J130" s="99">
        <v>6607574.4496721625</v>
      </c>
      <c r="K130" s="99">
        <v>1893182.7686545197</v>
      </c>
      <c r="L130" s="99">
        <v>1248284.6553893765</v>
      </c>
      <c r="M130" s="99">
        <v>202761.48214395292</v>
      </c>
      <c r="N130" s="99">
        <v>3344228.9061878491</v>
      </c>
      <c r="O130" s="99">
        <v>925215.34513305989</v>
      </c>
      <c r="P130" s="99">
        <v>324111.33634420758</v>
      </c>
      <c r="Q130" s="99">
        <v>706450.93780195573</v>
      </c>
      <c r="R130" s="99">
        <v>124161.41616487224</v>
      </c>
      <c r="S130" s="99">
        <v>2079939.0354440955</v>
      </c>
      <c r="T130" s="99">
        <v>6376.5889466333292</v>
      </c>
      <c r="U130" s="99">
        <v>192269.46269195623</v>
      </c>
      <c r="V130" s="99">
        <v>1038897.7194602169</v>
      </c>
      <c r="W130" s="99">
        <v>186242.50594184606</v>
      </c>
      <c r="X130" s="99">
        <v>1423786.2770406525</v>
      </c>
      <c r="Y130" s="99">
        <v>256655.22408749652</v>
      </c>
      <c r="Z130" s="99">
        <v>5493.3477864208598</v>
      </c>
      <c r="AA130" s="99">
        <v>262148.57187391736</v>
      </c>
      <c r="AB130" s="99">
        <v>2765.7586200948826</v>
      </c>
      <c r="AC130" s="99">
        <v>0</v>
      </c>
      <c r="AD130" s="99">
        <v>0</v>
      </c>
    </row>
    <row r="131" spans="4:30" collapsed="1" x14ac:dyDescent="0.2">
      <c r="D131" s="84" t="s">
        <v>663</v>
      </c>
      <c r="E131" s="102">
        <v>24871958.09</v>
      </c>
      <c r="F131" s="102" t="s">
        <v>506</v>
      </c>
      <c r="G131" s="86" t="s">
        <v>679</v>
      </c>
      <c r="H131" s="92">
        <v>24871958.089999992</v>
      </c>
      <c r="I131" s="99">
        <v>11151515.091161229</v>
      </c>
      <c r="J131" s="99">
        <v>6607574.4496721625</v>
      </c>
      <c r="K131" s="99">
        <v>1893182.7686545197</v>
      </c>
      <c r="L131" s="99">
        <v>1248284.6553893765</v>
      </c>
      <c r="M131" s="99">
        <v>202761.48214395292</v>
      </c>
      <c r="N131" s="99">
        <v>3344228.9061878491</v>
      </c>
      <c r="O131" s="99">
        <v>925215.34513305989</v>
      </c>
      <c r="P131" s="99">
        <v>324111.33634420758</v>
      </c>
      <c r="Q131" s="99">
        <v>706450.93780195573</v>
      </c>
      <c r="R131" s="99">
        <v>124161.41616487224</v>
      </c>
      <c r="S131" s="99">
        <v>2079939.0354440955</v>
      </c>
      <c r="T131" s="99">
        <v>6376.5889466333292</v>
      </c>
      <c r="U131" s="99">
        <v>192269.46269195623</v>
      </c>
      <c r="V131" s="99">
        <v>1038897.7194602169</v>
      </c>
      <c r="W131" s="99">
        <v>186242.50594184606</v>
      </c>
      <c r="X131" s="99">
        <v>1423786.2770406525</v>
      </c>
      <c r="Y131" s="99">
        <v>256655.22408749652</v>
      </c>
      <c r="Z131" s="99">
        <v>5493.3477864208598</v>
      </c>
      <c r="AA131" s="99">
        <v>262148.57187391736</v>
      </c>
      <c r="AB131" s="99">
        <v>2765.7586200948826</v>
      </c>
      <c r="AC131" s="99">
        <v>0</v>
      </c>
      <c r="AD131" s="99">
        <v>0</v>
      </c>
    </row>
    <row r="132" spans="4:30" hidden="1" outlineLevel="1" x14ac:dyDescent="0.2">
      <c r="E132" s="91"/>
      <c r="F132" s="91" t="s">
        <v>504</v>
      </c>
      <c r="G132" s="86" t="s">
        <v>687</v>
      </c>
      <c r="H132" s="92">
        <v>0</v>
      </c>
      <c r="I132" s="99">
        <v>0</v>
      </c>
      <c r="J132" s="99">
        <v>0</v>
      </c>
      <c r="K132" s="99">
        <v>0</v>
      </c>
      <c r="L132" s="99">
        <v>0</v>
      </c>
      <c r="M132" s="99">
        <v>0</v>
      </c>
      <c r="N132" s="99">
        <v>0</v>
      </c>
      <c r="O132" s="99">
        <v>0</v>
      </c>
      <c r="P132" s="99">
        <v>0</v>
      </c>
      <c r="Q132" s="99">
        <v>0</v>
      </c>
      <c r="R132" s="99">
        <v>0</v>
      </c>
      <c r="S132" s="99">
        <v>0</v>
      </c>
      <c r="T132" s="99">
        <v>0</v>
      </c>
      <c r="U132" s="99">
        <v>0</v>
      </c>
      <c r="V132" s="99">
        <v>0</v>
      </c>
      <c r="W132" s="99">
        <v>0</v>
      </c>
      <c r="X132" s="99">
        <v>0</v>
      </c>
      <c r="Y132" s="99">
        <v>0</v>
      </c>
      <c r="Z132" s="99">
        <v>0</v>
      </c>
      <c r="AA132" s="99">
        <v>0</v>
      </c>
      <c r="AB132" s="99">
        <v>0</v>
      </c>
      <c r="AC132" s="99">
        <v>0</v>
      </c>
      <c r="AD132" s="99">
        <v>0</v>
      </c>
    </row>
    <row r="133" spans="4:30" hidden="1" outlineLevel="1" x14ac:dyDescent="0.2">
      <c r="E133" s="91"/>
      <c r="F133" s="91" t="s">
        <v>504</v>
      </c>
      <c r="G133" s="86" t="s">
        <v>686</v>
      </c>
      <c r="H133" s="92">
        <v>0</v>
      </c>
      <c r="I133" s="99">
        <v>0</v>
      </c>
      <c r="J133" s="99">
        <v>0</v>
      </c>
      <c r="K133" s="99">
        <v>0</v>
      </c>
      <c r="L133" s="99">
        <v>0</v>
      </c>
      <c r="M133" s="99">
        <v>0</v>
      </c>
      <c r="N133" s="99">
        <v>0</v>
      </c>
      <c r="O133" s="99">
        <v>0</v>
      </c>
      <c r="P133" s="99">
        <v>0</v>
      </c>
      <c r="Q133" s="99">
        <v>0</v>
      </c>
      <c r="R133" s="99">
        <v>0</v>
      </c>
      <c r="S133" s="99">
        <v>0</v>
      </c>
      <c r="T133" s="99">
        <v>0</v>
      </c>
      <c r="U133" s="99">
        <v>0</v>
      </c>
      <c r="V133" s="99">
        <v>0</v>
      </c>
      <c r="W133" s="99">
        <v>0</v>
      </c>
      <c r="X133" s="99">
        <v>0</v>
      </c>
      <c r="Y133" s="99">
        <v>0</v>
      </c>
      <c r="Z133" s="99">
        <v>0</v>
      </c>
      <c r="AA133" s="99">
        <v>0</v>
      </c>
      <c r="AB133" s="99">
        <v>0</v>
      </c>
      <c r="AC133" s="99">
        <v>0</v>
      </c>
      <c r="AD133" s="99">
        <v>0</v>
      </c>
    </row>
    <row r="134" spans="4:30" hidden="1" outlineLevel="1" x14ac:dyDescent="0.2">
      <c r="E134" s="91"/>
      <c r="F134" s="91" t="s">
        <v>504</v>
      </c>
      <c r="G134" s="86" t="s">
        <v>685</v>
      </c>
      <c r="H134" s="92">
        <v>0</v>
      </c>
      <c r="I134" s="99">
        <v>0</v>
      </c>
      <c r="J134" s="99">
        <v>0</v>
      </c>
      <c r="K134" s="99">
        <v>0</v>
      </c>
      <c r="L134" s="99">
        <v>0</v>
      </c>
      <c r="M134" s="99">
        <v>0</v>
      </c>
      <c r="N134" s="99">
        <v>0</v>
      </c>
      <c r="O134" s="99">
        <v>0</v>
      </c>
      <c r="P134" s="99">
        <v>0</v>
      </c>
      <c r="Q134" s="99">
        <v>0</v>
      </c>
      <c r="R134" s="99">
        <v>0</v>
      </c>
      <c r="S134" s="99">
        <v>0</v>
      </c>
      <c r="T134" s="99">
        <v>0</v>
      </c>
      <c r="U134" s="99">
        <v>0</v>
      </c>
      <c r="V134" s="99">
        <v>0</v>
      </c>
      <c r="W134" s="99">
        <v>0</v>
      </c>
      <c r="X134" s="99">
        <v>0</v>
      </c>
      <c r="Y134" s="99">
        <v>0</v>
      </c>
      <c r="Z134" s="99">
        <v>0</v>
      </c>
      <c r="AA134" s="99">
        <v>0</v>
      </c>
      <c r="AB134" s="99">
        <v>0</v>
      </c>
      <c r="AC134" s="99">
        <v>0</v>
      </c>
      <c r="AD134" s="99">
        <v>0</v>
      </c>
    </row>
    <row r="135" spans="4:30" hidden="1" outlineLevel="1" x14ac:dyDescent="0.2">
      <c r="E135" s="91"/>
      <c r="F135" s="91" t="s">
        <v>504</v>
      </c>
      <c r="G135" s="86" t="s">
        <v>684</v>
      </c>
      <c r="H135" s="92">
        <v>0</v>
      </c>
      <c r="I135" s="99">
        <v>0</v>
      </c>
      <c r="J135" s="99">
        <v>0</v>
      </c>
      <c r="K135" s="99">
        <v>0</v>
      </c>
      <c r="L135" s="99">
        <v>0</v>
      </c>
      <c r="M135" s="99">
        <v>0</v>
      </c>
      <c r="N135" s="99">
        <v>0</v>
      </c>
      <c r="O135" s="99">
        <v>0</v>
      </c>
      <c r="P135" s="99">
        <v>0</v>
      </c>
      <c r="Q135" s="99">
        <v>0</v>
      </c>
      <c r="R135" s="99">
        <v>0</v>
      </c>
      <c r="S135" s="99">
        <v>0</v>
      </c>
      <c r="T135" s="99">
        <v>0</v>
      </c>
      <c r="U135" s="99">
        <v>0</v>
      </c>
      <c r="V135" s="99">
        <v>0</v>
      </c>
      <c r="W135" s="99">
        <v>0</v>
      </c>
      <c r="X135" s="99">
        <v>0</v>
      </c>
      <c r="Y135" s="99">
        <v>0</v>
      </c>
      <c r="Z135" s="99">
        <v>0</v>
      </c>
      <c r="AA135" s="99">
        <v>0</v>
      </c>
      <c r="AB135" s="99">
        <v>0</v>
      </c>
      <c r="AC135" s="99">
        <v>0</v>
      </c>
      <c r="AD135" s="99">
        <v>0</v>
      </c>
    </row>
    <row r="136" spans="4:30" hidden="1" outlineLevel="1" x14ac:dyDescent="0.2">
      <c r="E136" s="91"/>
      <c r="F136" s="91" t="s">
        <v>504</v>
      </c>
      <c r="G136" s="86" t="s">
        <v>683</v>
      </c>
      <c r="H136" s="92">
        <v>0</v>
      </c>
      <c r="I136" s="99">
        <v>0</v>
      </c>
      <c r="J136" s="99">
        <v>0</v>
      </c>
      <c r="K136" s="99">
        <v>0</v>
      </c>
      <c r="L136" s="99">
        <v>0</v>
      </c>
      <c r="M136" s="99">
        <v>0</v>
      </c>
      <c r="N136" s="99">
        <v>0</v>
      </c>
      <c r="O136" s="99">
        <v>0</v>
      </c>
      <c r="P136" s="99">
        <v>0</v>
      </c>
      <c r="Q136" s="99">
        <v>0</v>
      </c>
      <c r="R136" s="99">
        <v>0</v>
      </c>
      <c r="S136" s="99">
        <v>0</v>
      </c>
      <c r="T136" s="99">
        <v>0</v>
      </c>
      <c r="U136" s="99">
        <v>0</v>
      </c>
      <c r="V136" s="99">
        <v>0</v>
      </c>
      <c r="W136" s="99">
        <v>0</v>
      </c>
      <c r="X136" s="99">
        <v>0</v>
      </c>
      <c r="Y136" s="99">
        <v>0</v>
      </c>
      <c r="Z136" s="99">
        <v>0</v>
      </c>
      <c r="AA136" s="99">
        <v>0</v>
      </c>
      <c r="AB136" s="99">
        <v>0</v>
      </c>
      <c r="AC136" s="99">
        <v>0</v>
      </c>
      <c r="AD136" s="99">
        <v>0</v>
      </c>
    </row>
    <row r="137" spans="4:30" hidden="1" outlineLevel="1" x14ac:dyDescent="0.2">
      <c r="E137" s="91"/>
      <c r="F137" s="91" t="s">
        <v>504</v>
      </c>
      <c r="G137" s="86" t="s">
        <v>682</v>
      </c>
      <c r="H137" s="92">
        <v>0</v>
      </c>
      <c r="I137" s="99">
        <v>0</v>
      </c>
      <c r="J137" s="99">
        <v>0</v>
      </c>
      <c r="K137" s="99">
        <v>0</v>
      </c>
      <c r="L137" s="99">
        <v>0</v>
      </c>
      <c r="M137" s="99">
        <v>0</v>
      </c>
      <c r="N137" s="99">
        <v>0</v>
      </c>
      <c r="O137" s="99">
        <v>0</v>
      </c>
      <c r="P137" s="99">
        <v>0</v>
      </c>
      <c r="Q137" s="99">
        <v>0</v>
      </c>
      <c r="R137" s="99">
        <v>0</v>
      </c>
      <c r="S137" s="99">
        <v>0</v>
      </c>
      <c r="T137" s="99">
        <v>0</v>
      </c>
      <c r="U137" s="99">
        <v>0</v>
      </c>
      <c r="V137" s="99">
        <v>0</v>
      </c>
      <c r="W137" s="99">
        <v>0</v>
      </c>
      <c r="X137" s="99">
        <v>0</v>
      </c>
      <c r="Y137" s="99">
        <v>0</v>
      </c>
      <c r="Z137" s="99">
        <v>0</v>
      </c>
      <c r="AA137" s="99">
        <v>0</v>
      </c>
      <c r="AB137" s="99">
        <v>0</v>
      </c>
      <c r="AC137" s="99">
        <v>0</v>
      </c>
      <c r="AD137" s="99">
        <v>0</v>
      </c>
    </row>
    <row r="138" spans="4:30" hidden="1" outlineLevel="1" x14ac:dyDescent="0.2">
      <c r="E138" s="91"/>
      <c r="F138" s="91" t="s">
        <v>504</v>
      </c>
      <c r="G138" s="86" t="s">
        <v>681</v>
      </c>
      <c r="H138" s="92">
        <v>19789116.739999998</v>
      </c>
      <c r="I138" s="99">
        <v>0</v>
      </c>
      <c r="J138" s="99">
        <v>0</v>
      </c>
      <c r="K138" s="99">
        <v>0</v>
      </c>
      <c r="L138" s="99">
        <v>0</v>
      </c>
      <c r="M138" s="99">
        <v>0</v>
      </c>
      <c r="N138" s="99">
        <v>0</v>
      </c>
      <c r="O138" s="99">
        <v>0</v>
      </c>
      <c r="P138" s="99">
        <v>0</v>
      </c>
      <c r="Q138" s="99">
        <v>0</v>
      </c>
      <c r="R138" s="99">
        <v>0</v>
      </c>
      <c r="S138" s="99">
        <v>0</v>
      </c>
      <c r="T138" s="99">
        <v>0</v>
      </c>
      <c r="U138" s="99">
        <v>0</v>
      </c>
      <c r="V138" s="99">
        <v>0</v>
      </c>
      <c r="W138" s="99">
        <v>0</v>
      </c>
      <c r="X138" s="99">
        <v>0</v>
      </c>
      <c r="Y138" s="99">
        <v>0</v>
      </c>
      <c r="Z138" s="99">
        <v>0</v>
      </c>
      <c r="AA138" s="99">
        <v>0</v>
      </c>
      <c r="AB138" s="99">
        <v>0</v>
      </c>
      <c r="AC138" s="99">
        <v>19789116.739999998</v>
      </c>
      <c r="AD138" s="99">
        <v>0</v>
      </c>
    </row>
    <row r="139" spans="4:30" collapsed="1" x14ac:dyDescent="0.2">
      <c r="D139" s="84" t="s">
        <v>662</v>
      </c>
      <c r="E139" s="102">
        <v>19789116.739999998</v>
      </c>
      <c r="F139" s="102" t="s">
        <v>504</v>
      </c>
      <c r="G139" s="86" t="s">
        <v>679</v>
      </c>
      <c r="H139" s="92">
        <v>19789116.739999998</v>
      </c>
      <c r="I139" s="99">
        <v>0</v>
      </c>
      <c r="J139" s="99">
        <v>0</v>
      </c>
      <c r="K139" s="99">
        <v>0</v>
      </c>
      <c r="L139" s="99">
        <v>0</v>
      </c>
      <c r="M139" s="99">
        <v>0</v>
      </c>
      <c r="N139" s="99">
        <v>0</v>
      </c>
      <c r="O139" s="99">
        <v>0</v>
      </c>
      <c r="P139" s="99">
        <v>0</v>
      </c>
      <c r="Q139" s="99">
        <v>0</v>
      </c>
      <c r="R139" s="99">
        <v>0</v>
      </c>
      <c r="S139" s="99">
        <v>0</v>
      </c>
      <c r="T139" s="99">
        <v>0</v>
      </c>
      <c r="U139" s="99">
        <v>0</v>
      </c>
      <c r="V139" s="99">
        <v>0</v>
      </c>
      <c r="W139" s="99">
        <v>0</v>
      </c>
      <c r="X139" s="99">
        <v>0</v>
      </c>
      <c r="Y139" s="99">
        <v>0</v>
      </c>
      <c r="Z139" s="99">
        <v>0</v>
      </c>
      <c r="AA139" s="99">
        <v>0</v>
      </c>
      <c r="AB139" s="99">
        <v>0</v>
      </c>
      <c r="AC139" s="99">
        <v>19789116.739999998</v>
      </c>
      <c r="AD139" s="99">
        <v>0</v>
      </c>
    </row>
    <row r="140" spans="4:30" hidden="1" outlineLevel="1" x14ac:dyDescent="0.2">
      <c r="E140" s="91"/>
      <c r="F140" s="91" t="s">
        <v>508</v>
      </c>
      <c r="G140" s="86" t="s">
        <v>687</v>
      </c>
      <c r="H140" s="92">
        <v>0</v>
      </c>
      <c r="I140" s="99">
        <v>0</v>
      </c>
      <c r="J140" s="99">
        <v>0</v>
      </c>
      <c r="K140" s="99">
        <v>0</v>
      </c>
      <c r="L140" s="99">
        <v>0</v>
      </c>
      <c r="M140" s="99">
        <v>0</v>
      </c>
      <c r="N140" s="99">
        <v>0</v>
      </c>
      <c r="O140" s="99">
        <v>0</v>
      </c>
      <c r="P140" s="99">
        <v>0</v>
      </c>
      <c r="Q140" s="99">
        <v>0</v>
      </c>
      <c r="R140" s="99">
        <v>0</v>
      </c>
      <c r="S140" s="99">
        <v>0</v>
      </c>
      <c r="T140" s="99">
        <v>0</v>
      </c>
      <c r="U140" s="99">
        <v>0</v>
      </c>
      <c r="V140" s="99">
        <v>0</v>
      </c>
      <c r="W140" s="99">
        <v>0</v>
      </c>
      <c r="X140" s="99">
        <v>0</v>
      </c>
      <c r="Y140" s="99">
        <v>0</v>
      </c>
      <c r="Z140" s="99">
        <v>0</v>
      </c>
      <c r="AA140" s="99">
        <v>0</v>
      </c>
      <c r="AB140" s="99">
        <v>0</v>
      </c>
      <c r="AC140" s="99">
        <v>0</v>
      </c>
      <c r="AD140" s="99">
        <v>0</v>
      </c>
    </row>
    <row r="141" spans="4:30" hidden="1" outlineLevel="1" x14ac:dyDescent="0.2">
      <c r="E141" s="91"/>
      <c r="F141" s="91" t="s">
        <v>508</v>
      </c>
      <c r="G141" s="86" t="s">
        <v>686</v>
      </c>
      <c r="H141" s="92">
        <v>0</v>
      </c>
      <c r="I141" s="99">
        <v>0</v>
      </c>
      <c r="J141" s="99">
        <v>0</v>
      </c>
      <c r="K141" s="99">
        <v>0</v>
      </c>
      <c r="L141" s="99">
        <v>0</v>
      </c>
      <c r="M141" s="99">
        <v>0</v>
      </c>
      <c r="N141" s="99">
        <v>0</v>
      </c>
      <c r="O141" s="99">
        <v>0</v>
      </c>
      <c r="P141" s="99">
        <v>0</v>
      </c>
      <c r="Q141" s="99">
        <v>0</v>
      </c>
      <c r="R141" s="99">
        <v>0</v>
      </c>
      <c r="S141" s="99">
        <v>0</v>
      </c>
      <c r="T141" s="99">
        <v>0</v>
      </c>
      <c r="U141" s="99">
        <v>0</v>
      </c>
      <c r="V141" s="99">
        <v>0</v>
      </c>
      <c r="W141" s="99">
        <v>0</v>
      </c>
      <c r="X141" s="99">
        <v>0</v>
      </c>
      <c r="Y141" s="99">
        <v>0</v>
      </c>
      <c r="Z141" s="99">
        <v>0</v>
      </c>
      <c r="AA141" s="99">
        <v>0</v>
      </c>
      <c r="AB141" s="99">
        <v>0</v>
      </c>
      <c r="AC141" s="99">
        <v>0</v>
      </c>
      <c r="AD141" s="99">
        <v>0</v>
      </c>
    </row>
    <row r="142" spans="4:30" hidden="1" outlineLevel="1" x14ac:dyDescent="0.2">
      <c r="E142" s="91"/>
      <c r="F142" s="91" t="s">
        <v>508</v>
      </c>
      <c r="G142" s="86" t="s">
        <v>685</v>
      </c>
      <c r="H142" s="92">
        <v>0</v>
      </c>
      <c r="I142" s="99">
        <v>0</v>
      </c>
      <c r="J142" s="99">
        <v>0</v>
      </c>
      <c r="K142" s="99">
        <v>0</v>
      </c>
      <c r="L142" s="99">
        <v>0</v>
      </c>
      <c r="M142" s="99">
        <v>0</v>
      </c>
      <c r="N142" s="99">
        <v>0</v>
      </c>
      <c r="O142" s="99">
        <v>0</v>
      </c>
      <c r="P142" s="99">
        <v>0</v>
      </c>
      <c r="Q142" s="99">
        <v>0</v>
      </c>
      <c r="R142" s="99">
        <v>0</v>
      </c>
      <c r="S142" s="99">
        <v>0</v>
      </c>
      <c r="T142" s="99">
        <v>0</v>
      </c>
      <c r="U142" s="99">
        <v>0</v>
      </c>
      <c r="V142" s="99">
        <v>0</v>
      </c>
      <c r="W142" s="99">
        <v>0</v>
      </c>
      <c r="X142" s="99">
        <v>0</v>
      </c>
      <c r="Y142" s="99">
        <v>0</v>
      </c>
      <c r="Z142" s="99">
        <v>0</v>
      </c>
      <c r="AA142" s="99">
        <v>0</v>
      </c>
      <c r="AB142" s="99">
        <v>0</v>
      </c>
      <c r="AC142" s="99">
        <v>0</v>
      </c>
      <c r="AD142" s="99">
        <v>0</v>
      </c>
    </row>
    <row r="143" spans="4:30" hidden="1" outlineLevel="1" x14ac:dyDescent="0.2">
      <c r="E143" s="91"/>
      <c r="F143" s="91" t="s">
        <v>508</v>
      </c>
      <c r="G143" s="86" t="s">
        <v>684</v>
      </c>
      <c r="H143" s="92">
        <v>0</v>
      </c>
      <c r="I143" s="99">
        <v>0</v>
      </c>
      <c r="J143" s="99">
        <v>0</v>
      </c>
      <c r="K143" s="99">
        <v>0</v>
      </c>
      <c r="L143" s="99">
        <v>0</v>
      </c>
      <c r="M143" s="99">
        <v>0</v>
      </c>
      <c r="N143" s="99">
        <v>0</v>
      </c>
      <c r="O143" s="99">
        <v>0</v>
      </c>
      <c r="P143" s="99">
        <v>0</v>
      </c>
      <c r="Q143" s="99">
        <v>0</v>
      </c>
      <c r="R143" s="99">
        <v>0</v>
      </c>
      <c r="S143" s="99">
        <v>0</v>
      </c>
      <c r="T143" s="99">
        <v>0</v>
      </c>
      <c r="U143" s="99">
        <v>0</v>
      </c>
      <c r="V143" s="99">
        <v>0</v>
      </c>
      <c r="W143" s="99">
        <v>0</v>
      </c>
      <c r="X143" s="99">
        <v>0</v>
      </c>
      <c r="Y143" s="99">
        <v>0</v>
      </c>
      <c r="Z143" s="99">
        <v>0</v>
      </c>
      <c r="AA143" s="99">
        <v>0</v>
      </c>
      <c r="AB143" s="99">
        <v>0</v>
      </c>
      <c r="AC143" s="99">
        <v>0</v>
      </c>
      <c r="AD143" s="99">
        <v>0</v>
      </c>
    </row>
    <row r="144" spans="4:30" hidden="1" outlineLevel="1" x14ac:dyDescent="0.2">
      <c r="E144" s="91"/>
      <c r="F144" s="91" t="s">
        <v>508</v>
      </c>
      <c r="G144" s="86" t="s">
        <v>683</v>
      </c>
      <c r="H144" s="92">
        <v>0</v>
      </c>
      <c r="I144" s="99">
        <v>0</v>
      </c>
      <c r="J144" s="99">
        <v>0</v>
      </c>
      <c r="K144" s="99">
        <v>0</v>
      </c>
      <c r="L144" s="99">
        <v>0</v>
      </c>
      <c r="M144" s="99">
        <v>0</v>
      </c>
      <c r="N144" s="99">
        <v>0</v>
      </c>
      <c r="O144" s="99">
        <v>0</v>
      </c>
      <c r="P144" s="99">
        <v>0</v>
      </c>
      <c r="Q144" s="99">
        <v>0</v>
      </c>
      <c r="R144" s="99">
        <v>0</v>
      </c>
      <c r="S144" s="99">
        <v>0</v>
      </c>
      <c r="T144" s="99">
        <v>0</v>
      </c>
      <c r="U144" s="99">
        <v>0</v>
      </c>
      <c r="V144" s="99">
        <v>0</v>
      </c>
      <c r="W144" s="99">
        <v>0</v>
      </c>
      <c r="X144" s="99">
        <v>0</v>
      </c>
      <c r="Y144" s="99">
        <v>0</v>
      </c>
      <c r="Z144" s="99">
        <v>0</v>
      </c>
      <c r="AA144" s="99">
        <v>0</v>
      </c>
      <c r="AB144" s="99">
        <v>0</v>
      </c>
      <c r="AC144" s="99">
        <v>0</v>
      </c>
      <c r="AD144" s="99">
        <v>0</v>
      </c>
    </row>
    <row r="145" spans="4:30" hidden="1" outlineLevel="1" x14ac:dyDescent="0.2">
      <c r="E145" s="91"/>
      <c r="F145" s="91" t="s">
        <v>508</v>
      </c>
      <c r="G145" s="86" t="s">
        <v>682</v>
      </c>
      <c r="H145" s="92">
        <v>0</v>
      </c>
      <c r="I145" s="99">
        <v>0</v>
      </c>
      <c r="J145" s="99">
        <v>0</v>
      </c>
      <c r="K145" s="99">
        <v>0</v>
      </c>
      <c r="L145" s="99">
        <v>0</v>
      </c>
      <c r="M145" s="99">
        <v>0</v>
      </c>
      <c r="N145" s="99">
        <v>0</v>
      </c>
      <c r="O145" s="99">
        <v>0</v>
      </c>
      <c r="P145" s="99">
        <v>0</v>
      </c>
      <c r="Q145" s="99">
        <v>0</v>
      </c>
      <c r="R145" s="99">
        <v>0</v>
      </c>
      <c r="S145" s="99">
        <v>0</v>
      </c>
      <c r="T145" s="99">
        <v>0</v>
      </c>
      <c r="U145" s="99">
        <v>0</v>
      </c>
      <c r="V145" s="99">
        <v>0</v>
      </c>
      <c r="W145" s="99">
        <v>0</v>
      </c>
      <c r="X145" s="99">
        <v>0</v>
      </c>
      <c r="Y145" s="99">
        <v>0</v>
      </c>
      <c r="Z145" s="99">
        <v>0</v>
      </c>
      <c r="AA145" s="99">
        <v>0</v>
      </c>
      <c r="AB145" s="99">
        <v>0</v>
      </c>
      <c r="AC145" s="99">
        <v>0</v>
      </c>
      <c r="AD145" s="99">
        <v>0</v>
      </c>
    </row>
    <row r="146" spans="4:30" hidden="1" outlineLevel="1" x14ac:dyDescent="0.2">
      <c r="E146" s="91"/>
      <c r="F146" s="91" t="s">
        <v>508</v>
      </c>
      <c r="G146" s="86" t="s">
        <v>681</v>
      </c>
      <c r="H146" s="92">
        <v>3923399.19</v>
      </c>
      <c r="I146" s="99">
        <v>0</v>
      </c>
      <c r="J146" s="99">
        <v>0</v>
      </c>
      <c r="K146" s="99">
        <v>0</v>
      </c>
      <c r="L146" s="99">
        <v>0</v>
      </c>
      <c r="M146" s="99">
        <v>0</v>
      </c>
      <c r="N146" s="99">
        <v>0</v>
      </c>
      <c r="O146" s="99">
        <v>0</v>
      </c>
      <c r="P146" s="99">
        <v>0</v>
      </c>
      <c r="Q146" s="99">
        <v>0</v>
      </c>
      <c r="R146" s="99">
        <v>0</v>
      </c>
      <c r="S146" s="99">
        <v>0</v>
      </c>
      <c r="T146" s="99">
        <v>0</v>
      </c>
      <c r="U146" s="99">
        <v>0</v>
      </c>
      <c r="V146" s="99">
        <v>0</v>
      </c>
      <c r="W146" s="99">
        <v>0</v>
      </c>
      <c r="X146" s="99">
        <v>0</v>
      </c>
      <c r="Y146" s="99">
        <v>0</v>
      </c>
      <c r="Z146" s="99">
        <v>0</v>
      </c>
      <c r="AA146" s="99">
        <v>0</v>
      </c>
      <c r="AB146" s="99">
        <v>0</v>
      </c>
      <c r="AC146" s="99">
        <v>0</v>
      </c>
      <c r="AD146" s="99">
        <v>3923399.19</v>
      </c>
    </row>
    <row r="147" spans="4:30" collapsed="1" x14ac:dyDescent="0.2">
      <c r="D147" s="84" t="s">
        <v>661</v>
      </c>
      <c r="E147" s="102">
        <v>3923399.19</v>
      </c>
      <c r="F147" s="102" t="s">
        <v>508</v>
      </c>
      <c r="G147" s="86" t="s">
        <v>679</v>
      </c>
      <c r="H147" s="92">
        <v>3923399.19</v>
      </c>
      <c r="I147" s="99">
        <v>0</v>
      </c>
      <c r="J147" s="99">
        <v>0</v>
      </c>
      <c r="K147" s="99">
        <v>0</v>
      </c>
      <c r="L147" s="99">
        <v>0</v>
      </c>
      <c r="M147" s="99">
        <v>0</v>
      </c>
      <c r="N147" s="99">
        <v>0</v>
      </c>
      <c r="O147" s="99">
        <v>0</v>
      </c>
      <c r="P147" s="99">
        <v>0</v>
      </c>
      <c r="Q147" s="99">
        <v>0</v>
      </c>
      <c r="R147" s="99">
        <v>0</v>
      </c>
      <c r="S147" s="99">
        <v>0</v>
      </c>
      <c r="T147" s="99">
        <v>0</v>
      </c>
      <c r="U147" s="99">
        <v>0</v>
      </c>
      <c r="V147" s="99">
        <v>0</v>
      </c>
      <c r="W147" s="99">
        <v>0</v>
      </c>
      <c r="X147" s="99">
        <v>0</v>
      </c>
      <c r="Y147" s="99">
        <v>0</v>
      </c>
      <c r="Z147" s="99">
        <v>0</v>
      </c>
      <c r="AA147" s="99">
        <v>0</v>
      </c>
      <c r="AB147" s="99">
        <v>0</v>
      </c>
      <c r="AC147" s="99">
        <v>0</v>
      </c>
      <c r="AD147" s="99">
        <v>3923399.19</v>
      </c>
    </row>
    <row r="148" spans="4:30" hidden="1" outlineLevel="1" x14ac:dyDescent="0.2">
      <c r="E148" s="93"/>
      <c r="F148" s="93"/>
      <c r="G148" s="86" t="s">
        <v>687</v>
      </c>
      <c r="H148" s="92">
        <v>0</v>
      </c>
      <c r="I148" s="92">
        <v>0</v>
      </c>
      <c r="J148" s="92">
        <v>0</v>
      </c>
      <c r="K148" s="92">
        <v>0</v>
      </c>
      <c r="L148" s="92">
        <v>0</v>
      </c>
      <c r="M148" s="92">
        <v>0</v>
      </c>
      <c r="N148" s="92">
        <v>0</v>
      </c>
      <c r="O148" s="92">
        <v>0</v>
      </c>
      <c r="P148" s="92">
        <v>0</v>
      </c>
      <c r="Q148" s="92">
        <v>0</v>
      </c>
      <c r="R148" s="92">
        <v>0</v>
      </c>
      <c r="S148" s="92">
        <v>0</v>
      </c>
      <c r="T148" s="92">
        <v>0</v>
      </c>
      <c r="U148" s="92">
        <v>0</v>
      </c>
      <c r="V148" s="92">
        <v>0</v>
      </c>
      <c r="W148" s="92">
        <v>0</v>
      </c>
      <c r="X148" s="92">
        <v>0</v>
      </c>
      <c r="Y148" s="92">
        <v>0</v>
      </c>
      <c r="Z148" s="92">
        <v>0</v>
      </c>
      <c r="AA148" s="92">
        <v>0</v>
      </c>
      <c r="AB148" s="92">
        <v>0</v>
      </c>
      <c r="AC148" s="92">
        <v>0</v>
      </c>
      <c r="AD148" s="92">
        <v>0</v>
      </c>
    </row>
    <row r="149" spans="4:30" hidden="1" outlineLevel="1" x14ac:dyDescent="0.2">
      <c r="E149" s="93"/>
      <c r="F149" s="93"/>
      <c r="G149" s="86" t="s">
        <v>686</v>
      </c>
      <c r="H149" s="92">
        <v>0</v>
      </c>
      <c r="I149" s="92">
        <v>0</v>
      </c>
      <c r="J149" s="92">
        <v>0</v>
      </c>
      <c r="K149" s="92">
        <v>0</v>
      </c>
      <c r="L149" s="92">
        <v>0</v>
      </c>
      <c r="M149" s="92">
        <v>0</v>
      </c>
      <c r="N149" s="92">
        <v>0</v>
      </c>
      <c r="O149" s="92">
        <v>0</v>
      </c>
      <c r="P149" s="92">
        <v>0</v>
      </c>
      <c r="Q149" s="92">
        <v>0</v>
      </c>
      <c r="R149" s="92">
        <v>0</v>
      </c>
      <c r="S149" s="92">
        <v>0</v>
      </c>
      <c r="T149" s="92">
        <v>0</v>
      </c>
      <c r="U149" s="92">
        <v>0</v>
      </c>
      <c r="V149" s="92">
        <v>0</v>
      </c>
      <c r="W149" s="92">
        <v>0</v>
      </c>
      <c r="X149" s="92">
        <v>0</v>
      </c>
      <c r="Y149" s="92">
        <v>0</v>
      </c>
      <c r="Z149" s="92">
        <v>0</v>
      </c>
      <c r="AA149" s="92">
        <v>0</v>
      </c>
      <c r="AB149" s="92">
        <v>0</v>
      </c>
      <c r="AC149" s="92">
        <v>0</v>
      </c>
      <c r="AD149" s="92">
        <v>0</v>
      </c>
    </row>
    <row r="150" spans="4:30" hidden="1" outlineLevel="1" x14ac:dyDescent="0.2">
      <c r="E150" s="93"/>
      <c r="F150" s="93"/>
      <c r="G150" s="86" t="s">
        <v>685</v>
      </c>
      <c r="H150" s="92">
        <v>0</v>
      </c>
      <c r="I150" s="92">
        <v>0</v>
      </c>
      <c r="J150" s="92">
        <v>0</v>
      </c>
      <c r="K150" s="92">
        <v>0</v>
      </c>
      <c r="L150" s="92">
        <v>0</v>
      </c>
      <c r="M150" s="92">
        <v>0</v>
      </c>
      <c r="N150" s="92">
        <v>0</v>
      </c>
      <c r="O150" s="92">
        <v>0</v>
      </c>
      <c r="P150" s="92">
        <v>0</v>
      </c>
      <c r="Q150" s="92">
        <v>0</v>
      </c>
      <c r="R150" s="92">
        <v>0</v>
      </c>
      <c r="S150" s="92">
        <v>0</v>
      </c>
      <c r="T150" s="92">
        <v>0</v>
      </c>
      <c r="U150" s="92">
        <v>0</v>
      </c>
      <c r="V150" s="92">
        <v>0</v>
      </c>
      <c r="W150" s="92">
        <v>0</v>
      </c>
      <c r="X150" s="92">
        <v>0</v>
      </c>
      <c r="Y150" s="92">
        <v>0</v>
      </c>
      <c r="Z150" s="92">
        <v>0</v>
      </c>
      <c r="AA150" s="92">
        <v>0</v>
      </c>
      <c r="AB150" s="92">
        <v>0</v>
      </c>
      <c r="AC150" s="92">
        <v>0</v>
      </c>
      <c r="AD150" s="92">
        <v>0</v>
      </c>
    </row>
    <row r="151" spans="4:30" hidden="1" outlineLevel="1" x14ac:dyDescent="0.2">
      <c r="E151" s="93"/>
      <c r="F151" s="93"/>
      <c r="G151" s="86" t="s">
        <v>684</v>
      </c>
      <c r="H151" s="92">
        <v>446253131.98746914</v>
      </c>
      <c r="I151" s="92">
        <v>298250001.03864622</v>
      </c>
      <c r="J151" s="92">
        <v>14058726.456317138</v>
      </c>
      <c r="K151" s="92">
        <v>51048098.594186999</v>
      </c>
      <c r="L151" s="92">
        <v>1577651.8719492734</v>
      </c>
      <c r="M151" s="92">
        <v>0</v>
      </c>
      <c r="N151" s="92">
        <v>52625750.466136269</v>
      </c>
      <c r="O151" s="92">
        <v>38277151.500916339</v>
      </c>
      <c r="P151" s="92">
        <v>7129122.0428689644</v>
      </c>
      <c r="Q151" s="92">
        <v>0</v>
      </c>
      <c r="R151" s="92">
        <v>0</v>
      </c>
      <c r="S151" s="92">
        <v>45406273.543785304</v>
      </c>
      <c r="T151" s="92">
        <v>1364556.8625922929</v>
      </c>
      <c r="U151" s="92">
        <v>22007214.411436405</v>
      </c>
      <c r="V151" s="92">
        <v>0</v>
      </c>
      <c r="W151" s="92">
        <v>0</v>
      </c>
      <c r="X151" s="92">
        <v>23371771.274028696</v>
      </c>
      <c r="Y151" s="92">
        <v>11542320.227565223</v>
      </c>
      <c r="Z151" s="92">
        <v>192571.08395502905</v>
      </c>
      <c r="AA151" s="92">
        <v>11734891.311520254</v>
      </c>
      <c r="AB151" s="92">
        <v>156014.84479287587</v>
      </c>
      <c r="AC151" s="92">
        <v>534485.18318452069</v>
      </c>
      <c r="AD151" s="92">
        <v>115217.86905793863</v>
      </c>
    </row>
    <row r="152" spans="4:30" hidden="1" outlineLevel="1" x14ac:dyDescent="0.2">
      <c r="E152" s="93"/>
      <c r="F152" s="93"/>
      <c r="G152" s="86" t="s">
        <v>683</v>
      </c>
      <c r="H152" s="92">
        <v>231086642.79253078</v>
      </c>
      <c r="I152" s="92">
        <v>172783818.26222348</v>
      </c>
      <c r="J152" s="92">
        <v>8329962.9462436363</v>
      </c>
      <c r="K152" s="92">
        <v>25134969.616151102</v>
      </c>
      <c r="L152" s="92">
        <v>0</v>
      </c>
      <c r="M152" s="92">
        <v>0</v>
      </c>
      <c r="N152" s="92">
        <v>25134969.616151102</v>
      </c>
      <c r="O152" s="92">
        <v>16016100.470696278</v>
      </c>
      <c r="P152" s="92">
        <v>0</v>
      </c>
      <c r="Q152" s="92">
        <v>0</v>
      </c>
      <c r="R152" s="92">
        <v>0</v>
      </c>
      <c r="S152" s="92">
        <v>16016100.470696278</v>
      </c>
      <c r="T152" s="92">
        <v>433041.75708842761</v>
      </c>
      <c r="U152" s="92">
        <v>0</v>
      </c>
      <c r="V152" s="92">
        <v>0</v>
      </c>
      <c r="W152" s="92">
        <v>0</v>
      </c>
      <c r="X152" s="92">
        <v>433041.75708842761</v>
      </c>
      <c r="Y152" s="92">
        <v>5907444.0496023139</v>
      </c>
      <c r="Z152" s="92">
        <v>0</v>
      </c>
      <c r="AA152" s="92">
        <v>5907444.0496023139</v>
      </c>
      <c r="AB152" s="92">
        <v>61301.736938107701</v>
      </c>
      <c r="AC152" s="92">
        <v>2081429.7449600575</v>
      </c>
      <c r="AD152" s="92">
        <v>338574.20862739487</v>
      </c>
    </row>
    <row r="153" spans="4:30" hidden="1" outlineLevel="1" x14ac:dyDescent="0.2">
      <c r="E153" s="93"/>
      <c r="F153" s="93"/>
      <c r="G153" s="86" t="s">
        <v>682</v>
      </c>
      <c r="H153" s="92">
        <v>0</v>
      </c>
      <c r="I153" s="92">
        <v>0</v>
      </c>
      <c r="J153" s="92">
        <v>0</v>
      </c>
      <c r="K153" s="92">
        <v>0</v>
      </c>
      <c r="L153" s="92">
        <v>0</v>
      </c>
      <c r="M153" s="92">
        <v>0</v>
      </c>
      <c r="N153" s="92">
        <v>0</v>
      </c>
      <c r="O153" s="92">
        <v>0</v>
      </c>
      <c r="P153" s="92">
        <v>0</v>
      </c>
      <c r="Q153" s="92">
        <v>0</v>
      </c>
      <c r="R153" s="92">
        <v>0</v>
      </c>
      <c r="S153" s="92">
        <v>0</v>
      </c>
      <c r="T153" s="92">
        <v>0</v>
      </c>
      <c r="U153" s="92">
        <v>0</v>
      </c>
      <c r="V153" s="92">
        <v>0</v>
      </c>
      <c r="W153" s="92">
        <v>0</v>
      </c>
      <c r="X153" s="92">
        <v>0</v>
      </c>
      <c r="Y153" s="92">
        <v>0</v>
      </c>
      <c r="Z153" s="92">
        <v>0</v>
      </c>
      <c r="AA153" s="92">
        <v>0</v>
      </c>
      <c r="AB153" s="92">
        <v>0</v>
      </c>
      <c r="AC153" s="92">
        <v>0</v>
      </c>
      <c r="AD153" s="92">
        <v>0</v>
      </c>
    </row>
    <row r="154" spans="4:30" hidden="1" outlineLevel="1" x14ac:dyDescent="0.2">
      <c r="E154" s="93"/>
      <c r="F154" s="93"/>
      <c r="G154" s="86" t="s">
        <v>681</v>
      </c>
      <c r="H154" s="92">
        <v>108582390.90999998</v>
      </c>
      <c r="I154" s="92">
        <v>49422070.474438459</v>
      </c>
      <c r="J154" s="92">
        <v>13304129.705685806</v>
      </c>
      <c r="K154" s="92">
        <v>3773925.7865963955</v>
      </c>
      <c r="L154" s="92">
        <v>1248284.6553893765</v>
      </c>
      <c r="M154" s="92">
        <v>202761.48214395292</v>
      </c>
      <c r="N154" s="92">
        <v>5224971.9241297245</v>
      </c>
      <c r="O154" s="92">
        <v>1089769.8467774005</v>
      </c>
      <c r="P154" s="92">
        <v>324111.33634420758</v>
      </c>
      <c r="Q154" s="92">
        <v>706450.93780195573</v>
      </c>
      <c r="R154" s="92">
        <v>124161.41616487224</v>
      </c>
      <c r="S154" s="92">
        <v>2244493.5370884361</v>
      </c>
      <c r="T154" s="92">
        <v>7497.9143411433161</v>
      </c>
      <c r="U154" s="92">
        <v>192269.46269195623</v>
      </c>
      <c r="V154" s="92">
        <v>1038897.7194602169</v>
      </c>
      <c r="W154" s="92">
        <v>186242.50594184606</v>
      </c>
      <c r="X154" s="92">
        <v>1424907.6024351625</v>
      </c>
      <c r="Y154" s="92">
        <v>301788.57121652353</v>
      </c>
      <c r="Z154" s="92">
        <v>5493.3477864208598</v>
      </c>
      <c r="AA154" s="92">
        <v>307281.91900294437</v>
      </c>
      <c r="AB154" s="92">
        <v>5569.0721063698511</v>
      </c>
      <c r="AC154" s="92">
        <v>32710149.260938577</v>
      </c>
      <c r="AD154" s="92">
        <v>3938817.4141745125</v>
      </c>
    </row>
    <row r="155" spans="4:30" collapsed="1" x14ac:dyDescent="0.2">
      <c r="D155" s="84" t="s">
        <v>22</v>
      </c>
      <c r="E155" s="92">
        <v>785922165.69000006</v>
      </c>
      <c r="F155" s="91"/>
      <c r="G155" s="86" t="s">
        <v>679</v>
      </c>
      <c r="H155" s="92">
        <v>785922165.69000018</v>
      </c>
      <c r="I155" s="92">
        <v>520455889.77530813</v>
      </c>
      <c r="J155" s="92">
        <v>35692819.10824658</v>
      </c>
      <c r="K155" s="92">
        <v>79956993.996934488</v>
      </c>
      <c r="L155" s="92">
        <v>2825936.5273386501</v>
      </c>
      <c r="M155" s="92">
        <v>202761.48214395292</v>
      </c>
      <c r="N155" s="92">
        <v>82985692.006417096</v>
      </c>
      <c r="O155" s="92">
        <v>55383021.818390027</v>
      </c>
      <c r="P155" s="92">
        <v>7453233.379213172</v>
      </c>
      <c r="Q155" s="92">
        <v>706450.93780195573</v>
      </c>
      <c r="R155" s="92">
        <v>124161.41616487224</v>
      </c>
      <c r="S155" s="92">
        <v>63666867.551570013</v>
      </c>
      <c r="T155" s="92">
        <v>1805096.5340218639</v>
      </c>
      <c r="U155" s="92">
        <v>22199483.87412836</v>
      </c>
      <c r="V155" s="92">
        <v>1038897.7194602169</v>
      </c>
      <c r="W155" s="92">
        <v>186242.50594184606</v>
      </c>
      <c r="X155" s="92">
        <v>25229720.633552294</v>
      </c>
      <c r="Y155" s="92">
        <v>17751552.848384064</v>
      </c>
      <c r="Z155" s="92">
        <v>198064.43174144992</v>
      </c>
      <c r="AA155" s="92">
        <v>17949617.280125514</v>
      </c>
      <c r="AB155" s="92">
        <v>222885.65383735346</v>
      </c>
      <c r="AC155" s="92">
        <v>35326064.189083159</v>
      </c>
      <c r="AD155" s="92">
        <v>4392609.4918598458</v>
      </c>
    </row>
    <row r="156" spans="4:30" x14ac:dyDescent="0.2">
      <c r="E156" s="92"/>
      <c r="F156" s="91"/>
      <c r="G156" s="86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</row>
    <row r="157" spans="4:30" hidden="1" outlineLevel="1" x14ac:dyDescent="0.2">
      <c r="E157" s="93"/>
      <c r="F157" s="93"/>
      <c r="G157" s="86" t="s">
        <v>687</v>
      </c>
      <c r="H157" s="92">
        <v>1157494628.9999995</v>
      </c>
      <c r="I157" s="92">
        <v>570162165.79062021</v>
      </c>
      <c r="J157" s="92">
        <v>28185153.172153454</v>
      </c>
      <c r="K157" s="92">
        <v>103240600.75633676</v>
      </c>
      <c r="L157" s="92">
        <v>3249647.566614009</v>
      </c>
      <c r="M157" s="92">
        <v>304741.55046950333</v>
      </c>
      <c r="N157" s="92">
        <v>106794989.87342028</v>
      </c>
      <c r="O157" s="92">
        <v>78478916.761441469</v>
      </c>
      <c r="P157" s="92">
        <v>14622908.593349067</v>
      </c>
      <c r="Q157" s="92">
        <v>6607820.1147694141</v>
      </c>
      <c r="R157" s="92">
        <v>297146.28428055078</v>
      </c>
      <c r="S157" s="92">
        <v>100006791.75384048</v>
      </c>
      <c r="T157" s="92">
        <v>2741469.5735691614</v>
      </c>
      <c r="U157" s="92">
        <v>44863682.474821009</v>
      </c>
      <c r="V157" s="92">
        <v>237105822.47910476</v>
      </c>
      <c r="W157" s="92">
        <v>42817381.685245693</v>
      </c>
      <c r="X157" s="92">
        <v>327528356.2127406</v>
      </c>
      <c r="Y157" s="92">
        <v>24100750.807052769</v>
      </c>
      <c r="Z157" s="92">
        <v>403678.36361131625</v>
      </c>
      <c r="AA157" s="92">
        <v>24504429.170664083</v>
      </c>
      <c r="AB157" s="92">
        <v>312743.02656058013</v>
      </c>
      <c r="AC157" s="92">
        <v>0</v>
      </c>
      <c r="AD157" s="92">
        <v>0</v>
      </c>
    </row>
    <row r="158" spans="4:30" hidden="1" outlineLevel="1" x14ac:dyDescent="0.2">
      <c r="E158" s="93"/>
      <c r="F158" s="93"/>
      <c r="G158" s="86" t="s">
        <v>686</v>
      </c>
      <c r="H158" s="92">
        <v>456182831.82010001</v>
      </c>
      <c r="I158" s="92">
        <v>224707903.49304202</v>
      </c>
      <c r="J158" s="92">
        <v>11108114.601330247</v>
      </c>
      <c r="K158" s="92">
        <v>40688387.169901982</v>
      </c>
      <c r="L158" s="92">
        <v>1280725.9681507132</v>
      </c>
      <c r="M158" s="92">
        <v>120102.38318473092</v>
      </c>
      <c r="N158" s="92">
        <v>42089215.521237426</v>
      </c>
      <c r="O158" s="92">
        <v>30929503.765678618</v>
      </c>
      <c r="P158" s="92">
        <v>5763067.6501052268</v>
      </c>
      <c r="Q158" s="92">
        <v>2604222.9627601407</v>
      </c>
      <c r="R158" s="92">
        <v>117108.99561152274</v>
      </c>
      <c r="S158" s="92">
        <v>39413903.374155514</v>
      </c>
      <c r="T158" s="92">
        <v>1080446.7874722397</v>
      </c>
      <c r="U158" s="92">
        <v>17681327.58846835</v>
      </c>
      <c r="V158" s="92">
        <v>93446313.122850716</v>
      </c>
      <c r="W158" s="92">
        <v>16874855.346130047</v>
      </c>
      <c r="X158" s="92">
        <v>129082942.84492135</v>
      </c>
      <c r="Y158" s="92">
        <v>9498401.5274872538</v>
      </c>
      <c r="Z158" s="92">
        <v>159094.59486287969</v>
      </c>
      <c r="AA158" s="92">
        <v>9657496.122350134</v>
      </c>
      <c r="AB158" s="92">
        <v>123255.86306318332</v>
      </c>
      <c r="AC158" s="92">
        <v>0</v>
      </c>
      <c r="AD158" s="92">
        <v>0</v>
      </c>
    </row>
    <row r="159" spans="4:30" hidden="1" outlineLevel="1" x14ac:dyDescent="0.2">
      <c r="E159" s="93"/>
      <c r="F159" s="93"/>
      <c r="G159" s="86" t="s">
        <v>685</v>
      </c>
      <c r="H159" s="92">
        <v>100341301.17989999</v>
      </c>
      <c r="I159" s="92">
        <v>48852911.661138184</v>
      </c>
      <c r="J159" s="92">
        <v>2357705.4239623342</v>
      </c>
      <c r="K159" s="92">
        <v>8577217.05146477</v>
      </c>
      <c r="L159" s="92">
        <v>264942.1646048351</v>
      </c>
      <c r="M159" s="92">
        <v>32997.145409771125</v>
      </c>
      <c r="N159" s="92">
        <v>8875156.3614793755</v>
      </c>
      <c r="O159" s="92">
        <v>6480221.5426978562</v>
      </c>
      <c r="P159" s="92">
        <v>1204665.6265429286</v>
      </c>
      <c r="Q159" s="92">
        <v>716790.40184867696</v>
      </c>
      <c r="R159" s="92">
        <v>0</v>
      </c>
      <c r="S159" s="92">
        <v>8401677.5710894614</v>
      </c>
      <c r="T159" s="92">
        <v>226278.2093869797</v>
      </c>
      <c r="U159" s="92">
        <v>3704303.4800003208</v>
      </c>
      <c r="V159" s="92">
        <v>25806708.475996479</v>
      </c>
      <c r="W159" s="92">
        <v>0</v>
      </c>
      <c r="X159" s="92">
        <v>29737290.165383779</v>
      </c>
      <c r="Y159" s="92">
        <v>1950356.8297226825</v>
      </c>
      <c r="Z159" s="92">
        <v>32512.501338857834</v>
      </c>
      <c r="AA159" s="92">
        <v>1982869.3310615404</v>
      </c>
      <c r="AB159" s="92">
        <v>26044.359076085831</v>
      </c>
      <c r="AC159" s="92">
        <v>88556.388587126668</v>
      </c>
      <c r="AD159" s="92">
        <v>19089.918122113795</v>
      </c>
    </row>
    <row r="160" spans="4:30" hidden="1" outlineLevel="1" x14ac:dyDescent="0.2">
      <c r="E160" s="93"/>
      <c r="F160" s="93"/>
      <c r="G160" s="86" t="s">
        <v>684</v>
      </c>
      <c r="H160" s="92">
        <v>446253131.98746914</v>
      </c>
      <c r="I160" s="92">
        <v>298250001.03864622</v>
      </c>
      <c r="J160" s="92">
        <v>14058726.456317138</v>
      </c>
      <c r="K160" s="92">
        <v>51048098.594186999</v>
      </c>
      <c r="L160" s="92">
        <v>1577651.8719492734</v>
      </c>
      <c r="M160" s="92">
        <v>0</v>
      </c>
      <c r="N160" s="92">
        <v>52625750.466136269</v>
      </c>
      <c r="O160" s="92">
        <v>38277151.500916339</v>
      </c>
      <c r="P160" s="92">
        <v>7129122.0428689644</v>
      </c>
      <c r="Q160" s="92">
        <v>0</v>
      </c>
      <c r="R160" s="92">
        <v>0</v>
      </c>
      <c r="S160" s="92">
        <v>45406273.543785304</v>
      </c>
      <c r="T160" s="92">
        <v>1364556.8625922929</v>
      </c>
      <c r="U160" s="92">
        <v>22007214.411436405</v>
      </c>
      <c r="V160" s="92">
        <v>0</v>
      </c>
      <c r="W160" s="92">
        <v>0</v>
      </c>
      <c r="X160" s="92">
        <v>23371771.274028696</v>
      </c>
      <c r="Y160" s="92">
        <v>11542320.227565223</v>
      </c>
      <c r="Z160" s="92">
        <v>192571.08395502905</v>
      </c>
      <c r="AA160" s="92">
        <v>11734891.311520254</v>
      </c>
      <c r="AB160" s="92">
        <v>156014.84479287587</v>
      </c>
      <c r="AC160" s="92">
        <v>534485.18318452069</v>
      </c>
      <c r="AD160" s="92">
        <v>115217.86905793863</v>
      </c>
    </row>
    <row r="161" spans="2:30" hidden="1" outlineLevel="1" x14ac:dyDescent="0.2">
      <c r="E161" s="93"/>
      <c r="F161" s="93"/>
      <c r="G161" s="86" t="s">
        <v>683</v>
      </c>
      <c r="H161" s="92">
        <v>231086642.79253078</v>
      </c>
      <c r="I161" s="92">
        <v>172783818.26222348</v>
      </c>
      <c r="J161" s="92">
        <v>8329962.9462436363</v>
      </c>
      <c r="K161" s="92">
        <v>25134969.616151102</v>
      </c>
      <c r="L161" s="92">
        <v>0</v>
      </c>
      <c r="M161" s="92">
        <v>0</v>
      </c>
      <c r="N161" s="92">
        <v>25134969.616151102</v>
      </c>
      <c r="O161" s="92">
        <v>16016100.470696278</v>
      </c>
      <c r="P161" s="92">
        <v>0</v>
      </c>
      <c r="Q161" s="92">
        <v>0</v>
      </c>
      <c r="R161" s="92">
        <v>0</v>
      </c>
      <c r="S161" s="92">
        <v>16016100.470696278</v>
      </c>
      <c r="T161" s="92">
        <v>433041.75708842761</v>
      </c>
      <c r="U161" s="92">
        <v>0</v>
      </c>
      <c r="V161" s="92">
        <v>0</v>
      </c>
      <c r="W161" s="92">
        <v>0</v>
      </c>
      <c r="X161" s="92">
        <v>433041.75708842761</v>
      </c>
      <c r="Y161" s="92">
        <v>5907444.0496023139</v>
      </c>
      <c r="Z161" s="92">
        <v>0</v>
      </c>
      <c r="AA161" s="92">
        <v>5907444.0496023139</v>
      </c>
      <c r="AB161" s="92">
        <v>61301.736938107701</v>
      </c>
      <c r="AC161" s="92">
        <v>2081429.7449600575</v>
      </c>
      <c r="AD161" s="92">
        <v>338574.20862739487</v>
      </c>
    </row>
    <row r="162" spans="2:30" hidden="1" outlineLevel="1" x14ac:dyDescent="0.2">
      <c r="E162" s="93"/>
      <c r="F162" s="93"/>
      <c r="G162" s="86" t="s">
        <v>682</v>
      </c>
      <c r="H162" s="92">
        <v>0</v>
      </c>
      <c r="I162" s="92">
        <v>0</v>
      </c>
      <c r="J162" s="92">
        <v>0</v>
      </c>
      <c r="K162" s="92">
        <v>0</v>
      </c>
      <c r="L162" s="92">
        <v>0</v>
      </c>
      <c r="M162" s="92">
        <v>0</v>
      </c>
      <c r="N162" s="92">
        <v>0</v>
      </c>
      <c r="O162" s="92">
        <v>0</v>
      </c>
      <c r="P162" s="92">
        <v>0</v>
      </c>
      <c r="Q162" s="92">
        <v>0</v>
      </c>
      <c r="R162" s="92">
        <v>0</v>
      </c>
      <c r="S162" s="92">
        <v>0</v>
      </c>
      <c r="T162" s="92">
        <v>0</v>
      </c>
      <c r="U162" s="92">
        <v>0</v>
      </c>
      <c r="V162" s="92">
        <v>0</v>
      </c>
      <c r="W162" s="92">
        <v>0</v>
      </c>
      <c r="X162" s="92">
        <v>0</v>
      </c>
      <c r="Y162" s="92">
        <v>0</v>
      </c>
      <c r="Z162" s="92">
        <v>0</v>
      </c>
      <c r="AA162" s="92">
        <v>0</v>
      </c>
      <c r="AB162" s="92">
        <v>0</v>
      </c>
      <c r="AC162" s="92">
        <v>0</v>
      </c>
      <c r="AD162" s="92">
        <v>0</v>
      </c>
    </row>
    <row r="163" spans="2:30" hidden="1" outlineLevel="1" x14ac:dyDescent="0.2">
      <c r="E163" s="93"/>
      <c r="F163" s="93"/>
      <c r="G163" s="86" t="s">
        <v>681</v>
      </c>
      <c r="H163" s="92">
        <v>108582390.90999998</v>
      </c>
      <c r="I163" s="92">
        <v>49422070.474438459</v>
      </c>
      <c r="J163" s="92">
        <v>13304129.705685806</v>
      </c>
      <c r="K163" s="92">
        <v>3773925.7865963955</v>
      </c>
      <c r="L163" s="92">
        <v>1248284.6553893765</v>
      </c>
      <c r="M163" s="92">
        <v>202761.48214395292</v>
      </c>
      <c r="N163" s="92">
        <v>5224971.9241297245</v>
      </c>
      <c r="O163" s="92">
        <v>1089769.8467774005</v>
      </c>
      <c r="P163" s="92">
        <v>324111.33634420758</v>
      </c>
      <c r="Q163" s="92">
        <v>706450.93780195573</v>
      </c>
      <c r="R163" s="92">
        <v>124161.41616487224</v>
      </c>
      <c r="S163" s="92">
        <v>2244493.5370884361</v>
      </c>
      <c r="T163" s="92">
        <v>7497.9143411433161</v>
      </c>
      <c r="U163" s="92">
        <v>192269.46269195623</v>
      </c>
      <c r="V163" s="92">
        <v>1038897.7194602169</v>
      </c>
      <c r="W163" s="92">
        <v>186242.50594184606</v>
      </c>
      <c r="X163" s="92">
        <v>1424907.6024351625</v>
      </c>
      <c r="Y163" s="92">
        <v>301788.57121652353</v>
      </c>
      <c r="Z163" s="92">
        <v>5493.3477864208598</v>
      </c>
      <c r="AA163" s="92">
        <v>307281.91900294437</v>
      </c>
      <c r="AB163" s="92">
        <v>5569.0721063698511</v>
      </c>
      <c r="AC163" s="92">
        <v>32710149.260938577</v>
      </c>
      <c r="AD163" s="92">
        <v>3938817.4141745125</v>
      </c>
    </row>
    <row r="164" spans="2:30" collapsed="1" x14ac:dyDescent="0.2">
      <c r="B164" s="2" t="s">
        <v>660</v>
      </c>
      <c r="E164" s="92">
        <v>2499940927.6900001</v>
      </c>
      <c r="F164" s="91"/>
      <c r="G164" s="86" t="s">
        <v>679</v>
      </c>
      <c r="H164" s="92">
        <v>2499940927.6899996</v>
      </c>
      <c r="I164" s="92">
        <v>1364178870.7201085</v>
      </c>
      <c r="J164" s="92">
        <v>77343792.305692613</v>
      </c>
      <c r="K164" s="92">
        <v>232463198.97463799</v>
      </c>
      <c r="L164" s="92">
        <v>7621252.2267082073</v>
      </c>
      <c r="M164" s="92">
        <v>660602.56120795826</v>
      </c>
      <c r="N164" s="92">
        <v>240745053.76255417</v>
      </c>
      <c r="O164" s="92">
        <v>171271663.88820797</v>
      </c>
      <c r="P164" s="92">
        <v>29043875.249210395</v>
      </c>
      <c r="Q164" s="92">
        <v>10635284.417180186</v>
      </c>
      <c r="R164" s="92">
        <v>538416.69605694572</v>
      </c>
      <c r="S164" s="92">
        <v>211489240.25065547</v>
      </c>
      <c r="T164" s="92">
        <v>5853291.1044502445</v>
      </c>
      <c r="U164" s="92">
        <v>88448797.417418048</v>
      </c>
      <c r="V164" s="92">
        <v>357397741.79741216</v>
      </c>
      <c r="W164" s="92">
        <v>59878479.537317581</v>
      </c>
      <c r="X164" s="92">
        <v>511578309.85659808</v>
      </c>
      <c r="Y164" s="92">
        <v>53301062.012646765</v>
      </c>
      <c r="Z164" s="92">
        <v>793349.8915545037</v>
      </c>
      <c r="AA164" s="92">
        <v>54094411.904201269</v>
      </c>
      <c r="AB164" s="92">
        <v>684928.9025372027</v>
      </c>
      <c r="AC164" s="92">
        <v>35414620.577670284</v>
      </c>
      <c r="AD164" s="92">
        <v>4411699.4099819595</v>
      </c>
    </row>
    <row r="165" spans="2:30" x14ac:dyDescent="0.2"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</row>
    <row r="166" spans="2:30" hidden="1" outlineLevel="1" x14ac:dyDescent="0.2">
      <c r="F166" s="91" t="s">
        <v>209</v>
      </c>
      <c r="G166" s="86" t="s">
        <v>687</v>
      </c>
      <c r="H166" s="92">
        <v>27667548.641592942</v>
      </c>
      <c r="I166" s="99">
        <v>13628563.848487603</v>
      </c>
      <c r="J166" s="99">
        <v>673708.60894189402</v>
      </c>
      <c r="K166" s="99">
        <v>2467756.0237847334</v>
      </c>
      <c r="L166" s="99">
        <v>77676.198113336795</v>
      </c>
      <c r="M166" s="99">
        <v>7284.2253082536226</v>
      </c>
      <c r="N166" s="99">
        <v>2552716.4472063235</v>
      </c>
      <c r="O166" s="99">
        <v>1875878.4640863384</v>
      </c>
      <c r="P166" s="99">
        <v>349530.80960521055</v>
      </c>
      <c r="Q166" s="99">
        <v>157946.46459675202</v>
      </c>
      <c r="R166" s="99">
        <v>7102.6759589402354</v>
      </c>
      <c r="S166" s="99">
        <v>2390458.4142472413</v>
      </c>
      <c r="T166" s="99">
        <v>65529.239510770858</v>
      </c>
      <c r="U166" s="99">
        <v>1072374.8396011707</v>
      </c>
      <c r="V166" s="99">
        <v>5667531.1593567105</v>
      </c>
      <c r="W166" s="99">
        <v>1023462.1922225666</v>
      </c>
      <c r="X166" s="99">
        <v>7828897.4306912189</v>
      </c>
      <c r="Y166" s="99">
        <v>576079.29967599281</v>
      </c>
      <c r="Z166" s="99">
        <v>9649.1080657746515</v>
      </c>
      <c r="AA166" s="99">
        <v>585728.40774176747</v>
      </c>
      <c r="AB166" s="99">
        <v>7475.4842768984008</v>
      </c>
      <c r="AC166" s="99">
        <v>0</v>
      </c>
      <c r="AD166" s="99">
        <v>0</v>
      </c>
    </row>
    <row r="167" spans="2:30" hidden="1" outlineLevel="1" x14ac:dyDescent="0.2">
      <c r="F167" s="91" t="s">
        <v>209</v>
      </c>
      <c r="G167" s="86" t="s">
        <v>686</v>
      </c>
      <c r="H167" s="92">
        <v>101092.19145158969</v>
      </c>
      <c r="I167" s="99">
        <v>49796.293977065543</v>
      </c>
      <c r="J167" s="99">
        <v>2461.608744598087</v>
      </c>
      <c r="K167" s="99">
        <v>9016.7317547326038</v>
      </c>
      <c r="L167" s="99">
        <v>283.81470265494949</v>
      </c>
      <c r="M167" s="99">
        <v>26.615234655501222</v>
      </c>
      <c r="N167" s="99">
        <v>9327.1616920430533</v>
      </c>
      <c r="O167" s="99">
        <v>6854.118783268249</v>
      </c>
      <c r="P167" s="99">
        <v>1277.1220168641842</v>
      </c>
      <c r="Q167" s="99">
        <v>577.10765940835756</v>
      </c>
      <c r="R167" s="99">
        <v>25.951886347472588</v>
      </c>
      <c r="S167" s="99">
        <v>8734.3003458882631</v>
      </c>
      <c r="T167" s="99">
        <v>239.43192481972343</v>
      </c>
      <c r="U167" s="99">
        <v>3918.2626548221642</v>
      </c>
      <c r="V167" s="99">
        <v>20708.128227819456</v>
      </c>
      <c r="W167" s="99">
        <v>3739.5447359614909</v>
      </c>
      <c r="X167" s="99">
        <v>28605.367543422835</v>
      </c>
      <c r="Y167" s="99">
        <v>2104.8890022224323</v>
      </c>
      <c r="Z167" s="99">
        <v>35.256086202590609</v>
      </c>
      <c r="AA167" s="99">
        <v>2140.145088425023</v>
      </c>
      <c r="AB167" s="99">
        <v>27.314060146893151</v>
      </c>
      <c r="AC167" s="99">
        <v>0</v>
      </c>
      <c r="AD167" s="99">
        <v>0</v>
      </c>
    </row>
    <row r="168" spans="2:30" hidden="1" outlineLevel="1" x14ac:dyDescent="0.2">
      <c r="F168" s="91" t="s">
        <v>209</v>
      </c>
      <c r="G168" s="86" t="s">
        <v>685</v>
      </c>
      <c r="H168" s="92">
        <v>22236.088957815828</v>
      </c>
      <c r="I168" s="99">
        <v>10826.027535738094</v>
      </c>
      <c r="J168" s="99">
        <v>522.47825100012892</v>
      </c>
      <c r="K168" s="99">
        <v>1900.7503303641672</v>
      </c>
      <c r="L168" s="99">
        <v>58.71238933076058</v>
      </c>
      <c r="M168" s="99">
        <v>7.3123175806756668</v>
      </c>
      <c r="N168" s="99">
        <v>1966.7750372756034</v>
      </c>
      <c r="O168" s="99">
        <v>1436.0465829662628</v>
      </c>
      <c r="P168" s="99">
        <v>266.9593848320294</v>
      </c>
      <c r="Q168" s="99">
        <v>158.84401489910613</v>
      </c>
      <c r="R168" s="99">
        <v>0</v>
      </c>
      <c r="S168" s="99">
        <v>1861.8499826973984</v>
      </c>
      <c r="T168" s="99">
        <v>50.144280909046614</v>
      </c>
      <c r="U168" s="99">
        <v>820.89050809053845</v>
      </c>
      <c r="V168" s="99">
        <v>5718.8840351178033</v>
      </c>
      <c r="W168" s="99">
        <v>0</v>
      </c>
      <c r="X168" s="99">
        <v>6589.9188241173888</v>
      </c>
      <c r="Y168" s="99">
        <v>432.20794882301755</v>
      </c>
      <c r="Z168" s="99">
        <v>7.2049182491243942</v>
      </c>
      <c r="AA168" s="99">
        <v>439.41286707214192</v>
      </c>
      <c r="AB168" s="99">
        <v>5.7715484895580609</v>
      </c>
      <c r="AC168" s="99">
        <v>19.624498698455255</v>
      </c>
      <c r="AD168" s="99">
        <v>4.2304127270553469</v>
      </c>
    </row>
    <row r="169" spans="2:30" hidden="1" outlineLevel="1" x14ac:dyDescent="0.2">
      <c r="F169" s="91" t="s">
        <v>209</v>
      </c>
      <c r="G169" s="86" t="s">
        <v>684</v>
      </c>
      <c r="H169" s="92">
        <v>14246628.357895605</v>
      </c>
      <c r="I169" s="99">
        <v>9521629.3577943668</v>
      </c>
      <c r="J169" s="99">
        <v>448824.75136127253</v>
      </c>
      <c r="K169" s="99">
        <v>1629710.2180764454</v>
      </c>
      <c r="L169" s="99">
        <v>50366.525827387894</v>
      </c>
      <c r="M169" s="99">
        <v>0</v>
      </c>
      <c r="N169" s="99">
        <v>1680076.7439038332</v>
      </c>
      <c r="O169" s="99">
        <v>1221997.8145671226</v>
      </c>
      <c r="P169" s="99">
        <v>227597.17519626871</v>
      </c>
      <c r="Q169" s="99">
        <v>0</v>
      </c>
      <c r="R169" s="99">
        <v>0</v>
      </c>
      <c r="S169" s="99">
        <v>1449594.9897633912</v>
      </c>
      <c r="T169" s="99">
        <v>43563.469029309366</v>
      </c>
      <c r="U169" s="99">
        <v>702580.17801668379</v>
      </c>
      <c r="V169" s="99">
        <v>0</v>
      </c>
      <c r="W169" s="99">
        <v>0</v>
      </c>
      <c r="X169" s="99">
        <v>746143.64704599313</v>
      </c>
      <c r="Y169" s="99">
        <v>368488.49875312526</v>
      </c>
      <c r="Z169" s="99">
        <v>6147.8306121142268</v>
      </c>
      <c r="AA169" s="99">
        <v>374636.32936523948</v>
      </c>
      <c r="AB169" s="99">
        <v>4980.7729128526998</v>
      </c>
      <c r="AC169" s="99">
        <v>17063.436022776055</v>
      </c>
      <c r="AD169" s="99">
        <v>3678.3297258812818</v>
      </c>
    </row>
    <row r="170" spans="2:30" hidden="1" outlineLevel="1" x14ac:dyDescent="0.2">
      <c r="F170" s="91" t="s">
        <v>209</v>
      </c>
      <c r="G170" s="86" t="s">
        <v>683</v>
      </c>
      <c r="H170" s="92">
        <v>5879758.7511629527</v>
      </c>
      <c r="I170" s="99">
        <v>4396304.1533246702</v>
      </c>
      <c r="J170" s="99">
        <v>211947.2243751089</v>
      </c>
      <c r="K170" s="99">
        <v>639533.10228087381</v>
      </c>
      <c r="L170" s="99">
        <v>0</v>
      </c>
      <c r="M170" s="99">
        <v>0</v>
      </c>
      <c r="N170" s="99">
        <v>639533.10228087381</v>
      </c>
      <c r="O170" s="99">
        <v>407512.98198843939</v>
      </c>
      <c r="P170" s="99">
        <v>0</v>
      </c>
      <c r="Q170" s="99">
        <v>0</v>
      </c>
      <c r="R170" s="99">
        <v>0</v>
      </c>
      <c r="S170" s="99">
        <v>407512.98198843939</v>
      </c>
      <c r="T170" s="99">
        <v>11018.296125170769</v>
      </c>
      <c r="U170" s="99">
        <v>0</v>
      </c>
      <c r="V170" s="99">
        <v>0</v>
      </c>
      <c r="W170" s="99">
        <v>0</v>
      </c>
      <c r="X170" s="99">
        <v>11018.296125170769</v>
      </c>
      <c r="Y170" s="99">
        <v>150308.75617869076</v>
      </c>
      <c r="Z170" s="99">
        <v>0</v>
      </c>
      <c r="AA170" s="99">
        <v>150308.75617869076</v>
      </c>
      <c r="AB170" s="99">
        <v>1559.7587981185475</v>
      </c>
      <c r="AC170" s="99">
        <v>52959.810268425164</v>
      </c>
      <c r="AD170" s="99">
        <v>8614.6678234547489</v>
      </c>
    </row>
    <row r="171" spans="2:30" hidden="1" outlineLevel="1" x14ac:dyDescent="0.2">
      <c r="F171" s="91" t="s">
        <v>209</v>
      </c>
      <c r="G171" s="86" t="s">
        <v>682</v>
      </c>
      <c r="H171" s="92">
        <v>7283608.0755001707</v>
      </c>
      <c r="I171" s="99">
        <v>2733007.053710131</v>
      </c>
      <c r="J171" s="99">
        <v>177116.51721099383</v>
      </c>
      <c r="K171" s="99">
        <v>594245.11533416435</v>
      </c>
      <c r="L171" s="99">
        <v>18886.458840433239</v>
      </c>
      <c r="M171" s="99">
        <v>1741.1107184185512</v>
      </c>
      <c r="N171" s="99">
        <v>614872.68489301612</v>
      </c>
      <c r="O171" s="99">
        <v>541781.56330605282</v>
      </c>
      <c r="P171" s="99">
        <v>100435.87705715297</v>
      </c>
      <c r="Q171" s="99">
        <v>45635.49178540516</v>
      </c>
      <c r="R171" s="99">
        <v>2114.4811827903754</v>
      </c>
      <c r="S171" s="99">
        <v>689967.4133314013</v>
      </c>
      <c r="T171" s="99">
        <v>20762.096179895729</v>
      </c>
      <c r="U171" s="99">
        <v>364551.30564596056</v>
      </c>
      <c r="V171" s="99">
        <v>2069770.9594606056</v>
      </c>
      <c r="W171" s="99">
        <v>392683.9933008966</v>
      </c>
      <c r="X171" s="99">
        <v>2847768.3545873584</v>
      </c>
      <c r="Y171" s="99">
        <v>146784.95667568379</v>
      </c>
      <c r="Z171" s="99">
        <v>2389.4250967839725</v>
      </c>
      <c r="AA171" s="99">
        <v>149174.38177246775</v>
      </c>
      <c r="AB171" s="99">
        <v>2665.2114891870729</v>
      </c>
      <c r="AC171" s="99">
        <v>57631.629518916059</v>
      </c>
      <c r="AD171" s="99">
        <v>11404.828986699524</v>
      </c>
    </row>
    <row r="172" spans="2:30" hidden="1" outlineLevel="1" x14ac:dyDescent="0.2">
      <c r="F172" s="91" t="s">
        <v>209</v>
      </c>
      <c r="G172" s="86" t="s">
        <v>681</v>
      </c>
      <c r="H172" s="92">
        <v>5489912.8934389213</v>
      </c>
      <c r="I172" s="99">
        <v>3922548.2101657856</v>
      </c>
      <c r="J172" s="99">
        <v>671277.16106176365</v>
      </c>
      <c r="K172" s="99">
        <v>193291.64279639546</v>
      </c>
      <c r="L172" s="99">
        <v>32311.194875182548</v>
      </c>
      <c r="M172" s="99">
        <v>5105.0138425965752</v>
      </c>
      <c r="N172" s="99">
        <v>230707.8515141746</v>
      </c>
      <c r="O172" s="99">
        <v>36068.672223733724</v>
      </c>
      <c r="P172" s="99">
        <v>9263.4341985726332</v>
      </c>
      <c r="Q172" s="99">
        <v>17718.058492644763</v>
      </c>
      <c r="R172" s="99">
        <v>3092.4154805013704</v>
      </c>
      <c r="S172" s="99">
        <v>66142.580395452489</v>
      </c>
      <c r="T172" s="99">
        <v>250.84866709480585</v>
      </c>
      <c r="U172" s="99">
        <v>5514.8092082327912</v>
      </c>
      <c r="V172" s="99">
        <v>26069.970568630437</v>
      </c>
      <c r="W172" s="99">
        <v>4640.3508553020774</v>
      </c>
      <c r="X172" s="99">
        <v>36475.979299260114</v>
      </c>
      <c r="Y172" s="99">
        <v>9872.0693727227917</v>
      </c>
      <c r="Z172" s="99">
        <v>156.40070883160695</v>
      </c>
      <c r="AA172" s="99">
        <v>10028.470081554398</v>
      </c>
      <c r="AB172" s="99">
        <v>281.30400133105832</v>
      </c>
      <c r="AC172" s="99">
        <v>432935.90008207259</v>
      </c>
      <c r="AD172" s="99">
        <v>119515.43683752701</v>
      </c>
    </row>
    <row r="173" spans="2:30" collapsed="1" x14ac:dyDescent="0.2">
      <c r="D173" s="86" t="s">
        <v>659</v>
      </c>
      <c r="E173" s="104">
        <v>60690785</v>
      </c>
      <c r="F173" s="102" t="s">
        <v>209</v>
      </c>
      <c r="G173" s="86" t="s">
        <v>679</v>
      </c>
      <c r="H173" s="92">
        <v>60690784.999999993</v>
      </c>
      <c r="I173" s="99">
        <v>34262674.944995359</v>
      </c>
      <c r="J173" s="99">
        <v>2185858.3499466311</v>
      </c>
      <c r="K173" s="99">
        <v>5535453.5843577106</v>
      </c>
      <c r="L173" s="99">
        <v>179582.90474832623</v>
      </c>
      <c r="M173" s="99">
        <v>14164.277421504925</v>
      </c>
      <c r="N173" s="99">
        <v>5729200.7665275419</v>
      </c>
      <c r="O173" s="99">
        <v>4091529.6615379211</v>
      </c>
      <c r="P173" s="99">
        <v>688371.37745890103</v>
      </c>
      <c r="Q173" s="99">
        <v>222035.96654910941</v>
      </c>
      <c r="R173" s="99">
        <v>12335.524508579454</v>
      </c>
      <c r="S173" s="99">
        <v>5014272.5300545115</v>
      </c>
      <c r="T173" s="99">
        <v>141413.52571797027</v>
      </c>
      <c r="U173" s="99">
        <v>2149760.285634961</v>
      </c>
      <c r="V173" s="99">
        <v>7789799.1016488839</v>
      </c>
      <c r="W173" s="99">
        <v>1424526.0811147268</v>
      </c>
      <c r="X173" s="99">
        <v>11505498.994116541</v>
      </c>
      <c r="Y173" s="99">
        <v>1254070.6776072609</v>
      </c>
      <c r="Z173" s="99">
        <v>18385.225487956173</v>
      </c>
      <c r="AA173" s="99">
        <v>1272455.903095217</v>
      </c>
      <c r="AB173" s="99">
        <v>16995.617087024231</v>
      </c>
      <c r="AC173" s="99">
        <v>560610.40039088822</v>
      </c>
      <c r="AD173" s="99">
        <v>143217.49378628962</v>
      </c>
    </row>
    <row r="174" spans="2:30" x14ac:dyDescent="0.2"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</row>
    <row r="175" spans="2:30" hidden="1" outlineLevel="1" x14ac:dyDescent="0.2">
      <c r="F175" s="91" t="s">
        <v>368</v>
      </c>
      <c r="G175" s="86" t="s">
        <v>687</v>
      </c>
      <c r="H175" s="92">
        <v>0</v>
      </c>
      <c r="I175" s="99">
        <v>0</v>
      </c>
      <c r="J175" s="99">
        <v>0</v>
      </c>
      <c r="K175" s="99">
        <v>0</v>
      </c>
      <c r="L175" s="99">
        <v>0</v>
      </c>
      <c r="M175" s="99">
        <v>0</v>
      </c>
      <c r="N175" s="99">
        <v>0</v>
      </c>
      <c r="O175" s="99">
        <v>0</v>
      </c>
      <c r="P175" s="99">
        <v>0</v>
      </c>
      <c r="Q175" s="99">
        <v>0</v>
      </c>
      <c r="R175" s="99">
        <v>0</v>
      </c>
      <c r="S175" s="99">
        <v>0</v>
      </c>
      <c r="T175" s="99">
        <v>0</v>
      </c>
      <c r="U175" s="99">
        <v>0</v>
      </c>
      <c r="V175" s="99">
        <v>0</v>
      </c>
      <c r="W175" s="99">
        <v>0</v>
      </c>
      <c r="X175" s="99">
        <v>0</v>
      </c>
      <c r="Y175" s="99">
        <v>0</v>
      </c>
      <c r="Z175" s="99">
        <v>0</v>
      </c>
      <c r="AA175" s="99">
        <v>0</v>
      </c>
      <c r="AB175" s="99">
        <v>0</v>
      </c>
      <c r="AC175" s="99">
        <v>0</v>
      </c>
      <c r="AD175" s="99">
        <v>0</v>
      </c>
    </row>
    <row r="176" spans="2:30" hidden="1" outlineLevel="1" x14ac:dyDescent="0.2">
      <c r="F176" s="91" t="s">
        <v>368</v>
      </c>
      <c r="G176" s="86" t="s">
        <v>686</v>
      </c>
      <c r="H176" s="92">
        <v>599341.99999999988</v>
      </c>
      <c r="I176" s="99">
        <v>295225.67466641945</v>
      </c>
      <c r="J176" s="99">
        <v>14594.060006221243</v>
      </c>
      <c r="K176" s="99">
        <v>53457.205405749133</v>
      </c>
      <c r="L176" s="99">
        <v>1682.6430318317905</v>
      </c>
      <c r="M176" s="99">
        <v>157.79287934950156</v>
      </c>
      <c r="N176" s="99">
        <v>55297.641316930421</v>
      </c>
      <c r="O176" s="99">
        <v>40635.791952029736</v>
      </c>
      <c r="P176" s="99">
        <v>7571.6319217192804</v>
      </c>
      <c r="Q176" s="99">
        <v>3421.4794816349254</v>
      </c>
      <c r="R176" s="99">
        <v>153.86010772865009</v>
      </c>
      <c r="S176" s="99">
        <v>51782.763463112591</v>
      </c>
      <c r="T176" s="99">
        <v>1419.5122949137142</v>
      </c>
      <c r="U176" s="99">
        <v>23230.076847142049</v>
      </c>
      <c r="V176" s="99">
        <v>122771.60886616226</v>
      </c>
      <c r="W176" s="99">
        <v>22170.517712180696</v>
      </c>
      <c r="X176" s="99">
        <v>169591.71572039873</v>
      </c>
      <c r="Y176" s="99">
        <v>12479.187227572544</v>
      </c>
      <c r="Z176" s="99">
        <v>209.02161594698296</v>
      </c>
      <c r="AA176" s="99">
        <v>12688.208843519527</v>
      </c>
      <c r="AB176" s="99">
        <v>161.93598339787306</v>
      </c>
      <c r="AC176" s="99">
        <v>0</v>
      </c>
      <c r="AD176" s="99">
        <v>0</v>
      </c>
    </row>
    <row r="177" spans="2:30" hidden="1" outlineLevel="1" x14ac:dyDescent="0.2">
      <c r="F177" s="91" t="s">
        <v>368</v>
      </c>
      <c r="G177" s="86" t="s">
        <v>685</v>
      </c>
      <c r="H177" s="92">
        <v>0</v>
      </c>
      <c r="I177" s="99">
        <v>0</v>
      </c>
      <c r="J177" s="99">
        <v>0</v>
      </c>
      <c r="K177" s="99">
        <v>0</v>
      </c>
      <c r="L177" s="99">
        <v>0</v>
      </c>
      <c r="M177" s="99">
        <v>0</v>
      </c>
      <c r="N177" s="99">
        <v>0</v>
      </c>
      <c r="O177" s="99">
        <v>0</v>
      </c>
      <c r="P177" s="99">
        <v>0</v>
      </c>
      <c r="Q177" s="99">
        <v>0</v>
      </c>
      <c r="R177" s="99">
        <v>0</v>
      </c>
      <c r="S177" s="99">
        <v>0</v>
      </c>
      <c r="T177" s="99">
        <v>0</v>
      </c>
      <c r="U177" s="99">
        <v>0</v>
      </c>
      <c r="V177" s="99">
        <v>0</v>
      </c>
      <c r="W177" s="99">
        <v>0</v>
      </c>
      <c r="X177" s="99">
        <v>0</v>
      </c>
      <c r="Y177" s="99">
        <v>0</v>
      </c>
      <c r="Z177" s="99">
        <v>0</v>
      </c>
      <c r="AA177" s="99">
        <v>0</v>
      </c>
      <c r="AB177" s="99">
        <v>0</v>
      </c>
      <c r="AC177" s="99">
        <v>0</v>
      </c>
      <c r="AD177" s="99">
        <v>0</v>
      </c>
    </row>
    <row r="178" spans="2:30" hidden="1" outlineLevel="1" x14ac:dyDescent="0.2">
      <c r="F178" s="91" t="s">
        <v>368</v>
      </c>
      <c r="G178" s="86" t="s">
        <v>684</v>
      </c>
      <c r="H178" s="92">
        <v>0</v>
      </c>
      <c r="I178" s="99">
        <v>0</v>
      </c>
      <c r="J178" s="99">
        <v>0</v>
      </c>
      <c r="K178" s="99">
        <v>0</v>
      </c>
      <c r="L178" s="99">
        <v>0</v>
      </c>
      <c r="M178" s="99">
        <v>0</v>
      </c>
      <c r="N178" s="99">
        <v>0</v>
      </c>
      <c r="O178" s="99">
        <v>0</v>
      </c>
      <c r="P178" s="99">
        <v>0</v>
      </c>
      <c r="Q178" s="99">
        <v>0</v>
      </c>
      <c r="R178" s="99">
        <v>0</v>
      </c>
      <c r="S178" s="99">
        <v>0</v>
      </c>
      <c r="T178" s="99">
        <v>0</v>
      </c>
      <c r="U178" s="99">
        <v>0</v>
      </c>
      <c r="V178" s="99">
        <v>0</v>
      </c>
      <c r="W178" s="99">
        <v>0</v>
      </c>
      <c r="X178" s="99">
        <v>0</v>
      </c>
      <c r="Y178" s="99">
        <v>0</v>
      </c>
      <c r="Z178" s="99">
        <v>0</v>
      </c>
      <c r="AA178" s="99">
        <v>0</v>
      </c>
      <c r="AB178" s="99">
        <v>0</v>
      </c>
      <c r="AC178" s="99">
        <v>0</v>
      </c>
      <c r="AD178" s="99">
        <v>0</v>
      </c>
    </row>
    <row r="179" spans="2:30" hidden="1" outlineLevel="1" x14ac:dyDescent="0.2">
      <c r="F179" s="91" t="s">
        <v>368</v>
      </c>
      <c r="G179" s="86" t="s">
        <v>683</v>
      </c>
      <c r="H179" s="92">
        <v>0</v>
      </c>
      <c r="I179" s="99">
        <v>0</v>
      </c>
      <c r="J179" s="99">
        <v>0</v>
      </c>
      <c r="K179" s="99">
        <v>0</v>
      </c>
      <c r="L179" s="99">
        <v>0</v>
      </c>
      <c r="M179" s="99">
        <v>0</v>
      </c>
      <c r="N179" s="99">
        <v>0</v>
      </c>
      <c r="O179" s="99">
        <v>0</v>
      </c>
      <c r="P179" s="99">
        <v>0</v>
      </c>
      <c r="Q179" s="99">
        <v>0</v>
      </c>
      <c r="R179" s="99">
        <v>0</v>
      </c>
      <c r="S179" s="99">
        <v>0</v>
      </c>
      <c r="T179" s="99">
        <v>0</v>
      </c>
      <c r="U179" s="99">
        <v>0</v>
      </c>
      <c r="V179" s="99">
        <v>0</v>
      </c>
      <c r="W179" s="99">
        <v>0</v>
      </c>
      <c r="X179" s="99">
        <v>0</v>
      </c>
      <c r="Y179" s="99">
        <v>0</v>
      </c>
      <c r="Z179" s="99">
        <v>0</v>
      </c>
      <c r="AA179" s="99">
        <v>0</v>
      </c>
      <c r="AB179" s="99">
        <v>0</v>
      </c>
      <c r="AC179" s="99">
        <v>0</v>
      </c>
      <c r="AD179" s="99">
        <v>0</v>
      </c>
    </row>
    <row r="180" spans="2:30" hidden="1" outlineLevel="1" x14ac:dyDescent="0.2">
      <c r="F180" s="91" t="s">
        <v>368</v>
      </c>
      <c r="G180" s="86" t="s">
        <v>682</v>
      </c>
      <c r="H180" s="92">
        <v>0</v>
      </c>
      <c r="I180" s="99">
        <v>0</v>
      </c>
      <c r="J180" s="99">
        <v>0</v>
      </c>
      <c r="K180" s="99">
        <v>0</v>
      </c>
      <c r="L180" s="99">
        <v>0</v>
      </c>
      <c r="M180" s="99">
        <v>0</v>
      </c>
      <c r="N180" s="99">
        <v>0</v>
      </c>
      <c r="O180" s="99">
        <v>0</v>
      </c>
      <c r="P180" s="99">
        <v>0</v>
      </c>
      <c r="Q180" s="99">
        <v>0</v>
      </c>
      <c r="R180" s="99">
        <v>0</v>
      </c>
      <c r="S180" s="99">
        <v>0</v>
      </c>
      <c r="T180" s="99">
        <v>0</v>
      </c>
      <c r="U180" s="99">
        <v>0</v>
      </c>
      <c r="V180" s="99">
        <v>0</v>
      </c>
      <c r="W180" s="99">
        <v>0</v>
      </c>
      <c r="X180" s="99">
        <v>0</v>
      </c>
      <c r="Y180" s="99">
        <v>0</v>
      </c>
      <c r="Z180" s="99">
        <v>0</v>
      </c>
      <c r="AA180" s="99">
        <v>0</v>
      </c>
      <c r="AB180" s="99">
        <v>0</v>
      </c>
      <c r="AC180" s="99">
        <v>0</v>
      </c>
      <c r="AD180" s="99">
        <v>0</v>
      </c>
    </row>
    <row r="181" spans="2:30" hidden="1" outlineLevel="1" x14ac:dyDescent="0.2">
      <c r="F181" s="91" t="s">
        <v>368</v>
      </c>
      <c r="G181" s="86" t="s">
        <v>681</v>
      </c>
      <c r="H181" s="92">
        <v>0</v>
      </c>
      <c r="I181" s="99">
        <v>0</v>
      </c>
      <c r="J181" s="99">
        <v>0</v>
      </c>
      <c r="K181" s="99">
        <v>0</v>
      </c>
      <c r="L181" s="99">
        <v>0</v>
      </c>
      <c r="M181" s="99">
        <v>0</v>
      </c>
      <c r="N181" s="99">
        <v>0</v>
      </c>
      <c r="O181" s="99">
        <v>0</v>
      </c>
      <c r="P181" s="99">
        <v>0</v>
      </c>
      <c r="Q181" s="99">
        <v>0</v>
      </c>
      <c r="R181" s="99">
        <v>0</v>
      </c>
      <c r="S181" s="99">
        <v>0</v>
      </c>
      <c r="T181" s="99">
        <v>0</v>
      </c>
      <c r="U181" s="99">
        <v>0</v>
      </c>
      <c r="V181" s="99">
        <v>0</v>
      </c>
      <c r="W181" s="99">
        <v>0</v>
      </c>
      <c r="X181" s="99">
        <v>0</v>
      </c>
      <c r="Y181" s="99">
        <v>0</v>
      </c>
      <c r="Z181" s="99">
        <v>0</v>
      </c>
      <c r="AA181" s="99">
        <v>0</v>
      </c>
      <c r="AB181" s="99">
        <v>0</v>
      </c>
      <c r="AC181" s="99">
        <v>0</v>
      </c>
      <c r="AD181" s="99">
        <v>0</v>
      </c>
    </row>
    <row r="182" spans="2:30" collapsed="1" x14ac:dyDescent="0.2">
      <c r="B182" s="86"/>
      <c r="D182" s="86" t="s">
        <v>658</v>
      </c>
      <c r="E182" s="104">
        <v>599342</v>
      </c>
      <c r="F182" s="102" t="s">
        <v>368</v>
      </c>
      <c r="G182" s="86" t="s">
        <v>679</v>
      </c>
      <c r="H182" s="92">
        <v>599341.99999999988</v>
      </c>
      <c r="I182" s="99">
        <v>295225.67466641945</v>
      </c>
      <c r="J182" s="99">
        <v>14594.060006221243</v>
      </c>
      <c r="K182" s="99">
        <v>53457.205405749133</v>
      </c>
      <c r="L182" s="99">
        <v>1682.6430318317905</v>
      </c>
      <c r="M182" s="99">
        <v>157.79287934950156</v>
      </c>
      <c r="N182" s="99">
        <v>55297.641316930421</v>
      </c>
      <c r="O182" s="99">
        <v>40635.791952029736</v>
      </c>
      <c r="P182" s="99">
        <v>7571.6319217192804</v>
      </c>
      <c r="Q182" s="99">
        <v>3421.4794816349254</v>
      </c>
      <c r="R182" s="99">
        <v>153.86010772865009</v>
      </c>
      <c r="S182" s="99">
        <v>51782.763463112591</v>
      </c>
      <c r="T182" s="99">
        <v>1419.5122949137142</v>
      </c>
      <c r="U182" s="99">
        <v>23230.076847142049</v>
      </c>
      <c r="V182" s="99">
        <v>122771.60886616226</v>
      </c>
      <c r="W182" s="99">
        <v>22170.517712180696</v>
      </c>
      <c r="X182" s="99">
        <v>169591.71572039873</v>
      </c>
      <c r="Y182" s="99">
        <v>12479.187227572544</v>
      </c>
      <c r="Z182" s="99">
        <v>209.02161594698296</v>
      </c>
      <c r="AA182" s="99">
        <v>12688.208843519527</v>
      </c>
      <c r="AB182" s="99">
        <v>161.93598339787306</v>
      </c>
      <c r="AC182" s="99">
        <v>0</v>
      </c>
      <c r="AD182" s="99">
        <v>0</v>
      </c>
    </row>
    <row r="183" spans="2:30" x14ac:dyDescent="0.2">
      <c r="E183" s="91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</row>
    <row r="184" spans="2:30" hidden="1" outlineLevel="1" x14ac:dyDescent="0.2">
      <c r="E184" s="93"/>
      <c r="F184" s="93"/>
      <c r="G184" s="86" t="s">
        <v>687</v>
      </c>
      <c r="H184" s="92">
        <v>1185162177.6415925</v>
      </c>
      <c r="I184" s="92">
        <v>583790729.63910782</v>
      </c>
      <c r="J184" s="92">
        <v>28858861.781095348</v>
      </c>
      <c r="K184" s="92">
        <v>105708356.78012149</v>
      </c>
      <c r="L184" s="92">
        <v>3327323.7647273457</v>
      </c>
      <c r="M184" s="92">
        <v>312025.77577775693</v>
      </c>
      <c r="N184" s="92">
        <v>109347706.3206266</v>
      </c>
      <c r="O184" s="92">
        <v>80354795.225527808</v>
      </c>
      <c r="P184" s="92">
        <v>14972439.402954279</v>
      </c>
      <c r="Q184" s="92">
        <v>6765766.5793661661</v>
      </c>
      <c r="R184" s="92">
        <v>304248.96023949102</v>
      </c>
      <c r="S184" s="92">
        <v>102397250.16808772</v>
      </c>
      <c r="T184" s="92">
        <v>2806998.8130799322</v>
      </c>
      <c r="U184" s="92">
        <v>45936057.314422183</v>
      </c>
      <c r="V184" s="92">
        <v>242773353.63846147</v>
      </c>
      <c r="W184" s="92">
        <v>43840843.877468258</v>
      </c>
      <c r="X184" s="92">
        <v>335357253.64343184</v>
      </c>
      <c r="Y184" s="92">
        <v>24676830.106728762</v>
      </c>
      <c r="Z184" s="92">
        <v>413327.47167709091</v>
      </c>
      <c r="AA184" s="92">
        <v>25090157.57840585</v>
      </c>
      <c r="AB184" s="92">
        <v>320218.5108374785</v>
      </c>
      <c r="AC184" s="92">
        <v>0</v>
      </c>
      <c r="AD184" s="92">
        <v>0</v>
      </c>
    </row>
    <row r="185" spans="2:30" hidden="1" outlineLevel="1" x14ac:dyDescent="0.2">
      <c r="E185" s="93"/>
      <c r="F185" s="93"/>
      <c r="G185" s="86" t="s">
        <v>686</v>
      </c>
      <c r="H185" s="92">
        <v>456883266.01155162</v>
      </c>
      <c r="I185" s="92">
        <v>225052925.46168548</v>
      </c>
      <c r="J185" s="92">
        <v>11125170.270081067</v>
      </c>
      <c r="K185" s="92">
        <v>40750861.107062466</v>
      </c>
      <c r="L185" s="92">
        <v>1282692.4258852</v>
      </c>
      <c r="M185" s="92">
        <v>120286.79129873593</v>
      </c>
      <c r="N185" s="92">
        <v>42153840.324246399</v>
      </c>
      <c r="O185" s="92">
        <v>30976993.676413916</v>
      </c>
      <c r="P185" s="92">
        <v>5771916.4040438095</v>
      </c>
      <c r="Q185" s="92">
        <v>2608221.5499011842</v>
      </c>
      <c r="R185" s="92">
        <v>117288.80760559885</v>
      </c>
      <c r="S185" s="92">
        <v>39474420.437964514</v>
      </c>
      <c r="T185" s="92">
        <v>1082105.7316919731</v>
      </c>
      <c r="U185" s="92">
        <v>17708475.927970316</v>
      </c>
      <c r="V185" s="92">
        <v>93589792.859944686</v>
      </c>
      <c r="W185" s="92">
        <v>16900765.408578187</v>
      </c>
      <c r="X185" s="92">
        <v>129281139.92818518</v>
      </c>
      <c r="Y185" s="92">
        <v>9512985.6037170496</v>
      </c>
      <c r="Z185" s="92">
        <v>159338.87256502928</v>
      </c>
      <c r="AA185" s="92">
        <v>9672324.4762820788</v>
      </c>
      <c r="AB185" s="92">
        <v>123445.11310672808</v>
      </c>
      <c r="AC185" s="92">
        <v>0</v>
      </c>
      <c r="AD185" s="92">
        <v>0</v>
      </c>
    </row>
    <row r="186" spans="2:30" hidden="1" outlineLevel="1" x14ac:dyDescent="0.2">
      <c r="E186" s="93"/>
      <c r="F186" s="93"/>
      <c r="G186" s="86" t="s">
        <v>685</v>
      </c>
      <c r="H186" s="92">
        <v>100363537.26885781</v>
      </c>
      <c r="I186" s="92">
        <v>48863737.688673921</v>
      </c>
      <c r="J186" s="92">
        <v>2358227.9022133341</v>
      </c>
      <c r="K186" s="92">
        <v>8579117.8017951343</v>
      </c>
      <c r="L186" s="92">
        <v>265000.87699416588</v>
      </c>
      <c r="M186" s="92">
        <v>33004.457727351801</v>
      </c>
      <c r="N186" s="92">
        <v>8877123.1365166511</v>
      </c>
      <c r="O186" s="92">
        <v>6481657.5892808223</v>
      </c>
      <c r="P186" s="92">
        <v>1204932.5859277607</v>
      </c>
      <c r="Q186" s="92">
        <v>716949.24586357607</v>
      </c>
      <c r="R186" s="92">
        <v>0</v>
      </c>
      <c r="S186" s="92">
        <v>8403539.421072159</v>
      </c>
      <c r="T186" s="92">
        <v>226328.35366788873</v>
      </c>
      <c r="U186" s="92">
        <v>3705124.3705084114</v>
      </c>
      <c r="V186" s="92">
        <v>25812427.360031597</v>
      </c>
      <c r="W186" s="92">
        <v>0</v>
      </c>
      <c r="X186" s="92">
        <v>29743880.084207896</v>
      </c>
      <c r="Y186" s="92">
        <v>1950789.0376715055</v>
      </c>
      <c r="Z186" s="92">
        <v>32519.706257106958</v>
      </c>
      <c r="AA186" s="92">
        <v>1983308.7439286124</v>
      </c>
      <c r="AB186" s="92">
        <v>26050.130624575391</v>
      </c>
      <c r="AC186" s="92">
        <v>88576.013085825121</v>
      </c>
      <c r="AD186" s="92">
        <v>19094.14853484085</v>
      </c>
    </row>
    <row r="187" spans="2:30" hidden="1" outlineLevel="1" x14ac:dyDescent="0.2">
      <c r="E187" s="93"/>
      <c r="F187" s="93"/>
      <c r="G187" s="86" t="s">
        <v>684</v>
      </c>
      <c r="H187" s="92">
        <v>460499760.34536475</v>
      </c>
      <c r="I187" s="92">
        <v>307771630.39644057</v>
      </c>
      <c r="J187" s="92">
        <v>14507551.207678411</v>
      </c>
      <c r="K187" s="92">
        <v>52677808.812263444</v>
      </c>
      <c r="L187" s="92">
        <v>1628018.3977766612</v>
      </c>
      <c r="M187" s="92">
        <v>0</v>
      </c>
      <c r="N187" s="92">
        <v>54305827.2100401</v>
      </c>
      <c r="O187" s="92">
        <v>39499149.315483466</v>
      </c>
      <c r="P187" s="92">
        <v>7356719.218065233</v>
      </c>
      <c r="Q187" s="92">
        <v>0</v>
      </c>
      <c r="R187" s="92">
        <v>0</v>
      </c>
      <c r="S187" s="92">
        <v>46855868.533548698</v>
      </c>
      <c r="T187" s="92">
        <v>1408120.3316216024</v>
      </c>
      <c r="U187" s="92">
        <v>22709794.58945309</v>
      </c>
      <c r="V187" s="92">
        <v>0</v>
      </c>
      <c r="W187" s="92">
        <v>0</v>
      </c>
      <c r="X187" s="92">
        <v>24117914.921074688</v>
      </c>
      <c r="Y187" s="92">
        <v>11910808.726318348</v>
      </c>
      <c r="Z187" s="92">
        <v>198718.91456714328</v>
      </c>
      <c r="AA187" s="92">
        <v>12109527.640885495</v>
      </c>
      <c r="AB187" s="92">
        <v>160995.61770572857</v>
      </c>
      <c r="AC187" s="92">
        <v>551548.61920729675</v>
      </c>
      <c r="AD187" s="92">
        <v>118896.19878381991</v>
      </c>
    </row>
    <row r="188" spans="2:30" hidden="1" outlineLevel="1" x14ac:dyDescent="0.2">
      <c r="E188" s="93"/>
      <c r="F188" s="93"/>
      <c r="G188" s="86" t="s">
        <v>683</v>
      </c>
      <c r="H188" s="92">
        <v>236966401.54369372</v>
      </c>
      <c r="I188" s="92">
        <v>177180122.41554815</v>
      </c>
      <c r="J188" s="92">
        <v>8541910.1706187446</v>
      </c>
      <c r="K188" s="92">
        <v>25774502.718431976</v>
      </c>
      <c r="L188" s="92">
        <v>0</v>
      </c>
      <c r="M188" s="92">
        <v>0</v>
      </c>
      <c r="N188" s="92">
        <v>25774502.718431976</v>
      </c>
      <c r="O188" s="92">
        <v>16423613.452684717</v>
      </c>
      <c r="P188" s="92">
        <v>0</v>
      </c>
      <c r="Q188" s="92">
        <v>0</v>
      </c>
      <c r="R188" s="92">
        <v>0</v>
      </c>
      <c r="S188" s="92">
        <v>16423613.452684717</v>
      </c>
      <c r="T188" s="92">
        <v>444060.05321359838</v>
      </c>
      <c r="U188" s="92">
        <v>0</v>
      </c>
      <c r="V188" s="92">
        <v>0</v>
      </c>
      <c r="W188" s="92">
        <v>0</v>
      </c>
      <c r="X188" s="92">
        <v>444060.05321359838</v>
      </c>
      <c r="Y188" s="92">
        <v>6057752.805781005</v>
      </c>
      <c r="Z188" s="92">
        <v>0</v>
      </c>
      <c r="AA188" s="92">
        <v>6057752.805781005</v>
      </c>
      <c r="AB188" s="92">
        <v>62861.49573622625</v>
      </c>
      <c r="AC188" s="92">
        <v>2134389.5552284829</v>
      </c>
      <c r="AD188" s="92">
        <v>347188.87645084964</v>
      </c>
    </row>
    <row r="189" spans="2:30" hidden="1" outlineLevel="1" x14ac:dyDescent="0.2">
      <c r="E189" s="93"/>
      <c r="F189" s="93"/>
      <c r="G189" s="86" t="s">
        <v>682</v>
      </c>
      <c r="H189" s="92">
        <v>7283608.0755001707</v>
      </c>
      <c r="I189" s="92">
        <v>2733007.053710131</v>
      </c>
      <c r="J189" s="92">
        <v>177116.51721099383</v>
      </c>
      <c r="K189" s="92">
        <v>594245.11533416435</v>
      </c>
      <c r="L189" s="92">
        <v>18886.458840433239</v>
      </c>
      <c r="M189" s="92">
        <v>1741.1107184185512</v>
      </c>
      <c r="N189" s="92">
        <v>614872.68489301612</v>
      </c>
      <c r="O189" s="92">
        <v>541781.56330605282</v>
      </c>
      <c r="P189" s="92">
        <v>100435.87705715297</v>
      </c>
      <c r="Q189" s="92">
        <v>45635.49178540516</v>
      </c>
      <c r="R189" s="92">
        <v>2114.4811827903754</v>
      </c>
      <c r="S189" s="92">
        <v>689967.4133314013</v>
      </c>
      <c r="T189" s="92">
        <v>20762.096179895729</v>
      </c>
      <c r="U189" s="92">
        <v>364551.30564596056</v>
      </c>
      <c r="V189" s="92">
        <v>2069770.9594606056</v>
      </c>
      <c r="W189" s="92">
        <v>392683.9933008966</v>
      </c>
      <c r="X189" s="92">
        <v>2847768.3545873584</v>
      </c>
      <c r="Y189" s="92">
        <v>146784.95667568379</v>
      </c>
      <c r="Z189" s="92">
        <v>2389.4250967839725</v>
      </c>
      <c r="AA189" s="92">
        <v>149174.38177246775</v>
      </c>
      <c r="AB189" s="92">
        <v>2665.2114891870729</v>
      </c>
      <c r="AC189" s="92">
        <v>57631.629518916059</v>
      </c>
      <c r="AD189" s="92">
        <v>11404.828986699524</v>
      </c>
    </row>
    <row r="190" spans="2:30" hidden="1" outlineLevel="1" x14ac:dyDescent="0.2">
      <c r="E190" s="93"/>
      <c r="F190" s="93"/>
      <c r="G190" s="86" t="s">
        <v>681</v>
      </c>
      <c r="H190" s="92">
        <v>114072303.8034389</v>
      </c>
      <c r="I190" s="92">
        <v>53344618.684604242</v>
      </c>
      <c r="J190" s="92">
        <v>13975406.866747569</v>
      </c>
      <c r="K190" s="92">
        <v>3967217.4293927909</v>
      </c>
      <c r="L190" s="92">
        <v>1280595.850264559</v>
      </c>
      <c r="M190" s="92">
        <v>207866.4959865495</v>
      </c>
      <c r="N190" s="92">
        <v>5455679.7756438991</v>
      </c>
      <c r="O190" s="92">
        <v>1125838.5190011342</v>
      </c>
      <c r="P190" s="92">
        <v>333374.77054278023</v>
      </c>
      <c r="Q190" s="92">
        <v>724168.99629460054</v>
      </c>
      <c r="R190" s="92">
        <v>127253.8316453736</v>
      </c>
      <c r="S190" s="92">
        <v>2310636.1174838888</v>
      </c>
      <c r="T190" s="92">
        <v>7748.763008238122</v>
      </c>
      <c r="U190" s="92">
        <v>197784.27190018902</v>
      </c>
      <c r="V190" s="92">
        <v>1064967.6900288474</v>
      </c>
      <c r="W190" s="92">
        <v>190882.85679714812</v>
      </c>
      <c r="X190" s="92">
        <v>1461383.5817344226</v>
      </c>
      <c r="Y190" s="92">
        <v>311660.64058924629</v>
      </c>
      <c r="Z190" s="92">
        <v>5649.7484952524665</v>
      </c>
      <c r="AA190" s="92">
        <v>317310.38908449875</v>
      </c>
      <c r="AB190" s="92">
        <v>5850.3761077009094</v>
      </c>
      <c r="AC190" s="92">
        <v>33143085.161020651</v>
      </c>
      <c r="AD190" s="92">
        <v>4058332.8510120395</v>
      </c>
    </row>
    <row r="191" spans="2:30" collapsed="1" x14ac:dyDescent="0.2">
      <c r="B191" s="2" t="s">
        <v>657</v>
      </c>
      <c r="E191" s="92">
        <v>2561231054.6900001</v>
      </c>
      <c r="F191" s="93"/>
      <c r="G191" s="86" t="s">
        <v>679</v>
      </c>
      <c r="H191" s="92">
        <v>2561231054.6899996</v>
      </c>
      <c r="I191" s="92">
        <v>1398736771.3397703</v>
      </c>
      <c r="J191" s="92">
        <v>79544244.715645462</v>
      </c>
      <c r="K191" s="92">
        <v>238052109.76440144</v>
      </c>
      <c r="L191" s="92">
        <v>7802517.7744883653</v>
      </c>
      <c r="M191" s="92">
        <v>674924.63150881277</v>
      </c>
      <c r="N191" s="92">
        <v>246529552.17039862</v>
      </c>
      <c r="O191" s="92">
        <v>175403829.34169793</v>
      </c>
      <c r="P191" s="92">
        <v>29739818.258591015</v>
      </c>
      <c r="Q191" s="92">
        <v>10860741.863210931</v>
      </c>
      <c r="R191" s="92">
        <v>550906.08067325375</v>
      </c>
      <c r="S191" s="92">
        <v>216555295.54417309</v>
      </c>
      <c r="T191" s="92">
        <v>5996124.1424631281</v>
      </c>
      <c r="U191" s="92">
        <v>90621787.779900149</v>
      </c>
      <c r="V191" s="92">
        <v>365310312.50792718</v>
      </c>
      <c r="W191" s="92">
        <v>61325176.136144489</v>
      </c>
      <c r="X191" s="92">
        <v>523253400.56643504</v>
      </c>
      <c r="Y191" s="92">
        <v>54567611.877481595</v>
      </c>
      <c r="Z191" s="92">
        <v>811944.13865840691</v>
      </c>
      <c r="AA191" s="92">
        <v>55379556.016140006</v>
      </c>
      <c r="AB191" s="92">
        <v>702086.45560762484</v>
      </c>
      <c r="AC191" s="92">
        <v>35975230.978061169</v>
      </c>
      <c r="AD191" s="92">
        <v>4554916.9037682489</v>
      </c>
    </row>
    <row r="192" spans="2:30" x14ac:dyDescent="0.2"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</row>
    <row r="193" spans="2:30" hidden="1" outlineLevel="1" x14ac:dyDescent="0.2">
      <c r="F193" s="91" t="s">
        <v>201</v>
      </c>
      <c r="G193" s="86" t="s">
        <v>687</v>
      </c>
      <c r="H193" s="92">
        <v>-323154088.99999988</v>
      </c>
      <c r="I193" s="99">
        <v>-159180207.53799528</v>
      </c>
      <c r="J193" s="99">
        <v>-7868846.4451377681</v>
      </c>
      <c r="K193" s="99">
        <v>-28823133.558770679</v>
      </c>
      <c r="L193" s="99">
        <v>-907249.91084189038</v>
      </c>
      <c r="M193" s="99">
        <v>-85078.993591096718</v>
      </c>
      <c r="N193" s="99">
        <v>-29815462.463203665</v>
      </c>
      <c r="O193" s="99">
        <v>-21910065.25331397</v>
      </c>
      <c r="P193" s="99">
        <v>-4082483.4833976487</v>
      </c>
      <c r="Q193" s="99">
        <v>-1844798.2703029765</v>
      </c>
      <c r="R193" s="99">
        <v>-82958.516083461174</v>
      </c>
      <c r="S193" s="99">
        <v>-27920305.523098055</v>
      </c>
      <c r="T193" s="99">
        <v>-765374.69839781069</v>
      </c>
      <c r="U193" s="99">
        <v>-12525226.533328518</v>
      </c>
      <c r="V193" s="99">
        <v>-66196174.168019243</v>
      </c>
      <c r="W193" s="99">
        <v>-11953931.901882593</v>
      </c>
      <c r="X193" s="99">
        <v>-91440707.301628157</v>
      </c>
      <c r="Y193" s="99">
        <v>-6728546.2723897891</v>
      </c>
      <c r="Z193" s="99">
        <v>-112700.57810508048</v>
      </c>
      <c r="AA193" s="99">
        <v>-6841246.85049487</v>
      </c>
      <c r="AB193" s="99">
        <v>-87312.878442122848</v>
      </c>
      <c r="AC193" s="99">
        <v>0</v>
      </c>
      <c r="AD193" s="99">
        <v>0</v>
      </c>
    </row>
    <row r="194" spans="2:30" hidden="1" outlineLevel="1" x14ac:dyDescent="0.2">
      <c r="F194" s="91" t="s">
        <v>201</v>
      </c>
      <c r="G194" s="86" t="s">
        <v>686</v>
      </c>
      <c r="H194" s="92">
        <v>0</v>
      </c>
      <c r="I194" s="99">
        <v>0</v>
      </c>
      <c r="J194" s="99">
        <v>0</v>
      </c>
      <c r="K194" s="99">
        <v>0</v>
      </c>
      <c r="L194" s="99">
        <v>0</v>
      </c>
      <c r="M194" s="99">
        <v>0</v>
      </c>
      <c r="N194" s="99">
        <v>0</v>
      </c>
      <c r="O194" s="99">
        <v>0</v>
      </c>
      <c r="P194" s="99">
        <v>0</v>
      </c>
      <c r="Q194" s="99">
        <v>0</v>
      </c>
      <c r="R194" s="99">
        <v>0</v>
      </c>
      <c r="S194" s="99">
        <v>0</v>
      </c>
      <c r="T194" s="99">
        <v>0</v>
      </c>
      <c r="U194" s="99">
        <v>0</v>
      </c>
      <c r="V194" s="99">
        <v>0</v>
      </c>
      <c r="W194" s="99">
        <v>0</v>
      </c>
      <c r="X194" s="99">
        <v>0</v>
      </c>
      <c r="Y194" s="99">
        <v>0</v>
      </c>
      <c r="Z194" s="99">
        <v>0</v>
      </c>
      <c r="AA194" s="99">
        <v>0</v>
      </c>
      <c r="AB194" s="99">
        <v>0</v>
      </c>
      <c r="AC194" s="99">
        <v>0</v>
      </c>
      <c r="AD194" s="99">
        <v>0</v>
      </c>
    </row>
    <row r="195" spans="2:30" hidden="1" outlineLevel="1" x14ac:dyDescent="0.2">
      <c r="F195" s="91" t="s">
        <v>201</v>
      </c>
      <c r="G195" s="86" t="s">
        <v>685</v>
      </c>
      <c r="H195" s="92">
        <v>0</v>
      </c>
      <c r="I195" s="99">
        <v>0</v>
      </c>
      <c r="J195" s="99">
        <v>0</v>
      </c>
      <c r="K195" s="99">
        <v>0</v>
      </c>
      <c r="L195" s="99">
        <v>0</v>
      </c>
      <c r="M195" s="99">
        <v>0</v>
      </c>
      <c r="N195" s="99">
        <v>0</v>
      </c>
      <c r="O195" s="99">
        <v>0</v>
      </c>
      <c r="P195" s="99">
        <v>0</v>
      </c>
      <c r="Q195" s="99">
        <v>0</v>
      </c>
      <c r="R195" s="99">
        <v>0</v>
      </c>
      <c r="S195" s="99">
        <v>0</v>
      </c>
      <c r="T195" s="99">
        <v>0</v>
      </c>
      <c r="U195" s="99">
        <v>0</v>
      </c>
      <c r="V195" s="99">
        <v>0</v>
      </c>
      <c r="W195" s="99">
        <v>0</v>
      </c>
      <c r="X195" s="99">
        <v>0</v>
      </c>
      <c r="Y195" s="99">
        <v>0</v>
      </c>
      <c r="Z195" s="99">
        <v>0</v>
      </c>
      <c r="AA195" s="99">
        <v>0</v>
      </c>
      <c r="AB195" s="99">
        <v>0</v>
      </c>
      <c r="AC195" s="99">
        <v>0</v>
      </c>
      <c r="AD195" s="99">
        <v>0</v>
      </c>
    </row>
    <row r="196" spans="2:30" hidden="1" outlineLevel="1" x14ac:dyDescent="0.2">
      <c r="F196" s="91" t="s">
        <v>201</v>
      </c>
      <c r="G196" s="86" t="s">
        <v>684</v>
      </c>
      <c r="H196" s="92">
        <v>0</v>
      </c>
      <c r="I196" s="99">
        <v>0</v>
      </c>
      <c r="J196" s="99">
        <v>0</v>
      </c>
      <c r="K196" s="99">
        <v>0</v>
      </c>
      <c r="L196" s="99">
        <v>0</v>
      </c>
      <c r="M196" s="99">
        <v>0</v>
      </c>
      <c r="N196" s="99">
        <v>0</v>
      </c>
      <c r="O196" s="99">
        <v>0</v>
      </c>
      <c r="P196" s="99">
        <v>0</v>
      </c>
      <c r="Q196" s="99">
        <v>0</v>
      </c>
      <c r="R196" s="99">
        <v>0</v>
      </c>
      <c r="S196" s="99">
        <v>0</v>
      </c>
      <c r="T196" s="99">
        <v>0</v>
      </c>
      <c r="U196" s="99">
        <v>0</v>
      </c>
      <c r="V196" s="99">
        <v>0</v>
      </c>
      <c r="W196" s="99">
        <v>0</v>
      </c>
      <c r="X196" s="99">
        <v>0</v>
      </c>
      <c r="Y196" s="99">
        <v>0</v>
      </c>
      <c r="Z196" s="99">
        <v>0</v>
      </c>
      <c r="AA196" s="99">
        <v>0</v>
      </c>
      <c r="AB196" s="99">
        <v>0</v>
      </c>
      <c r="AC196" s="99">
        <v>0</v>
      </c>
      <c r="AD196" s="99">
        <v>0</v>
      </c>
    </row>
    <row r="197" spans="2:30" hidden="1" outlineLevel="1" x14ac:dyDescent="0.2">
      <c r="F197" s="91" t="s">
        <v>201</v>
      </c>
      <c r="G197" s="86" t="s">
        <v>683</v>
      </c>
      <c r="H197" s="92">
        <v>0</v>
      </c>
      <c r="I197" s="99">
        <v>0</v>
      </c>
      <c r="J197" s="99">
        <v>0</v>
      </c>
      <c r="K197" s="99">
        <v>0</v>
      </c>
      <c r="L197" s="99">
        <v>0</v>
      </c>
      <c r="M197" s="99">
        <v>0</v>
      </c>
      <c r="N197" s="99">
        <v>0</v>
      </c>
      <c r="O197" s="99">
        <v>0</v>
      </c>
      <c r="P197" s="99">
        <v>0</v>
      </c>
      <c r="Q197" s="99">
        <v>0</v>
      </c>
      <c r="R197" s="99">
        <v>0</v>
      </c>
      <c r="S197" s="99">
        <v>0</v>
      </c>
      <c r="T197" s="99">
        <v>0</v>
      </c>
      <c r="U197" s="99">
        <v>0</v>
      </c>
      <c r="V197" s="99">
        <v>0</v>
      </c>
      <c r="W197" s="99">
        <v>0</v>
      </c>
      <c r="X197" s="99">
        <v>0</v>
      </c>
      <c r="Y197" s="99">
        <v>0</v>
      </c>
      <c r="Z197" s="99">
        <v>0</v>
      </c>
      <c r="AA197" s="99">
        <v>0</v>
      </c>
      <c r="AB197" s="99">
        <v>0</v>
      </c>
      <c r="AC197" s="99">
        <v>0</v>
      </c>
      <c r="AD197" s="99">
        <v>0</v>
      </c>
    </row>
    <row r="198" spans="2:30" hidden="1" outlineLevel="1" x14ac:dyDescent="0.2">
      <c r="F198" s="91" t="s">
        <v>201</v>
      </c>
      <c r="G198" s="86" t="s">
        <v>682</v>
      </c>
      <c r="H198" s="92">
        <v>0</v>
      </c>
      <c r="I198" s="99">
        <v>0</v>
      </c>
      <c r="J198" s="99">
        <v>0</v>
      </c>
      <c r="K198" s="99">
        <v>0</v>
      </c>
      <c r="L198" s="99">
        <v>0</v>
      </c>
      <c r="M198" s="99">
        <v>0</v>
      </c>
      <c r="N198" s="99">
        <v>0</v>
      </c>
      <c r="O198" s="99">
        <v>0</v>
      </c>
      <c r="P198" s="99">
        <v>0</v>
      </c>
      <c r="Q198" s="99">
        <v>0</v>
      </c>
      <c r="R198" s="99">
        <v>0</v>
      </c>
      <c r="S198" s="99">
        <v>0</v>
      </c>
      <c r="T198" s="99">
        <v>0</v>
      </c>
      <c r="U198" s="99">
        <v>0</v>
      </c>
      <c r="V198" s="99">
        <v>0</v>
      </c>
      <c r="W198" s="99">
        <v>0</v>
      </c>
      <c r="X198" s="99">
        <v>0</v>
      </c>
      <c r="Y198" s="99">
        <v>0</v>
      </c>
      <c r="Z198" s="99">
        <v>0</v>
      </c>
      <c r="AA198" s="99">
        <v>0</v>
      </c>
      <c r="AB198" s="99">
        <v>0</v>
      </c>
      <c r="AC198" s="99">
        <v>0</v>
      </c>
      <c r="AD198" s="99">
        <v>0</v>
      </c>
    </row>
    <row r="199" spans="2:30" hidden="1" outlineLevel="1" x14ac:dyDescent="0.2">
      <c r="F199" s="91" t="s">
        <v>201</v>
      </c>
      <c r="G199" s="86" t="s">
        <v>681</v>
      </c>
      <c r="H199" s="92">
        <v>0</v>
      </c>
      <c r="I199" s="99">
        <v>0</v>
      </c>
      <c r="J199" s="99">
        <v>0</v>
      </c>
      <c r="K199" s="99">
        <v>0</v>
      </c>
      <c r="L199" s="99">
        <v>0</v>
      </c>
      <c r="M199" s="99">
        <v>0</v>
      </c>
      <c r="N199" s="99">
        <v>0</v>
      </c>
      <c r="O199" s="99">
        <v>0</v>
      </c>
      <c r="P199" s="99">
        <v>0</v>
      </c>
      <c r="Q199" s="99">
        <v>0</v>
      </c>
      <c r="R199" s="99">
        <v>0</v>
      </c>
      <c r="S199" s="99">
        <v>0</v>
      </c>
      <c r="T199" s="99">
        <v>0</v>
      </c>
      <c r="U199" s="99">
        <v>0</v>
      </c>
      <c r="V199" s="99">
        <v>0</v>
      </c>
      <c r="W199" s="99">
        <v>0</v>
      </c>
      <c r="X199" s="99">
        <v>0</v>
      </c>
      <c r="Y199" s="99">
        <v>0</v>
      </c>
      <c r="Z199" s="99">
        <v>0</v>
      </c>
      <c r="AA199" s="99">
        <v>0</v>
      </c>
      <c r="AB199" s="99">
        <v>0</v>
      </c>
      <c r="AC199" s="99">
        <v>0</v>
      </c>
      <c r="AD199" s="99">
        <v>0</v>
      </c>
    </row>
    <row r="200" spans="2:30" collapsed="1" x14ac:dyDescent="0.2">
      <c r="B200" s="86"/>
      <c r="D200" s="86" t="s">
        <v>656</v>
      </c>
      <c r="E200" s="104">
        <v>-323154089</v>
      </c>
      <c r="F200" s="102" t="s">
        <v>201</v>
      </c>
      <c r="G200" s="86" t="s">
        <v>679</v>
      </c>
      <c r="H200" s="92">
        <v>-323154088.99999988</v>
      </c>
      <c r="I200" s="99">
        <v>-159180207.53799528</v>
      </c>
      <c r="J200" s="99">
        <v>-7868846.4451377681</v>
      </c>
      <c r="K200" s="99">
        <v>-28823133.558770679</v>
      </c>
      <c r="L200" s="99">
        <v>-907249.91084189038</v>
      </c>
      <c r="M200" s="99">
        <v>-85078.993591096718</v>
      </c>
      <c r="N200" s="99">
        <v>-29815462.463203665</v>
      </c>
      <c r="O200" s="99">
        <v>-21910065.25331397</v>
      </c>
      <c r="P200" s="99">
        <v>-4082483.4833976487</v>
      </c>
      <c r="Q200" s="99">
        <v>-1844798.2703029765</v>
      </c>
      <c r="R200" s="99">
        <v>-82958.516083461174</v>
      </c>
      <c r="S200" s="99">
        <v>-27920305.523098055</v>
      </c>
      <c r="T200" s="99">
        <v>-765374.69839781069</v>
      </c>
      <c r="U200" s="99">
        <v>-12525226.533328518</v>
      </c>
      <c r="V200" s="99">
        <v>-66196174.168019243</v>
      </c>
      <c r="W200" s="99">
        <v>-11953931.901882593</v>
      </c>
      <c r="X200" s="99">
        <v>-91440707.301628157</v>
      </c>
      <c r="Y200" s="99">
        <v>-6728546.2723897891</v>
      </c>
      <c r="Z200" s="99">
        <v>-112700.57810508048</v>
      </c>
      <c r="AA200" s="99">
        <v>-6841246.85049487</v>
      </c>
      <c r="AB200" s="99">
        <v>-87312.878442122848</v>
      </c>
      <c r="AC200" s="99">
        <v>0</v>
      </c>
      <c r="AD200" s="99">
        <v>0</v>
      </c>
    </row>
    <row r="201" spans="2:30" hidden="1" outlineLevel="1" x14ac:dyDescent="0.2">
      <c r="F201" s="91"/>
      <c r="G201" s="86" t="s">
        <v>687</v>
      </c>
      <c r="H201" s="93">
        <v>-323154088.99999988</v>
      </c>
      <c r="I201" s="93">
        <v>-159180207.53799528</v>
      </c>
      <c r="J201" s="93">
        <v>-7868846.4451377681</v>
      </c>
      <c r="K201" s="93">
        <v>-28823133.558770679</v>
      </c>
      <c r="L201" s="93">
        <v>-907249.91084189038</v>
      </c>
      <c r="M201" s="93">
        <v>-85078.993591096718</v>
      </c>
      <c r="N201" s="93">
        <v>-29815462.463203665</v>
      </c>
      <c r="O201" s="93">
        <v>-21910065.25331397</v>
      </c>
      <c r="P201" s="93">
        <v>-4082483.4833976487</v>
      </c>
      <c r="Q201" s="93">
        <v>-1844798.2703029765</v>
      </c>
      <c r="R201" s="93">
        <v>-82958.516083461174</v>
      </c>
      <c r="S201" s="93">
        <v>-27920305.523098055</v>
      </c>
      <c r="T201" s="93">
        <v>-765374.69839781069</v>
      </c>
      <c r="U201" s="93">
        <v>-12525226.533328518</v>
      </c>
      <c r="V201" s="93">
        <v>-66196174.168019243</v>
      </c>
      <c r="W201" s="93">
        <v>-11953931.901882593</v>
      </c>
      <c r="X201" s="93">
        <v>-91440707.301628157</v>
      </c>
      <c r="Y201" s="93">
        <v>-6728546.2723897891</v>
      </c>
      <c r="Z201" s="93">
        <v>-112700.57810508048</v>
      </c>
      <c r="AA201" s="93">
        <v>-6841246.85049487</v>
      </c>
      <c r="AB201" s="93">
        <v>-87312.878442122848</v>
      </c>
      <c r="AC201" s="93">
        <v>0</v>
      </c>
      <c r="AD201" s="93">
        <v>0</v>
      </c>
    </row>
    <row r="202" spans="2:30" hidden="1" outlineLevel="1" x14ac:dyDescent="0.2">
      <c r="F202" s="91"/>
      <c r="G202" s="86" t="s">
        <v>686</v>
      </c>
      <c r="H202" s="93">
        <v>0</v>
      </c>
      <c r="I202" s="93">
        <v>0</v>
      </c>
      <c r="J202" s="93">
        <v>0</v>
      </c>
      <c r="K202" s="93">
        <v>0</v>
      </c>
      <c r="L202" s="93">
        <v>0</v>
      </c>
      <c r="M202" s="93">
        <v>0</v>
      </c>
      <c r="N202" s="93">
        <v>0</v>
      </c>
      <c r="O202" s="93">
        <v>0</v>
      </c>
      <c r="P202" s="93">
        <v>0</v>
      </c>
      <c r="Q202" s="93">
        <v>0</v>
      </c>
      <c r="R202" s="93">
        <v>0</v>
      </c>
      <c r="S202" s="93">
        <v>0</v>
      </c>
      <c r="T202" s="93">
        <v>0</v>
      </c>
      <c r="U202" s="93">
        <v>0</v>
      </c>
      <c r="V202" s="93">
        <v>0</v>
      </c>
      <c r="W202" s="93">
        <v>0</v>
      </c>
      <c r="X202" s="93">
        <v>0</v>
      </c>
      <c r="Y202" s="93">
        <v>0</v>
      </c>
      <c r="Z202" s="93">
        <v>0</v>
      </c>
      <c r="AA202" s="93">
        <v>0</v>
      </c>
      <c r="AB202" s="93">
        <v>0</v>
      </c>
      <c r="AC202" s="93">
        <v>0</v>
      </c>
      <c r="AD202" s="93">
        <v>0</v>
      </c>
    </row>
    <row r="203" spans="2:30" hidden="1" outlineLevel="1" x14ac:dyDescent="0.2">
      <c r="F203" s="91"/>
      <c r="G203" s="86" t="s">
        <v>685</v>
      </c>
      <c r="H203" s="93">
        <v>0</v>
      </c>
      <c r="I203" s="93">
        <v>0</v>
      </c>
      <c r="J203" s="93">
        <v>0</v>
      </c>
      <c r="K203" s="93">
        <v>0</v>
      </c>
      <c r="L203" s="93">
        <v>0</v>
      </c>
      <c r="M203" s="93">
        <v>0</v>
      </c>
      <c r="N203" s="93">
        <v>0</v>
      </c>
      <c r="O203" s="93">
        <v>0</v>
      </c>
      <c r="P203" s="93">
        <v>0</v>
      </c>
      <c r="Q203" s="93">
        <v>0</v>
      </c>
      <c r="R203" s="93">
        <v>0</v>
      </c>
      <c r="S203" s="93">
        <v>0</v>
      </c>
      <c r="T203" s="93">
        <v>0</v>
      </c>
      <c r="U203" s="93">
        <v>0</v>
      </c>
      <c r="V203" s="93">
        <v>0</v>
      </c>
      <c r="W203" s="93">
        <v>0</v>
      </c>
      <c r="X203" s="93">
        <v>0</v>
      </c>
      <c r="Y203" s="93">
        <v>0</v>
      </c>
      <c r="Z203" s="93">
        <v>0</v>
      </c>
      <c r="AA203" s="93">
        <v>0</v>
      </c>
      <c r="AB203" s="93">
        <v>0</v>
      </c>
      <c r="AC203" s="93">
        <v>0</v>
      </c>
      <c r="AD203" s="93">
        <v>0</v>
      </c>
    </row>
    <row r="204" spans="2:30" hidden="1" outlineLevel="1" x14ac:dyDescent="0.2">
      <c r="F204" s="91"/>
      <c r="G204" s="86" t="s">
        <v>684</v>
      </c>
      <c r="H204" s="93">
        <v>0</v>
      </c>
      <c r="I204" s="93">
        <v>0</v>
      </c>
      <c r="J204" s="93">
        <v>0</v>
      </c>
      <c r="K204" s="93">
        <v>0</v>
      </c>
      <c r="L204" s="93">
        <v>0</v>
      </c>
      <c r="M204" s="93">
        <v>0</v>
      </c>
      <c r="N204" s="93">
        <v>0</v>
      </c>
      <c r="O204" s="93">
        <v>0</v>
      </c>
      <c r="P204" s="93">
        <v>0</v>
      </c>
      <c r="Q204" s="93">
        <v>0</v>
      </c>
      <c r="R204" s="93">
        <v>0</v>
      </c>
      <c r="S204" s="93">
        <v>0</v>
      </c>
      <c r="T204" s="93">
        <v>0</v>
      </c>
      <c r="U204" s="93">
        <v>0</v>
      </c>
      <c r="V204" s="93">
        <v>0</v>
      </c>
      <c r="W204" s="93">
        <v>0</v>
      </c>
      <c r="X204" s="93">
        <v>0</v>
      </c>
      <c r="Y204" s="93">
        <v>0</v>
      </c>
      <c r="Z204" s="93">
        <v>0</v>
      </c>
      <c r="AA204" s="93">
        <v>0</v>
      </c>
      <c r="AB204" s="93">
        <v>0</v>
      </c>
      <c r="AC204" s="93">
        <v>0</v>
      </c>
      <c r="AD204" s="93">
        <v>0</v>
      </c>
    </row>
    <row r="205" spans="2:30" hidden="1" outlineLevel="1" x14ac:dyDescent="0.2">
      <c r="F205" s="91"/>
      <c r="G205" s="86" t="s">
        <v>683</v>
      </c>
      <c r="H205" s="93">
        <v>0</v>
      </c>
      <c r="I205" s="93">
        <v>0</v>
      </c>
      <c r="J205" s="93">
        <v>0</v>
      </c>
      <c r="K205" s="93">
        <v>0</v>
      </c>
      <c r="L205" s="93">
        <v>0</v>
      </c>
      <c r="M205" s="93">
        <v>0</v>
      </c>
      <c r="N205" s="93">
        <v>0</v>
      </c>
      <c r="O205" s="93">
        <v>0</v>
      </c>
      <c r="P205" s="93">
        <v>0</v>
      </c>
      <c r="Q205" s="93">
        <v>0</v>
      </c>
      <c r="R205" s="93">
        <v>0</v>
      </c>
      <c r="S205" s="93">
        <v>0</v>
      </c>
      <c r="T205" s="93">
        <v>0</v>
      </c>
      <c r="U205" s="93">
        <v>0</v>
      </c>
      <c r="V205" s="93">
        <v>0</v>
      </c>
      <c r="W205" s="93">
        <v>0</v>
      </c>
      <c r="X205" s="93">
        <v>0</v>
      </c>
      <c r="Y205" s="93">
        <v>0</v>
      </c>
      <c r="Z205" s="93">
        <v>0</v>
      </c>
      <c r="AA205" s="93">
        <v>0</v>
      </c>
      <c r="AB205" s="93">
        <v>0</v>
      </c>
      <c r="AC205" s="93">
        <v>0</v>
      </c>
      <c r="AD205" s="93">
        <v>0</v>
      </c>
    </row>
    <row r="206" spans="2:30" hidden="1" outlineLevel="1" x14ac:dyDescent="0.2">
      <c r="F206" s="91"/>
      <c r="G206" s="86" t="s">
        <v>682</v>
      </c>
      <c r="H206" s="93">
        <v>0</v>
      </c>
      <c r="I206" s="93">
        <v>0</v>
      </c>
      <c r="J206" s="93">
        <v>0</v>
      </c>
      <c r="K206" s="93">
        <v>0</v>
      </c>
      <c r="L206" s="93">
        <v>0</v>
      </c>
      <c r="M206" s="93">
        <v>0</v>
      </c>
      <c r="N206" s="93">
        <v>0</v>
      </c>
      <c r="O206" s="93">
        <v>0</v>
      </c>
      <c r="P206" s="93">
        <v>0</v>
      </c>
      <c r="Q206" s="93">
        <v>0</v>
      </c>
      <c r="R206" s="93">
        <v>0</v>
      </c>
      <c r="S206" s="93">
        <v>0</v>
      </c>
      <c r="T206" s="93">
        <v>0</v>
      </c>
      <c r="U206" s="93">
        <v>0</v>
      </c>
      <c r="V206" s="93">
        <v>0</v>
      </c>
      <c r="W206" s="93">
        <v>0</v>
      </c>
      <c r="X206" s="93">
        <v>0</v>
      </c>
      <c r="Y206" s="93">
        <v>0</v>
      </c>
      <c r="Z206" s="93">
        <v>0</v>
      </c>
      <c r="AA206" s="93">
        <v>0</v>
      </c>
      <c r="AB206" s="93">
        <v>0</v>
      </c>
      <c r="AC206" s="93">
        <v>0</v>
      </c>
      <c r="AD206" s="93">
        <v>0</v>
      </c>
    </row>
    <row r="207" spans="2:30" hidden="1" outlineLevel="1" x14ac:dyDescent="0.2">
      <c r="F207" s="91"/>
      <c r="G207" s="86" t="s">
        <v>681</v>
      </c>
      <c r="H207" s="93">
        <v>0</v>
      </c>
      <c r="I207" s="93">
        <v>0</v>
      </c>
      <c r="J207" s="93">
        <v>0</v>
      </c>
      <c r="K207" s="93">
        <v>0</v>
      </c>
      <c r="L207" s="93">
        <v>0</v>
      </c>
      <c r="M207" s="93">
        <v>0</v>
      </c>
      <c r="N207" s="93">
        <v>0</v>
      </c>
      <c r="O207" s="93">
        <v>0</v>
      </c>
      <c r="P207" s="93">
        <v>0</v>
      </c>
      <c r="Q207" s="93">
        <v>0</v>
      </c>
      <c r="R207" s="93">
        <v>0</v>
      </c>
      <c r="S207" s="93">
        <v>0</v>
      </c>
      <c r="T207" s="93">
        <v>0</v>
      </c>
      <c r="U207" s="93">
        <v>0</v>
      </c>
      <c r="V207" s="93">
        <v>0</v>
      </c>
      <c r="W207" s="93">
        <v>0</v>
      </c>
      <c r="X207" s="93">
        <v>0</v>
      </c>
      <c r="Y207" s="93">
        <v>0</v>
      </c>
      <c r="Z207" s="93">
        <v>0</v>
      </c>
      <c r="AA207" s="93">
        <v>0</v>
      </c>
      <c r="AB207" s="93">
        <v>0</v>
      </c>
      <c r="AC207" s="93">
        <v>0</v>
      </c>
      <c r="AD207" s="93">
        <v>0</v>
      </c>
    </row>
    <row r="208" spans="2:30" collapsed="1" x14ac:dyDescent="0.2">
      <c r="B208" s="86"/>
      <c r="C208" s="86" t="s">
        <v>655</v>
      </c>
      <c r="D208" s="86"/>
      <c r="E208" s="93">
        <v>-323154089</v>
      </c>
      <c r="F208" s="93"/>
      <c r="G208" s="86" t="s">
        <v>679</v>
      </c>
      <c r="H208" s="93">
        <v>-323154088.99999988</v>
      </c>
      <c r="I208" s="93">
        <v>-159180207.53799528</v>
      </c>
      <c r="J208" s="93">
        <v>-7868846.4451377681</v>
      </c>
      <c r="K208" s="93">
        <v>-28823133.558770679</v>
      </c>
      <c r="L208" s="93">
        <v>-907249.91084189038</v>
      </c>
      <c r="M208" s="93">
        <v>-85078.993591096718</v>
      </c>
      <c r="N208" s="93">
        <v>-29815462.463203665</v>
      </c>
      <c r="O208" s="93">
        <v>-21910065.25331397</v>
      </c>
      <c r="P208" s="93">
        <v>-4082483.4833976487</v>
      </c>
      <c r="Q208" s="93">
        <v>-1844798.2703029765</v>
      </c>
      <c r="R208" s="93">
        <v>-82958.516083461174</v>
      </c>
      <c r="S208" s="93">
        <v>-27920305.523098055</v>
      </c>
      <c r="T208" s="93">
        <v>-765374.69839781069</v>
      </c>
      <c r="U208" s="93">
        <v>-12525226.533328518</v>
      </c>
      <c r="V208" s="93">
        <v>-66196174.168019243</v>
      </c>
      <c r="W208" s="93">
        <v>-11953931.901882593</v>
      </c>
      <c r="X208" s="93">
        <v>-91440707.301628157</v>
      </c>
      <c r="Y208" s="93">
        <v>-6728546.2723897891</v>
      </c>
      <c r="Z208" s="93">
        <v>-112700.57810508048</v>
      </c>
      <c r="AA208" s="93">
        <v>-6841246.85049487</v>
      </c>
      <c r="AB208" s="93">
        <v>-87312.878442122848</v>
      </c>
      <c r="AC208" s="93">
        <v>0</v>
      </c>
      <c r="AD208" s="93">
        <v>0</v>
      </c>
    </row>
    <row r="209" spans="2:30" x14ac:dyDescent="0.2">
      <c r="F209" s="92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</row>
    <row r="210" spans="2:30" hidden="1" outlineLevel="1" x14ac:dyDescent="0.2">
      <c r="E210" s="93"/>
      <c r="F210" s="93"/>
      <c r="G210" s="86" t="s">
        <v>687</v>
      </c>
      <c r="H210" s="92">
        <v>862008088.64159262</v>
      </c>
      <c r="I210" s="92">
        <v>424610522.10111254</v>
      </c>
      <c r="J210" s="92">
        <v>20990015.335957579</v>
      </c>
      <c r="K210" s="92">
        <v>76885223.221350819</v>
      </c>
      <c r="L210" s="92">
        <v>2420073.8538854551</v>
      </c>
      <c r="M210" s="92">
        <v>226946.78218666022</v>
      </c>
      <c r="N210" s="92">
        <v>79532243.857422933</v>
      </c>
      <c r="O210" s="92">
        <v>58444729.972213835</v>
      </c>
      <c r="P210" s="92">
        <v>10889955.919556629</v>
      </c>
      <c r="Q210" s="92">
        <v>4920968.3090631897</v>
      </c>
      <c r="R210" s="92">
        <v>221290.44415602984</v>
      </c>
      <c r="S210" s="92">
        <v>74476944.644989669</v>
      </c>
      <c r="T210" s="92">
        <v>2041624.1146821217</v>
      </c>
      <c r="U210" s="92">
        <v>33410830.781093664</v>
      </c>
      <c r="V210" s="92">
        <v>176577179.47044224</v>
      </c>
      <c r="W210" s="92">
        <v>31886911.975585666</v>
      </c>
      <c r="X210" s="92">
        <v>243916546.34180367</v>
      </c>
      <c r="Y210" s="92">
        <v>17948283.834338974</v>
      </c>
      <c r="Z210" s="92">
        <v>300626.89357201045</v>
      </c>
      <c r="AA210" s="92">
        <v>18248910.727910981</v>
      </c>
      <c r="AB210" s="92">
        <v>232905.63239535567</v>
      </c>
      <c r="AC210" s="92">
        <v>0</v>
      </c>
      <c r="AD210" s="92">
        <v>0</v>
      </c>
    </row>
    <row r="211" spans="2:30" hidden="1" outlineLevel="1" x14ac:dyDescent="0.2">
      <c r="E211" s="93"/>
      <c r="F211" s="93"/>
      <c r="G211" s="86" t="s">
        <v>686</v>
      </c>
      <c r="H211" s="92">
        <v>456883266.01155162</v>
      </c>
      <c r="I211" s="92">
        <v>225052925.46168548</v>
      </c>
      <c r="J211" s="92">
        <v>11125170.270081067</v>
      </c>
      <c r="K211" s="92">
        <v>40750861.107062466</v>
      </c>
      <c r="L211" s="92">
        <v>1282692.4258852</v>
      </c>
      <c r="M211" s="92">
        <v>120286.79129873593</v>
      </c>
      <c r="N211" s="92">
        <v>42153840.324246399</v>
      </c>
      <c r="O211" s="92">
        <v>30976993.676413916</v>
      </c>
      <c r="P211" s="92">
        <v>5771916.4040438095</v>
      </c>
      <c r="Q211" s="92">
        <v>2608221.5499011842</v>
      </c>
      <c r="R211" s="92">
        <v>117288.80760559885</v>
      </c>
      <c r="S211" s="92">
        <v>39474420.437964514</v>
      </c>
      <c r="T211" s="92">
        <v>1082105.7316919731</v>
      </c>
      <c r="U211" s="92">
        <v>17708475.927970316</v>
      </c>
      <c r="V211" s="92">
        <v>93589792.859944686</v>
      </c>
      <c r="W211" s="92">
        <v>16900765.408578187</v>
      </c>
      <c r="X211" s="92">
        <v>129281139.92818518</v>
      </c>
      <c r="Y211" s="92">
        <v>9512985.6037170496</v>
      </c>
      <c r="Z211" s="92">
        <v>159338.87256502928</v>
      </c>
      <c r="AA211" s="92">
        <v>9672324.4762820788</v>
      </c>
      <c r="AB211" s="92">
        <v>123445.11310672808</v>
      </c>
      <c r="AC211" s="92">
        <v>0</v>
      </c>
      <c r="AD211" s="92">
        <v>0</v>
      </c>
    </row>
    <row r="212" spans="2:30" hidden="1" outlineLevel="1" x14ac:dyDescent="0.2">
      <c r="E212" s="93"/>
      <c r="F212" s="93"/>
      <c r="G212" s="86" t="s">
        <v>685</v>
      </c>
      <c r="H212" s="92">
        <v>100363537.26885781</v>
      </c>
      <c r="I212" s="92">
        <v>48863737.688673921</v>
      </c>
      <c r="J212" s="92">
        <v>2358227.9022133341</v>
      </c>
      <c r="K212" s="92">
        <v>8579117.8017951343</v>
      </c>
      <c r="L212" s="92">
        <v>265000.87699416588</v>
      </c>
      <c r="M212" s="92">
        <v>33004.457727351801</v>
      </c>
      <c r="N212" s="92">
        <v>8877123.1365166511</v>
      </c>
      <c r="O212" s="92">
        <v>6481657.5892808223</v>
      </c>
      <c r="P212" s="92">
        <v>1204932.5859277607</v>
      </c>
      <c r="Q212" s="92">
        <v>716949.24586357607</v>
      </c>
      <c r="R212" s="92">
        <v>0</v>
      </c>
      <c r="S212" s="92">
        <v>8403539.421072159</v>
      </c>
      <c r="T212" s="92">
        <v>226328.35366788873</v>
      </c>
      <c r="U212" s="92">
        <v>3705124.3705084114</v>
      </c>
      <c r="V212" s="92">
        <v>25812427.360031597</v>
      </c>
      <c r="W212" s="92">
        <v>0</v>
      </c>
      <c r="X212" s="92">
        <v>29743880.084207896</v>
      </c>
      <c r="Y212" s="92">
        <v>1950789.0376715055</v>
      </c>
      <c r="Z212" s="92">
        <v>32519.706257106958</v>
      </c>
      <c r="AA212" s="92">
        <v>1983308.7439286124</v>
      </c>
      <c r="AB212" s="92">
        <v>26050.130624575391</v>
      </c>
      <c r="AC212" s="92">
        <v>88576.013085825121</v>
      </c>
      <c r="AD212" s="92">
        <v>19094.14853484085</v>
      </c>
    </row>
    <row r="213" spans="2:30" hidden="1" outlineLevel="1" x14ac:dyDescent="0.2">
      <c r="E213" s="93"/>
      <c r="F213" s="93"/>
      <c r="G213" s="86" t="s">
        <v>684</v>
      </c>
      <c r="H213" s="92">
        <v>460499760.34536475</v>
      </c>
      <c r="I213" s="92">
        <v>307771630.39644057</v>
      </c>
      <c r="J213" s="92">
        <v>14507551.207678411</v>
      </c>
      <c r="K213" s="92">
        <v>52677808.812263444</v>
      </c>
      <c r="L213" s="92">
        <v>1628018.3977766612</v>
      </c>
      <c r="M213" s="92">
        <v>0</v>
      </c>
      <c r="N213" s="92">
        <v>54305827.2100401</v>
      </c>
      <c r="O213" s="92">
        <v>39499149.315483466</v>
      </c>
      <c r="P213" s="92">
        <v>7356719.218065233</v>
      </c>
      <c r="Q213" s="92">
        <v>0</v>
      </c>
      <c r="R213" s="92">
        <v>0</v>
      </c>
      <c r="S213" s="92">
        <v>46855868.533548698</v>
      </c>
      <c r="T213" s="92">
        <v>1408120.3316216024</v>
      </c>
      <c r="U213" s="92">
        <v>22709794.58945309</v>
      </c>
      <c r="V213" s="92">
        <v>0</v>
      </c>
      <c r="W213" s="92">
        <v>0</v>
      </c>
      <c r="X213" s="92">
        <v>24117914.921074688</v>
      </c>
      <c r="Y213" s="92">
        <v>11910808.726318348</v>
      </c>
      <c r="Z213" s="92">
        <v>198718.91456714328</v>
      </c>
      <c r="AA213" s="92">
        <v>12109527.640885495</v>
      </c>
      <c r="AB213" s="92">
        <v>160995.61770572857</v>
      </c>
      <c r="AC213" s="92">
        <v>551548.61920729675</v>
      </c>
      <c r="AD213" s="92">
        <v>118896.19878381991</v>
      </c>
    </row>
    <row r="214" spans="2:30" hidden="1" outlineLevel="1" x14ac:dyDescent="0.2">
      <c r="E214" s="93"/>
      <c r="F214" s="93"/>
      <c r="G214" s="86" t="s">
        <v>683</v>
      </c>
      <c r="H214" s="92">
        <v>236966401.54369372</v>
      </c>
      <c r="I214" s="92">
        <v>177180122.41554815</v>
      </c>
      <c r="J214" s="92">
        <v>8541910.1706187446</v>
      </c>
      <c r="K214" s="92">
        <v>25774502.718431976</v>
      </c>
      <c r="L214" s="92">
        <v>0</v>
      </c>
      <c r="M214" s="92">
        <v>0</v>
      </c>
      <c r="N214" s="92">
        <v>25774502.718431976</v>
      </c>
      <c r="O214" s="92">
        <v>16423613.452684717</v>
      </c>
      <c r="P214" s="92">
        <v>0</v>
      </c>
      <c r="Q214" s="92">
        <v>0</v>
      </c>
      <c r="R214" s="92">
        <v>0</v>
      </c>
      <c r="S214" s="92">
        <v>16423613.452684717</v>
      </c>
      <c r="T214" s="92">
        <v>444060.05321359838</v>
      </c>
      <c r="U214" s="92">
        <v>0</v>
      </c>
      <c r="V214" s="92">
        <v>0</v>
      </c>
      <c r="W214" s="92">
        <v>0</v>
      </c>
      <c r="X214" s="92">
        <v>444060.05321359838</v>
      </c>
      <c r="Y214" s="92">
        <v>6057752.805781005</v>
      </c>
      <c r="Z214" s="92">
        <v>0</v>
      </c>
      <c r="AA214" s="92">
        <v>6057752.805781005</v>
      </c>
      <c r="AB214" s="92">
        <v>62861.49573622625</v>
      </c>
      <c r="AC214" s="92">
        <v>2134389.5552284829</v>
      </c>
      <c r="AD214" s="92">
        <v>347188.87645084964</v>
      </c>
    </row>
    <row r="215" spans="2:30" hidden="1" outlineLevel="1" x14ac:dyDescent="0.2">
      <c r="E215" s="93"/>
      <c r="F215" s="93"/>
      <c r="G215" s="86" t="s">
        <v>682</v>
      </c>
      <c r="H215" s="92">
        <v>7283608.0755001707</v>
      </c>
      <c r="I215" s="92">
        <v>2733007.053710131</v>
      </c>
      <c r="J215" s="92">
        <v>177116.51721099383</v>
      </c>
      <c r="K215" s="92">
        <v>594245.11533416435</v>
      </c>
      <c r="L215" s="92">
        <v>18886.458840433239</v>
      </c>
      <c r="M215" s="92">
        <v>1741.1107184185512</v>
      </c>
      <c r="N215" s="92">
        <v>614872.68489301612</v>
      </c>
      <c r="O215" s="92">
        <v>541781.56330605282</v>
      </c>
      <c r="P215" s="92">
        <v>100435.87705715297</v>
      </c>
      <c r="Q215" s="92">
        <v>45635.49178540516</v>
      </c>
      <c r="R215" s="92">
        <v>2114.4811827903754</v>
      </c>
      <c r="S215" s="92">
        <v>689967.4133314013</v>
      </c>
      <c r="T215" s="92">
        <v>20762.096179895729</v>
      </c>
      <c r="U215" s="92">
        <v>364551.30564596056</v>
      </c>
      <c r="V215" s="92">
        <v>2069770.9594606056</v>
      </c>
      <c r="W215" s="92">
        <v>392683.9933008966</v>
      </c>
      <c r="X215" s="92">
        <v>2847768.3545873584</v>
      </c>
      <c r="Y215" s="92">
        <v>146784.95667568379</v>
      </c>
      <c r="Z215" s="92">
        <v>2389.4250967839725</v>
      </c>
      <c r="AA215" s="92">
        <v>149174.38177246775</v>
      </c>
      <c r="AB215" s="92">
        <v>2665.2114891870729</v>
      </c>
      <c r="AC215" s="92">
        <v>57631.629518916059</v>
      </c>
      <c r="AD215" s="92">
        <v>11404.828986699524</v>
      </c>
    </row>
    <row r="216" spans="2:30" hidden="1" outlineLevel="1" x14ac:dyDescent="0.2">
      <c r="E216" s="93"/>
      <c r="F216" s="93"/>
      <c r="G216" s="86" t="s">
        <v>681</v>
      </c>
      <c r="H216" s="92">
        <v>114072303.8034389</v>
      </c>
      <c r="I216" s="92">
        <v>53344618.684604242</v>
      </c>
      <c r="J216" s="92">
        <v>13975406.866747569</v>
      </c>
      <c r="K216" s="92">
        <v>3967217.4293927909</v>
      </c>
      <c r="L216" s="92">
        <v>1280595.850264559</v>
      </c>
      <c r="M216" s="92">
        <v>207866.4959865495</v>
      </c>
      <c r="N216" s="92">
        <v>5455679.7756438991</v>
      </c>
      <c r="O216" s="92">
        <v>1125838.5190011342</v>
      </c>
      <c r="P216" s="92">
        <v>333374.77054278023</v>
      </c>
      <c r="Q216" s="92">
        <v>724168.99629460054</v>
      </c>
      <c r="R216" s="92">
        <v>127253.8316453736</v>
      </c>
      <c r="S216" s="92">
        <v>2310636.1174838888</v>
      </c>
      <c r="T216" s="92">
        <v>7748.763008238122</v>
      </c>
      <c r="U216" s="92">
        <v>197784.27190018902</v>
      </c>
      <c r="V216" s="92">
        <v>1064967.6900288474</v>
      </c>
      <c r="W216" s="92">
        <v>190882.85679714812</v>
      </c>
      <c r="X216" s="92">
        <v>1461383.5817344226</v>
      </c>
      <c r="Y216" s="92">
        <v>311660.64058924629</v>
      </c>
      <c r="Z216" s="92">
        <v>5649.7484952524665</v>
      </c>
      <c r="AA216" s="92">
        <v>317310.38908449875</v>
      </c>
      <c r="AB216" s="92">
        <v>5850.3761077009094</v>
      </c>
      <c r="AC216" s="92">
        <v>33143085.161020651</v>
      </c>
      <c r="AD216" s="92">
        <v>4058332.8510120395</v>
      </c>
    </row>
    <row r="217" spans="2:30" collapsed="1" x14ac:dyDescent="0.2">
      <c r="B217" s="2" t="s">
        <v>654</v>
      </c>
      <c r="E217" s="92">
        <v>2238076965.6900001</v>
      </c>
      <c r="F217" s="91"/>
      <c r="G217" s="86" t="s">
        <v>679</v>
      </c>
      <c r="H217" s="92">
        <v>2238076965.6899996</v>
      </c>
      <c r="I217" s="92">
        <v>1239556563.801775</v>
      </c>
      <c r="J217" s="92">
        <v>71675398.270507693</v>
      </c>
      <c r="K217" s="92">
        <v>209228976.20563075</v>
      </c>
      <c r="L217" s="92">
        <v>6895267.8636464747</v>
      </c>
      <c r="M217" s="92">
        <v>589845.63791771606</v>
      </c>
      <c r="N217" s="92">
        <v>216714089.70719495</v>
      </c>
      <c r="O217" s="92">
        <v>153493764.08838397</v>
      </c>
      <c r="P217" s="92">
        <v>25657334.775193367</v>
      </c>
      <c r="Q217" s="92">
        <v>9015943.592907954</v>
      </c>
      <c r="R217" s="92">
        <v>467947.56458979257</v>
      </c>
      <c r="S217" s="92">
        <v>188634990.02107504</v>
      </c>
      <c r="T217" s="92">
        <v>5230749.4440653175</v>
      </c>
      <c r="U217" s="92">
        <v>78096561.24657163</v>
      </c>
      <c r="V217" s="92">
        <v>299114138.33990794</v>
      </c>
      <c r="W217" s="92">
        <v>49371244.2342619</v>
      </c>
      <c r="X217" s="92">
        <v>431812693.26480687</v>
      </c>
      <c r="Y217" s="92">
        <v>47839065.605091803</v>
      </c>
      <c r="Z217" s="92">
        <v>699243.56055332639</v>
      </c>
      <c r="AA217" s="92">
        <v>48538309.165645137</v>
      </c>
      <c r="AB217" s="92">
        <v>614773.57716550201</v>
      </c>
      <c r="AC217" s="92">
        <v>35975230.978061169</v>
      </c>
      <c r="AD217" s="92">
        <v>4554916.9037682489</v>
      </c>
    </row>
    <row r="218" spans="2:30" x14ac:dyDescent="0.2"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</row>
    <row r="219" spans="2:30" x14ac:dyDescent="0.2">
      <c r="B219" s="2" t="s">
        <v>653</v>
      </c>
      <c r="D219" s="86"/>
      <c r="E219" s="91"/>
      <c r="F219" s="91"/>
      <c r="G219" s="91"/>
      <c r="I219" s="105"/>
      <c r="J219" s="105"/>
      <c r="K219" s="105"/>
      <c r="L219" s="105"/>
      <c r="M219" s="105"/>
      <c r="N219" s="105"/>
      <c r="O219" s="105"/>
      <c r="P219" s="105"/>
      <c r="Q219" s="105"/>
      <c r="R219" s="105"/>
      <c r="S219" s="105"/>
      <c r="T219" s="105"/>
      <c r="U219" s="105"/>
      <c r="V219" s="105"/>
      <c r="W219" s="105"/>
      <c r="X219" s="105"/>
      <c r="Y219" s="105"/>
      <c r="Z219" s="105"/>
      <c r="AA219" s="105"/>
      <c r="AB219" s="105"/>
      <c r="AC219" s="105"/>
      <c r="AD219" s="105"/>
    </row>
    <row r="220" spans="2:30" hidden="1" outlineLevel="1" x14ac:dyDescent="0.2">
      <c r="D220" s="86"/>
      <c r="F220" s="91" t="s">
        <v>224</v>
      </c>
      <c r="G220" s="86" t="s">
        <v>687</v>
      </c>
      <c r="H220" s="92">
        <v>-411669816</v>
      </c>
      <c r="I220" s="99">
        <v>-202781549.04612195</v>
      </c>
      <c r="J220" s="99">
        <v>-10024216.55324349</v>
      </c>
      <c r="K220" s="99">
        <v>-36718130.73880849</v>
      </c>
      <c r="L220" s="99">
        <v>-1155756.3916893452</v>
      </c>
      <c r="M220" s="99">
        <v>-108383.13618588309</v>
      </c>
      <c r="N220" s="99">
        <v>-37982270.26668372</v>
      </c>
      <c r="O220" s="99">
        <v>-27911491.261927865</v>
      </c>
      <c r="P220" s="99">
        <v>-5200723.9940366345</v>
      </c>
      <c r="Q220" s="99">
        <v>-2350110.3354218891</v>
      </c>
      <c r="R220" s="99">
        <v>-105681.83480949707</v>
      </c>
      <c r="S220" s="99">
        <v>-35568007.426195882</v>
      </c>
      <c r="T220" s="99">
        <v>-975019.88056379627</v>
      </c>
      <c r="U220" s="99">
        <v>-15956034.219742369</v>
      </c>
      <c r="V220" s="99">
        <v>-84328089.191074565</v>
      </c>
      <c r="W220" s="99">
        <v>-15228255.231901275</v>
      </c>
      <c r="X220" s="99">
        <v>-116487398.52328201</v>
      </c>
      <c r="Y220" s="99">
        <v>-8571574.6765692066</v>
      </c>
      <c r="Z220" s="99">
        <v>-143570.5993855214</v>
      </c>
      <c r="AA220" s="99">
        <v>-8715145.2759547289</v>
      </c>
      <c r="AB220" s="99">
        <v>-111228.90851831088</v>
      </c>
      <c r="AC220" s="99">
        <v>0</v>
      </c>
      <c r="AD220" s="99">
        <v>0</v>
      </c>
    </row>
    <row r="221" spans="2:30" hidden="1" outlineLevel="1" x14ac:dyDescent="0.2">
      <c r="D221" s="86"/>
      <c r="F221" s="91" t="s">
        <v>224</v>
      </c>
      <c r="G221" s="86" t="s">
        <v>686</v>
      </c>
      <c r="H221" s="92">
        <v>0</v>
      </c>
      <c r="I221" s="99">
        <v>0</v>
      </c>
      <c r="J221" s="99">
        <v>0</v>
      </c>
      <c r="K221" s="99">
        <v>0</v>
      </c>
      <c r="L221" s="99">
        <v>0</v>
      </c>
      <c r="M221" s="99">
        <v>0</v>
      </c>
      <c r="N221" s="99">
        <v>0</v>
      </c>
      <c r="O221" s="99">
        <v>0</v>
      </c>
      <c r="P221" s="99">
        <v>0</v>
      </c>
      <c r="Q221" s="99">
        <v>0</v>
      </c>
      <c r="R221" s="99">
        <v>0</v>
      </c>
      <c r="S221" s="99">
        <v>0</v>
      </c>
      <c r="T221" s="99">
        <v>0</v>
      </c>
      <c r="U221" s="99">
        <v>0</v>
      </c>
      <c r="V221" s="99">
        <v>0</v>
      </c>
      <c r="W221" s="99">
        <v>0</v>
      </c>
      <c r="X221" s="99">
        <v>0</v>
      </c>
      <c r="Y221" s="99">
        <v>0</v>
      </c>
      <c r="Z221" s="99">
        <v>0</v>
      </c>
      <c r="AA221" s="99">
        <v>0</v>
      </c>
      <c r="AB221" s="99">
        <v>0</v>
      </c>
      <c r="AC221" s="99">
        <v>0</v>
      </c>
      <c r="AD221" s="99">
        <v>0</v>
      </c>
    </row>
    <row r="222" spans="2:30" hidden="1" outlineLevel="1" x14ac:dyDescent="0.2">
      <c r="D222" s="86"/>
      <c r="F222" s="91" t="s">
        <v>224</v>
      </c>
      <c r="G222" s="86" t="s">
        <v>685</v>
      </c>
      <c r="H222" s="92">
        <v>0</v>
      </c>
      <c r="I222" s="99">
        <v>0</v>
      </c>
      <c r="J222" s="99">
        <v>0</v>
      </c>
      <c r="K222" s="99">
        <v>0</v>
      </c>
      <c r="L222" s="99">
        <v>0</v>
      </c>
      <c r="M222" s="99">
        <v>0</v>
      </c>
      <c r="N222" s="99">
        <v>0</v>
      </c>
      <c r="O222" s="99">
        <v>0</v>
      </c>
      <c r="P222" s="99">
        <v>0</v>
      </c>
      <c r="Q222" s="99">
        <v>0</v>
      </c>
      <c r="R222" s="99">
        <v>0</v>
      </c>
      <c r="S222" s="99">
        <v>0</v>
      </c>
      <c r="T222" s="99">
        <v>0</v>
      </c>
      <c r="U222" s="99">
        <v>0</v>
      </c>
      <c r="V222" s="99">
        <v>0</v>
      </c>
      <c r="W222" s="99">
        <v>0</v>
      </c>
      <c r="X222" s="99">
        <v>0</v>
      </c>
      <c r="Y222" s="99">
        <v>0</v>
      </c>
      <c r="Z222" s="99">
        <v>0</v>
      </c>
      <c r="AA222" s="99">
        <v>0</v>
      </c>
      <c r="AB222" s="99">
        <v>0</v>
      </c>
      <c r="AC222" s="99">
        <v>0</v>
      </c>
      <c r="AD222" s="99">
        <v>0</v>
      </c>
    </row>
    <row r="223" spans="2:30" hidden="1" outlineLevel="1" x14ac:dyDescent="0.2">
      <c r="D223" s="86"/>
      <c r="F223" s="91" t="s">
        <v>224</v>
      </c>
      <c r="G223" s="86" t="s">
        <v>684</v>
      </c>
      <c r="H223" s="92">
        <v>0</v>
      </c>
      <c r="I223" s="99">
        <v>0</v>
      </c>
      <c r="J223" s="99">
        <v>0</v>
      </c>
      <c r="K223" s="99">
        <v>0</v>
      </c>
      <c r="L223" s="99">
        <v>0</v>
      </c>
      <c r="M223" s="99">
        <v>0</v>
      </c>
      <c r="N223" s="99">
        <v>0</v>
      </c>
      <c r="O223" s="99">
        <v>0</v>
      </c>
      <c r="P223" s="99">
        <v>0</v>
      </c>
      <c r="Q223" s="99">
        <v>0</v>
      </c>
      <c r="R223" s="99">
        <v>0</v>
      </c>
      <c r="S223" s="99">
        <v>0</v>
      </c>
      <c r="T223" s="99">
        <v>0</v>
      </c>
      <c r="U223" s="99">
        <v>0</v>
      </c>
      <c r="V223" s="99">
        <v>0</v>
      </c>
      <c r="W223" s="99">
        <v>0</v>
      </c>
      <c r="X223" s="99">
        <v>0</v>
      </c>
      <c r="Y223" s="99">
        <v>0</v>
      </c>
      <c r="Z223" s="99">
        <v>0</v>
      </c>
      <c r="AA223" s="99">
        <v>0</v>
      </c>
      <c r="AB223" s="99">
        <v>0</v>
      </c>
      <c r="AC223" s="99">
        <v>0</v>
      </c>
      <c r="AD223" s="99">
        <v>0</v>
      </c>
    </row>
    <row r="224" spans="2:30" hidden="1" outlineLevel="1" x14ac:dyDescent="0.2">
      <c r="D224" s="86"/>
      <c r="F224" s="91" t="s">
        <v>224</v>
      </c>
      <c r="G224" s="86" t="s">
        <v>683</v>
      </c>
      <c r="H224" s="92">
        <v>0</v>
      </c>
      <c r="I224" s="99">
        <v>0</v>
      </c>
      <c r="J224" s="99">
        <v>0</v>
      </c>
      <c r="K224" s="99">
        <v>0</v>
      </c>
      <c r="L224" s="99">
        <v>0</v>
      </c>
      <c r="M224" s="99">
        <v>0</v>
      </c>
      <c r="N224" s="99">
        <v>0</v>
      </c>
      <c r="O224" s="99">
        <v>0</v>
      </c>
      <c r="P224" s="99">
        <v>0</v>
      </c>
      <c r="Q224" s="99">
        <v>0</v>
      </c>
      <c r="R224" s="99">
        <v>0</v>
      </c>
      <c r="S224" s="99">
        <v>0</v>
      </c>
      <c r="T224" s="99">
        <v>0</v>
      </c>
      <c r="U224" s="99">
        <v>0</v>
      </c>
      <c r="V224" s="99">
        <v>0</v>
      </c>
      <c r="W224" s="99">
        <v>0</v>
      </c>
      <c r="X224" s="99">
        <v>0</v>
      </c>
      <c r="Y224" s="99">
        <v>0</v>
      </c>
      <c r="Z224" s="99">
        <v>0</v>
      </c>
      <c r="AA224" s="99">
        <v>0</v>
      </c>
      <c r="AB224" s="99">
        <v>0</v>
      </c>
      <c r="AC224" s="99">
        <v>0</v>
      </c>
      <c r="AD224" s="99">
        <v>0</v>
      </c>
    </row>
    <row r="225" spans="4:30" hidden="1" outlineLevel="1" x14ac:dyDescent="0.2">
      <c r="D225" s="86"/>
      <c r="F225" s="91" t="s">
        <v>224</v>
      </c>
      <c r="G225" s="86" t="s">
        <v>682</v>
      </c>
      <c r="H225" s="92">
        <v>0</v>
      </c>
      <c r="I225" s="99">
        <v>0</v>
      </c>
      <c r="J225" s="99">
        <v>0</v>
      </c>
      <c r="K225" s="99">
        <v>0</v>
      </c>
      <c r="L225" s="99">
        <v>0</v>
      </c>
      <c r="M225" s="99">
        <v>0</v>
      </c>
      <c r="N225" s="99">
        <v>0</v>
      </c>
      <c r="O225" s="99">
        <v>0</v>
      </c>
      <c r="P225" s="99">
        <v>0</v>
      </c>
      <c r="Q225" s="99">
        <v>0</v>
      </c>
      <c r="R225" s="99">
        <v>0</v>
      </c>
      <c r="S225" s="99">
        <v>0</v>
      </c>
      <c r="T225" s="99">
        <v>0</v>
      </c>
      <c r="U225" s="99">
        <v>0</v>
      </c>
      <c r="V225" s="99">
        <v>0</v>
      </c>
      <c r="W225" s="99">
        <v>0</v>
      </c>
      <c r="X225" s="99">
        <v>0</v>
      </c>
      <c r="Y225" s="99">
        <v>0</v>
      </c>
      <c r="Z225" s="99">
        <v>0</v>
      </c>
      <c r="AA225" s="99">
        <v>0</v>
      </c>
      <c r="AB225" s="99">
        <v>0</v>
      </c>
      <c r="AC225" s="99">
        <v>0</v>
      </c>
      <c r="AD225" s="99">
        <v>0</v>
      </c>
    </row>
    <row r="226" spans="4:30" hidden="1" outlineLevel="1" x14ac:dyDescent="0.2">
      <c r="D226" s="86"/>
      <c r="F226" s="91" t="s">
        <v>224</v>
      </c>
      <c r="G226" s="86" t="s">
        <v>681</v>
      </c>
      <c r="H226" s="92">
        <v>0</v>
      </c>
      <c r="I226" s="99">
        <v>0</v>
      </c>
      <c r="J226" s="99">
        <v>0</v>
      </c>
      <c r="K226" s="99">
        <v>0</v>
      </c>
      <c r="L226" s="99">
        <v>0</v>
      </c>
      <c r="M226" s="99">
        <v>0</v>
      </c>
      <c r="N226" s="99">
        <v>0</v>
      </c>
      <c r="O226" s="99">
        <v>0</v>
      </c>
      <c r="P226" s="99">
        <v>0</v>
      </c>
      <c r="Q226" s="99">
        <v>0</v>
      </c>
      <c r="R226" s="99">
        <v>0</v>
      </c>
      <c r="S226" s="99">
        <v>0</v>
      </c>
      <c r="T226" s="99">
        <v>0</v>
      </c>
      <c r="U226" s="99">
        <v>0</v>
      </c>
      <c r="V226" s="99">
        <v>0</v>
      </c>
      <c r="W226" s="99">
        <v>0</v>
      </c>
      <c r="X226" s="99">
        <v>0</v>
      </c>
      <c r="Y226" s="99">
        <v>0</v>
      </c>
      <c r="Z226" s="99">
        <v>0</v>
      </c>
      <c r="AA226" s="99">
        <v>0</v>
      </c>
      <c r="AB226" s="99">
        <v>0</v>
      </c>
      <c r="AC226" s="99">
        <v>0</v>
      </c>
      <c r="AD226" s="99">
        <v>0</v>
      </c>
    </row>
    <row r="227" spans="4:30" collapsed="1" x14ac:dyDescent="0.2">
      <c r="D227" s="86" t="s">
        <v>652</v>
      </c>
      <c r="E227" s="104">
        <v>-411669816</v>
      </c>
      <c r="F227" s="104" t="s">
        <v>224</v>
      </c>
      <c r="G227" s="86" t="s">
        <v>679</v>
      </c>
      <c r="H227" s="92">
        <v>-411669816</v>
      </c>
      <c r="I227" s="99">
        <v>-202781549.04612195</v>
      </c>
      <c r="J227" s="99">
        <v>-10024216.55324349</v>
      </c>
      <c r="K227" s="99">
        <v>-36718130.73880849</v>
      </c>
      <c r="L227" s="99">
        <v>-1155756.3916893452</v>
      </c>
      <c r="M227" s="99">
        <v>-108383.13618588309</v>
      </c>
      <c r="N227" s="99">
        <v>-37982270.26668372</v>
      </c>
      <c r="O227" s="99">
        <v>-27911491.261927865</v>
      </c>
      <c r="P227" s="99">
        <v>-5200723.9940366345</v>
      </c>
      <c r="Q227" s="99">
        <v>-2350110.3354218891</v>
      </c>
      <c r="R227" s="99">
        <v>-105681.83480949707</v>
      </c>
      <c r="S227" s="99">
        <v>-35568007.426195882</v>
      </c>
      <c r="T227" s="99">
        <v>-975019.88056379627</v>
      </c>
      <c r="U227" s="99">
        <v>-15956034.219742369</v>
      </c>
      <c r="V227" s="99">
        <v>-84328089.191074565</v>
      </c>
      <c r="W227" s="99">
        <v>-15228255.231901275</v>
      </c>
      <c r="X227" s="99">
        <v>-116487398.52328201</v>
      </c>
      <c r="Y227" s="99">
        <v>-8571574.6765692066</v>
      </c>
      <c r="Z227" s="99">
        <v>-143570.5993855214</v>
      </c>
      <c r="AA227" s="99">
        <v>-8715145.2759547289</v>
      </c>
      <c r="AB227" s="99">
        <v>-111228.90851831088</v>
      </c>
      <c r="AC227" s="99">
        <v>0</v>
      </c>
      <c r="AD227" s="99">
        <v>0</v>
      </c>
    </row>
    <row r="228" spans="4:30" hidden="1" outlineLevel="1" x14ac:dyDescent="0.2">
      <c r="D228" s="86"/>
      <c r="E228" s="86"/>
      <c r="F228" s="91" t="s">
        <v>224</v>
      </c>
      <c r="G228" s="86" t="s">
        <v>687</v>
      </c>
      <c r="H228" s="92">
        <v>-5216286.3867000015</v>
      </c>
      <c r="I228" s="99">
        <v>-2569453.9474403053</v>
      </c>
      <c r="J228" s="99">
        <v>-127017.2898564339</v>
      </c>
      <c r="K228" s="99">
        <v>-465257.05328349239</v>
      </c>
      <c r="L228" s="99">
        <v>-14644.640189774429</v>
      </c>
      <c r="M228" s="99">
        <v>-1373.3274966029428</v>
      </c>
      <c r="N228" s="99">
        <v>-481275.0209698698</v>
      </c>
      <c r="O228" s="99">
        <v>-353667.73623765097</v>
      </c>
      <c r="P228" s="99">
        <v>-65898.602998567527</v>
      </c>
      <c r="Q228" s="99">
        <v>-29778.351663033194</v>
      </c>
      <c r="R228" s="99">
        <v>-1339.099187777852</v>
      </c>
      <c r="S228" s="99">
        <v>-450683.79008702951</v>
      </c>
      <c r="T228" s="99">
        <v>-12354.519889665144</v>
      </c>
      <c r="U228" s="99">
        <v>-202179.61300850258</v>
      </c>
      <c r="V228" s="99">
        <v>-1068524.9356824977</v>
      </c>
      <c r="W228" s="99">
        <v>-192957.89336996147</v>
      </c>
      <c r="X228" s="99">
        <v>-1476016.9619506269</v>
      </c>
      <c r="Y228" s="99">
        <v>-108610.80059843496</v>
      </c>
      <c r="Z228" s="99">
        <v>-1819.1893940192465</v>
      </c>
      <c r="AA228" s="99">
        <v>-110429.98999245421</v>
      </c>
      <c r="AB228" s="99">
        <v>-1409.3864032809358</v>
      </c>
      <c r="AC228" s="99">
        <v>0</v>
      </c>
      <c r="AD228" s="99">
        <v>0</v>
      </c>
    </row>
    <row r="229" spans="4:30" hidden="1" outlineLevel="1" x14ac:dyDescent="0.2">
      <c r="D229" s="86"/>
      <c r="E229" s="86"/>
      <c r="F229" s="91" t="s">
        <v>224</v>
      </c>
      <c r="G229" s="86" t="s">
        <v>686</v>
      </c>
      <c r="H229" s="92">
        <v>0</v>
      </c>
      <c r="I229" s="99">
        <v>0</v>
      </c>
      <c r="J229" s="99">
        <v>0</v>
      </c>
      <c r="K229" s="99">
        <v>0</v>
      </c>
      <c r="L229" s="99">
        <v>0</v>
      </c>
      <c r="M229" s="99">
        <v>0</v>
      </c>
      <c r="N229" s="99">
        <v>0</v>
      </c>
      <c r="O229" s="99">
        <v>0</v>
      </c>
      <c r="P229" s="99">
        <v>0</v>
      </c>
      <c r="Q229" s="99">
        <v>0</v>
      </c>
      <c r="R229" s="99">
        <v>0</v>
      </c>
      <c r="S229" s="99">
        <v>0</v>
      </c>
      <c r="T229" s="99">
        <v>0</v>
      </c>
      <c r="U229" s="99">
        <v>0</v>
      </c>
      <c r="V229" s="99">
        <v>0</v>
      </c>
      <c r="W229" s="99">
        <v>0</v>
      </c>
      <c r="X229" s="99">
        <v>0</v>
      </c>
      <c r="Y229" s="99">
        <v>0</v>
      </c>
      <c r="Z229" s="99">
        <v>0</v>
      </c>
      <c r="AA229" s="99">
        <v>0</v>
      </c>
      <c r="AB229" s="99">
        <v>0</v>
      </c>
      <c r="AC229" s="99">
        <v>0</v>
      </c>
      <c r="AD229" s="99">
        <v>0</v>
      </c>
    </row>
    <row r="230" spans="4:30" hidden="1" outlineLevel="1" x14ac:dyDescent="0.2">
      <c r="D230" s="86"/>
      <c r="E230" s="86"/>
      <c r="F230" s="91" t="s">
        <v>224</v>
      </c>
      <c r="G230" s="86" t="s">
        <v>685</v>
      </c>
      <c r="H230" s="92">
        <v>0</v>
      </c>
      <c r="I230" s="99">
        <v>0</v>
      </c>
      <c r="J230" s="99">
        <v>0</v>
      </c>
      <c r="K230" s="99">
        <v>0</v>
      </c>
      <c r="L230" s="99">
        <v>0</v>
      </c>
      <c r="M230" s="99">
        <v>0</v>
      </c>
      <c r="N230" s="99">
        <v>0</v>
      </c>
      <c r="O230" s="99">
        <v>0</v>
      </c>
      <c r="P230" s="99">
        <v>0</v>
      </c>
      <c r="Q230" s="99">
        <v>0</v>
      </c>
      <c r="R230" s="99">
        <v>0</v>
      </c>
      <c r="S230" s="99">
        <v>0</v>
      </c>
      <c r="T230" s="99">
        <v>0</v>
      </c>
      <c r="U230" s="99">
        <v>0</v>
      </c>
      <c r="V230" s="99">
        <v>0</v>
      </c>
      <c r="W230" s="99">
        <v>0</v>
      </c>
      <c r="X230" s="99">
        <v>0</v>
      </c>
      <c r="Y230" s="99">
        <v>0</v>
      </c>
      <c r="Z230" s="99">
        <v>0</v>
      </c>
      <c r="AA230" s="99">
        <v>0</v>
      </c>
      <c r="AB230" s="99">
        <v>0</v>
      </c>
      <c r="AC230" s="99">
        <v>0</v>
      </c>
      <c r="AD230" s="99">
        <v>0</v>
      </c>
    </row>
    <row r="231" spans="4:30" hidden="1" outlineLevel="1" x14ac:dyDescent="0.2">
      <c r="D231" s="86"/>
      <c r="E231" s="86"/>
      <c r="F231" s="91" t="s">
        <v>224</v>
      </c>
      <c r="G231" s="86" t="s">
        <v>684</v>
      </c>
      <c r="H231" s="92">
        <v>0</v>
      </c>
      <c r="I231" s="99">
        <v>0</v>
      </c>
      <c r="J231" s="99">
        <v>0</v>
      </c>
      <c r="K231" s="99">
        <v>0</v>
      </c>
      <c r="L231" s="99">
        <v>0</v>
      </c>
      <c r="M231" s="99">
        <v>0</v>
      </c>
      <c r="N231" s="99">
        <v>0</v>
      </c>
      <c r="O231" s="99">
        <v>0</v>
      </c>
      <c r="P231" s="99">
        <v>0</v>
      </c>
      <c r="Q231" s="99">
        <v>0</v>
      </c>
      <c r="R231" s="99">
        <v>0</v>
      </c>
      <c r="S231" s="99">
        <v>0</v>
      </c>
      <c r="T231" s="99">
        <v>0</v>
      </c>
      <c r="U231" s="99">
        <v>0</v>
      </c>
      <c r="V231" s="99">
        <v>0</v>
      </c>
      <c r="W231" s="99">
        <v>0</v>
      </c>
      <c r="X231" s="99">
        <v>0</v>
      </c>
      <c r="Y231" s="99">
        <v>0</v>
      </c>
      <c r="Z231" s="99">
        <v>0</v>
      </c>
      <c r="AA231" s="99">
        <v>0</v>
      </c>
      <c r="AB231" s="99">
        <v>0</v>
      </c>
      <c r="AC231" s="99">
        <v>0</v>
      </c>
      <c r="AD231" s="99">
        <v>0</v>
      </c>
    </row>
    <row r="232" spans="4:30" hidden="1" outlineLevel="1" x14ac:dyDescent="0.2">
      <c r="D232" s="86"/>
      <c r="E232" s="86"/>
      <c r="F232" s="91" t="s">
        <v>224</v>
      </c>
      <c r="G232" s="86" t="s">
        <v>683</v>
      </c>
      <c r="H232" s="92">
        <v>0</v>
      </c>
      <c r="I232" s="99">
        <v>0</v>
      </c>
      <c r="J232" s="99">
        <v>0</v>
      </c>
      <c r="K232" s="99">
        <v>0</v>
      </c>
      <c r="L232" s="99">
        <v>0</v>
      </c>
      <c r="M232" s="99">
        <v>0</v>
      </c>
      <c r="N232" s="99">
        <v>0</v>
      </c>
      <c r="O232" s="99">
        <v>0</v>
      </c>
      <c r="P232" s="99">
        <v>0</v>
      </c>
      <c r="Q232" s="99">
        <v>0</v>
      </c>
      <c r="R232" s="99">
        <v>0</v>
      </c>
      <c r="S232" s="99">
        <v>0</v>
      </c>
      <c r="T232" s="99">
        <v>0</v>
      </c>
      <c r="U232" s="99">
        <v>0</v>
      </c>
      <c r="V232" s="99">
        <v>0</v>
      </c>
      <c r="W232" s="99">
        <v>0</v>
      </c>
      <c r="X232" s="99">
        <v>0</v>
      </c>
      <c r="Y232" s="99">
        <v>0</v>
      </c>
      <c r="Z232" s="99">
        <v>0</v>
      </c>
      <c r="AA232" s="99">
        <v>0</v>
      </c>
      <c r="AB232" s="99">
        <v>0</v>
      </c>
      <c r="AC232" s="99">
        <v>0</v>
      </c>
      <c r="AD232" s="99">
        <v>0</v>
      </c>
    </row>
    <row r="233" spans="4:30" hidden="1" outlineLevel="1" x14ac:dyDescent="0.2">
      <c r="D233" s="86"/>
      <c r="E233" s="86"/>
      <c r="F233" s="91" t="s">
        <v>224</v>
      </c>
      <c r="G233" s="86" t="s">
        <v>682</v>
      </c>
      <c r="H233" s="92">
        <v>0</v>
      </c>
      <c r="I233" s="99">
        <v>0</v>
      </c>
      <c r="J233" s="99">
        <v>0</v>
      </c>
      <c r="K233" s="99">
        <v>0</v>
      </c>
      <c r="L233" s="99">
        <v>0</v>
      </c>
      <c r="M233" s="99">
        <v>0</v>
      </c>
      <c r="N233" s="99">
        <v>0</v>
      </c>
      <c r="O233" s="99">
        <v>0</v>
      </c>
      <c r="P233" s="99">
        <v>0</v>
      </c>
      <c r="Q233" s="99">
        <v>0</v>
      </c>
      <c r="R233" s="99">
        <v>0</v>
      </c>
      <c r="S233" s="99">
        <v>0</v>
      </c>
      <c r="T233" s="99">
        <v>0</v>
      </c>
      <c r="U233" s="99">
        <v>0</v>
      </c>
      <c r="V233" s="99">
        <v>0</v>
      </c>
      <c r="W233" s="99">
        <v>0</v>
      </c>
      <c r="X233" s="99">
        <v>0</v>
      </c>
      <c r="Y233" s="99">
        <v>0</v>
      </c>
      <c r="Z233" s="99">
        <v>0</v>
      </c>
      <c r="AA233" s="99">
        <v>0</v>
      </c>
      <c r="AB233" s="99">
        <v>0</v>
      </c>
      <c r="AC233" s="99">
        <v>0</v>
      </c>
      <c r="AD233" s="99">
        <v>0</v>
      </c>
    </row>
    <row r="234" spans="4:30" hidden="1" outlineLevel="1" x14ac:dyDescent="0.2">
      <c r="D234" s="86"/>
      <c r="E234" s="86"/>
      <c r="F234" s="91" t="s">
        <v>224</v>
      </c>
      <c r="G234" s="86" t="s">
        <v>681</v>
      </c>
      <c r="H234" s="92">
        <v>0</v>
      </c>
      <c r="I234" s="99">
        <v>0</v>
      </c>
      <c r="J234" s="99">
        <v>0</v>
      </c>
      <c r="K234" s="99">
        <v>0</v>
      </c>
      <c r="L234" s="99">
        <v>0</v>
      </c>
      <c r="M234" s="99">
        <v>0</v>
      </c>
      <c r="N234" s="99">
        <v>0</v>
      </c>
      <c r="O234" s="99">
        <v>0</v>
      </c>
      <c r="P234" s="99">
        <v>0</v>
      </c>
      <c r="Q234" s="99">
        <v>0</v>
      </c>
      <c r="R234" s="99">
        <v>0</v>
      </c>
      <c r="S234" s="99">
        <v>0</v>
      </c>
      <c r="T234" s="99">
        <v>0</v>
      </c>
      <c r="U234" s="99">
        <v>0</v>
      </c>
      <c r="V234" s="99">
        <v>0</v>
      </c>
      <c r="W234" s="99">
        <v>0</v>
      </c>
      <c r="X234" s="99">
        <v>0</v>
      </c>
      <c r="Y234" s="99">
        <v>0</v>
      </c>
      <c r="Z234" s="99">
        <v>0</v>
      </c>
      <c r="AA234" s="99">
        <v>0</v>
      </c>
      <c r="AB234" s="99">
        <v>0</v>
      </c>
      <c r="AC234" s="99">
        <v>0</v>
      </c>
      <c r="AD234" s="99">
        <v>0</v>
      </c>
    </row>
    <row r="235" spans="4:30" collapsed="1" x14ac:dyDescent="0.2">
      <c r="D235" s="86" t="s">
        <v>651</v>
      </c>
      <c r="E235" s="104">
        <v>-5216286.3866999997</v>
      </c>
      <c r="F235" s="104" t="s">
        <v>224</v>
      </c>
      <c r="G235" s="86" t="s">
        <v>679</v>
      </c>
      <c r="H235" s="92">
        <v>-5216286.3867000015</v>
      </c>
      <c r="I235" s="99">
        <v>-2569453.9474403053</v>
      </c>
      <c r="J235" s="99">
        <v>-127017.2898564339</v>
      </c>
      <c r="K235" s="99">
        <v>-465257.05328349239</v>
      </c>
      <c r="L235" s="99">
        <v>-14644.640189774429</v>
      </c>
      <c r="M235" s="99">
        <v>-1373.3274966029428</v>
      </c>
      <c r="N235" s="99">
        <v>-481275.0209698698</v>
      </c>
      <c r="O235" s="99">
        <v>-353667.73623765097</v>
      </c>
      <c r="P235" s="99">
        <v>-65898.602998567527</v>
      </c>
      <c r="Q235" s="99">
        <v>-29778.351663033194</v>
      </c>
      <c r="R235" s="99">
        <v>-1339.099187777852</v>
      </c>
      <c r="S235" s="99">
        <v>-450683.79008702951</v>
      </c>
      <c r="T235" s="99">
        <v>-12354.519889665144</v>
      </c>
      <c r="U235" s="99">
        <v>-202179.61300850258</v>
      </c>
      <c r="V235" s="99">
        <v>-1068524.9356824977</v>
      </c>
      <c r="W235" s="99">
        <v>-192957.89336996147</v>
      </c>
      <c r="X235" s="99">
        <v>-1476016.9619506269</v>
      </c>
      <c r="Y235" s="99">
        <v>-108610.80059843496</v>
      </c>
      <c r="Z235" s="99">
        <v>-1819.1893940192465</v>
      </c>
      <c r="AA235" s="99">
        <v>-110429.98999245421</v>
      </c>
      <c r="AB235" s="99">
        <v>-1409.3864032809358</v>
      </c>
      <c r="AC235" s="99">
        <v>0</v>
      </c>
      <c r="AD235" s="99">
        <v>0</v>
      </c>
    </row>
    <row r="236" spans="4:30" hidden="1" outlineLevel="1" x14ac:dyDescent="0.2">
      <c r="D236" s="86"/>
      <c r="E236" s="86"/>
      <c r="F236" s="91" t="s">
        <v>227</v>
      </c>
      <c r="G236" s="86" t="s">
        <v>687</v>
      </c>
      <c r="H236" s="92">
        <v>-3513876.3296923735</v>
      </c>
      <c r="I236" s="99">
        <v>-1730875.710575586</v>
      </c>
      <c r="J236" s="99">
        <v>-85563.371180346061</v>
      </c>
      <c r="K236" s="99">
        <v>-313413.72492961463</v>
      </c>
      <c r="L236" s="99">
        <v>-9865.1513174039865</v>
      </c>
      <c r="M236" s="99">
        <v>-925.12232371537129</v>
      </c>
      <c r="N236" s="99">
        <v>-324203.99857073399</v>
      </c>
      <c r="O236" s="99">
        <v>-238243.18582468966</v>
      </c>
      <c r="P236" s="99">
        <v>-44391.646483764795</v>
      </c>
      <c r="Q236" s="99">
        <v>-20059.758473534472</v>
      </c>
      <c r="R236" s="99">
        <v>-902.06491557678635</v>
      </c>
      <c r="S236" s="99">
        <v>-303596.6556975657</v>
      </c>
      <c r="T236" s="99">
        <v>-8322.4447023645935</v>
      </c>
      <c r="U236" s="99">
        <v>-136195.38956073043</v>
      </c>
      <c r="V236" s="99">
        <v>-719796.46070700523</v>
      </c>
      <c r="W236" s="99">
        <v>-129983.31070717098</v>
      </c>
      <c r="X236" s="99">
        <v>-994297.60567727126</v>
      </c>
      <c r="Y236" s="99">
        <v>-73164.104322351108</v>
      </c>
      <c r="Z236" s="99">
        <v>-1225.4707807398004</v>
      </c>
      <c r="AA236" s="99">
        <v>-74389.575103090901</v>
      </c>
      <c r="AB236" s="99">
        <v>-949.4128877790032</v>
      </c>
      <c r="AC236" s="99">
        <v>0</v>
      </c>
      <c r="AD236" s="99">
        <v>0</v>
      </c>
    </row>
    <row r="237" spans="4:30" hidden="1" outlineLevel="1" x14ac:dyDescent="0.2">
      <c r="D237" s="86"/>
      <c r="E237" s="86"/>
      <c r="F237" s="91" t="s">
        <v>227</v>
      </c>
      <c r="G237" s="86" t="s">
        <v>686</v>
      </c>
      <c r="H237" s="92">
        <v>-148782329.26138237</v>
      </c>
      <c r="I237" s="99">
        <v>-73287644.674714908</v>
      </c>
      <c r="J237" s="99">
        <v>-3622870.1494405223</v>
      </c>
      <c r="K237" s="99">
        <v>-13270365.727867424</v>
      </c>
      <c r="L237" s="99">
        <v>-417703.99803679407</v>
      </c>
      <c r="M237" s="99">
        <v>-39170.944353105784</v>
      </c>
      <c r="N237" s="99">
        <v>-13727240.670257324</v>
      </c>
      <c r="O237" s="99">
        <v>-10087542.301397068</v>
      </c>
      <c r="P237" s="99">
        <v>-1879603.0206847368</v>
      </c>
      <c r="Q237" s="99">
        <v>-849357.60683828522</v>
      </c>
      <c r="R237" s="99">
        <v>-38194.662159961736</v>
      </c>
      <c r="S237" s="99">
        <v>-12854697.591080053</v>
      </c>
      <c r="T237" s="99">
        <v>-352383.69020097505</v>
      </c>
      <c r="U237" s="99">
        <v>-5766699.0503563974</v>
      </c>
      <c r="V237" s="99">
        <v>-30477166.516404662</v>
      </c>
      <c r="W237" s="99">
        <v>-5503671.1362610646</v>
      </c>
      <c r="X237" s="99">
        <v>-42099920.393223092</v>
      </c>
      <c r="Y237" s="99">
        <v>-3097868.233841673</v>
      </c>
      <c r="Z237" s="99">
        <v>-51888.108770235085</v>
      </c>
      <c r="AA237" s="99">
        <v>-3149756.342611908</v>
      </c>
      <c r="AB237" s="99">
        <v>-40199.440054539977</v>
      </c>
      <c r="AC237" s="99">
        <v>0</v>
      </c>
      <c r="AD237" s="99">
        <v>0</v>
      </c>
    </row>
    <row r="238" spans="4:30" hidden="1" outlineLevel="1" x14ac:dyDescent="0.2">
      <c r="D238" s="86"/>
      <c r="E238" s="86"/>
      <c r="F238" s="91" t="s">
        <v>227</v>
      </c>
      <c r="G238" s="86" t="s">
        <v>685</v>
      </c>
      <c r="H238" s="92">
        <v>-35099750.112225212</v>
      </c>
      <c r="I238" s="99">
        <v>-17088925.212224085</v>
      </c>
      <c r="J238" s="99">
        <v>-824733.88571019541</v>
      </c>
      <c r="K238" s="99">
        <v>-3000341.5505343024</v>
      </c>
      <c r="L238" s="99">
        <v>-92677.727540616906</v>
      </c>
      <c r="M238" s="99">
        <v>-11542.520823237346</v>
      </c>
      <c r="N238" s="99">
        <v>-3104561.7988981567</v>
      </c>
      <c r="O238" s="99">
        <v>-2266804.9362122095</v>
      </c>
      <c r="P238" s="99">
        <v>-421396.39374054765</v>
      </c>
      <c r="Q238" s="99">
        <v>-250735.87537620901</v>
      </c>
      <c r="R238" s="99">
        <v>0</v>
      </c>
      <c r="S238" s="99">
        <v>-2938937.2053289665</v>
      </c>
      <c r="T238" s="99">
        <v>-79152.936148248147</v>
      </c>
      <c r="U238" s="99">
        <v>-1295778.7566930882</v>
      </c>
      <c r="V238" s="99">
        <v>-9027279.9742003866</v>
      </c>
      <c r="W238" s="99">
        <v>0</v>
      </c>
      <c r="X238" s="99">
        <v>-10402211.667041723</v>
      </c>
      <c r="Y238" s="99">
        <v>-682241.87396376918</v>
      </c>
      <c r="Z238" s="99">
        <v>-11372.990574153477</v>
      </c>
      <c r="AA238" s="99">
        <v>-693614.86453792267</v>
      </c>
      <c r="AB238" s="99">
        <v>-9110.411013753097</v>
      </c>
      <c r="AC238" s="99">
        <v>-30977.345058306899</v>
      </c>
      <c r="AD238" s="99">
        <v>-6677.7224121073696</v>
      </c>
    </row>
    <row r="239" spans="4:30" hidden="1" outlineLevel="1" x14ac:dyDescent="0.2">
      <c r="D239" s="86"/>
      <c r="E239" s="86"/>
      <c r="F239" s="91" t="s">
        <v>227</v>
      </c>
      <c r="G239" s="86" t="s">
        <v>684</v>
      </c>
      <c r="H239" s="92">
        <v>0</v>
      </c>
      <c r="I239" s="99">
        <v>0</v>
      </c>
      <c r="J239" s="99">
        <v>0</v>
      </c>
      <c r="K239" s="99">
        <v>0</v>
      </c>
      <c r="L239" s="99">
        <v>0</v>
      </c>
      <c r="M239" s="99">
        <v>0</v>
      </c>
      <c r="N239" s="99">
        <v>0</v>
      </c>
      <c r="O239" s="99">
        <v>0</v>
      </c>
      <c r="P239" s="99">
        <v>0</v>
      </c>
      <c r="Q239" s="99">
        <v>0</v>
      </c>
      <c r="R239" s="99">
        <v>0</v>
      </c>
      <c r="S239" s="99">
        <v>0</v>
      </c>
      <c r="T239" s="99">
        <v>0</v>
      </c>
      <c r="U239" s="99">
        <v>0</v>
      </c>
      <c r="V239" s="99">
        <v>0</v>
      </c>
      <c r="W239" s="99">
        <v>0</v>
      </c>
      <c r="X239" s="99">
        <v>0</v>
      </c>
      <c r="Y239" s="99">
        <v>0</v>
      </c>
      <c r="Z239" s="99">
        <v>0</v>
      </c>
      <c r="AA239" s="99">
        <v>0</v>
      </c>
      <c r="AB239" s="99">
        <v>0</v>
      </c>
      <c r="AC239" s="99">
        <v>0</v>
      </c>
      <c r="AD239" s="99">
        <v>0</v>
      </c>
    </row>
    <row r="240" spans="4:30" hidden="1" outlineLevel="1" x14ac:dyDescent="0.2">
      <c r="D240" s="86"/>
      <c r="E240" s="86"/>
      <c r="F240" s="91" t="s">
        <v>227</v>
      </c>
      <c r="G240" s="86" t="s">
        <v>683</v>
      </c>
      <c r="H240" s="92">
        <v>0</v>
      </c>
      <c r="I240" s="99">
        <v>0</v>
      </c>
      <c r="J240" s="99">
        <v>0</v>
      </c>
      <c r="K240" s="99">
        <v>0</v>
      </c>
      <c r="L240" s="99">
        <v>0</v>
      </c>
      <c r="M240" s="99">
        <v>0</v>
      </c>
      <c r="N240" s="99">
        <v>0</v>
      </c>
      <c r="O240" s="99">
        <v>0</v>
      </c>
      <c r="P240" s="99">
        <v>0</v>
      </c>
      <c r="Q240" s="99">
        <v>0</v>
      </c>
      <c r="R240" s="99">
        <v>0</v>
      </c>
      <c r="S240" s="99">
        <v>0</v>
      </c>
      <c r="T240" s="99">
        <v>0</v>
      </c>
      <c r="U240" s="99">
        <v>0</v>
      </c>
      <c r="V240" s="99">
        <v>0</v>
      </c>
      <c r="W240" s="99">
        <v>0</v>
      </c>
      <c r="X240" s="99">
        <v>0</v>
      </c>
      <c r="Y240" s="99">
        <v>0</v>
      </c>
      <c r="Z240" s="99">
        <v>0</v>
      </c>
      <c r="AA240" s="99">
        <v>0</v>
      </c>
      <c r="AB240" s="99">
        <v>0</v>
      </c>
      <c r="AC240" s="99">
        <v>0</v>
      </c>
      <c r="AD240" s="99">
        <v>0</v>
      </c>
    </row>
    <row r="241" spans="4:30" hidden="1" outlineLevel="1" x14ac:dyDescent="0.2">
      <c r="D241" s="86"/>
      <c r="E241" s="86"/>
      <c r="F241" s="91" t="s">
        <v>227</v>
      </c>
      <c r="G241" s="86" t="s">
        <v>682</v>
      </c>
      <c r="H241" s="92">
        <v>0</v>
      </c>
      <c r="I241" s="99">
        <v>0</v>
      </c>
      <c r="J241" s="99">
        <v>0</v>
      </c>
      <c r="K241" s="99">
        <v>0</v>
      </c>
      <c r="L241" s="99">
        <v>0</v>
      </c>
      <c r="M241" s="99">
        <v>0</v>
      </c>
      <c r="N241" s="99">
        <v>0</v>
      </c>
      <c r="O241" s="99">
        <v>0</v>
      </c>
      <c r="P241" s="99">
        <v>0</v>
      </c>
      <c r="Q241" s="99">
        <v>0</v>
      </c>
      <c r="R241" s="99">
        <v>0</v>
      </c>
      <c r="S241" s="99">
        <v>0</v>
      </c>
      <c r="T241" s="99">
        <v>0</v>
      </c>
      <c r="U241" s="99">
        <v>0</v>
      </c>
      <c r="V241" s="99">
        <v>0</v>
      </c>
      <c r="W241" s="99">
        <v>0</v>
      </c>
      <c r="X241" s="99">
        <v>0</v>
      </c>
      <c r="Y241" s="99">
        <v>0</v>
      </c>
      <c r="Z241" s="99">
        <v>0</v>
      </c>
      <c r="AA241" s="99">
        <v>0</v>
      </c>
      <c r="AB241" s="99">
        <v>0</v>
      </c>
      <c r="AC241" s="99">
        <v>0</v>
      </c>
      <c r="AD241" s="99">
        <v>0</v>
      </c>
    </row>
    <row r="242" spans="4:30" hidden="1" outlineLevel="1" x14ac:dyDescent="0.2">
      <c r="D242" s="86"/>
      <c r="E242" s="86"/>
      <c r="F242" s="91" t="s">
        <v>227</v>
      </c>
      <c r="G242" s="86" t="s">
        <v>681</v>
      </c>
      <c r="H242" s="92">
        <v>0</v>
      </c>
      <c r="I242" s="99">
        <v>0</v>
      </c>
      <c r="J242" s="99">
        <v>0</v>
      </c>
      <c r="K242" s="99">
        <v>0</v>
      </c>
      <c r="L242" s="99">
        <v>0</v>
      </c>
      <c r="M242" s="99">
        <v>0</v>
      </c>
      <c r="N242" s="99">
        <v>0</v>
      </c>
      <c r="O242" s="99">
        <v>0</v>
      </c>
      <c r="P242" s="99">
        <v>0</v>
      </c>
      <c r="Q242" s="99">
        <v>0</v>
      </c>
      <c r="R242" s="99">
        <v>0</v>
      </c>
      <c r="S242" s="99">
        <v>0</v>
      </c>
      <c r="T242" s="99">
        <v>0</v>
      </c>
      <c r="U242" s="99">
        <v>0</v>
      </c>
      <c r="V242" s="99">
        <v>0</v>
      </c>
      <c r="W242" s="99">
        <v>0</v>
      </c>
      <c r="X242" s="99">
        <v>0</v>
      </c>
      <c r="Y242" s="99">
        <v>0</v>
      </c>
      <c r="Z242" s="99">
        <v>0</v>
      </c>
      <c r="AA242" s="99">
        <v>0</v>
      </c>
      <c r="AB242" s="99">
        <v>0</v>
      </c>
      <c r="AC242" s="99">
        <v>0</v>
      </c>
      <c r="AD242" s="99">
        <v>0</v>
      </c>
    </row>
    <row r="243" spans="4:30" collapsed="1" x14ac:dyDescent="0.2">
      <c r="D243" s="86" t="s">
        <v>650</v>
      </c>
      <c r="E243" s="104">
        <v>-187395955.7033</v>
      </c>
      <c r="F243" s="104" t="s">
        <v>227</v>
      </c>
      <c r="G243" s="86" t="s">
        <v>679</v>
      </c>
      <c r="H243" s="92">
        <v>-187395955.70329997</v>
      </c>
      <c r="I243" s="99">
        <v>-92107445.597514585</v>
      </c>
      <c r="J243" s="99">
        <v>-4533167.4063310632</v>
      </c>
      <c r="K243" s="99">
        <v>-16584121.003331341</v>
      </c>
      <c r="L243" s="99">
        <v>-520246.87689481495</v>
      </c>
      <c r="M243" s="99">
        <v>-51638.5875000585</v>
      </c>
      <c r="N243" s="99">
        <v>-17156006.467726216</v>
      </c>
      <c r="O243" s="99">
        <v>-12592590.423433967</v>
      </c>
      <c r="P243" s="99">
        <v>-2345391.0609090491</v>
      </c>
      <c r="Q243" s="99">
        <v>-1120153.2406880285</v>
      </c>
      <c r="R243" s="99">
        <v>-39096.727075538525</v>
      </c>
      <c r="S243" s="99">
        <v>-16097231.452106582</v>
      </c>
      <c r="T243" s="99">
        <v>-439859.07105158782</v>
      </c>
      <c r="U243" s="99">
        <v>-7198673.1966102161</v>
      </c>
      <c r="V243" s="99">
        <v>-40224242.951312058</v>
      </c>
      <c r="W243" s="99">
        <v>-5633654.4469682351</v>
      </c>
      <c r="X243" s="99">
        <v>-53496429.665942095</v>
      </c>
      <c r="Y243" s="99">
        <v>-3853274.2121277936</v>
      </c>
      <c r="Z243" s="99">
        <v>-64486.570125128368</v>
      </c>
      <c r="AA243" s="99">
        <v>-3917760.7822529217</v>
      </c>
      <c r="AB243" s="99">
        <v>-50259.263956072078</v>
      </c>
      <c r="AC243" s="99">
        <v>-30977.345058306899</v>
      </c>
      <c r="AD243" s="99">
        <v>-6677.7224121073696</v>
      </c>
    </row>
    <row r="244" spans="4:30" hidden="1" outlineLevel="1" x14ac:dyDescent="0.2">
      <c r="D244" s="86"/>
      <c r="E244" s="86"/>
      <c r="F244" s="91" t="s">
        <v>226</v>
      </c>
      <c r="G244" s="86" t="s">
        <v>687</v>
      </c>
      <c r="H244" s="92">
        <v>0</v>
      </c>
      <c r="I244" s="99">
        <v>0</v>
      </c>
      <c r="J244" s="99">
        <v>0</v>
      </c>
      <c r="K244" s="99">
        <v>0</v>
      </c>
      <c r="L244" s="99">
        <v>0</v>
      </c>
      <c r="M244" s="99">
        <v>0</v>
      </c>
      <c r="N244" s="99">
        <v>0</v>
      </c>
      <c r="O244" s="99">
        <v>0</v>
      </c>
      <c r="P244" s="99">
        <v>0</v>
      </c>
      <c r="Q244" s="99">
        <v>0</v>
      </c>
      <c r="R244" s="99">
        <v>0</v>
      </c>
      <c r="S244" s="99">
        <v>0</v>
      </c>
      <c r="T244" s="99">
        <v>0</v>
      </c>
      <c r="U244" s="99">
        <v>0</v>
      </c>
      <c r="V244" s="99">
        <v>0</v>
      </c>
      <c r="W244" s="99">
        <v>0</v>
      </c>
      <c r="X244" s="99">
        <v>0</v>
      </c>
      <c r="Y244" s="99">
        <v>0</v>
      </c>
      <c r="Z244" s="99">
        <v>0</v>
      </c>
      <c r="AA244" s="99">
        <v>0</v>
      </c>
      <c r="AB244" s="99">
        <v>0</v>
      </c>
      <c r="AC244" s="99">
        <v>0</v>
      </c>
      <c r="AD244" s="99">
        <v>0</v>
      </c>
    </row>
    <row r="245" spans="4:30" hidden="1" outlineLevel="1" x14ac:dyDescent="0.2">
      <c r="D245" s="86"/>
      <c r="E245" s="86"/>
      <c r="F245" s="91" t="s">
        <v>226</v>
      </c>
      <c r="G245" s="86" t="s">
        <v>686</v>
      </c>
      <c r="H245" s="92">
        <v>0</v>
      </c>
      <c r="I245" s="99">
        <v>0</v>
      </c>
      <c r="J245" s="99">
        <v>0</v>
      </c>
      <c r="K245" s="99">
        <v>0</v>
      </c>
      <c r="L245" s="99">
        <v>0</v>
      </c>
      <c r="M245" s="99">
        <v>0</v>
      </c>
      <c r="N245" s="99">
        <v>0</v>
      </c>
      <c r="O245" s="99">
        <v>0</v>
      </c>
      <c r="P245" s="99">
        <v>0</v>
      </c>
      <c r="Q245" s="99">
        <v>0</v>
      </c>
      <c r="R245" s="99">
        <v>0</v>
      </c>
      <c r="S245" s="99">
        <v>0</v>
      </c>
      <c r="T245" s="99">
        <v>0</v>
      </c>
      <c r="U245" s="99">
        <v>0</v>
      </c>
      <c r="V245" s="99">
        <v>0</v>
      </c>
      <c r="W245" s="99">
        <v>0</v>
      </c>
      <c r="X245" s="99">
        <v>0</v>
      </c>
      <c r="Y245" s="99">
        <v>0</v>
      </c>
      <c r="Z245" s="99">
        <v>0</v>
      </c>
      <c r="AA245" s="99">
        <v>0</v>
      </c>
      <c r="AB245" s="99">
        <v>0</v>
      </c>
      <c r="AC245" s="99">
        <v>0</v>
      </c>
      <c r="AD245" s="99">
        <v>0</v>
      </c>
    </row>
    <row r="246" spans="4:30" hidden="1" outlineLevel="1" x14ac:dyDescent="0.2">
      <c r="D246" s="86"/>
      <c r="E246" s="86"/>
      <c r="F246" s="91" t="s">
        <v>226</v>
      </c>
      <c r="G246" s="86" t="s">
        <v>685</v>
      </c>
      <c r="H246" s="92">
        <v>0</v>
      </c>
      <c r="I246" s="99">
        <v>0</v>
      </c>
      <c r="J246" s="99">
        <v>0</v>
      </c>
      <c r="K246" s="99">
        <v>0</v>
      </c>
      <c r="L246" s="99">
        <v>0</v>
      </c>
      <c r="M246" s="99">
        <v>0</v>
      </c>
      <c r="N246" s="99">
        <v>0</v>
      </c>
      <c r="O246" s="99">
        <v>0</v>
      </c>
      <c r="P246" s="99">
        <v>0</v>
      </c>
      <c r="Q246" s="99">
        <v>0</v>
      </c>
      <c r="R246" s="99">
        <v>0</v>
      </c>
      <c r="S246" s="99">
        <v>0</v>
      </c>
      <c r="T246" s="99">
        <v>0</v>
      </c>
      <c r="U246" s="99">
        <v>0</v>
      </c>
      <c r="V246" s="99">
        <v>0</v>
      </c>
      <c r="W246" s="99">
        <v>0</v>
      </c>
      <c r="X246" s="99">
        <v>0</v>
      </c>
      <c r="Y246" s="99">
        <v>0</v>
      </c>
      <c r="Z246" s="99">
        <v>0</v>
      </c>
      <c r="AA246" s="99">
        <v>0</v>
      </c>
      <c r="AB246" s="99">
        <v>0</v>
      </c>
      <c r="AC246" s="99">
        <v>0</v>
      </c>
      <c r="AD246" s="99">
        <v>0</v>
      </c>
    </row>
    <row r="247" spans="4:30" hidden="1" outlineLevel="1" x14ac:dyDescent="0.2">
      <c r="D247" s="86"/>
      <c r="E247" s="86"/>
      <c r="F247" s="91" t="s">
        <v>226</v>
      </c>
      <c r="G247" s="86" t="s">
        <v>684</v>
      </c>
      <c r="H247" s="92">
        <v>-129126432.85215177</v>
      </c>
      <c r="I247" s="99">
        <v>-86300702.385551795</v>
      </c>
      <c r="J247" s="99">
        <v>-4067989.8192835082</v>
      </c>
      <c r="K247" s="99">
        <v>-14771120.700027725</v>
      </c>
      <c r="L247" s="99">
        <v>-456504.49017588014</v>
      </c>
      <c r="M247" s="99">
        <v>0</v>
      </c>
      <c r="N247" s="99">
        <v>-15227625.190203605</v>
      </c>
      <c r="O247" s="99">
        <v>-11075758.75387582</v>
      </c>
      <c r="P247" s="99">
        <v>-2062860.8132416734</v>
      </c>
      <c r="Q247" s="99">
        <v>0</v>
      </c>
      <c r="R247" s="99">
        <v>0</v>
      </c>
      <c r="S247" s="99">
        <v>-13138619.567117494</v>
      </c>
      <c r="T247" s="99">
        <v>-394843.97410439758</v>
      </c>
      <c r="U247" s="99">
        <v>-6367939.8311562883</v>
      </c>
      <c r="V247" s="99">
        <v>0</v>
      </c>
      <c r="W247" s="99">
        <v>0</v>
      </c>
      <c r="X247" s="99">
        <v>-6762783.8052606862</v>
      </c>
      <c r="Y247" s="99">
        <v>-3339850.2575990544</v>
      </c>
      <c r="Z247" s="99">
        <v>-55721.776183037247</v>
      </c>
      <c r="AA247" s="99">
        <v>-3395572.0337820915</v>
      </c>
      <c r="AB247" s="99">
        <v>-45143.975327106178</v>
      </c>
      <c r="AC247" s="99">
        <v>-154656.98763742016</v>
      </c>
      <c r="AD247" s="99">
        <v>-33339.087988060761</v>
      </c>
    </row>
    <row r="248" spans="4:30" hidden="1" outlineLevel="1" x14ac:dyDescent="0.2">
      <c r="D248" s="86"/>
      <c r="E248" s="86"/>
      <c r="F248" s="91" t="s">
        <v>226</v>
      </c>
      <c r="G248" s="86" t="s">
        <v>683</v>
      </c>
      <c r="H248" s="92">
        <v>-68008716.33374773</v>
      </c>
      <c r="I248" s="99">
        <v>-50850215.924454063</v>
      </c>
      <c r="J248" s="99">
        <v>-2451505.1161582056</v>
      </c>
      <c r="K248" s="99">
        <v>-7397212.5693862895</v>
      </c>
      <c r="L248" s="99">
        <v>0</v>
      </c>
      <c r="M248" s="99">
        <v>0</v>
      </c>
      <c r="N248" s="99">
        <v>-7397212.5693862895</v>
      </c>
      <c r="O248" s="99">
        <v>-4713532.6409250731</v>
      </c>
      <c r="P248" s="99">
        <v>0</v>
      </c>
      <c r="Q248" s="99">
        <v>0</v>
      </c>
      <c r="R248" s="99">
        <v>0</v>
      </c>
      <c r="S248" s="99">
        <v>-4713532.6409250731</v>
      </c>
      <c r="T248" s="99">
        <v>-127444.03424881322</v>
      </c>
      <c r="U248" s="99">
        <v>0</v>
      </c>
      <c r="V248" s="99">
        <v>0</v>
      </c>
      <c r="W248" s="99">
        <v>0</v>
      </c>
      <c r="X248" s="99">
        <v>-127444.03424881322</v>
      </c>
      <c r="Y248" s="99">
        <v>-1738558.6712062242</v>
      </c>
      <c r="Z248" s="99">
        <v>0</v>
      </c>
      <c r="AA248" s="99">
        <v>-1738558.6712062242</v>
      </c>
      <c r="AB248" s="99">
        <v>-18041.079258452683</v>
      </c>
      <c r="AC248" s="99">
        <v>-612564.02959084755</v>
      </c>
      <c r="AD248" s="99">
        <v>-99642.268519761768</v>
      </c>
    </row>
    <row r="249" spans="4:30" hidden="1" outlineLevel="1" x14ac:dyDescent="0.2">
      <c r="D249" s="86"/>
      <c r="E249" s="86"/>
      <c r="F249" s="91" t="s">
        <v>226</v>
      </c>
      <c r="G249" s="86" t="s">
        <v>682</v>
      </c>
      <c r="H249" s="92">
        <v>0</v>
      </c>
      <c r="I249" s="99">
        <v>0</v>
      </c>
      <c r="J249" s="99">
        <v>0</v>
      </c>
      <c r="K249" s="99">
        <v>0</v>
      </c>
      <c r="L249" s="99">
        <v>0</v>
      </c>
      <c r="M249" s="99">
        <v>0</v>
      </c>
      <c r="N249" s="99">
        <v>0</v>
      </c>
      <c r="O249" s="99">
        <v>0</v>
      </c>
      <c r="P249" s="99">
        <v>0</v>
      </c>
      <c r="Q249" s="99">
        <v>0</v>
      </c>
      <c r="R249" s="99">
        <v>0</v>
      </c>
      <c r="S249" s="99">
        <v>0</v>
      </c>
      <c r="T249" s="99">
        <v>0</v>
      </c>
      <c r="U249" s="99">
        <v>0</v>
      </c>
      <c r="V249" s="99">
        <v>0</v>
      </c>
      <c r="W249" s="99">
        <v>0</v>
      </c>
      <c r="X249" s="99">
        <v>0</v>
      </c>
      <c r="Y249" s="99">
        <v>0</v>
      </c>
      <c r="Z249" s="99">
        <v>0</v>
      </c>
      <c r="AA249" s="99">
        <v>0</v>
      </c>
      <c r="AB249" s="99">
        <v>0</v>
      </c>
      <c r="AC249" s="99">
        <v>0</v>
      </c>
      <c r="AD249" s="99">
        <v>0</v>
      </c>
    </row>
    <row r="250" spans="4:30" hidden="1" outlineLevel="1" x14ac:dyDescent="0.2">
      <c r="D250" s="86"/>
      <c r="E250" s="86"/>
      <c r="F250" s="91" t="s">
        <v>226</v>
      </c>
      <c r="G250" s="86" t="s">
        <v>681</v>
      </c>
      <c r="H250" s="92">
        <v>-31955758.814100448</v>
      </c>
      <c r="I250" s="99">
        <v>-14544897.666544028</v>
      </c>
      <c r="J250" s="99">
        <v>-3915400.6146244365</v>
      </c>
      <c r="K250" s="99">
        <v>-1110665.0093821252</v>
      </c>
      <c r="L250" s="99">
        <v>-367369.72767553705</v>
      </c>
      <c r="M250" s="99">
        <v>-59672.631684379012</v>
      </c>
      <c r="N250" s="99">
        <v>-1537707.3687420413</v>
      </c>
      <c r="O250" s="99">
        <v>-320718.87618833617</v>
      </c>
      <c r="P250" s="99">
        <v>-95385.850378962583</v>
      </c>
      <c r="Q250" s="99">
        <v>-207908.25835752796</v>
      </c>
      <c r="R250" s="99">
        <v>-36540.660375313244</v>
      </c>
      <c r="S250" s="99">
        <v>-660553.64530014002</v>
      </c>
      <c r="T250" s="99">
        <v>-2206.6335092304025</v>
      </c>
      <c r="U250" s="99">
        <v>-56584.834111761942</v>
      </c>
      <c r="V250" s="99">
        <v>-305747.22731153469</v>
      </c>
      <c r="W250" s="99">
        <v>-54811.102895535812</v>
      </c>
      <c r="X250" s="99">
        <v>-419349.79782806284</v>
      </c>
      <c r="Y250" s="99">
        <v>-88816.268584845107</v>
      </c>
      <c r="Z250" s="99">
        <v>-1616.690289039037</v>
      </c>
      <c r="AA250" s="99">
        <v>-90432.958873884141</v>
      </c>
      <c r="AB250" s="99">
        <v>-1638.9759293198579</v>
      </c>
      <c r="AC250" s="99">
        <v>-9626585.2298479229</v>
      </c>
      <c r="AD250" s="99">
        <v>-1159192.5564106139</v>
      </c>
    </row>
    <row r="251" spans="4:30" collapsed="1" x14ac:dyDescent="0.2">
      <c r="D251" s="86" t="s">
        <v>196</v>
      </c>
      <c r="E251" s="104">
        <v>-229090908</v>
      </c>
      <c r="F251" s="104" t="s">
        <v>226</v>
      </c>
      <c r="G251" s="86" t="s">
        <v>679</v>
      </c>
      <c r="H251" s="92">
        <v>-229090908</v>
      </c>
      <c r="I251" s="99">
        <v>-151695815.97654989</v>
      </c>
      <c r="J251" s="99">
        <v>-10434895.550066151</v>
      </c>
      <c r="K251" s="99">
        <v>-23278998.27879614</v>
      </c>
      <c r="L251" s="99">
        <v>-823874.21785141714</v>
      </c>
      <c r="M251" s="99">
        <v>-59672.631684379012</v>
      </c>
      <c r="N251" s="99">
        <v>-24162545.128331937</v>
      </c>
      <c r="O251" s="99">
        <v>-16110010.27098923</v>
      </c>
      <c r="P251" s="99">
        <v>-2158246.6636206359</v>
      </c>
      <c r="Q251" s="99">
        <v>-207908.25835752796</v>
      </c>
      <c r="R251" s="99">
        <v>-36540.660375313244</v>
      </c>
      <c r="S251" s="99">
        <v>-18512705.853342708</v>
      </c>
      <c r="T251" s="99">
        <v>-524494.64186244109</v>
      </c>
      <c r="U251" s="99">
        <v>-6424524.6652680496</v>
      </c>
      <c r="V251" s="99">
        <v>-305747.22731153469</v>
      </c>
      <c r="W251" s="99">
        <v>-54811.102895535812</v>
      </c>
      <c r="X251" s="99">
        <v>-7309577.6373375608</v>
      </c>
      <c r="Y251" s="99">
        <v>-5167225.1973901233</v>
      </c>
      <c r="Z251" s="99">
        <v>-57338.466472076281</v>
      </c>
      <c r="AA251" s="99">
        <v>-5224563.6638621995</v>
      </c>
      <c r="AB251" s="99">
        <v>-64824.030514878716</v>
      </c>
      <c r="AC251" s="99">
        <v>-10393806.247076189</v>
      </c>
      <c r="AD251" s="99">
        <v>-1292173.9129184366</v>
      </c>
    </row>
    <row r="252" spans="4:30" hidden="1" outlineLevel="1" x14ac:dyDescent="0.2">
      <c r="D252" s="86"/>
      <c r="E252" s="86"/>
      <c r="F252" s="91" t="s">
        <v>225</v>
      </c>
      <c r="G252" s="86" t="s">
        <v>687</v>
      </c>
      <c r="H252" s="92">
        <v>-10654056.204469383</v>
      </c>
      <c r="I252" s="99">
        <v>-5248006.8656934211</v>
      </c>
      <c r="J252" s="99">
        <v>-259427.73167520374</v>
      </c>
      <c r="K252" s="99">
        <v>-950268.91311924695</v>
      </c>
      <c r="L252" s="99">
        <v>-29911.091552393562</v>
      </c>
      <c r="M252" s="99">
        <v>-2804.9664553037269</v>
      </c>
      <c r="N252" s="99">
        <v>-982984.97112694418</v>
      </c>
      <c r="O252" s="99">
        <v>-722352.19852780132</v>
      </c>
      <c r="P252" s="99">
        <v>-134595.25955723401</v>
      </c>
      <c r="Q252" s="99">
        <v>-60821.091630116483</v>
      </c>
      <c r="R252" s="99">
        <v>-2735.0565042442422</v>
      </c>
      <c r="S252" s="99">
        <v>-920503.606219396</v>
      </c>
      <c r="T252" s="99">
        <v>-25233.612483266701</v>
      </c>
      <c r="U252" s="99">
        <v>-412943.76893926063</v>
      </c>
      <c r="V252" s="99">
        <v>-2182419.4219214148</v>
      </c>
      <c r="W252" s="99">
        <v>-394108.77560350701</v>
      </c>
      <c r="X252" s="99">
        <v>-3014705.5789474491</v>
      </c>
      <c r="Y252" s="99">
        <v>-221833.21393904375</v>
      </c>
      <c r="Z252" s="99">
        <v>-3715.6215387010598</v>
      </c>
      <c r="AA252" s="99">
        <v>-225548.83547774481</v>
      </c>
      <c r="AB252" s="99">
        <v>-2878.6153292226486</v>
      </c>
      <c r="AC252" s="99">
        <v>0</v>
      </c>
      <c r="AD252" s="99">
        <v>0</v>
      </c>
    </row>
    <row r="253" spans="4:30" hidden="1" outlineLevel="1" x14ac:dyDescent="0.2">
      <c r="D253" s="86"/>
      <c r="E253" s="86"/>
      <c r="F253" s="91" t="s">
        <v>225</v>
      </c>
      <c r="G253" s="86" t="s">
        <v>686</v>
      </c>
      <c r="H253" s="92">
        <v>-38927.983953702576</v>
      </c>
      <c r="I253" s="99">
        <v>-19175.262748373043</v>
      </c>
      <c r="J253" s="99">
        <v>-947.90175516074862</v>
      </c>
      <c r="K253" s="99">
        <v>-3472.1098041598711</v>
      </c>
      <c r="L253" s="99">
        <v>-109.28968926415538</v>
      </c>
      <c r="M253" s="99">
        <v>-10.248837350504264</v>
      </c>
      <c r="N253" s="99">
        <v>-3591.6483307745307</v>
      </c>
      <c r="O253" s="99">
        <v>-2639.343575211833</v>
      </c>
      <c r="P253" s="99">
        <v>-491.78660256085925</v>
      </c>
      <c r="Q253" s="99">
        <v>-222.22920863047648</v>
      </c>
      <c r="R253" s="99">
        <v>-9.9933991023086044</v>
      </c>
      <c r="S253" s="99">
        <v>-3363.3527855054772</v>
      </c>
      <c r="T253" s="99">
        <v>-92.199031335171924</v>
      </c>
      <c r="U253" s="99">
        <v>-1508.8214387592122</v>
      </c>
      <c r="V253" s="99">
        <v>-7974.1636993773454</v>
      </c>
      <c r="W253" s="99">
        <v>-1440.0017982137897</v>
      </c>
      <c r="X253" s="99">
        <v>-11015.18596768552</v>
      </c>
      <c r="Y253" s="99">
        <v>-810.53822383579734</v>
      </c>
      <c r="Z253" s="99">
        <v>-13.576205424550821</v>
      </c>
      <c r="AA253" s="99">
        <v>-824.11442926034817</v>
      </c>
      <c r="AB253" s="99">
        <v>-10.517936942913146</v>
      </c>
      <c r="AC253" s="99">
        <v>0</v>
      </c>
      <c r="AD253" s="99">
        <v>0</v>
      </c>
    </row>
    <row r="254" spans="4:30" hidden="1" outlineLevel="1" x14ac:dyDescent="0.2">
      <c r="D254" s="86"/>
      <c r="E254" s="86"/>
      <c r="F254" s="91" t="s">
        <v>225</v>
      </c>
      <c r="G254" s="86" t="s">
        <v>685</v>
      </c>
      <c r="H254" s="92">
        <v>-8562.5417919392203</v>
      </c>
      <c r="I254" s="99">
        <v>-4168.822736376912</v>
      </c>
      <c r="J254" s="99">
        <v>-201.19283872514939</v>
      </c>
      <c r="K254" s="99">
        <v>-731.92970988114462</v>
      </c>
      <c r="L254" s="99">
        <v>-22.608620081659588</v>
      </c>
      <c r="M254" s="99">
        <v>-2.8157840616328178</v>
      </c>
      <c r="N254" s="99">
        <v>-757.35411402443708</v>
      </c>
      <c r="O254" s="99">
        <v>-552.98433574120543</v>
      </c>
      <c r="P254" s="99">
        <v>-102.79914303774976</v>
      </c>
      <c r="Q254" s="99">
        <v>-61.166714998904695</v>
      </c>
      <c r="R254" s="99">
        <v>0</v>
      </c>
      <c r="S254" s="99">
        <v>-716.95019377785991</v>
      </c>
      <c r="T254" s="99">
        <v>-19.30926350065414</v>
      </c>
      <c r="U254" s="99">
        <v>-316.10366802660434</v>
      </c>
      <c r="V254" s="99">
        <v>-2202.1940839887779</v>
      </c>
      <c r="W254" s="99">
        <v>0</v>
      </c>
      <c r="X254" s="99">
        <v>-2537.6070155160364</v>
      </c>
      <c r="Y254" s="99">
        <v>-166.43208397062159</v>
      </c>
      <c r="Z254" s="99">
        <v>-2.7744273614244892</v>
      </c>
      <c r="AA254" s="99">
        <v>-169.20651133204609</v>
      </c>
      <c r="AB254" s="99">
        <v>-2.2224738010266916</v>
      </c>
      <c r="AC254" s="99">
        <v>-7.5568860409832395</v>
      </c>
      <c r="AD254" s="99">
        <v>-1.6290223447694394</v>
      </c>
    </row>
    <row r="255" spans="4:30" hidden="1" outlineLevel="1" x14ac:dyDescent="0.2">
      <c r="D255" s="86"/>
      <c r="E255" s="86"/>
      <c r="F255" s="91" t="s">
        <v>225</v>
      </c>
      <c r="G255" s="86" t="s">
        <v>684</v>
      </c>
      <c r="H255" s="92">
        <v>-5486007.4961981969</v>
      </c>
      <c r="I255" s="99">
        <v>-3666532.7908221325</v>
      </c>
      <c r="J255" s="99">
        <v>-172830.7841400684</v>
      </c>
      <c r="K255" s="99">
        <v>-627559.18441876222</v>
      </c>
      <c r="L255" s="99">
        <v>-19394.844261054652</v>
      </c>
      <c r="M255" s="99">
        <v>0</v>
      </c>
      <c r="N255" s="99">
        <v>-646954.02867981687</v>
      </c>
      <c r="O255" s="99">
        <v>-470559.70034746459</v>
      </c>
      <c r="P255" s="99">
        <v>-87641.775855567917</v>
      </c>
      <c r="Q255" s="99">
        <v>0</v>
      </c>
      <c r="R255" s="99">
        <v>0</v>
      </c>
      <c r="S255" s="99">
        <v>-558201.47620303254</v>
      </c>
      <c r="T255" s="99">
        <v>-16775.163333487188</v>
      </c>
      <c r="U255" s="99">
        <v>-270545.42495619116</v>
      </c>
      <c r="V255" s="99">
        <v>0</v>
      </c>
      <c r="W255" s="99">
        <v>0</v>
      </c>
      <c r="X255" s="99">
        <v>-287320.58828967833</v>
      </c>
      <c r="Y255" s="99">
        <v>-141895.37451519995</v>
      </c>
      <c r="Z255" s="99">
        <v>-2367.3702981606571</v>
      </c>
      <c r="AA255" s="99">
        <v>-144262.74481336059</v>
      </c>
      <c r="AB255" s="99">
        <v>-1917.9666128952772</v>
      </c>
      <c r="AC255" s="99">
        <v>-6570.6871534953898</v>
      </c>
      <c r="AD255" s="99">
        <v>-1416.4294837163909</v>
      </c>
    </row>
    <row r="256" spans="4:30" hidden="1" outlineLevel="1" x14ac:dyDescent="0.2">
      <c r="D256" s="86"/>
      <c r="E256" s="86"/>
      <c r="F256" s="91" t="s">
        <v>225</v>
      </c>
      <c r="G256" s="86" t="s">
        <v>683</v>
      </c>
      <c r="H256" s="92">
        <v>-2264142.7693900731</v>
      </c>
      <c r="I256" s="99">
        <v>-1692902.8353111995</v>
      </c>
      <c r="J256" s="99">
        <v>-81615.38523434884</v>
      </c>
      <c r="K256" s="99">
        <v>-246267.62943776304</v>
      </c>
      <c r="L256" s="99">
        <v>0</v>
      </c>
      <c r="M256" s="99">
        <v>0</v>
      </c>
      <c r="N256" s="99">
        <v>-246267.62943776304</v>
      </c>
      <c r="O256" s="99">
        <v>-156922.69200997718</v>
      </c>
      <c r="P256" s="99">
        <v>0</v>
      </c>
      <c r="Q256" s="99">
        <v>0</v>
      </c>
      <c r="R256" s="99">
        <v>0</v>
      </c>
      <c r="S256" s="99">
        <v>-156922.69200997718</v>
      </c>
      <c r="T256" s="99">
        <v>-4242.860389105218</v>
      </c>
      <c r="U256" s="99">
        <v>0</v>
      </c>
      <c r="V256" s="99">
        <v>0</v>
      </c>
      <c r="W256" s="99">
        <v>0</v>
      </c>
      <c r="X256" s="99">
        <v>-4242.860389105218</v>
      </c>
      <c r="Y256" s="99">
        <v>-57880.007986838988</v>
      </c>
      <c r="Z256" s="99">
        <v>0</v>
      </c>
      <c r="AA256" s="99">
        <v>-57880.007986838988</v>
      </c>
      <c r="AB256" s="99">
        <v>-600.62270480981283</v>
      </c>
      <c r="AC256" s="99">
        <v>-20393.450915619342</v>
      </c>
      <c r="AD256" s="99">
        <v>-3317.2854004111209</v>
      </c>
    </row>
    <row r="257" spans="4:30" hidden="1" outlineLevel="1" x14ac:dyDescent="0.2">
      <c r="D257" s="86"/>
      <c r="E257" s="86"/>
      <c r="F257" s="91" t="s">
        <v>225</v>
      </c>
      <c r="G257" s="86" t="s">
        <v>682</v>
      </c>
      <c r="H257" s="92">
        <v>-2804728.7749608923</v>
      </c>
      <c r="I257" s="99">
        <v>-1052410.212940447</v>
      </c>
      <c r="J257" s="99">
        <v>-68202.982257308977</v>
      </c>
      <c r="K257" s="99">
        <v>-228828.3989310108</v>
      </c>
      <c r="L257" s="99">
        <v>-7272.6860119035236</v>
      </c>
      <c r="M257" s="99">
        <v>-670.45663107099563</v>
      </c>
      <c r="N257" s="99">
        <v>-236771.54157398531</v>
      </c>
      <c r="O257" s="99">
        <v>-208626.04420727762</v>
      </c>
      <c r="P257" s="99">
        <v>-38675.254283405033</v>
      </c>
      <c r="Q257" s="99">
        <v>-17573.045617398595</v>
      </c>
      <c r="R257" s="99">
        <v>-814.2319240698921</v>
      </c>
      <c r="S257" s="99">
        <v>-265688.57603215112</v>
      </c>
      <c r="T257" s="99">
        <v>-7994.9453595854466</v>
      </c>
      <c r="U257" s="99">
        <v>-140379.26344967089</v>
      </c>
      <c r="V257" s="99">
        <v>-797015.17536402191</v>
      </c>
      <c r="W257" s="99">
        <v>-151212.43263791938</v>
      </c>
      <c r="X257" s="99">
        <v>-1096601.8168111977</v>
      </c>
      <c r="Y257" s="99">
        <v>-56523.084088569267</v>
      </c>
      <c r="Z257" s="99">
        <v>-920.10570243423103</v>
      </c>
      <c r="AA257" s="99">
        <v>-57443.189791003497</v>
      </c>
      <c r="AB257" s="99">
        <v>-1026.3038974081576</v>
      </c>
      <c r="AC257" s="99">
        <v>-22192.447477137139</v>
      </c>
      <c r="AD257" s="99">
        <v>-4391.7041802537724</v>
      </c>
    </row>
    <row r="258" spans="4:30" hidden="1" outlineLevel="1" x14ac:dyDescent="0.2">
      <c r="D258" s="86"/>
      <c r="E258" s="86"/>
      <c r="F258" s="91" t="s">
        <v>225</v>
      </c>
      <c r="G258" s="86" t="s">
        <v>681</v>
      </c>
      <c r="H258" s="92">
        <v>-2114023.2292358186</v>
      </c>
      <c r="I258" s="99">
        <v>-1510471.6950970527</v>
      </c>
      <c r="J258" s="99">
        <v>-258491.44408757833</v>
      </c>
      <c r="K258" s="99">
        <v>-74431.604074644594</v>
      </c>
      <c r="L258" s="99">
        <v>-12442.204067050958</v>
      </c>
      <c r="M258" s="99">
        <v>-1965.8085762558071</v>
      </c>
      <c r="N258" s="99">
        <v>-88839.616717951358</v>
      </c>
      <c r="O258" s="99">
        <v>-13889.111249796582</v>
      </c>
      <c r="P258" s="99">
        <v>-3567.1085240139441</v>
      </c>
      <c r="Q258" s="99">
        <v>-6822.765307474132</v>
      </c>
      <c r="R258" s="99">
        <v>-1190.8090869786538</v>
      </c>
      <c r="S258" s="99">
        <v>-25469.794168263314</v>
      </c>
      <c r="T258" s="99">
        <v>-96.595323014146857</v>
      </c>
      <c r="U258" s="99">
        <v>-2123.6101550793064</v>
      </c>
      <c r="V258" s="99">
        <v>-10038.87027669322</v>
      </c>
      <c r="W258" s="99">
        <v>-1786.8788977757263</v>
      </c>
      <c r="X258" s="99">
        <v>-14045.954652562401</v>
      </c>
      <c r="Y258" s="99">
        <v>-3801.4781617947438</v>
      </c>
      <c r="Z258" s="99">
        <v>-60.225861130531108</v>
      </c>
      <c r="AA258" s="99">
        <v>-3861.7040229252748</v>
      </c>
      <c r="AB258" s="99">
        <v>-108.32288322854006</v>
      </c>
      <c r="AC258" s="99">
        <v>-166712.39914160236</v>
      </c>
      <c r="AD258" s="99">
        <v>-46022.298464654014</v>
      </c>
    </row>
    <row r="259" spans="4:30" collapsed="1" x14ac:dyDescent="0.2">
      <c r="D259" s="86" t="s">
        <v>429</v>
      </c>
      <c r="E259" s="104">
        <v>-23370449</v>
      </c>
      <c r="F259" s="104" t="s">
        <v>225</v>
      </c>
      <c r="G259" s="86" t="s">
        <v>679</v>
      </c>
      <c r="H259" s="92">
        <v>-23370449</v>
      </c>
      <c r="I259" s="99">
        <v>-13193668.485349001</v>
      </c>
      <c r="J259" s="99">
        <v>-841717.42198839423</v>
      </c>
      <c r="K259" s="99">
        <v>-2131559.7694954691</v>
      </c>
      <c r="L259" s="99">
        <v>-69152.724201748511</v>
      </c>
      <c r="M259" s="99">
        <v>-5454.2962840426671</v>
      </c>
      <c r="N259" s="99">
        <v>-2206166.7899812604</v>
      </c>
      <c r="O259" s="99">
        <v>-1575542.0742532702</v>
      </c>
      <c r="P259" s="99">
        <v>-265073.98396581947</v>
      </c>
      <c r="Q259" s="99">
        <v>-85500.298478618584</v>
      </c>
      <c r="R259" s="99">
        <v>-4750.0909143950967</v>
      </c>
      <c r="S259" s="99">
        <v>-1930866.4476121033</v>
      </c>
      <c r="T259" s="99">
        <v>-54454.685183294518</v>
      </c>
      <c r="U259" s="99">
        <v>-827816.99260698783</v>
      </c>
      <c r="V259" s="99">
        <v>-2999649.8253454962</v>
      </c>
      <c r="W259" s="99">
        <v>-548548.08893741586</v>
      </c>
      <c r="X259" s="99">
        <v>-4430469.5920731947</v>
      </c>
      <c r="Y259" s="99">
        <v>-482910.12899925315</v>
      </c>
      <c r="Z259" s="99">
        <v>-7079.6740332124546</v>
      </c>
      <c r="AA259" s="99">
        <v>-489989.80303246563</v>
      </c>
      <c r="AB259" s="99">
        <v>-6544.5718383083758</v>
      </c>
      <c r="AC259" s="99">
        <v>-215876.54157389523</v>
      </c>
      <c r="AD259" s="99">
        <v>-55149.346551380062</v>
      </c>
    </row>
    <row r="260" spans="4:30" x14ac:dyDescent="0.2">
      <c r="D260" s="86"/>
      <c r="E260" s="86"/>
      <c r="F260" s="86"/>
      <c r="G260" s="86"/>
      <c r="H260" s="92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</row>
    <row r="261" spans="4:30" hidden="1" outlineLevel="1" x14ac:dyDescent="0.2">
      <c r="D261" s="86"/>
      <c r="E261" s="86"/>
      <c r="F261" s="91" t="s">
        <v>368</v>
      </c>
      <c r="G261" s="86" t="s">
        <v>687</v>
      </c>
      <c r="H261" s="92">
        <v>0</v>
      </c>
      <c r="I261" s="99">
        <v>0</v>
      </c>
      <c r="J261" s="99">
        <v>0</v>
      </c>
      <c r="K261" s="99">
        <v>0</v>
      </c>
      <c r="L261" s="99">
        <v>0</v>
      </c>
      <c r="M261" s="99">
        <v>0</v>
      </c>
      <c r="N261" s="99">
        <v>0</v>
      </c>
      <c r="O261" s="99">
        <v>0</v>
      </c>
      <c r="P261" s="99">
        <v>0</v>
      </c>
      <c r="Q261" s="99">
        <v>0</v>
      </c>
      <c r="R261" s="99">
        <v>0</v>
      </c>
      <c r="S261" s="99">
        <v>0</v>
      </c>
      <c r="T261" s="99">
        <v>0</v>
      </c>
      <c r="U261" s="99">
        <v>0</v>
      </c>
      <c r="V261" s="99">
        <v>0</v>
      </c>
      <c r="W261" s="99">
        <v>0</v>
      </c>
      <c r="X261" s="99">
        <v>0</v>
      </c>
      <c r="Y261" s="99">
        <v>0</v>
      </c>
      <c r="Z261" s="99">
        <v>0</v>
      </c>
      <c r="AA261" s="99">
        <v>0</v>
      </c>
      <c r="AB261" s="99">
        <v>0</v>
      </c>
      <c r="AC261" s="99">
        <v>0</v>
      </c>
      <c r="AD261" s="99">
        <v>0</v>
      </c>
    </row>
    <row r="262" spans="4:30" hidden="1" outlineLevel="1" x14ac:dyDescent="0.2">
      <c r="D262" s="86"/>
      <c r="E262" s="86"/>
      <c r="F262" s="91" t="s">
        <v>368</v>
      </c>
      <c r="G262" s="86" t="s">
        <v>686</v>
      </c>
      <c r="H262" s="92">
        <v>-1061244.9099999995</v>
      </c>
      <c r="I262" s="99">
        <v>-522751.19137496385</v>
      </c>
      <c r="J262" s="99">
        <v>-25841.459296756879</v>
      </c>
      <c r="K262" s="99">
        <v>-94655.784409695538</v>
      </c>
      <c r="L262" s="99">
        <v>-2979.4280275342885</v>
      </c>
      <c r="M262" s="99">
        <v>-279.40122675184222</v>
      </c>
      <c r="N262" s="99">
        <v>-97914.613663981669</v>
      </c>
      <c r="O262" s="99">
        <v>-71953.120877413094</v>
      </c>
      <c r="P262" s="99">
        <v>-13406.962697955598</v>
      </c>
      <c r="Q262" s="99">
        <v>-6058.3568055542628</v>
      </c>
      <c r="R262" s="99">
        <v>-272.43753346016393</v>
      </c>
      <c r="S262" s="99">
        <v>-91690.877914383105</v>
      </c>
      <c r="T262" s="99">
        <v>-2513.5068085660573</v>
      </c>
      <c r="U262" s="99">
        <v>-41133.110666261244</v>
      </c>
      <c r="V262" s="99">
        <v>-217389.6456476028</v>
      </c>
      <c r="W262" s="99">
        <v>-39256.966930594899</v>
      </c>
      <c r="X262" s="99">
        <v>-300293.23005302501</v>
      </c>
      <c r="Y262" s="99">
        <v>-22096.689246203958</v>
      </c>
      <c r="Z262" s="99">
        <v>-370.1110985108844</v>
      </c>
      <c r="AA262" s="99">
        <v>-22466.800344714844</v>
      </c>
      <c r="AB262" s="99">
        <v>-286.73735217427992</v>
      </c>
      <c r="AC262" s="99">
        <v>0</v>
      </c>
      <c r="AD262" s="99">
        <v>0</v>
      </c>
    </row>
    <row r="263" spans="4:30" hidden="1" outlineLevel="1" x14ac:dyDescent="0.2">
      <c r="D263" s="86"/>
      <c r="E263" s="86"/>
      <c r="F263" s="91" t="s">
        <v>368</v>
      </c>
      <c r="G263" s="86" t="s">
        <v>685</v>
      </c>
      <c r="H263" s="92">
        <v>0</v>
      </c>
      <c r="I263" s="99">
        <v>0</v>
      </c>
      <c r="J263" s="99">
        <v>0</v>
      </c>
      <c r="K263" s="99">
        <v>0</v>
      </c>
      <c r="L263" s="99">
        <v>0</v>
      </c>
      <c r="M263" s="99">
        <v>0</v>
      </c>
      <c r="N263" s="99">
        <v>0</v>
      </c>
      <c r="O263" s="99">
        <v>0</v>
      </c>
      <c r="P263" s="99">
        <v>0</v>
      </c>
      <c r="Q263" s="99">
        <v>0</v>
      </c>
      <c r="R263" s="99">
        <v>0</v>
      </c>
      <c r="S263" s="99">
        <v>0</v>
      </c>
      <c r="T263" s="99">
        <v>0</v>
      </c>
      <c r="U263" s="99">
        <v>0</v>
      </c>
      <c r="V263" s="99">
        <v>0</v>
      </c>
      <c r="W263" s="99">
        <v>0</v>
      </c>
      <c r="X263" s="99">
        <v>0</v>
      </c>
      <c r="Y263" s="99">
        <v>0</v>
      </c>
      <c r="Z263" s="99">
        <v>0</v>
      </c>
      <c r="AA263" s="99">
        <v>0</v>
      </c>
      <c r="AB263" s="99">
        <v>0</v>
      </c>
      <c r="AC263" s="99">
        <v>0</v>
      </c>
      <c r="AD263" s="99">
        <v>0</v>
      </c>
    </row>
    <row r="264" spans="4:30" hidden="1" outlineLevel="1" x14ac:dyDescent="0.2">
      <c r="D264" s="86"/>
      <c r="E264" s="86"/>
      <c r="F264" s="91" t="s">
        <v>368</v>
      </c>
      <c r="G264" s="86" t="s">
        <v>684</v>
      </c>
      <c r="H264" s="92">
        <v>0</v>
      </c>
      <c r="I264" s="99">
        <v>0</v>
      </c>
      <c r="J264" s="99">
        <v>0</v>
      </c>
      <c r="K264" s="99">
        <v>0</v>
      </c>
      <c r="L264" s="99">
        <v>0</v>
      </c>
      <c r="M264" s="99">
        <v>0</v>
      </c>
      <c r="N264" s="99">
        <v>0</v>
      </c>
      <c r="O264" s="99">
        <v>0</v>
      </c>
      <c r="P264" s="99">
        <v>0</v>
      </c>
      <c r="Q264" s="99">
        <v>0</v>
      </c>
      <c r="R264" s="99">
        <v>0</v>
      </c>
      <c r="S264" s="99">
        <v>0</v>
      </c>
      <c r="T264" s="99">
        <v>0</v>
      </c>
      <c r="U264" s="99">
        <v>0</v>
      </c>
      <c r="V264" s="99">
        <v>0</v>
      </c>
      <c r="W264" s="99">
        <v>0</v>
      </c>
      <c r="X264" s="99">
        <v>0</v>
      </c>
      <c r="Y264" s="99">
        <v>0</v>
      </c>
      <c r="Z264" s="99">
        <v>0</v>
      </c>
      <c r="AA264" s="99">
        <v>0</v>
      </c>
      <c r="AB264" s="99">
        <v>0</v>
      </c>
      <c r="AC264" s="99">
        <v>0</v>
      </c>
      <c r="AD264" s="99">
        <v>0</v>
      </c>
    </row>
    <row r="265" spans="4:30" hidden="1" outlineLevel="1" x14ac:dyDescent="0.2">
      <c r="D265" s="86"/>
      <c r="E265" s="86"/>
      <c r="F265" s="91" t="s">
        <v>368</v>
      </c>
      <c r="G265" s="86" t="s">
        <v>683</v>
      </c>
      <c r="H265" s="92">
        <v>0</v>
      </c>
      <c r="I265" s="99">
        <v>0</v>
      </c>
      <c r="J265" s="99">
        <v>0</v>
      </c>
      <c r="K265" s="99">
        <v>0</v>
      </c>
      <c r="L265" s="99">
        <v>0</v>
      </c>
      <c r="M265" s="99">
        <v>0</v>
      </c>
      <c r="N265" s="99">
        <v>0</v>
      </c>
      <c r="O265" s="99">
        <v>0</v>
      </c>
      <c r="P265" s="99">
        <v>0</v>
      </c>
      <c r="Q265" s="99">
        <v>0</v>
      </c>
      <c r="R265" s="99">
        <v>0</v>
      </c>
      <c r="S265" s="99">
        <v>0</v>
      </c>
      <c r="T265" s="99">
        <v>0</v>
      </c>
      <c r="U265" s="99">
        <v>0</v>
      </c>
      <c r="V265" s="99">
        <v>0</v>
      </c>
      <c r="W265" s="99">
        <v>0</v>
      </c>
      <c r="X265" s="99">
        <v>0</v>
      </c>
      <c r="Y265" s="99">
        <v>0</v>
      </c>
      <c r="Z265" s="99">
        <v>0</v>
      </c>
      <c r="AA265" s="99">
        <v>0</v>
      </c>
      <c r="AB265" s="99">
        <v>0</v>
      </c>
      <c r="AC265" s="99">
        <v>0</v>
      </c>
      <c r="AD265" s="99">
        <v>0</v>
      </c>
    </row>
    <row r="266" spans="4:30" hidden="1" outlineLevel="1" x14ac:dyDescent="0.2">
      <c r="D266" s="86"/>
      <c r="E266" s="86"/>
      <c r="F266" s="91" t="s">
        <v>368</v>
      </c>
      <c r="G266" s="86" t="s">
        <v>682</v>
      </c>
      <c r="H266" s="92">
        <v>0</v>
      </c>
      <c r="I266" s="99">
        <v>0</v>
      </c>
      <c r="J266" s="99">
        <v>0</v>
      </c>
      <c r="K266" s="99">
        <v>0</v>
      </c>
      <c r="L266" s="99">
        <v>0</v>
      </c>
      <c r="M266" s="99">
        <v>0</v>
      </c>
      <c r="N266" s="99">
        <v>0</v>
      </c>
      <c r="O266" s="99">
        <v>0</v>
      </c>
      <c r="P266" s="99">
        <v>0</v>
      </c>
      <c r="Q266" s="99">
        <v>0</v>
      </c>
      <c r="R266" s="99">
        <v>0</v>
      </c>
      <c r="S266" s="99">
        <v>0</v>
      </c>
      <c r="T266" s="99">
        <v>0</v>
      </c>
      <c r="U266" s="99">
        <v>0</v>
      </c>
      <c r="V266" s="99">
        <v>0</v>
      </c>
      <c r="W266" s="99">
        <v>0</v>
      </c>
      <c r="X266" s="99">
        <v>0</v>
      </c>
      <c r="Y266" s="99">
        <v>0</v>
      </c>
      <c r="Z266" s="99">
        <v>0</v>
      </c>
      <c r="AA266" s="99">
        <v>0</v>
      </c>
      <c r="AB266" s="99">
        <v>0</v>
      </c>
      <c r="AC266" s="99">
        <v>0</v>
      </c>
      <c r="AD266" s="99">
        <v>0</v>
      </c>
    </row>
    <row r="267" spans="4:30" hidden="1" outlineLevel="1" x14ac:dyDescent="0.2">
      <c r="D267" s="86"/>
      <c r="E267" s="86"/>
      <c r="F267" s="91" t="s">
        <v>368</v>
      </c>
      <c r="G267" s="86" t="s">
        <v>681</v>
      </c>
      <c r="H267" s="92">
        <v>0</v>
      </c>
      <c r="I267" s="99">
        <v>0</v>
      </c>
      <c r="J267" s="99">
        <v>0</v>
      </c>
      <c r="K267" s="99">
        <v>0</v>
      </c>
      <c r="L267" s="99">
        <v>0</v>
      </c>
      <c r="M267" s="99">
        <v>0</v>
      </c>
      <c r="N267" s="99">
        <v>0</v>
      </c>
      <c r="O267" s="99">
        <v>0</v>
      </c>
      <c r="P267" s="99">
        <v>0</v>
      </c>
      <c r="Q267" s="99">
        <v>0</v>
      </c>
      <c r="R267" s="99">
        <v>0</v>
      </c>
      <c r="S267" s="99">
        <v>0</v>
      </c>
      <c r="T267" s="99">
        <v>0</v>
      </c>
      <c r="U267" s="99">
        <v>0</v>
      </c>
      <c r="V267" s="99">
        <v>0</v>
      </c>
      <c r="W267" s="99">
        <v>0</v>
      </c>
      <c r="X267" s="99">
        <v>0</v>
      </c>
      <c r="Y267" s="99">
        <v>0</v>
      </c>
      <c r="Z267" s="99">
        <v>0</v>
      </c>
      <c r="AA267" s="99">
        <v>0</v>
      </c>
      <c r="AB267" s="99">
        <v>0</v>
      </c>
      <c r="AC267" s="99">
        <v>0</v>
      </c>
      <c r="AD267" s="99">
        <v>0</v>
      </c>
    </row>
    <row r="268" spans="4:30" collapsed="1" x14ac:dyDescent="0.2">
      <c r="D268" s="86" t="s">
        <v>649</v>
      </c>
      <c r="E268" s="104">
        <v>-1061244.9099999999</v>
      </c>
      <c r="F268" s="102" t="s">
        <v>368</v>
      </c>
      <c r="G268" s="86" t="s">
        <v>679</v>
      </c>
      <c r="H268" s="92">
        <v>-1061244.9099999995</v>
      </c>
      <c r="I268" s="99">
        <v>-522751.19137496385</v>
      </c>
      <c r="J268" s="99">
        <v>-25841.459296756879</v>
      </c>
      <c r="K268" s="99">
        <v>-94655.784409695538</v>
      </c>
      <c r="L268" s="99">
        <v>-2979.4280275342885</v>
      </c>
      <c r="M268" s="99">
        <v>-279.40122675184222</v>
      </c>
      <c r="N268" s="99">
        <v>-97914.613663981669</v>
      </c>
      <c r="O268" s="99">
        <v>-71953.120877413094</v>
      </c>
      <c r="P268" s="99">
        <v>-13406.962697955598</v>
      </c>
      <c r="Q268" s="99">
        <v>-6058.3568055542628</v>
      </c>
      <c r="R268" s="99">
        <v>-272.43753346016393</v>
      </c>
      <c r="S268" s="99">
        <v>-91690.877914383105</v>
      </c>
      <c r="T268" s="99">
        <v>-2513.5068085660573</v>
      </c>
      <c r="U268" s="99">
        <v>-41133.110666261244</v>
      </c>
      <c r="V268" s="99">
        <v>-217389.6456476028</v>
      </c>
      <c r="W268" s="99">
        <v>-39256.966930594899</v>
      </c>
      <c r="X268" s="99">
        <v>-300293.23005302501</v>
      </c>
      <c r="Y268" s="99">
        <v>-22096.689246203958</v>
      </c>
      <c r="Z268" s="99">
        <v>-370.1110985108844</v>
      </c>
      <c r="AA268" s="99">
        <v>-22466.800344714844</v>
      </c>
      <c r="AB268" s="99">
        <v>-286.73735217427992</v>
      </c>
      <c r="AC268" s="99">
        <v>0</v>
      </c>
      <c r="AD268" s="99">
        <v>0</v>
      </c>
    </row>
    <row r="269" spans="4:30" x14ac:dyDescent="0.2">
      <c r="D269" s="86"/>
      <c r="E269" s="138"/>
      <c r="F269" s="86"/>
      <c r="G269" s="86"/>
      <c r="H269" s="92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</row>
    <row r="270" spans="4:30" hidden="1" outlineLevel="1" x14ac:dyDescent="0.2">
      <c r="D270" s="86"/>
      <c r="E270" s="93"/>
      <c r="F270" s="93"/>
      <c r="G270" s="86" t="s">
        <v>687</v>
      </c>
      <c r="H270" s="92">
        <v>-431054034.92086178</v>
      </c>
      <c r="I270" s="92">
        <v>-212329885.56983125</v>
      </c>
      <c r="J270" s="92">
        <v>-10496224.945955474</v>
      </c>
      <c r="K270" s="92">
        <v>-38447070.430140845</v>
      </c>
      <c r="L270" s="92">
        <v>-1210177.2747489172</v>
      </c>
      <c r="M270" s="92">
        <v>-113486.55246150514</v>
      </c>
      <c r="N270" s="92">
        <v>-39770734.257351264</v>
      </c>
      <c r="O270" s="92">
        <v>-29225754.382518008</v>
      </c>
      <c r="P270" s="92">
        <v>-5445609.5030762004</v>
      </c>
      <c r="Q270" s="92">
        <v>-2460769.5371885733</v>
      </c>
      <c r="R270" s="92">
        <v>-110658.05541709595</v>
      </c>
      <c r="S270" s="92">
        <v>-37242791.478199877</v>
      </c>
      <c r="T270" s="92">
        <v>-1020930.4576390927</v>
      </c>
      <c r="U270" s="92">
        <v>-16707352.991250863</v>
      </c>
      <c r="V270" s="92">
        <v>-88298830.009385481</v>
      </c>
      <c r="W270" s="92">
        <v>-15945305.211581914</v>
      </c>
      <c r="X270" s="92">
        <v>-121972418.66985735</v>
      </c>
      <c r="Y270" s="92">
        <v>-8975182.795429036</v>
      </c>
      <c r="Z270" s="92">
        <v>-150330.88109898151</v>
      </c>
      <c r="AA270" s="92">
        <v>-9125513.676528018</v>
      </c>
      <c r="AB270" s="92">
        <v>-116466.32313859348</v>
      </c>
      <c r="AC270" s="92">
        <v>0</v>
      </c>
      <c r="AD270" s="92">
        <v>0</v>
      </c>
    </row>
    <row r="271" spans="4:30" hidden="1" outlineLevel="1" x14ac:dyDescent="0.2">
      <c r="D271" s="86"/>
      <c r="E271" s="93"/>
      <c r="F271" s="93"/>
      <c r="G271" s="86" t="s">
        <v>686</v>
      </c>
      <c r="H271" s="92">
        <v>-149882502.15533608</v>
      </c>
      <c r="I271" s="92">
        <v>-73829571.128838241</v>
      </c>
      <c r="J271" s="92">
        <v>-3649659.5104924398</v>
      </c>
      <c r="K271" s="92">
        <v>-13368493.62208128</v>
      </c>
      <c r="L271" s="92">
        <v>-420792.71575359249</v>
      </c>
      <c r="M271" s="92">
        <v>-39460.594417208129</v>
      </c>
      <c r="N271" s="92">
        <v>-13828746.932252079</v>
      </c>
      <c r="O271" s="92">
        <v>-10162134.765849693</v>
      </c>
      <c r="P271" s="92">
        <v>-1893501.7699852532</v>
      </c>
      <c r="Q271" s="92">
        <v>-855638.19285246998</v>
      </c>
      <c r="R271" s="92">
        <v>-38477.093092524206</v>
      </c>
      <c r="S271" s="92">
        <v>-12949751.821779942</v>
      </c>
      <c r="T271" s="92">
        <v>-354989.39604087628</v>
      </c>
      <c r="U271" s="92">
        <v>-5809340.982461418</v>
      </c>
      <c r="V271" s="92">
        <v>-30702530.325751644</v>
      </c>
      <c r="W271" s="92">
        <v>-5544368.1049898732</v>
      </c>
      <c r="X271" s="92">
        <v>-42411228.809243798</v>
      </c>
      <c r="Y271" s="92">
        <v>-3120775.4613117124</v>
      </c>
      <c r="Z271" s="92">
        <v>-52271.796074170517</v>
      </c>
      <c r="AA271" s="92">
        <v>-3173047.257385883</v>
      </c>
      <c r="AB271" s="92">
        <v>-40496.695343657164</v>
      </c>
      <c r="AC271" s="92">
        <v>0</v>
      </c>
      <c r="AD271" s="92">
        <v>0</v>
      </c>
    </row>
    <row r="272" spans="4:30" hidden="1" outlineLevel="1" x14ac:dyDescent="0.2">
      <c r="D272" s="86"/>
      <c r="E272" s="93"/>
      <c r="F272" s="93"/>
      <c r="G272" s="86" t="s">
        <v>685</v>
      </c>
      <c r="H272" s="92">
        <v>-35108312.65401715</v>
      </c>
      <c r="I272" s="92">
        <v>-17093094.034960464</v>
      </c>
      <c r="J272" s="92">
        <v>-824935.07854892057</v>
      </c>
      <c r="K272" s="92">
        <v>-3001073.4802441834</v>
      </c>
      <c r="L272" s="92">
        <v>-92700.336160698571</v>
      </c>
      <c r="M272" s="92">
        <v>-11545.336607298979</v>
      </c>
      <c r="N272" s="92">
        <v>-3105319.1530121812</v>
      </c>
      <c r="O272" s="92">
        <v>-2267357.9205479505</v>
      </c>
      <c r="P272" s="92">
        <v>-421499.19288358541</v>
      </c>
      <c r="Q272" s="92">
        <v>-250797.0420912079</v>
      </c>
      <c r="R272" s="92">
        <v>0</v>
      </c>
      <c r="S272" s="92">
        <v>-2939654.1555227442</v>
      </c>
      <c r="T272" s="92">
        <v>-79172.245411748794</v>
      </c>
      <c r="U272" s="92">
        <v>-1296094.8603611148</v>
      </c>
      <c r="V272" s="92">
        <v>-9029482.1682843752</v>
      </c>
      <c r="W272" s="92">
        <v>0</v>
      </c>
      <c r="X272" s="92">
        <v>-10404749.274057239</v>
      </c>
      <c r="Y272" s="92">
        <v>-682408.30604773981</v>
      </c>
      <c r="Z272" s="92">
        <v>-11375.765001514901</v>
      </c>
      <c r="AA272" s="92">
        <v>-693784.07104925474</v>
      </c>
      <c r="AB272" s="92">
        <v>-9112.6334875541233</v>
      </c>
      <c r="AC272" s="92">
        <v>-30984.901944347883</v>
      </c>
      <c r="AD272" s="92">
        <v>-6679.3514344521391</v>
      </c>
    </row>
    <row r="273" spans="4:30" hidden="1" outlineLevel="1" x14ac:dyDescent="0.2">
      <c r="D273" s="86"/>
      <c r="E273" s="93"/>
      <c r="F273" s="93"/>
      <c r="G273" s="86" t="s">
        <v>684</v>
      </c>
      <c r="H273" s="92">
        <v>-134612440.34834996</v>
      </c>
      <c r="I273" s="92">
        <v>-89967235.176373929</v>
      </c>
      <c r="J273" s="92">
        <v>-4240820.6034235768</v>
      </c>
      <c r="K273" s="92">
        <v>-15398679.884446487</v>
      </c>
      <c r="L273" s="92">
        <v>-475899.33443693479</v>
      </c>
      <c r="M273" s="92">
        <v>0</v>
      </c>
      <c r="N273" s="92">
        <v>-15874579.218883421</v>
      </c>
      <c r="O273" s="92">
        <v>-11546318.454223284</v>
      </c>
      <c r="P273" s="92">
        <v>-2150502.5890972414</v>
      </c>
      <c r="Q273" s="92">
        <v>0</v>
      </c>
      <c r="R273" s="92">
        <v>0</v>
      </c>
      <c r="S273" s="92">
        <v>-13696821.043320525</v>
      </c>
      <c r="T273" s="92">
        <v>-411619.13743788475</v>
      </c>
      <c r="U273" s="92">
        <v>-6638485.2561124796</v>
      </c>
      <c r="V273" s="92">
        <v>0</v>
      </c>
      <c r="W273" s="92">
        <v>0</v>
      </c>
      <c r="X273" s="92">
        <v>-7050104.3935503643</v>
      </c>
      <c r="Y273" s="92">
        <v>-3481745.6321142544</v>
      </c>
      <c r="Z273" s="92">
        <v>-58089.146481197902</v>
      </c>
      <c r="AA273" s="92">
        <v>-3539834.7785954522</v>
      </c>
      <c r="AB273" s="92">
        <v>-47061.941940001452</v>
      </c>
      <c r="AC273" s="92">
        <v>-161227.67479091554</v>
      </c>
      <c r="AD273" s="92">
        <v>-34755.517471777152</v>
      </c>
    </row>
    <row r="274" spans="4:30" hidden="1" outlineLevel="1" x14ac:dyDescent="0.2">
      <c r="D274" s="86"/>
      <c r="E274" s="93"/>
      <c r="F274" s="93"/>
      <c r="G274" s="86" t="s">
        <v>683</v>
      </c>
      <c r="H274" s="92">
        <v>-70272859.103137806</v>
      </c>
      <c r="I274" s="92">
        <v>-52543118.75976526</v>
      </c>
      <c r="J274" s="92">
        <v>-2533120.5013925545</v>
      </c>
      <c r="K274" s="92">
        <v>-7643480.1988240527</v>
      </c>
      <c r="L274" s="92">
        <v>0</v>
      </c>
      <c r="M274" s="92">
        <v>0</v>
      </c>
      <c r="N274" s="92">
        <v>-7643480.1988240527</v>
      </c>
      <c r="O274" s="92">
        <v>-4870455.3329350501</v>
      </c>
      <c r="P274" s="92">
        <v>0</v>
      </c>
      <c r="Q274" s="92">
        <v>0</v>
      </c>
      <c r="R274" s="92">
        <v>0</v>
      </c>
      <c r="S274" s="92">
        <v>-4870455.3329350501</v>
      </c>
      <c r="T274" s="92">
        <v>-131686.89463791842</v>
      </c>
      <c r="U274" s="92">
        <v>0</v>
      </c>
      <c r="V274" s="92">
        <v>0</v>
      </c>
      <c r="W274" s="92">
        <v>0</v>
      </c>
      <c r="X274" s="92">
        <v>-131686.89463791842</v>
      </c>
      <c r="Y274" s="92">
        <v>-1796438.6791930632</v>
      </c>
      <c r="Z274" s="92">
        <v>0</v>
      </c>
      <c r="AA274" s="92">
        <v>-1796438.6791930632</v>
      </c>
      <c r="AB274" s="92">
        <v>-18641.701963262494</v>
      </c>
      <c r="AC274" s="92">
        <v>-632957.48050646693</v>
      </c>
      <c r="AD274" s="92">
        <v>-102959.55392017288</v>
      </c>
    </row>
    <row r="275" spans="4:30" hidden="1" outlineLevel="1" x14ac:dyDescent="0.2">
      <c r="D275" s="86"/>
      <c r="E275" s="93"/>
      <c r="F275" s="93"/>
      <c r="G275" s="86" t="s">
        <v>682</v>
      </c>
      <c r="H275" s="92">
        <v>-2804728.7749608923</v>
      </c>
      <c r="I275" s="92">
        <v>-1052410.212940447</v>
      </c>
      <c r="J275" s="92">
        <v>-68202.982257308977</v>
      </c>
      <c r="K275" s="92">
        <v>-228828.3989310108</v>
      </c>
      <c r="L275" s="92">
        <v>-7272.6860119035236</v>
      </c>
      <c r="M275" s="92">
        <v>-670.45663107099563</v>
      </c>
      <c r="N275" s="92">
        <v>-236771.54157398531</v>
      </c>
      <c r="O275" s="92">
        <v>-208626.04420727762</v>
      </c>
      <c r="P275" s="92">
        <v>-38675.254283405033</v>
      </c>
      <c r="Q275" s="92">
        <v>-17573.045617398595</v>
      </c>
      <c r="R275" s="92">
        <v>-814.2319240698921</v>
      </c>
      <c r="S275" s="92">
        <v>-265688.57603215112</v>
      </c>
      <c r="T275" s="92">
        <v>-7994.9453595854466</v>
      </c>
      <c r="U275" s="92">
        <v>-140379.26344967089</v>
      </c>
      <c r="V275" s="92">
        <v>-797015.17536402191</v>
      </c>
      <c r="W275" s="92">
        <v>-151212.43263791938</v>
      </c>
      <c r="X275" s="92">
        <v>-1096601.8168111977</v>
      </c>
      <c r="Y275" s="92">
        <v>-56523.084088569267</v>
      </c>
      <c r="Z275" s="92">
        <v>-920.10570243423103</v>
      </c>
      <c r="AA275" s="92">
        <v>-57443.189791003497</v>
      </c>
      <c r="AB275" s="92">
        <v>-1026.3038974081576</v>
      </c>
      <c r="AC275" s="92">
        <v>-22192.447477137139</v>
      </c>
      <c r="AD275" s="92">
        <v>-4391.7041802537724</v>
      </c>
    </row>
    <row r="276" spans="4:30" hidden="1" outlineLevel="1" x14ac:dyDescent="0.2">
      <c r="D276" s="86"/>
      <c r="E276" s="93"/>
      <c r="F276" s="93"/>
      <c r="G276" s="86" t="s">
        <v>681</v>
      </c>
      <c r="H276" s="92">
        <v>-34069782.043336265</v>
      </c>
      <c r="I276" s="92">
        <v>-16055369.361641081</v>
      </c>
      <c r="J276" s="92">
        <v>-4173892.0587120149</v>
      </c>
      <c r="K276" s="92">
        <v>-1185096.6134567698</v>
      </c>
      <c r="L276" s="92">
        <v>-379811.931742588</v>
      </c>
      <c r="M276" s="92">
        <v>-61638.440260634816</v>
      </c>
      <c r="N276" s="92">
        <v>-1626546.9854599927</v>
      </c>
      <c r="O276" s="92">
        <v>-334607.98743813275</v>
      </c>
      <c r="P276" s="92">
        <v>-98952.958902976534</v>
      </c>
      <c r="Q276" s="92">
        <v>-214731.02366500208</v>
      </c>
      <c r="R276" s="92">
        <v>-37731.469462291898</v>
      </c>
      <c r="S276" s="92">
        <v>-686023.43946840335</v>
      </c>
      <c r="T276" s="92">
        <v>-2303.2288322445493</v>
      </c>
      <c r="U276" s="92">
        <v>-58708.444266841252</v>
      </c>
      <c r="V276" s="92">
        <v>-315786.09758822789</v>
      </c>
      <c r="W276" s="92">
        <v>-56597.981793311541</v>
      </c>
      <c r="X276" s="92">
        <v>-433395.75248062523</v>
      </c>
      <c r="Y276" s="92">
        <v>-92617.746746639852</v>
      </c>
      <c r="Z276" s="92">
        <v>-1676.916150169568</v>
      </c>
      <c r="AA276" s="92">
        <v>-94294.662896809416</v>
      </c>
      <c r="AB276" s="92">
        <v>-1747.298812548398</v>
      </c>
      <c r="AC276" s="92">
        <v>-9793297.6289895251</v>
      </c>
      <c r="AD276" s="92">
        <v>-1205214.8548752679</v>
      </c>
    </row>
    <row r="277" spans="4:30" collapsed="1" x14ac:dyDescent="0.2">
      <c r="D277" s="86" t="s">
        <v>648</v>
      </c>
      <c r="E277" s="92">
        <v>-857804660</v>
      </c>
      <c r="F277" s="91"/>
      <c r="G277" s="86" t="s">
        <v>679</v>
      </c>
      <c r="H277" s="92">
        <v>-857804659.99999988</v>
      </c>
      <c r="I277" s="92">
        <v>-462870684.24435073</v>
      </c>
      <c r="J277" s="92">
        <v>-25986855.680782288</v>
      </c>
      <c r="K277" s="92">
        <v>-79272722.628124639</v>
      </c>
      <c r="L277" s="92">
        <v>-2586654.2788546346</v>
      </c>
      <c r="M277" s="92">
        <v>-226801.38037771807</v>
      </c>
      <c r="N277" s="92">
        <v>-82086178.287356988</v>
      </c>
      <c r="O277" s="92">
        <v>-58615254.887719393</v>
      </c>
      <c r="P277" s="92">
        <v>-10048741.268228663</v>
      </c>
      <c r="Q277" s="92">
        <v>-3799508.8414146514</v>
      </c>
      <c r="R277" s="92">
        <v>-187680.84989598196</v>
      </c>
      <c r="S277" s="92">
        <v>-72651185.847258702</v>
      </c>
      <c r="T277" s="92">
        <v>-2008696.3053593508</v>
      </c>
      <c r="U277" s="92">
        <v>-30650361.797902383</v>
      </c>
      <c r="V277" s="92">
        <v>-129143643.77637376</v>
      </c>
      <c r="W277" s="92">
        <v>-21697483.731003016</v>
      </c>
      <c r="X277" s="92">
        <v>-183500185.61063853</v>
      </c>
      <c r="Y277" s="92">
        <v>-18205691.704931017</v>
      </c>
      <c r="Z277" s="92">
        <v>-274664.6105084687</v>
      </c>
      <c r="AA277" s="92">
        <v>-18480356.315439485</v>
      </c>
      <c r="AB277" s="92">
        <v>-234552.89858302526</v>
      </c>
      <c r="AC277" s="92">
        <v>-10640660.133708391</v>
      </c>
      <c r="AD277" s="92">
        <v>-1354000.981881924</v>
      </c>
    </row>
    <row r="278" spans="4:30" x14ac:dyDescent="0.2">
      <c r="D278" s="86"/>
      <c r="E278" s="86"/>
      <c r="F278" s="86"/>
      <c r="G278" s="86"/>
      <c r="H278" s="92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</row>
    <row r="279" spans="4:30" hidden="1" outlineLevel="1" x14ac:dyDescent="0.2">
      <c r="D279" s="86"/>
      <c r="E279" s="86"/>
      <c r="F279" s="91" t="s">
        <v>201</v>
      </c>
      <c r="G279" s="86" t="s">
        <v>687</v>
      </c>
      <c r="H279" s="92">
        <v>93260267.999999985</v>
      </c>
      <c r="I279" s="99">
        <v>45938421.702251956</v>
      </c>
      <c r="J279" s="99">
        <v>2270900.3330123285</v>
      </c>
      <c r="K279" s="99">
        <v>8318177.7727427958</v>
      </c>
      <c r="L279" s="99">
        <v>261826.70344638839</v>
      </c>
      <c r="M279" s="99">
        <v>24553.270447634539</v>
      </c>
      <c r="N279" s="99">
        <v>8604557.7466368191</v>
      </c>
      <c r="O279" s="99">
        <v>6323109.0893655652</v>
      </c>
      <c r="P279" s="99">
        <v>1178179.4404812197</v>
      </c>
      <c r="Q279" s="99">
        <v>532397.3514517158</v>
      </c>
      <c r="R279" s="99">
        <v>23941.313776245916</v>
      </c>
      <c r="S279" s="99">
        <v>8057627.1950747464</v>
      </c>
      <c r="T279" s="99">
        <v>220882.39611598724</v>
      </c>
      <c r="U279" s="99">
        <v>3614702.7780884076</v>
      </c>
      <c r="V279" s="99">
        <v>19103805.749721307</v>
      </c>
      <c r="W279" s="99">
        <v>3449830.6868811441</v>
      </c>
      <c r="X279" s="99">
        <v>26389221.610806845</v>
      </c>
      <c r="Y279" s="99">
        <v>1941816.7678313758</v>
      </c>
      <c r="Z279" s="99">
        <v>32524.688610190347</v>
      </c>
      <c r="AA279" s="99">
        <v>1974341.4564415661</v>
      </c>
      <c r="AB279" s="99">
        <v>25197.955775716018</v>
      </c>
      <c r="AC279" s="99">
        <v>0</v>
      </c>
      <c r="AD279" s="99">
        <v>0</v>
      </c>
    </row>
    <row r="280" spans="4:30" hidden="1" outlineLevel="1" x14ac:dyDescent="0.2">
      <c r="D280" s="86"/>
      <c r="E280" s="86"/>
      <c r="F280" s="91" t="s">
        <v>201</v>
      </c>
      <c r="G280" s="86" t="s">
        <v>686</v>
      </c>
      <c r="H280" s="92">
        <v>0</v>
      </c>
      <c r="I280" s="99">
        <v>0</v>
      </c>
      <c r="J280" s="99">
        <v>0</v>
      </c>
      <c r="K280" s="99">
        <v>0</v>
      </c>
      <c r="L280" s="99">
        <v>0</v>
      </c>
      <c r="M280" s="99">
        <v>0</v>
      </c>
      <c r="N280" s="99">
        <v>0</v>
      </c>
      <c r="O280" s="99">
        <v>0</v>
      </c>
      <c r="P280" s="99">
        <v>0</v>
      </c>
      <c r="Q280" s="99">
        <v>0</v>
      </c>
      <c r="R280" s="99">
        <v>0</v>
      </c>
      <c r="S280" s="99">
        <v>0</v>
      </c>
      <c r="T280" s="99">
        <v>0</v>
      </c>
      <c r="U280" s="99">
        <v>0</v>
      </c>
      <c r="V280" s="99">
        <v>0</v>
      </c>
      <c r="W280" s="99">
        <v>0</v>
      </c>
      <c r="X280" s="99">
        <v>0</v>
      </c>
      <c r="Y280" s="99">
        <v>0</v>
      </c>
      <c r="Z280" s="99">
        <v>0</v>
      </c>
      <c r="AA280" s="99">
        <v>0</v>
      </c>
      <c r="AB280" s="99">
        <v>0</v>
      </c>
      <c r="AC280" s="99">
        <v>0</v>
      </c>
      <c r="AD280" s="99">
        <v>0</v>
      </c>
    </row>
    <row r="281" spans="4:30" hidden="1" outlineLevel="1" x14ac:dyDescent="0.2">
      <c r="D281" s="86"/>
      <c r="E281" s="86"/>
      <c r="F281" s="91" t="s">
        <v>201</v>
      </c>
      <c r="G281" s="86" t="s">
        <v>685</v>
      </c>
      <c r="H281" s="92">
        <v>0</v>
      </c>
      <c r="I281" s="99">
        <v>0</v>
      </c>
      <c r="J281" s="99">
        <v>0</v>
      </c>
      <c r="K281" s="99">
        <v>0</v>
      </c>
      <c r="L281" s="99">
        <v>0</v>
      </c>
      <c r="M281" s="99">
        <v>0</v>
      </c>
      <c r="N281" s="99">
        <v>0</v>
      </c>
      <c r="O281" s="99">
        <v>0</v>
      </c>
      <c r="P281" s="99">
        <v>0</v>
      </c>
      <c r="Q281" s="99">
        <v>0</v>
      </c>
      <c r="R281" s="99">
        <v>0</v>
      </c>
      <c r="S281" s="99">
        <v>0</v>
      </c>
      <c r="T281" s="99">
        <v>0</v>
      </c>
      <c r="U281" s="99">
        <v>0</v>
      </c>
      <c r="V281" s="99">
        <v>0</v>
      </c>
      <c r="W281" s="99">
        <v>0</v>
      </c>
      <c r="X281" s="99">
        <v>0</v>
      </c>
      <c r="Y281" s="99">
        <v>0</v>
      </c>
      <c r="Z281" s="99">
        <v>0</v>
      </c>
      <c r="AA281" s="99">
        <v>0</v>
      </c>
      <c r="AB281" s="99">
        <v>0</v>
      </c>
      <c r="AC281" s="99">
        <v>0</v>
      </c>
      <c r="AD281" s="99">
        <v>0</v>
      </c>
    </row>
    <row r="282" spans="4:30" hidden="1" outlineLevel="1" x14ac:dyDescent="0.2">
      <c r="D282" s="86"/>
      <c r="E282" s="86"/>
      <c r="F282" s="91" t="s">
        <v>201</v>
      </c>
      <c r="G282" s="86" t="s">
        <v>684</v>
      </c>
      <c r="H282" s="92">
        <v>0</v>
      </c>
      <c r="I282" s="99">
        <v>0</v>
      </c>
      <c r="J282" s="99">
        <v>0</v>
      </c>
      <c r="K282" s="99">
        <v>0</v>
      </c>
      <c r="L282" s="99">
        <v>0</v>
      </c>
      <c r="M282" s="99">
        <v>0</v>
      </c>
      <c r="N282" s="99">
        <v>0</v>
      </c>
      <c r="O282" s="99">
        <v>0</v>
      </c>
      <c r="P282" s="99">
        <v>0</v>
      </c>
      <c r="Q282" s="99">
        <v>0</v>
      </c>
      <c r="R282" s="99">
        <v>0</v>
      </c>
      <c r="S282" s="99">
        <v>0</v>
      </c>
      <c r="T282" s="99">
        <v>0</v>
      </c>
      <c r="U282" s="99">
        <v>0</v>
      </c>
      <c r="V282" s="99">
        <v>0</v>
      </c>
      <c r="W282" s="99">
        <v>0</v>
      </c>
      <c r="X282" s="99">
        <v>0</v>
      </c>
      <c r="Y282" s="99">
        <v>0</v>
      </c>
      <c r="Z282" s="99">
        <v>0</v>
      </c>
      <c r="AA282" s="99">
        <v>0</v>
      </c>
      <c r="AB282" s="99">
        <v>0</v>
      </c>
      <c r="AC282" s="99">
        <v>0</v>
      </c>
      <c r="AD282" s="99">
        <v>0</v>
      </c>
    </row>
    <row r="283" spans="4:30" hidden="1" outlineLevel="1" x14ac:dyDescent="0.2">
      <c r="D283" s="86"/>
      <c r="E283" s="86"/>
      <c r="F283" s="91" t="s">
        <v>201</v>
      </c>
      <c r="G283" s="86" t="s">
        <v>683</v>
      </c>
      <c r="H283" s="92">
        <v>0</v>
      </c>
      <c r="I283" s="99">
        <v>0</v>
      </c>
      <c r="J283" s="99">
        <v>0</v>
      </c>
      <c r="K283" s="99">
        <v>0</v>
      </c>
      <c r="L283" s="99">
        <v>0</v>
      </c>
      <c r="M283" s="99">
        <v>0</v>
      </c>
      <c r="N283" s="99">
        <v>0</v>
      </c>
      <c r="O283" s="99">
        <v>0</v>
      </c>
      <c r="P283" s="99">
        <v>0</v>
      </c>
      <c r="Q283" s="99">
        <v>0</v>
      </c>
      <c r="R283" s="99">
        <v>0</v>
      </c>
      <c r="S283" s="99">
        <v>0</v>
      </c>
      <c r="T283" s="99">
        <v>0</v>
      </c>
      <c r="U283" s="99">
        <v>0</v>
      </c>
      <c r="V283" s="99">
        <v>0</v>
      </c>
      <c r="W283" s="99">
        <v>0</v>
      </c>
      <c r="X283" s="99">
        <v>0</v>
      </c>
      <c r="Y283" s="99">
        <v>0</v>
      </c>
      <c r="Z283" s="99">
        <v>0</v>
      </c>
      <c r="AA283" s="99">
        <v>0</v>
      </c>
      <c r="AB283" s="99">
        <v>0</v>
      </c>
      <c r="AC283" s="99">
        <v>0</v>
      </c>
      <c r="AD283" s="99">
        <v>0</v>
      </c>
    </row>
    <row r="284" spans="4:30" hidden="1" outlineLevel="1" x14ac:dyDescent="0.2">
      <c r="D284" s="86"/>
      <c r="E284" s="86"/>
      <c r="F284" s="91" t="s">
        <v>201</v>
      </c>
      <c r="G284" s="86" t="s">
        <v>682</v>
      </c>
      <c r="H284" s="92">
        <v>0</v>
      </c>
      <c r="I284" s="99">
        <v>0</v>
      </c>
      <c r="J284" s="99">
        <v>0</v>
      </c>
      <c r="K284" s="99">
        <v>0</v>
      </c>
      <c r="L284" s="99">
        <v>0</v>
      </c>
      <c r="M284" s="99">
        <v>0</v>
      </c>
      <c r="N284" s="99">
        <v>0</v>
      </c>
      <c r="O284" s="99">
        <v>0</v>
      </c>
      <c r="P284" s="99">
        <v>0</v>
      </c>
      <c r="Q284" s="99">
        <v>0</v>
      </c>
      <c r="R284" s="99">
        <v>0</v>
      </c>
      <c r="S284" s="99">
        <v>0</v>
      </c>
      <c r="T284" s="99">
        <v>0</v>
      </c>
      <c r="U284" s="99">
        <v>0</v>
      </c>
      <c r="V284" s="99">
        <v>0</v>
      </c>
      <c r="W284" s="99">
        <v>0</v>
      </c>
      <c r="X284" s="99">
        <v>0</v>
      </c>
      <c r="Y284" s="99">
        <v>0</v>
      </c>
      <c r="Z284" s="99">
        <v>0</v>
      </c>
      <c r="AA284" s="99">
        <v>0</v>
      </c>
      <c r="AB284" s="99">
        <v>0</v>
      </c>
      <c r="AC284" s="99">
        <v>0</v>
      </c>
      <c r="AD284" s="99">
        <v>0</v>
      </c>
    </row>
    <row r="285" spans="4:30" hidden="1" outlineLevel="1" x14ac:dyDescent="0.2">
      <c r="D285" s="86"/>
      <c r="E285" s="86"/>
      <c r="F285" s="91" t="s">
        <v>201</v>
      </c>
      <c r="G285" s="86" t="s">
        <v>681</v>
      </c>
      <c r="H285" s="92">
        <v>0</v>
      </c>
      <c r="I285" s="99">
        <v>0</v>
      </c>
      <c r="J285" s="99">
        <v>0</v>
      </c>
      <c r="K285" s="99">
        <v>0</v>
      </c>
      <c r="L285" s="99">
        <v>0</v>
      </c>
      <c r="M285" s="99">
        <v>0</v>
      </c>
      <c r="N285" s="99">
        <v>0</v>
      </c>
      <c r="O285" s="99">
        <v>0</v>
      </c>
      <c r="P285" s="99">
        <v>0</v>
      </c>
      <c r="Q285" s="99">
        <v>0</v>
      </c>
      <c r="R285" s="99">
        <v>0</v>
      </c>
      <c r="S285" s="99">
        <v>0</v>
      </c>
      <c r="T285" s="99">
        <v>0</v>
      </c>
      <c r="U285" s="99">
        <v>0</v>
      </c>
      <c r="V285" s="99">
        <v>0</v>
      </c>
      <c r="W285" s="99">
        <v>0</v>
      </c>
      <c r="X285" s="99">
        <v>0</v>
      </c>
      <c r="Y285" s="99">
        <v>0</v>
      </c>
      <c r="Z285" s="99">
        <v>0</v>
      </c>
      <c r="AA285" s="99">
        <v>0</v>
      </c>
      <c r="AB285" s="99">
        <v>0</v>
      </c>
      <c r="AC285" s="99">
        <v>0</v>
      </c>
      <c r="AD285" s="99">
        <v>0</v>
      </c>
    </row>
    <row r="286" spans="4:30" collapsed="1" x14ac:dyDescent="0.2">
      <c r="D286" s="84" t="s">
        <v>656</v>
      </c>
      <c r="E286" s="104">
        <v>93260268</v>
      </c>
      <c r="F286" s="102" t="s">
        <v>201</v>
      </c>
      <c r="G286" s="86" t="s">
        <v>679</v>
      </c>
      <c r="H286" s="92">
        <v>93260267.999999985</v>
      </c>
      <c r="I286" s="99">
        <v>45938421.702251956</v>
      </c>
      <c r="J286" s="99">
        <v>2270900.3330123285</v>
      </c>
      <c r="K286" s="99">
        <v>8318177.7727427958</v>
      </c>
      <c r="L286" s="99">
        <v>261826.70344638839</v>
      </c>
      <c r="M286" s="99">
        <v>24553.270447634539</v>
      </c>
      <c r="N286" s="99">
        <v>8604557.7466368191</v>
      </c>
      <c r="O286" s="99">
        <v>6323109.0893655652</v>
      </c>
      <c r="P286" s="99">
        <v>1178179.4404812197</v>
      </c>
      <c r="Q286" s="99">
        <v>532397.3514517158</v>
      </c>
      <c r="R286" s="99">
        <v>23941.313776245916</v>
      </c>
      <c r="S286" s="99">
        <v>8057627.1950747464</v>
      </c>
      <c r="T286" s="99">
        <v>220882.39611598724</v>
      </c>
      <c r="U286" s="99">
        <v>3614702.7780884076</v>
      </c>
      <c r="V286" s="99">
        <v>19103805.749721307</v>
      </c>
      <c r="W286" s="99">
        <v>3449830.6868811441</v>
      </c>
      <c r="X286" s="99">
        <v>26389221.610806845</v>
      </c>
      <c r="Y286" s="99">
        <v>1941816.7678313758</v>
      </c>
      <c r="Z286" s="99">
        <v>32524.688610190347</v>
      </c>
      <c r="AA286" s="99">
        <v>1974341.4564415661</v>
      </c>
      <c r="AB286" s="99">
        <v>25197.955775716018</v>
      </c>
      <c r="AC286" s="99">
        <v>0</v>
      </c>
      <c r="AD286" s="99">
        <v>0</v>
      </c>
    </row>
    <row r="287" spans="4:30" hidden="1" outlineLevel="1" x14ac:dyDescent="0.2">
      <c r="D287" s="86"/>
      <c r="E287" s="86"/>
      <c r="F287" s="91"/>
      <c r="G287" s="86" t="s">
        <v>687</v>
      </c>
      <c r="H287" s="93">
        <v>93260267.999999985</v>
      </c>
      <c r="I287" s="93">
        <v>45938421.702251956</v>
      </c>
      <c r="J287" s="93">
        <v>2270900.3330123285</v>
      </c>
      <c r="K287" s="93">
        <v>8318177.7727427958</v>
      </c>
      <c r="L287" s="93">
        <v>261826.70344638839</v>
      </c>
      <c r="M287" s="93">
        <v>24553.270447634539</v>
      </c>
      <c r="N287" s="93">
        <v>8604557.7466368191</v>
      </c>
      <c r="O287" s="93">
        <v>6323109.0893655652</v>
      </c>
      <c r="P287" s="93">
        <v>1178179.4404812197</v>
      </c>
      <c r="Q287" s="93">
        <v>532397.3514517158</v>
      </c>
      <c r="R287" s="93">
        <v>23941.313776245916</v>
      </c>
      <c r="S287" s="93">
        <v>8057627.1950747464</v>
      </c>
      <c r="T287" s="93">
        <v>220882.39611598724</v>
      </c>
      <c r="U287" s="93">
        <v>3614702.7780884076</v>
      </c>
      <c r="V287" s="93">
        <v>19103805.749721307</v>
      </c>
      <c r="W287" s="93">
        <v>3449830.6868811441</v>
      </c>
      <c r="X287" s="93">
        <v>26389221.610806845</v>
      </c>
      <c r="Y287" s="93">
        <v>1941816.7678313758</v>
      </c>
      <c r="Z287" s="93">
        <v>32524.688610190347</v>
      </c>
      <c r="AA287" s="93">
        <v>1974341.4564415661</v>
      </c>
      <c r="AB287" s="93">
        <v>25197.955775716018</v>
      </c>
      <c r="AC287" s="93">
        <v>0</v>
      </c>
      <c r="AD287" s="93">
        <v>0</v>
      </c>
    </row>
    <row r="288" spans="4:30" hidden="1" outlineLevel="1" x14ac:dyDescent="0.2">
      <c r="D288" s="86"/>
      <c r="E288" s="86"/>
      <c r="F288" s="91"/>
      <c r="G288" s="86" t="s">
        <v>686</v>
      </c>
      <c r="H288" s="93">
        <v>0</v>
      </c>
      <c r="I288" s="93">
        <v>0</v>
      </c>
      <c r="J288" s="93">
        <v>0</v>
      </c>
      <c r="K288" s="93">
        <v>0</v>
      </c>
      <c r="L288" s="93">
        <v>0</v>
      </c>
      <c r="M288" s="93">
        <v>0</v>
      </c>
      <c r="N288" s="93">
        <v>0</v>
      </c>
      <c r="O288" s="93">
        <v>0</v>
      </c>
      <c r="P288" s="93">
        <v>0</v>
      </c>
      <c r="Q288" s="93">
        <v>0</v>
      </c>
      <c r="R288" s="93">
        <v>0</v>
      </c>
      <c r="S288" s="93">
        <v>0</v>
      </c>
      <c r="T288" s="93">
        <v>0</v>
      </c>
      <c r="U288" s="93">
        <v>0</v>
      </c>
      <c r="V288" s="93">
        <v>0</v>
      </c>
      <c r="W288" s="93">
        <v>0</v>
      </c>
      <c r="X288" s="93">
        <v>0</v>
      </c>
      <c r="Y288" s="93">
        <v>0</v>
      </c>
      <c r="Z288" s="93">
        <v>0</v>
      </c>
      <c r="AA288" s="93">
        <v>0</v>
      </c>
      <c r="AB288" s="93">
        <v>0</v>
      </c>
      <c r="AC288" s="93">
        <v>0</v>
      </c>
      <c r="AD288" s="93">
        <v>0</v>
      </c>
    </row>
    <row r="289" spans="2:30" hidden="1" outlineLevel="1" x14ac:dyDescent="0.2">
      <c r="D289" s="86"/>
      <c r="E289" s="86"/>
      <c r="F289" s="91"/>
      <c r="G289" s="86" t="s">
        <v>685</v>
      </c>
      <c r="H289" s="93">
        <v>0</v>
      </c>
      <c r="I289" s="93">
        <v>0</v>
      </c>
      <c r="J289" s="93">
        <v>0</v>
      </c>
      <c r="K289" s="93">
        <v>0</v>
      </c>
      <c r="L289" s="93">
        <v>0</v>
      </c>
      <c r="M289" s="93">
        <v>0</v>
      </c>
      <c r="N289" s="93">
        <v>0</v>
      </c>
      <c r="O289" s="93">
        <v>0</v>
      </c>
      <c r="P289" s="93">
        <v>0</v>
      </c>
      <c r="Q289" s="93">
        <v>0</v>
      </c>
      <c r="R289" s="93">
        <v>0</v>
      </c>
      <c r="S289" s="93">
        <v>0</v>
      </c>
      <c r="T289" s="93">
        <v>0</v>
      </c>
      <c r="U289" s="93">
        <v>0</v>
      </c>
      <c r="V289" s="93">
        <v>0</v>
      </c>
      <c r="W289" s="93">
        <v>0</v>
      </c>
      <c r="X289" s="93">
        <v>0</v>
      </c>
      <c r="Y289" s="93">
        <v>0</v>
      </c>
      <c r="Z289" s="93">
        <v>0</v>
      </c>
      <c r="AA289" s="93">
        <v>0</v>
      </c>
      <c r="AB289" s="93">
        <v>0</v>
      </c>
      <c r="AC289" s="93">
        <v>0</v>
      </c>
      <c r="AD289" s="93">
        <v>0</v>
      </c>
    </row>
    <row r="290" spans="2:30" hidden="1" outlineLevel="1" x14ac:dyDescent="0.2">
      <c r="D290" s="86"/>
      <c r="E290" s="86"/>
      <c r="F290" s="91"/>
      <c r="G290" s="86" t="s">
        <v>684</v>
      </c>
      <c r="H290" s="93">
        <v>0</v>
      </c>
      <c r="I290" s="93">
        <v>0</v>
      </c>
      <c r="J290" s="93">
        <v>0</v>
      </c>
      <c r="K290" s="93">
        <v>0</v>
      </c>
      <c r="L290" s="93">
        <v>0</v>
      </c>
      <c r="M290" s="93">
        <v>0</v>
      </c>
      <c r="N290" s="93">
        <v>0</v>
      </c>
      <c r="O290" s="93">
        <v>0</v>
      </c>
      <c r="P290" s="93">
        <v>0</v>
      </c>
      <c r="Q290" s="93">
        <v>0</v>
      </c>
      <c r="R290" s="93">
        <v>0</v>
      </c>
      <c r="S290" s="93">
        <v>0</v>
      </c>
      <c r="T290" s="93">
        <v>0</v>
      </c>
      <c r="U290" s="93">
        <v>0</v>
      </c>
      <c r="V290" s="93">
        <v>0</v>
      </c>
      <c r="W290" s="93">
        <v>0</v>
      </c>
      <c r="X290" s="93">
        <v>0</v>
      </c>
      <c r="Y290" s="93">
        <v>0</v>
      </c>
      <c r="Z290" s="93">
        <v>0</v>
      </c>
      <c r="AA290" s="93">
        <v>0</v>
      </c>
      <c r="AB290" s="93">
        <v>0</v>
      </c>
      <c r="AC290" s="93">
        <v>0</v>
      </c>
      <c r="AD290" s="93">
        <v>0</v>
      </c>
    </row>
    <row r="291" spans="2:30" hidden="1" outlineLevel="1" x14ac:dyDescent="0.2">
      <c r="D291" s="86"/>
      <c r="E291" s="86"/>
      <c r="F291" s="91"/>
      <c r="G291" s="86" t="s">
        <v>683</v>
      </c>
      <c r="H291" s="93">
        <v>0</v>
      </c>
      <c r="I291" s="93">
        <v>0</v>
      </c>
      <c r="J291" s="93">
        <v>0</v>
      </c>
      <c r="K291" s="93">
        <v>0</v>
      </c>
      <c r="L291" s="93">
        <v>0</v>
      </c>
      <c r="M291" s="93">
        <v>0</v>
      </c>
      <c r="N291" s="93">
        <v>0</v>
      </c>
      <c r="O291" s="93">
        <v>0</v>
      </c>
      <c r="P291" s="93">
        <v>0</v>
      </c>
      <c r="Q291" s="93">
        <v>0</v>
      </c>
      <c r="R291" s="93">
        <v>0</v>
      </c>
      <c r="S291" s="93">
        <v>0</v>
      </c>
      <c r="T291" s="93">
        <v>0</v>
      </c>
      <c r="U291" s="93">
        <v>0</v>
      </c>
      <c r="V291" s="93">
        <v>0</v>
      </c>
      <c r="W291" s="93">
        <v>0</v>
      </c>
      <c r="X291" s="93">
        <v>0</v>
      </c>
      <c r="Y291" s="93">
        <v>0</v>
      </c>
      <c r="Z291" s="93">
        <v>0</v>
      </c>
      <c r="AA291" s="93">
        <v>0</v>
      </c>
      <c r="AB291" s="93">
        <v>0</v>
      </c>
      <c r="AC291" s="93">
        <v>0</v>
      </c>
      <c r="AD291" s="93">
        <v>0</v>
      </c>
    </row>
    <row r="292" spans="2:30" hidden="1" outlineLevel="1" x14ac:dyDescent="0.2">
      <c r="D292" s="86"/>
      <c r="E292" s="86"/>
      <c r="F292" s="91"/>
      <c r="G292" s="86" t="s">
        <v>682</v>
      </c>
      <c r="H292" s="93">
        <v>0</v>
      </c>
      <c r="I292" s="93">
        <v>0</v>
      </c>
      <c r="J292" s="93">
        <v>0</v>
      </c>
      <c r="K292" s="93">
        <v>0</v>
      </c>
      <c r="L292" s="93">
        <v>0</v>
      </c>
      <c r="M292" s="93">
        <v>0</v>
      </c>
      <c r="N292" s="93">
        <v>0</v>
      </c>
      <c r="O292" s="93">
        <v>0</v>
      </c>
      <c r="P292" s="93">
        <v>0</v>
      </c>
      <c r="Q292" s="93">
        <v>0</v>
      </c>
      <c r="R292" s="93">
        <v>0</v>
      </c>
      <c r="S292" s="93">
        <v>0</v>
      </c>
      <c r="T292" s="93">
        <v>0</v>
      </c>
      <c r="U292" s="93">
        <v>0</v>
      </c>
      <c r="V292" s="93">
        <v>0</v>
      </c>
      <c r="W292" s="93">
        <v>0</v>
      </c>
      <c r="X292" s="93">
        <v>0</v>
      </c>
      <c r="Y292" s="93">
        <v>0</v>
      </c>
      <c r="Z292" s="93">
        <v>0</v>
      </c>
      <c r="AA292" s="93">
        <v>0</v>
      </c>
      <c r="AB292" s="93">
        <v>0</v>
      </c>
      <c r="AC292" s="93">
        <v>0</v>
      </c>
      <c r="AD292" s="93">
        <v>0</v>
      </c>
    </row>
    <row r="293" spans="2:30" hidden="1" outlineLevel="1" x14ac:dyDescent="0.2">
      <c r="D293" s="86"/>
      <c r="E293" s="86"/>
      <c r="F293" s="91"/>
      <c r="G293" s="86" t="s">
        <v>681</v>
      </c>
      <c r="H293" s="93">
        <v>0</v>
      </c>
      <c r="I293" s="93">
        <v>0</v>
      </c>
      <c r="J293" s="93">
        <v>0</v>
      </c>
      <c r="K293" s="93">
        <v>0</v>
      </c>
      <c r="L293" s="93">
        <v>0</v>
      </c>
      <c r="M293" s="93">
        <v>0</v>
      </c>
      <c r="N293" s="93">
        <v>0</v>
      </c>
      <c r="O293" s="93">
        <v>0</v>
      </c>
      <c r="P293" s="93">
        <v>0</v>
      </c>
      <c r="Q293" s="93">
        <v>0</v>
      </c>
      <c r="R293" s="93">
        <v>0</v>
      </c>
      <c r="S293" s="93">
        <v>0</v>
      </c>
      <c r="T293" s="93">
        <v>0</v>
      </c>
      <c r="U293" s="93">
        <v>0</v>
      </c>
      <c r="V293" s="93">
        <v>0</v>
      </c>
      <c r="W293" s="93">
        <v>0</v>
      </c>
      <c r="X293" s="93">
        <v>0</v>
      </c>
      <c r="Y293" s="93">
        <v>0</v>
      </c>
      <c r="Z293" s="93">
        <v>0</v>
      </c>
      <c r="AA293" s="93">
        <v>0</v>
      </c>
      <c r="AB293" s="93">
        <v>0</v>
      </c>
      <c r="AC293" s="93">
        <v>0</v>
      </c>
      <c r="AD293" s="93">
        <v>0</v>
      </c>
    </row>
    <row r="294" spans="2:30" collapsed="1" x14ac:dyDescent="0.2">
      <c r="C294" s="86" t="s">
        <v>647</v>
      </c>
      <c r="D294" s="86"/>
      <c r="E294" s="93">
        <v>93260268</v>
      </c>
      <c r="F294" s="91"/>
      <c r="G294" s="86" t="s">
        <v>679</v>
      </c>
      <c r="H294" s="93">
        <v>93260267.999999985</v>
      </c>
      <c r="I294" s="93">
        <v>45938421.702251956</v>
      </c>
      <c r="J294" s="93">
        <v>2270900.3330123285</v>
      </c>
      <c r="K294" s="93">
        <v>8318177.7727427958</v>
      </c>
      <c r="L294" s="93">
        <v>261826.70344638839</v>
      </c>
      <c r="M294" s="93">
        <v>24553.270447634539</v>
      </c>
      <c r="N294" s="93">
        <v>8604557.7466368191</v>
      </c>
      <c r="O294" s="93">
        <v>6323109.0893655652</v>
      </c>
      <c r="P294" s="93">
        <v>1178179.4404812197</v>
      </c>
      <c r="Q294" s="93">
        <v>532397.3514517158</v>
      </c>
      <c r="R294" s="93">
        <v>23941.313776245916</v>
      </c>
      <c r="S294" s="93">
        <v>8057627.1950747464</v>
      </c>
      <c r="T294" s="93">
        <v>220882.39611598724</v>
      </c>
      <c r="U294" s="93">
        <v>3614702.7780884076</v>
      </c>
      <c r="V294" s="93">
        <v>19103805.749721307</v>
      </c>
      <c r="W294" s="93">
        <v>3449830.6868811441</v>
      </c>
      <c r="X294" s="93">
        <v>26389221.610806845</v>
      </c>
      <c r="Y294" s="93">
        <v>1941816.7678313758</v>
      </c>
      <c r="Z294" s="93">
        <v>32524.688610190347</v>
      </c>
      <c r="AA294" s="93">
        <v>1974341.4564415661</v>
      </c>
      <c r="AB294" s="93">
        <v>25197.955775716018</v>
      </c>
      <c r="AC294" s="93">
        <v>0</v>
      </c>
      <c r="AD294" s="93">
        <v>0</v>
      </c>
    </row>
    <row r="295" spans="2:30" x14ac:dyDescent="0.2">
      <c r="D295" s="86"/>
      <c r="E295" s="93"/>
      <c r="F295" s="91"/>
      <c r="G295" s="86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</row>
    <row r="296" spans="2:30" hidden="1" outlineLevel="1" x14ac:dyDescent="0.2">
      <c r="D296" s="86"/>
      <c r="E296" s="86"/>
      <c r="F296" s="91"/>
      <c r="G296" s="86" t="s">
        <v>687</v>
      </c>
      <c r="H296" s="93">
        <v>-337793766.92086178</v>
      </c>
      <c r="I296" s="93">
        <v>-166391463.86757928</v>
      </c>
      <c r="J296" s="93">
        <v>-8225324.6129431454</v>
      </c>
      <c r="K296" s="93">
        <v>-30128892.657398049</v>
      </c>
      <c r="L296" s="93">
        <v>-948350.57130252884</v>
      </c>
      <c r="M296" s="93">
        <v>-88933.282013870601</v>
      </c>
      <c r="N296" s="93">
        <v>-31166176.510714445</v>
      </c>
      <c r="O296" s="93">
        <v>-22902645.293152444</v>
      </c>
      <c r="P296" s="93">
        <v>-4267430.0625949809</v>
      </c>
      <c r="Q296" s="93">
        <v>-1928372.1857368574</v>
      </c>
      <c r="R296" s="93">
        <v>-86716.741640850028</v>
      </c>
      <c r="S296" s="93">
        <v>-29185164.283125132</v>
      </c>
      <c r="T296" s="93">
        <v>-800048.06152310548</v>
      </c>
      <c r="U296" s="93">
        <v>-13092650.213162456</v>
      </c>
      <c r="V296" s="93">
        <v>-69195024.259664178</v>
      </c>
      <c r="W296" s="93">
        <v>-12495474.52470077</v>
      </c>
      <c r="X296" s="93">
        <v>-95583197.0590505</v>
      </c>
      <c r="Y296" s="93">
        <v>-7033366.0275976602</v>
      </c>
      <c r="Z296" s="93">
        <v>-117806.19248879116</v>
      </c>
      <c r="AA296" s="93">
        <v>-7151172.2200864516</v>
      </c>
      <c r="AB296" s="93">
        <v>-91268.367362877456</v>
      </c>
      <c r="AC296" s="93">
        <v>0</v>
      </c>
      <c r="AD296" s="93">
        <v>0</v>
      </c>
    </row>
    <row r="297" spans="2:30" hidden="1" outlineLevel="1" x14ac:dyDescent="0.2">
      <c r="D297" s="86"/>
      <c r="E297" s="86"/>
      <c r="F297" s="91"/>
      <c r="G297" s="86" t="s">
        <v>686</v>
      </c>
      <c r="H297" s="93">
        <v>-149882502.15533608</v>
      </c>
      <c r="I297" s="93">
        <v>-73829571.128838241</v>
      </c>
      <c r="J297" s="93">
        <v>-3649659.5104924398</v>
      </c>
      <c r="K297" s="93">
        <v>-13368493.62208128</v>
      </c>
      <c r="L297" s="93">
        <v>-420792.71575359249</v>
      </c>
      <c r="M297" s="93">
        <v>-39460.594417208129</v>
      </c>
      <c r="N297" s="93">
        <v>-13828746.932252079</v>
      </c>
      <c r="O297" s="93">
        <v>-10162134.765849693</v>
      </c>
      <c r="P297" s="93">
        <v>-1893501.7699852532</v>
      </c>
      <c r="Q297" s="93">
        <v>-855638.19285246998</v>
      </c>
      <c r="R297" s="93">
        <v>-38477.093092524206</v>
      </c>
      <c r="S297" s="93">
        <v>-12949751.821779942</v>
      </c>
      <c r="T297" s="93">
        <v>-354989.39604087628</v>
      </c>
      <c r="U297" s="93">
        <v>-5809340.982461418</v>
      </c>
      <c r="V297" s="93">
        <v>-30702530.325751644</v>
      </c>
      <c r="W297" s="93">
        <v>-5544368.1049898732</v>
      </c>
      <c r="X297" s="93">
        <v>-42411228.809243798</v>
      </c>
      <c r="Y297" s="93">
        <v>-3120775.4613117124</v>
      </c>
      <c r="Z297" s="93">
        <v>-52271.796074170517</v>
      </c>
      <c r="AA297" s="93">
        <v>-3173047.257385883</v>
      </c>
      <c r="AB297" s="93">
        <v>-40496.695343657164</v>
      </c>
      <c r="AC297" s="93">
        <v>0</v>
      </c>
      <c r="AD297" s="93">
        <v>0</v>
      </c>
    </row>
    <row r="298" spans="2:30" hidden="1" outlineLevel="1" x14ac:dyDescent="0.2">
      <c r="D298" s="86"/>
      <c r="E298" s="86"/>
      <c r="F298" s="91"/>
      <c r="G298" s="86" t="s">
        <v>685</v>
      </c>
      <c r="H298" s="93">
        <v>-35108312.65401715</v>
      </c>
      <c r="I298" s="93">
        <v>-17093094.034960464</v>
      </c>
      <c r="J298" s="93">
        <v>-824935.07854892057</v>
      </c>
      <c r="K298" s="93">
        <v>-3001073.4802441834</v>
      </c>
      <c r="L298" s="93">
        <v>-92700.336160698571</v>
      </c>
      <c r="M298" s="93">
        <v>-11545.336607298979</v>
      </c>
      <c r="N298" s="93">
        <v>-3105319.1530121812</v>
      </c>
      <c r="O298" s="93">
        <v>-2267357.9205479505</v>
      </c>
      <c r="P298" s="93">
        <v>-421499.19288358541</v>
      </c>
      <c r="Q298" s="93">
        <v>-250797.0420912079</v>
      </c>
      <c r="R298" s="93">
        <v>0</v>
      </c>
      <c r="S298" s="93">
        <v>-2939654.1555227442</v>
      </c>
      <c r="T298" s="93">
        <v>-79172.245411748794</v>
      </c>
      <c r="U298" s="93">
        <v>-1296094.8603611148</v>
      </c>
      <c r="V298" s="93">
        <v>-9029482.1682843752</v>
      </c>
      <c r="W298" s="93">
        <v>0</v>
      </c>
      <c r="X298" s="93">
        <v>-10404749.274057239</v>
      </c>
      <c r="Y298" s="93">
        <v>-682408.30604773981</v>
      </c>
      <c r="Z298" s="93">
        <v>-11375.765001514901</v>
      </c>
      <c r="AA298" s="93">
        <v>-693784.07104925474</v>
      </c>
      <c r="AB298" s="93">
        <v>-9112.6334875541233</v>
      </c>
      <c r="AC298" s="93">
        <v>-30984.901944347883</v>
      </c>
      <c r="AD298" s="93">
        <v>-6679.3514344521391</v>
      </c>
    </row>
    <row r="299" spans="2:30" hidden="1" outlineLevel="1" x14ac:dyDescent="0.2">
      <c r="D299" s="86"/>
      <c r="E299" s="86"/>
      <c r="F299" s="91"/>
      <c r="G299" s="86" t="s">
        <v>684</v>
      </c>
      <c r="H299" s="93">
        <v>-134612440.34834996</v>
      </c>
      <c r="I299" s="93">
        <v>-89967235.176373929</v>
      </c>
      <c r="J299" s="93">
        <v>-4240820.6034235768</v>
      </c>
      <c r="K299" s="93">
        <v>-15398679.884446487</v>
      </c>
      <c r="L299" s="93">
        <v>-475899.33443693479</v>
      </c>
      <c r="M299" s="93">
        <v>0</v>
      </c>
      <c r="N299" s="93">
        <v>-15874579.218883421</v>
      </c>
      <c r="O299" s="93">
        <v>-11546318.454223284</v>
      </c>
      <c r="P299" s="93">
        <v>-2150502.5890972414</v>
      </c>
      <c r="Q299" s="93">
        <v>0</v>
      </c>
      <c r="R299" s="93">
        <v>0</v>
      </c>
      <c r="S299" s="93">
        <v>-13696821.043320525</v>
      </c>
      <c r="T299" s="93">
        <v>-411619.13743788475</v>
      </c>
      <c r="U299" s="93">
        <v>-6638485.2561124796</v>
      </c>
      <c r="V299" s="93">
        <v>0</v>
      </c>
      <c r="W299" s="93">
        <v>0</v>
      </c>
      <c r="X299" s="93">
        <v>-7050104.3935503643</v>
      </c>
      <c r="Y299" s="93">
        <v>-3481745.6321142544</v>
      </c>
      <c r="Z299" s="93">
        <v>-58089.146481197902</v>
      </c>
      <c r="AA299" s="93">
        <v>-3539834.7785954522</v>
      </c>
      <c r="AB299" s="93">
        <v>-47061.941940001452</v>
      </c>
      <c r="AC299" s="93">
        <v>-161227.67479091554</v>
      </c>
      <c r="AD299" s="93">
        <v>-34755.517471777152</v>
      </c>
    </row>
    <row r="300" spans="2:30" hidden="1" outlineLevel="1" x14ac:dyDescent="0.2">
      <c r="D300" s="86"/>
      <c r="E300" s="86"/>
      <c r="F300" s="91"/>
      <c r="G300" s="86" t="s">
        <v>683</v>
      </c>
      <c r="H300" s="93">
        <v>-70272859.103137806</v>
      </c>
      <c r="I300" s="93">
        <v>-52543118.75976526</v>
      </c>
      <c r="J300" s="93">
        <v>-2533120.5013925545</v>
      </c>
      <c r="K300" s="93">
        <v>-7643480.1988240527</v>
      </c>
      <c r="L300" s="93">
        <v>0</v>
      </c>
      <c r="M300" s="93">
        <v>0</v>
      </c>
      <c r="N300" s="93">
        <v>-7643480.1988240527</v>
      </c>
      <c r="O300" s="93">
        <v>-4870455.3329350501</v>
      </c>
      <c r="P300" s="93">
        <v>0</v>
      </c>
      <c r="Q300" s="93">
        <v>0</v>
      </c>
      <c r="R300" s="93">
        <v>0</v>
      </c>
      <c r="S300" s="93">
        <v>-4870455.3329350501</v>
      </c>
      <c r="T300" s="93">
        <v>-131686.89463791842</v>
      </c>
      <c r="U300" s="93">
        <v>0</v>
      </c>
      <c r="V300" s="93">
        <v>0</v>
      </c>
      <c r="W300" s="93">
        <v>0</v>
      </c>
      <c r="X300" s="93">
        <v>-131686.89463791842</v>
      </c>
      <c r="Y300" s="93">
        <v>-1796438.6791930632</v>
      </c>
      <c r="Z300" s="93">
        <v>0</v>
      </c>
      <c r="AA300" s="93">
        <v>-1796438.6791930632</v>
      </c>
      <c r="AB300" s="93">
        <v>-18641.701963262494</v>
      </c>
      <c r="AC300" s="93">
        <v>-632957.48050646693</v>
      </c>
      <c r="AD300" s="93">
        <v>-102959.55392017288</v>
      </c>
    </row>
    <row r="301" spans="2:30" hidden="1" outlineLevel="1" x14ac:dyDescent="0.2">
      <c r="D301" s="86"/>
      <c r="E301" s="86"/>
      <c r="F301" s="91"/>
      <c r="G301" s="86" t="s">
        <v>682</v>
      </c>
      <c r="H301" s="93">
        <v>-2804728.7749608923</v>
      </c>
      <c r="I301" s="93">
        <v>-1052410.212940447</v>
      </c>
      <c r="J301" s="93">
        <v>-68202.982257308977</v>
      </c>
      <c r="K301" s="93">
        <v>-228828.3989310108</v>
      </c>
      <c r="L301" s="93">
        <v>-7272.6860119035236</v>
      </c>
      <c r="M301" s="93">
        <v>-670.45663107099563</v>
      </c>
      <c r="N301" s="93">
        <v>-236771.54157398531</v>
      </c>
      <c r="O301" s="93">
        <v>-208626.04420727762</v>
      </c>
      <c r="P301" s="93">
        <v>-38675.254283405033</v>
      </c>
      <c r="Q301" s="93">
        <v>-17573.045617398595</v>
      </c>
      <c r="R301" s="93">
        <v>-814.2319240698921</v>
      </c>
      <c r="S301" s="93">
        <v>-265688.57603215112</v>
      </c>
      <c r="T301" s="93">
        <v>-7994.9453595854466</v>
      </c>
      <c r="U301" s="93">
        <v>-140379.26344967089</v>
      </c>
      <c r="V301" s="93">
        <v>-797015.17536402191</v>
      </c>
      <c r="W301" s="93">
        <v>-151212.43263791938</v>
      </c>
      <c r="X301" s="93">
        <v>-1096601.8168111977</v>
      </c>
      <c r="Y301" s="93">
        <v>-56523.084088569267</v>
      </c>
      <c r="Z301" s="93">
        <v>-920.10570243423103</v>
      </c>
      <c r="AA301" s="93">
        <v>-57443.189791003497</v>
      </c>
      <c r="AB301" s="93">
        <v>-1026.3038974081576</v>
      </c>
      <c r="AC301" s="93">
        <v>-22192.447477137139</v>
      </c>
      <c r="AD301" s="93">
        <v>-4391.7041802537724</v>
      </c>
    </row>
    <row r="302" spans="2:30" hidden="1" outlineLevel="1" x14ac:dyDescent="0.2">
      <c r="D302" s="86"/>
      <c r="E302" s="86"/>
      <c r="F302" s="91"/>
      <c r="G302" s="86" t="s">
        <v>681</v>
      </c>
      <c r="H302" s="93">
        <v>-34069782.043336265</v>
      </c>
      <c r="I302" s="93">
        <v>-16055369.361641081</v>
      </c>
      <c r="J302" s="93">
        <v>-4173892.0587120149</v>
      </c>
      <c r="K302" s="93">
        <v>-1185096.6134567698</v>
      </c>
      <c r="L302" s="93">
        <v>-379811.931742588</v>
      </c>
      <c r="M302" s="93">
        <v>-61638.440260634816</v>
      </c>
      <c r="N302" s="93">
        <v>-1626546.9854599927</v>
      </c>
      <c r="O302" s="93">
        <v>-334607.98743813275</v>
      </c>
      <c r="P302" s="93">
        <v>-98952.958902976534</v>
      </c>
      <c r="Q302" s="93">
        <v>-214731.02366500208</v>
      </c>
      <c r="R302" s="93">
        <v>-37731.469462291898</v>
      </c>
      <c r="S302" s="93">
        <v>-686023.43946840335</v>
      </c>
      <c r="T302" s="93">
        <v>-2303.2288322445493</v>
      </c>
      <c r="U302" s="93">
        <v>-58708.444266841252</v>
      </c>
      <c r="V302" s="93">
        <v>-315786.09758822789</v>
      </c>
      <c r="W302" s="93">
        <v>-56597.981793311541</v>
      </c>
      <c r="X302" s="93">
        <v>-433395.75248062523</v>
      </c>
      <c r="Y302" s="93">
        <v>-92617.746746639852</v>
      </c>
      <c r="Z302" s="93">
        <v>-1676.916150169568</v>
      </c>
      <c r="AA302" s="93">
        <v>-94294.662896809416</v>
      </c>
      <c r="AB302" s="93">
        <v>-1747.298812548398</v>
      </c>
      <c r="AC302" s="93">
        <v>-9793297.6289895251</v>
      </c>
      <c r="AD302" s="93">
        <v>-1205214.8548752679</v>
      </c>
    </row>
    <row r="303" spans="2:30" collapsed="1" x14ac:dyDescent="0.2">
      <c r="B303" s="2" t="s">
        <v>646</v>
      </c>
      <c r="D303" s="86"/>
      <c r="E303" s="93">
        <v>-764544392</v>
      </c>
      <c r="F303" s="91"/>
      <c r="G303" s="86" t="s">
        <v>679</v>
      </c>
      <c r="H303" s="93">
        <v>-764544391.99999988</v>
      </c>
      <c r="I303" s="93">
        <v>-416932262.54209876</v>
      </c>
      <c r="J303" s="93">
        <v>-23715955.347769961</v>
      </c>
      <c r="K303" s="93">
        <v>-70954544.855381846</v>
      </c>
      <c r="L303" s="93">
        <v>-2324827.5754082464</v>
      </c>
      <c r="M303" s="93">
        <v>-202248.10993008353</v>
      </c>
      <c r="N303" s="93">
        <v>-73481620.540720165</v>
      </c>
      <c r="O303" s="93">
        <v>-52292145.798353828</v>
      </c>
      <c r="P303" s="93">
        <v>-8870561.8277474437</v>
      </c>
      <c r="Q303" s="93">
        <v>-3267111.4899629354</v>
      </c>
      <c r="R303" s="93">
        <v>-163739.53611973603</v>
      </c>
      <c r="S303" s="93">
        <v>-64593558.652183957</v>
      </c>
      <c r="T303" s="93">
        <v>-1787813.9092433634</v>
      </c>
      <c r="U303" s="93">
        <v>-27035659.019813977</v>
      </c>
      <c r="V303" s="93">
        <v>-110039838.02665246</v>
      </c>
      <c r="W303" s="93">
        <v>-18247653.044121873</v>
      </c>
      <c r="X303" s="93">
        <v>-157110963.99983168</v>
      </c>
      <c r="Y303" s="93">
        <v>-16263874.937099641</v>
      </c>
      <c r="Z303" s="93">
        <v>-242139.92189827835</v>
      </c>
      <c r="AA303" s="93">
        <v>-16506014.858997919</v>
      </c>
      <c r="AB303" s="93">
        <v>-209354.94280730924</v>
      </c>
      <c r="AC303" s="93">
        <v>-10640660.133708391</v>
      </c>
      <c r="AD303" s="93">
        <v>-1354000.981881924</v>
      </c>
    </row>
    <row r="304" spans="2:30" x14ac:dyDescent="0.2">
      <c r="D304" s="86"/>
      <c r="E304" s="86"/>
      <c r="F304" s="101"/>
      <c r="G304" s="86"/>
      <c r="H304" s="92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</row>
    <row r="305" spans="1:30" hidden="1" outlineLevel="1" x14ac:dyDescent="0.2">
      <c r="E305" s="93"/>
      <c r="F305" s="93"/>
      <c r="G305" s="86" t="s">
        <v>687</v>
      </c>
      <c r="H305" s="92">
        <v>524214321.72073084</v>
      </c>
      <c r="I305" s="92">
        <v>258219058.23353326</v>
      </c>
      <c r="J305" s="92">
        <v>12764690.723014433</v>
      </c>
      <c r="K305" s="92">
        <v>46756330.563952774</v>
      </c>
      <c r="L305" s="92">
        <v>1471723.2825829261</v>
      </c>
      <c r="M305" s="92">
        <v>138013.50017278962</v>
      </c>
      <c r="N305" s="92">
        <v>48366067.346708491</v>
      </c>
      <c r="O305" s="92">
        <v>35542084.67906139</v>
      </c>
      <c r="P305" s="92">
        <v>6622525.856961648</v>
      </c>
      <c r="Q305" s="92">
        <v>2992596.1233263323</v>
      </c>
      <c r="R305" s="92">
        <v>134573.70251517982</v>
      </c>
      <c r="S305" s="92">
        <v>45291780.361864537</v>
      </c>
      <c r="T305" s="92">
        <v>1241576.0531590162</v>
      </c>
      <c r="U305" s="92">
        <v>20318180.567931209</v>
      </c>
      <c r="V305" s="92">
        <v>107382155.21077806</v>
      </c>
      <c r="W305" s="92">
        <v>19391437.450884894</v>
      </c>
      <c r="X305" s="92">
        <v>148333349.28275317</v>
      </c>
      <c r="Y305" s="92">
        <v>10914917.806741314</v>
      </c>
      <c r="Z305" s="92">
        <v>182820.70108321929</v>
      </c>
      <c r="AA305" s="92">
        <v>11097738.507824529</v>
      </c>
      <c r="AB305" s="92">
        <v>141637.2650324782</v>
      </c>
      <c r="AC305" s="92">
        <v>0</v>
      </c>
      <c r="AD305" s="92">
        <v>0</v>
      </c>
    </row>
    <row r="306" spans="1:30" hidden="1" outlineLevel="1" x14ac:dyDescent="0.2">
      <c r="E306" s="93"/>
      <c r="F306" s="93"/>
      <c r="G306" s="86" t="s">
        <v>686</v>
      </c>
      <c r="H306" s="92">
        <v>307000763.85621554</v>
      </c>
      <c r="I306" s="92">
        <v>151223354.33284724</v>
      </c>
      <c r="J306" s="92">
        <v>7475510.7595886271</v>
      </c>
      <c r="K306" s="92">
        <v>27382367.484981187</v>
      </c>
      <c r="L306" s="92">
        <v>861899.71013160748</v>
      </c>
      <c r="M306" s="92">
        <v>80826.196881527809</v>
      </c>
      <c r="N306" s="92">
        <v>28325093.39199432</v>
      </c>
      <c r="O306" s="92">
        <v>20814858.910564221</v>
      </c>
      <c r="P306" s="92">
        <v>3878414.6340585565</v>
      </c>
      <c r="Q306" s="92">
        <v>1752583.3570487141</v>
      </c>
      <c r="R306" s="92">
        <v>78811.714513074636</v>
      </c>
      <c r="S306" s="92">
        <v>26524668.61618457</v>
      </c>
      <c r="T306" s="92">
        <v>727116.33565109677</v>
      </c>
      <c r="U306" s="92">
        <v>11899134.945508897</v>
      </c>
      <c r="V306" s="92">
        <v>62887262.534193039</v>
      </c>
      <c r="W306" s="92">
        <v>11356397.303588314</v>
      </c>
      <c r="X306" s="92">
        <v>86869911.118941382</v>
      </c>
      <c r="Y306" s="92">
        <v>6392210.1424053367</v>
      </c>
      <c r="Z306" s="92">
        <v>107067.07649085876</v>
      </c>
      <c r="AA306" s="92">
        <v>6499277.2188961953</v>
      </c>
      <c r="AB306" s="92">
        <v>82948.417763070916</v>
      </c>
      <c r="AC306" s="92">
        <v>0</v>
      </c>
      <c r="AD306" s="92">
        <v>0</v>
      </c>
    </row>
    <row r="307" spans="1:30" hidden="1" outlineLevel="1" x14ac:dyDescent="0.2">
      <c r="E307" s="93"/>
      <c r="F307" s="93"/>
      <c r="G307" s="86" t="s">
        <v>685</v>
      </c>
      <c r="H307" s="92">
        <v>65255224.614840657</v>
      </c>
      <c r="I307" s="92">
        <v>31770643.653713457</v>
      </c>
      <c r="J307" s="92">
        <v>1533292.8236644135</v>
      </c>
      <c r="K307" s="92">
        <v>5578044.3215509504</v>
      </c>
      <c r="L307" s="92">
        <v>172300.54083346733</v>
      </c>
      <c r="M307" s="92">
        <v>21459.12112005282</v>
      </c>
      <c r="N307" s="92">
        <v>5771803.9835044704</v>
      </c>
      <c r="O307" s="92">
        <v>4214299.6687328722</v>
      </c>
      <c r="P307" s="92">
        <v>783433.39304417535</v>
      </c>
      <c r="Q307" s="92">
        <v>466152.20377236814</v>
      </c>
      <c r="R307" s="92">
        <v>0</v>
      </c>
      <c r="S307" s="92">
        <v>5463885.2655494148</v>
      </c>
      <c r="T307" s="92">
        <v>147156.10825613994</v>
      </c>
      <c r="U307" s="92">
        <v>2409029.5101472968</v>
      </c>
      <c r="V307" s="92">
        <v>16782945.191747222</v>
      </c>
      <c r="W307" s="92">
        <v>0</v>
      </c>
      <c r="X307" s="92">
        <v>19339130.810150657</v>
      </c>
      <c r="Y307" s="92">
        <v>1268380.7316237655</v>
      </c>
      <c r="Z307" s="92">
        <v>21143.941255592057</v>
      </c>
      <c r="AA307" s="92">
        <v>1289524.6728793578</v>
      </c>
      <c r="AB307" s="92">
        <v>16937.497137021266</v>
      </c>
      <c r="AC307" s="92">
        <v>57591.111141477239</v>
      </c>
      <c r="AD307" s="92">
        <v>12414.797100388711</v>
      </c>
    </row>
    <row r="308" spans="1:30" hidden="1" outlineLevel="1" x14ac:dyDescent="0.2">
      <c r="E308" s="93"/>
      <c r="F308" s="93"/>
      <c r="G308" s="86" t="s">
        <v>684</v>
      </c>
      <c r="H308" s="92">
        <v>325887319.99701476</v>
      </c>
      <c r="I308" s="92">
        <v>217804395.22006664</v>
      </c>
      <c r="J308" s="92">
        <v>10266730.604254834</v>
      </c>
      <c r="K308" s="92">
        <v>37279128.927816957</v>
      </c>
      <c r="L308" s="92">
        <v>1152119.0633397265</v>
      </c>
      <c r="M308" s="92">
        <v>0</v>
      </c>
      <c r="N308" s="92">
        <v>38431247.991156682</v>
      </c>
      <c r="O308" s="92">
        <v>27952830.861260183</v>
      </c>
      <c r="P308" s="92">
        <v>5206216.6289679911</v>
      </c>
      <c r="Q308" s="92">
        <v>0</v>
      </c>
      <c r="R308" s="92">
        <v>0</v>
      </c>
      <c r="S308" s="92">
        <v>33159047.490228172</v>
      </c>
      <c r="T308" s="92">
        <v>996501.19418371771</v>
      </c>
      <c r="U308" s="92">
        <v>16071309.333340611</v>
      </c>
      <c r="V308" s="92">
        <v>0</v>
      </c>
      <c r="W308" s="92">
        <v>0</v>
      </c>
      <c r="X308" s="92">
        <v>17067810.527524322</v>
      </c>
      <c r="Y308" s="92">
        <v>8429063.0942040943</v>
      </c>
      <c r="Z308" s="92">
        <v>140629.76808594537</v>
      </c>
      <c r="AA308" s="92">
        <v>8569692.8622900434</v>
      </c>
      <c r="AB308" s="92">
        <v>113933.67576572712</v>
      </c>
      <c r="AC308" s="92">
        <v>390320.94441638119</v>
      </c>
      <c r="AD308" s="92">
        <v>84140.681312042754</v>
      </c>
    </row>
    <row r="309" spans="1:30" hidden="1" outlineLevel="1" x14ac:dyDescent="0.2">
      <c r="E309" s="93"/>
      <c r="F309" s="93"/>
      <c r="G309" s="86" t="s">
        <v>683</v>
      </c>
      <c r="H309" s="92">
        <v>166693542.44055593</v>
      </c>
      <c r="I309" s="92">
        <v>124637003.65578288</v>
      </c>
      <c r="J309" s="92">
        <v>6008789.6692261901</v>
      </c>
      <c r="K309" s="92">
        <v>18131022.519607924</v>
      </c>
      <c r="L309" s="92">
        <v>0</v>
      </c>
      <c r="M309" s="92">
        <v>0</v>
      </c>
      <c r="N309" s="92">
        <v>18131022.519607924</v>
      </c>
      <c r="O309" s="92">
        <v>11553158.119749667</v>
      </c>
      <c r="P309" s="92">
        <v>0</v>
      </c>
      <c r="Q309" s="92">
        <v>0</v>
      </c>
      <c r="R309" s="92">
        <v>0</v>
      </c>
      <c r="S309" s="92">
        <v>11553158.119749667</v>
      </c>
      <c r="T309" s="92">
        <v>312373.15857567999</v>
      </c>
      <c r="U309" s="92">
        <v>0</v>
      </c>
      <c r="V309" s="92">
        <v>0</v>
      </c>
      <c r="W309" s="92">
        <v>0</v>
      </c>
      <c r="X309" s="92">
        <v>312373.15857567999</v>
      </c>
      <c r="Y309" s="92">
        <v>4261314.1265879422</v>
      </c>
      <c r="Z309" s="92">
        <v>0</v>
      </c>
      <c r="AA309" s="92">
        <v>4261314.1265879422</v>
      </c>
      <c r="AB309" s="92">
        <v>44219.793772963756</v>
      </c>
      <c r="AC309" s="92">
        <v>1501432.074722016</v>
      </c>
      <c r="AD309" s="92">
        <v>244229.32253067676</v>
      </c>
    </row>
    <row r="310" spans="1:30" hidden="1" outlineLevel="1" x14ac:dyDescent="0.2">
      <c r="E310" s="93"/>
      <c r="F310" s="93"/>
      <c r="G310" s="86" t="s">
        <v>682</v>
      </c>
      <c r="H310" s="92">
        <v>4478879.3005392784</v>
      </c>
      <c r="I310" s="92">
        <v>1680596.8407696839</v>
      </c>
      <c r="J310" s="92">
        <v>108913.53495368485</v>
      </c>
      <c r="K310" s="92">
        <v>365416.71640315355</v>
      </c>
      <c r="L310" s="92">
        <v>11613.772828529716</v>
      </c>
      <c r="M310" s="92">
        <v>1070.6540873475556</v>
      </c>
      <c r="N310" s="92">
        <v>378101.14331903082</v>
      </c>
      <c r="O310" s="92">
        <v>333155.51909877523</v>
      </c>
      <c r="P310" s="92">
        <v>61760.622773747942</v>
      </c>
      <c r="Q310" s="92">
        <v>28062.446168006565</v>
      </c>
      <c r="R310" s="92">
        <v>1300.2492587204833</v>
      </c>
      <c r="S310" s="92">
        <v>424278.83729925018</v>
      </c>
      <c r="T310" s="92">
        <v>12767.150820310282</v>
      </c>
      <c r="U310" s="92">
        <v>224172.04219628967</v>
      </c>
      <c r="V310" s="92">
        <v>1272755.7840965837</v>
      </c>
      <c r="W310" s="92">
        <v>241471.56066297722</v>
      </c>
      <c r="X310" s="92">
        <v>1751166.5377761608</v>
      </c>
      <c r="Y310" s="92">
        <v>90261.872587114514</v>
      </c>
      <c r="Z310" s="92">
        <v>1469.3193943497415</v>
      </c>
      <c r="AA310" s="92">
        <v>91731.191981464246</v>
      </c>
      <c r="AB310" s="92">
        <v>1638.9075917789153</v>
      </c>
      <c r="AC310" s="92">
        <v>35439.18204177892</v>
      </c>
      <c r="AD310" s="92">
        <v>7013.1248064457513</v>
      </c>
    </row>
    <row r="311" spans="1:30" hidden="1" outlineLevel="1" x14ac:dyDescent="0.2">
      <c r="E311" s="93"/>
      <c r="F311" s="93"/>
      <c r="G311" s="86" t="s">
        <v>681</v>
      </c>
      <c r="H311" s="92">
        <v>80002521.76010263</v>
      </c>
      <c r="I311" s="92">
        <v>37289249.322963163</v>
      </c>
      <c r="J311" s="92">
        <v>9801514.8080355544</v>
      </c>
      <c r="K311" s="92">
        <v>2782120.815936021</v>
      </c>
      <c r="L311" s="92">
        <v>900783.91852197098</v>
      </c>
      <c r="M311" s="92">
        <v>146228.05572591469</v>
      </c>
      <c r="N311" s="92">
        <v>3829132.7901839064</v>
      </c>
      <c r="O311" s="92">
        <v>791230.53156300145</v>
      </c>
      <c r="P311" s="92">
        <v>234421.81163980369</v>
      </c>
      <c r="Q311" s="92">
        <v>509437.97262959846</v>
      </c>
      <c r="R311" s="92">
        <v>89522.362183081714</v>
      </c>
      <c r="S311" s="92">
        <v>1624612.6780154854</v>
      </c>
      <c r="T311" s="92">
        <v>5445.5341759935727</v>
      </c>
      <c r="U311" s="92">
        <v>139075.82763334777</v>
      </c>
      <c r="V311" s="92">
        <v>749181.5924406196</v>
      </c>
      <c r="W311" s="92">
        <v>134284.87500383658</v>
      </c>
      <c r="X311" s="92">
        <v>1027987.8292537974</v>
      </c>
      <c r="Y311" s="92">
        <v>219042.89384260646</v>
      </c>
      <c r="Z311" s="92">
        <v>3972.8323450828984</v>
      </c>
      <c r="AA311" s="92">
        <v>223015.72618768935</v>
      </c>
      <c r="AB311" s="92">
        <v>4103.0772951525114</v>
      </c>
      <c r="AC311" s="92">
        <v>23349787.532031126</v>
      </c>
      <c r="AD311" s="92">
        <v>2853117.9961367715</v>
      </c>
    </row>
    <row r="312" spans="1:30" s="86" customFormat="1" collapsed="1" x14ac:dyDescent="0.2">
      <c r="A312" s="87"/>
      <c r="B312" s="2" t="s">
        <v>645</v>
      </c>
      <c r="E312" s="101">
        <v>1473532573.6900001</v>
      </c>
      <c r="F312" s="93"/>
      <c r="G312" s="86" t="s">
        <v>679</v>
      </c>
      <c r="H312" s="101">
        <v>1473532573.6899996</v>
      </c>
      <c r="I312" s="101">
        <v>822624301.25967622</v>
      </c>
      <c r="J312" s="101">
        <v>47959442.922737733</v>
      </c>
      <c r="K312" s="101">
        <v>138274431.3502489</v>
      </c>
      <c r="L312" s="101">
        <v>4570440.2882382283</v>
      </c>
      <c r="M312" s="101">
        <v>387597.52798763255</v>
      </c>
      <c r="N312" s="101">
        <v>143232469.16647479</v>
      </c>
      <c r="O312" s="101">
        <v>101201618.29003015</v>
      </c>
      <c r="P312" s="101">
        <v>16786772.947445922</v>
      </c>
      <c r="Q312" s="101">
        <v>5748832.1029450186</v>
      </c>
      <c r="R312" s="101">
        <v>304208.02847005654</v>
      </c>
      <c r="S312" s="101">
        <v>124041431.36889109</v>
      </c>
      <c r="T312" s="101">
        <v>3442935.5348219541</v>
      </c>
      <c r="U312" s="101">
        <v>51060902.226757653</v>
      </c>
      <c r="V312" s="101">
        <v>189074300.31325549</v>
      </c>
      <c r="W312" s="101">
        <v>31123591.190140028</v>
      </c>
      <c r="X312" s="101">
        <v>274701729.26497519</v>
      </c>
      <c r="Y312" s="101">
        <v>31575190.66799216</v>
      </c>
      <c r="Z312" s="101">
        <v>457103.63865504804</v>
      </c>
      <c r="AA312" s="101">
        <v>32032294.306647219</v>
      </c>
      <c r="AB312" s="101">
        <v>405418.63435819279</v>
      </c>
      <c r="AC312" s="101">
        <v>25334570.844352778</v>
      </c>
      <c r="AD312" s="101">
        <v>3200915.9218863249</v>
      </c>
    </row>
    <row r="313" spans="1:30" x14ac:dyDescent="0.2"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</row>
    <row r="314" spans="1:30" hidden="1" outlineLevel="1" x14ac:dyDescent="0.2">
      <c r="D314" s="86"/>
      <c r="E314" s="86"/>
      <c r="F314" s="91" t="s">
        <v>212</v>
      </c>
      <c r="G314" s="86" t="s">
        <v>687</v>
      </c>
      <c r="H314" s="92">
        <v>0</v>
      </c>
      <c r="I314" s="99">
        <v>0</v>
      </c>
      <c r="J314" s="99">
        <v>0</v>
      </c>
      <c r="K314" s="99">
        <v>0</v>
      </c>
      <c r="L314" s="99">
        <v>0</v>
      </c>
      <c r="M314" s="99">
        <v>0</v>
      </c>
      <c r="N314" s="99">
        <v>0</v>
      </c>
      <c r="O314" s="99">
        <v>0</v>
      </c>
      <c r="P314" s="99">
        <v>0</v>
      </c>
      <c r="Q314" s="99">
        <v>0</v>
      </c>
      <c r="R314" s="99">
        <v>0</v>
      </c>
      <c r="S314" s="99">
        <v>0</v>
      </c>
      <c r="T314" s="99">
        <v>0</v>
      </c>
      <c r="U314" s="99">
        <v>0</v>
      </c>
      <c r="V314" s="99">
        <v>0</v>
      </c>
      <c r="W314" s="99">
        <v>0</v>
      </c>
      <c r="X314" s="99">
        <v>0</v>
      </c>
      <c r="Y314" s="99">
        <v>0</v>
      </c>
      <c r="Z314" s="99">
        <v>0</v>
      </c>
      <c r="AA314" s="99">
        <v>0</v>
      </c>
      <c r="AB314" s="99">
        <v>0</v>
      </c>
      <c r="AC314" s="99">
        <v>0</v>
      </c>
      <c r="AD314" s="99">
        <v>0</v>
      </c>
    </row>
    <row r="315" spans="1:30" hidden="1" outlineLevel="1" x14ac:dyDescent="0.2">
      <c r="D315" s="86"/>
      <c r="E315" s="86"/>
      <c r="F315" s="91" t="s">
        <v>212</v>
      </c>
      <c r="G315" s="86" t="s">
        <v>686</v>
      </c>
      <c r="H315" s="92">
        <v>0</v>
      </c>
      <c r="I315" s="99">
        <v>0</v>
      </c>
      <c r="J315" s="99">
        <v>0</v>
      </c>
      <c r="K315" s="99">
        <v>0</v>
      </c>
      <c r="L315" s="99">
        <v>0</v>
      </c>
      <c r="M315" s="99">
        <v>0</v>
      </c>
      <c r="N315" s="99">
        <v>0</v>
      </c>
      <c r="O315" s="99">
        <v>0</v>
      </c>
      <c r="P315" s="99">
        <v>0</v>
      </c>
      <c r="Q315" s="99">
        <v>0</v>
      </c>
      <c r="R315" s="99">
        <v>0</v>
      </c>
      <c r="S315" s="99">
        <v>0</v>
      </c>
      <c r="T315" s="99">
        <v>0</v>
      </c>
      <c r="U315" s="99">
        <v>0</v>
      </c>
      <c r="V315" s="99">
        <v>0</v>
      </c>
      <c r="W315" s="99">
        <v>0</v>
      </c>
      <c r="X315" s="99">
        <v>0</v>
      </c>
      <c r="Y315" s="99">
        <v>0</v>
      </c>
      <c r="Z315" s="99">
        <v>0</v>
      </c>
      <c r="AA315" s="99">
        <v>0</v>
      </c>
      <c r="AB315" s="99">
        <v>0</v>
      </c>
      <c r="AC315" s="99">
        <v>0</v>
      </c>
      <c r="AD315" s="99">
        <v>0</v>
      </c>
    </row>
    <row r="316" spans="1:30" hidden="1" outlineLevel="1" x14ac:dyDescent="0.2">
      <c r="D316" s="86"/>
      <c r="E316" s="86"/>
      <c r="F316" s="91" t="s">
        <v>212</v>
      </c>
      <c r="G316" s="86" t="s">
        <v>685</v>
      </c>
      <c r="H316" s="92">
        <v>0</v>
      </c>
      <c r="I316" s="99">
        <v>0</v>
      </c>
      <c r="J316" s="99">
        <v>0</v>
      </c>
      <c r="K316" s="99">
        <v>0</v>
      </c>
      <c r="L316" s="99">
        <v>0</v>
      </c>
      <c r="M316" s="99">
        <v>0</v>
      </c>
      <c r="N316" s="99">
        <v>0</v>
      </c>
      <c r="O316" s="99">
        <v>0</v>
      </c>
      <c r="P316" s="99">
        <v>0</v>
      </c>
      <c r="Q316" s="99">
        <v>0</v>
      </c>
      <c r="R316" s="99">
        <v>0</v>
      </c>
      <c r="S316" s="99">
        <v>0</v>
      </c>
      <c r="T316" s="99">
        <v>0</v>
      </c>
      <c r="U316" s="99">
        <v>0</v>
      </c>
      <c r="V316" s="99">
        <v>0</v>
      </c>
      <c r="W316" s="99">
        <v>0</v>
      </c>
      <c r="X316" s="99">
        <v>0</v>
      </c>
      <c r="Y316" s="99">
        <v>0</v>
      </c>
      <c r="Z316" s="99">
        <v>0</v>
      </c>
      <c r="AA316" s="99">
        <v>0</v>
      </c>
      <c r="AB316" s="99">
        <v>0</v>
      </c>
      <c r="AC316" s="99">
        <v>0</v>
      </c>
      <c r="AD316" s="99">
        <v>0</v>
      </c>
    </row>
    <row r="317" spans="1:30" hidden="1" outlineLevel="1" x14ac:dyDescent="0.2">
      <c r="D317" s="86"/>
      <c r="E317" s="86"/>
      <c r="F317" s="91" t="s">
        <v>212</v>
      </c>
      <c r="G317" s="86" t="s">
        <v>684</v>
      </c>
      <c r="H317" s="92">
        <v>0</v>
      </c>
      <c r="I317" s="99">
        <v>0</v>
      </c>
      <c r="J317" s="99">
        <v>0</v>
      </c>
      <c r="K317" s="99">
        <v>0</v>
      </c>
      <c r="L317" s="99">
        <v>0</v>
      </c>
      <c r="M317" s="99">
        <v>0</v>
      </c>
      <c r="N317" s="99">
        <v>0</v>
      </c>
      <c r="O317" s="99">
        <v>0</v>
      </c>
      <c r="P317" s="99">
        <v>0</v>
      </c>
      <c r="Q317" s="99">
        <v>0</v>
      </c>
      <c r="R317" s="99">
        <v>0</v>
      </c>
      <c r="S317" s="99">
        <v>0</v>
      </c>
      <c r="T317" s="99">
        <v>0</v>
      </c>
      <c r="U317" s="99">
        <v>0</v>
      </c>
      <c r="V317" s="99">
        <v>0</v>
      </c>
      <c r="W317" s="99">
        <v>0</v>
      </c>
      <c r="X317" s="99">
        <v>0</v>
      </c>
      <c r="Y317" s="99">
        <v>0</v>
      </c>
      <c r="Z317" s="99">
        <v>0</v>
      </c>
      <c r="AA317" s="99">
        <v>0</v>
      </c>
      <c r="AB317" s="99">
        <v>0</v>
      </c>
      <c r="AC317" s="99">
        <v>0</v>
      </c>
      <c r="AD317" s="99">
        <v>0</v>
      </c>
    </row>
    <row r="318" spans="1:30" hidden="1" outlineLevel="1" x14ac:dyDescent="0.2">
      <c r="D318" s="86"/>
      <c r="E318" s="86"/>
      <c r="F318" s="91" t="s">
        <v>212</v>
      </c>
      <c r="G318" s="86" t="s">
        <v>683</v>
      </c>
      <c r="H318" s="92">
        <v>0</v>
      </c>
      <c r="I318" s="99">
        <v>0</v>
      </c>
      <c r="J318" s="99">
        <v>0</v>
      </c>
      <c r="K318" s="99">
        <v>0</v>
      </c>
      <c r="L318" s="99">
        <v>0</v>
      </c>
      <c r="M318" s="99">
        <v>0</v>
      </c>
      <c r="N318" s="99">
        <v>0</v>
      </c>
      <c r="O318" s="99">
        <v>0</v>
      </c>
      <c r="P318" s="99">
        <v>0</v>
      </c>
      <c r="Q318" s="99">
        <v>0</v>
      </c>
      <c r="R318" s="99">
        <v>0</v>
      </c>
      <c r="S318" s="99">
        <v>0</v>
      </c>
      <c r="T318" s="99">
        <v>0</v>
      </c>
      <c r="U318" s="99">
        <v>0</v>
      </c>
      <c r="V318" s="99">
        <v>0</v>
      </c>
      <c r="W318" s="99">
        <v>0</v>
      </c>
      <c r="X318" s="99">
        <v>0</v>
      </c>
      <c r="Y318" s="99">
        <v>0</v>
      </c>
      <c r="Z318" s="99">
        <v>0</v>
      </c>
      <c r="AA318" s="99">
        <v>0</v>
      </c>
      <c r="AB318" s="99">
        <v>0</v>
      </c>
      <c r="AC318" s="99">
        <v>0</v>
      </c>
      <c r="AD318" s="99">
        <v>0</v>
      </c>
    </row>
    <row r="319" spans="1:30" hidden="1" outlineLevel="1" x14ac:dyDescent="0.2">
      <c r="D319" s="86"/>
      <c r="E319" s="86"/>
      <c r="F319" s="91" t="s">
        <v>212</v>
      </c>
      <c r="G319" s="86" t="s">
        <v>682</v>
      </c>
      <c r="H319" s="92">
        <v>0</v>
      </c>
      <c r="I319" s="99">
        <v>0</v>
      </c>
      <c r="J319" s="99">
        <v>0</v>
      </c>
      <c r="K319" s="99">
        <v>0</v>
      </c>
      <c r="L319" s="99">
        <v>0</v>
      </c>
      <c r="M319" s="99">
        <v>0</v>
      </c>
      <c r="N319" s="99">
        <v>0</v>
      </c>
      <c r="O319" s="99">
        <v>0</v>
      </c>
      <c r="P319" s="99">
        <v>0</v>
      </c>
      <c r="Q319" s="99">
        <v>0</v>
      </c>
      <c r="R319" s="99">
        <v>0</v>
      </c>
      <c r="S319" s="99">
        <v>0</v>
      </c>
      <c r="T319" s="99">
        <v>0</v>
      </c>
      <c r="U319" s="99">
        <v>0</v>
      </c>
      <c r="V319" s="99">
        <v>0</v>
      </c>
      <c r="W319" s="99">
        <v>0</v>
      </c>
      <c r="X319" s="99">
        <v>0</v>
      </c>
      <c r="Y319" s="99">
        <v>0</v>
      </c>
      <c r="Z319" s="99">
        <v>0</v>
      </c>
      <c r="AA319" s="99">
        <v>0</v>
      </c>
      <c r="AB319" s="99">
        <v>0</v>
      </c>
      <c r="AC319" s="99">
        <v>0</v>
      </c>
      <c r="AD319" s="99">
        <v>0</v>
      </c>
    </row>
    <row r="320" spans="1:30" hidden="1" outlineLevel="1" x14ac:dyDescent="0.2">
      <c r="D320" s="86"/>
      <c r="E320" s="86"/>
      <c r="F320" s="91" t="s">
        <v>212</v>
      </c>
      <c r="G320" s="86" t="s">
        <v>681</v>
      </c>
      <c r="H320" s="92">
        <v>0</v>
      </c>
      <c r="I320" s="99">
        <v>0</v>
      </c>
      <c r="J320" s="99">
        <v>0</v>
      </c>
      <c r="K320" s="99">
        <v>0</v>
      </c>
      <c r="L320" s="99">
        <v>0</v>
      </c>
      <c r="M320" s="99">
        <v>0</v>
      </c>
      <c r="N320" s="99">
        <v>0</v>
      </c>
      <c r="O320" s="99">
        <v>0</v>
      </c>
      <c r="P320" s="99">
        <v>0</v>
      </c>
      <c r="Q320" s="99">
        <v>0</v>
      </c>
      <c r="R320" s="99">
        <v>0</v>
      </c>
      <c r="S320" s="99">
        <v>0</v>
      </c>
      <c r="T320" s="99">
        <v>0</v>
      </c>
      <c r="U320" s="99">
        <v>0</v>
      </c>
      <c r="V320" s="99">
        <v>0</v>
      </c>
      <c r="W320" s="99">
        <v>0</v>
      </c>
      <c r="X320" s="99">
        <v>0</v>
      </c>
      <c r="Y320" s="99">
        <v>0</v>
      </c>
      <c r="Z320" s="99">
        <v>0</v>
      </c>
      <c r="AA320" s="99">
        <v>0</v>
      </c>
      <c r="AB320" s="99">
        <v>0</v>
      </c>
      <c r="AC320" s="99">
        <v>0</v>
      </c>
      <c r="AD320" s="99">
        <v>0</v>
      </c>
    </row>
    <row r="321" spans="1:30" collapsed="1" x14ac:dyDescent="0.2">
      <c r="D321" s="86" t="s">
        <v>644</v>
      </c>
      <c r="E321" s="104">
        <v>0</v>
      </c>
      <c r="F321" s="102" t="s">
        <v>212</v>
      </c>
      <c r="G321" s="86" t="s">
        <v>679</v>
      </c>
      <c r="H321" s="92">
        <v>0</v>
      </c>
      <c r="I321" s="99">
        <v>0</v>
      </c>
      <c r="J321" s="99">
        <v>0</v>
      </c>
      <c r="K321" s="99">
        <v>0</v>
      </c>
      <c r="L321" s="99">
        <v>0</v>
      </c>
      <c r="M321" s="99">
        <v>0</v>
      </c>
      <c r="N321" s="99">
        <v>0</v>
      </c>
      <c r="O321" s="99">
        <v>0</v>
      </c>
      <c r="P321" s="99">
        <v>0</v>
      </c>
      <c r="Q321" s="99">
        <v>0</v>
      </c>
      <c r="R321" s="99">
        <v>0</v>
      </c>
      <c r="S321" s="99">
        <v>0</v>
      </c>
      <c r="T321" s="99">
        <v>0</v>
      </c>
      <c r="U321" s="99">
        <v>0</v>
      </c>
      <c r="V321" s="99">
        <v>0</v>
      </c>
      <c r="W321" s="99">
        <v>0</v>
      </c>
      <c r="X321" s="99">
        <v>0</v>
      </c>
      <c r="Y321" s="99">
        <v>0</v>
      </c>
      <c r="Z321" s="99">
        <v>0</v>
      </c>
      <c r="AA321" s="99">
        <v>0</v>
      </c>
      <c r="AB321" s="99">
        <v>0</v>
      </c>
      <c r="AC321" s="99">
        <v>0</v>
      </c>
      <c r="AD321" s="99">
        <v>0</v>
      </c>
    </row>
    <row r="322" spans="1:30" hidden="1" outlineLevel="1" x14ac:dyDescent="0.2">
      <c r="D322" s="86"/>
      <c r="E322" s="86"/>
      <c r="F322" s="91" t="s">
        <v>211</v>
      </c>
      <c r="G322" s="86" t="s">
        <v>687</v>
      </c>
      <c r="H322" s="92">
        <v>0</v>
      </c>
      <c r="I322" s="99">
        <v>0</v>
      </c>
      <c r="J322" s="99">
        <v>0</v>
      </c>
      <c r="K322" s="99">
        <v>0</v>
      </c>
      <c r="L322" s="99">
        <v>0</v>
      </c>
      <c r="M322" s="99">
        <v>0</v>
      </c>
      <c r="N322" s="99">
        <v>0</v>
      </c>
      <c r="O322" s="99">
        <v>0</v>
      </c>
      <c r="P322" s="99">
        <v>0</v>
      </c>
      <c r="Q322" s="99">
        <v>0</v>
      </c>
      <c r="R322" s="99">
        <v>0</v>
      </c>
      <c r="S322" s="99">
        <v>0</v>
      </c>
      <c r="T322" s="99">
        <v>0</v>
      </c>
      <c r="U322" s="99">
        <v>0</v>
      </c>
      <c r="V322" s="99">
        <v>0</v>
      </c>
      <c r="W322" s="99">
        <v>0</v>
      </c>
      <c r="X322" s="99">
        <v>0</v>
      </c>
      <c r="Y322" s="99">
        <v>0</v>
      </c>
      <c r="Z322" s="99">
        <v>0</v>
      </c>
      <c r="AA322" s="99">
        <v>0</v>
      </c>
      <c r="AB322" s="99">
        <v>0</v>
      </c>
      <c r="AC322" s="99">
        <v>0</v>
      </c>
      <c r="AD322" s="99">
        <v>0</v>
      </c>
    </row>
    <row r="323" spans="1:30" hidden="1" outlineLevel="1" x14ac:dyDescent="0.2">
      <c r="D323" s="86"/>
      <c r="E323" s="86"/>
      <c r="F323" s="91" t="s">
        <v>211</v>
      </c>
      <c r="G323" s="86" t="s">
        <v>686</v>
      </c>
      <c r="H323" s="92">
        <v>0</v>
      </c>
      <c r="I323" s="99">
        <v>0</v>
      </c>
      <c r="J323" s="99">
        <v>0</v>
      </c>
      <c r="K323" s="99">
        <v>0</v>
      </c>
      <c r="L323" s="99">
        <v>0</v>
      </c>
      <c r="M323" s="99">
        <v>0</v>
      </c>
      <c r="N323" s="99">
        <v>0</v>
      </c>
      <c r="O323" s="99">
        <v>0</v>
      </c>
      <c r="P323" s="99">
        <v>0</v>
      </c>
      <c r="Q323" s="99">
        <v>0</v>
      </c>
      <c r="R323" s="99">
        <v>0</v>
      </c>
      <c r="S323" s="99">
        <v>0</v>
      </c>
      <c r="T323" s="99">
        <v>0</v>
      </c>
      <c r="U323" s="99">
        <v>0</v>
      </c>
      <c r="V323" s="99">
        <v>0</v>
      </c>
      <c r="W323" s="99">
        <v>0</v>
      </c>
      <c r="X323" s="99">
        <v>0</v>
      </c>
      <c r="Y323" s="99">
        <v>0</v>
      </c>
      <c r="Z323" s="99">
        <v>0</v>
      </c>
      <c r="AA323" s="99">
        <v>0</v>
      </c>
      <c r="AB323" s="99">
        <v>0</v>
      </c>
      <c r="AC323" s="99">
        <v>0</v>
      </c>
      <c r="AD323" s="99">
        <v>0</v>
      </c>
    </row>
    <row r="324" spans="1:30" hidden="1" outlineLevel="1" x14ac:dyDescent="0.2">
      <c r="D324" s="86"/>
      <c r="E324" s="86"/>
      <c r="F324" s="91" t="s">
        <v>211</v>
      </c>
      <c r="G324" s="86" t="s">
        <v>685</v>
      </c>
      <c r="H324" s="92">
        <v>0</v>
      </c>
      <c r="I324" s="99">
        <v>0</v>
      </c>
      <c r="J324" s="99">
        <v>0</v>
      </c>
      <c r="K324" s="99">
        <v>0</v>
      </c>
      <c r="L324" s="99">
        <v>0</v>
      </c>
      <c r="M324" s="99">
        <v>0</v>
      </c>
      <c r="N324" s="99">
        <v>0</v>
      </c>
      <c r="O324" s="99">
        <v>0</v>
      </c>
      <c r="P324" s="99">
        <v>0</v>
      </c>
      <c r="Q324" s="99">
        <v>0</v>
      </c>
      <c r="R324" s="99">
        <v>0</v>
      </c>
      <c r="S324" s="99">
        <v>0</v>
      </c>
      <c r="T324" s="99">
        <v>0</v>
      </c>
      <c r="U324" s="99">
        <v>0</v>
      </c>
      <c r="V324" s="99">
        <v>0</v>
      </c>
      <c r="W324" s="99">
        <v>0</v>
      </c>
      <c r="X324" s="99">
        <v>0</v>
      </c>
      <c r="Y324" s="99">
        <v>0</v>
      </c>
      <c r="Z324" s="99">
        <v>0</v>
      </c>
      <c r="AA324" s="99">
        <v>0</v>
      </c>
      <c r="AB324" s="99">
        <v>0</v>
      </c>
      <c r="AC324" s="99">
        <v>0</v>
      </c>
      <c r="AD324" s="99">
        <v>0</v>
      </c>
    </row>
    <row r="325" spans="1:30" hidden="1" outlineLevel="1" x14ac:dyDescent="0.2">
      <c r="D325" s="86"/>
      <c r="E325" s="86"/>
      <c r="F325" s="91" t="s">
        <v>211</v>
      </c>
      <c r="G325" s="86" t="s">
        <v>684</v>
      </c>
      <c r="H325" s="92">
        <v>356002.17921749788</v>
      </c>
      <c r="I325" s="99">
        <v>237931.44005174292</v>
      </c>
      <c r="J325" s="99">
        <v>11215.466955226055</v>
      </c>
      <c r="K325" s="99">
        <v>40724.0488453324</v>
      </c>
      <c r="L325" s="99">
        <v>1258.5850142028298</v>
      </c>
      <c r="M325" s="99">
        <v>0</v>
      </c>
      <c r="N325" s="99">
        <v>41982.633859535228</v>
      </c>
      <c r="O325" s="99">
        <v>30535.918678879269</v>
      </c>
      <c r="P325" s="99">
        <v>5687.3169088259037</v>
      </c>
      <c r="Q325" s="99">
        <v>0</v>
      </c>
      <c r="R325" s="99">
        <v>0</v>
      </c>
      <c r="S325" s="99">
        <v>36223.235587705174</v>
      </c>
      <c r="T325" s="99">
        <v>1088.586683045821</v>
      </c>
      <c r="U325" s="99">
        <v>17556.43989339683</v>
      </c>
      <c r="V325" s="99">
        <v>0</v>
      </c>
      <c r="W325" s="99">
        <v>0</v>
      </c>
      <c r="X325" s="99">
        <v>18645.026576442651</v>
      </c>
      <c r="Y325" s="99">
        <v>9207.9827786055939</v>
      </c>
      <c r="Z325" s="99">
        <v>153.62519751276756</v>
      </c>
      <c r="AA325" s="99">
        <v>9361.607976118361</v>
      </c>
      <c r="AB325" s="99">
        <v>124.4621510871617</v>
      </c>
      <c r="AC325" s="99">
        <v>426.39003815102842</v>
      </c>
      <c r="AD325" s="99">
        <v>91.916021489288397</v>
      </c>
    </row>
    <row r="326" spans="1:30" hidden="1" outlineLevel="1" x14ac:dyDescent="0.2">
      <c r="D326" s="86"/>
      <c r="E326" s="86"/>
      <c r="F326" s="91" t="s">
        <v>211</v>
      </c>
      <c r="G326" s="86" t="s">
        <v>683</v>
      </c>
      <c r="H326" s="92">
        <v>184351.30764417027</v>
      </c>
      <c r="I326" s="99">
        <v>137839.74033060434</v>
      </c>
      <c r="J326" s="99">
        <v>6645.2978121552196</v>
      </c>
      <c r="K326" s="99">
        <v>20051.632843591229</v>
      </c>
      <c r="L326" s="99">
        <v>0</v>
      </c>
      <c r="M326" s="99">
        <v>0</v>
      </c>
      <c r="N326" s="99">
        <v>20051.632843591229</v>
      </c>
      <c r="O326" s="99">
        <v>12776.978493664386</v>
      </c>
      <c r="P326" s="99">
        <v>0</v>
      </c>
      <c r="Q326" s="99">
        <v>0</v>
      </c>
      <c r="R326" s="99">
        <v>0</v>
      </c>
      <c r="S326" s="99">
        <v>12776.978493664386</v>
      </c>
      <c r="T326" s="99">
        <v>345.46269407467935</v>
      </c>
      <c r="U326" s="99">
        <v>0</v>
      </c>
      <c r="V326" s="99">
        <v>0</v>
      </c>
      <c r="W326" s="99">
        <v>0</v>
      </c>
      <c r="X326" s="99">
        <v>345.46269407467935</v>
      </c>
      <c r="Y326" s="99">
        <v>4712.713042253602</v>
      </c>
      <c r="Z326" s="99">
        <v>0</v>
      </c>
      <c r="AA326" s="99">
        <v>4712.713042253602</v>
      </c>
      <c r="AB326" s="99">
        <v>48.90397484178763</v>
      </c>
      <c r="AC326" s="99">
        <v>1660.4780380896202</v>
      </c>
      <c r="AD326" s="99">
        <v>270.10041489541169</v>
      </c>
    </row>
    <row r="327" spans="1:30" hidden="1" outlineLevel="1" x14ac:dyDescent="0.2">
      <c r="D327" s="86"/>
      <c r="E327" s="86"/>
      <c r="F327" s="91" t="s">
        <v>211</v>
      </c>
      <c r="G327" s="86" t="s">
        <v>682</v>
      </c>
      <c r="H327" s="92">
        <v>0</v>
      </c>
      <c r="I327" s="99">
        <v>0</v>
      </c>
      <c r="J327" s="99">
        <v>0</v>
      </c>
      <c r="K327" s="99">
        <v>0</v>
      </c>
      <c r="L327" s="99">
        <v>0</v>
      </c>
      <c r="M327" s="99">
        <v>0</v>
      </c>
      <c r="N327" s="99">
        <v>0</v>
      </c>
      <c r="O327" s="99">
        <v>0</v>
      </c>
      <c r="P327" s="99">
        <v>0</v>
      </c>
      <c r="Q327" s="99">
        <v>0</v>
      </c>
      <c r="R327" s="99">
        <v>0</v>
      </c>
      <c r="S327" s="99">
        <v>0</v>
      </c>
      <c r="T327" s="99">
        <v>0</v>
      </c>
      <c r="U327" s="99">
        <v>0</v>
      </c>
      <c r="V327" s="99">
        <v>0</v>
      </c>
      <c r="W327" s="99">
        <v>0</v>
      </c>
      <c r="X327" s="99">
        <v>0</v>
      </c>
      <c r="Y327" s="99">
        <v>0</v>
      </c>
      <c r="Z327" s="99">
        <v>0</v>
      </c>
      <c r="AA327" s="99">
        <v>0</v>
      </c>
      <c r="AB327" s="99">
        <v>0</v>
      </c>
      <c r="AC327" s="99">
        <v>0</v>
      </c>
      <c r="AD327" s="99">
        <v>0</v>
      </c>
    </row>
    <row r="328" spans="1:30" hidden="1" outlineLevel="1" x14ac:dyDescent="0.2">
      <c r="D328" s="86"/>
      <c r="E328" s="86"/>
      <c r="F328" s="91" t="s">
        <v>211</v>
      </c>
      <c r="G328" s="86" t="s">
        <v>681</v>
      </c>
      <c r="H328" s="92">
        <v>86622.51313833172</v>
      </c>
      <c r="I328" s="99">
        <v>39426.871273667392</v>
      </c>
      <c r="J328" s="99">
        <v>10613.481067846915</v>
      </c>
      <c r="K328" s="99">
        <v>3010.6809519740309</v>
      </c>
      <c r="L328" s="99">
        <v>995.82955445758057</v>
      </c>
      <c r="M328" s="99">
        <v>161.75467314511516</v>
      </c>
      <c r="N328" s="99">
        <v>4168.265179576726</v>
      </c>
      <c r="O328" s="99">
        <v>869.37303626401706</v>
      </c>
      <c r="P328" s="99">
        <v>258.56253721682185</v>
      </c>
      <c r="Q328" s="99">
        <v>563.57716134707903</v>
      </c>
      <c r="R328" s="99">
        <v>99.050811212382413</v>
      </c>
      <c r="S328" s="99">
        <v>1790.5635460403003</v>
      </c>
      <c r="T328" s="99">
        <v>5.9815240582067304</v>
      </c>
      <c r="U328" s="99">
        <v>153.38457662014986</v>
      </c>
      <c r="V328" s="99">
        <v>828.78936998096265</v>
      </c>
      <c r="W328" s="99">
        <v>148.57652131859271</v>
      </c>
      <c r="X328" s="99">
        <v>1136.731991977912</v>
      </c>
      <c r="Y328" s="99">
        <v>240.75436409269676</v>
      </c>
      <c r="Z328" s="99">
        <v>4.3823642748581504</v>
      </c>
      <c r="AA328" s="99">
        <v>245.13672836755492</v>
      </c>
      <c r="AB328" s="99">
        <v>4.4427739862736013</v>
      </c>
      <c r="AC328" s="99">
        <v>26094.795945882008</v>
      </c>
      <c r="AD328" s="99">
        <v>3142.2246309866368</v>
      </c>
    </row>
    <row r="329" spans="1:30" s="86" customFormat="1" collapsed="1" x14ac:dyDescent="0.2">
      <c r="A329" s="87"/>
      <c r="B329" s="2"/>
      <c r="D329" s="86" t="s">
        <v>643</v>
      </c>
      <c r="E329" s="104">
        <v>626976</v>
      </c>
      <c r="F329" s="102" t="s">
        <v>211</v>
      </c>
      <c r="G329" s="86" t="s">
        <v>679</v>
      </c>
      <c r="H329" s="101">
        <v>626975.99999999977</v>
      </c>
      <c r="I329" s="120">
        <v>415198.05165601464</v>
      </c>
      <c r="J329" s="120">
        <v>28474.245835228186</v>
      </c>
      <c r="K329" s="120">
        <v>63786.362640897656</v>
      </c>
      <c r="L329" s="120">
        <v>2254.4145686604106</v>
      </c>
      <c r="M329" s="120">
        <v>161.75467314511516</v>
      </c>
      <c r="N329" s="120">
        <v>66202.531882703188</v>
      </c>
      <c r="O329" s="120">
        <v>44182.270208807677</v>
      </c>
      <c r="P329" s="120">
        <v>5945.8794460427252</v>
      </c>
      <c r="Q329" s="120">
        <v>563.57716134707903</v>
      </c>
      <c r="R329" s="120">
        <v>99.050811212382413</v>
      </c>
      <c r="S329" s="120">
        <v>50790.777627409858</v>
      </c>
      <c r="T329" s="120">
        <v>1440.0309011787072</v>
      </c>
      <c r="U329" s="120">
        <v>17709.824470016982</v>
      </c>
      <c r="V329" s="120">
        <v>828.78936998096265</v>
      </c>
      <c r="W329" s="120">
        <v>148.57652131859271</v>
      </c>
      <c r="X329" s="120">
        <v>20127.221262495241</v>
      </c>
      <c r="Y329" s="120">
        <v>14161.450184951893</v>
      </c>
      <c r="Z329" s="120">
        <v>158.00756178762569</v>
      </c>
      <c r="AA329" s="120">
        <v>14319.457746739519</v>
      </c>
      <c r="AB329" s="120">
        <v>177.80889991522295</v>
      </c>
      <c r="AC329" s="120">
        <v>28181.664022122655</v>
      </c>
      <c r="AD329" s="120">
        <v>3504.2410673713371</v>
      </c>
    </row>
    <row r="330" spans="1:30" x14ac:dyDescent="0.2">
      <c r="D330" s="86"/>
      <c r="E330" s="93"/>
      <c r="F330" s="91"/>
      <c r="G330" s="86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</row>
    <row r="331" spans="1:30" hidden="1" outlineLevel="1" x14ac:dyDescent="0.2">
      <c r="D331" s="86"/>
      <c r="E331" s="86"/>
      <c r="F331" s="91"/>
      <c r="G331" s="86" t="s">
        <v>687</v>
      </c>
      <c r="H331" s="93">
        <v>0</v>
      </c>
      <c r="I331" s="93">
        <v>0</v>
      </c>
      <c r="J331" s="93">
        <v>0</v>
      </c>
      <c r="K331" s="93">
        <v>0</v>
      </c>
      <c r="L331" s="93">
        <v>0</v>
      </c>
      <c r="M331" s="93">
        <v>0</v>
      </c>
      <c r="N331" s="93">
        <v>0</v>
      </c>
      <c r="O331" s="93">
        <v>0</v>
      </c>
      <c r="P331" s="93">
        <v>0</v>
      </c>
      <c r="Q331" s="93">
        <v>0</v>
      </c>
      <c r="R331" s="93">
        <v>0</v>
      </c>
      <c r="S331" s="93">
        <v>0</v>
      </c>
      <c r="T331" s="93">
        <v>0</v>
      </c>
      <c r="U331" s="93">
        <v>0</v>
      </c>
      <c r="V331" s="93">
        <v>0</v>
      </c>
      <c r="W331" s="93">
        <v>0</v>
      </c>
      <c r="X331" s="93">
        <v>0</v>
      </c>
      <c r="Y331" s="93">
        <v>0</v>
      </c>
      <c r="Z331" s="93">
        <v>0</v>
      </c>
      <c r="AA331" s="93">
        <v>0</v>
      </c>
      <c r="AB331" s="93">
        <v>0</v>
      </c>
      <c r="AC331" s="93">
        <v>0</v>
      </c>
      <c r="AD331" s="93">
        <v>0</v>
      </c>
    </row>
    <row r="332" spans="1:30" hidden="1" outlineLevel="1" x14ac:dyDescent="0.2">
      <c r="D332" s="86"/>
      <c r="E332" s="86"/>
      <c r="F332" s="91"/>
      <c r="G332" s="86" t="s">
        <v>686</v>
      </c>
      <c r="H332" s="93">
        <v>0</v>
      </c>
      <c r="I332" s="93">
        <v>0</v>
      </c>
      <c r="J332" s="93">
        <v>0</v>
      </c>
      <c r="K332" s="93">
        <v>0</v>
      </c>
      <c r="L332" s="93">
        <v>0</v>
      </c>
      <c r="M332" s="93">
        <v>0</v>
      </c>
      <c r="N332" s="93">
        <v>0</v>
      </c>
      <c r="O332" s="93">
        <v>0</v>
      </c>
      <c r="P332" s="93">
        <v>0</v>
      </c>
      <c r="Q332" s="93">
        <v>0</v>
      </c>
      <c r="R332" s="93">
        <v>0</v>
      </c>
      <c r="S332" s="93">
        <v>0</v>
      </c>
      <c r="T332" s="93">
        <v>0</v>
      </c>
      <c r="U332" s="93">
        <v>0</v>
      </c>
      <c r="V332" s="93">
        <v>0</v>
      </c>
      <c r="W332" s="93">
        <v>0</v>
      </c>
      <c r="X332" s="93">
        <v>0</v>
      </c>
      <c r="Y332" s="93">
        <v>0</v>
      </c>
      <c r="Z332" s="93">
        <v>0</v>
      </c>
      <c r="AA332" s="93">
        <v>0</v>
      </c>
      <c r="AB332" s="93">
        <v>0</v>
      </c>
      <c r="AC332" s="93">
        <v>0</v>
      </c>
      <c r="AD332" s="93">
        <v>0</v>
      </c>
    </row>
    <row r="333" spans="1:30" hidden="1" outlineLevel="1" x14ac:dyDescent="0.2">
      <c r="D333" s="86"/>
      <c r="E333" s="86"/>
      <c r="F333" s="91"/>
      <c r="G333" s="86" t="s">
        <v>685</v>
      </c>
      <c r="H333" s="93">
        <v>0</v>
      </c>
      <c r="I333" s="93">
        <v>0</v>
      </c>
      <c r="J333" s="93">
        <v>0</v>
      </c>
      <c r="K333" s="93">
        <v>0</v>
      </c>
      <c r="L333" s="93">
        <v>0</v>
      </c>
      <c r="M333" s="93">
        <v>0</v>
      </c>
      <c r="N333" s="93">
        <v>0</v>
      </c>
      <c r="O333" s="93">
        <v>0</v>
      </c>
      <c r="P333" s="93">
        <v>0</v>
      </c>
      <c r="Q333" s="93">
        <v>0</v>
      </c>
      <c r="R333" s="93">
        <v>0</v>
      </c>
      <c r="S333" s="93">
        <v>0</v>
      </c>
      <c r="T333" s="93">
        <v>0</v>
      </c>
      <c r="U333" s="93">
        <v>0</v>
      </c>
      <c r="V333" s="93">
        <v>0</v>
      </c>
      <c r="W333" s="93">
        <v>0</v>
      </c>
      <c r="X333" s="93">
        <v>0</v>
      </c>
      <c r="Y333" s="93">
        <v>0</v>
      </c>
      <c r="Z333" s="93">
        <v>0</v>
      </c>
      <c r="AA333" s="93">
        <v>0</v>
      </c>
      <c r="AB333" s="93">
        <v>0</v>
      </c>
      <c r="AC333" s="93">
        <v>0</v>
      </c>
      <c r="AD333" s="93">
        <v>0</v>
      </c>
    </row>
    <row r="334" spans="1:30" hidden="1" outlineLevel="1" x14ac:dyDescent="0.2">
      <c r="D334" s="86"/>
      <c r="E334" s="86"/>
      <c r="F334" s="91"/>
      <c r="G334" s="86" t="s">
        <v>684</v>
      </c>
      <c r="H334" s="93">
        <v>356002.17921749788</v>
      </c>
      <c r="I334" s="93">
        <v>237931.44005174292</v>
      </c>
      <c r="J334" s="93">
        <v>11215.466955226055</v>
      </c>
      <c r="K334" s="93">
        <v>40724.0488453324</v>
      </c>
      <c r="L334" s="93">
        <v>1258.5850142028298</v>
      </c>
      <c r="M334" s="93">
        <v>0</v>
      </c>
      <c r="N334" s="93">
        <v>41982.633859535228</v>
      </c>
      <c r="O334" s="93">
        <v>30535.918678879269</v>
      </c>
      <c r="P334" s="93">
        <v>5687.3169088259037</v>
      </c>
      <c r="Q334" s="93">
        <v>0</v>
      </c>
      <c r="R334" s="93">
        <v>0</v>
      </c>
      <c r="S334" s="93">
        <v>36223.235587705174</v>
      </c>
      <c r="T334" s="93">
        <v>1088.586683045821</v>
      </c>
      <c r="U334" s="93">
        <v>17556.43989339683</v>
      </c>
      <c r="V334" s="93">
        <v>0</v>
      </c>
      <c r="W334" s="93">
        <v>0</v>
      </c>
      <c r="X334" s="93">
        <v>18645.026576442651</v>
      </c>
      <c r="Y334" s="93">
        <v>9207.9827786055939</v>
      </c>
      <c r="Z334" s="93">
        <v>153.62519751276756</v>
      </c>
      <c r="AA334" s="93">
        <v>9361.607976118361</v>
      </c>
      <c r="AB334" s="93">
        <v>124.4621510871617</v>
      </c>
      <c r="AC334" s="93">
        <v>426.39003815102842</v>
      </c>
      <c r="AD334" s="93">
        <v>91.916021489288397</v>
      </c>
    </row>
    <row r="335" spans="1:30" hidden="1" outlineLevel="1" x14ac:dyDescent="0.2">
      <c r="D335" s="86"/>
      <c r="E335" s="86"/>
      <c r="F335" s="91"/>
      <c r="G335" s="86" t="s">
        <v>683</v>
      </c>
      <c r="H335" s="93">
        <v>184351.30764417027</v>
      </c>
      <c r="I335" s="93">
        <v>137839.74033060434</v>
      </c>
      <c r="J335" s="93">
        <v>6645.2978121552196</v>
      </c>
      <c r="K335" s="93">
        <v>20051.632843591229</v>
      </c>
      <c r="L335" s="93">
        <v>0</v>
      </c>
      <c r="M335" s="93">
        <v>0</v>
      </c>
      <c r="N335" s="93">
        <v>20051.632843591229</v>
      </c>
      <c r="O335" s="93">
        <v>12776.978493664386</v>
      </c>
      <c r="P335" s="93">
        <v>0</v>
      </c>
      <c r="Q335" s="93">
        <v>0</v>
      </c>
      <c r="R335" s="93">
        <v>0</v>
      </c>
      <c r="S335" s="93">
        <v>12776.978493664386</v>
      </c>
      <c r="T335" s="93">
        <v>345.46269407467935</v>
      </c>
      <c r="U335" s="93">
        <v>0</v>
      </c>
      <c r="V335" s="93">
        <v>0</v>
      </c>
      <c r="W335" s="93">
        <v>0</v>
      </c>
      <c r="X335" s="93">
        <v>345.46269407467935</v>
      </c>
      <c r="Y335" s="93">
        <v>4712.713042253602</v>
      </c>
      <c r="Z335" s="93">
        <v>0</v>
      </c>
      <c r="AA335" s="93">
        <v>4712.713042253602</v>
      </c>
      <c r="AB335" s="93">
        <v>48.90397484178763</v>
      </c>
      <c r="AC335" s="93">
        <v>1660.4780380896202</v>
      </c>
      <c r="AD335" s="93">
        <v>270.10041489541169</v>
      </c>
    </row>
    <row r="336" spans="1:30" hidden="1" outlineLevel="1" x14ac:dyDescent="0.2">
      <c r="D336" s="86"/>
      <c r="E336" s="86"/>
      <c r="F336" s="91"/>
      <c r="G336" s="86" t="s">
        <v>682</v>
      </c>
      <c r="H336" s="93">
        <v>0</v>
      </c>
      <c r="I336" s="93">
        <v>0</v>
      </c>
      <c r="J336" s="93">
        <v>0</v>
      </c>
      <c r="K336" s="93">
        <v>0</v>
      </c>
      <c r="L336" s="93">
        <v>0</v>
      </c>
      <c r="M336" s="93">
        <v>0</v>
      </c>
      <c r="N336" s="93">
        <v>0</v>
      </c>
      <c r="O336" s="93">
        <v>0</v>
      </c>
      <c r="P336" s="93">
        <v>0</v>
      </c>
      <c r="Q336" s="93">
        <v>0</v>
      </c>
      <c r="R336" s="93">
        <v>0</v>
      </c>
      <c r="S336" s="93">
        <v>0</v>
      </c>
      <c r="T336" s="93">
        <v>0</v>
      </c>
      <c r="U336" s="93">
        <v>0</v>
      </c>
      <c r="V336" s="93">
        <v>0</v>
      </c>
      <c r="W336" s="93">
        <v>0</v>
      </c>
      <c r="X336" s="93">
        <v>0</v>
      </c>
      <c r="Y336" s="93">
        <v>0</v>
      </c>
      <c r="Z336" s="93">
        <v>0</v>
      </c>
      <c r="AA336" s="93">
        <v>0</v>
      </c>
      <c r="AB336" s="93">
        <v>0</v>
      </c>
      <c r="AC336" s="93">
        <v>0</v>
      </c>
      <c r="AD336" s="93">
        <v>0</v>
      </c>
    </row>
    <row r="337" spans="1:30" hidden="1" outlineLevel="1" x14ac:dyDescent="0.2">
      <c r="D337" s="86"/>
      <c r="E337" s="86"/>
      <c r="F337" s="91"/>
      <c r="G337" s="86" t="s">
        <v>681</v>
      </c>
      <c r="H337" s="93">
        <v>86622.51313833172</v>
      </c>
      <c r="I337" s="93">
        <v>39426.871273667392</v>
      </c>
      <c r="J337" s="93">
        <v>10613.481067846915</v>
      </c>
      <c r="K337" s="93">
        <v>3010.6809519740309</v>
      </c>
      <c r="L337" s="93">
        <v>995.82955445758057</v>
      </c>
      <c r="M337" s="93">
        <v>161.75467314511516</v>
      </c>
      <c r="N337" s="93">
        <v>4168.265179576726</v>
      </c>
      <c r="O337" s="93">
        <v>869.37303626401706</v>
      </c>
      <c r="P337" s="93">
        <v>258.56253721682185</v>
      </c>
      <c r="Q337" s="93">
        <v>563.57716134707903</v>
      </c>
      <c r="R337" s="93">
        <v>99.050811212382413</v>
      </c>
      <c r="S337" s="93">
        <v>1790.5635460403003</v>
      </c>
      <c r="T337" s="93">
        <v>5.9815240582067304</v>
      </c>
      <c r="U337" s="93">
        <v>153.38457662014986</v>
      </c>
      <c r="V337" s="93">
        <v>828.78936998096265</v>
      </c>
      <c r="W337" s="93">
        <v>148.57652131859271</v>
      </c>
      <c r="X337" s="93">
        <v>1136.731991977912</v>
      </c>
      <c r="Y337" s="93">
        <v>240.75436409269676</v>
      </c>
      <c r="Z337" s="93">
        <v>4.3823642748581504</v>
      </c>
      <c r="AA337" s="93">
        <v>245.13672836755492</v>
      </c>
      <c r="AB337" s="93">
        <v>4.4427739862736013</v>
      </c>
      <c r="AC337" s="93">
        <v>26094.795945882008</v>
      </c>
      <c r="AD337" s="93">
        <v>3142.2246309866368</v>
      </c>
    </row>
    <row r="338" spans="1:30" collapsed="1" x14ac:dyDescent="0.2">
      <c r="C338" s="86" t="s">
        <v>642</v>
      </c>
      <c r="E338" s="93">
        <v>626976</v>
      </c>
      <c r="F338" s="91"/>
      <c r="G338" s="86" t="s">
        <v>679</v>
      </c>
      <c r="H338" s="93">
        <v>626975.99999999977</v>
      </c>
      <c r="I338" s="93">
        <v>415198.05165601464</v>
      </c>
      <c r="J338" s="93">
        <v>28474.245835228186</v>
      </c>
      <c r="K338" s="93">
        <v>63786.362640897656</v>
      </c>
      <c r="L338" s="93">
        <v>2254.4145686604106</v>
      </c>
      <c r="M338" s="93">
        <v>161.75467314511516</v>
      </c>
      <c r="N338" s="93">
        <v>66202.531882703188</v>
      </c>
      <c r="O338" s="93">
        <v>44182.270208807677</v>
      </c>
      <c r="P338" s="93">
        <v>5945.8794460427252</v>
      </c>
      <c r="Q338" s="93">
        <v>563.57716134707903</v>
      </c>
      <c r="R338" s="93">
        <v>99.050811212382413</v>
      </c>
      <c r="S338" s="93">
        <v>50790.777627409858</v>
      </c>
      <c r="T338" s="93">
        <v>1440.0309011787072</v>
      </c>
      <c r="U338" s="93">
        <v>17709.824470016982</v>
      </c>
      <c r="V338" s="93">
        <v>828.78936998096265</v>
      </c>
      <c r="W338" s="93">
        <v>148.57652131859271</v>
      </c>
      <c r="X338" s="93">
        <v>20127.221262495241</v>
      </c>
      <c r="Y338" s="93">
        <v>14161.450184951893</v>
      </c>
      <c r="Z338" s="93">
        <v>158.00756178762569</v>
      </c>
      <c r="AA338" s="93">
        <v>14319.457746739519</v>
      </c>
      <c r="AB338" s="93">
        <v>177.80889991522295</v>
      </c>
      <c r="AC338" s="93">
        <v>28181.664022122655</v>
      </c>
      <c r="AD338" s="93">
        <v>3504.2410673713371</v>
      </c>
    </row>
    <row r="339" spans="1:30" x14ac:dyDescent="0.2">
      <c r="D339" s="86"/>
      <c r="E339" s="86"/>
      <c r="F339" s="86"/>
      <c r="G339" s="86"/>
      <c r="H339" s="92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</row>
    <row r="340" spans="1:30" x14ac:dyDescent="0.2">
      <c r="B340" s="2" t="s">
        <v>641</v>
      </c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</row>
    <row r="341" spans="1:30" x14ac:dyDescent="0.2"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</row>
    <row r="342" spans="1:30" x14ac:dyDescent="0.2">
      <c r="C342" s="86" t="s">
        <v>640</v>
      </c>
      <c r="E342" s="91"/>
      <c r="F342" s="91"/>
      <c r="G342" s="91"/>
      <c r="I342" s="105"/>
      <c r="J342" s="105"/>
      <c r="K342" s="105"/>
      <c r="L342" s="105"/>
      <c r="M342" s="105"/>
      <c r="N342" s="105"/>
      <c r="O342" s="105"/>
      <c r="P342" s="105"/>
      <c r="Q342" s="105"/>
      <c r="R342" s="105"/>
      <c r="S342" s="105"/>
      <c r="T342" s="105"/>
      <c r="U342" s="105"/>
      <c r="V342" s="105"/>
      <c r="W342" s="105"/>
      <c r="X342" s="105"/>
      <c r="Y342" s="105"/>
      <c r="Z342" s="105"/>
      <c r="AA342" s="105"/>
      <c r="AB342" s="105"/>
      <c r="AC342" s="105"/>
      <c r="AD342" s="105"/>
    </row>
    <row r="343" spans="1:30" s="86" customFormat="1" hidden="1" outlineLevel="1" x14ac:dyDescent="0.2">
      <c r="A343" s="87"/>
      <c r="B343" s="2"/>
      <c r="E343" s="101"/>
      <c r="F343" s="91" t="s">
        <v>638</v>
      </c>
      <c r="G343" s="86" t="s">
        <v>687</v>
      </c>
      <c r="H343" s="101">
        <v>8093829.6703162724</v>
      </c>
      <c r="I343" s="120">
        <v>3984393.8974654665</v>
      </c>
      <c r="J343" s="120">
        <v>197363.17779223152</v>
      </c>
      <c r="K343" s="120">
        <v>722598.18430337682</v>
      </c>
      <c r="L343" s="120">
        <v>22734.324079324437</v>
      </c>
      <c r="M343" s="120">
        <v>2132.5287794191468</v>
      </c>
      <c r="N343" s="120">
        <v>747465.03716212045</v>
      </c>
      <c r="O343" s="120">
        <v>549322.29971490346</v>
      </c>
      <c r="P343" s="120">
        <v>102375.07813354197</v>
      </c>
      <c r="Q343" s="120">
        <v>46244.368792690846</v>
      </c>
      <c r="R343" s="120">
        <v>2079.1967253071007</v>
      </c>
      <c r="S343" s="120">
        <v>700020.94336644339</v>
      </c>
      <c r="T343" s="120">
        <v>19167.754795922167</v>
      </c>
      <c r="U343" s="120">
        <v>313800.75765323458</v>
      </c>
      <c r="V343" s="120">
        <v>1658660.3622110561</v>
      </c>
      <c r="W343" s="120">
        <v>299325.77312199376</v>
      </c>
      <c r="X343" s="120">
        <v>2290954.6477822065</v>
      </c>
      <c r="Y343" s="120">
        <v>168618.07709898162</v>
      </c>
      <c r="Z343" s="120">
        <v>2823.20920605026</v>
      </c>
      <c r="AA343" s="120">
        <v>171441.28630503188</v>
      </c>
      <c r="AB343" s="120">
        <v>2190.6804427715197</v>
      </c>
      <c r="AC343" s="120">
        <v>0</v>
      </c>
      <c r="AD343" s="120">
        <v>0</v>
      </c>
    </row>
    <row r="344" spans="1:30" s="86" customFormat="1" hidden="1" outlineLevel="1" x14ac:dyDescent="0.2">
      <c r="A344" s="87"/>
      <c r="B344" s="2"/>
      <c r="F344" s="91" t="s">
        <v>638</v>
      </c>
      <c r="G344" s="86" t="s">
        <v>686</v>
      </c>
      <c r="H344" s="101">
        <v>776388.05044494011</v>
      </c>
      <c r="I344" s="120">
        <v>381254.78086472378</v>
      </c>
      <c r="J344" s="120">
        <v>19038.47443174756</v>
      </c>
      <c r="K344" s="120">
        <v>69571.151699511145</v>
      </c>
      <c r="L344" s="120">
        <v>2187.11684199304</v>
      </c>
      <c r="M344" s="120">
        <v>209.34697227030222</v>
      </c>
      <c r="N344" s="120">
        <v>71967.615513774494</v>
      </c>
      <c r="O344" s="120">
        <v>52883.648120815677</v>
      </c>
      <c r="P344" s="120">
        <v>9863.4141479941227</v>
      </c>
      <c r="Q344" s="120">
        <v>4450.0520750702071</v>
      </c>
      <c r="R344" s="120">
        <v>199.94157177322921</v>
      </c>
      <c r="S344" s="120">
        <v>67397.05591565324</v>
      </c>
      <c r="T344" s="120">
        <v>1837.881879993927</v>
      </c>
      <c r="U344" s="120">
        <v>30144.323366268982</v>
      </c>
      <c r="V344" s="120">
        <v>159363.42290370149</v>
      </c>
      <c r="W344" s="120">
        <v>28696.088963491977</v>
      </c>
      <c r="X344" s="120">
        <v>220041.71711345637</v>
      </c>
      <c r="Y344" s="120">
        <v>16205.983460271284</v>
      </c>
      <c r="Z344" s="120">
        <v>270.93813038474775</v>
      </c>
      <c r="AA344" s="120">
        <v>16476.921590656031</v>
      </c>
      <c r="AB344" s="120">
        <v>211.48501492860495</v>
      </c>
      <c r="AC344" s="120">
        <v>0</v>
      </c>
      <c r="AD344" s="120">
        <v>0</v>
      </c>
    </row>
    <row r="345" spans="1:30" s="86" customFormat="1" hidden="1" outlineLevel="1" x14ac:dyDescent="0.2">
      <c r="A345" s="87"/>
      <c r="B345" s="2"/>
      <c r="F345" s="91" t="s">
        <v>638</v>
      </c>
      <c r="G345" s="86" t="s">
        <v>685</v>
      </c>
      <c r="H345" s="101">
        <v>170809.86503086891</v>
      </c>
      <c r="I345" s="120">
        <v>82906.927349130681</v>
      </c>
      <c r="J345" s="120">
        <v>4039.954850866603</v>
      </c>
      <c r="K345" s="120">
        <v>14663.941034376439</v>
      </c>
      <c r="L345" s="120">
        <v>452.40337891277244</v>
      </c>
      <c r="M345" s="120">
        <v>57.760207800548933</v>
      </c>
      <c r="N345" s="120">
        <v>15174.10462108976</v>
      </c>
      <c r="O345" s="120">
        <v>11078.623100488756</v>
      </c>
      <c r="P345" s="120">
        <v>2061.4086855050173</v>
      </c>
      <c r="Q345" s="120">
        <v>1224.6968222468713</v>
      </c>
      <c r="R345" s="120">
        <v>0</v>
      </c>
      <c r="S345" s="120">
        <v>14364.728608240644</v>
      </c>
      <c r="T345" s="120">
        <v>384.95277071838183</v>
      </c>
      <c r="U345" s="120">
        <v>6315.4124909962229</v>
      </c>
      <c r="V345" s="120">
        <v>44010.703137893383</v>
      </c>
      <c r="W345" s="120">
        <v>0</v>
      </c>
      <c r="X345" s="120">
        <v>50711.06839960799</v>
      </c>
      <c r="Y345" s="120">
        <v>3327.5868174253997</v>
      </c>
      <c r="Z345" s="120">
        <v>55.372302388704277</v>
      </c>
      <c r="AA345" s="120">
        <v>3382.9591198141038</v>
      </c>
      <c r="AB345" s="120">
        <v>44.675104696684976</v>
      </c>
      <c r="AC345" s="120">
        <v>152.54323358262263</v>
      </c>
      <c r="AD345" s="120">
        <v>32.903743839786941</v>
      </c>
    </row>
    <row r="346" spans="1:30" s="86" customFormat="1" hidden="1" outlineLevel="1" x14ac:dyDescent="0.2">
      <c r="A346" s="87"/>
      <c r="B346" s="2"/>
      <c r="F346" s="91" t="s">
        <v>638</v>
      </c>
      <c r="G346" s="86" t="s">
        <v>684</v>
      </c>
      <c r="H346" s="101">
        <v>4740862.6994521609</v>
      </c>
      <c r="I346" s="120">
        <v>3167125.8159589134</v>
      </c>
      <c r="J346" s="120">
        <v>149553.75293087613</v>
      </c>
      <c r="K346" s="120">
        <v>542832.80178562668</v>
      </c>
      <c r="L346" s="120">
        <v>16771.139945897579</v>
      </c>
      <c r="M346" s="120">
        <v>0</v>
      </c>
      <c r="N346" s="120">
        <v>559603.9417315243</v>
      </c>
      <c r="O346" s="120">
        <v>407043.2840350297</v>
      </c>
      <c r="P346" s="120">
        <v>75824.543334729387</v>
      </c>
      <c r="Q346" s="120">
        <v>0</v>
      </c>
      <c r="R346" s="120">
        <v>0</v>
      </c>
      <c r="S346" s="120">
        <v>482867.82736975909</v>
      </c>
      <c r="T346" s="120">
        <v>14497.262658638412</v>
      </c>
      <c r="U346" s="120">
        <v>233893.24238869007</v>
      </c>
      <c r="V346" s="120">
        <v>0</v>
      </c>
      <c r="W346" s="120">
        <v>0</v>
      </c>
      <c r="X346" s="120">
        <v>248390.50504732848</v>
      </c>
      <c r="Y346" s="120">
        <v>122695.07211435589</v>
      </c>
      <c r="Z346" s="120">
        <v>2046.3618171972635</v>
      </c>
      <c r="AA346" s="120">
        <v>124741.43393155315</v>
      </c>
      <c r="AB346" s="120">
        <v>1660.1181674072241</v>
      </c>
      <c r="AC346" s="120">
        <v>5692.2309499723979</v>
      </c>
      <c r="AD346" s="120">
        <v>1227.0733648278958</v>
      </c>
    </row>
    <row r="347" spans="1:30" s="86" customFormat="1" hidden="1" outlineLevel="1" x14ac:dyDescent="0.2">
      <c r="A347" s="87"/>
      <c r="B347" s="2"/>
      <c r="F347" s="91" t="s">
        <v>638</v>
      </c>
      <c r="G347" s="86" t="s">
        <v>683</v>
      </c>
      <c r="H347" s="101">
        <v>1958692.8424571629</v>
      </c>
      <c r="I347" s="120">
        <v>1463845.9980290369</v>
      </c>
      <c r="J347" s="120">
        <v>70726.775618409054</v>
      </c>
      <c r="K347" s="120">
        <v>213312.04900146264</v>
      </c>
      <c r="L347" s="120">
        <v>0</v>
      </c>
      <c r="M347" s="120">
        <v>0</v>
      </c>
      <c r="N347" s="120">
        <v>213312.04900146264</v>
      </c>
      <c r="O347" s="120">
        <v>135927.9071771352</v>
      </c>
      <c r="P347" s="120">
        <v>0</v>
      </c>
      <c r="Q347" s="120">
        <v>0</v>
      </c>
      <c r="R347" s="120">
        <v>0</v>
      </c>
      <c r="S347" s="120">
        <v>135927.9071771352</v>
      </c>
      <c r="T347" s="120">
        <v>3670.9918670127954</v>
      </c>
      <c r="U347" s="120">
        <v>0</v>
      </c>
      <c r="V347" s="120">
        <v>0</v>
      </c>
      <c r="W347" s="120">
        <v>0</v>
      </c>
      <c r="X347" s="120">
        <v>3670.9918670127954</v>
      </c>
      <c r="Y347" s="120">
        <v>50112.682521644529</v>
      </c>
      <c r="Z347" s="120">
        <v>0</v>
      </c>
      <c r="AA347" s="120">
        <v>50112.682521644529</v>
      </c>
      <c r="AB347" s="120">
        <v>520.66755913571455</v>
      </c>
      <c r="AC347" s="120">
        <v>17696.977078624655</v>
      </c>
      <c r="AD347" s="120">
        <v>2878.7936047014355</v>
      </c>
    </row>
    <row r="348" spans="1:30" s="86" customFormat="1" hidden="1" outlineLevel="1" x14ac:dyDescent="0.2">
      <c r="A348" s="87"/>
      <c r="B348" s="2"/>
      <c r="F348" s="91" t="s">
        <v>638</v>
      </c>
      <c r="G348" s="86" t="s">
        <v>682</v>
      </c>
      <c r="H348" s="101">
        <v>3131384.187941907</v>
      </c>
      <c r="I348" s="120">
        <v>1175220.2420795253</v>
      </c>
      <c r="J348" s="120">
        <v>76143.737818371577</v>
      </c>
      <c r="K348" s="120">
        <v>255476.16157146529</v>
      </c>
      <c r="L348" s="120">
        <v>8108.4508192836729</v>
      </c>
      <c r="M348" s="120">
        <v>742.77323709480538</v>
      </c>
      <c r="N348" s="120">
        <v>264327.38562784379</v>
      </c>
      <c r="O348" s="120">
        <v>232985.08944391424</v>
      </c>
      <c r="P348" s="120">
        <v>43199.908999840089</v>
      </c>
      <c r="Q348" s="120">
        <v>19620.255363826796</v>
      </c>
      <c r="R348" s="120">
        <v>909.0886323573626</v>
      </c>
      <c r="S348" s="120">
        <v>296714.34243993851</v>
      </c>
      <c r="T348" s="120">
        <v>8925.2003443780923</v>
      </c>
      <c r="U348" s="120">
        <v>156664.332526229</v>
      </c>
      <c r="V348" s="120">
        <v>889690.77043180203</v>
      </c>
      <c r="W348" s="120">
        <v>168702.79202606928</v>
      </c>
      <c r="X348" s="120">
        <v>1223983.0953284784</v>
      </c>
      <c r="Y348" s="120">
        <v>63106.854914460579</v>
      </c>
      <c r="Z348" s="120">
        <v>1027.2692380312612</v>
      </c>
      <c r="AA348" s="120">
        <v>64134.124152491837</v>
      </c>
      <c r="AB348" s="120">
        <v>1146.1113622493224</v>
      </c>
      <c r="AC348" s="120">
        <v>24812.166501127587</v>
      </c>
      <c r="AD348" s="120">
        <v>4902.982631880368</v>
      </c>
    </row>
    <row r="349" spans="1:30" s="86" customFormat="1" hidden="1" outlineLevel="1" x14ac:dyDescent="0.2">
      <c r="A349" s="87"/>
      <c r="B349" s="2"/>
      <c r="F349" s="91" t="s">
        <v>638</v>
      </c>
      <c r="G349" s="86" t="s">
        <v>681</v>
      </c>
      <c r="H349" s="101">
        <v>2346718.6843566909</v>
      </c>
      <c r="I349" s="120">
        <v>1600575.5470552421</v>
      </c>
      <c r="J349" s="120">
        <v>281975.91321231029</v>
      </c>
      <c r="K349" s="120">
        <v>80567.41115884883</v>
      </c>
      <c r="L349" s="120">
        <v>10966.496967326584</v>
      </c>
      <c r="M349" s="120">
        <v>1722.0873622200427</v>
      </c>
      <c r="N349" s="120">
        <v>93255.995488395463</v>
      </c>
      <c r="O349" s="120">
        <v>13418.275815077792</v>
      </c>
      <c r="P349" s="120">
        <v>3229.6885167200799</v>
      </c>
      <c r="Q349" s="120">
        <v>5953.4278574999908</v>
      </c>
      <c r="R349" s="120">
        <v>1036.6508016970658</v>
      </c>
      <c r="S349" s="120">
        <v>23638.042990994927</v>
      </c>
      <c r="T349" s="120">
        <v>92.880694194047138</v>
      </c>
      <c r="U349" s="120">
        <v>1919.9333095250031</v>
      </c>
      <c r="V349" s="120">
        <v>8755.1464229963767</v>
      </c>
      <c r="W349" s="120">
        <v>1554.0185166747949</v>
      </c>
      <c r="X349" s="120">
        <v>12321.978943390221</v>
      </c>
      <c r="Y349" s="120">
        <v>3676.9661497231482</v>
      </c>
      <c r="Z349" s="120">
        <v>54.518965482427951</v>
      </c>
      <c r="AA349" s="120">
        <v>3731.4851152055762</v>
      </c>
      <c r="AB349" s="120">
        <v>118.14081634445701</v>
      </c>
      <c r="AC349" s="120">
        <v>291061.57949140947</v>
      </c>
      <c r="AD349" s="120">
        <v>40040.001243397928</v>
      </c>
    </row>
    <row r="350" spans="1:30" s="86" customFormat="1" collapsed="1" x14ac:dyDescent="0.2">
      <c r="A350" s="87"/>
      <c r="B350" s="2"/>
      <c r="D350" s="86" t="s">
        <v>639</v>
      </c>
      <c r="E350" s="104">
        <v>21218686</v>
      </c>
      <c r="F350" s="112" t="s">
        <v>638</v>
      </c>
      <c r="G350" s="86" t="s">
        <v>679</v>
      </c>
      <c r="H350" s="101">
        <v>21218686</v>
      </c>
      <c r="I350" s="120">
        <v>11855323.208802033</v>
      </c>
      <c r="J350" s="120">
        <v>798841.78665481252</v>
      </c>
      <c r="K350" s="120">
        <v>1899021.7005546673</v>
      </c>
      <c r="L350" s="120">
        <v>61219.932032738092</v>
      </c>
      <c r="M350" s="120">
        <v>4864.4965588048462</v>
      </c>
      <c r="N350" s="120">
        <v>1965106.1291462102</v>
      </c>
      <c r="O350" s="120">
        <v>1402659.1274073648</v>
      </c>
      <c r="P350" s="120">
        <v>236554.04181833065</v>
      </c>
      <c r="Q350" s="120">
        <v>77492.800911334722</v>
      </c>
      <c r="R350" s="120">
        <v>4224.8777311347585</v>
      </c>
      <c r="S350" s="120">
        <v>1720930.847868165</v>
      </c>
      <c r="T350" s="120">
        <v>48576.925010857827</v>
      </c>
      <c r="U350" s="120">
        <v>742738.00173494359</v>
      </c>
      <c r="V350" s="120">
        <v>2760480.4051074493</v>
      </c>
      <c r="W350" s="120">
        <v>498278.6726282303</v>
      </c>
      <c r="X350" s="120">
        <v>4050074.0044814814</v>
      </c>
      <c r="Y350" s="120">
        <v>427743.22307686246</v>
      </c>
      <c r="Z350" s="120">
        <v>6277.669659534663</v>
      </c>
      <c r="AA350" s="120">
        <v>434020.8927363971</v>
      </c>
      <c r="AB350" s="120">
        <v>5891.8784675335273</v>
      </c>
      <c r="AC350" s="120">
        <v>339415.49725471681</v>
      </c>
      <c r="AD350" s="120">
        <v>49081.754588647411</v>
      </c>
    </row>
    <row r="351" spans="1:30" s="86" customFormat="1" hidden="1" outlineLevel="1" x14ac:dyDescent="0.2">
      <c r="A351" s="87"/>
      <c r="B351" s="2"/>
      <c r="E351" s="93"/>
      <c r="F351" s="93"/>
      <c r="G351" s="86" t="s">
        <v>687</v>
      </c>
      <c r="H351" s="101">
        <v>8093829.6703162724</v>
      </c>
      <c r="I351" s="101">
        <v>3984393.8974654665</v>
      </c>
      <c r="J351" s="101">
        <v>197363.17779223152</v>
      </c>
      <c r="K351" s="101">
        <v>722598.18430337682</v>
      </c>
      <c r="L351" s="101">
        <v>22734.324079324437</v>
      </c>
      <c r="M351" s="101">
        <v>2132.5287794191468</v>
      </c>
      <c r="N351" s="101">
        <v>747465.03716212045</v>
      </c>
      <c r="O351" s="101">
        <v>549322.29971490346</v>
      </c>
      <c r="P351" s="101">
        <v>102375.07813354197</v>
      </c>
      <c r="Q351" s="101">
        <v>46244.368792690846</v>
      </c>
      <c r="R351" s="101">
        <v>2079.1967253071007</v>
      </c>
      <c r="S351" s="101">
        <v>700020.94336644339</v>
      </c>
      <c r="T351" s="101">
        <v>19167.754795922167</v>
      </c>
      <c r="U351" s="101">
        <v>313800.75765323458</v>
      </c>
      <c r="V351" s="101">
        <v>1658660.3622110561</v>
      </c>
      <c r="W351" s="101">
        <v>299325.77312199376</v>
      </c>
      <c r="X351" s="101">
        <v>2290954.6477822065</v>
      </c>
      <c r="Y351" s="101">
        <v>168618.07709898162</v>
      </c>
      <c r="Z351" s="101">
        <v>2823.20920605026</v>
      </c>
      <c r="AA351" s="101">
        <v>171441.28630503188</v>
      </c>
      <c r="AB351" s="101">
        <v>2190.6804427715197</v>
      </c>
      <c r="AC351" s="101">
        <v>0</v>
      </c>
      <c r="AD351" s="101">
        <v>0</v>
      </c>
    </row>
    <row r="352" spans="1:30" s="86" customFormat="1" hidden="1" outlineLevel="1" x14ac:dyDescent="0.2">
      <c r="A352" s="87"/>
      <c r="B352" s="2"/>
      <c r="E352" s="93"/>
      <c r="F352" s="93"/>
      <c r="G352" s="86" t="s">
        <v>686</v>
      </c>
      <c r="H352" s="101">
        <v>776388.05044494011</v>
      </c>
      <c r="I352" s="101">
        <v>381254.78086472378</v>
      </c>
      <c r="J352" s="101">
        <v>19038.47443174756</v>
      </c>
      <c r="K352" s="101">
        <v>69571.151699511145</v>
      </c>
      <c r="L352" s="101">
        <v>2187.11684199304</v>
      </c>
      <c r="M352" s="101">
        <v>209.34697227030222</v>
      </c>
      <c r="N352" s="101">
        <v>71967.615513774494</v>
      </c>
      <c r="O352" s="101">
        <v>52883.648120815677</v>
      </c>
      <c r="P352" s="101">
        <v>9863.4141479941227</v>
      </c>
      <c r="Q352" s="101">
        <v>4450.0520750702071</v>
      </c>
      <c r="R352" s="101">
        <v>199.94157177322921</v>
      </c>
      <c r="S352" s="101">
        <v>67397.05591565324</v>
      </c>
      <c r="T352" s="101">
        <v>1837.881879993927</v>
      </c>
      <c r="U352" s="101">
        <v>30144.323366268982</v>
      </c>
      <c r="V352" s="101">
        <v>159363.42290370149</v>
      </c>
      <c r="W352" s="101">
        <v>28696.088963491977</v>
      </c>
      <c r="X352" s="101">
        <v>220041.71711345637</v>
      </c>
      <c r="Y352" s="101">
        <v>16205.983460271284</v>
      </c>
      <c r="Z352" s="101">
        <v>270.93813038474775</v>
      </c>
      <c r="AA352" s="101">
        <v>16476.921590656031</v>
      </c>
      <c r="AB352" s="101">
        <v>211.48501492860495</v>
      </c>
      <c r="AC352" s="101">
        <v>0</v>
      </c>
      <c r="AD352" s="101">
        <v>0</v>
      </c>
    </row>
    <row r="353" spans="1:30" s="86" customFormat="1" hidden="1" outlineLevel="1" x14ac:dyDescent="0.2">
      <c r="A353" s="87"/>
      <c r="B353" s="2"/>
      <c r="E353" s="93"/>
      <c r="F353" s="93"/>
      <c r="G353" s="86" t="s">
        <v>685</v>
      </c>
      <c r="H353" s="101">
        <v>170809.86503086891</v>
      </c>
      <c r="I353" s="101">
        <v>82906.927349130681</v>
      </c>
      <c r="J353" s="101">
        <v>4039.954850866603</v>
      </c>
      <c r="K353" s="101">
        <v>14663.941034376439</v>
      </c>
      <c r="L353" s="101">
        <v>452.40337891277244</v>
      </c>
      <c r="M353" s="101">
        <v>57.760207800548933</v>
      </c>
      <c r="N353" s="101">
        <v>15174.10462108976</v>
      </c>
      <c r="O353" s="101">
        <v>11078.623100488756</v>
      </c>
      <c r="P353" s="101">
        <v>2061.4086855050173</v>
      </c>
      <c r="Q353" s="101">
        <v>1224.6968222468713</v>
      </c>
      <c r="R353" s="101">
        <v>0</v>
      </c>
      <c r="S353" s="101">
        <v>14364.728608240644</v>
      </c>
      <c r="T353" s="101">
        <v>384.95277071838183</v>
      </c>
      <c r="U353" s="101">
        <v>6315.4124909962229</v>
      </c>
      <c r="V353" s="101">
        <v>44010.703137893383</v>
      </c>
      <c r="W353" s="101">
        <v>0</v>
      </c>
      <c r="X353" s="101">
        <v>50711.06839960799</v>
      </c>
      <c r="Y353" s="101">
        <v>3327.5868174253997</v>
      </c>
      <c r="Z353" s="101">
        <v>55.372302388704277</v>
      </c>
      <c r="AA353" s="101">
        <v>3382.9591198141038</v>
      </c>
      <c r="AB353" s="101">
        <v>44.675104696684976</v>
      </c>
      <c r="AC353" s="101">
        <v>152.54323358262263</v>
      </c>
      <c r="AD353" s="101">
        <v>32.903743839786941</v>
      </c>
    </row>
    <row r="354" spans="1:30" s="86" customFormat="1" hidden="1" outlineLevel="1" x14ac:dyDescent="0.2">
      <c r="A354" s="87"/>
      <c r="B354" s="2"/>
      <c r="E354" s="93"/>
      <c r="F354" s="93"/>
      <c r="G354" s="86" t="s">
        <v>684</v>
      </c>
      <c r="H354" s="101">
        <v>4740862.6994521609</v>
      </c>
      <c r="I354" s="101">
        <v>3167125.8159589134</v>
      </c>
      <c r="J354" s="101">
        <v>149553.75293087613</v>
      </c>
      <c r="K354" s="101">
        <v>542832.80178562668</v>
      </c>
      <c r="L354" s="101">
        <v>16771.139945897579</v>
      </c>
      <c r="M354" s="101">
        <v>0</v>
      </c>
      <c r="N354" s="101">
        <v>559603.9417315243</v>
      </c>
      <c r="O354" s="101">
        <v>407043.2840350297</v>
      </c>
      <c r="P354" s="101">
        <v>75824.543334729387</v>
      </c>
      <c r="Q354" s="101">
        <v>0</v>
      </c>
      <c r="R354" s="101">
        <v>0</v>
      </c>
      <c r="S354" s="101">
        <v>482867.82736975909</v>
      </c>
      <c r="T354" s="101">
        <v>14497.262658638412</v>
      </c>
      <c r="U354" s="101">
        <v>233893.24238869007</v>
      </c>
      <c r="V354" s="101">
        <v>0</v>
      </c>
      <c r="W354" s="101">
        <v>0</v>
      </c>
      <c r="X354" s="101">
        <v>248390.50504732848</v>
      </c>
      <c r="Y354" s="101">
        <v>122695.07211435589</v>
      </c>
      <c r="Z354" s="101">
        <v>2046.3618171972635</v>
      </c>
      <c r="AA354" s="101">
        <v>124741.43393155315</v>
      </c>
      <c r="AB354" s="101">
        <v>1660.1181674072241</v>
      </c>
      <c r="AC354" s="101">
        <v>5692.2309499723979</v>
      </c>
      <c r="AD354" s="101">
        <v>1227.0733648278958</v>
      </c>
    </row>
    <row r="355" spans="1:30" s="86" customFormat="1" hidden="1" outlineLevel="1" x14ac:dyDescent="0.2">
      <c r="A355" s="87"/>
      <c r="B355" s="2"/>
      <c r="E355" s="93"/>
      <c r="F355" s="93"/>
      <c r="G355" s="86" t="s">
        <v>683</v>
      </c>
      <c r="H355" s="101">
        <v>1958692.8424571629</v>
      </c>
      <c r="I355" s="101">
        <v>1463845.9980290369</v>
      </c>
      <c r="J355" s="101">
        <v>70726.775618409054</v>
      </c>
      <c r="K355" s="101">
        <v>213312.04900146264</v>
      </c>
      <c r="L355" s="101">
        <v>0</v>
      </c>
      <c r="M355" s="101">
        <v>0</v>
      </c>
      <c r="N355" s="101">
        <v>213312.04900146264</v>
      </c>
      <c r="O355" s="101">
        <v>135927.9071771352</v>
      </c>
      <c r="P355" s="101">
        <v>0</v>
      </c>
      <c r="Q355" s="101">
        <v>0</v>
      </c>
      <c r="R355" s="101">
        <v>0</v>
      </c>
      <c r="S355" s="101">
        <v>135927.9071771352</v>
      </c>
      <c r="T355" s="101">
        <v>3670.9918670127954</v>
      </c>
      <c r="U355" s="101">
        <v>0</v>
      </c>
      <c r="V355" s="101">
        <v>0</v>
      </c>
      <c r="W355" s="101">
        <v>0</v>
      </c>
      <c r="X355" s="101">
        <v>3670.9918670127954</v>
      </c>
      <c r="Y355" s="101">
        <v>50112.682521644529</v>
      </c>
      <c r="Z355" s="101">
        <v>0</v>
      </c>
      <c r="AA355" s="101">
        <v>50112.682521644529</v>
      </c>
      <c r="AB355" s="101">
        <v>520.66755913571455</v>
      </c>
      <c r="AC355" s="101">
        <v>17696.977078624655</v>
      </c>
      <c r="AD355" s="101">
        <v>2878.7936047014355</v>
      </c>
    </row>
    <row r="356" spans="1:30" s="86" customFormat="1" hidden="1" outlineLevel="1" x14ac:dyDescent="0.2">
      <c r="A356" s="87"/>
      <c r="B356" s="2"/>
      <c r="E356" s="93"/>
      <c r="F356" s="93"/>
      <c r="G356" s="86" t="s">
        <v>682</v>
      </c>
      <c r="H356" s="101">
        <v>3131384.187941907</v>
      </c>
      <c r="I356" s="101">
        <v>1175220.2420795253</v>
      </c>
      <c r="J356" s="101">
        <v>76143.737818371577</v>
      </c>
      <c r="K356" s="101">
        <v>255476.16157146529</v>
      </c>
      <c r="L356" s="101">
        <v>8108.4508192836729</v>
      </c>
      <c r="M356" s="101">
        <v>742.77323709480538</v>
      </c>
      <c r="N356" s="101">
        <v>264327.38562784379</v>
      </c>
      <c r="O356" s="101">
        <v>232985.08944391424</v>
      </c>
      <c r="P356" s="101">
        <v>43199.908999840089</v>
      </c>
      <c r="Q356" s="101">
        <v>19620.255363826796</v>
      </c>
      <c r="R356" s="101">
        <v>909.0886323573626</v>
      </c>
      <c r="S356" s="101">
        <v>296714.34243993851</v>
      </c>
      <c r="T356" s="101">
        <v>8925.2003443780923</v>
      </c>
      <c r="U356" s="101">
        <v>156664.332526229</v>
      </c>
      <c r="V356" s="101">
        <v>889690.77043180203</v>
      </c>
      <c r="W356" s="101">
        <v>168702.79202606928</v>
      </c>
      <c r="X356" s="101">
        <v>1223983.0953284784</v>
      </c>
      <c r="Y356" s="101">
        <v>63106.854914460579</v>
      </c>
      <c r="Z356" s="101">
        <v>1027.2692380312612</v>
      </c>
      <c r="AA356" s="101">
        <v>64134.124152491837</v>
      </c>
      <c r="AB356" s="101">
        <v>1146.1113622493224</v>
      </c>
      <c r="AC356" s="101">
        <v>24812.166501127587</v>
      </c>
      <c r="AD356" s="101">
        <v>4902.982631880368</v>
      </c>
    </row>
    <row r="357" spans="1:30" s="86" customFormat="1" hidden="1" outlineLevel="1" x14ac:dyDescent="0.2">
      <c r="A357" s="87"/>
      <c r="B357" s="2"/>
      <c r="E357" s="93"/>
      <c r="F357" s="93"/>
      <c r="G357" s="86" t="s">
        <v>681</v>
      </c>
      <c r="H357" s="101">
        <v>2346718.6843566909</v>
      </c>
      <c r="I357" s="101">
        <v>1600575.5470552421</v>
      </c>
      <c r="J357" s="101">
        <v>281975.91321231029</v>
      </c>
      <c r="K357" s="101">
        <v>80567.41115884883</v>
      </c>
      <c r="L357" s="101">
        <v>10966.496967326584</v>
      </c>
      <c r="M357" s="101">
        <v>1722.0873622200427</v>
      </c>
      <c r="N357" s="101">
        <v>93255.995488395463</v>
      </c>
      <c r="O357" s="101">
        <v>13418.275815077792</v>
      </c>
      <c r="P357" s="101">
        <v>3229.6885167200799</v>
      </c>
      <c r="Q357" s="101">
        <v>5953.4278574999908</v>
      </c>
      <c r="R357" s="101">
        <v>1036.6508016970658</v>
      </c>
      <c r="S357" s="101">
        <v>23638.042990994927</v>
      </c>
      <c r="T357" s="101">
        <v>92.880694194047138</v>
      </c>
      <c r="U357" s="101">
        <v>1919.9333095250031</v>
      </c>
      <c r="V357" s="101">
        <v>8755.1464229963767</v>
      </c>
      <c r="W357" s="101">
        <v>1554.0185166747949</v>
      </c>
      <c r="X357" s="101">
        <v>12321.978943390221</v>
      </c>
      <c r="Y357" s="101">
        <v>3676.9661497231482</v>
      </c>
      <c r="Z357" s="101">
        <v>54.518965482427951</v>
      </c>
      <c r="AA357" s="101">
        <v>3731.4851152055762</v>
      </c>
      <c r="AB357" s="101">
        <v>118.14081634445701</v>
      </c>
      <c r="AC357" s="101">
        <v>291061.57949140947</v>
      </c>
      <c r="AD357" s="101">
        <v>40040.001243397928</v>
      </c>
    </row>
    <row r="358" spans="1:30" s="86" customFormat="1" collapsed="1" x14ac:dyDescent="0.2">
      <c r="A358" s="87"/>
      <c r="B358" s="2"/>
      <c r="D358" s="86" t="s">
        <v>637</v>
      </c>
      <c r="E358" s="101">
        <v>21218686</v>
      </c>
      <c r="F358" s="93"/>
      <c r="G358" s="86" t="s">
        <v>679</v>
      </c>
      <c r="H358" s="101">
        <v>21218686</v>
      </c>
      <c r="I358" s="101">
        <v>11855323.208802033</v>
      </c>
      <c r="J358" s="101">
        <v>798841.78665481252</v>
      </c>
      <c r="K358" s="101">
        <v>1899021.7005546673</v>
      </c>
      <c r="L358" s="101">
        <v>61219.932032738092</v>
      </c>
      <c r="M358" s="101">
        <v>4864.4965588048462</v>
      </c>
      <c r="N358" s="101">
        <v>1965106.1291462102</v>
      </c>
      <c r="O358" s="101">
        <v>1402659.1274073648</v>
      </c>
      <c r="P358" s="101">
        <v>236554.04181833065</v>
      </c>
      <c r="Q358" s="101">
        <v>77492.800911334722</v>
      </c>
      <c r="R358" s="101">
        <v>4224.8777311347585</v>
      </c>
      <c r="S358" s="101">
        <v>1720930.847868165</v>
      </c>
      <c r="T358" s="101">
        <v>48576.925010857827</v>
      </c>
      <c r="U358" s="101">
        <v>742738.00173494359</v>
      </c>
      <c r="V358" s="101">
        <v>2760480.4051074493</v>
      </c>
      <c r="W358" s="101">
        <v>498278.6726282303</v>
      </c>
      <c r="X358" s="101">
        <v>4050074.0044814814</v>
      </c>
      <c r="Y358" s="101">
        <v>427743.22307686246</v>
      </c>
      <c r="Z358" s="101">
        <v>6277.669659534663</v>
      </c>
      <c r="AA358" s="101">
        <v>434020.8927363971</v>
      </c>
      <c r="AB358" s="101">
        <v>5891.8784675335273</v>
      </c>
      <c r="AC358" s="101">
        <v>339415.49725471681</v>
      </c>
      <c r="AD358" s="101">
        <v>49081.754588647411</v>
      </c>
    </row>
    <row r="359" spans="1:30" s="86" customFormat="1" x14ac:dyDescent="0.2">
      <c r="A359" s="87"/>
      <c r="B359" s="2"/>
      <c r="E359" s="101"/>
      <c r="F359" s="93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  <c r="AA359" s="101"/>
      <c r="AB359" s="101"/>
      <c r="AC359" s="101"/>
      <c r="AD359" s="101"/>
    </row>
    <row r="360" spans="1:30" x14ac:dyDescent="0.2">
      <c r="C360" s="86" t="s">
        <v>636</v>
      </c>
      <c r="E360" s="92"/>
      <c r="F360" s="93"/>
      <c r="G360" s="86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92"/>
      <c r="AD360" s="92"/>
    </row>
    <row r="361" spans="1:30" hidden="1" outlineLevel="1" x14ac:dyDescent="0.2">
      <c r="E361" s="86"/>
      <c r="F361" s="91" t="s">
        <v>201</v>
      </c>
      <c r="G361" s="86" t="s">
        <v>687</v>
      </c>
      <c r="H361" s="92">
        <v>6.9999999999999964</v>
      </c>
      <c r="I361" s="99">
        <v>3.4480809331983013</v>
      </c>
      <c r="J361" s="99">
        <v>0.17045096129346635</v>
      </c>
      <c r="K361" s="99">
        <v>0.62435210253952489</v>
      </c>
      <c r="L361" s="99">
        <v>1.9652387489651205E-2</v>
      </c>
      <c r="M361" s="99">
        <v>1.8429380144333468E-3</v>
      </c>
      <c r="N361" s="99">
        <v>0.64584742804360951</v>
      </c>
      <c r="O361" s="99">
        <v>0.47460472261948633</v>
      </c>
      <c r="P361" s="99">
        <v>8.8432686933395233E-2</v>
      </c>
      <c r="Q361" s="99">
        <v>3.9961084608528152E-2</v>
      </c>
      <c r="R361" s="99">
        <v>1.7970053059864831E-3</v>
      </c>
      <c r="S361" s="99">
        <v>0.60479549946739619</v>
      </c>
      <c r="T361" s="99">
        <v>1.6579158584574417E-2</v>
      </c>
      <c r="U361" s="99">
        <v>0.27131510544896625</v>
      </c>
      <c r="V361" s="99">
        <v>1.43390795583012</v>
      </c>
      <c r="W361" s="99">
        <v>0.25894001085401136</v>
      </c>
      <c r="X361" s="99">
        <v>1.9807422307176721</v>
      </c>
      <c r="Y361" s="99">
        <v>0.14575035721342372</v>
      </c>
      <c r="Z361" s="99">
        <v>2.4412627708868739E-3</v>
      </c>
      <c r="AA361" s="99">
        <v>0.1481916199843106</v>
      </c>
      <c r="AB361" s="99">
        <v>1.8913272952423012E-3</v>
      </c>
      <c r="AC361" s="99">
        <v>0</v>
      </c>
      <c r="AD361" s="99">
        <v>0</v>
      </c>
    </row>
    <row r="362" spans="1:30" hidden="1" outlineLevel="1" x14ac:dyDescent="0.2">
      <c r="E362" s="86"/>
      <c r="F362" s="91" t="s">
        <v>201</v>
      </c>
      <c r="G362" s="86" t="s">
        <v>686</v>
      </c>
      <c r="H362" s="92">
        <v>0</v>
      </c>
      <c r="I362" s="99">
        <v>0</v>
      </c>
      <c r="J362" s="99">
        <v>0</v>
      </c>
      <c r="K362" s="99">
        <v>0</v>
      </c>
      <c r="L362" s="99">
        <v>0</v>
      </c>
      <c r="M362" s="99">
        <v>0</v>
      </c>
      <c r="N362" s="99">
        <v>0</v>
      </c>
      <c r="O362" s="99">
        <v>0</v>
      </c>
      <c r="P362" s="99">
        <v>0</v>
      </c>
      <c r="Q362" s="99">
        <v>0</v>
      </c>
      <c r="R362" s="99">
        <v>0</v>
      </c>
      <c r="S362" s="99">
        <v>0</v>
      </c>
      <c r="T362" s="99">
        <v>0</v>
      </c>
      <c r="U362" s="99">
        <v>0</v>
      </c>
      <c r="V362" s="99">
        <v>0</v>
      </c>
      <c r="W362" s="99">
        <v>0</v>
      </c>
      <c r="X362" s="99">
        <v>0</v>
      </c>
      <c r="Y362" s="99">
        <v>0</v>
      </c>
      <c r="Z362" s="99">
        <v>0</v>
      </c>
      <c r="AA362" s="99">
        <v>0</v>
      </c>
      <c r="AB362" s="99">
        <v>0</v>
      </c>
      <c r="AC362" s="99">
        <v>0</v>
      </c>
      <c r="AD362" s="99">
        <v>0</v>
      </c>
    </row>
    <row r="363" spans="1:30" hidden="1" outlineLevel="1" x14ac:dyDescent="0.2">
      <c r="E363" s="86"/>
      <c r="F363" s="91" t="s">
        <v>201</v>
      </c>
      <c r="G363" s="86" t="s">
        <v>685</v>
      </c>
      <c r="H363" s="92">
        <v>0</v>
      </c>
      <c r="I363" s="99">
        <v>0</v>
      </c>
      <c r="J363" s="99">
        <v>0</v>
      </c>
      <c r="K363" s="99">
        <v>0</v>
      </c>
      <c r="L363" s="99">
        <v>0</v>
      </c>
      <c r="M363" s="99">
        <v>0</v>
      </c>
      <c r="N363" s="99">
        <v>0</v>
      </c>
      <c r="O363" s="99">
        <v>0</v>
      </c>
      <c r="P363" s="99">
        <v>0</v>
      </c>
      <c r="Q363" s="99">
        <v>0</v>
      </c>
      <c r="R363" s="99">
        <v>0</v>
      </c>
      <c r="S363" s="99">
        <v>0</v>
      </c>
      <c r="T363" s="99">
        <v>0</v>
      </c>
      <c r="U363" s="99">
        <v>0</v>
      </c>
      <c r="V363" s="99">
        <v>0</v>
      </c>
      <c r="W363" s="99">
        <v>0</v>
      </c>
      <c r="X363" s="99">
        <v>0</v>
      </c>
      <c r="Y363" s="99">
        <v>0</v>
      </c>
      <c r="Z363" s="99">
        <v>0</v>
      </c>
      <c r="AA363" s="99">
        <v>0</v>
      </c>
      <c r="AB363" s="99">
        <v>0</v>
      </c>
      <c r="AC363" s="99">
        <v>0</v>
      </c>
      <c r="AD363" s="99">
        <v>0</v>
      </c>
    </row>
    <row r="364" spans="1:30" hidden="1" outlineLevel="1" x14ac:dyDescent="0.2">
      <c r="E364" s="86"/>
      <c r="F364" s="91" t="s">
        <v>201</v>
      </c>
      <c r="G364" s="86" t="s">
        <v>684</v>
      </c>
      <c r="H364" s="92">
        <v>0</v>
      </c>
      <c r="I364" s="99">
        <v>0</v>
      </c>
      <c r="J364" s="99">
        <v>0</v>
      </c>
      <c r="K364" s="99">
        <v>0</v>
      </c>
      <c r="L364" s="99">
        <v>0</v>
      </c>
      <c r="M364" s="99">
        <v>0</v>
      </c>
      <c r="N364" s="99">
        <v>0</v>
      </c>
      <c r="O364" s="99">
        <v>0</v>
      </c>
      <c r="P364" s="99">
        <v>0</v>
      </c>
      <c r="Q364" s="99">
        <v>0</v>
      </c>
      <c r="R364" s="99">
        <v>0</v>
      </c>
      <c r="S364" s="99">
        <v>0</v>
      </c>
      <c r="T364" s="99">
        <v>0</v>
      </c>
      <c r="U364" s="99">
        <v>0</v>
      </c>
      <c r="V364" s="99">
        <v>0</v>
      </c>
      <c r="W364" s="99">
        <v>0</v>
      </c>
      <c r="X364" s="99">
        <v>0</v>
      </c>
      <c r="Y364" s="99">
        <v>0</v>
      </c>
      <c r="Z364" s="99">
        <v>0</v>
      </c>
      <c r="AA364" s="99">
        <v>0</v>
      </c>
      <c r="AB364" s="99">
        <v>0</v>
      </c>
      <c r="AC364" s="99">
        <v>0</v>
      </c>
      <c r="AD364" s="99">
        <v>0</v>
      </c>
    </row>
    <row r="365" spans="1:30" hidden="1" outlineLevel="1" x14ac:dyDescent="0.2">
      <c r="E365" s="86"/>
      <c r="F365" s="91" t="s">
        <v>201</v>
      </c>
      <c r="G365" s="86" t="s">
        <v>683</v>
      </c>
      <c r="H365" s="92">
        <v>0</v>
      </c>
      <c r="I365" s="99">
        <v>0</v>
      </c>
      <c r="J365" s="99">
        <v>0</v>
      </c>
      <c r="K365" s="99">
        <v>0</v>
      </c>
      <c r="L365" s="99">
        <v>0</v>
      </c>
      <c r="M365" s="99">
        <v>0</v>
      </c>
      <c r="N365" s="99">
        <v>0</v>
      </c>
      <c r="O365" s="99">
        <v>0</v>
      </c>
      <c r="P365" s="99">
        <v>0</v>
      </c>
      <c r="Q365" s="99">
        <v>0</v>
      </c>
      <c r="R365" s="99">
        <v>0</v>
      </c>
      <c r="S365" s="99">
        <v>0</v>
      </c>
      <c r="T365" s="99">
        <v>0</v>
      </c>
      <c r="U365" s="99">
        <v>0</v>
      </c>
      <c r="V365" s="99">
        <v>0</v>
      </c>
      <c r="W365" s="99">
        <v>0</v>
      </c>
      <c r="X365" s="99">
        <v>0</v>
      </c>
      <c r="Y365" s="99">
        <v>0</v>
      </c>
      <c r="Z365" s="99">
        <v>0</v>
      </c>
      <c r="AA365" s="99">
        <v>0</v>
      </c>
      <c r="AB365" s="99">
        <v>0</v>
      </c>
      <c r="AC365" s="99">
        <v>0</v>
      </c>
      <c r="AD365" s="99">
        <v>0</v>
      </c>
    </row>
    <row r="366" spans="1:30" hidden="1" outlineLevel="1" x14ac:dyDescent="0.2">
      <c r="E366" s="86"/>
      <c r="F366" s="91" t="s">
        <v>201</v>
      </c>
      <c r="G366" s="86" t="s">
        <v>682</v>
      </c>
      <c r="H366" s="92">
        <v>0</v>
      </c>
      <c r="I366" s="99">
        <v>0</v>
      </c>
      <c r="J366" s="99">
        <v>0</v>
      </c>
      <c r="K366" s="99">
        <v>0</v>
      </c>
      <c r="L366" s="99">
        <v>0</v>
      </c>
      <c r="M366" s="99">
        <v>0</v>
      </c>
      <c r="N366" s="99">
        <v>0</v>
      </c>
      <c r="O366" s="99">
        <v>0</v>
      </c>
      <c r="P366" s="99">
        <v>0</v>
      </c>
      <c r="Q366" s="99">
        <v>0</v>
      </c>
      <c r="R366" s="99">
        <v>0</v>
      </c>
      <c r="S366" s="99">
        <v>0</v>
      </c>
      <c r="T366" s="99">
        <v>0</v>
      </c>
      <c r="U366" s="99">
        <v>0</v>
      </c>
      <c r="V366" s="99">
        <v>0</v>
      </c>
      <c r="W366" s="99">
        <v>0</v>
      </c>
      <c r="X366" s="99">
        <v>0</v>
      </c>
      <c r="Y366" s="99">
        <v>0</v>
      </c>
      <c r="Z366" s="99">
        <v>0</v>
      </c>
      <c r="AA366" s="99">
        <v>0</v>
      </c>
      <c r="AB366" s="99">
        <v>0</v>
      </c>
      <c r="AC366" s="99">
        <v>0</v>
      </c>
      <c r="AD366" s="99">
        <v>0</v>
      </c>
    </row>
    <row r="367" spans="1:30" hidden="1" outlineLevel="1" x14ac:dyDescent="0.2">
      <c r="E367" s="86"/>
      <c r="F367" s="91" t="s">
        <v>201</v>
      </c>
      <c r="G367" s="86" t="s">
        <v>681</v>
      </c>
      <c r="H367" s="92">
        <v>0</v>
      </c>
      <c r="I367" s="99">
        <v>0</v>
      </c>
      <c r="J367" s="99">
        <v>0</v>
      </c>
      <c r="K367" s="99">
        <v>0</v>
      </c>
      <c r="L367" s="99">
        <v>0</v>
      </c>
      <c r="M367" s="99">
        <v>0</v>
      </c>
      <c r="N367" s="99">
        <v>0</v>
      </c>
      <c r="O367" s="99">
        <v>0</v>
      </c>
      <c r="P367" s="99">
        <v>0</v>
      </c>
      <c r="Q367" s="99">
        <v>0</v>
      </c>
      <c r="R367" s="99">
        <v>0</v>
      </c>
      <c r="S367" s="99">
        <v>0</v>
      </c>
      <c r="T367" s="99">
        <v>0</v>
      </c>
      <c r="U367" s="99">
        <v>0</v>
      </c>
      <c r="V367" s="99">
        <v>0</v>
      </c>
      <c r="W367" s="99">
        <v>0</v>
      </c>
      <c r="X367" s="99">
        <v>0</v>
      </c>
      <c r="Y367" s="99">
        <v>0</v>
      </c>
      <c r="Z367" s="99">
        <v>0</v>
      </c>
      <c r="AA367" s="99">
        <v>0</v>
      </c>
      <c r="AB367" s="99">
        <v>0</v>
      </c>
      <c r="AC367" s="99">
        <v>0</v>
      </c>
      <c r="AD367" s="99">
        <v>0</v>
      </c>
    </row>
    <row r="368" spans="1:30" collapsed="1" x14ac:dyDescent="0.2">
      <c r="D368" s="84" t="s">
        <v>471</v>
      </c>
      <c r="E368" s="104">
        <v>7</v>
      </c>
      <c r="F368" s="102" t="s">
        <v>201</v>
      </c>
      <c r="G368" s="86" t="s">
        <v>679</v>
      </c>
      <c r="H368" s="92">
        <v>6.9999999999999964</v>
      </c>
      <c r="I368" s="99">
        <v>3.4480809331983013</v>
      </c>
      <c r="J368" s="99">
        <v>0.17045096129346635</v>
      </c>
      <c r="K368" s="99">
        <v>0.62435210253952489</v>
      </c>
      <c r="L368" s="99">
        <v>1.9652387489651205E-2</v>
      </c>
      <c r="M368" s="99">
        <v>1.8429380144333468E-3</v>
      </c>
      <c r="N368" s="99">
        <v>0.64584742804360951</v>
      </c>
      <c r="O368" s="99">
        <v>0.47460472261948633</v>
      </c>
      <c r="P368" s="99">
        <v>8.8432686933395233E-2</v>
      </c>
      <c r="Q368" s="99">
        <v>3.9961084608528152E-2</v>
      </c>
      <c r="R368" s="99">
        <v>1.7970053059864831E-3</v>
      </c>
      <c r="S368" s="99">
        <v>0.60479549946739619</v>
      </c>
      <c r="T368" s="99">
        <v>1.6579158584574417E-2</v>
      </c>
      <c r="U368" s="99">
        <v>0.27131510544896625</v>
      </c>
      <c r="V368" s="99">
        <v>1.43390795583012</v>
      </c>
      <c r="W368" s="99">
        <v>0.25894001085401136</v>
      </c>
      <c r="X368" s="99">
        <v>1.9807422307176721</v>
      </c>
      <c r="Y368" s="99">
        <v>0.14575035721342372</v>
      </c>
      <c r="Z368" s="99">
        <v>2.4412627708868739E-3</v>
      </c>
      <c r="AA368" s="99">
        <v>0.1481916199843106</v>
      </c>
      <c r="AB368" s="99">
        <v>1.8913272952423012E-3</v>
      </c>
      <c r="AC368" s="99">
        <v>0</v>
      </c>
      <c r="AD368" s="99">
        <v>0</v>
      </c>
    </row>
    <row r="369" spans="4:30" hidden="1" outlineLevel="1" x14ac:dyDescent="0.2">
      <c r="E369" s="86"/>
      <c r="F369" s="91" t="s">
        <v>199</v>
      </c>
      <c r="G369" s="86" t="s">
        <v>687</v>
      </c>
      <c r="H369" s="92">
        <v>0</v>
      </c>
      <c r="I369" s="99">
        <v>0</v>
      </c>
      <c r="J369" s="99">
        <v>0</v>
      </c>
      <c r="K369" s="99">
        <v>0</v>
      </c>
      <c r="L369" s="99">
        <v>0</v>
      </c>
      <c r="M369" s="99">
        <v>0</v>
      </c>
      <c r="N369" s="99">
        <v>0</v>
      </c>
      <c r="O369" s="99">
        <v>0</v>
      </c>
      <c r="P369" s="99">
        <v>0</v>
      </c>
      <c r="Q369" s="99">
        <v>0</v>
      </c>
      <c r="R369" s="99">
        <v>0</v>
      </c>
      <c r="S369" s="99">
        <v>0</v>
      </c>
      <c r="T369" s="99">
        <v>0</v>
      </c>
      <c r="U369" s="99">
        <v>0</v>
      </c>
      <c r="V369" s="99">
        <v>0</v>
      </c>
      <c r="W369" s="99">
        <v>0</v>
      </c>
      <c r="X369" s="99">
        <v>0</v>
      </c>
      <c r="Y369" s="99">
        <v>0</v>
      </c>
      <c r="Z369" s="99">
        <v>0</v>
      </c>
      <c r="AA369" s="99">
        <v>0</v>
      </c>
      <c r="AB369" s="99">
        <v>0</v>
      </c>
      <c r="AC369" s="99">
        <v>0</v>
      </c>
      <c r="AD369" s="99">
        <v>0</v>
      </c>
    </row>
    <row r="370" spans="4:30" hidden="1" outlineLevel="1" x14ac:dyDescent="0.2">
      <c r="E370" s="86"/>
      <c r="F370" s="91" t="s">
        <v>199</v>
      </c>
      <c r="G370" s="86" t="s">
        <v>686</v>
      </c>
      <c r="H370" s="92">
        <v>0</v>
      </c>
      <c r="I370" s="99">
        <v>0</v>
      </c>
      <c r="J370" s="99">
        <v>0</v>
      </c>
      <c r="K370" s="99">
        <v>0</v>
      </c>
      <c r="L370" s="99">
        <v>0</v>
      </c>
      <c r="M370" s="99">
        <v>0</v>
      </c>
      <c r="N370" s="99">
        <v>0</v>
      </c>
      <c r="O370" s="99">
        <v>0</v>
      </c>
      <c r="P370" s="99">
        <v>0</v>
      </c>
      <c r="Q370" s="99">
        <v>0</v>
      </c>
      <c r="R370" s="99">
        <v>0</v>
      </c>
      <c r="S370" s="99">
        <v>0</v>
      </c>
      <c r="T370" s="99">
        <v>0</v>
      </c>
      <c r="U370" s="99">
        <v>0</v>
      </c>
      <c r="V370" s="99">
        <v>0</v>
      </c>
      <c r="W370" s="99">
        <v>0</v>
      </c>
      <c r="X370" s="99">
        <v>0</v>
      </c>
      <c r="Y370" s="99">
        <v>0</v>
      </c>
      <c r="Z370" s="99">
        <v>0</v>
      </c>
      <c r="AA370" s="99">
        <v>0</v>
      </c>
      <c r="AB370" s="99">
        <v>0</v>
      </c>
      <c r="AC370" s="99">
        <v>0</v>
      </c>
      <c r="AD370" s="99">
        <v>0</v>
      </c>
    </row>
    <row r="371" spans="4:30" hidden="1" outlineLevel="1" x14ac:dyDescent="0.2">
      <c r="E371" s="86"/>
      <c r="F371" s="91" t="s">
        <v>199</v>
      </c>
      <c r="G371" s="86" t="s">
        <v>685</v>
      </c>
      <c r="H371" s="92">
        <v>0</v>
      </c>
      <c r="I371" s="99">
        <v>0</v>
      </c>
      <c r="J371" s="99">
        <v>0</v>
      </c>
      <c r="K371" s="99">
        <v>0</v>
      </c>
      <c r="L371" s="99">
        <v>0</v>
      </c>
      <c r="M371" s="99">
        <v>0</v>
      </c>
      <c r="N371" s="99">
        <v>0</v>
      </c>
      <c r="O371" s="99">
        <v>0</v>
      </c>
      <c r="P371" s="99">
        <v>0</v>
      </c>
      <c r="Q371" s="99">
        <v>0</v>
      </c>
      <c r="R371" s="99">
        <v>0</v>
      </c>
      <c r="S371" s="99">
        <v>0</v>
      </c>
      <c r="T371" s="99">
        <v>0</v>
      </c>
      <c r="U371" s="99">
        <v>0</v>
      </c>
      <c r="V371" s="99">
        <v>0</v>
      </c>
      <c r="W371" s="99">
        <v>0</v>
      </c>
      <c r="X371" s="99">
        <v>0</v>
      </c>
      <c r="Y371" s="99">
        <v>0</v>
      </c>
      <c r="Z371" s="99">
        <v>0</v>
      </c>
      <c r="AA371" s="99">
        <v>0</v>
      </c>
      <c r="AB371" s="99">
        <v>0</v>
      </c>
      <c r="AC371" s="99">
        <v>0</v>
      </c>
      <c r="AD371" s="99">
        <v>0</v>
      </c>
    </row>
    <row r="372" spans="4:30" hidden="1" outlineLevel="1" x14ac:dyDescent="0.2">
      <c r="E372" s="86"/>
      <c r="F372" s="91" t="s">
        <v>199</v>
      </c>
      <c r="G372" s="86" t="s">
        <v>684</v>
      </c>
      <c r="H372" s="92">
        <v>0</v>
      </c>
      <c r="I372" s="99">
        <v>0</v>
      </c>
      <c r="J372" s="99">
        <v>0</v>
      </c>
      <c r="K372" s="99">
        <v>0</v>
      </c>
      <c r="L372" s="99">
        <v>0</v>
      </c>
      <c r="M372" s="99">
        <v>0</v>
      </c>
      <c r="N372" s="99">
        <v>0</v>
      </c>
      <c r="O372" s="99">
        <v>0</v>
      </c>
      <c r="P372" s="99">
        <v>0</v>
      </c>
      <c r="Q372" s="99">
        <v>0</v>
      </c>
      <c r="R372" s="99">
        <v>0</v>
      </c>
      <c r="S372" s="99">
        <v>0</v>
      </c>
      <c r="T372" s="99">
        <v>0</v>
      </c>
      <c r="U372" s="99">
        <v>0</v>
      </c>
      <c r="V372" s="99">
        <v>0</v>
      </c>
      <c r="W372" s="99">
        <v>0</v>
      </c>
      <c r="X372" s="99">
        <v>0</v>
      </c>
      <c r="Y372" s="99">
        <v>0</v>
      </c>
      <c r="Z372" s="99">
        <v>0</v>
      </c>
      <c r="AA372" s="99">
        <v>0</v>
      </c>
      <c r="AB372" s="99">
        <v>0</v>
      </c>
      <c r="AC372" s="99">
        <v>0</v>
      </c>
      <c r="AD372" s="99">
        <v>0</v>
      </c>
    </row>
    <row r="373" spans="4:30" hidden="1" outlineLevel="1" x14ac:dyDescent="0.2">
      <c r="E373" s="86"/>
      <c r="F373" s="91" t="s">
        <v>199</v>
      </c>
      <c r="G373" s="86" t="s">
        <v>683</v>
      </c>
      <c r="H373" s="92">
        <v>0</v>
      </c>
      <c r="I373" s="99">
        <v>0</v>
      </c>
      <c r="J373" s="99">
        <v>0</v>
      </c>
      <c r="K373" s="99">
        <v>0</v>
      </c>
      <c r="L373" s="99">
        <v>0</v>
      </c>
      <c r="M373" s="99">
        <v>0</v>
      </c>
      <c r="N373" s="99">
        <v>0</v>
      </c>
      <c r="O373" s="99">
        <v>0</v>
      </c>
      <c r="P373" s="99">
        <v>0</v>
      </c>
      <c r="Q373" s="99">
        <v>0</v>
      </c>
      <c r="R373" s="99">
        <v>0</v>
      </c>
      <c r="S373" s="99">
        <v>0</v>
      </c>
      <c r="T373" s="99">
        <v>0</v>
      </c>
      <c r="U373" s="99">
        <v>0</v>
      </c>
      <c r="V373" s="99">
        <v>0</v>
      </c>
      <c r="W373" s="99">
        <v>0</v>
      </c>
      <c r="X373" s="99">
        <v>0</v>
      </c>
      <c r="Y373" s="99">
        <v>0</v>
      </c>
      <c r="Z373" s="99">
        <v>0</v>
      </c>
      <c r="AA373" s="99">
        <v>0</v>
      </c>
      <c r="AB373" s="99">
        <v>0</v>
      </c>
      <c r="AC373" s="99">
        <v>0</v>
      </c>
      <c r="AD373" s="99">
        <v>0</v>
      </c>
    </row>
    <row r="374" spans="4:30" hidden="1" outlineLevel="1" x14ac:dyDescent="0.2">
      <c r="E374" s="86"/>
      <c r="F374" s="91" t="s">
        <v>199</v>
      </c>
      <c r="G374" s="86" t="s">
        <v>682</v>
      </c>
      <c r="H374" s="92">
        <v>-490964.99999999988</v>
      </c>
      <c r="I374" s="99">
        <v>-184223.36762438319</v>
      </c>
      <c r="J374" s="99">
        <v>-11938.864635646129</v>
      </c>
      <c r="K374" s="99">
        <v>-40056.185070062682</v>
      </c>
      <c r="L374" s="99">
        <v>-1273.0764984161433</v>
      </c>
      <c r="M374" s="99">
        <v>-117.36277062239684</v>
      </c>
      <c r="N374" s="99">
        <v>-41446.624339101225</v>
      </c>
      <c r="O374" s="99">
        <v>-36519.782842693661</v>
      </c>
      <c r="P374" s="99">
        <v>-6770.0650375780833</v>
      </c>
      <c r="Q374" s="99">
        <v>-3076.1442669858156</v>
      </c>
      <c r="R374" s="99">
        <v>-142.53049356137782</v>
      </c>
      <c r="S374" s="99">
        <v>-46508.522640818934</v>
      </c>
      <c r="T374" s="99">
        <v>-1399.5072833820086</v>
      </c>
      <c r="U374" s="99">
        <v>-24573.251322858712</v>
      </c>
      <c r="V374" s="99">
        <v>-139516.71871660859</v>
      </c>
      <c r="W374" s="99">
        <v>-26469.586882286407</v>
      </c>
      <c r="X374" s="99">
        <v>-191959.06420513574</v>
      </c>
      <c r="Y374" s="99">
        <v>-9894.3100050490048</v>
      </c>
      <c r="Z374" s="99">
        <v>-161.06359382358497</v>
      </c>
      <c r="AA374" s="99">
        <v>-10055.373598872589</v>
      </c>
      <c r="AB374" s="99">
        <v>-179.65348289266285</v>
      </c>
      <c r="AC374" s="99">
        <v>-3884.7659969419165</v>
      </c>
      <c r="AD374" s="99">
        <v>-768.76347620755485</v>
      </c>
    </row>
    <row r="375" spans="4:30" hidden="1" outlineLevel="1" x14ac:dyDescent="0.2">
      <c r="E375" s="86"/>
      <c r="F375" s="91" t="s">
        <v>199</v>
      </c>
      <c r="G375" s="86" t="s">
        <v>681</v>
      </c>
      <c r="H375" s="92">
        <v>0</v>
      </c>
      <c r="I375" s="99">
        <v>0</v>
      </c>
      <c r="J375" s="99">
        <v>0</v>
      </c>
      <c r="K375" s="99">
        <v>0</v>
      </c>
      <c r="L375" s="99">
        <v>0</v>
      </c>
      <c r="M375" s="99">
        <v>0</v>
      </c>
      <c r="N375" s="99">
        <v>0</v>
      </c>
      <c r="O375" s="99">
        <v>0</v>
      </c>
      <c r="P375" s="99">
        <v>0</v>
      </c>
      <c r="Q375" s="99">
        <v>0</v>
      </c>
      <c r="R375" s="99">
        <v>0</v>
      </c>
      <c r="S375" s="99">
        <v>0</v>
      </c>
      <c r="T375" s="99">
        <v>0</v>
      </c>
      <c r="U375" s="99">
        <v>0</v>
      </c>
      <c r="V375" s="99">
        <v>0</v>
      </c>
      <c r="W375" s="99">
        <v>0</v>
      </c>
      <c r="X375" s="99">
        <v>0</v>
      </c>
      <c r="Y375" s="99">
        <v>0</v>
      </c>
      <c r="Z375" s="99">
        <v>0</v>
      </c>
      <c r="AA375" s="99">
        <v>0</v>
      </c>
      <c r="AB375" s="99">
        <v>0</v>
      </c>
      <c r="AC375" s="99">
        <v>0</v>
      </c>
      <c r="AD375" s="99">
        <v>0</v>
      </c>
    </row>
    <row r="376" spans="4:30" collapsed="1" x14ac:dyDescent="0.2">
      <c r="D376" s="84" t="s">
        <v>470</v>
      </c>
      <c r="E376" s="104">
        <v>-490965</v>
      </c>
      <c r="F376" s="102" t="s">
        <v>199</v>
      </c>
      <c r="G376" s="86" t="s">
        <v>679</v>
      </c>
      <c r="H376" s="92">
        <v>-490964.99999999988</v>
      </c>
      <c r="I376" s="99">
        <v>-184223.36762438319</v>
      </c>
      <c r="J376" s="99">
        <v>-11938.864635646129</v>
      </c>
      <c r="K376" s="99">
        <v>-40056.185070062682</v>
      </c>
      <c r="L376" s="99">
        <v>-1273.0764984161433</v>
      </c>
      <c r="M376" s="99">
        <v>-117.36277062239684</v>
      </c>
      <c r="N376" s="99">
        <v>-41446.624339101225</v>
      </c>
      <c r="O376" s="99">
        <v>-36519.782842693661</v>
      </c>
      <c r="P376" s="99">
        <v>-6770.0650375780833</v>
      </c>
      <c r="Q376" s="99">
        <v>-3076.1442669858156</v>
      </c>
      <c r="R376" s="99">
        <v>-142.53049356137782</v>
      </c>
      <c r="S376" s="99">
        <v>-46508.522640818934</v>
      </c>
      <c r="T376" s="99">
        <v>-1399.5072833820086</v>
      </c>
      <c r="U376" s="99">
        <v>-24573.251322858712</v>
      </c>
      <c r="V376" s="99">
        <v>-139516.71871660859</v>
      </c>
      <c r="W376" s="99">
        <v>-26469.586882286407</v>
      </c>
      <c r="X376" s="99">
        <v>-191959.06420513574</v>
      </c>
      <c r="Y376" s="99">
        <v>-9894.3100050490048</v>
      </c>
      <c r="Z376" s="99">
        <v>-161.06359382358497</v>
      </c>
      <c r="AA376" s="99">
        <v>-10055.373598872589</v>
      </c>
      <c r="AB376" s="99">
        <v>-179.65348289266285</v>
      </c>
      <c r="AC376" s="99">
        <v>-3884.7659969419165</v>
      </c>
      <c r="AD376" s="99">
        <v>-768.76347620755485</v>
      </c>
    </row>
    <row r="377" spans="4:30" hidden="1" outlineLevel="1" x14ac:dyDescent="0.2">
      <c r="E377" s="86"/>
      <c r="F377" s="91" t="s">
        <v>199</v>
      </c>
      <c r="G377" s="86" t="s">
        <v>687</v>
      </c>
      <c r="H377" s="92">
        <v>0</v>
      </c>
      <c r="I377" s="99">
        <v>0</v>
      </c>
      <c r="J377" s="99">
        <v>0</v>
      </c>
      <c r="K377" s="99">
        <v>0</v>
      </c>
      <c r="L377" s="99">
        <v>0</v>
      </c>
      <c r="M377" s="99">
        <v>0</v>
      </c>
      <c r="N377" s="99">
        <v>0</v>
      </c>
      <c r="O377" s="99">
        <v>0</v>
      </c>
      <c r="P377" s="99">
        <v>0</v>
      </c>
      <c r="Q377" s="99">
        <v>0</v>
      </c>
      <c r="R377" s="99">
        <v>0</v>
      </c>
      <c r="S377" s="99">
        <v>0</v>
      </c>
      <c r="T377" s="99">
        <v>0</v>
      </c>
      <c r="U377" s="99">
        <v>0</v>
      </c>
      <c r="V377" s="99">
        <v>0</v>
      </c>
      <c r="W377" s="99">
        <v>0</v>
      </c>
      <c r="X377" s="99">
        <v>0</v>
      </c>
      <c r="Y377" s="99">
        <v>0</v>
      </c>
      <c r="Z377" s="99">
        <v>0</v>
      </c>
      <c r="AA377" s="99">
        <v>0</v>
      </c>
      <c r="AB377" s="99">
        <v>0</v>
      </c>
      <c r="AC377" s="99">
        <v>0</v>
      </c>
      <c r="AD377" s="99">
        <v>0</v>
      </c>
    </row>
    <row r="378" spans="4:30" hidden="1" outlineLevel="1" x14ac:dyDescent="0.2">
      <c r="E378" s="86"/>
      <c r="F378" s="91" t="s">
        <v>199</v>
      </c>
      <c r="G378" s="86" t="s">
        <v>686</v>
      </c>
      <c r="H378" s="92">
        <v>0</v>
      </c>
      <c r="I378" s="99">
        <v>0</v>
      </c>
      <c r="J378" s="99">
        <v>0</v>
      </c>
      <c r="K378" s="99">
        <v>0</v>
      </c>
      <c r="L378" s="99">
        <v>0</v>
      </c>
      <c r="M378" s="99">
        <v>0</v>
      </c>
      <c r="N378" s="99">
        <v>0</v>
      </c>
      <c r="O378" s="99">
        <v>0</v>
      </c>
      <c r="P378" s="99">
        <v>0</v>
      </c>
      <c r="Q378" s="99">
        <v>0</v>
      </c>
      <c r="R378" s="99">
        <v>0</v>
      </c>
      <c r="S378" s="99">
        <v>0</v>
      </c>
      <c r="T378" s="99">
        <v>0</v>
      </c>
      <c r="U378" s="99">
        <v>0</v>
      </c>
      <c r="V378" s="99">
        <v>0</v>
      </c>
      <c r="W378" s="99">
        <v>0</v>
      </c>
      <c r="X378" s="99">
        <v>0</v>
      </c>
      <c r="Y378" s="99">
        <v>0</v>
      </c>
      <c r="Z378" s="99">
        <v>0</v>
      </c>
      <c r="AA378" s="99">
        <v>0</v>
      </c>
      <c r="AB378" s="99">
        <v>0</v>
      </c>
      <c r="AC378" s="99">
        <v>0</v>
      </c>
      <c r="AD378" s="99">
        <v>0</v>
      </c>
    </row>
    <row r="379" spans="4:30" hidden="1" outlineLevel="1" x14ac:dyDescent="0.2">
      <c r="E379" s="86"/>
      <c r="F379" s="91" t="s">
        <v>199</v>
      </c>
      <c r="G379" s="86" t="s">
        <v>685</v>
      </c>
      <c r="H379" s="92">
        <v>0</v>
      </c>
      <c r="I379" s="99">
        <v>0</v>
      </c>
      <c r="J379" s="99">
        <v>0</v>
      </c>
      <c r="K379" s="99">
        <v>0</v>
      </c>
      <c r="L379" s="99">
        <v>0</v>
      </c>
      <c r="M379" s="99">
        <v>0</v>
      </c>
      <c r="N379" s="99">
        <v>0</v>
      </c>
      <c r="O379" s="99">
        <v>0</v>
      </c>
      <c r="P379" s="99">
        <v>0</v>
      </c>
      <c r="Q379" s="99">
        <v>0</v>
      </c>
      <c r="R379" s="99">
        <v>0</v>
      </c>
      <c r="S379" s="99">
        <v>0</v>
      </c>
      <c r="T379" s="99">
        <v>0</v>
      </c>
      <c r="U379" s="99">
        <v>0</v>
      </c>
      <c r="V379" s="99">
        <v>0</v>
      </c>
      <c r="W379" s="99">
        <v>0</v>
      </c>
      <c r="X379" s="99">
        <v>0</v>
      </c>
      <c r="Y379" s="99">
        <v>0</v>
      </c>
      <c r="Z379" s="99">
        <v>0</v>
      </c>
      <c r="AA379" s="99">
        <v>0</v>
      </c>
      <c r="AB379" s="99">
        <v>0</v>
      </c>
      <c r="AC379" s="99">
        <v>0</v>
      </c>
      <c r="AD379" s="99">
        <v>0</v>
      </c>
    </row>
    <row r="380" spans="4:30" hidden="1" outlineLevel="1" x14ac:dyDescent="0.2">
      <c r="E380" s="86"/>
      <c r="F380" s="91" t="s">
        <v>199</v>
      </c>
      <c r="G380" s="86" t="s">
        <v>684</v>
      </c>
      <c r="H380" s="92">
        <v>0</v>
      </c>
      <c r="I380" s="99">
        <v>0</v>
      </c>
      <c r="J380" s="99">
        <v>0</v>
      </c>
      <c r="K380" s="99">
        <v>0</v>
      </c>
      <c r="L380" s="99">
        <v>0</v>
      </c>
      <c r="M380" s="99">
        <v>0</v>
      </c>
      <c r="N380" s="99">
        <v>0</v>
      </c>
      <c r="O380" s="99">
        <v>0</v>
      </c>
      <c r="P380" s="99">
        <v>0</v>
      </c>
      <c r="Q380" s="99">
        <v>0</v>
      </c>
      <c r="R380" s="99">
        <v>0</v>
      </c>
      <c r="S380" s="99">
        <v>0</v>
      </c>
      <c r="T380" s="99">
        <v>0</v>
      </c>
      <c r="U380" s="99">
        <v>0</v>
      </c>
      <c r="V380" s="99">
        <v>0</v>
      </c>
      <c r="W380" s="99">
        <v>0</v>
      </c>
      <c r="X380" s="99">
        <v>0</v>
      </c>
      <c r="Y380" s="99">
        <v>0</v>
      </c>
      <c r="Z380" s="99">
        <v>0</v>
      </c>
      <c r="AA380" s="99">
        <v>0</v>
      </c>
      <c r="AB380" s="99">
        <v>0</v>
      </c>
      <c r="AC380" s="99">
        <v>0</v>
      </c>
      <c r="AD380" s="99">
        <v>0</v>
      </c>
    </row>
    <row r="381" spans="4:30" hidden="1" outlineLevel="1" x14ac:dyDescent="0.2">
      <c r="E381" s="86"/>
      <c r="F381" s="91" t="s">
        <v>199</v>
      </c>
      <c r="G381" s="86" t="s">
        <v>683</v>
      </c>
      <c r="H381" s="92">
        <v>0</v>
      </c>
      <c r="I381" s="99">
        <v>0</v>
      </c>
      <c r="J381" s="99">
        <v>0</v>
      </c>
      <c r="K381" s="99">
        <v>0</v>
      </c>
      <c r="L381" s="99">
        <v>0</v>
      </c>
      <c r="M381" s="99">
        <v>0</v>
      </c>
      <c r="N381" s="99">
        <v>0</v>
      </c>
      <c r="O381" s="99">
        <v>0</v>
      </c>
      <c r="P381" s="99">
        <v>0</v>
      </c>
      <c r="Q381" s="99">
        <v>0</v>
      </c>
      <c r="R381" s="99">
        <v>0</v>
      </c>
      <c r="S381" s="99">
        <v>0</v>
      </c>
      <c r="T381" s="99">
        <v>0</v>
      </c>
      <c r="U381" s="99">
        <v>0</v>
      </c>
      <c r="V381" s="99">
        <v>0</v>
      </c>
      <c r="W381" s="99">
        <v>0</v>
      </c>
      <c r="X381" s="99">
        <v>0</v>
      </c>
      <c r="Y381" s="99">
        <v>0</v>
      </c>
      <c r="Z381" s="99">
        <v>0</v>
      </c>
      <c r="AA381" s="99">
        <v>0</v>
      </c>
      <c r="AB381" s="99">
        <v>0</v>
      </c>
      <c r="AC381" s="99">
        <v>0</v>
      </c>
      <c r="AD381" s="99">
        <v>0</v>
      </c>
    </row>
    <row r="382" spans="4:30" hidden="1" outlineLevel="1" x14ac:dyDescent="0.2">
      <c r="E382" s="86"/>
      <c r="F382" s="91" t="s">
        <v>199</v>
      </c>
      <c r="G382" s="86" t="s">
        <v>682</v>
      </c>
      <c r="H382" s="92">
        <v>-83424.999999999985</v>
      </c>
      <c r="I382" s="99">
        <v>-31303.319878329752</v>
      </c>
      <c r="J382" s="99">
        <v>-2028.6574037431963</v>
      </c>
      <c r="K382" s="99">
        <v>-6806.3655035898264</v>
      </c>
      <c r="L382" s="99">
        <v>-216.32174774243938</v>
      </c>
      <c r="M382" s="99">
        <v>-19.942336295201198</v>
      </c>
      <c r="N382" s="99">
        <v>-7042.6295876274671</v>
      </c>
      <c r="O382" s="99">
        <v>-6205.4584006023215</v>
      </c>
      <c r="P382" s="99">
        <v>-1150.3725841148587</v>
      </c>
      <c r="Q382" s="99">
        <v>-522.69985736924559</v>
      </c>
      <c r="R382" s="99">
        <v>-24.218847423661451</v>
      </c>
      <c r="S382" s="99">
        <v>-7902.7496895100876</v>
      </c>
      <c r="T382" s="99">
        <v>-237.8049252312162</v>
      </c>
      <c r="U382" s="99">
        <v>-4175.4982363498175</v>
      </c>
      <c r="V382" s="99">
        <v>-23706.745407377453</v>
      </c>
      <c r="W382" s="99">
        <v>-4497.7244521600187</v>
      </c>
      <c r="X382" s="99">
        <v>-32617.773021118508</v>
      </c>
      <c r="Y382" s="99">
        <v>-1681.2457347697152</v>
      </c>
      <c r="Z382" s="99">
        <v>-27.368000396632297</v>
      </c>
      <c r="AA382" s="99">
        <v>-1708.6137351663476</v>
      </c>
      <c r="AB382" s="99">
        <v>-30.52680294994633</v>
      </c>
      <c r="AC382" s="99">
        <v>-660.10123592288528</v>
      </c>
      <c r="AD382" s="99">
        <v>-130.6286456317971</v>
      </c>
    </row>
    <row r="383" spans="4:30" hidden="1" outlineLevel="1" x14ac:dyDescent="0.2">
      <c r="E383" s="86"/>
      <c r="F383" s="91" t="s">
        <v>199</v>
      </c>
      <c r="G383" s="86" t="s">
        <v>681</v>
      </c>
      <c r="H383" s="92">
        <v>0</v>
      </c>
      <c r="I383" s="99">
        <v>0</v>
      </c>
      <c r="J383" s="99">
        <v>0</v>
      </c>
      <c r="K383" s="99">
        <v>0</v>
      </c>
      <c r="L383" s="99">
        <v>0</v>
      </c>
      <c r="M383" s="99">
        <v>0</v>
      </c>
      <c r="N383" s="99">
        <v>0</v>
      </c>
      <c r="O383" s="99">
        <v>0</v>
      </c>
      <c r="P383" s="99">
        <v>0</v>
      </c>
      <c r="Q383" s="99">
        <v>0</v>
      </c>
      <c r="R383" s="99">
        <v>0</v>
      </c>
      <c r="S383" s="99">
        <v>0</v>
      </c>
      <c r="T383" s="99">
        <v>0</v>
      </c>
      <c r="U383" s="99">
        <v>0</v>
      </c>
      <c r="V383" s="99">
        <v>0</v>
      </c>
      <c r="W383" s="99">
        <v>0</v>
      </c>
      <c r="X383" s="99">
        <v>0</v>
      </c>
      <c r="Y383" s="99">
        <v>0</v>
      </c>
      <c r="Z383" s="99">
        <v>0</v>
      </c>
      <c r="AA383" s="99">
        <v>0</v>
      </c>
      <c r="AB383" s="99">
        <v>0</v>
      </c>
      <c r="AC383" s="99">
        <v>0</v>
      </c>
      <c r="AD383" s="99">
        <v>0</v>
      </c>
    </row>
    <row r="384" spans="4:30" collapsed="1" x14ac:dyDescent="0.2">
      <c r="D384" s="84" t="s">
        <v>469</v>
      </c>
      <c r="E384" s="104">
        <v>-83425</v>
      </c>
      <c r="F384" s="102" t="s">
        <v>199</v>
      </c>
      <c r="G384" s="86" t="s">
        <v>679</v>
      </c>
      <c r="H384" s="92">
        <v>-83424.999999999985</v>
      </c>
      <c r="I384" s="99">
        <v>-31303.319878329752</v>
      </c>
      <c r="J384" s="99">
        <v>-2028.6574037431963</v>
      </c>
      <c r="K384" s="99">
        <v>-6806.3655035898264</v>
      </c>
      <c r="L384" s="99">
        <v>-216.32174774243938</v>
      </c>
      <c r="M384" s="99">
        <v>-19.942336295201198</v>
      </c>
      <c r="N384" s="99">
        <v>-7042.6295876274671</v>
      </c>
      <c r="O384" s="99">
        <v>-6205.4584006023215</v>
      </c>
      <c r="P384" s="99">
        <v>-1150.3725841148587</v>
      </c>
      <c r="Q384" s="99">
        <v>-522.69985736924559</v>
      </c>
      <c r="R384" s="99">
        <v>-24.218847423661451</v>
      </c>
      <c r="S384" s="99">
        <v>-7902.7496895100876</v>
      </c>
      <c r="T384" s="99">
        <v>-237.8049252312162</v>
      </c>
      <c r="U384" s="99">
        <v>-4175.4982363498175</v>
      </c>
      <c r="V384" s="99">
        <v>-23706.745407377453</v>
      </c>
      <c r="W384" s="99">
        <v>-4497.7244521600187</v>
      </c>
      <c r="X384" s="99">
        <v>-32617.773021118508</v>
      </c>
      <c r="Y384" s="99">
        <v>-1681.2457347697152</v>
      </c>
      <c r="Z384" s="99">
        <v>-27.368000396632297</v>
      </c>
      <c r="AA384" s="99">
        <v>-1708.6137351663476</v>
      </c>
      <c r="AB384" s="99">
        <v>-30.52680294994633</v>
      </c>
      <c r="AC384" s="99">
        <v>-660.10123592288528</v>
      </c>
      <c r="AD384" s="99">
        <v>-130.6286456317971</v>
      </c>
    </row>
    <row r="385" spans="4:30" hidden="1" outlineLevel="1" x14ac:dyDescent="0.2">
      <c r="E385" s="86"/>
      <c r="F385" s="91" t="s">
        <v>201</v>
      </c>
      <c r="G385" s="86" t="s">
        <v>687</v>
      </c>
      <c r="H385" s="92">
        <v>-329913.99999999994</v>
      </c>
      <c r="I385" s="99">
        <v>-162510.02471359776</v>
      </c>
      <c r="J385" s="99">
        <v>-8033.4512063103793</v>
      </c>
      <c r="K385" s="99">
        <v>-29426.071365317828</v>
      </c>
      <c r="L385" s="99">
        <v>-926.22825232296975</v>
      </c>
      <c r="M385" s="99">
        <v>-86.858721727680447</v>
      </c>
      <c r="N385" s="99">
        <v>-30439.158339368478</v>
      </c>
      <c r="O385" s="99">
        <v>-22368.391779755031</v>
      </c>
      <c r="P385" s="99">
        <v>-4167.8830681348791</v>
      </c>
      <c r="Q385" s="99">
        <v>-1883.3887525054222</v>
      </c>
      <c r="R385" s="99">
        <v>-84.693886931317792</v>
      </c>
      <c r="S385" s="99">
        <v>-28504.357487326648</v>
      </c>
      <c r="T385" s="99">
        <v>-781.38521789589765</v>
      </c>
      <c r="U385" s="99">
        <v>-12787.235957012894</v>
      </c>
      <c r="V385" s="99">
        <v>-67580.901334248323</v>
      </c>
      <c r="W385" s="99">
        <v>-12203.990677270043</v>
      </c>
      <c r="X385" s="99">
        <v>-93353.513186427168</v>
      </c>
      <c r="Y385" s="99">
        <v>-6869.2976213870679</v>
      </c>
      <c r="Z385" s="99">
        <v>-115.05810939919601</v>
      </c>
      <c r="AA385" s="99">
        <v>-6984.3557307862638</v>
      </c>
      <c r="AB385" s="99">
        <v>-89.139336183224088</v>
      </c>
      <c r="AC385" s="99">
        <v>0</v>
      </c>
      <c r="AD385" s="99">
        <v>0</v>
      </c>
    </row>
    <row r="386" spans="4:30" hidden="1" outlineLevel="1" x14ac:dyDescent="0.2">
      <c r="E386" s="86"/>
      <c r="F386" s="91" t="s">
        <v>201</v>
      </c>
      <c r="G386" s="86" t="s">
        <v>686</v>
      </c>
      <c r="H386" s="92">
        <v>0</v>
      </c>
      <c r="I386" s="99">
        <v>0</v>
      </c>
      <c r="J386" s="99">
        <v>0</v>
      </c>
      <c r="K386" s="99">
        <v>0</v>
      </c>
      <c r="L386" s="99">
        <v>0</v>
      </c>
      <c r="M386" s="99">
        <v>0</v>
      </c>
      <c r="N386" s="99">
        <v>0</v>
      </c>
      <c r="O386" s="99">
        <v>0</v>
      </c>
      <c r="P386" s="99">
        <v>0</v>
      </c>
      <c r="Q386" s="99">
        <v>0</v>
      </c>
      <c r="R386" s="99">
        <v>0</v>
      </c>
      <c r="S386" s="99">
        <v>0</v>
      </c>
      <c r="T386" s="99">
        <v>0</v>
      </c>
      <c r="U386" s="99">
        <v>0</v>
      </c>
      <c r="V386" s="99">
        <v>0</v>
      </c>
      <c r="W386" s="99">
        <v>0</v>
      </c>
      <c r="X386" s="99">
        <v>0</v>
      </c>
      <c r="Y386" s="99">
        <v>0</v>
      </c>
      <c r="Z386" s="99">
        <v>0</v>
      </c>
      <c r="AA386" s="99">
        <v>0</v>
      </c>
      <c r="AB386" s="99">
        <v>0</v>
      </c>
      <c r="AC386" s="99">
        <v>0</v>
      </c>
      <c r="AD386" s="99">
        <v>0</v>
      </c>
    </row>
    <row r="387" spans="4:30" hidden="1" outlineLevel="1" x14ac:dyDescent="0.2">
      <c r="E387" s="86"/>
      <c r="F387" s="91" t="s">
        <v>201</v>
      </c>
      <c r="G387" s="86" t="s">
        <v>685</v>
      </c>
      <c r="H387" s="92">
        <v>0</v>
      </c>
      <c r="I387" s="99">
        <v>0</v>
      </c>
      <c r="J387" s="99">
        <v>0</v>
      </c>
      <c r="K387" s="99">
        <v>0</v>
      </c>
      <c r="L387" s="99">
        <v>0</v>
      </c>
      <c r="M387" s="99">
        <v>0</v>
      </c>
      <c r="N387" s="99">
        <v>0</v>
      </c>
      <c r="O387" s="99">
        <v>0</v>
      </c>
      <c r="P387" s="99">
        <v>0</v>
      </c>
      <c r="Q387" s="99">
        <v>0</v>
      </c>
      <c r="R387" s="99">
        <v>0</v>
      </c>
      <c r="S387" s="99">
        <v>0</v>
      </c>
      <c r="T387" s="99">
        <v>0</v>
      </c>
      <c r="U387" s="99">
        <v>0</v>
      </c>
      <c r="V387" s="99">
        <v>0</v>
      </c>
      <c r="W387" s="99">
        <v>0</v>
      </c>
      <c r="X387" s="99">
        <v>0</v>
      </c>
      <c r="Y387" s="99">
        <v>0</v>
      </c>
      <c r="Z387" s="99">
        <v>0</v>
      </c>
      <c r="AA387" s="99">
        <v>0</v>
      </c>
      <c r="AB387" s="99">
        <v>0</v>
      </c>
      <c r="AC387" s="99">
        <v>0</v>
      </c>
      <c r="AD387" s="99">
        <v>0</v>
      </c>
    </row>
    <row r="388" spans="4:30" hidden="1" outlineLevel="1" x14ac:dyDescent="0.2">
      <c r="E388" s="86"/>
      <c r="F388" s="91" t="s">
        <v>201</v>
      </c>
      <c r="G388" s="86" t="s">
        <v>684</v>
      </c>
      <c r="H388" s="92">
        <v>0</v>
      </c>
      <c r="I388" s="99">
        <v>0</v>
      </c>
      <c r="J388" s="99">
        <v>0</v>
      </c>
      <c r="K388" s="99">
        <v>0</v>
      </c>
      <c r="L388" s="99">
        <v>0</v>
      </c>
      <c r="M388" s="99">
        <v>0</v>
      </c>
      <c r="N388" s="99">
        <v>0</v>
      </c>
      <c r="O388" s="99">
        <v>0</v>
      </c>
      <c r="P388" s="99">
        <v>0</v>
      </c>
      <c r="Q388" s="99">
        <v>0</v>
      </c>
      <c r="R388" s="99">
        <v>0</v>
      </c>
      <c r="S388" s="99">
        <v>0</v>
      </c>
      <c r="T388" s="99">
        <v>0</v>
      </c>
      <c r="U388" s="99">
        <v>0</v>
      </c>
      <c r="V388" s="99">
        <v>0</v>
      </c>
      <c r="W388" s="99">
        <v>0</v>
      </c>
      <c r="X388" s="99">
        <v>0</v>
      </c>
      <c r="Y388" s="99">
        <v>0</v>
      </c>
      <c r="Z388" s="99">
        <v>0</v>
      </c>
      <c r="AA388" s="99">
        <v>0</v>
      </c>
      <c r="AB388" s="99">
        <v>0</v>
      </c>
      <c r="AC388" s="99">
        <v>0</v>
      </c>
      <c r="AD388" s="99">
        <v>0</v>
      </c>
    </row>
    <row r="389" spans="4:30" hidden="1" outlineLevel="1" x14ac:dyDescent="0.2">
      <c r="E389" s="86"/>
      <c r="F389" s="91" t="s">
        <v>201</v>
      </c>
      <c r="G389" s="86" t="s">
        <v>683</v>
      </c>
      <c r="H389" s="92">
        <v>0</v>
      </c>
      <c r="I389" s="99">
        <v>0</v>
      </c>
      <c r="J389" s="99">
        <v>0</v>
      </c>
      <c r="K389" s="99">
        <v>0</v>
      </c>
      <c r="L389" s="99">
        <v>0</v>
      </c>
      <c r="M389" s="99">
        <v>0</v>
      </c>
      <c r="N389" s="99">
        <v>0</v>
      </c>
      <c r="O389" s="99">
        <v>0</v>
      </c>
      <c r="P389" s="99">
        <v>0</v>
      </c>
      <c r="Q389" s="99">
        <v>0</v>
      </c>
      <c r="R389" s="99">
        <v>0</v>
      </c>
      <c r="S389" s="99">
        <v>0</v>
      </c>
      <c r="T389" s="99">
        <v>0</v>
      </c>
      <c r="U389" s="99">
        <v>0</v>
      </c>
      <c r="V389" s="99">
        <v>0</v>
      </c>
      <c r="W389" s="99">
        <v>0</v>
      </c>
      <c r="X389" s="99">
        <v>0</v>
      </c>
      <c r="Y389" s="99">
        <v>0</v>
      </c>
      <c r="Z389" s="99">
        <v>0</v>
      </c>
      <c r="AA389" s="99">
        <v>0</v>
      </c>
      <c r="AB389" s="99">
        <v>0</v>
      </c>
      <c r="AC389" s="99">
        <v>0</v>
      </c>
      <c r="AD389" s="99">
        <v>0</v>
      </c>
    </row>
    <row r="390" spans="4:30" hidden="1" outlineLevel="1" x14ac:dyDescent="0.2">
      <c r="E390" s="86"/>
      <c r="F390" s="91" t="s">
        <v>201</v>
      </c>
      <c r="G390" s="86" t="s">
        <v>682</v>
      </c>
      <c r="H390" s="92">
        <v>0</v>
      </c>
      <c r="I390" s="99">
        <v>0</v>
      </c>
      <c r="J390" s="99">
        <v>0</v>
      </c>
      <c r="K390" s="99">
        <v>0</v>
      </c>
      <c r="L390" s="99">
        <v>0</v>
      </c>
      <c r="M390" s="99">
        <v>0</v>
      </c>
      <c r="N390" s="99">
        <v>0</v>
      </c>
      <c r="O390" s="99">
        <v>0</v>
      </c>
      <c r="P390" s="99">
        <v>0</v>
      </c>
      <c r="Q390" s="99">
        <v>0</v>
      </c>
      <c r="R390" s="99">
        <v>0</v>
      </c>
      <c r="S390" s="99">
        <v>0</v>
      </c>
      <c r="T390" s="99">
        <v>0</v>
      </c>
      <c r="U390" s="99">
        <v>0</v>
      </c>
      <c r="V390" s="99">
        <v>0</v>
      </c>
      <c r="W390" s="99">
        <v>0</v>
      </c>
      <c r="X390" s="99">
        <v>0</v>
      </c>
      <c r="Y390" s="99">
        <v>0</v>
      </c>
      <c r="Z390" s="99">
        <v>0</v>
      </c>
      <c r="AA390" s="99">
        <v>0</v>
      </c>
      <c r="AB390" s="99">
        <v>0</v>
      </c>
      <c r="AC390" s="99">
        <v>0</v>
      </c>
      <c r="AD390" s="99">
        <v>0</v>
      </c>
    </row>
    <row r="391" spans="4:30" hidden="1" outlineLevel="1" x14ac:dyDescent="0.2">
      <c r="E391" s="86"/>
      <c r="F391" s="91" t="s">
        <v>201</v>
      </c>
      <c r="G391" s="86" t="s">
        <v>681</v>
      </c>
      <c r="H391" s="92">
        <v>0</v>
      </c>
      <c r="I391" s="99">
        <v>0</v>
      </c>
      <c r="J391" s="99">
        <v>0</v>
      </c>
      <c r="K391" s="99">
        <v>0</v>
      </c>
      <c r="L391" s="99">
        <v>0</v>
      </c>
      <c r="M391" s="99">
        <v>0</v>
      </c>
      <c r="N391" s="99">
        <v>0</v>
      </c>
      <c r="O391" s="99">
        <v>0</v>
      </c>
      <c r="P391" s="99">
        <v>0</v>
      </c>
      <c r="Q391" s="99">
        <v>0</v>
      </c>
      <c r="R391" s="99">
        <v>0</v>
      </c>
      <c r="S391" s="99">
        <v>0</v>
      </c>
      <c r="T391" s="99">
        <v>0</v>
      </c>
      <c r="U391" s="99">
        <v>0</v>
      </c>
      <c r="V391" s="99">
        <v>0</v>
      </c>
      <c r="W391" s="99">
        <v>0</v>
      </c>
      <c r="X391" s="99">
        <v>0</v>
      </c>
      <c r="Y391" s="99">
        <v>0</v>
      </c>
      <c r="Z391" s="99">
        <v>0</v>
      </c>
      <c r="AA391" s="99">
        <v>0</v>
      </c>
      <c r="AB391" s="99">
        <v>0</v>
      </c>
      <c r="AC391" s="99">
        <v>0</v>
      </c>
      <c r="AD391" s="99">
        <v>0</v>
      </c>
    </row>
    <row r="392" spans="4:30" collapsed="1" x14ac:dyDescent="0.2">
      <c r="D392" s="84" t="s">
        <v>468</v>
      </c>
      <c r="E392" s="104">
        <v>-329914</v>
      </c>
      <c r="F392" s="137" t="s">
        <v>201</v>
      </c>
      <c r="G392" s="86" t="s">
        <v>679</v>
      </c>
      <c r="H392" s="92">
        <v>-329913.99999999994</v>
      </c>
      <c r="I392" s="99">
        <v>-162510.02471359776</v>
      </c>
      <c r="J392" s="99">
        <v>-8033.4512063103793</v>
      </c>
      <c r="K392" s="99">
        <v>-29426.071365317828</v>
      </c>
      <c r="L392" s="99">
        <v>-926.22825232296975</v>
      </c>
      <c r="M392" s="99">
        <v>-86.858721727680447</v>
      </c>
      <c r="N392" s="99">
        <v>-30439.158339368478</v>
      </c>
      <c r="O392" s="99">
        <v>-22368.391779755031</v>
      </c>
      <c r="P392" s="99">
        <v>-4167.8830681348791</v>
      </c>
      <c r="Q392" s="99">
        <v>-1883.3887525054222</v>
      </c>
      <c r="R392" s="99">
        <v>-84.693886931317792</v>
      </c>
      <c r="S392" s="99">
        <v>-28504.357487326648</v>
      </c>
      <c r="T392" s="99">
        <v>-781.38521789589765</v>
      </c>
      <c r="U392" s="99">
        <v>-12787.235957012894</v>
      </c>
      <c r="V392" s="99">
        <v>-67580.901334248323</v>
      </c>
      <c r="W392" s="99">
        <v>-12203.990677270043</v>
      </c>
      <c r="X392" s="99">
        <v>-93353.513186427168</v>
      </c>
      <c r="Y392" s="99">
        <v>-6869.2976213870679</v>
      </c>
      <c r="Z392" s="99">
        <v>-115.05810939919601</v>
      </c>
      <c r="AA392" s="99">
        <v>-6984.3557307862638</v>
      </c>
      <c r="AB392" s="99">
        <v>-89.139336183224088</v>
      </c>
      <c r="AC392" s="99">
        <v>0</v>
      </c>
      <c r="AD392" s="99">
        <v>0</v>
      </c>
    </row>
    <row r="393" spans="4:30" hidden="1" outlineLevel="1" x14ac:dyDescent="0.2">
      <c r="E393" s="93"/>
      <c r="F393" s="91" t="s">
        <v>199</v>
      </c>
      <c r="G393" s="86" t="s">
        <v>687</v>
      </c>
      <c r="H393" s="92">
        <v>0</v>
      </c>
      <c r="I393" s="99">
        <v>0</v>
      </c>
      <c r="J393" s="99">
        <v>0</v>
      </c>
      <c r="K393" s="99">
        <v>0</v>
      </c>
      <c r="L393" s="99">
        <v>0</v>
      </c>
      <c r="M393" s="99">
        <v>0</v>
      </c>
      <c r="N393" s="99">
        <v>0</v>
      </c>
      <c r="O393" s="99">
        <v>0</v>
      </c>
      <c r="P393" s="99">
        <v>0</v>
      </c>
      <c r="Q393" s="99">
        <v>0</v>
      </c>
      <c r="R393" s="99">
        <v>0</v>
      </c>
      <c r="S393" s="99">
        <v>0</v>
      </c>
      <c r="T393" s="99">
        <v>0</v>
      </c>
      <c r="U393" s="99">
        <v>0</v>
      </c>
      <c r="V393" s="99">
        <v>0</v>
      </c>
      <c r="W393" s="99">
        <v>0</v>
      </c>
      <c r="X393" s="99">
        <v>0</v>
      </c>
      <c r="Y393" s="99">
        <v>0</v>
      </c>
      <c r="Z393" s="99">
        <v>0</v>
      </c>
      <c r="AA393" s="99">
        <v>0</v>
      </c>
      <c r="AB393" s="99">
        <v>0</v>
      </c>
      <c r="AC393" s="99">
        <v>0</v>
      </c>
      <c r="AD393" s="99">
        <v>0</v>
      </c>
    </row>
    <row r="394" spans="4:30" hidden="1" outlineLevel="1" x14ac:dyDescent="0.2">
      <c r="E394" s="93"/>
      <c r="F394" s="91" t="s">
        <v>199</v>
      </c>
      <c r="G394" s="86" t="s">
        <v>686</v>
      </c>
      <c r="H394" s="92">
        <v>0</v>
      </c>
      <c r="I394" s="99">
        <v>0</v>
      </c>
      <c r="J394" s="99">
        <v>0</v>
      </c>
      <c r="K394" s="99">
        <v>0</v>
      </c>
      <c r="L394" s="99">
        <v>0</v>
      </c>
      <c r="M394" s="99">
        <v>0</v>
      </c>
      <c r="N394" s="99">
        <v>0</v>
      </c>
      <c r="O394" s="99">
        <v>0</v>
      </c>
      <c r="P394" s="99">
        <v>0</v>
      </c>
      <c r="Q394" s="99">
        <v>0</v>
      </c>
      <c r="R394" s="99">
        <v>0</v>
      </c>
      <c r="S394" s="99">
        <v>0</v>
      </c>
      <c r="T394" s="99">
        <v>0</v>
      </c>
      <c r="U394" s="99">
        <v>0</v>
      </c>
      <c r="V394" s="99">
        <v>0</v>
      </c>
      <c r="W394" s="99">
        <v>0</v>
      </c>
      <c r="X394" s="99">
        <v>0</v>
      </c>
      <c r="Y394" s="99">
        <v>0</v>
      </c>
      <c r="Z394" s="99">
        <v>0</v>
      </c>
      <c r="AA394" s="99">
        <v>0</v>
      </c>
      <c r="AB394" s="99">
        <v>0</v>
      </c>
      <c r="AC394" s="99">
        <v>0</v>
      </c>
      <c r="AD394" s="99">
        <v>0</v>
      </c>
    </row>
    <row r="395" spans="4:30" hidden="1" outlineLevel="1" x14ac:dyDescent="0.2">
      <c r="E395" s="93"/>
      <c r="F395" s="91" t="s">
        <v>199</v>
      </c>
      <c r="G395" s="86" t="s">
        <v>685</v>
      </c>
      <c r="H395" s="92">
        <v>0</v>
      </c>
      <c r="I395" s="99">
        <v>0</v>
      </c>
      <c r="J395" s="99">
        <v>0</v>
      </c>
      <c r="K395" s="99">
        <v>0</v>
      </c>
      <c r="L395" s="99">
        <v>0</v>
      </c>
      <c r="M395" s="99">
        <v>0</v>
      </c>
      <c r="N395" s="99">
        <v>0</v>
      </c>
      <c r="O395" s="99">
        <v>0</v>
      </c>
      <c r="P395" s="99">
        <v>0</v>
      </c>
      <c r="Q395" s="99">
        <v>0</v>
      </c>
      <c r="R395" s="99">
        <v>0</v>
      </c>
      <c r="S395" s="99">
        <v>0</v>
      </c>
      <c r="T395" s="99">
        <v>0</v>
      </c>
      <c r="U395" s="99">
        <v>0</v>
      </c>
      <c r="V395" s="99">
        <v>0</v>
      </c>
      <c r="W395" s="99">
        <v>0</v>
      </c>
      <c r="X395" s="99">
        <v>0</v>
      </c>
      <c r="Y395" s="99">
        <v>0</v>
      </c>
      <c r="Z395" s="99">
        <v>0</v>
      </c>
      <c r="AA395" s="99">
        <v>0</v>
      </c>
      <c r="AB395" s="99">
        <v>0</v>
      </c>
      <c r="AC395" s="99">
        <v>0</v>
      </c>
      <c r="AD395" s="99">
        <v>0</v>
      </c>
    </row>
    <row r="396" spans="4:30" hidden="1" outlineLevel="1" x14ac:dyDescent="0.2">
      <c r="E396" s="93"/>
      <c r="F396" s="91" t="s">
        <v>199</v>
      </c>
      <c r="G396" s="86" t="s">
        <v>684</v>
      </c>
      <c r="H396" s="92">
        <v>0</v>
      </c>
      <c r="I396" s="99">
        <v>0</v>
      </c>
      <c r="J396" s="99">
        <v>0</v>
      </c>
      <c r="K396" s="99">
        <v>0</v>
      </c>
      <c r="L396" s="99">
        <v>0</v>
      </c>
      <c r="M396" s="99">
        <v>0</v>
      </c>
      <c r="N396" s="99">
        <v>0</v>
      </c>
      <c r="O396" s="99">
        <v>0</v>
      </c>
      <c r="P396" s="99">
        <v>0</v>
      </c>
      <c r="Q396" s="99">
        <v>0</v>
      </c>
      <c r="R396" s="99">
        <v>0</v>
      </c>
      <c r="S396" s="99">
        <v>0</v>
      </c>
      <c r="T396" s="99">
        <v>0</v>
      </c>
      <c r="U396" s="99">
        <v>0</v>
      </c>
      <c r="V396" s="99">
        <v>0</v>
      </c>
      <c r="W396" s="99">
        <v>0</v>
      </c>
      <c r="X396" s="99">
        <v>0</v>
      </c>
      <c r="Y396" s="99">
        <v>0</v>
      </c>
      <c r="Z396" s="99">
        <v>0</v>
      </c>
      <c r="AA396" s="99">
        <v>0</v>
      </c>
      <c r="AB396" s="99">
        <v>0</v>
      </c>
      <c r="AC396" s="99">
        <v>0</v>
      </c>
      <c r="AD396" s="99">
        <v>0</v>
      </c>
    </row>
    <row r="397" spans="4:30" hidden="1" outlineLevel="1" x14ac:dyDescent="0.2">
      <c r="E397" s="93"/>
      <c r="F397" s="91" t="s">
        <v>199</v>
      </c>
      <c r="G397" s="86" t="s">
        <v>683</v>
      </c>
      <c r="H397" s="92">
        <v>0</v>
      </c>
      <c r="I397" s="99">
        <v>0</v>
      </c>
      <c r="J397" s="99">
        <v>0</v>
      </c>
      <c r="K397" s="99">
        <v>0</v>
      </c>
      <c r="L397" s="99">
        <v>0</v>
      </c>
      <c r="M397" s="99">
        <v>0</v>
      </c>
      <c r="N397" s="99">
        <v>0</v>
      </c>
      <c r="O397" s="99">
        <v>0</v>
      </c>
      <c r="P397" s="99">
        <v>0</v>
      </c>
      <c r="Q397" s="99">
        <v>0</v>
      </c>
      <c r="R397" s="99">
        <v>0</v>
      </c>
      <c r="S397" s="99">
        <v>0</v>
      </c>
      <c r="T397" s="99">
        <v>0</v>
      </c>
      <c r="U397" s="99">
        <v>0</v>
      </c>
      <c r="V397" s="99">
        <v>0</v>
      </c>
      <c r="W397" s="99">
        <v>0</v>
      </c>
      <c r="X397" s="99">
        <v>0</v>
      </c>
      <c r="Y397" s="99">
        <v>0</v>
      </c>
      <c r="Z397" s="99">
        <v>0</v>
      </c>
      <c r="AA397" s="99">
        <v>0</v>
      </c>
      <c r="AB397" s="99">
        <v>0</v>
      </c>
      <c r="AC397" s="99">
        <v>0</v>
      </c>
      <c r="AD397" s="99">
        <v>0</v>
      </c>
    </row>
    <row r="398" spans="4:30" hidden="1" outlineLevel="1" x14ac:dyDescent="0.2">
      <c r="E398" s="93"/>
      <c r="F398" s="91" t="s">
        <v>199</v>
      </c>
      <c r="G398" s="86" t="s">
        <v>682</v>
      </c>
      <c r="H398" s="92">
        <v>-297970.99999999988</v>
      </c>
      <c r="I398" s="99">
        <v>-111806.79085964392</v>
      </c>
      <c r="J398" s="99">
        <v>-7245.8025202369063</v>
      </c>
      <c r="K398" s="99">
        <v>-24310.452927421808</v>
      </c>
      <c r="L398" s="99">
        <v>-772.64138443586944</v>
      </c>
      <c r="M398" s="99">
        <v>-71.228503304973287</v>
      </c>
      <c r="N398" s="99">
        <v>-25154.32281516265</v>
      </c>
      <c r="O398" s="99">
        <v>-22164.179143972124</v>
      </c>
      <c r="P398" s="99">
        <v>-4108.8123375641426</v>
      </c>
      <c r="Q398" s="99">
        <v>-1866.9391573289959</v>
      </c>
      <c r="R398" s="99">
        <v>-86.503016909509455</v>
      </c>
      <c r="S398" s="99">
        <v>-28226.43365577477</v>
      </c>
      <c r="T398" s="99">
        <v>-849.37334583243307</v>
      </c>
      <c r="U398" s="99">
        <v>-14913.723523924382</v>
      </c>
      <c r="V398" s="99">
        <v>-84673.930306043359</v>
      </c>
      <c r="W398" s="99">
        <v>-16064.626343836655</v>
      </c>
      <c r="X398" s="99">
        <v>-116501.65351963683</v>
      </c>
      <c r="Y398" s="99">
        <v>-6004.9442353619033</v>
      </c>
      <c r="Z398" s="99">
        <v>-97.750919342941842</v>
      </c>
      <c r="AA398" s="99">
        <v>-6102.6951547048448</v>
      </c>
      <c r="AB398" s="99">
        <v>-109.0332874054355</v>
      </c>
      <c r="AC398" s="99">
        <v>-2357.6988357108548</v>
      </c>
      <c r="AD398" s="99">
        <v>-466.56935172373045</v>
      </c>
    </row>
    <row r="399" spans="4:30" hidden="1" outlineLevel="1" x14ac:dyDescent="0.2">
      <c r="E399" s="93"/>
      <c r="F399" s="91" t="s">
        <v>199</v>
      </c>
      <c r="G399" s="86" t="s">
        <v>681</v>
      </c>
      <c r="H399" s="92">
        <v>0</v>
      </c>
      <c r="I399" s="99">
        <v>0</v>
      </c>
      <c r="J399" s="99">
        <v>0</v>
      </c>
      <c r="K399" s="99">
        <v>0</v>
      </c>
      <c r="L399" s="99">
        <v>0</v>
      </c>
      <c r="M399" s="99">
        <v>0</v>
      </c>
      <c r="N399" s="99">
        <v>0</v>
      </c>
      <c r="O399" s="99">
        <v>0</v>
      </c>
      <c r="P399" s="99">
        <v>0</v>
      </c>
      <c r="Q399" s="99">
        <v>0</v>
      </c>
      <c r="R399" s="99">
        <v>0</v>
      </c>
      <c r="S399" s="99">
        <v>0</v>
      </c>
      <c r="T399" s="99">
        <v>0</v>
      </c>
      <c r="U399" s="99">
        <v>0</v>
      </c>
      <c r="V399" s="99">
        <v>0</v>
      </c>
      <c r="W399" s="99">
        <v>0</v>
      </c>
      <c r="X399" s="99">
        <v>0</v>
      </c>
      <c r="Y399" s="99">
        <v>0</v>
      </c>
      <c r="Z399" s="99">
        <v>0</v>
      </c>
      <c r="AA399" s="99">
        <v>0</v>
      </c>
      <c r="AB399" s="99">
        <v>0</v>
      </c>
      <c r="AC399" s="99">
        <v>0</v>
      </c>
      <c r="AD399" s="99">
        <v>0</v>
      </c>
    </row>
    <row r="400" spans="4:30" collapsed="1" x14ac:dyDescent="0.2">
      <c r="D400" s="86" t="s">
        <v>467</v>
      </c>
      <c r="E400" s="104">
        <v>-297971</v>
      </c>
      <c r="F400" s="104" t="s">
        <v>199</v>
      </c>
      <c r="G400" s="86" t="s">
        <v>679</v>
      </c>
      <c r="H400" s="92">
        <v>-297970.99999999988</v>
      </c>
      <c r="I400" s="99">
        <v>-111806.79085964392</v>
      </c>
      <c r="J400" s="99">
        <v>-7245.8025202369063</v>
      </c>
      <c r="K400" s="99">
        <v>-24310.452927421808</v>
      </c>
      <c r="L400" s="99">
        <v>-772.64138443586944</v>
      </c>
      <c r="M400" s="99">
        <v>-71.228503304973287</v>
      </c>
      <c r="N400" s="99">
        <v>-25154.32281516265</v>
      </c>
      <c r="O400" s="99">
        <v>-22164.179143972124</v>
      </c>
      <c r="P400" s="99">
        <v>-4108.8123375641426</v>
      </c>
      <c r="Q400" s="99">
        <v>-1866.9391573289959</v>
      </c>
      <c r="R400" s="99">
        <v>-86.503016909509455</v>
      </c>
      <c r="S400" s="99">
        <v>-28226.43365577477</v>
      </c>
      <c r="T400" s="99">
        <v>-849.37334583243307</v>
      </c>
      <c r="U400" s="99">
        <v>-14913.723523924382</v>
      </c>
      <c r="V400" s="99">
        <v>-84673.930306043359</v>
      </c>
      <c r="W400" s="99">
        <v>-16064.626343836655</v>
      </c>
      <c r="X400" s="99">
        <v>-116501.65351963683</v>
      </c>
      <c r="Y400" s="99">
        <v>-6004.9442353619033</v>
      </c>
      <c r="Z400" s="99">
        <v>-97.750919342941842</v>
      </c>
      <c r="AA400" s="99">
        <v>-6102.6951547048448</v>
      </c>
      <c r="AB400" s="99">
        <v>-109.0332874054355</v>
      </c>
      <c r="AC400" s="99">
        <v>-2357.6988357108548</v>
      </c>
      <c r="AD400" s="99">
        <v>-466.56935172373045</v>
      </c>
    </row>
    <row r="401" spans="4:30" hidden="1" outlineLevel="1" x14ac:dyDescent="0.2">
      <c r="E401" s="86"/>
      <c r="F401" s="91" t="s">
        <v>199</v>
      </c>
      <c r="G401" s="86" t="s">
        <v>687</v>
      </c>
      <c r="H401" s="92">
        <v>0</v>
      </c>
      <c r="I401" s="99">
        <v>0</v>
      </c>
      <c r="J401" s="99">
        <v>0</v>
      </c>
      <c r="K401" s="99">
        <v>0</v>
      </c>
      <c r="L401" s="99">
        <v>0</v>
      </c>
      <c r="M401" s="99">
        <v>0</v>
      </c>
      <c r="N401" s="99">
        <v>0</v>
      </c>
      <c r="O401" s="99">
        <v>0</v>
      </c>
      <c r="P401" s="99">
        <v>0</v>
      </c>
      <c r="Q401" s="99">
        <v>0</v>
      </c>
      <c r="R401" s="99">
        <v>0</v>
      </c>
      <c r="S401" s="99">
        <v>0</v>
      </c>
      <c r="T401" s="99">
        <v>0</v>
      </c>
      <c r="U401" s="99">
        <v>0</v>
      </c>
      <c r="V401" s="99">
        <v>0</v>
      </c>
      <c r="W401" s="99">
        <v>0</v>
      </c>
      <c r="X401" s="99">
        <v>0</v>
      </c>
      <c r="Y401" s="99">
        <v>0</v>
      </c>
      <c r="Z401" s="99">
        <v>0</v>
      </c>
      <c r="AA401" s="99">
        <v>0</v>
      </c>
      <c r="AB401" s="99">
        <v>0</v>
      </c>
      <c r="AC401" s="99">
        <v>0</v>
      </c>
      <c r="AD401" s="99">
        <v>0</v>
      </c>
    </row>
    <row r="402" spans="4:30" hidden="1" outlineLevel="1" x14ac:dyDescent="0.2">
      <c r="E402" s="86"/>
      <c r="F402" s="91" t="s">
        <v>199</v>
      </c>
      <c r="G402" s="86" t="s">
        <v>686</v>
      </c>
      <c r="H402" s="92">
        <v>0</v>
      </c>
      <c r="I402" s="99">
        <v>0</v>
      </c>
      <c r="J402" s="99">
        <v>0</v>
      </c>
      <c r="K402" s="99">
        <v>0</v>
      </c>
      <c r="L402" s="99">
        <v>0</v>
      </c>
      <c r="M402" s="99">
        <v>0</v>
      </c>
      <c r="N402" s="99">
        <v>0</v>
      </c>
      <c r="O402" s="99">
        <v>0</v>
      </c>
      <c r="P402" s="99">
        <v>0</v>
      </c>
      <c r="Q402" s="99">
        <v>0</v>
      </c>
      <c r="R402" s="99">
        <v>0</v>
      </c>
      <c r="S402" s="99">
        <v>0</v>
      </c>
      <c r="T402" s="99">
        <v>0</v>
      </c>
      <c r="U402" s="99">
        <v>0</v>
      </c>
      <c r="V402" s="99">
        <v>0</v>
      </c>
      <c r="W402" s="99">
        <v>0</v>
      </c>
      <c r="X402" s="99">
        <v>0</v>
      </c>
      <c r="Y402" s="99">
        <v>0</v>
      </c>
      <c r="Z402" s="99">
        <v>0</v>
      </c>
      <c r="AA402" s="99">
        <v>0</v>
      </c>
      <c r="AB402" s="99">
        <v>0</v>
      </c>
      <c r="AC402" s="99">
        <v>0</v>
      </c>
      <c r="AD402" s="99">
        <v>0</v>
      </c>
    </row>
    <row r="403" spans="4:30" hidden="1" outlineLevel="1" x14ac:dyDescent="0.2">
      <c r="E403" s="86"/>
      <c r="F403" s="91" t="s">
        <v>199</v>
      </c>
      <c r="G403" s="86" t="s">
        <v>685</v>
      </c>
      <c r="H403" s="92">
        <v>0</v>
      </c>
      <c r="I403" s="99">
        <v>0</v>
      </c>
      <c r="J403" s="99">
        <v>0</v>
      </c>
      <c r="K403" s="99">
        <v>0</v>
      </c>
      <c r="L403" s="99">
        <v>0</v>
      </c>
      <c r="M403" s="99">
        <v>0</v>
      </c>
      <c r="N403" s="99">
        <v>0</v>
      </c>
      <c r="O403" s="99">
        <v>0</v>
      </c>
      <c r="P403" s="99">
        <v>0</v>
      </c>
      <c r="Q403" s="99">
        <v>0</v>
      </c>
      <c r="R403" s="99">
        <v>0</v>
      </c>
      <c r="S403" s="99">
        <v>0</v>
      </c>
      <c r="T403" s="99">
        <v>0</v>
      </c>
      <c r="U403" s="99">
        <v>0</v>
      </c>
      <c r="V403" s="99">
        <v>0</v>
      </c>
      <c r="W403" s="99">
        <v>0</v>
      </c>
      <c r="X403" s="99">
        <v>0</v>
      </c>
      <c r="Y403" s="99">
        <v>0</v>
      </c>
      <c r="Z403" s="99">
        <v>0</v>
      </c>
      <c r="AA403" s="99">
        <v>0</v>
      </c>
      <c r="AB403" s="99">
        <v>0</v>
      </c>
      <c r="AC403" s="99">
        <v>0</v>
      </c>
      <c r="AD403" s="99">
        <v>0</v>
      </c>
    </row>
    <row r="404" spans="4:30" hidden="1" outlineLevel="1" x14ac:dyDescent="0.2">
      <c r="E404" s="86"/>
      <c r="F404" s="91" t="s">
        <v>199</v>
      </c>
      <c r="G404" s="86" t="s">
        <v>684</v>
      </c>
      <c r="H404" s="92">
        <v>0</v>
      </c>
      <c r="I404" s="99">
        <v>0</v>
      </c>
      <c r="J404" s="99">
        <v>0</v>
      </c>
      <c r="K404" s="99">
        <v>0</v>
      </c>
      <c r="L404" s="99">
        <v>0</v>
      </c>
      <c r="M404" s="99">
        <v>0</v>
      </c>
      <c r="N404" s="99">
        <v>0</v>
      </c>
      <c r="O404" s="99">
        <v>0</v>
      </c>
      <c r="P404" s="99">
        <v>0</v>
      </c>
      <c r="Q404" s="99">
        <v>0</v>
      </c>
      <c r="R404" s="99">
        <v>0</v>
      </c>
      <c r="S404" s="99">
        <v>0</v>
      </c>
      <c r="T404" s="99">
        <v>0</v>
      </c>
      <c r="U404" s="99">
        <v>0</v>
      </c>
      <c r="V404" s="99">
        <v>0</v>
      </c>
      <c r="W404" s="99">
        <v>0</v>
      </c>
      <c r="X404" s="99">
        <v>0</v>
      </c>
      <c r="Y404" s="99">
        <v>0</v>
      </c>
      <c r="Z404" s="99">
        <v>0</v>
      </c>
      <c r="AA404" s="99">
        <v>0</v>
      </c>
      <c r="AB404" s="99">
        <v>0</v>
      </c>
      <c r="AC404" s="99">
        <v>0</v>
      </c>
      <c r="AD404" s="99">
        <v>0</v>
      </c>
    </row>
    <row r="405" spans="4:30" hidden="1" outlineLevel="1" x14ac:dyDescent="0.2">
      <c r="E405" s="86"/>
      <c r="F405" s="91" t="s">
        <v>199</v>
      </c>
      <c r="G405" s="86" t="s">
        <v>683</v>
      </c>
      <c r="H405" s="92">
        <v>0</v>
      </c>
      <c r="I405" s="99">
        <v>0</v>
      </c>
      <c r="J405" s="99">
        <v>0</v>
      </c>
      <c r="K405" s="99">
        <v>0</v>
      </c>
      <c r="L405" s="99">
        <v>0</v>
      </c>
      <c r="M405" s="99">
        <v>0</v>
      </c>
      <c r="N405" s="99">
        <v>0</v>
      </c>
      <c r="O405" s="99">
        <v>0</v>
      </c>
      <c r="P405" s="99">
        <v>0</v>
      </c>
      <c r="Q405" s="99">
        <v>0</v>
      </c>
      <c r="R405" s="99">
        <v>0</v>
      </c>
      <c r="S405" s="99">
        <v>0</v>
      </c>
      <c r="T405" s="99">
        <v>0</v>
      </c>
      <c r="U405" s="99">
        <v>0</v>
      </c>
      <c r="V405" s="99">
        <v>0</v>
      </c>
      <c r="W405" s="99">
        <v>0</v>
      </c>
      <c r="X405" s="99">
        <v>0</v>
      </c>
      <c r="Y405" s="99">
        <v>0</v>
      </c>
      <c r="Z405" s="99">
        <v>0</v>
      </c>
      <c r="AA405" s="99">
        <v>0</v>
      </c>
      <c r="AB405" s="99">
        <v>0</v>
      </c>
      <c r="AC405" s="99">
        <v>0</v>
      </c>
      <c r="AD405" s="99">
        <v>0</v>
      </c>
    </row>
    <row r="406" spans="4:30" hidden="1" outlineLevel="1" x14ac:dyDescent="0.2">
      <c r="E406" s="86"/>
      <c r="F406" s="91" t="s">
        <v>199</v>
      </c>
      <c r="G406" s="86" t="s">
        <v>682</v>
      </c>
      <c r="H406" s="92">
        <v>276493</v>
      </c>
      <c r="I406" s="99">
        <v>103747.66344763593</v>
      </c>
      <c r="J406" s="99">
        <v>6723.5189875117476</v>
      </c>
      <c r="K406" s="99">
        <v>22558.135057645333</v>
      </c>
      <c r="L406" s="99">
        <v>716.94874436380337</v>
      </c>
      <c r="M406" s="99">
        <v>66.094292948984901</v>
      </c>
      <c r="N406" s="99">
        <v>23341.178094958123</v>
      </c>
      <c r="O406" s="99">
        <v>20566.566491552145</v>
      </c>
      <c r="P406" s="99">
        <v>3812.6456925342482</v>
      </c>
      <c r="Q406" s="99">
        <v>1732.368614487202</v>
      </c>
      <c r="R406" s="99">
        <v>80.267806781065929</v>
      </c>
      <c r="S406" s="99">
        <v>26191.848605354659</v>
      </c>
      <c r="T406" s="99">
        <v>788.14980152178202</v>
      </c>
      <c r="U406" s="99">
        <v>13838.729803572911</v>
      </c>
      <c r="V406" s="99">
        <v>78570.562276559955</v>
      </c>
      <c r="W406" s="99">
        <v>14906.674581373449</v>
      </c>
      <c r="X406" s="99">
        <v>108104.1164630281</v>
      </c>
      <c r="Y406" s="99">
        <v>5572.1028102329383</v>
      </c>
      <c r="Z406" s="99">
        <v>90.704950957938919</v>
      </c>
      <c r="AA406" s="99">
        <v>5662.8077611908775</v>
      </c>
      <c r="AB406" s="99">
        <v>101.17407645237651</v>
      </c>
      <c r="AC406" s="99">
        <v>2187.7539229730455</v>
      </c>
      <c r="AD406" s="99">
        <v>432.93864089508509</v>
      </c>
    </row>
    <row r="407" spans="4:30" hidden="1" outlineLevel="1" x14ac:dyDescent="0.2">
      <c r="E407" s="86"/>
      <c r="F407" s="91" t="s">
        <v>199</v>
      </c>
      <c r="G407" s="86" t="s">
        <v>681</v>
      </c>
      <c r="H407" s="92">
        <v>0</v>
      </c>
      <c r="I407" s="99">
        <v>0</v>
      </c>
      <c r="J407" s="99">
        <v>0</v>
      </c>
      <c r="K407" s="99">
        <v>0</v>
      </c>
      <c r="L407" s="99">
        <v>0</v>
      </c>
      <c r="M407" s="99">
        <v>0</v>
      </c>
      <c r="N407" s="99">
        <v>0</v>
      </c>
      <c r="O407" s="99">
        <v>0</v>
      </c>
      <c r="P407" s="99">
        <v>0</v>
      </c>
      <c r="Q407" s="99">
        <v>0</v>
      </c>
      <c r="R407" s="99">
        <v>0</v>
      </c>
      <c r="S407" s="99">
        <v>0</v>
      </c>
      <c r="T407" s="99">
        <v>0</v>
      </c>
      <c r="U407" s="99">
        <v>0</v>
      </c>
      <c r="V407" s="99">
        <v>0</v>
      </c>
      <c r="W407" s="99">
        <v>0</v>
      </c>
      <c r="X407" s="99">
        <v>0</v>
      </c>
      <c r="Y407" s="99">
        <v>0</v>
      </c>
      <c r="Z407" s="99">
        <v>0</v>
      </c>
      <c r="AA407" s="99">
        <v>0</v>
      </c>
      <c r="AB407" s="99">
        <v>0</v>
      </c>
      <c r="AC407" s="99">
        <v>0</v>
      </c>
      <c r="AD407" s="99">
        <v>0</v>
      </c>
    </row>
    <row r="408" spans="4:30" collapsed="1" x14ac:dyDescent="0.2">
      <c r="D408" s="84" t="s">
        <v>466</v>
      </c>
      <c r="E408" s="104">
        <v>276493</v>
      </c>
      <c r="F408" s="102" t="s">
        <v>199</v>
      </c>
      <c r="G408" s="86" t="s">
        <v>679</v>
      </c>
      <c r="H408" s="92">
        <v>276493</v>
      </c>
      <c r="I408" s="99">
        <v>103747.66344763593</v>
      </c>
      <c r="J408" s="99">
        <v>6723.5189875117476</v>
      </c>
      <c r="K408" s="99">
        <v>22558.135057645333</v>
      </c>
      <c r="L408" s="99">
        <v>716.94874436380337</v>
      </c>
      <c r="M408" s="99">
        <v>66.094292948984901</v>
      </c>
      <c r="N408" s="99">
        <v>23341.178094958123</v>
      </c>
      <c r="O408" s="99">
        <v>20566.566491552145</v>
      </c>
      <c r="P408" s="99">
        <v>3812.6456925342482</v>
      </c>
      <c r="Q408" s="99">
        <v>1732.368614487202</v>
      </c>
      <c r="R408" s="99">
        <v>80.267806781065929</v>
      </c>
      <c r="S408" s="99">
        <v>26191.848605354659</v>
      </c>
      <c r="T408" s="99">
        <v>788.14980152178202</v>
      </c>
      <c r="U408" s="99">
        <v>13838.729803572911</v>
      </c>
      <c r="V408" s="99">
        <v>78570.562276559955</v>
      </c>
      <c r="W408" s="99">
        <v>14906.674581373449</v>
      </c>
      <c r="X408" s="99">
        <v>108104.1164630281</v>
      </c>
      <c r="Y408" s="99">
        <v>5572.1028102329383</v>
      </c>
      <c r="Z408" s="99">
        <v>90.704950957938919</v>
      </c>
      <c r="AA408" s="99">
        <v>5662.8077611908775</v>
      </c>
      <c r="AB408" s="99">
        <v>101.17407645237651</v>
      </c>
      <c r="AC408" s="99">
        <v>2187.7539229730455</v>
      </c>
      <c r="AD408" s="99">
        <v>432.93864089508509</v>
      </c>
    </row>
    <row r="409" spans="4:30" hidden="1" outlineLevel="1" x14ac:dyDescent="0.2">
      <c r="E409" s="86"/>
      <c r="F409" s="91" t="s">
        <v>199</v>
      </c>
      <c r="G409" s="86" t="s">
        <v>687</v>
      </c>
      <c r="H409" s="92">
        <v>0</v>
      </c>
      <c r="I409" s="99">
        <v>0</v>
      </c>
      <c r="J409" s="99">
        <v>0</v>
      </c>
      <c r="K409" s="99">
        <v>0</v>
      </c>
      <c r="L409" s="99">
        <v>0</v>
      </c>
      <c r="M409" s="99">
        <v>0</v>
      </c>
      <c r="N409" s="99">
        <v>0</v>
      </c>
      <c r="O409" s="99">
        <v>0</v>
      </c>
      <c r="P409" s="99">
        <v>0</v>
      </c>
      <c r="Q409" s="99">
        <v>0</v>
      </c>
      <c r="R409" s="99">
        <v>0</v>
      </c>
      <c r="S409" s="99">
        <v>0</v>
      </c>
      <c r="T409" s="99">
        <v>0</v>
      </c>
      <c r="U409" s="99">
        <v>0</v>
      </c>
      <c r="V409" s="99">
        <v>0</v>
      </c>
      <c r="W409" s="99">
        <v>0</v>
      </c>
      <c r="X409" s="99">
        <v>0</v>
      </c>
      <c r="Y409" s="99">
        <v>0</v>
      </c>
      <c r="Z409" s="99">
        <v>0</v>
      </c>
      <c r="AA409" s="99">
        <v>0</v>
      </c>
      <c r="AB409" s="99">
        <v>0</v>
      </c>
      <c r="AC409" s="99">
        <v>0</v>
      </c>
      <c r="AD409" s="99">
        <v>0</v>
      </c>
    </row>
    <row r="410" spans="4:30" hidden="1" outlineLevel="1" x14ac:dyDescent="0.2">
      <c r="E410" s="86"/>
      <c r="F410" s="91" t="s">
        <v>199</v>
      </c>
      <c r="G410" s="86" t="s">
        <v>686</v>
      </c>
      <c r="H410" s="92">
        <v>0</v>
      </c>
      <c r="I410" s="99">
        <v>0</v>
      </c>
      <c r="J410" s="99">
        <v>0</v>
      </c>
      <c r="K410" s="99">
        <v>0</v>
      </c>
      <c r="L410" s="99">
        <v>0</v>
      </c>
      <c r="M410" s="99">
        <v>0</v>
      </c>
      <c r="N410" s="99">
        <v>0</v>
      </c>
      <c r="O410" s="99">
        <v>0</v>
      </c>
      <c r="P410" s="99">
        <v>0</v>
      </c>
      <c r="Q410" s="99">
        <v>0</v>
      </c>
      <c r="R410" s="99">
        <v>0</v>
      </c>
      <c r="S410" s="99">
        <v>0</v>
      </c>
      <c r="T410" s="99">
        <v>0</v>
      </c>
      <c r="U410" s="99">
        <v>0</v>
      </c>
      <c r="V410" s="99">
        <v>0</v>
      </c>
      <c r="W410" s="99">
        <v>0</v>
      </c>
      <c r="X410" s="99">
        <v>0</v>
      </c>
      <c r="Y410" s="99">
        <v>0</v>
      </c>
      <c r="Z410" s="99">
        <v>0</v>
      </c>
      <c r="AA410" s="99">
        <v>0</v>
      </c>
      <c r="AB410" s="99">
        <v>0</v>
      </c>
      <c r="AC410" s="99">
        <v>0</v>
      </c>
      <c r="AD410" s="99">
        <v>0</v>
      </c>
    </row>
    <row r="411" spans="4:30" hidden="1" outlineLevel="1" x14ac:dyDescent="0.2">
      <c r="E411" s="86"/>
      <c r="F411" s="91" t="s">
        <v>199</v>
      </c>
      <c r="G411" s="86" t="s">
        <v>685</v>
      </c>
      <c r="H411" s="92">
        <v>0</v>
      </c>
      <c r="I411" s="99">
        <v>0</v>
      </c>
      <c r="J411" s="99">
        <v>0</v>
      </c>
      <c r="K411" s="99">
        <v>0</v>
      </c>
      <c r="L411" s="99">
        <v>0</v>
      </c>
      <c r="M411" s="99">
        <v>0</v>
      </c>
      <c r="N411" s="99">
        <v>0</v>
      </c>
      <c r="O411" s="99">
        <v>0</v>
      </c>
      <c r="P411" s="99">
        <v>0</v>
      </c>
      <c r="Q411" s="99">
        <v>0</v>
      </c>
      <c r="R411" s="99">
        <v>0</v>
      </c>
      <c r="S411" s="99">
        <v>0</v>
      </c>
      <c r="T411" s="99">
        <v>0</v>
      </c>
      <c r="U411" s="99">
        <v>0</v>
      </c>
      <c r="V411" s="99">
        <v>0</v>
      </c>
      <c r="W411" s="99">
        <v>0</v>
      </c>
      <c r="X411" s="99">
        <v>0</v>
      </c>
      <c r="Y411" s="99">
        <v>0</v>
      </c>
      <c r="Z411" s="99">
        <v>0</v>
      </c>
      <c r="AA411" s="99">
        <v>0</v>
      </c>
      <c r="AB411" s="99">
        <v>0</v>
      </c>
      <c r="AC411" s="99">
        <v>0</v>
      </c>
      <c r="AD411" s="99">
        <v>0</v>
      </c>
    </row>
    <row r="412" spans="4:30" hidden="1" outlineLevel="1" x14ac:dyDescent="0.2">
      <c r="E412" s="86"/>
      <c r="F412" s="91" t="s">
        <v>199</v>
      </c>
      <c r="G412" s="86" t="s">
        <v>684</v>
      </c>
      <c r="H412" s="92">
        <v>0</v>
      </c>
      <c r="I412" s="99">
        <v>0</v>
      </c>
      <c r="J412" s="99">
        <v>0</v>
      </c>
      <c r="K412" s="99">
        <v>0</v>
      </c>
      <c r="L412" s="99">
        <v>0</v>
      </c>
      <c r="M412" s="99">
        <v>0</v>
      </c>
      <c r="N412" s="99">
        <v>0</v>
      </c>
      <c r="O412" s="99">
        <v>0</v>
      </c>
      <c r="P412" s="99">
        <v>0</v>
      </c>
      <c r="Q412" s="99">
        <v>0</v>
      </c>
      <c r="R412" s="99">
        <v>0</v>
      </c>
      <c r="S412" s="99">
        <v>0</v>
      </c>
      <c r="T412" s="99">
        <v>0</v>
      </c>
      <c r="U412" s="99">
        <v>0</v>
      </c>
      <c r="V412" s="99">
        <v>0</v>
      </c>
      <c r="W412" s="99">
        <v>0</v>
      </c>
      <c r="X412" s="99">
        <v>0</v>
      </c>
      <c r="Y412" s="99">
        <v>0</v>
      </c>
      <c r="Z412" s="99">
        <v>0</v>
      </c>
      <c r="AA412" s="99">
        <v>0</v>
      </c>
      <c r="AB412" s="99">
        <v>0</v>
      </c>
      <c r="AC412" s="99">
        <v>0</v>
      </c>
      <c r="AD412" s="99">
        <v>0</v>
      </c>
    </row>
    <row r="413" spans="4:30" hidden="1" outlineLevel="1" x14ac:dyDescent="0.2">
      <c r="E413" s="86"/>
      <c r="F413" s="91" t="s">
        <v>199</v>
      </c>
      <c r="G413" s="86" t="s">
        <v>683</v>
      </c>
      <c r="H413" s="92">
        <v>0</v>
      </c>
      <c r="I413" s="99">
        <v>0</v>
      </c>
      <c r="J413" s="99">
        <v>0</v>
      </c>
      <c r="K413" s="99">
        <v>0</v>
      </c>
      <c r="L413" s="99">
        <v>0</v>
      </c>
      <c r="M413" s="99">
        <v>0</v>
      </c>
      <c r="N413" s="99">
        <v>0</v>
      </c>
      <c r="O413" s="99">
        <v>0</v>
      </c>
      <c r="P413" s="99">
        <v>0</v>
      </c>
      <c r="Q413" s="99">
        <v>0</v>
      </c>
      <c r="R413" s="99">
        <v>0</v>
      </c>
      <c r="S413" s="99">
        <v>0</v>
      </c>
      <c r="T413" s="99">
        <v>0</v>
      </c>
      <c r="U413" s="99">
        <v>0</v>
      </c>
      <c r="V413" s="99">
        <v>0</v>
      </c>
      <c r="W413" s="99">
        <v>0</v>
      </c>
      <c r="X413" s="99">
        <v>0</v>
      </c>
      <c r="Y413" s="99">
        <v>0</v>
      </c>
      <c r="Z413" s="99">
        <v>0</v>
      </c>
      <c r="AA413" s="99">
        <v>0</v>
      </c>
      <c r="AB413" s="99">
        <v>0</v>
      </c>
      <c r="AC413" s="99">
        <v>0</v>
      </c>
      <c r="AD413" s="99">
        <v>0</v>
      </c>
    </row>
    <row r="414" spans="4:30" hidden="1" outlineLevel="1" x14ac:dyDescent="0.2">
      <c r="E414" s="86"/>
      <c r="F414" s="91" t="s">
        <v>199</v>
      </c>
      <c r="G414" s="86" t="s">
        <v>682</v>
      </c>
      <c r="H414" s="92">
        <v>21734</v>
      </c>
      <c r="I414" s="99">
        <v>8155.1855467260275</v>
      </c>
      <c r="J414" s="99">
        <v>528.5087205628364</v>
      </c>
      <c r="K414" s="99">
        <v>1773.2040498054694</v>
      </c>
      <c r="L414" s="99">
        <v>56.356450289891256</v>
      </c>
      <c r="M414" s="99">
        <v>5.1954058979910442</v>
      </c>
      <c r="N414" s="99">
        <v>1834.7559059933517</v>
      </c>
      <c r="O414" s="99">
        <v>1616.6548741826894</v>
      </c>
      <c r="P414" s="99">
        <v>299.69670654063339</v>
      </c>
      <c r="Q414" s="99">
        <v>136.17451243707742</v>
      </c>
      <c r="R414" s="99">
        <v>6.3095286773252379</v>
      </c>
      <c r="S414" s="99">
        <v>2058.8356218377253</v>
      </c>
      <c r="T414" s="99">
        <v>61.953278333536147</v>
      </c>
      <c r="U414" s="99">
        <v>1087.8067565936701</v>
      </c>
      <c r="V414" s="99">
        <v>6176.1151295647778</v>
      </c>
      <c r="W414" s="99">
        <v>1171.7535899699831</v>
      </c>
      <c r="X414" s="99">
        <v>8497.6287544619663</v>
      </c>
      <c r="Y414" s="99">
        <v>438.00053700311645</v>
      </c>
      <c r="Z414" s="99">
        <v>7.129950501892794</v>
      </c>
      <c r="AA414" s="99">
        <v>445.13048750500923</v>
      </c>
      <c r="AB414" s="99">
        <v>7.9528862488958163</v>
      </c>
      <c r="AC414" s="99">
        <v>171.97051557144729</v>
      </c>
      <c r="AD414" s="99">
        <v>34.031561092735728</v>
      </c>
    </row>
    <row r="415" spans="4:30" hidden="1" outlineLevel="1" x14ac:dyDescent="0.2">
      <c r="E415" s="86"/>
      <c r="F415" s="91" t="s">
        <v>199</v>
      </c>
      <c r="G415" s="86" t="s">
        <v>681</v>
      </c>
      <c r="H415" s="92">
        <v>0</v>
      </c>
      <c r="I415" s="99">
        <v>0</v>
      </c>
      <c r="J415" s="99">
        <v>0</v>
      </c>
      <c r="K415" s="99">
        <v>0</v>
      </c>
      <c r="L415" s="99">
        <v>0</v>
      </c>
      <c r="M415" s="99">
        <v>0</v>
      </c>
      <c r="N415" s="99">
        <v>0</v>
      </c>
      <c r="O415" s="99">
        <v>0</v>
      </c>
      <c r="P415" s="99">
        <v>0</v>
      </c>
      <c r="Q415" s="99">
        <v>0</v>
      </c>
      <c r="R415" s="99">
        <v>0</v>
      </c>
      <c r="S415" s="99">
        <v>0</v>
      </c>
      <c r="T415" s="99">
        <v>0</v>
      </c>
      <c r="U415" s="99">
        <v>0</v>
      </c>
      <c r="V415" s="99">
        <v>0</v>
      </c>
      <c r="W415" s="99">
        <v>0</v>
      </c>
      <c r="X415" s="99">
        <v>0</v>
      </c>
      <c r="Y415" s="99">
        <v>0</v>
      </c>
      <c r="Z415" s="99">
        <v>0</v>
      </c>
      <c r="AA415" s="99">
        <v>0</v>
      </c>
      <c r="AB415" s="99">
        <v>0</v>
      </c>
      <c r="AC415" s="99">
        <v>0</v>
      </c>
      <c r="AD415" s="99">
        <v>0</v>
      </c>
    </row>
    <row r="416" spans="4:30" collapsed="1" x14ac:dyDescent="0.2">
      <c r="D416" s="84" t="s">
        <v>465</v>
      </c>
      <c r="E416" s="104">
        <v>21734</v>
      </c>
      <c r="F416" s="137" t="s">
        <v>199</v>
      </c>
      <c r="G416" s="86" t="s">
        <v>679</v>
      </c>
      <c r="H416" s="92">
        <v>21734</v>
      </c>
      <c r="I416" s="99">
        <v>8155.1855467260275</v>
      </c>
      <c r="J416" s="99">
        <v>528.5087205628364</v>
      </c>
      <c r="K416" s="99">
        <v>1773.2040498054694</v>
      </c>
      <c r="L416" s="99">
        <v>56.356450289891256</v>
      </c>
      <c r="M416" s="99">
        <v>5.1954058979910442</v>
      </c>
      <c r="N416" s="99">
        <v>1834.7559059933517</v>
      </c>
      <c r="O416" s="99">
        <v>1616.6548741826894</v>
      </c>
      <c r="P416" s="99">
        <v>299.69670654063339</v>
      </c>
      <c r="Q416" s="99">
        <v>136.17451243707742</v>
      </c>
      <c r="R416" s="99">
        <v>6.3095286773252379</v>
      </c>
      <c r="S416" s="99">
        <v>2058.8356218377253</v>
      </c>
      <c r="T416" s="99">
        <v>61.953278333536147</v>
      </c>
      <c r="U416" s="99">
        <v>1087.8067565936701</v>
      </c>
      <c r="V416" s="99">
        <v>6176.1151295647778</v>
      </c>
      <c r="W416" s="99">
        <v>1171.7535899699831</v>
      </c>
      <c r="X416" s="99">
        <v>8497.6287544619663</v>
      </c>
      <c r="Y416" s="99">
        <v>438.00053700311645</v>
      </c>
      <c r="Z416" s="99">
        <v>7.129950501892794</v>
      </c>
      <c r="AA416" s="99">
        <v>445.13048750500923</v>
      </c>
      <c r="AB416" s="99">
        <v>7.9528862488958163</v>
      </c>
      <c r="AC416" s="99">
        <v>171.97051557144729</v>
      </c>
      <c r="AD416" s="99">
        <v>34.031561092735728</v>
      </c>
    </row>
    <row r="417" spans="4:30" hidden="1" outlineLevel="1" x14ac:dyDescent="0.2">
      <c r="E417" s="86"/>
      <c r="F417" s="91" t="s">
        <v>199</v>
      </c>
      <c r="G417" s="86" t="s">
        <v>687</v>
      </c>
      <c r="H417" s="92">
        <v>0</v>
      </c>
      <c r="I417" s="99">
        <v>0</v>
      </c>
      <c r="J417" s="99">
        <v>0</v>
      </c>
      <c r="K417" s="99">
        <v>0</v>
      </c>
      <c r="L417" s="99">
        <v>0</v>
      </c>
      <c r="M417" s="99">
        <v>0</v>
      </c>
      <c r="N417" s="99">
        <v>0</v>
      </c>
      <c r="O417" s="99">
        <v>0</v>
      </c>
      <c r="P417" s="99">
        <v>0</v>
      </c>
      <c r="Q417" s="99">
        <v>0</v>
      </c>
      <c r="R417" s="99">
        <v>0</v>
      </c>
      <c r="S417" s="99">
        <v>0</v>
      </c>
      <c r="T417" s="99">
        <v>0</v>
      </c>
      <c r="U417" s="99">
        <v>0</v>
      </c>
      <c r="V417" s="99">
        <v>0</v>
      </c>
      <c r="W417" s="99">
        <v>0</v>
      </c>
      <c r="X417" s="99">
        <v>0</v>
      </c>
      <c r="Y417" s="99">
        <v>0</v>
      </c>
      <c r="Z417" s="99">
        <v>0</v>
      </c>
      <c r="AA417" s="99">
        <v>0</v>
      </c>
      <c r="AB417" s="99">
        <v>0</v>
      </c>
      <c r="AC417" s="99">
        <v>0</v>
      </c>
      <c r="AD417" s="99">
        <v>0</v>
      </c>
    </row>
    <row r="418" spans="4:30" hidden="1" outlineLevel="1" x14ac:dyDescent="0.2">
      <c r="E418" s="86"/>
      <c r="F418" s="91" t="s">
        <v>199</v>
      </c>
      <c r="G418" s="86" t="s">
        <v>686</v>
      </c>
      <c r="H418" s="92">
        <v>0</v>
      </c>
      <c r="I418" s="99">
        <v>0</v>
      </c>
      <c r="J418" s="99">
        <v>0</v>
      </c>
      <c r="K418" s="99">
        <v>0</v>
      </c>
      <c r="L418" s="99">
        <v>0</v>
      </c>
      <c r="M418" s="99">
        <v>0</v>
      </c>
      <c r="N418" s="99">
        <v>0</v>
      </c>
      <c r="O418" s="99">
        <v>0</v>
      </c>
      <c r="P418" s="99">
        <v>0</v>
      </c>
      <c r="Q418" s="99">
        <v>0</v>
      </c>
      <c r="R418" s="99">
        <v>0</v>
      </c>
      <c r="S418" s="99">
        <v>0</v>
      </c>
      <c r="T418" s="99">
        <v>0</v>
      </c>
      <c r="U418" s="99">
        <v>0</v>
      </c>
      <c r="V418" s="99">
        <v>0</v>
      </c>
      <c r="W418" s="99">
        <v>0</v>
      </c>
      <c r="X418" s="99">
        <v>0</v>
      </c>
      <c r="Y418" s="99">
        <v>0</v>
      </c>
      <c r="Z418" s="99">
        <v>0</v>
      </c>
      <c r="AA418" s="99">
        <v>0</v>
      </c>
      <c r="AB418" s="99">
        <v>0</v>
      </c>
      <c r="AC418" s="99">
        <v>0</v>
      </c>
      <c r="AD418" s="99">
        <v>0</v>
      </c>
    </row>
    <row r="419" spans="4:30" hidden="1" outlineLevel="1" x14ac:dyDescent="0.2">
      <c r="E419" s="86"/>
      <c r="F419" s="91" t="s">
        <v>199</v>
      </c>
      <c r="G419" s="86" t="s">
        <v>685</v>
      </c>
      <c r="H419" s="92">
        <v>0</v>
      </c>
      <c r="I419" s="99">
        <v>0</v>
      </c>
      <c r="J419" s="99">
        <v>0</v>
      </c>
      <c r="K419" s="99">
        <v>0</v>
      </c>
      <c r="L419" s="99">
        <v>0</v>
      </c>
      <c r="M419" s="99">
        <v>0</v>
      </c>
      <c r="N419" s="99">
        <v>0</v>
      </c>
      <c r="O419" s="99">
        <v>0</v>
      </c>
      <c r="P419" s="99">
        <v>0</v>
      </c>
      <c r="Q419" s="99">
        <v>0</v>
      </c>
      <c r="R419" s="99">
        <v>0</v>
      </c>
      <c r="S419" s="99">
        <v>0</v>
      </c>
      <c r="T419" s="99">
        <v>0</v>
      </c>
      <c r="U419" s="99">
        <v>0</v>
      </c>
      <c r="V419" s="99">
        <v>0</v>
      </c>
      <c r="W419" s="99">
        <v>0</v>
      </c>
      <c r="X419" s="99">
        <v>0</v>
      </c>
      <c r="Y419" s="99">
        <v>0</v>
      </c>
      <c r="Z419" s="99">
        <v>0</v>
      </c>
      <c r="AA419" s="99">
        <v>0</v>
      </c>
      <c r="AB419" s="99">
        <v>0</v>
      </c>
      <c r="AC419" s="99">
        <v>0</v>
      </c>
      <c r="AD419" s="99">
        <v>0</v>
      </c>
    </row>
    <row r="420" spans="4:30" hidden="1" outlineLevel="1" x14ac:dyDescent="0.2">
      <c r="E420" s="86"/>
      <c r="F420" s="91" t="s">
        <v>199</v>
      </c>
      <c r="G420" s="86" t="s">
        <v>684</v>
      </c>
      <c r="H420" s="92">
        <v>0</v>
      </c>
      <c r="I420" s="99">
        <v>0</v>
      </c>
      <c r="J420" s="99">
        <v>0</v>
      </c>
      <c r="K420" s="99">
        <v>0</v>
      </c>
      <c r="L420" s="99">
        <v>0</v>
      </c>
      <c r="M420" s="99">
        <v>0</v>
      </c>
      <c r="N420" s="99">
        <v>0</v>
      </c>
      <c r="O420" s="99">
        <v>0</v>
      </c>
      <c r="P420" s="99">
        <v>0</v>
      </c>
      <c r="Q420" s="99">
        <v>0</v>
      </c>
      <c r="R420" s="99">
        <v>0</v>
      </c>
      <c r="S420" s="99">
        <v>0</v>
      </c>
      <c r="T420" s="99">
        <v>0</v>
      </c>
      <c r="U420" s="99">
        <v>0</v>
      </c>
      <c r="V420" s="99">
        <v>0</v>
      </c>
      <c r="W420" s="99">
        <v>0</v>
      </c>
      <c r="X420" s="99">
        <v>0</v>
      </c>
      <c r="Y420" s="99">
        <v>0</v>
      </c>
      <c r="Z420" s="99">
        <v>0</v>
      </c>
      <c r="AA420" s="99">
        <v>0</v>
      </c>
      <c r="AB420" s="99">
        <v>0</v>
      </c>
      <c r="AC420" s="99">
        <v>0</v>
      </c>
      <c r="AD420" s="99">
        <v>0</v>
      </c>
    </row>
    <row r="421" spans="4:30" hidden="1" outlineLevel="1" x14ac:dyDescent="0.2">
      <c r="E421" s="86"/>
      <c r="F421" s="91" t="s">
        <v>199</v>
      </c>
      <c r="G421" s="86" t="s">
        <v>683</v>
      </c>
      <c r="H421" s="92">
        <v>0</v>
      </c>
      <c r="I421" s="99">
        <v>0</v>
      </c>
      <c r="J421" s="99">
        <v>0</v>
      </c>
      <c r="K421" s="99">
        <v>0</v>
      </c>
      <c r="L421" s="99">
        <v>0</v>
      </c>
      <c r="M421" s="99">
        <v>0</v>
      </c>
      <c r="N421" s="99">
        <v>0</v>
      </c>
      <c r="O421" s="99">
        <v>0</v>
      </c>
      <c r="P421" s="99">
        <v>0</v>
      </c>
      <c r="Q421" s="99">
        <v>0</v>
      </c>
      <c r="R421" s="99">
        <v>0</v>
      </c>
      <c r="S421" s="99">
        <v>0</v>
      </c>
      <c r="T421" s="99">
        <v>0</v>
      </c>
      <c r="U421" s="99">
        <v>0</v>
      </c>
      <c r="V421" s="99">
        <v>0</v>
      </c>
      <c r="W421" s="99">
        <v>0</v>
      </c>
      <c r="X421" s="99">
        <v>0</v>
      </c>
      <c r="Y421" s="99">
        <v>0</v>
      </c>
      <c r="Z421" s="99">
        <v>0</v>
      </c>
      <c r="AA421" s="99">
        <v>0</v>
      </c>
      <c r="AB421" s="99">
        <v>0</v>
      </c>
      <c r="AC421" s="99">
        <v>0</v>
      </c>
      <c r="AD421" s="99">
        <v>0</v>
      </c>
    </row>
    <row r="422" spans="4:30" hidden="1" outlineLevel="1" x14ac:dyDescent="0.2">
      <c r="E422" s="86"/>
      <c r="F422" s="91" t="s">
        <v>199</v>
      </c>
      <c r="G422" s="86" t="s">
        <v>682</v>
      </c>
      <c r="H422" s="92">
        <v>46567.999999999993</v>
      </c>
      <c r="I422" s="99">
        <v>17473.575068553309</v>
      </c>
      <c r="J422" s="99">
        <v>1132.4005750975507</v>
      </c>
      <c r="K422" s="99">
        <v>3799.326685899563</v>
      </c>
      <c r="L422" s="99">
        <v>120.75122743625913</v>
      </c>
      <c r="M422" s="99">
        <v>11.13185156242049</v>
      </c>
      <c r="N422" s="99">
        <v>3931.2097648982431</v>
      </c>
      <c r="O422" s="99">
        <v>3463.8991525232113</v>
      </c>
      <c r="P422" s="99">
        <v>642.14025168787225</v>
      </c>
      <c r="Q422" s="99">
        <v>291.7720941920411</v>
      </c>
      <c r="R422" s="99">
        <v>13.519008532515031</v>
      </c>
      <c r="S422" s="99">
        <v>4411.3305069356402</v>
      </c>
      <c r="T422" s="99">
        <v>132.74317960044684</v>
      </c>
      <c r="U422" s="99">
        <v>2330.7713739327337</v>
      </c>
      <c r="V422" s="99">
        <v>13233.152174177445</v>
      </c>
      <c r="W422" s="99">
        <v>2510.6386849048577</v>
      </c>
      <c r="X422" s="99">
        <v>18207.305412615482</v>
      </c>
      <c r="Y422" s="99">
        <v>938.4746943572801</v>
      </c>
      <c r="Z422" s="99">
        <v>15.276871950498926</v>
      </c>
      <c r="AA422" s="99">
        <v>953.75156630777906</v>
      </c>
      <c r="AB422" s="99">
        <v>17.040121783315559</v>
      </c>
      <c r="AC422" s="99">
        <v>368.46981545648094</v>
      </c>
      <c r="AD422" s="99">
        <v>72.917168352190913</v>
      </c>
    </row>
    <row r="423" spans="4:30" hidden="1" outlineLevel="1" x14ac:dyDescent="0.2">
      <c r="E423" s="86"/>
      <c r="F423" s="91" t="s">
        <v>199</v>
      </c>
      <c r="G423" s="86" t="s">
        <v>681</v>
      </c>
      <c r="H423" s="92">
        <v>0</v>
      </c>
      <c r="I423" s="99">
        <v>0</v>
      </c>
      <c r="J423" s="99">
        <v>0</v>
      </c>
      <c r="K423" s="99">
        <v>0</v>
      </c>
      <c r="L423" s="99">
        <v>0</v>
      </c>
      <c r="M423" s="99">
        <v>0</v>
      </c>
      <c r="N423" s="99">
        <v>0</v>
      </c>
      <c r="O423" s="99">
        <v>0</v>
      </c>
      <c r="P423" s="99">
        <v>0</v>
      </c>
      <c r="Q423" s="99">
        <v>0</v>
      </c>
      <c r="R423" s="99">
        <v>0</v>
      </c>
      <c r="S423" s="99">
        <v>0</v>
      </c>
      <c r="T423" s="99">
        <v>0</v>
      </c>
      <c r="U423" s="99">
        <v>0</v>
      </c>
      <c r="V423" s="99">
        <v>0</v>
      </c>
      <c r="W423" s="99">
        <v>0</v>
      </c>
      <c r="X423" s="99">
        <v>0</v>
      </c>
      <c r="Y423" s="99">
        <v>0</v>
      </c>
      <c r="Z423" s="99">
        <v>0</v>
      </c>
      <c r="AA423" s="99">
        <v>0</v>
      </c>
      <c r="AB423" s="99">
        <v>0</v>
      </c>
      <c r="AC423" s="99">
        <v>0</v>
      </c>
      <c r="AD423" s="99">
        <v>0</v>
      </c>
    </row>
    <row r="424" spans="4:30" collapsed="1" x14ac:dyDescent="0.2">
      <c r="D424" s="84" t="s">
        <v>464</v>
      </c>
      <c r="E424" s="104">
        <v>46568</v>
      </c>
      <c r="F424" s="112" t="s">
        <v>199</v>
      </c>
      <c r="G424" s="86" t="s">
        <v>679</v>
      </c>
      <c r="H424" s="92">
        <v>46567.999999999993</v>
      </c>
      <c r="I424" s="99">
        <v>17473.575068553309</v>
      </c>
      <c r="J424" s="99">
        <v>1132.4005750975507</v>
      </c>
      <c r="K424" s="99">
        <v>3799.326685899563</v>
      </c>
      <c r="L424" s="99">
        <v>120.75122743625913</v>
      </c>
      <c r="M424" s="99">
        <v>11.13185156242049</v>
      </c>
      <c r="N424" s="99">
        <v>3931.2097648982431</v>
      </c>
      <c r="O424" s="99">
        <v>3463.8991525232113</v>
      </c>
      <c r="P424" s="99">
        <v>642.14025168787225</v>
      </c>
      <c r="Q424" s="99">
        <v>291.7720941920411</v>
      </c>
      <c r="R424" s="99">
        <v>13.519008532515031</v>
      </c>
      <c r="S424" s="99">
        <v>4411.3305069356402</v>
      </c>
      <c r="T424" s="99">
        <v>132.74317960044684</v>
      </c>
      <c r="U424" s="99">
        <v>2330.7713739327337</v>
      </c>
      <c r="V424" s="99">
        <v>13233.152174177445</v>
      </c>
      <c r="W424" s="99">
        <v>2510.6386849048577</v>
      </c>
      <c r="X424" s="99">
        <v>18207.305412615482</v>
      </c>
      <c r="Y424" s="99">
        <v>938.4746943572801</v>
      </c>
      <c r="Z424" s="99">
        <v>15.276871950498926</v>
      </c>
      <c r="AA424" s="99">
        <v>953.75156630777906</v>
      </c>
      <c r="AB424" s="99">
        <v>17.040121783315559</v>
      </c>
      <c r="AC424" s="99">
        <v>368.46981545648094</v>
      </c>
      <c r="AD424" s="99">
        <v>72.917168352190913</v>
      </c>
    </row>
    <row r="425" spans="4:30" hidden="1" outlineLevel="1" x14ac:dyDescent="0.2">
      <c r="E425" s="86"/>
      <c r="F425" s="91" t="s">
        <v>274</v>
      </c>
      <c r="G425" s="86" t="s">
        <v>687</v>
      </c>
      <c r="H425" s="92">
        <v>0</v>
      </c>
      <c r="I425" s="99">
        <v>0</v>
      </c>
      <c r="J425" s="99">
        <v>0</v>
      </c>
      <c r="K425" s="99">
        <v>0</v>
      </c>
      <c r="L425" s="99">
        <v>0</v>
      </c>
      <c r="M425" s="99">
        <v>0</v>
      </c>
      <c r="N425" s="99">
        <v>0</v>
      </c>
      <c r="O425" s="99">
        <v>0</v>
      </c>
      <c r="P425" s="99">
        <v>0</v>
      </c>
      <c r="Q425" s="99">
        <v>0</v>
      </c>
      <c r="R425" s="99">
        <v>0</v>
      </c>
      <c r="S425" s="99">
        <v>0</v>
      </c>
      <c r="T425" s="99">
        <v>0</v>
      </c>
      <c r="U425" s="99">
        <v>0</v>
      </c>
      <c r="V425" s="99">
        <v>0</v>
      </c>
      <c r="W425" s="99">
        <v>0</v>
      </c>
      <c r="X425" s="99">
        <v>0</v>
      </c>
      <c r="Y425" s="99">
        <v>0</v>
      </c>
      <c r="Z425" s="99">
        <v>0</v>
      </c>
      <c r="AA425" s="99">
        <v>0</v>
      </c>
      <c r="AB425" s="99">
        <v>0</v>
      </c>
      <c r="AC425" s="99">
        <v>0</v>
      </c>
      <c r="AD425" s="99">
        <v>0</v>
      </c>
    </row>
    <row r="426" spans="4:30" hidden="1" outlineLevel="1" x14ac:dyDescent="0.2">
      <c r="E426" s="86"/>
      <c r="F426" s="91" t="s">
        <v>274</v>
      </c>
      <c r="G426" s="86" t="s">
        <v>686</v>
      </c>
      <c r="H426" s="92">
        <v>0</v>
      </c>
      <c r="I426" s="99">
        <v>0</v>
      </c>
      <c r="J426" s="99">
        <v>0</v>
      </c>
      <c r="K426" s="99">
        <v>0</v>
      </c>
      <c r="L426" s="99">
        <v>0</v>
      </c>
      <c r="M426" s="99">
        <v>0</v>
      </c>
      <c r="N426" s="99">
        <v>0</v>
      </c>
      <c r="O426" s="99">
        <v>0</v>
      </c>
      <c r="P426" s="99">
        <v>0</v>
      </c>
      <c r="Q426" s="99">
        <v>0</v>
      </c>
      <c r="R426" s="99">
        <v>0</v>
      </c>
      <c r="S426" s="99">
        <v>0</v>
      </c>
      <c r="T426" s="99">
        <v>0</v>
      </c>
      <c r="U426" s="99">
        <v>0</v>
      </c>
      <c r="V426" s="99">
        <v>0</v>
      </c>
      <c r="W426" s="99">
        <v>0</v>
      </c>
      <c r="X426" s="99">
        <v>0</v>
      </c>
      <c r="Y426" s="99">
        <v>0</v>
      </c>
      <c r="Z426" s="99">
        <v>0</v>
      </c>
      <c r="AA426" s="99">
        <v>0</v>
      </c>
      <c r="AB426" s="99">
        <v>0</v>
      </c>
      <c r="AC426" s="99">
        <v>0</v>
      </c>
      <c r="AD426" s="99">
        <v>0</v>
      </c>
    </row>
    <row r="427" spans="4:30" hidden="1" outlineLevel="1" x14ac:dyDescent="0.2">
      <c r="E427" s="86"/>
      <c r="F427" s="91" t="s">
        <v>274</v>
      </c>
      <c r="G427" s="86" t="s">
        <v>685</v>
      </c>
      <c r="H427" s="92">
        <v>0</v>
      </c>
      <c r="I427" s="99">
        <v>0</v>
      </c>
      <c r="J427" s="99">
        <v>0</v>
      </c>
      <c r="K427" s="99">
        <v>0</v>
      </c>
      <c r="L427" s="99">
        <v>0</v>
      </c>
      <c r="M427" s="99">
        <v>0</v>
      </c>
      <c r="N427" s="99">
        <v>0</v>
      </c>
      <c r="O427" s="99">
        <v>0</v>
      </c>
      <c r="P427" s="99">
        <v>0</v>
      </c>
      <c r="Q427" s="99">
        <v>0</v>
      </c>
      <c r="R427" s="99">
        <v>0</v>
      </c>
      <c r="S427" s="99">
        <v>0</v>
      </c>
      <c r="T427" s="99">
        <v>0</v>
      </c>
      <c r="U427" s="99">
        <v>0</v>
      </c>
      <c r="V427" s="99">
        <v>0</v>
      </c>
      <c r="W427" s="99">
        <v>0</v>
      </c>
      <c r="X427" s="99">
        <v>0</v>
      </c>
      <c r="Y427" s="99">
        <v>0</v>
      </c>
      <c r="Z427" s="99">
        <v>0</v>
      </c>
      <c r="AA427" s="99">
        <v>0</v>
      </c>
      <c r="AB427" s="99">
        <v>0</v>
      </c>
      <c r="AC427" s="99">
        <v>0</v>
      </c>
      <c r="AD427" s="99">
        <v>0</v>
      </c>
    </row>
    <row r="428" spans="4:30" hidden="1" outlineLevel="1" x14ac:dyDescent="0.2">
      <c r="E428" s="86"/>
      <c r="F428" s="91" t="s">
        <v>274</v>
      </c>
      <c r="G428" s="86" t="s">
        <v>684</v>
      </c>
      <c r="H428" s="92">
        <v>0</v>
      </c>
      <c r="I428" s="99">
        <v>0</v>
      </c>
      <c r="J428" s="99">
        <v>0</v>
      </c>
      <c r="K428" s="99">
        <v>0</v>
      </c>
      <c r="L428" s="99">
        <v>0</v>
      </c>
      <c r="M428" s="99">
        <v>0</v>
      </c>
      <c r="N428" s="99">
        <v>0</v>
      </c>
      <c r="O428" s="99">
        <v>0</v>
      </c>
      <c r="P428" s="99">
        <v>0</v>
      </c>
      <c r="Q428" s="99">
        <v>0</v>
      </c>
      <c r="R428" s="99">
        <v>0</v>
      </c>
      <c r="S428" s="99">
        <v>0</v>
      </c>
      <c r="T428" s="99">
        <v>0</v>
      </c>
      <c r="U428" s="99">
        <v>0</v>
      </c>
      <c r="V428" s="99">
        <v>0</v>
      </c>
      <c r="W428" s="99">
        <v>0</v>
      </c>
      <c r="X428" s="99">
        <v>0</v>
      </c>
      <c r="Y428" s="99">
        <v>0</v>
      </c>
      <c r="Z428" s="99">
        <v>0</v>
      </c>
      <c r="AA428" s="99">
        <v>0</v>
      </c>
      <c r="AB428" s="99">
        <v>0</v>
      </c>
      <c r="AC428" s="99">
        <v>0</v>
      </c>
      <c r="AD428" s="99">
        <v>0</v>
      </c>
    </row>
    <row r="429" spans="4:30" hidden="1" outlineLevel="1" x14ac:dyDescent="0.2">
      <c r="E429" s="86"/>
      <c r="F429" s="91" t="s">
        <v>274</v>
      </c>
      <c r="G429" s="86" t="s">
        <v>683</v>
      </c>
      <c r="H429" s="92">
        <v>0</v>
      </c>
      <c r="I429" s="99">
        <v>0</v>
      </c>
      <c r="J429" s="99">
        <v>0</v>
      </c>
      <c r="K429" s="99">
        <v>0</v>
      </c>
      <c r="L429" s="99">
        <v>0</v>
      </c>
      <c r="M429" s="99">
        <v>0</v>
      </c>
      <c r="N429" s="99">
        <v>0</v>
      </c>
      <c r="O429" s="99">
        <v>0</v>
      </c>
      <c r="P429" s="99">
        <v>0</v>
      </c>
      <c r="Q429" s="99">
        <v>0</v>
      </c>
      <c r="R429" s="99">
        <v>0</v>
      </c>
      <c r="S429" s="99">
        <v>0</v>
      </c>
      <c r="T429" s="99">
        <v>0</v>
      </c>
      <c r="U429" s="99">
        <v>0</v>
      </c>
      <c r="V429" s="99">
        <v>0</v>
      </c>
      <c r="W429" s="99">
        <v>0</v>
      </c>
      <c r="X429" s="99">
        <v>0</v>
      </c>
      <c r="Y429" s="99">
        <v>0</v>
      </c>
      <c r="Z429" s="99">
        <v>0</v>
      </c>
      <c r="AA429" s="99">
        <v>0</v>
      </c>
      <c r="AB429" s="99">
        <v>0</v>
      </c>
      <c r="AC429" s="99">
        <v>0</v>
      </c>
      <c r="AD429" s="99">
        <v>0</v>
      </c>
    </row>
    <row r="430" spans="4:30" hidden="1" outlineLevel="1" x14ac:dyDescent="0.2">
      <c r="E430" s="86"/>
      <c r="F430" s="91" t="s">
        <v>274</v>
      </c>
      <c r="G430" s="86" t="s">
        <v>682</v>
      </c>
      <c r="H430" s="92">
        <v>0</v>
      </c>
      <c r="I430" s="99">
        <v>0</v>
      </c>
      <c r="J430" s="99">
        <v>0</v>
      </c>
      <c r="K430" s="99">
        <v>0</v>
      </c>
      <c r="L430" s="99">
        <v>0</v>
      </c>
      <c r="M430" s="99">
        <v>0</v>
      </c>
      <c r="N430" s="99">
        <v>0</v>
      </c>
      <c r="O430" s="99">
        <v>0</v>
      </c>
      <c r="P430" s="99">
        <v>0</v>
      </c>
      <c r="Q430" s="99">
        <v>0</v>
      </c>
      <c r="R430" s="99">
        <v>0</v>
      </c>
      <c r="S430" s="99">
        <v>0</v>
      </c>
      <c r="T430" s="99">
        <v>0</v>
      </c>
      <c r="U430" s="99">
        <v>0</v>
      </c>
      <c r="V430" s="99">
        <v>0</v>
      </c>
      <c r="W430" s="99">
        <v>0</v>
      </c>
      <c r="X430" s="99">
        <v>0</v>
      </c>
      <c r="Y430" s="99">
        <v>0</v>
      </c>
      <c r="Z430" s="99">
        <v>0</v>
      </c>
      <c r="AA430" s="99">
        <v>0</v>
      </c>
      <c r="AB430" s="99">
        <v>0</v>
      </c>
      <c r="AC430" s="99">
        <v>0</v>
      </c>
      <c r="AD430" s="99">
        <v>0</v>
      </c>
    </row>
    <row r="431" spans="4:30" hidden="1" outlineLevel="1" x14ac:dyDescent="0.2">
      <c r="E431" s="86"/>
      <c r="F431" s="91" t="s">
        <v>274</v>
      </c>
      <c r="G431" s="86" t="s">
        <v>681</v>
      </c>
      <c r="H431" s="92">
        <v>-882524.99999999977</v>
      </c>
      <c r="I431" s="99">
        <v>-562337.7742694316</v>
      </c>
      <c r="J431" s="99">
        <v>-98397.473990786515</v>
      </c>
      <c r="K431" s="99">
        <v>-27635.157945587183</v>
      </c>
      <c r="L431" s="99">
        <v>-321.29114916616493</v>
      </c>
      <c r="M431" s="99">
        <v>-24.714703782012688</v>
      </c>
      <c r="N431" s="99">
        <v>-27981.163798535363</v>
      </c>
      <c r="O431" s="99">
        <v>-2417.9218533402409</v>
      </c>
      <c r="P431" s="99">
        <v>-243.02792052312475</v>
      </c>
      <c r="Q431" s="99">
        <v>-70.024994049035953</v>
      </c>
      <c r="R431" s="99">
        <v>-8.2382345940042292</v>
      </c>
      <c r="S431" s="99">
        <v>-2739.2130025064052</v>
      </c>
      <c r="T431" s="99">
        <v>-16.476469188008458</v>
      </c>
      <c r="U431" s="99">
        <v>-144.16910539507401</v>
      </c>
      <c r="V431" s="99">
        <v>-102.97793242505286</v>
      </c>
      <c r="W431" s="99">
        <v>-12.357351891006344</v>
      </c>
      <c r="X431" s="99">
        <v>-275.98085889914165</v>
      </c>
      <c r="Y431" s="99">
        <v>-663.17788481734044</v>
      </c>
      <c r="Z431" s="99">
        <v>-4.1191172970021146</v>
      </c>
      <c r="AA431" s="99">
        <v>-667.2970021143426</v>
      </c>
      <c r="AB431" s="99">
        <v>-41.19117297002115</v>
      </c>
      <c r="AC431" s="99">
        <v>-189858.35445342143</v>
      </c>
      <c r="AD431" s="99">
        <v>-226.55145133511627</v>
      </c>
    </row>
    <row r="432" spans="4:30" collapsed="1" x14ac:dyDescent="0.2">
      <c r="D432" s="84" t="s">
        <v>463</v>
      </c>
      <c r="E432" s="104">
        <v>-882525</v>
      </c>
      <c r="F432" s="102" t="s">
        <v>274</v>
      </c>
      <c r="G432" s="86" t="s">
        <v>679</v>
      </c>
      <c r="H432" s="92">
        <v>-882524.99999999977</v>
      </c>
      <c r="I432" s="99">
        <v>-562337.7742694316</v>
      </c>
      <c r="J432" s="99">
        <v>-98397.473990786515</v>
      </c>
      <c r="K432" s="99">
        <v>-27635.157945587183</v>
      </c>
      <c r="L432" s="99">
        <v>-321.29114916616493</v>
      </c>
      <c r="M432" s="99">
        <v>-24.714703782012688</v>
      </c>
      <c r="N432" s="99">
        <v>-27981.163798535363</v>
      </c>
      <c r="O432" s="99">
        <v>-2417.9218533402409</v>
      </c>
      <c r="P432" s="99">
        <v>-243.02792052312475</v>
      </c>
      <c r="Q432" s="99">
        <v>-70.024994049035953</v>
      </c>
      <c r="R432" s="99">
        <v>-8.2382345940042292</v>
      </c>
      <c r="S432" s="99">
        <v>-2739.2130025064052</v>
      </c>
      <c r="T432" s="99">
        <v>-16.476469188008458</v>
      </c>
      <c r="U432" s="99">
        <v>-144.16910539507401</v>
      </c>
      <c r="V432" s="99">
        <v>-102.97793242505286</v>
      </c>
      <c r="W432" s="99">
        <v>-12.357351891006344</v>
      </c>
      <c r="X432" s="99">
        <v>-275.98085889914165</v>
      </c>
      <c r="Y432" s="99">
        <v>-663.17788481734044</v>
      </c>
      <c r="Z432" s="99">
        <v>-4.1191172970021146</v>
      </c>
      <c r="AA432" s="99">
        <v>-667.2970021143426</v>
      </c>
      <c r="AB432" s="99">
        <v>-41.19117297002115</v>
      </c>
      <c r="AC432" s="99">
        <v>-189858.35445342143</v>
      </c>
      <c r="AD432" s="99">
        <v>-226.55145133511627</v>
      </c>
    </row>
    <row r="433" spans="4:30" hidden="1" outlineLevel="1" x14ac:dyDescent="0.2">
      <c r="E433" s="86"/>
      <c r="F433" s="91" t="s">
        <v>274</v>
      </c>
      <c r="G433" s="86" t="s">
        <v>687</v>
      </c>
      <c r="H433" s="92">
        <v>0</v>
      </c>
      <c r="I433" s="99">
        <v>0</v>
      </c>
      <c r="J433" s="99">
        <v>0</v>
      </c>
      <c r="K433" s="99">
        <v>0</v>
      </c>
      <c r="L433" s="99">
        <v>0</v>
      </c>
      <c r="M433" s="99">
        <v>0</v>
      </c>
      <c r="N433" s="99">
        <v>0</v>
      </c>
      <c r="O433" s="99">
        <v>0</v>
      </c>
      <c r="P433" s="99">
        <v>0</v>
      </c>
      <c r="Q433" s="99">
        <v>0</v>
      </c>
      <c r="R433" s="99">
        <v>0</v>
      </c>
      <c r="S433" s="99">
        <v>0</v>
      </c>
      <c r="T433" s="99">
        <v>0</v>
      </c>
      <c r="U433" s="99">
        <v>0</v>
      </c>
      <c r="V433" s="99">
        <v>0</v>
      </c>
      <c r="W433" s="99">
        <v>0</v>
      </c>
      <c r="X433" s="99">
        <v>0</v>
      </c>
      <c r="Y433" s="99">
        <v>0</v>
      </c>
      <c r="Z433" s="99">
        <v>0</v>
      </c>
      <c r="AA433" s="99">
        <v>0</v>
      </c>
      <c r="AB433" s="99">
        <v>0</v>
      </c>
      <c r="AC433" s="99">
        <v>0</v>
      </c>
      <c r="AD433" s="99">
        <v>0</v>
      </c>
    </row>
    <row r="434" spans="4:30" hidden="1" outlineLevel="1" x14ac:dyDescent="0.2">
      <c r="E434" s="86"/>
      <c r="F434" s="91" t="s">
        <v>274</v>
      </c>
      <c r="G434" s="86" t="s">
        <v>686</v>
      </c>
      <c r="H434" s="92">
        <v>0</v>
      </c>
      <c r="I434" s="99">
        <v>0</v>
      </c>
      <c r="J434" s="99">
        <v>0</v>
      </c>
      <c r="K434" s="99">
        <v>0</v>
      </c>
      <c r="L434" s="99">
        <v>0</v>
      </c>
      <c r="M434" s="99">
        <v>0</v>
      </c>
      <c r="N434" s="99">
        <v>0</v>
      </c>
      <c r="O434" s="99">
        <v>0</v>
      </c>
      <c r="P434" s="99">
        <v>0</v>
      </c>
      <c r="Q434" s="99">
        <v>0</v>
      </c>
      <c r="R434" s="99">
        <v>0</v>
      </c>
      <c r="S434" s="99">
        <v>0</v>
      </c>
      <c r="T434" s="99">
        <v>0</v>
      </c>
      <c r="U434" s="99">
        <v>0</v>
      </c>
      <c r="V434" s="99">
        <v>0</v>
      </c>
      <c r="W434" s="99">
        <v>0</v>
      </c>
      <c r="X434" s="99">
        <v>0</v>
      </c>
      <c r="Y434" s="99">
        <v>0</v>
      </c>
      <c r="Z434" s="99">
        <v>0</v>
      </c>
      <c r="AA434" s="99">
        <v>0</v>
      </c>
      <c r="AB434" s="99">
        <v>0</v>
      </c>
      <c r="AC434" s="99">
        <v>0</v>
      </c>
      <c r="AD434" s="99">
        <v>0</v>
      </c>
    </row>
    <row r="435" spans="4:30" hidden="1" outlineLevel="1" x14ac:dyDescent="0.2">
      <c r="E435" s="86"/>
      <c r="F435" s="91" t="s">
        <v>274</v>
      </c>
      <c r="G435" s="86" t="s">
        <v>685</v>
      </c>
      <c r="H435" s="92">
        <v>0</v>
      </c>
      <c r="I435" s="99">
        <v>0</v>
      </c>
      <c r="J435" s="99">
        <v>0</v>
      </c>
      <c r="K435" s="99">
        <v>0</v>
      </c>
      <c r="L435" s="99">
        <v>0</v>
      </c>
      <c r="M435" s="99">
        <v>0</v>
      </c>
      <c r="N435" s="99">
        <v>0</v>
      </c>
      <c r="O435" s="99">
        <v>0</v>
      </c>
      <c r="P435" s="99">
        <v>0</v>
      </c>
      <c r="Q435" s="99">
        <v>0</v>
      </c>
      <c r="R435" s="99">
        <v>0</v>
      </c>
      <c r="S435" s="99">
        <v>0</v>
      </c>
      <c r="T435" s="99">
        <v>0</v>
      </c>
      <c r="U435" s="99">
        <v>0</v>
      </c>
      <c r="V435" s="99">
        <v>0</v>
      </c>
      <c r="W435" s="99">
        <v>0</v>
      </c>
      <c r="X435" s="99">
        <v>0</v>
      </c>
      <c r="Y435" s="99">
        <v>0</v>
      </c>
      <c r="Z435" s="99">
        <v>0</v>
      </c>
      <c r="AA435" s="99">
        <v>0</v>
      </c>
      <c r="AB435" s="99">
        <v>0</v>
      </c>
      <c r="AC435" s="99">
        <v>0</v>
      </c>
      <c r="AD435" s="99">
        <v>0</v>
      </c>
    </row>
    <row r="436" spans="4:30" hidden="1" outlineLevel="1" x14ac:dyDescent="0.2">
      <c r="E436" s="86"/>
      <c r="F436" s="91" t="s">
        <v>274</v>
      </c>
      <c r="G436" s="86" t="s">
        <v>684</v>
      </c>
      <c r="H436" s="92">
        <v>0</v>
      </c>
      <c r="I436" s="99">
        <v>0</v>
      </c>
      <c r="J436" s="99">
        <v>0</v>
      </c>
      <c r="K436" s="99">
        <v>0</v>
      </c>
      <c r="L436" s="99">
        <v>0</v>
      </c>
      <c r="M436" s="99">
        <v>0</v>
      </c>
      <c r="N436" s="99">
        <v>0</v>
      </c>
      <c r="O436" s="99">
        <v>0</v>
      </c>
      <c r="P436" s="99">
        <v>0</v>
      </c>
      <c r="Q436" s="99">
        <v>0</v>
      </c>
      <c r="R436" s="99">
        <v>0</v>
      </c>
      <c r="S436" s="99">
        <v>0</v>
      </c>
      <c r="T436" s="99">
        <v>0</v>
      </c>
      <c r="U436" s="99">
        <v>0</v>
      </c>
      <c r="V436" s="99">
        <v>0</v>
      </c>
      <c r="W436" s="99">
        <v>0</v>
      </c>
      <c r="X436" s="99">
        <v>0</v>
      </c>
      <c r="Y436" s="99">
        <v>0</v>
      </c>
      <c r="Z436" s="99">
        <v>0</v>
      </c>
      <c r="AA436" s="99">
        <v>0</v>
      </c>
      <c r="AB436" s="99">
        <v>0</v>
      </c>
      <c r="AC436" s="99">
        <v>0</v>
      </c>
      <c r="AD436" s="99">
        <v>0</v>
      </c>
    </row>
    <row r="437" spans="4:30" hidden="1" outlineLevel="1" x14ac:dyDescent="0.2">
      <c r="E437" s="86"/>
      <c r="F437" s="91" t="s">
        <v>274</v>
      </c>
      <c r="G437" s="86" t="s">
        <v>683</v>
      </c>
      <c r="H437" s="92">
        <v>0</v>
      </c>
      <c r="I437" s="99">
        <v>0</v>
      </c>
      <c r="J437" s="99">
        <v>0</v>
      </c>
      <c r="K437" s="99">
        <v>0</v>
      </c>
      <c r="L437" s="99">
        <v>0</v>
      </c>
      <c r="M437" s="99">
        <v>0</v>
      </c>
      <c r="N437" s="99">
        <v>0</v>
      </c>
      <c r="O437" s="99">
        <v>0</v>
      </c>
      <c r="P437" s="99">
        <v>0</v>
      </c>
      <c r="Q437" s="99">
        <v>0</v>
      </c>
      <c r="R437" s="99">
        <v>0</v>
      </c>
      <c r="S437" s="99">
        <v>0</v>
      </c>
      <c r="T437" s="99">
        <v>0</v>
      </c>
      <c r="U437" s="99">
        <v>0</v>
      </c>
      <c r="V437" s="99">
        <v>0</v>
      </c>
      <c r="W437" s="99">
        <v>0</v>
      </c>
      <c r="X437" s="99">
        <v>0</v>
      </c>
      <c r="Y437" s="99">
        <v>0</v>
      </c>
      <c r="Z437" s="99">
        <v>0</v>
      </c>
      <c r="AA437" s="99">
        <v>0</v>
      </c>
      <c r="AB437" s="99">
        <v>0</v>
      </c>
      <c r="AC437" s="99">
        <v>0</v>
      </c>
      <c r="AD437" s="99">
        <v>0</v>
      </c>
    </row>
    <row r="438" spans="4:30" hidden="1" outlineLevel="1" x14ac:dyDescent="0.2">
      <c r="E438" s="86"/>
      <c r="F438" s="91" t="s">
        <v>274</v>
      </c>
      <c r="G438" s="86" t="s">
        <v>682</v>
      </c>
      <c r="H438" s="92">
        <v>0</v>
      </c>
      <c r="I438" s="99">
        <v>0</v>
      </c>
      <c r="J438" s="99">
        <v>0</v>
      </c>
      <c r="K438" s="99">
        <v>0</v>
      </c>
      <c r="L438" s="99">
        <v>0</v>
      </c>
      <c r="M438" s="99">
        <v>0</v>
      </c>
      <c r="N438" s="99">
        <v>0</v>
      </c>
      <c r="O438" s="99">
        <v>0</v>
      </c>
      <c r="P438" s="99">
        <v>0</v>
      </c>
      <c r="Q438" s="99">
        <v>0</v>
      </c>
      <c r="R438" s="99">
        <v>0</v>
      </c>
      <c r="S438" s="99">
        <v>0</v>
      </c>
      <c r="T438" s="99">
        <v>0</v>
      </c>
      <c r="U438" s="99">
        <v>0</v>
      </c>
      <c r="V438" s="99">
        <v>0</v>
      </c>
      <c r="W438" s="99">
        <v>0</v>
      </c>
      <c r="X438" s="99">
        <v>0</v>
      </c>
      <c r="Y438" s="99">
        <v>0</v>
      </c>
      <c r="Z438" s="99">
        <v>0</v>
      </c>
      <c r="AA438" s="99">
        <v>0</v>
      </c>
      <c r="AB438" s="99">
        <v>0</v>
      </c>
      <c r="AC438" s="99">
        <v>0</v>
      </c>
      <c r="AD438" s="99">
        <v>0</v>
      </c>
    </row>
    <row r="439" spans="4:30" hidden="1" outlineLevel="1" x14ac:dyDescent="0.2">
      <c r="E439" s="86"/>
      <c r="F439" s="91" t="s">
        <v>274</v>
      </c>
      <c r="G439" s="86" t="s">
        <v>681</v>
      </c>
      <c r="H439" s="92">
        <v>-30846.999999999993</v>
      </c>
      <c r="I439" s="99">
        <v>-19655.458284908822</v>
      </c>
      <c r="J439" s="99">
        <v>-3439.2984676850983</v>
      </c>
      <c r="K439" s="99">
        <v>-965.93492212405067</v>
      </c>
      <c r="L439" s="99">
        <v>-11.23012728061946</v>
      </c>
      <c r="M439" s="99">
        <v>-0.86385594466303539</v>
      </c>
      <c r="N439" s="99">
        <v>-978.02890534933317</v>
      </c>
      <c r="O439" s="99">
        <v>-84.513906586200292</v>
      </c>
      <c r="P439" s="99">
        <v>-8.4945834558531814</v>
      </c>
      <c r="Q439" s="99">
        <v>-2.4475918432119337</v>
      </c>
      <c r="R439" s="99">
        <v>-0.28795198155434515</v>
      </c>
      <c r="S439" s="99">
        <v>-95.744033866819748</v>
      </c>
      <c r="T439" s="99">
        <v>-0.5759039631086903</v>
      </c>
      <c r="U439" s="99">
        <v>-5.0391596772010399</v>
      </c>
      <c r="V439" s="99">
        <v>-3.5993997694293145</v>
      </c>
      <c r="W439" s="99">
        <v>-0.4319279723315177</v>
      </c>
      <c r="X439" s="99">
        <v>-9.6463913820705631</v>
      </c>
      <c r="Y439" s="99">
        <v>-23.180134515124784</v>
      </c>
      <c r="Z439" s="99">
        <v>-0.14397599077717257</v>
      </c>
      <c r="AA439" s="99">
        <v>-23.324110505901956</v>
      </c>
      <c r="AB439" s="99">
        <v>-1.4397599077717258</v>
      </c>
      <c r="AC439" s="99">
        <v>-6636.1413669014373</v>
      </c>
      <c r="AD439" s="99">
        <v>-7.9186794927444915</v>
      </c>
    </row>
    <row r="440" spans="4:30" collapsed="1" x14ac:dyDescent="0.2">
      <c r="D440" s="84" t="s">
        <v>462</v>
      </c>
      <c r="E440" s="104">
        <v>-30847</v>
      </c>
      <c r="F440" s="102" t="s">
        <v>274</v>
      </c>
      <c r="G440" s="86" t="s">
        <v>679</v>
      </c>
      <c r="H440" s="92">
        <v>-30846.999999999993</v>
      </c>
      <c r="I440" s="99">
        <v>-19655.458284908822</v>
      </c>
      <c r="J440" s="99">
        <v>-3439.2984676850983</v>
      </c>
      <c r="K440" s="99">
        <v>-965.93492212405067</v>
      </c>
      <c r="L440" s="99">
        <v>-11.23012728061946</v>
      </c>
      <c r="M440" s="99">
        <v>-0.86385594466303539</v>
      </c>
      <c r="N440" s="99">
        <v>-978.02890534933317</v>
      </c>
      <c r="O440" s="99">
        <v>-84.513906586200292</v>
      </c>
      <c r="P440" s="99">
        <v>-8.4945834558531814</v>
      </c>
      <c r="Q440" s="99">
        <v>-2.4475918432119337</v>
      </c>
      <c r="R440" s="99">
        <v>-0.28795198155434515</v>
      </c>
      <c r="S440" s="99">
        <v>-95.744033866819748</v>
      </c>
      <c r="T440" s="99">
        <v>-0.5759039631086903</v>
      </c>
      <c r="U440" s="99">
        <v>-5.0391596772010399</v>
      </c>
      <c r="V440" s="99">
        <v>-3.5993997694293145</v>
      </c>
      <c r="W440" s="99">
        <v>-0.4319279723315177</v>
      </c>
      <c r="X440" s="99">
        <v>-9.6463913820705631</v>
      </c>
      <c r="Y440" s="99">
        <v>-23.180134515124784</v>
      </c>
      <c r="Z440" s="99">
        <v>-0.14397599077717257</v>
      </c>
      <c r="AA440" s="99">
        <v>-23.324110505901956</v>
      </c>
      <c r="AB440" s="99">
        <v>-1.4397599077717258</v>
      </c>
      <c r="AC440" s="99">
        <v>-6636.1413669014373</v>
      </c>
      <c r="AD440" s="99">
        <v>-7.9186794927444915</v>
      </c>
    </row>
    <row r="441" spans="4:30" hidden="1" outlineLevel="1" x14ac:dyDescent="0.2">
      <c r="E441" s="86"/>
      <c r="F441" s="91" t="s">
        <v>274</v>
      </c>
      <c r="G441" s="86" t="s">
        <v>687</v>
      </c>
      <c r="H441" s="92">
        <v>0</v>
      </c>
      <c r="I441" s="99">
        <v>0</v>
      </c>
      <c r="J441" s="99">
        <v>0</v>
      </c>
      <c r="K441" s="99">
        <v>0</v>
      </c>
      <c r="L441" s="99">
        <v>0</v>
      </c>
      <c r="M441" s="99">
        <v>0</v>
      </c>
      <c r="N441" s="99">
        <v>0</v>
      </c>
      <c r="O441" s="99">
        <v>0</v>
      </c>
      <c r="P441" s="99">
        <v>0</v>
      </c>
      <c r="Q441" s="99">
        <v>0</v>
      </c>
      <c r="R441" s="99">
        <v>0</v>
      </c>
      <c r="S441" s="99">
        <v>0</v>
      </c>
      <c r="T441" s="99">
        <v>0</v>
      </c>
      <c r="U441" s="99">
        <v>0</v>
      </c>
      <c r="V441" s="99">
        <v>0</v>
      </c>
      <c r="W441" s="99">
        <v>0</v>
      </c>
      <c r="X441" s="99">
        <v>0</v>
      </c>
      <c r="Y441" s="99">
        <v>0</v>
      </c>
      <c r="Z441" s="99">
        <v>0</v>
      </c>
      <c r="AA441" s="99">
        <v>0</v>
      </c>
      <c r="AB441" s="99">
        <v>0</v>
      </c>
      <c r="AC441" s="99">
        <v>0</v>
      </c>
      <c r="AD441" s="99">
        <v>0</v>
      </c>
    </row>
    <row r="442" spans="4:30" hidden="1" outlineLevel="1" x14ac:dyDescent="0.2">
      <c r="E442" s="86"/>
      <c r="F442" s="91" t="s">
        <v>274</v>
      </c>
      <c r="G442" s="86" t="s">
        <v>686</v>
      </c>
      <c r="H442" s="92">
        <v>0</v>
      </c>
      <c r="I442" s="99">
        <v>0</v>
      </c>
      <c r="J442" s="99">
        <v>0</v>
      </c>
      <c r="K442" s="99">
        <v>0</v>
      </c>
      <c r="L442" s="99">
        <v>0</v>
      </c>
      <c r="M442" s="99">
        <v>0</v>
      </c>
      <c r="N442" s="99">
        <v>0</v>
      </c>
      <c r="O442" s="99">
        <v>0</v>
      </c>
      <c r="P442" s="99">
        <v>0</v>
      </c>
      <c r="Q442" s="99">
        <v>0</v>
      </c>
      <c r="R442" s="99">
        <v>0</v>
      </c>
      <c r="S442" s="99">
        <v>0</v>
      </c>
      <c r="T442" s="99">
        <v>0</v>
      </c>
      <c r="U442" s="99">
        <v>0</v>
      </c>
      <c r="V442" s="99">
        <v>0</v>
      </c>
      <c r="W442" s="99">
        <v>0</v>
      </c>
      <c r="X442" s="99">
        <v>0</v>
      </c>
      <c r="Y442" s="99">
        <v>0</v>
      </c>
      <c r="Z442" s="99">
        <v>0</v>
      </c>
      <c r="AA442" s="99">
        <v>0</v>
      </c>
      <c r="AB442" s="99">
        <v>0</v>
      </c>
      <c r="AC442" s="99">
        <v>0</v>
      </c>
      <c r="AD442" s="99">
        <v>0</v>
      </c>
    </row>
    <row r="443" spans="4:30" hidden="1" outlineLevel="1" x14ac:dyDescent="0.2">
      <c r="E443" s="86"/>
      <c r="F443" s="91" t="s">
        <v>274</v>
      </c>
      <c r="G443" s="86" t="s">
        <v>685</v>
      </c>
      <c r="H443" s="92">
        <v>0</v>
      </c>
      <c r="I443" s="99">
        <v>0</v>
      </c>
      <c r="J443" s="99">
        <v>0</v>
      </c>
      <c r="K443" s="99">
        <v>0</v>
      </c>
      <c r="L443" s="99">
        <v>0</v>
      </c>
      <c r="M443" s="99">
        <v>0</v>
      </c>
      <c r="N443" s="99">
        <v>0</v>
      </c>
      <c r="O443" s="99">
        <v>0</v>
      </c>
      <c r="P443" s="99">
        <v>0</v>
      </c>
      <c r="Q443" s="99">
        <v>0</v>
      </c>
      <c r="R443" s="99">
        <v>0</v>
      </c>
      <c r="S443" s="99">
        <v>0</v>
      </c>
      <c r="T443" s="99">
        <v>0</v>
      </c>
      <c r="U443" s="99">
        <v>0</v>
      </c>
      <c r="V443" s="99">
        <v>0</v>
      </c>
      <c r="W443" s="99">
        <v>0</v>
      </c>
      <c r="X443" s="99">
        <v>0</v>
      </c>
      <c r="Y443" s="99">
        <v>0</v>
      </c>
      <c r="Z443" s="99">
        <v>0</v>
      </c>
      <c r="AA443" s="99">
        <v>0</v>
      </c>
      <c r="AB443" s="99">
        <v>0</v>
      </c>
      <c r="AC443" s="99">
        <v>0</v>
      </c>
      <c r="AD443" s="99">
        <v>0</v>
      </c>
    </row>
    <row r="444" spans="4:30" hidden="1" outlineLevel="1" x14ac:dyDescent="0.2">
      <c r="E444" s="86"/>
      <c r="F444" s="91" t="s">
        <v>274</v>
      </c>
      <c r="G444" s="86" t="s">
        <v>684</v>
      </c>
      <c r="H444" s="92">
        <v>0</v>
      </c>
      <c r="I444" s="99">
        <v>0</v>
      </c>
      <c r="J444" s="99">
        <v>0</v>
      </c>
      <c r="K444" s="99">
        <v>0</v>
      </c>
      <c r="L444" s="99">
        <v>0</v>
      </c>
      <c r="M444" s="99">
        <v>0</v>
      </c>
      <c r="N444" s="99">
        <v>0</v>
      </c>
      <c r="O444" s="99">
        <v>0</v>
      </c>
      <c r="P444" s="99">
        <v>0</v>
      </c>
      <c r="Q444" s="99">
        <v>0</v>
      </c>
      <c r="R444" s="99">
        <v>0</v>
      </c>
      <c r="S444" s="99">
        <v>0</v>
      </c>
      <c r="T444" s="99">
        <v>0</v>
      </c>
      <c r="U444" s="99">
        <v>0</v>
      </c>
      <c r="V444" s="99">
        <v>0</v>
      </c>
      <c r="W444" s="99">
        <v>0</v>
      </c>
      <c r="X444" s="99">
        <v>0</v>
      </c>
      <c r="Y444" s="99">
        <v>0</v>
      </c>
      <c r="Z444" s="99">
        <v>0</v>
      </c>
      <c r="AA444" s="99">
        <v>0</v>
      </c>
      <c r="AB444" s="99">
        <v>0</v>
      </c>
      <c r="AC444" s="99">
        <v>0</v>
      </c>
      <c r="AD444" s="99">
        <v>0</v>
      </c>
    </row>
    <row r="445" spans="4:30" hidden="1" outlineLevel="1" x14ac:dyDescent="0.2">
      <c r="E445" s="86"/>
      <c r="F445" s="91" t="s">
        <v>274</v>
      </c>
      <c r="G445" s="86" t="s">
        <v>683</v>
      </c>
      <c r="H445" s="92">
        <v>0</v>
      </c>
      <c r="I445" s="99">
        <v>0</v>
      </c>
      <c r="J445" s="99">
        <v>0</v>
      </c>
      <c r="K445" s="99">
        <v>0</v>
      </c>
      <c r="L445" s="99">
        <v>0</v>
      </c>
      <c r="M445" s="99">
        <v>0</v>
      </c>
      <c r="N445" s="99">
        <v>0</v>
      </c>
      <c r="O445" s="99">
        <v>0</v>
      </c>
      <c r="P445" s="99">
        <v>0</v>
      </c>
      <c r="Q445" s="99">
        <v>0</v>
      </c>
      <c r="R445" s="99">
        <v>0</v>
      </c>
      <c r="S445" s="99">
        <v>0</v>
      </c>
      <c r="T445" s="99">
        <v>0</v>
      </c>
      <c r="U445" s="99">
        <v>0</v>
      </c>
      <c r="V445" s="99">
        <v>0</v>
      </c>
      <c r="W445" s="99">
        <v>0</v>
      </c>
      <c r="X445" s="99">
        <v>0</v>
      </c>
      <c r="Y445" s="99">
        <v>0</v>
      </c>
      <c r="Z445" s="99">
        <v>0</v>
      </c>
      <c r="AA445" s="99">
        <v>0</v>
      </c>
      <c r="AB445" s="99">
        <v>0</v>
      </c>
      <c r="AC445" s="99">
        <v>0</v>
      </c>
      <c r="AD445" s="99">
        <v>0</v>
      </c>
    </row>
    <row r="446" spans="4:30" hidden="1" outlineLevel="1" x14ac:dyDescent="0.2">
      <c r="E446" s="86"/>
      <c r="F446" s="91" t="s">
        <v>274</v>
      </c>
      <c r="G446" s="86" t="s">
        <v>682</v>
      </c>
      <c r="H446" s="92">
        <v>0</v>
      </c>
      <c r="I446" s="99">
        <v>0</v>
      </c>
      <c r="J446" s="99">
        <v>0</v>
      </c>
      <c r="K446" s="99">
        <v>0</v>
      </c>
      <c r="L446" s="99">
        <v>0</v>
      </c>
      <c r="M446" s="99">
        <v>0</v>
      </c>
      <c r="N446" s="99">
        <v>0</v>
      </c>
      <c r="O446" s="99">
        <v>0</v>
      </c>
      <c r="P446" s="99">
        <v>0</v>
      </c>
      <c r="Q446" s="99">
        <v>0</v>
      </c>
      <c r="R446" s="99">
        <v>0</v>
      </c>
      <c r="S446" s="99">
        <v>0</v>
      </c>
      <c r="T446" s="99">
        <v>0</v>
      </c>
      <c r="U446" s="99">
        <v>0</v>
      </c>
      <c r="V446" s="99">
        <v>0</v>
      </c>
      <c r="W446" s="99">
        <v>0</v>
      </c>
      <c r="X446" s="99">
        <v>0</v>
      </c>
      <c r="Y446" s="99">
        <v>0</v>
      </c>
      <c r="Z446" s="99">
        <v>0</v>
      </c>
      <c r="AA446" s="99">
        <v>0</v>
      </c>
      <c r="AB446" s="99">
        <v>0</v>
      </c>
      <c r="AC446" s="99">
        <v>0</v>
      </c>
      <c r="AD446" s="99">
        <v>0</v>
      </c>
    </row>
    <row r="447" spans="4:30" hidden="1" outlineLevel="1" x14ac:dyDescent="0.2">
      <c r="E447" s="86"/>
      <c r="F447" s="91" t="s">
        <v>274</v>
      </c>
      <c r="G447" s="86" t="s">
        <v>681</v>
      </c>
      <c r="H447" s="92">
        <v>-37876</v>
      </c>
      <c r="I447" s="99">
        <v>-24134.280092041576</v>
      </c>
      <c r="J447" s="99">
        <v>-4222.9996032690633</v>
      </c>
      <c r="K447" s="99">
        <v>-1186.0391970165833</v>
      </c>
      <c r="L447" s="99">
        <v>-13.789097833849084</v>
      </c>
      <c r="M447" s="99">
        <v>-1.0606998333730064</v>
      </c>
      <c r="N447" s="99">
        <v>-1200.8889946838055</v>
      </c>
      <c r="O447" s="99">
        <v>-103.77180036499246</v>
      </c>
      <c r="P447" s="99">
        <v>-10.430215028167897</v>
      </c>
      <c r="Q447" s="99">
        <v>-3.0053161945568516</v>
      </c>
      <c r="R447" s="99">
        <v>-0.35356661112433546</v>
      </c>
      <c r="S447" s="99">
        <v>-117.56089819884154</v>
      </c>
      <c r="T447" s="99">
        <v>-0.70713322224867092</v>
      </c>
      <c r="U447" s="99">
        <v>-6.1874156946758712</v>
      </c>
      <c r="V447" s="99">
        <v>-4.4195826390541937</v>
      </c>
      <c r="W447" s="99">
        <v>-0.53034991668650322</v>
      </c>
      <c r="X447" s="99">
        <v>-11.84448147266524</v>
      </c>
      <c r="Y447" s="99">
        <v>-28.462112195509008</v>
      </c>
      <c r="Z447" s="99">
        <v>-0.17678330556216773</v>
      </c>
      <c r="AA447" s="99">
        <v>-28.638895501071175</v>
      </c>
      <c r="AB447" s="99">
        <v>-1.7678330556216775</v>
      </c>
      <c r="AC447" s="99">
        <v>-8148.2961199714346</v>
      </c>
      <c r="AD447" s="99">
        <v>-9.7230818059192252</v>
      </c>
    </row>
    <row r="448" spans="4:30" collapsed="1" x14ac:dyDescent="0.2">
      <c r="D448" s="84" t="s">
        <v>461</v>
      </c>
      <c r="E448" s="104">
        <v>-37876</v>
      </c>
      <c r="F448" s="102" t="s">
        <v>274</v>
      </c>
      <c r="G448" s="86" t="s">
        <v>679</v>
      </c>
      <c r="H448" s="92">
        <v>-37876</v>
      </c>
      <c r="I448" s="99">
        <v>-24134.280092041576</v>
      </c>
      <c r="J448" s="99">
        <v>-4222.9996032690633</v>
      </c>
      <c r="K448" s="99">
        <v>-1186.0391970165833</v>
      </c>
      <c r="L448" s="99">
        <v>-13.789097833849084</v>
      </c>
      <c r="M448" s="99">
        <v>-1.0606998333730064</v>
      </c>
      <c r="N448" s="99">
        <v>-1200.8889946838055</v>
      </c>
      <c r="O448" s="99">
        <v>-103.77180036499246</v>
      </c>
      <c r="P448" s="99">
        <v>-10.430215028167897</v>
      </c>
      <c r="Q448" s="99">
        <v>-3.0053161945568516</v>
      </c>
      <c r="R448" s="99">
        <v>-0.35356661112433546</v>
      </c>
      <c r="S448" s="99">
        <v>-117.56089819884154</v>
      </c>
      <c r="T448" s="99">
        <v>-0.70713322224867092</v>
      </c>
      <c r="U448" s="99">
        <v>-6.1874156946758712</v>
      </c>
      <c r="V448" s="99">
        <v>-4.4195826390541937</v>
      </c>
      <c r="W448" s="99">
        <v>-0.53034991668650322</v>
      </c>
      <c r="X448" s="99">
        <v>-11.84448147266524</v>
      </c>
      <c r="Y448" s="99">
        <v>-28.462112195509008</v>
      </c>
      <c r="Z448" s="99">
        <v>-0.17678330556216773</v>
      </c>
      <c r="AA448" s="99">
        <v>-28.638895501071175</v>
      </c>
      <c r="AB448" s="99">
        <v>-1.7678330556216775</v>
      </c>
      <c r="AC448" s="99">
        <v>-8148.2961199714346</v>
      </c>
      <c r="AD448" s="99">
        <v>-9.7230818059192252</v>
      </c>
    </row>
    <row r="449" spans="1:30" hidden="1" outlineLevel="1" x14ac:dyDescent="0.2">
      <c r="E449" s="86"/>
      <c r="F449" s="91" t="s">
        <v>459</v>
      </c>
      <c r="G449" s="86" t="s">
        <v>687</v>
      </c>
      <c r="H449" s="92">
        <v>-68526.300379118155</v>
      </c>
      <c r="I449" s="99">
        <v>-11149.589572698183</v>
      </c>
      <c r="J449" s="99">
        <v>-1142.7572739395603</v>
      </c>
      <c r="K449" s="99">
        <v>-2412.4528793276331</v>
      </c>
      <c r="L449" s="99">
        <v>-3337.5377225755551</v>
      </c>
      <c r="M449" s="99">
        <v>-1331.1607383499038</v>
      </c>
      <c r="N449" s="99">
        <v>-7081.1513402530918</v>
      </c>
      <c r="O449" s="99">
        <v>10062.313607587101</v>
      </c>
      <c r="P449" s="99">
        <v>4948.1789834127949</v>
      </c>
      <c r="Q449" s="99">
        <v>0</v>
      </c>
      <c r="R449" s="99">
        <v>0</v>
      </c>
      <c r="S449" s="99">
        <v>15010.492590999896</v>
      </c>
      <c r="T449" s="99">
        <v>0</v>
      </c>
      <c r="U449" s="99">
        <v>-11369.952316537976</v>
      </c>
      <c r="V449" s="99">
        <v>-31524.681403667437</v>
      </c>
      <c r="W449" s="99">
        <v>-20400.494156729936</v>
      </c>
      <c r="X449" s="99">
        <v>-63295.127876935352</v>
      </c>
      <c r="Y449" s="99">
        <v>-868.16690629186883</v>
      </c>
      <c r="Z449" s="99">
        <v>0</v>
      </c>
      <c r="AA449" s="99">
        <v>-868.16690629186883</v>
      </c>
      <c r="AB449" s="99">
        <v>0</v>
      </c>
      <c r="AC449" s="99">
        <v>0</v>
      </c>
      <c r="AD449" s="99">
        <v>0</v>
      </c>
    </row>
    <row r="450" spans="1:30" hidden="1" outlineLevel="1" x14ac:dyDescent="0.2">
      <c r="E450" s="86"/>
      <c r="F450" s="91" t="s">
        <v>459</v>
      </c>
      <c r="G450" s="86" t="s">
        <v>686</v>
      </c>
      <c r="H450" s="92">
        <v>-3708.5457197526184</v>
      </c>
      <c r="I450" s="99">
        <v>-600.79734925440687</v>
      </c>
      <c r="J450" s="99">
        <v>-62.346087660754804</v>
      </c>
      <c r="K450" s="99">
        <v>-131.23326537379708</v>
      </c>
      <c r="L450" s="99">
        <v>-181.3084010450691</v>
      </c>
      <c r="M450" s="99">
        <v>-74.366224707454421</v>
      </c>
      <c r="N450" s="99">
        <v>-386.90789112632058</v>
      </c>
      <c r="O450" s="99">
        <v>547.32718745406532</v>
      </c>
      <c r="P450" s="99">
        <v>269.4722752257635</v>
      </c>
      <c r="Q450" s="99">
        <v>0</v>
      </c>
      <c r="R450" s="99">
        <v>0</v>
      </c>
      <c r="S450" s="99">
        <v>816.79946267982882</v>
      </c>
      <c r="T450" s="99">
        <v>0</v>
      </c>
      <c r="U450" s="99">
        <v>-616.33399960053089</v>
      </c>
      <c r="V450" s="99">
        <v>-1709.4329554781216</v>
      </c>
      <c r="W450" s="99">
        <v>-1102.4255594665758</v>
      </c>
      <c r="X450" s="99">
        <v>-3428.1925145452278</v>
      </c>
      <c r="Y450" s="99">
        <v>-47.101339845737357</v>
      </c>
      <c r="Z450" s="99">
        <v>0</v>
      </c>
      <c r="AA450" s="99">
        <v>-47.101339845737357</v>
      </c>
      <c r="AB450" s="99">
        <v>0</v>
      </c>
      <c r="AC450" s="99">
        <v>0</v>
      </c>
      <c r="AD450" s="99">
        <v>0</v>
      </c>
    </row>
    <row r="451" spans="1:30" hidden="1" outlineLevel="1" x14ac:dyDescent="0.2">
      <c r="E451" s="86"/>
      <c r="F451" s="91" t="s">
        <v>459</v>
      </c>
      <c r="G451" s="86" t="s">
        <v>685</v>
      </c>
      <c r="H451" s="92">
        <v>-661.11521495923273</v>
      </c>
      <c r="I451" s="99">
        <v>-130.66211546463089</v>
      </c>
      <c r="J451" s="99">
        <v>-13.228788917116216</v>
      </c>
      <c r="K451" s="99">
        <v>-27.659927972741894</v>
      </c>
      <c r="L451" s="99">
        <v>-37.502693948431443</v>
      </c>
      <c r="M451" s="99">
        <v>-20.550529693574269</v>
      </c>
      <c r="N451" s="99">
        <v>-85.713151614747602</v>
      </c>
      <c r="O451" s="99">
        <v>114.65624617807761</v>
      </c>
      <c r="P451" s="99">
        <v>56.315551617527809</v>
      </c>
      <c r="Q451" s="99">
        <v>0</v>
      </c>
      <c r="R451" s="99">
        <v>0</v>
      </c>
      <c r="S451" s="99">
        <v>170.97179779560543</v>
      </c>
      <c r="T451" s="99">
        <v>0</v>
      </c>
      <c r="U451" s="99">
        <v>-129.12798055742175</v>
      </c>
      <c r="V451" s="99">
        <v>-472.09321789545368</v>
      </c>
      <c r="W451" s="99">
        <v>0</v>
      </c>
      <c r="X451" s="99">
        <v>-601.22119845287546</v>
      </c>
      <c r="Y451" s="99">
        <v>-9.6714134164096635</v>
      </c>
      <c r="Z451" s="99">
        <v>0</v>
      </c>
      <c r="AA451" s="99">
        <v>-9.6714134164096635</v>
      </c>
      <c r="AB451" s="99">
        <v>0</v>
      </c>
      <c r="AC451" s="99">
        <v>9.2424486651418061</v>
      </c>
      <c r="AD451" s="99">
        <v>-0.83279355420011247</v>
      </c>
    </row>
    <row r="452" spans="1:30" hidden="1" outlineLevel="1" x14ac:dyDescent="0.2">
      <c r="E452" s="86"/>
      <c r="F452" s="91" t="s">
        <v>459</v>
      </c>
      <c r="G452" s="86" t="s">
        <v>684</v>
      </c>
      <c r="H452" s="92">
        <v>-5746.84141202718</v>
      </c>
      <c r="I452" s="99">
        <v>-4455.3519229265576</v>
      </c>
      <c r="J452" s="99">
        <v>-435.93444332341369</v>
      </c>
      <c r="K452" s="99">
        <v>-912.07298108235307</v>
      </c>
      <c r="L452" s="99">
        <v>-1238.7675204251138</v>
      </c>
      <c r="M452" s="99">
        <v>0</v>
      </c>
      <c r="N452" s="99">
        <v>-2150.8405015074668</v>
      </c>
      <c r="O452" s="99">
        <v>3752.553028949153</v>
      </c>
      <c r="P452" s="99">
        <v>1844.7417079672246</v>
      </c>
      <c r="Q452" s="99">
        <v>0</v>
      </c>
      <c r="R452" s="99">
        <v>0</v>
      </c>
      <c r="S452" s="99">
        <v>5597.2947369163776</v>
      </c>
      <c r="T452" s="99">
        <v>0</v>
      </c>
      <c r="U452" s="99">
        <v>-4263.1632367895772</v>
      </c>
      <c r="V452" s="99">
        <v>0</v>
      </c>
      <c r="W452" s="99">
        <v>0</v>
      </c>
      <c r="X452" s="99">
        <v>-4263.1632367895772</v>
      </c>
      <c r="Y452" s="99">
        <v>-317.83801440970217</v>
      </c>
      <c r="Z452" s="99">
        <v>0</v>
      </c>
      <c r="AA452" s="99">
        <v>-317.83801440970217</v>
      </c>
      <c r="AB452" s="99">
        <v>0</v>
      </c>
      <c r="AC452" s="99">
        <v>306.59467719286033</v>
      </c>
      <c r="AD452" s="99">
        <v>-27.602707179700811</v>
      </c>
    </row>
    <row r="453" spans="1:30" hidden="1" outlineLevel="1" x14ac:dyDescent="0.2">
      <c r="E453" s="86"/>
      <c r="F453" s="91" t="s">
        <v>459</v>
      </c>
      <c r="G453" s="86" t="s">
        <v>683</v>
      </c>
      <c r="H453" s="92">
        <v>-610.77302762563977</v>
      </c>
      <c r="I453" s="99">
        <v>-2056.2624282580764</v>
      </c>
      <c r="J453" s="99">
        <v>-205.9094736871115</v>
      </c>
      <c r="K453" s="99">
        <v>-357.95273752970724</v>
      </c>
      <c r="L453" s="99">
        <v>0</v>
      </c>
      <c r="M453" s="99">
        <v>0</v>
      </c>
      <c r="N453" s="99">
        <v>-357.95273752970724</v>
      </c>
      <c r="O453" s="99">
        <v>1251.5318070529188</v>
      </c>
      <c r="P453" s="99">
        <v>0</v>
      </c>
      <c r="Q453" s="99">
        <v>0</v>
      </c>
      <c r="R453" s="99">
        <v>0</v>
      </c>
      <c r="S453" s="99">
        <v>1251.5318070529188</v>
      </c>
      <c r="T453" s="99">
        <v>0</v>
      </c>
      <c r="U453" s="99">
        <v>0</v>
      </c>
      <c r="V453" s="99">
        <v>0</v>
      </c>
      <c r="W453" s="99">
        <v>0</v>
      </c>
      <c r="X453" s="99">
        <v>0</v>
      </c>
      <c r="Y453" s="99">
        <v>-129.64408730396613</v>
      </c>
      <c r="Z453" s="99">
        <v>0</v>
      </c>
      <c r="AA453" s="99">
        <v>-129.64408730396613</v>
      </c>
      <c r="AB453" s="99">
        <v>0</v>
      </c>
      <c r="AC453" s="99">
        <v>952.1521360833184</v>
      </c>
      <c r="AD453" s="99">
        <v>-64.688243983015724</v>
      </c>
    </row>
    <row r="454" spans="1:30" hidden="1" outlineLevel="1" x14ac:dyDescent="0.2">
      <c r="E454" s="86"/>
      <c r="F454" s="91" t="s">
        <v>459</v>
      </c>
      <c r="G454" s="86" t="s">
        <v>682</v>
      </c>
      <c r="H454" s="92">
        <v>-162603.22721513046</v>
      </c>
      <c r="I454" s="99">
        <v>-16771.161187994592</v>
      </c>
      <c r="J454" s="99">
        <v>-2249.8363080610588</v>
      </c>
      <c r="K454" s="99">
        <v>-4352.0032930477046</v>
      </c>
      <c r="L454" s="99">
        <v>-6080.2424462150921</v>
      </c>
      <c r="M454" s="99">
        <v>-2381.1902748931839</v>
      </c>
      <c r="N454" s="99">
        <v>-12813.436014155981</v>
      </c>
      <c r="O454" s="99">
        <v>21771.122057174605</v>
      </c>
      <c r="P454" s="99">
        <v>10650.223956714293</v>
      </c>
      <c r="Q454" s="99">
        <v>0</v>
      </c>
      <c r="R454" s="99">
        <v>0</v>
      </c>
      <c r="S454" s="99">
        <v>32421.346013888899</v>
      </c>
      <c r="T454" s="99">
        <v>0</v>
      </c>
      <c r="U454" s="99">
        <v>-28969.116485977403</v>
      </c>
      <c r="V454" s="99">
        <v>-86281.149931782085</v>
      </c>
      <c r="W454" s="99">
        <v>-58686.707068124517</v>
      </c>
      <c r="X454" s="99">
        <v>-173936.97348588399</v>
      </c>
      <c r="Y454" s="99">
        <v>-1657.6995590065033</v>
      </c>
      <c r="Z454" s="99">
        <v>0</v>
      </c>
      <c r="AA454" s="99">
        <v>-1657.6995590065033</v>
      </c>
      <c r="AB454" s="99">
        <v>0</v>
      </c>
      <c r="AC454" s="99">
        <v>13521.816180365313</v>
      </c>
      <c r="AD454" s="99">
        <v>-1117.2828542825305</v>
      </c>
    </row>
    <row r="455" spans="1:30" hidden="1" outlineLevel="1" x14ac:dyDescent="0.2">
      <c r="E455" s="86"/>
      <c r="F455" s="91" t="s">
        <v>459</v>
      </c>
      <c r="G455" s="86" t="s">
        <v>681</v>
      </c>
      <c r="H455" s="92">
        <v>394.80296861333113</v>
      </c>
      <c r="I455" s="99">
        <v>-1549.3587322541889</v>
      </c>
      <c r="J455" s="99">
        <v>-571.10944813489436</v>
      </c>
      <c r="K455" s="99">
        <v>-95.040907111822648</v>
      </c>
      <c r="L455" s="99">
        <v>-893.54165519703338</v>
      </c>
      <c r="M455" s="99">
        <v>-607.55364458103327</v>
      </c>
      <c r="N455" s="99">
        <v>-1596.1362068898893</v>
      </c>
      <c r="O455" s="99">
        <v>112.55385313490943</v>
      </c>
      <c r="P455" s="99">
        <v>82.042285230098273</v>
      </c>
      <c r="Q455" s="99">
        <v>0</v>
      </c>
      <c r="R455" s="99">
        <v>0</v>
      </c>
      <c r="S455" s="99">
        <v>194.5961383650077</v>
      </c>
      <c r="T455" s="99">
        <v>0</v>
      </c>
      <c r="U455" s="99">
        <v>-36.546237555115518</v>
      </c>
      <c r="V455" s="99">
        <v>-94.221900178312083</v>
      </c>
      <c r="W455" s="99">
        <v>-60.208655257761862</v>
      </c>
      <c r="X455" s="99">
        <v>-190.97679299118948</v>
      </c>
      <c r="Y455" s="99">
        <v>-8.6671793781899957</v>
      </c>
      <c r="Z455" s="99">
        <v>0</v>
      </c>
      <c r="AA455" s="99">
        <v>-8.6671793781899957</v>
      </c>
      <c r="AB455" s="99">
        <v>0</v>
      </c>
      <c r="AC455" s="99">
        <v>5136.8674865587673</v>
      </c>
      <c r="AD455" s="99">
        <v>-1020.4122966620914</v>
      </c>
    </row>
    <row r="456" spans="1:30" collapsed="1" x14ac:dyDescent="0.2">
      <c r="D456" s="84" t="s">
        <v>460</v>
      </c>
      <c r="E456" s="104">
        <v>-241462</v>
      </c>
      <c r="F456" s="102" t="s">
        <v>459</v>
      </c>
      <c r="G456" s="86" t="s">
        <v>679</v>
      </c>
      <c r="H456" s="92">
        <v>-241462.00000000003</v>
      </c>
      <c r="I456" s="99">
        <v>-36713.183308850632</v>
      </c>
      <c r="J456" s="99">
        <v>-4681.1218237239091</v>
      </c>
      <c r="K456" s="99">
        <v>-8288.4159914457596</v>
      </c>
      <c r="L456" s="99">
        <v>-11768.900439406296</v>
      </c>
      <c r="M456" s="99">
        <v>-4414.8214122251502</v>
      </c>
      <c r="N456" s="99">
        <v>-24472.137843077209</v>
      </c>
      <c r="O456" s="99">
        <v>37612.05778753083</v>
      </c>
      <c r="P456" s="99">
        <v>17850.974760167701</v>
      </c>
      <c r="Q456" s="99">
        <v>0</v>
      </c>
      <c r="R456" s="99">
        <v>0</v>
      </c>
      <c r="S456" s="99">
        <v>55463.032547698531</v>
      </c>
      <c r="T456" s="99">
        <v>0</v>
      </c>
      <c r="U456" s="99">
        <v>-45384.240257018027</v>
      </c>
      <c r="V456" s="99">
        <v>-120081.57940900144</v>
      </c>
      <c r="W456" s="99">
        <v>-80249.835439578805</v>
      </c>
      <c r="X456" s="99">
        <v>-245715.65510559827</v>
      </c>
      <c r="Y456" s="99">
        <v>-3038.7884996523771</v>
      </c>
      <c r="Z456" s="99">
        <v>0</v>
      </c>
      <c r="AA456" s="99">
        <v>-3038.7884996523771</v>
      </c>
      <c r="AB456" s="99">
        <v>0</v>
      </c>
      <c r="AC456" s="99">
        <v>19926.672928865399</v>
      </c>
      <c r="AD456" s="99">
        <v>-2230.8188956615386</v>
      </c>
    </row>
    <row r="457" spans="1:30" s="86" customFormat="1" hidden="1" outlineLevel="1" x14ac:dyDescent="0.2">
      <c r="A457" s="87"/>
      <c r="B457" s="2"/>
      <c r="F457" s="91" t="s">
        <v>457</v>
      </c>
      <c r="G457" s="86" t="s">
        <v>687</v>
      </c>
      <c r="H457" s="101">
        <v>222922.95419671893</v>
      </c>
      <c r="I457" s="120">
        <v>222922.95419671893</v>
      </c>
      <c r="J457" s="120">
        <v>0</v>
      </c>
      <c r="K457" s="120">
        <v>0</v>
      </c>
      <c r="L457" s="120">
        <v>0</v>
      </c>
      <c r="M457" s="120">
        <v>0</v>
      </c>
      <c r="N457" s="120">
        <v>0</v>
      </c>
      <c r="O457" s="120">
        <v>0</v>
      </c>
      <c r="P457" s="120">
        <v>0</v>
      </c>
      <c r="Q457" s="120">
        <v>0</v>
      </c>
      <c r="R457" s="120">
        <v>0</v>
      </c>
      <c r="S457" s="120">
        <v>0</v>
      </c>
      <c r="T457" s="120">
        <v>0</v>
      </c>
      <c r="U457" s="120">
        <v>0</v>
      </c>
      <c r="V457" s="120">
        <v>0</v>
      </c>
      <c r="W457" s="120">
        <v>0</v>
      </c>
      <c r="X457" s="120">
        <v>0</v>
      </c>
      <c r="Y457" s="120">
        <v>0</v>
      </c>
      <c r="Z457" s="120">
        <v>0</v>
      </c>
      <c r="AA457" s="120">
        <v>0</v>
      </c>
      <c r="AB457" s="120">
        <v>0</v>
      </c>
      <c r="AC457" s="120">
        <v>0</v>
      </c>
      <c r="AD457" s="120">
        <v>0</v>
      </c>
    </row>
    <row r="458" spans="1:30" s="86" customFormat="1" hidden="1" outlineLevel="1" x14ac:dyDescent="0.2">
      <c r="A458" s="87"/>
      <c r="B458" s="2"/>
      <c r="F458" s="91" t="s">
        <v>457</v>
      </c>
      <c r="G458" s="86" t="s">
        <v>686</v>
      </c>
      <c r="H458" s="101">
        <v>12012.237678892345</v>
      </c>
      <c r="I458" s="120">
        <v>12012.237678892345</v>
      </c>
      <c r="J458" s="120">
        <v>0</v>
      </c>
      <c r="K458" s="120">
        <v>0</v>
      </c>
      <c r="L458" s="120">
        <v>0</v>
      </c>
      <c r="M458" s="120">
        <v>0</v>
      </c>
      <c r="N458" s="120">
        <v>0</v>
      </c>
      <c r="O458" s="120">
        <v>0</v>
      </c>
      <c r="P458" s="120">
        <v>0</v>
      </c>
      <c r="Q458" s="120">
        <v>0</v>
      </c>
      <c r="R458" s="120">
        <v>0</v>
      </c>
      <c r="S458" s="120">
        <v>0</v>
      </c>
      <c r="T458" s="120">
        <v>0</v>
      </c>
      <c r="U458" s="120">
        <v>0</v>
      </c>
      <c r="V458" s="120">
        <v>0</v>
      </c>
      <c r="W458" s="120">
        <v>0</v>
      </c>
      <c r="X458" s="120">
        <v>0</v>
      </c>
      <c r="Y458" s="120">
        <v>0</v>
      </c>
      <c r="Z458" s="120">
        <v>0</v>
      </c>
      <c r="AA458" s="120">
        <v>0</v>
      </c>
      <c r="AB458" s="120">
        <v>0</v>
      </c>
      <c r="AC458" s="120">
        <v>0</v>
      </c>
      <c r="AD458" s="120">
        <v>0</v>
      </c>
    </row>
    <row r="459" spans="1:30" s="86" customFormat="1" hidden="1" outlineLevel="1" x14ac:dyDescent="0.2">
      <c r="A459" s="87"/>
      <c r="B459" s="2"/>
      <c r="F459" s="91" t="s">
        <v>457</v>
      </c>
      <c r="G459" s="86" t="s">
        <v>685</v>
      </c>
      <c r="H459" s="101">
        <v>2612.4356050103002</v>
      </c>
      <c r="I459" s="120">
        <v>2612.4356050103002</v>
      </c>
      <c r="J459" s="120">
        <v>0</v>
      </c>
      <c r="K459" s="120">
        <v>0</v>
      </c>
      <c r="L459" s="120">
        <v>0</v>
      </c>
      <c r="M459" s="120">
        <v>0</v>
      </c>
      <c r="N459" s="120">
        <v>0</v>
      </c>
      <c r="O459" s="120">
        <v>0</v>
      </c>
      <c r="P459" s="120">
        <v>0</v>
      </c>
      <c r="Q459" s="120">
        <v>0</v>
      </c>
      <c r="R459" s="120">
        <v>0</v>
      </c>
      <c r="S459" s="120">
        <v>0</v>
      </c>
      <c r="T459" s="120">
        <v>0</v>
      </c>
      <c r="U459" s="120">
        <v>0</v>
      </c>
      <c r="V459" s="120">
        <v>0</v>
      </c>
      <c r="W459" s="120">
        <v>0</v>
      </c>
      <c r="X459" s="120">
        <v>0</v>
      </c>
      <c r="Y459" s="120">
        <v>0</v>
      </c>
      <c r="Z459" s="120">
        <v>0</v>
      </c>
      <c r="AA459" s="120">
        <v>0</v>
      </c>
      <c r="AB459" s="120">
        <v>0</v>
      </c>
      <c r="AC459" s="120">
        <v>0</v>
      </c>
      <c r="AD459" s="120">
        <v>0</v>
      </c>
    </row>
    <row r="460" spans="1:30" s="86" customFormat="1" hidden="1" outlineLevel="1" x14ac:dyDescent="0.2">
      <c r="A460" s="87"/>
      <c r="B460" s="2"/>
      <c r="F460" s="91" t="s">
        <v>457</v>
      </c>
      <c r="G460" s="86" t="s">
        <v>684</v>
      </c>
      <c r="H460" s="101">
        <v>89079.531239145683</v>
      </c>
      <c r="I460" s="120">
        <v>89079.531239145683</v>
      </c>
      <c r="J460" s="120">
        <v>0</v>
      </c>
      <c r="K460" s="120">
        <v>0</v>
      </c>
      <c r="L460" s="120">
        <v>0</v>
      </c>
      <c r="M460" s="120">
        <v>0</v>
      </c>
      <c r="N460" s="120">
        <v>0</v>
      </c>
      <c r="O460" s="120">
        <v>0</v>
      </c>
      <c r="P460" s="120">
        <v>0</v>
      </c>
      <c r="Q460" s="120">
        <v>0</v>
      </c>
      <c r="R460" s="120">
        <v>0</v>
      </c>
      <c r="S460" s="120">
        <v>0</v>
      </c>
      <c r="T460" s="120">
        <v>0</v>
      </c>
      <c r="U460" s="120">
        <v>0</v>
      </c>
      <c r="V460" s="120">
        <v>0</v>
      </c>
      <c r="W460" s="120">
        <v>0</v>
      </c>
      <c r="X460" s="120">
        <v>0</v>
      </c>
      <c r="Y460" s="120">
        <v>0</v>
      </c>
      <c r="Z460" s="120">
        <v>0</v>
      </c>
      <c r="AA460" s="120">
        <v>0</v>
      </c>
      <c r="AB460" s="120">
        <v>0</v>
      </c>
      <c r="AC460" s="120">
        <v>0</v>
      </c>
      <c r="AD460" s="120">
        <v>0</v>
      </c>
    </row>
    <row r="461" spans="1:30" s="86" customFormat="1" hidden="1" outlineLevel="1" x14ac:dyDescent="0.2">
      <c r="A461" s="87"/>
      <c r="B461" s="2"/>
      <c r="F461" s="91" t="s">
        <v>457</v>
      </c>
      <c r="G461" s="86" t="s">
        <v>683</v>
      </c>
      <c r="H461" s="101">
        <v>41112.553257875661</v>
      </c>
      <c r="I461" s="120">
        <v>41112.553257875661</v>
      </c>
      <c r="J461" s="120">
        <v>0</v>
      </c>
      <c r="K461" s="120">
        <v>0</v>
      </c>
      <c r="L461" s="120">
        <v>0</v>
      </c>
      <c r="M461" s="120">
        <v>0</v>
      </c>
      <c r="N461" s="120">
        <v>0</v>
      </c>
      <c r="O461" s="120">
        <v>0</v>
      </c>
      <c r="P461" s="120">
        <v>0</v>
      </c>
      <c r="Q461" s="120">
        <v>0</v>
      </c>
      <c r="R461" s="120">
        <v>0</v>
      </c>
      <c r="S461" s="120">
        <v>0</v>
      </c>
      <c r="T461" s="120">
        <v>0</v>
      </c>
      <c r="U461" s="120">
        <v>0</v>
      </c>
      <c r="V461" s="120">
        <v>0</v>
      </c>
      <c r="W461" s="120">
        <v>0</v>
      </c>
      <c r="X461" s="120">
        <v>0</v>
      </c>
      <c r="Y461" s="120">
        <v>0</v>
      </c>
      <c r="Z461" s="120">
        <v>0</v>
      </c>
      <c r="AA461" s="120">
        <v>0</v>
      </c>
      <c r="AB461" s="120">
        <v>0</v>
      </c>
      <c r="AC461" s="120">
        <v>0</v>
      </c>
      <c r="AD461" s="120">
        <v>0</v>
      </c>
    </row>
    <row r="462" spans="1:30" s="86" customFormat="1" hidden="1" outlineLevel="1" x14ac:dyDescent="0.2">
      <c r="A462" s="87"/>
      <c r="B462" s="2"/>
      <c r="F462" s="91" t="s">
        <v>457</v>
      </c>
      <c r="G462" s="86" t="s">
        <v>682</v>
      </c>
      <c r="H462" s="101">
        <v>335319.67907517834</v>
      </c>
      <c r="I462" s="120">
        <v>335319.67907517834</v>
      </c>
      <c r="J462" s="120">
        <v>0</v>
      </c>
      <c r="K462" s="120">
        <v>0</v>
      </c>
      <c r="L462" s="120">
        <v>0</v>
      </c>
      <c r="M462" s="120">
        <v>0</v>
      </c>
      <c r="N462" s="120">
        <v>0</v>
      </c>
      <c r="O462" s="120">
        <v>0</v>
      </c>
      <c r="P462" s="120">
        <v>0</v>
      </c>
      <c r="Q462" s="120">
        <v>0</v>
      </c>
      <c r="R462" s="120">
        <v>0</v>
      </c>
      <c r="S462" s="120">
        <v>0</v>
      </c>
      <c r="T462" s="120">
        <v>0</v>
      </c>
      <c r="U462" s="120">
        <v>0</v>
      </c>
      <c r="V462" s="120">
        <v>0</v>
      </c>
      <c r="W462" s="120">
        <v>0</v>
      </c>
      <c r="X462" s="120">
        <v>0</v>
      </c>
      <c r="Y462" s="120">
        <v>0</v>
      </c>
      <c r="Z462" s="120">
        <v>0</v>
      </c>
      <c r="AA462" s="120">
        <v>0</v>
      </c>
      <c r="AB462" s="120">
        <v>0</v>
      </c>
      <c r="AC462" s="120">
        <v>0</v>
      </c>
      <c r="AD462" s="120">
        <v>0</v>
      </c>
    </row>
    <row r="463" spans="1:30" s="86" customFormat="1" hidden="1" outlineLevel="1" x14ac:dyDescent="0.2">
      <c r="A463" s="87"/>
      <c r="B463" s="2"/>
      <c r="F463" s="91" t="s">
        <v>457</v>
      </c>
      <c r="G463" s="86" t="s">
        <v>681</v>
      </c>
      <c r="H463" s="101">
        <v>30977.608947178836</v>
      </c>
      <c r="I463" s="120">
        <v>30977.608947178836</v>
      </c>
      <c r="J463" s="120">
        <v>0</v>
      </c>
      <c r="K463" s="120">
        <v>0</v>
      </c>
      <c r="L463" s="120">
        <v>0</v>
      </c>
      <c r="M463" s="120">
        <v>0</v>
      </c>
      <c r="N463" s="120">
        <v>0</v>
      </c>
      <c r="O463" s="120">
        <v>0</v>
      </c>
      <c r="P463" s="120">
        <v>0</v>
      </c>
      <c r="Q463" s="120">
        <v>0</v>
      </c>
      <c r="R463" s="120">
        <v>0</v>
      </c>
      <c r="S463" s="120">
        <v>0</v>
      </c>
      <c r="T463" s="120">
        <v>0</v>
      </c>
      <c r="U463" s="120">
        <v>0</v>
      </c>
      <c r="V463" s="120">
        <v>0</v>
      </c>
      <c r="W463" s="120">
        <v>0</v>
      </c>
      <c r="X463" s="120">
        <v>0</v>
      </c>
      <c r="Y463" s="120">
        <v>0</v>
      </c>
      <c r="Z463" s="120">
        <v>0</v>
      </c>
      <c r="AA463" s="120">
        <v>0</v>
      </c>
      <c r="AB463" s="120">
        <v>0</v>
      </c>
      <c r="AC463" s="120">
        <v>0</v>
      </c>
      <c r="AD463" s="120">
        <v>0</v>
      </c>
    </row>
    <row r="464" spans="1:30" s="86" customFormat="1" collapsed="1" x14ac:dyDescent="0.2">
      <c r="A464" s="87"/>
      <c r="B464" s="2"/>
      <c r="D464" s="86" t="s">
        <v>458</v>
      </c>
      <c r="E464" s="104">
        <v>734037</v>
      </c>
      <c r="F464" s="104" t="s">
        <v>457</v>
      </c>
      <c r="G464" s="86" t="s">
        <v>679</v>
      </c>
      <c r="H464" s="101">
        <v>734037</v>
      </c>
      <c r="I464" s="120">
        <v>734037</v>
      </c>
      <c r="J464" s="120">
        <v>0</v>
      </c>
      <c r="K464" s="120">
        <v>0</v>
      </c>
      <c r="L464" s="120">
        <v>0</v>
      </c>
      <c r="M464" s="120">
        <v>0</v>
      </c>
      <c r="N464" s="120">
        <v>0</v>
      </c>
      <c r="O464" s="120">
        <v>0</v>
      </c>
      <c r="P464" s="120">
        <v>0</v>
      </c>
      <c r="Q464" s="120">
        <v>0</v>
      </c>
      <c r="R464" s="120">
        <v>0</v>
      </c>
      <c r="S464" s="120">
        <v>0</v>
      </c>
      <c r="T464" s="120">
        <v>0</v>
      </c>
      <c r="U464" s="120">
        <v>0</v>
      </c>
      <c r="V464" s="120">
        <v>0</v>
      </c>
      <c r="W464" s="120">
        <v>0</v>
      </c>
      <c r="X464" s="120">
        <v>0</v>
      </c>
      <c r="Y464" s="120">
        <v>0</v>
      </c>
      <c r="Z464" s="120">
        <v>0</v>
      </c>
      <c r="AA464" s="120">
        <v>0</v>
      </c>
      <c r="AB464" s="120">
        <v>0</v>
      </c>
      <c r="AC464" s="120">
        <v>0</v>
      </c>
      <c r="AD464" s="120">
        <v>0</v>
      </c>
    </row>
    <row r="465" spans="4:30" hidden="1" outlineLevel="1" x14ac:dyDescent="0.2">
      <c r="E465" s="86"/>
      <c r="F465" s="91" t="s">
        <v>436</v>
      </c>
      <c r="G465" s="86" t="s">
        <v>687</v>
      </c>
      <c r="H465" s="92">
        <v>1.486723917617389E-12</v>
      </c>
      <c r="I465" s="99">
        <v>1.2218341024399728E-12</v>
      </c>
      <c r="J465" s="99">
        <v>4.2955105163905302E-14</v>
      </c>
      <c r="K465" s="99">
        <v>1.527292628049966E-13</v>
      </c>
      <c r="L465" s="99">
        <v>0</v>
      </c>
      <c r="M465" s="99">
        <v>0</v>
      </c>
      <c r="N465" s="99">
        <v>1.527292628049966E-13</v>
      </c>
      <c r="O465" s="99">
        <v>0</v>
      </c>
      <c r="P465" s="99">
        <v>3.579592096992108E-14</v>
      </c>
      <c r="Q465" s="99">
        <v>0</v>
      </c>
      <c r="R465" s="99">
        <v>0</v>
      </c>
      <c r="S465" s="99">
        <v>3.579592096992108E-14</v>
      </c>
      <c r="T465" s="99">
        <v>-1.4914967070800451E-14</v>
      </c>
      <c r="U465" s="99">
        <v>8.5910210327810603E-14</v>
      </c>
      <c r="V465" s="99">
        <v>0</v>
      </c>
      <c r="W465" s="99">
        <v>0</v>
      </c>
      <c r="X465" s="99">
        <v>7.0995243257010156E-14</v>
      </c>
      <c r="Y465" s="99">
        <v>-3.8182315701249149E-14</v>
      </c>
      <c r="Z465" s="99">
        <v>0</v>
      </c>
      <c r="AA465" s="99">
        <v>-3.8182315701249149E-14</v>
      </c>
      <c r="AB465" s="99">
        <v>5.9659868283201796E-16</v>
      </c>
      <c r="AC465" s="99">
        <v>0</v>
      </c>
      <c r="AD465" s="99">
        <v>0</v>
      </c>
    </row>
    <row r="466" spans="4:30" hidden="1" outlineLevel="1" x14ac:dyDescent="0.2">
      <c r="E466" s="86"/>
      <c r="F466" s="91" t="s">
        <v>436</v>
      </c>
      <c r="G466" s="86" t="s">
        <v>686</v>
      </c>
      <c r="H466" s="92">
        <v>7956.26641170929</v>
      </c>
      <c r="I466" s="99">
        <v>3919.1215019515535</v>
      </c>
      <c r="J466" s="99">
        <v>193.73617974039533</v>
      </c>
      <c r="K466" s="99">
        <v>709.64452321647116</v>
      </c>
      <c r="L466" s="99">
        <v>22.337090070543969</v>
      </c>
      <c r="M466" s="99">
        <v>2.0947008318711795</v>
      </c>
      <c r="N466" s="99">
        <v>734.07631411888622</v>
      </c>
      <c r="O466" s="99">
        <v>539.44023048800352</v>
      </c>
      <c r="P466" s="99">
        <v>100.51343096362511</v>
      </c>
      <c r="Q466" s="99">
        <v>45.420147892329389</v>
      </c>
      <c r="R466" s="99">
        <v>2.0424932796690909</v>
      </c>
      <c r="S466" s="99">
        <v>687.41630262362708</v>
      </c>
      <c r="T466" s="99">
        <v>18.844028940121603</v>
      </c>
      <c r="U466" s="99">
        <v>308.37932292471072</v>
      </c>
      <c r="V466" s="99">
        <v>1629.7933866362741</v>
      </c>
      <c r="W466" s="99">
        <v>294.31367300077295</v>
      </c>
      <c r="X466" s="99">
        <v>2251.3304115018791</v>
      </c>
      <c r="Y466" s="99">
        <v>165.66123879882781</v>
      </c>
      <c r="Z466" s="99">
        <v>2.7747624265947985</v>
      </c>
      <c r="AA466" s="99">
        <v>168.43600122542261</v>
      </c>
      <c r="AB466" s="99">
        <v>2.1497005475264723</v>
      </c>
      <c r="AC466" s="99">
        <v>0</v>
      </c>
      <c r="AD466" s="99">
        <v>0</v>
      </c>
    </row>
    <row r="467" spans="4:30" hidden="1" outlineLevel="1" x14ac:dyDescent="0.2">
      <c r="E467" s="86"/>
      <c r="F467" s="91" t="s">
        <v>436</v>
      </c>
      <c r="G467" s="86" t="s">
        <v>685</v>
      </c>
      <c r="H467" s="92">
        <v>1750.0485958657871</v>
      </c>
      <c r="I467" s="99">
        <v>852.04166630496388</v>
      </c>
      <c r="J467" s="99">
        <v>41.120645418707781</v>
      </c>
      <c r="K467" s="99">
        <v>149.5948974235433</v>
      </c>
      <c r="L467" s="99">
        <v>4.6208456308638413</v>
      </c>
      <c r="M467" s="99">
        <v>0.57550188519497447</v>
      </c>
      <c r="N467" s="99">
        <v>154.79124493960211</v>
      </c>
      <c r="O467" s="99">
        <v>113.02128314406727</v>
      </c>
      <c r="P467" s="99">
        <v>21.010524713442145</v>
      </c>
      <c r="Q467" s="99">
        <v>12.501512553004751</v>
      </c>
      <c r="R467" s="99">
        <v>0</v>
      </c>
      <c r="S467" s="99">
        <v>146.53332041051416</v>
      </c>
      <c r="T467" s="99">
        <v>3.9465091438542479</v>
      </c>
      <c r="U467" s="99">
        <v>64.606607923217794</v>
      </c>
      <c r="V467" s="99">
        <v>450.09376399617815</v>
      </c>
      <c r="W467" s="99">
        <v>0</v>
      </c>
      <c r="X467" s="99">
        <v>518.64688106325025</v>
      </c>
      <c r="Y467" s="99">
        <v>34.016094979413644</v>
      </c>
      <c r="Z467" s="99">
        <v>0.5670492274576</v>
      </c>
      <c r="AA467" s="99">
        <v>34.583144206871246</v>
      </c>
      <c r="AB467" s="99">
        <v>0.45423861854861586</v>
      </c>
      <c r="AC467" s="99">
        <v>1.544508409592865</v>
      </c>
      <c r="AD467" s="99">
        <v>0.33294649373642277</v>
      </c>
    </row>
    <row r="468" spans="4:30" hidden="1" outlineLevel="1" x14ac:dyDescent="0.2">
      <c r="E468" s="86"/>
      <c r="F468" s="91" t="s">
        <v>436</v>
      </c>
      <c r="G468" s="86" t="s">
        <v>684</v>
      </c>
      <c r="H468" s="92">
        <v>43512.377397300326</v>
      </c>
      <c r="I468" s="99">
        <v>29081.177640459002</v>
      </c>
      <c r="J468" s="99">
        <v>1370.8107964827898</v>
      </c>
      <c r="K468" s="99">
        <v>4977.4981332954158</v>
      </c>
      <c r="L468" s="99">
        <v>153.83059239961085</v>
      </c>
      <c r="M468" s="99">
        <v>0</v>
      </c>
      <c r="N468" s="99">
        <v>5131.3287256950262</v>
      </c>
      <c r="O468" s="99">
        <v>3732.2536076862325</v>
      </c>
      <c r="P468" s="99">
        <v>695.13248558989983</v>
      </c>
      <c r="Q468" s="99">
        <v>0</v>
      </c>
      <c r="R468" s="99">
        <v>0</v>
      </c>
      <c r="S468" s="99">
        <v>4427.3860932761327</v>
      </c>
      <c r="T468" s="99">
        <v>133.05254110095345</v>
      </c>
      <c r="U468" s="99">
        <v>2145.8364105344062</v>
      </c>
      <c r="V468" s="99">
        <v>0</v>
      </c>
      <c r="W468" s="99">
        <v>0</v>
      </c>
      <c r="X468" s="99">
        <v>2278.8889516353597</v>
      </c>
      <c r="Y468" s="99">
        <v>1125.4459807274006</v>
      </c>
      <c r="Z468" s="99">
        <v>18.776844531129747</v>
      </c>
      <c r="AA468" s="99">
        <v>1144.2228252585303</v>
      </c>
      <c r="AB468" s="99">
        <v>15.212390277183479</v>
      </c>
      <c r="AC468" s="99">
        <v>52.115535638734997</v>
      </c>
      <c r="AD468" s="99">
        <v>11.234438577570662</v>
      </c>
    </row>
    <row r="469" spans="4:30" hidden="1" outlineLevel="1" x14ac:dyDescent="0.2">
      <c r="E469" s="86"/>
      <c r="F469" s="91" t="s">
        <v>436</v>
      </c>
      <c r="G469" s="86" t="s">
        <v>683</v>
      </c>
      <c r="H469" s="92">
        <v>17958.093336792328</v>
      </c>
      <c r="I469" s="99">
        <v>13427.292455956102</v>
      </c>
      <c r="J469" s="99">
        <v>647.33404870556149</v>
      </c>
      <c r="K469" s="99">
        <v>1953.2765932712318</v>
      </c>
      <c r="L469" s="99">
        <v>0</v>
      </c>
      <c r="M469" s="99">
        <v>0</v>
      </c>
      <c r="N469" s="99">
        <v>1953.2765932712318</v>
      </c>
      <c r="O469" s="99">
        <v>1244.635447849882</v>
      </c>
      <c r="P469" s="99">
        <v>0</v>
      </c>
      <c r="Q469" s="99">
        <v>0</v>
      </c>
      <c r="R469" s="99">
        <v>0</v>
      </c>
      <c r="S469" s="99">
        <v>1244.635447849882</v>
      </c>
      <c r="T469" s="99">
        <v>33.652331430961823</v>
      </c>
      <c r="U469" s="99">
        <v>0</v>
      </c>
      <c r="V469" s="99">
        <v>0</v>
      </c>
      <c r="W469" s="99">
        <v>0</v>
      </c>
      <c r="X469" s="99">
        <v>33.652331430961823</v>
      </c>
      <c r="Y469" s="99">
        <v>459.07643272952396</v>
      </c>
      <c r="Z469" s="99">
        <v>0</v>
      </c>
      <c r="AA469" s="99">
        <v>459.07643272952396</v>
      </c>
      <c r="AB469" s="99">
        <v>4.7638509103720894</v>
      </c>
      <c r="AC469" s="99">
        <v>161.75106091063392</v>
      </c>
      <c r="AD469" s="99">
        <v>26.311115028055092</v>
      </c>
    </row>
    <row r="470" spans="4:30" hidden="1" outlineLevel="1" x14ac:dyDescent="0.2">
      <c r="E470" s="86"/>
      <c r="F470" s="91" t="s">
        <v>436</v>
      </c>
      <c r="G470" s="86" t="s">
        <v>682</v>
      </c>
      <c r="H470" s="92">
        <v>0</v>
      </c>
      <c r="I470" s="99">
        <v>0</v>
      </c>
      <c r="J470" s="99">
        <v>0</v>
      </c>
      <c r="K470" s="99">
        <v>0</v>
      </c>
      <c r="L470" s="99">
        <v>0</v>
      </c>
      <c r="M470" s="99">
        <v>0</v>
      </c>
      <c r="N470" s="99">
        <v>0</v>
      </c>
      <c r="O470" s="99">
        <v>0</v>
      </c>
      <c r="P470" s="99">
        <v>0</v>
      </c>
      <c r="Q470" s="99">
        <v>0</v>
      </c>
      <c r="R470" s="99">
        <v>0</v>
      </c>
      <c r="S470" s="99">
        <v>0</v>
      </c>
      <c r="T470" s="99">
        <v>0</v>
      </c>
      <c r="U470" s="99">
        <v>0</v>
      </c>
      <c r="V470" s="99">
        <v>0</v>
      </c>
      <c r="W470" s="99">
        <v>0</v>
      </c>
      <c r="X470" s="99">
        <v>0</v>
      </c>
      <c r="Y470" s="99">
        <v>0</v>
      </c>
      <c r="Z470" s="99">
        <v>0</v>
      </c>
      <c r="AA470" s="99">
        <v>0</v>
      </c>
      <c r="AB470" s="99">
        <v>0</v>
      </c>
      <c r="AC470" s="99">
        <v>0</v>
      </c>
      <c r="AD470" s="99">
        <v>0</v>
      </c>
    </row>
    <row r="471" spans="4:30" hidden="1" outlineLevel="1" x14ac:dyDescent="0.2">
      <c r="E471" s="86"/>
      <c r="F471" s="91" t="s">
        <v>436</v>
      </c>
      <c r="G471" s="86" t="s">
        <v>681</v>
      </c>
      <c r="H471" s="92">
        <v>3315.2142583322766</v>
      </c>
      <c r="I471" s="99">
        <v>1353.3881062478852</v>
      </c>
      <c r="J471" s="99">
        <v>586.0343986690666</v>
      </c>
      <c r="K471" s="99">
        <v>167.39636300747176</v>
      </c>
      <c r="L471" s="99">
        <v>93.698227219951406</v>
      </c>
      <c r="M471" s="99">
        <v>15.20701234493967</v>
      </c>
      <c r="N471" s="99">
        <v>276.30160257236287</v>
      </c>
      <c r="O471" s="99">
        <v>71.613808534772105</v>
      </c>
      <c r="P471" s="99">
        <v>24.366803791063351</v>
      </c>
      <c r="Q471" s="99">
        <v>52.983476046113232</v>
      </c>
      <c r="R471" s="99">
        <v>9.3120457022695629</v>
      </c>
      <c r="S471" s="99">
        <v>158.27613407421825</v>
      </c>
      <c r="T471" s="99">
        <v>0.49339001432761631</v>
      </c>
      <c r="U471" s="99">
        <v>14.454885545675166</v>
      </c>
      <c r="V471" s="99">
        <v>77.91682265246429</v>
      </c>
      <c r="W471" s="99">
        <v>13.968097180308654</v>
      </c>
      <c r="X471" s="99">
        <v>106.83319539277574</v>
      </c>
      <c r="Y471" s="99">
        <v>19.858762001808554</v>
      </c>
      <c r="Z471" s="99">
        <v>0.41299182240712334</v>
      </c>
      <c r="AA471" s="99">
        <v>20.271753824215676</v>
      </c>
      <c r="AB471" s="99">
        <v>0.24530292601965206</v>
      </c>
      <c r="AC471" s="99">
        <v>452.01595586224568</v>
      </c>
      <c r="AD471" s="99">
        <v>361.84780876348685</v>
      </c>
    </row>
    <row r="472" spans="4:30" collapsed="1" x14ac:dyDescent="0.2">
      <c r="D472" s="84" t="s">
        <v>456</v>
      </c>
      <c r="E472" s="104">
        <v>74492</v>
      </c>
      <c r="F472" s="137" t="s">
        <v>436</v>
      </c>
      <c r="G472" s="86" t="s">
        <v>679</v>
      </c>
      <c r="H472" s="92">
        <v>74492.000000000015</v>
      </c>
      <c r="I472" s="99">
        <v>48633.021370919509</v>
      </c>
      <c r="J472" s="99">
        <v>2839.0360690165207</v>
      </c>
      <c r="K472" s="99">
        <v>7957.4105102141357</v>
      </c>
      <c r="L472" s="99">
        <v>274.48675532097008</v>
      </c>
      <c r="M472" s="99">
        <v>17.877215062005828</v>
      </c>
      <c r="N472" s="99">
        <v>8249.7744805971124</v>
      </c>
      <c r="O472" s="99">
        <v>5700.9643777029587</v>
      </c>
      <c r="P472" s="99">
        <v>841.02324505803028</v>
      </c>
      <c r="Q472" s="99">
        <v>110.90513649144735</v>
      </c>
      <c r="R472" s="99">
        <v>11.354538981938655</v>
      </c>
      <c r="S472" s="99">
        <v>6664.2472982343752</v>
      </c>
      <c r="T472" s="99">
        <v>189.98880063021869</v>
      </c>
      <c r="U472" s="99">
        <v>2533.2772269280104</v>
      </c>
      <c r="V472" s="99">
        <v>2157.8039732849184</v>
      </c>
      <c r="W472" s="99">
        <v>308.28177018108158</v>
      </c>
      <c r="X472" s="99">
        <v>5189.3517710242286</v>
      </c>
      <c r="Y472" s="99">
        <v>1804.0585092369745</v>
      </c>
      <c r="Z472" s="99">
        <v>22.531648007589272</v>
      </c>
      <c r="AA472" s="99">
        <v>1826.5901572445637</v>
      </c>
      <c r="AB472" s="99">
        <v>22.82548327965031</v>
      </c>
      <c r="AC472" s="99">
        <v>667.42706082120742</v>
      </c>
      <c r="AD472" s="99">
        <v>399.72630886284907</v>
      </c>
    </row>
    <row r="473" spans="4:30" hidden="1" outlineLevel="1" x14ac:dyDescent="0.2">
      <c r="E473" s="86"/>
      <c r="F473" s="91" t="s">
        <v>195</v>
      </c>
      <c r="G473" s="86" t="s">
        <v>687</v>
      </c>
      <c r="H473" s="92">
        <v>0</v>
      </c>
      <c r="I473" s="99">
        <v>0</v>
      </c>
      <c r="J473" s="99">
        <v>0</v>
      </c>
      <c r="K473" s="99">
        <v>0</v>
      </c>
      <c r="L473" s="99">
        <v>0</v>
      </c>
      <c r="M473" s="99">
        <v>0</v>
      </c>
      <c r="N473" s="99">
        <v>0</v>
      </c>
      <c r="O473" s="99">
        <v>0</v>
      </c>
      <c r="P473" s="99">
        <v>0</v>
      </c>
      <c r="Q473" s="99">
        <v>0</v>
      </c>
      <c r="R473" s="99">
        <v>0</v>
      </c>
      <c r="S473" s="99">
        <v>0</v>
      </c>
      <c r="T473" s="99">
        <v>0</v>
      </c>
      <c r="U473" s="99">
        <v>0</v>
      </c>
      <c r="V473" s="99">
        <v>0</v>
      </c>
      <c r="W473" s="99">
        <v>0</v>
      </c>
      <c r="X473" s="99">
        <v>0</v>
      </c>
      <c r="Y473" s="99">
        <v>0</v>
      </c>
      <c r="Z473" s="99">
        <v>0</v>
      </c>
      <c r="AA473" s="99">
        <v>0</v>
      </c>
      <c r="AB473" s="99">
        <v>0</v>
      </c>
      <c r="AC473" s="99">
        <v>0</v>
      </c>
      <c r="AD473" s="99">
        <v>0</v>
      </c>
    </row>
    <row r="474" spans="4:30" hidden="1" outlineLevel="1" x14ac:dyDescent="0.2">
      <c r="E474" s="86"/>
      <c r="F474" s="91" t="s">
        <v>195</v>
      </c>
      <c r="G474" s="86" t="s">
        <v>686</v>
      </c>
      <c r="H474" s="92">
        <v>0</v>
      </c>
      <c r="I474" s="99">
        <v>0</v>
      </c>
      <c r="J474" s="99">
        <v>0</v>
      </c>
      <c r="K474" s="99">
        <v>0</v>
      </c>
      <c r="L474" s="99">
        <v>0</v>
      </c>
      <c r="M474" s="99">
        <v>0</v>
      </c>
      <c r="N474" s="99">
        <v>0</v>
      </c>
      <c r="O474" s="99">
        <v>0</v>
      </c>
      <c r="P474" s="99">
        <v>0</v>
      </c>
      <c r="Q474" s="99">
        <v>0</v>
      </c>
      <c r="R474" s="99">
        <v>0</v>
      </c>
      <c r="S474" s="99">
        <v>0</v>
      </c>
      <c r="T474" s="99">
        <v>0</v>
      </c>
      <c r="U474" s="99">
        <v>0</v>
      </c>
      <c r="V474" s="99">
        <v>0</v>
      </c>
      <c r="W474" s="99">
        <v>0</v>
      </c>
      <c r="X474" s="99">
        <v>0</v>
      </c>
      <c r="Y474" s="99">
        <v>0</v>
      </c>
      <c r="Z474" s="99">
        <v>0</v>
      </c>
      <c r="AA474" s="99">
        <v>0</v>
      </c>
      <c r="AB474" s="99">
        <v>0</v>
      </c>
      <c r="AC474" s="99">
        <v>0</v>
      </c>
      <c r="AD474" s="99">
        <v>0</v>
      </c>
    </row>
    <row r="475" spans="4:30" hidden="1" outlineLevel="1" x14ac:dyDescent="0.2">
      <c r="E475" s="86"/>
      <c r="F475" s="91" t="s">
        <v>195</v>
      </c>
      <c r="G475" s="86" t="s">
        <v>685</v>
      </c>
      <c r="H475" s="92">
        <v>0</v>
      </c>
      <c r="I475" s="99">
        <v>0</v>
      </c>
      <c r="J475" s="99">
        <v>0</v>
      </c>
      <c r="K475" s="99">
        <v>0</v>
      </c>
      <c r="L475" s="99">
        <v>0</v>
      </c>
      <c r="M475" s="99">
        <v>0</v>
      </c>
      <c r="N475" s="99">
        <v>0</v>
      </c>
      <c r="O475" s="99">
        <v>0</v>
      </c>
      <c r="P475" s="99">
        <v>0</v>
      </c>
      <c r="Q475" s="99">
        <v>0</v>
      </c>
      <c r="R475" s="99">
        <v>0</v>
      </c>
      <c r="S475" s="99">
        <v>0</v>
      </c>
      <c r="T475" s="99">
        <v>0</v>
      </c>
      <c r="U475" s="99">
        <v>0</v>
      </c>
      <c r="V475" s="99">
        <v>0</v>
      </c>
      <c r="W475" s="99">
        <v>0</v>
      </c>
      <c r="X475" s="99">
        <v>0</v>
      </c>
      <c r="Y475" s="99">
        <v>0</v>
      </c>
      <c r="Z475" s="99">
        <v>0</v>
      </c>
      <c r="AA475" s="99">
        <v>0</v>
      </c>
      <c r="AB475" s="99">
        <v>0</v>
      </c>
      <c r="AC475" s="99">
        <v>0</v>
      </c>
      <c r="AD475" s="99">
        <v>0</v>
      </c>
    </row>
    <row r="476" spans="4:30" hidden="1" outlineLevel="1" x14ac:dyDescent="0.2">
      <c r="E476" s="86"/>
      <c r="F476" s="91" t="s">
        <v>195</v>
      </c>
      <c r="G476" s="86" t="s">
        <v>684</v>
      </c>
      <c r="H476" s="92">
        <v>73425.898748136548</v>
      </c>
      <c r="I476" s="99">
        <v>49073.659786683995</v>
      </c>
      <c r="J476" s="99">
        <v>2313.2042137426997</v>
      </c>
      <c r="K476" s="99">
        <v>8399.3864692179159</v>
      </c>
      <c r="L476" s="99">
        <v>259.58474754818803</v>
      </c>
      <c r="M476" s="99">
        <v>0</v>
      </c>
      <c r="N476" s="99">
        <v>8658.9712167661037</v>
      </c>
      <c r="O476" s="99">
        <v>6298.0717646868761</v>
      </c>
      <c r="P476" s="99">
        <v>1173.0162899954812</v>
      </c>
      <c r="Q476" s="99">
        <v>0</v>
      </c>
      <c r="R476" s="99">
        <v>0</v>
      </c>
      <c r="S476" s="99">
        <v>7471.0880546823573</v>
      </c>
      <c r="T476" s="99">
        <v>224.52237720449213</v>
      </c>
      <c r="U476" s="99">
        <v>3621.0378847224215</v>
      </c>
      <c r="V476" s="99">
        <v>0</v>
      </c>
      <c r="W476" s="99">
        <v>0</v>
      </c>
      <c r="X476" s="99">
        <v>3845.5602619269134</v>
      </c>
      <c r="Y476" s="99">
        <v>1899.1580688145634</v>
      </c>
      <c r="Z476" s="99">
        <v>31.685390866226822</v>
      </c>
      <c r="AA476" s="99">
        <v>1930.8434596807901</v>
      </c>
      <c r="AB476" s="99">
        <v>25.670475736380073</v>
      </c>
      <c r="AC476" s="99">
        <v>87.943483484588356</v>
      </c>
      <c r="AD476" s="99">
        <v>18.957795432709279</v>
      </c>
    </row>
    <row r="477" spans="4:30" hidden="1" outlineLevel="1" x14ac:dyDescent="0.2">
      <c r="E477" s="86"/>
      <c r="F477" s="91" t="s">
        <v>195</v>
      </c>
      <c r="G477" s="86" t="s">
        <v>683</v>
      </c>
      <c r="H477" s="92">
        <v>30303.77152269112</v>
      </c>
      <c r="I477" s="99">
        <v>22658.173956585968</v>
      </c>
      <c r="J477" s="99">
        <v>1092.3577878193541</v>
      </c>
      <c r="K477" s="99">
        <v>3296.0986722260072</v>
      </c>
      <c r="L477" s="99">
        <v>0</v>
      </c>
      <c r="M477" s="99">
        <v>0</v>
      </c>
      <c r="N477" s="99">
        <v>3296.0986722260072</v>
      </c>
      <c r="O477" s="99">
        <v>2100.2869031430373</v>
      </c>
      <c r="P477" s="99">
        <v>0</v>
      </c>
      <c r="Q477" s="99">
        <v>0</v>
      </c>
      <c r="R477" s="99">
        <v>0</v>
      </c>
      <c r="S477" s="99">
        <v>2100.2869031430373</v>
      </c>
      <c r="T477" s="99">
        <v>56.787351739641856</v>
      </c>
      <c r="U477" s="99">
        <v>0</v>
      </c>
      <c r="V477" s="99">
        <v>0</v>
      </c>
      <c r="W477" s="99">
        <v>0</v>
      </c>
      <c r="X477" s="99">
        <v>56.787351739641856</v>
      </c>
      <c r="Y477" s="99">
        <v>774.6784175792958</v>
      </c>
      <c r="Z477" s="99">
        <v>0</v>
      </c>
      <c r="AA477" s="99">
        <v>774.6784175792958</v>
      </c>
      <c r="AB477" s="99">
        <v>8.0388628596952145</v>
      </c>
      <c r="AC477" s="99">
        <v>272.95031278995918</v>
      </c>
      <c r="AD477" s="99">
        <v>44.399257948162813</v>
      </c>
    </row>
    <row r="478" spans="4:30" hidden="1" outlineLevel="1" x14ac:dyDescent="0.2">
      <c r="E478" s="86"/>
      <c r="F478" s="91" t="s">
        <v>195</v>
      </c>
      <c r="G478" s="86" t="s">
        <v>682</v>
      </c>
      <c r="H478" s="92">
        <v>0</v>
      </c>
      <c r="I478" s="99">
        <v>0</v>
      </c>
      <c r="J478" s="99">
        <v>0</v>
      </c>
      <c r="K478" s="99">
        <v>0</v>
      </c>
      <c r="L478" s="99">
        <v>0</v>
      </c>
      <c r="M478" s="99">
        <v>0</v>
      </c>
      <c r="N478" s="99">
        <v>0</v>
      </c>
      <c r="O478" s="99">
        <v>0</v>
      </c>
      <c r="P478" s="99">
        <v>0</v>
      </c>
      <c r="Q478" s="99">
        <v>0</v>
      </c>
      <c r="R478" s="99">
        <v>0</v>
      </c>
      <c r="S478" s="99">
        <v>0</v>
      </c>
      <c r="T478" s="99">
        <v>0</v>
      </c>
      <c r="U478" s="99">
        <v>0</v>
      </c>
      <c r="V478" s="99">
        <v>0</v>
      </c>
      <c r="W478" s="99">
        <v>0</v>
      </c>
      <c r="X478" s="99">
        <v>0</v>
      </c>
      <c r="Y478" s="99">
        <v>0</v>
      </c>
      <c r="Z478" s="99">
        <v>0</v>
      </c>
      <c r="AA478" s="99">
        <v>0</v>
      </c>
      <c r="AB478" s="99">
        <v>0</v>
      </c>
      <c r="AC478" s="99">
        <v>0</v>
      </c>
      <c r="AD478" s="99">
        <v>0</v>
      </c>
    </row>
    <row r="479" spans="4:30" hidden="1" outlineLevel="1" x14ac:dyDescent="0.2">
      <c r="E479" s="86"/>
      <c r="F479" s="91" t="s">
        <v>195</v>
      </c>
      <c r="G479" s="86" t="s">
        <v>681</v>
      </c>
      <c r="H479" s="92">
        <v>5594.329729172352</v>
      </c>
      <c r="I479" s="99">
        <v>2283.8039197199782</v>
      </c>
      <c r="J479" s="99">
        <v>988.91637261515643</v>
      </c>
      <c r="K479" s="99">
        <v>282.47659944582858</v>
      </c>
      <c r="L479" s="99">
        <v>158.11309232574581</v>
      </c>
      <c r="M479" s="99">
        <v>25.661400628743397</v>
      </c>
      <c r="N479" s="99">
        <v>466.25109240031782</v>
      </c>
      <c r="O479" s="99">
        <v>120.8462641889307</v>
      </c>
      <c r="P479" s="99">
        <v>41.118288059556434</v>
      </c>
      <c r="Q479" s="99">
        <v>89.408108225490807</v>
      </c>
      <c r="R479" s="99">
        <v>15.713812155786439</v>
      </c>
      <c r="S479" s="99">
        <v>267.08647262976439</v>
      </c>
      <c r="T479" s="99">
        <v>0.83258161016062726</v>
      </c>
      <c r="U479" s="99">
        <v>24.392208056149514</v>
      </c>
      <c r="V479" s="99">
        <v>131.48242116532373</v>
      </c>
      <c r="W479" s="99">
        <v>23.570766540766122</v>
      </c>
      <c r="X479" s="99">
        <v>180.27797737239999</v>
      </c>
      <c r="Y479" s="99">
        <v>33.511095812903221</v>
      </c>
      <c r="Z479" s="99">
        <v>0.69691194896087783</v>
      </c>
      <c r="AA479" s="99">
        <v>34.208007761864096</v>
      </c>
      <c r="AB479" s="99">
        <v>0.41394170776010292</v>
      </c>
      <c r="AC479" s="99">
        <v>762.7640637659714</v>
      </c>
      <c r="AD479" s="99">
        <v>610.60788119913889</v>
      </c>
    </row>
    <row r="480" spans="4:30" collapsed="1" x14ac:dyDescent="0.2">
      <c r="D480" s="84" t="s">
        <v>455</v>
      </c>
      <c r="E480" s="104">
        <v>109324</v>
      </c>
      <c r="F480" s="102" t="s">
        <v>195</v>
      </c>
      <c r="G480" s="86" t="s">
        <v>679</v>
      </c>
      <c r="H480" s="92">
        <v>109323.99999999997</v>
      </c>
      <c r="I480" s="99">
        <v>74015.637662989946</v>
      </c>
      <c r="J480" s="99">
        <v>4394.4783741772098</v>
      </c>
      <c r="K480" s="99">
        <v>11977.961740889752</v>
      </c>
      <c r="L480" s="99">
        <v>417.69783987393384</v>
      </c>
      <c r="M480" s="99">
        <v>25.661400628743397</v>
      </c>
      <c r="N480" s="99">
        <v>12421.32098139243</v>
      </c>
      <c r="O480" s="99">
        <v>8519.2049320188453</v>
      </c>
      <c r="P480" s="99">
        <v>1214.1345780550378</v>
      </c>
      <c r="Q480" s="99">
        <v>89.408108225490807</v>
      </c>
      <c r="R480" s="99">
        <v>15.713812155786439</v>
      </c>
      <c r="S480" s="99">
        <v>9838.4614304551615</v>
      </c>
      <c r="T480" s="99">
        <v>282.14231055429462</v>
      </c>
      <c r="U480" s="99">
        <v>3645.4300927785707</v>
      </c>
      <c r="V480" s="99">
        <v>131.48242116532373</v>
      </c>
      <c r="W480" s="99">
        <v>23.570766540766122</v>
      </c>
      <c r="X480" s="99">
        <v>4082.625591038955</v>
      </c>
      <c r="Y480" s="99">
        <v>2707.3475822067626</v>
      </c>
      <c r="Z480" s="99">
        <v>32.3823028151877</v>
      </c>
      <c r="AA480" s="99">
        <v>2739.7298850219504</v>
      </c>
      <c r="AB480" s="99">
        <v>34.123280303835394</v>
      </c>
      <c r="AC480" s="99">
        <v>1123.6578600405189</v>
      </c>
      <c r="AD480" s="99">
        <v>673.964934580011</v>
      </c>
    </row>
    <row r="481" spans="4:30" hidden="1" outlineLevel="1" x14ac:dyDescent="0.2">
      <c r="E481" s="86"/>
      <c r="F481" s="91" t="s">
        <v>399</v>
      </c>
      <c r="G481" s="86" t="s">
        <v>687</v>
      </c>
      <c r="H481" s="92">
        <v>21130.454155859432</v>
      </c>
      <c r="I481" s="99">
        <v>9423.3485404368566</v>
      </c>
      <c r="J481" s="99">
        <v>624.29438265387523</v>
      </c>
      <c r="K481" s="99">
        <v>2155.413321533606</v>
      </c>
      <c r="L481" s="99">
        <v>63.688207592240516</v>
      </c>
      <c r="M481" s="99">
        <v>6.2007084110880388</v>
      </c>
      <c r="N481" s="99">
        <v>2225.3022375369342</v>
      </c>
      <c r="O481" s="99">
        <v>1652.4104920249965</v>
      </c>
      <c r="P481" s="99">
        <v>315.93904022855537</v>
      </c>
      <c r="Q481" s="99">
        <v>136.02909589528784</v>
      </c>
      <c r="R481" s="99">
        <v>5.974247818847541</v>
      </c>
      <c r="S481" s="99">
        <v>2110.3528759676874</v>
      </c>
      <c r="T481" s="99">
        <v>49.220775260410235</v>
      </c>
      <c r="U481" s="99">
        <v>854.45833037728517</v>
      </c>
      <c r="V481" s="99">
        <v>4600.7546776595209</v>
      </c>
      <c r="W481" s="99">
        <v>751.34152207444038</v>
      </c>
      <c r="X481" s="99">
        <v>6255.775305371656</v>
      </c>
      <c r="Y481" s="99">
        <v>476.60699612831422</v>
      </c>
      <c r="Z481" s="99">
        <v>7.5558486123541231</v>
      </c>
      <c r="AA481" s="99">
        <v>484.16284474066833</v>
      </c>
      <c r="AB481" s="99">
        <v>7.2179691517523672</v>
      </c>
      <c r="AC481" s="99">
        <v>0</v>
      </c>
      <c r="AD481" s="99">
        <v>0</v>
      </c>
    </row>
    <row r="482" spans="4:30" hidden="1" outlineLevel="1" x14ac:dyDescent="0.2">
      <c r="E482" s="86"/>
      <c r="F482" s="91" t="s">
        <v>399</v>
      </c>
      <c r="G482" s="86" t="s">
        <v>686</v>
      </c>
      <c r="H482" s="92">
        <v>-1655.1761098239388</v>
      </c>
      <c r="I482" s="99">
        <v>-1282.6766089951943</v>
      </c>
      <c r="J482" s="99">
        <v>12.465787261924111</v>
      </c>
      <c r="K482" s="99">
        <v>-19.92071385264007</v>
      </c>
      <c r="L482" s="99">
        <v>-1.7099860069343147</v>
      </c>
      <c r="M482" s="99">
        <v>1.5203334388285801</v>
      </c>
      <c r="N482" s="99">
        <v>-20.110366420745805</v>
      </c>
      <c r="O482" s="99">
        <v>-15.63749606257333</v>
      </c>
      <c r="P482" s="99">
        <v>0.90581040095854193</v>
      </c>
      <c r="Q482" s="99">
        <v>-2.3776615639225622</v>
      </c>
      <c r="R482" s="99">
        <v>-0.17511799100280573</v>
      </c>
      <c r="S482" s="99">
        <v>-17.284465216540159</v>
      </c>
      <c r="T482" s="99">
        <v>-4.2983456795679817</v>
      </c>
      <c r="U482" s="99">
        <v>-43.545211490438014</v>
      </c>
      <c r="V482" s="99">
        <v>-210.41543819471212</v>
      </c>
      <c r="W482" s="99">
        <v>-70.57463817074418</v>
      </c>
      <c r="X482" s="99">
        <v>-328.83363353546224</v>
      </c>
      <c r="Y482" s="99">
        <v>-18.458242843947424</v>
      </c>
      <c r="Z482" s="99">
        <v>-0.50941041067089921</v>
      </c>
      <c r="AA482" s="99">
        <v>-18.967653254618323</v>
      </c>
      <c r="AB482" s="99">
        <v>0.23083033669805864</v>
      </c>
      <c r="AC482" s="99">
        <v>0</v>
      </c>
      <c r="AD482" s="99">
        <v>0</v>
      </c>
    </row>
    <row r="483" spans="4:30" hidden="1" outlineLevel="1" x14ac:dyDescent="0.2">
      <c r="E483" s="86"/>
      <c r="F483" s="91" t="s">
        <v>399</v>
      </c>
      <c r="G483" s="86" t="s">
        <v>685</v>
      </c>
      <c r="H483" s="92">
        <v>-347.43032608128266</v>
      </c>
      <c r="I483" s="99">
        <v>-270.01921452065278</v>
      </c>
      <c r="J483" s="99">
        <v>2.3095433715191587</v>
      </c>
      <c r="K483" s="99">
        <v>-4.7458460426742484</v>
      </c>
      <c r="L483" s="99">
        <v>-0.36506972961075096</v>
      </c>
      <c r="M483" s="99">
        <v>0.51491114042332187</v>
      </c>
      <c r="N483" s="99">
        <v>-4.5960046318616774</v>
      </c>
      <c r="O483" s="99">
        <v>-3.6700854063205441</v>
      </c>
      <c r="P483" s="99">
        <v>7.1989369509181139E-2</v>
      </c>
      <c r="Q483" s="99">
        <v>-0.69571958289700242</v>
      </c>
      <c r="R483" s="99">
        <v>0</v>
      </c>
      <c r="S483" s="99">
        <v>-4.293815619708365</v>
      </c>
      <c r="T483" s="99">
        <v>-0.87771768007755491</v>
      </c>
      <c r="U483" s="99">
        <v>-9.0189665204612126</v>
      </c>
      <c r="V483" s="99">
        <v>-57.597382927187525</v>
      </c>
      <c r="W483" s="99">
        <v>0</v>
      </c>
      <c r="X483" s="99">
        <v>-67.494067127726296</v>
      </c>
      <c r="Y483" s="99">
        <v>-3.7779846447115357</v>
      </c>
      <c r="Z483" s="99">
        <v>-0.10203030220695493</v>
      </c>
      <c r="AA483" s="99">
        <v>-3.8800149469184908</v>
      </c>
      <c r="AB483" s="99">
        <v>4.4432883401595784E-2</v>
      </c>
      <c r="AC483" s="99">
        <v>0.40374061209665352</v>
      </c>
      <c r="AD483" s="99">
        <v>9.5073898567582832E-2</v>
      </c>
    </row>
    <row r="484" spans="4:30" hidden="1" outlineLevel="1" x14ac:dyDescent="0.2">
      <c r="E484" s="86"/>
      <c r="F484" s="91" t="s">
        <v>399</v>
      </c>
      <c r="G484" s="86" t="s">
        <v>684</v>
      </c>
      <c r="H484" s="92">
        <v>5561.3381822184101</v>
      </c>
      <c r="I484" s="99">
        <v>3164.7469423896396</v>
      </c>
      <c r="J484" s="99">
        <v>253.55818685985284</v>
      </c>
      <c r="K484" s="99">
        <v>839.12621726070051</v>
      </c>
      <c r="L484" s="99">
        <v>23.867916086068377</v>
      </c>
      <c r="M484" s="99">
        <v>0</v>
      </c>
      <c r="N484" s="99">
        <v>862.99413334676888</v>
      </c>
      <c r="O484" s="99">
        <v>634.56594085808183</v>
      </c>
      <c r="P484" s="99">
        <v>123.21649631922374</v>
      </c>
      <c r="Q484" s="99">
        <v>0</v>
      </c>
      <c r="R484" s="99">
        <v>0</v>
      </c>
      <c r="S484" s="99">
        <v>757.78243717730561</v>
      </c>
      <c r="T484" s="99">
        <v>17.246887261211313</v>
      </c>
      <c r="U484" s="99">
        <v>311.87699706433779</v>
      </c>
      <c r="V484" s="99">
        <v>0</v>
      </c>
      <c r="W484" s="99">
        <v>0</v>
      </c>
      <c r="X484" s="99">
        <v>329.12388432554911</v>
      </c>
      <c r="Y484" s="99">
        <v>172.67468683164969</v>
      </c>
      <c r="Z484" s="99">
        <v>2.6147924663533741</v>
      </c>
      <c r="AA484" s="99">
        <v>175.28947929800307</v>
      </c>
      <c r="AB484" s="99">
        <v>2.9980043394279914</v>
      </c>
      <c r="AC484" s="99">
        <v>12.208951849612001</v>
      </c>
      <c r="AD484" s="99">
        <v>2.6361626322505431</v>
      </c>
    </row>
    <row r="485" spans="4:30" hidden="1" outlineLevel="1" x14ac:dyDescent="0.2">
      <c r="E485" s="86"/>
      <c r="F485" s="91" t="s">
        <v>399</v>
      </c>
      <c r="G485" s="86" t="s">
        <v>683</v>
      </c>
      <c r="H485" s="92">
        <v>2366.3103298827705</v>
      </c>
      <c r="I485" s="99">
        <v>1503.5105270819301</v>
      </c>
      <c r="J485" s="99">
        <v>133.55638314224146</v>
      </c>
      <c r="K485" s="99">
        <v>363.37121859640615</v>
      </c>
      <c r="L485" s="99">
        <v>0</v>
      </c>
      <c r="M485" s="99">
        <v>0</v>
      </c>
      <c r="N485" s="99">
        <v>363.37121859640615</v>
      </c>
      <c r="O485" s="99">
        <v>233.37785548054094</v>
      </c>
      <c r="P485" s="99">
        <v>0</v>
      </c>
      <c r="Q485" s="99">
        <v>0</v>
      </c>
      <c r="R485" s="99">
        <v>0</v>
      </c>
      <c r="S485" s="99">
        <v>233.37785548054094</v>
      </c>
      <c r="T485" s="99">
        <v>4.6422483638645744</v>
      </c>
      <c r="U485" s="99">
        <v>0</v>
      </c>
      <c r="V485" s="99">
        <v>0</v>
      </c>
      <c r="W485" s="99">
        <v>0</v>
      </c>
      <c r="X485" s="99">
        <v>4.6422483638645744</v>
      </c>
      <c r="Y485" s="99">
        <v>76.769252062533496</v>
      </c>
      <c r="Z485" s="99">
        <v>0</v>
      </c>
      <c r="AA485" s="99">
        <v>76.769252062533496</v>
      </c>
      <c r="AB485" s="99">
        <v>1.052586920278082</v>
      </c>
      <c r="AC485" s="99">
        <v>42.987091734227796</v>
      </c>
      <c r="AD485" s="99">
        <v>7.0431665007481241</v>
      </c>
    </row>
    <row r="486" spans="4:30" hidden="1" outlineLevel="1" x14ac:dyDescent="0.2">
      <c r="E486" s="86"/>
      <c r="F486" s="91" t="s">
        <v>399</v>
      </c>
      <c r="G486" s="86" t="s">
        <v>682</v>
      </c>
      <c r="H486" s="92">
        <v>17900.272709121655</v>
      </c>
      <c r="I486" s="99">
        <v>6811.690288276649</v>
      </c>
      <c r="J486" s="99">
        <v>434.2662544855495</v>
      </c>
      <c r="K486" s="99">
        <v>1459.2534131035411</v>
      </c>
      <c r="L486" s="99">
        <v>41.960464970352966</v>
      </c>
      <c r="M486" s="99">
        <v>1.9956093465174207</v>
      </c>
      <c r="N486" s="99">
        <v>1503.2094874204113</v>
      </c>
      <c r="O486" s="99">
        <v>1355.7175175171931</v>
      </c>
      <c r="P486" s="99">
        <v>254.86903260759982</v>
      </c>
      <c r="Q486" s="99">
        <v>112.37126413998399</v>
      </c>
      <c r="R486" s="99">
        <v>5.2070250549079313</v>
      </c>
      <c r="S486" s="99">
        <v>1728.1648393196849</v>
      </c>
      <c r="T486" s="99">
        <v>50.675265951567418</v>
      </c>
      <c r="U486" s="99">
        <v>870.46010847783236</v>
      </c>
      <c r="V486" s="99">
        <v>5027.5018442969968</v>
      </c>
      <c r="W486" s="99">
        <v>917.27333551998231</v>
      </c>
      <c r="X486" s="99">
        <v>6865.9105542463794</v>
      </c>
      <c r="Y486" s="99">
        <v>361.0394696553862</v>
      </c>
      <c r="Z486" s="99">
        <v>5.8732846914060435</v>
      </c>
      <c r="AA486" s="99">
        <v>366.91275434679227</v>
      </c>
      <c r="AB486" s="99">
        <v>6.6600894934536257</v>
      </c>
      <c r="AC486" s="99">
        <v>155.51117860608738</v>
      </c>
      <c r="AD486" s="99">
        <v>27.94726292665468</v>
      </c>
    </row>
    <row r="487" spans="4:30" hidden="1" outlineLevel="1" x14ac:dyDescent="0.2">
      <c r="E487" s="86"/>
      <c r="F487" s="91" t="s">
        <v>399</v>
      </c>
      <c r="G487" s="86" t="s">
        <v>681</v>
      </c>
      <c r="H487" s="92">
        <v>2119.2310588229548</v>
      </c>
      <c r="I487" s="99">
        <v>1001.6190185995358</v>
      </c>
      <c r="J487" s="99">
        <v>292.39697856031836</v>
      </c>
      <c r="K487" s="99">
        <v>77.668920266093139</v>
      </c>
      <c r="L487" s="99">
        <v>18.927788462929563</v>
      </c>
      <c r="M487" s="99">
        <v>4.7837946910396667</v>
      </c>
      <c r="N487" s="99">
        <v>101.38050342006238</v>
      </c>
      <c r="O487" s="99">
        <v>19.34279195782473</v>
      </c>
      <c r="P487" s="99">
        <v>5.7639324596657149</v>
      </c>
      <c r="Q487" s="99">
        <v>11.199207158659576</v>
      </c>
      <c r="R487" s="99">
        <v>1.8880998720679718</v>
      </c>
      <c r="S487" s="99">
        <v>38.194031448217984</v>
      </c>
      <c r="T487" s="99">
        <v>0.10438152349637631</v>
      </c>
      <c r="U487" s="99">
        <v>2.834510734774732</v>
      </c>
      <c r="V487" s="99">
        <v>14.954215298954329</v>
      </c>
      <c r="W487" s="99">
        <v>2.26074847499364</v>
      </c>
      <c r="X487" s="99">
        <v>20.153856032219078</v>
      </c>
      <c r="Y487" s="99">
        <v>4.8457239764844955</v>
      </c>
      <c r="Z487" s="99">
        <v>7.7516746100882314E-2</v>
      </c>
      <c r="AA487" s="99">
        <v>4.923240722585378</v>
      </c>
      <c r="AB487" s="99">
        <v>0.12945859093265402</v>
      </c>
      <c r="AC487" s="99">
        <v>565.38396732301578</v>
      </c>
      <c r="AD487" s="99">
        <v>95.050004126066924</v>
      </c>
    </row>
    <row r="488" spans="4:30" collapsed="1" x14ac:dyDescent="0.2">
      <c r="D488" s="84" t="s">
        <v>454</v>
      </c>
      <c r="E488" s="104">
        <v>47075</v>
      </c>
      <c r="F488" s="102" t="s">
        <v>399</v>
      </c>
      <c r="G488" s="86" t="s">
        <v>679</v>
      </c>
      <c r="H488" s="92">
        <v>47075</v>
      </c>
      <c r="I488" s="99">
        <v>20352.219493268756</v>
      </c>
      <c r="J488" s="99">
        <v>1752.8475163352798</v>
      </c>
      <c r="K488" s="99">
        <v>4870.1665308650317</v>
      </c>
      <c r="L488" s="99">
        <v>146.36932137504633</v>
      </c>
      <c r="M488" s="99">
        <v>15.015357027897016</v>
      </c>
      <c r="N488" s="99">
        <v>5031.5512092679755</v>
      </c>
      <c r="O488" s="99">
        <v>3876.1070163697432</v>
      </c>
      <c r="P488" s="99">
        <v>700.76630138551241</v>
      </c>
      <c r="Q488" s="99">
        <v>256.52618604711182</v>
      </c>
      <c r="R488" s="99">
        <v>12.894254754820636</v>
      </c>
      <c r="S488" s="99">
        <v>4846.2937585571881</v>
      </c>
      <c r="T488" s="99">
        <v>116.71349500090439</v>
      </c>
      <c r="U488" s="99">
        <v>1987.0657686433308</v>
      </c>
      <c r="V488" s="99">
        <v>9375.197916133573</v>
      </c>
      <c r="W488" s="99">
        <v>1600.3009678986725</v>
      </c>
      <c r="X488" s="99">
        <v>13079.278147676481</v>
      </c>
      <c r="Y488" s="99">
        <v>1069.6999011657092</v>
      </c>
      <c r="Z488" s="99">
        <v>15.51000180333657</v>
      </c>
      <c r="AA488" s="99">
        <v>1085.2099029690457</v>
      </c>
      <c r="AB488" s="99">
        <v>18.333371715944381</v>
      </c>
      <c r="AC488" s="99">
        <v>776.49493012503933</v>
      </c>
      <c r="AD488" s="99">
        <v>132.77167008428779</v>
      </c>
    </row>
    <row r="489" spans="4:30" hidden="1" outlineLevel="1" x14ac:dyDescent="0.2">
      <c r="E489" s="86"/>
      <c r="F489" s="91" t="s">
        <v>274</v>
      </c>
      <c r="G489" s="86" t="s">
        <v>687</v>
      </c>
      <c r="H489" s="92">
        <v>0</v>
      </c>
      <c r="I489" s="99">
        <v>0</v>
      </c>
      <c r="J489" s="99">
        <v>0</v>
      </c>
      <c r="K489" s="99">
        <v>0</v>
      </c>
      <c r="L489" s="99">
        <v>0</v>
      </c>
      <c r="M489" s="99">
        <v>0</v>
      </c>
      <c r="N489" s="99">
        <v>0</v>
      </c>
      <c r="O489" s="99">
        <v>0</v>
      </c>
      <c r="P489" s="99">
        <v>0</v>
      </c>
      <c r="Q489" s="99">
        <v>0</v>
      </c>
      <c r="R489" s="99">
        <v>0</v>
      </c>
      <c r="S489" s="99">
        <v>0</v>
      </c>
      <c r="T489" s="99">
        <v>0</v>
      </c>
      <c r="U489" s="99">
        <v>0</v>
      </c>
      <c r="V489" s="99">
        <v>0</v>
      </c>
      <c r="W489" s="99">
        <v>0</v>
      </c>
      <c r="X489" s="99">
        <v>0</v>
      </c>
      <c r="Y489" s="99">
        <v>0</v>
      </c>
      <c r="Z489" s="99">
        <v>0</v>
      </c>
      <c r="AA489" s="99">
        <v>0</v>
      </c>
      <c r="AB489" s="99">
        <v>0</v>
      </c>
      <c r="AC489" s="99">
        <v>0</v>
      </c>
      <c r="AD489" s="99">
        <v>0</v>
      </c>
    </row>
    <row r="490" spans="4:30" hidden="1" outlineLevel="1" x14ac:dyDescent="0.2">
      <c r="E490" s="86"/>
      <c r="F490" s="91" t="s">
        <v>274</v>
      </c>
      <c r="G490" s="86" t="s">
        <v>686</v>
      </c>
      <c r="H490" s="92">
        <v>0</v>
      </c>
      <c r="I490" s="99">
        <v>0</v>
      </c>
      <c r="J490" s="99">
        <v>0</v>
      </c>
      <c r="K490" s="99">
        <v>0</v>
      </c>
      <c r="L490" s="99">
        <v>0</v>
      </c>
      <c r="M490" s="99">
        <v>0</v>
      </c>
      <c r="N490" s="99">
        <v>0</v>
      </c>
      <c r="O490" s="99">
        <v>0</v>
      </c>
      <c r="P490" s="99">
        <v>0</v>
      </c>
      <c r="Q490" s="99">
        <v>0</v>
      </c>
      <c r="R490" s="99">
        <v>0</v>
      </c>
      <c r="S490" s="99">
        <v>0</v>
      </c>
      <c r="T490" s="99">
        <v>0</v>
      </c>
      <c r="U490" s="99">
        <v>0</v>
      </c>
      <c r="V490" s="99">
        <v>0</v>
      </c>
      <c r="W490" s="99">
        <v>0</v>
      </c>
      <c r="X490" s="99">
        <v>0</v>
      </c>
      <c r="Y490" s="99">
        <v>0</v>
      </c>
      <c r="Z490" s="99">
        <v>0</v>
      </c>
      <c r="AA490" s="99">
        <v>0</v>
      </c>
      <c r="AB490" s="99">
        <v>0</v>
      </c>
      <c r="AC490" s="99">
        <v>0</v>
      </c>
      <c r="AD490" s="99">
        <v>0</v>
      </c>
    </row>
    <row r="491" spans="4:30" hidden="1" outlineLevel="1" x14ac:dyDescent="0.2">
      <c r="E491" s="86"/>
      <c r="F491" s="91" t="s">
        <v>274</v>
      </c>
      <c r="G491" s="86" t="s">
        <v>685</v>
      </c>
      <c r="H491" s="92">
        <v>0</v>
      </c>
      <c r="I491" s="99">
        <v>0</v>
      </c>
      <c r="J491" s="99">
        <v>0</v>
      </c>
      <c r="K491" s="99">
        <v>0</v>
      </c>
      <c r="L491" s="99">
        <v>0</v>
      </c>
      <c r="M491" s="99">
        <v>0</v>
      </c>
      <c r="N491" s="99">
        <v>0</v>
      </c>
      <c r="O491" s="99">
        <v>0</v>
      </c>
      <c r="P491" s="99">
        <v>0</v>
      </c>
      <c r="Q491" s="99">
        <v>0</v>
      </c>
      <c r="R491" s="99">
        <v>0</v>
      </c>
      <c r="S491" s="99">
        <v>0</v>
      </c>
      <c r="T491" s="99">
        <v>0</v>
      </c>
      <c r="U491" s="99">
        <v>0</v>
      </c>
      <c r="V491" s="99">
        <v>0</v>
      </c>
      <c r="W491" s="99">
        <v>0</v>
      </c>
      <c r="X491" s="99">
        <v>0</v>
      </c>
      <c r="Y491" s="99">
        <v>0</v>
      </c>
      <c r="Z491" s="99">
        <v>0</v>
      </c>
      <c r="AA491" s="99">
        <v>0</v>
      </c>
      <c r="AB491" s="99">
        <v>0</v>
      </c>
      <c r="AC491" s="99">
        <v>0</v>
      </c>
      <c r="AD491" s="99">
        <v>0</v>
      </c>
    </row>
    <row r="492" spans="4:30" hidden="1" outlineLevel="1" x14ac:dyDescent="0.2">
      <c r="E492" s="86"/>
      <c r="F492" s="91" t="s">
        <v>274</v>
      </c>
      <c r="G492" s="86" t="s">
        <v>684</v>
      </c>
      <c r="H492" s="92">
        <v>0</v>
      </c>
      <c r="I492" s="99">
        <v>0</v>
      </c>
      <c r="J492" s="99">
        <v>0</v>
      </c>
      <c r="K492" s="99">
        <v>0</v>
      </c>
      <c r="L492" s="99">
        <v>0</v>
      </c>
      <c r="M492" s="99">
        <v>0</v>
      </c>
      <c r="N492" s="99">
        <v>0</v>
      </c>
      <c r="O492" s="99">
        <v>0</v>
      </c>
      <c r="P492" s="99">
        <v>0</v>
      </c>
      <c r="Q492" s="99">
        <v>0</v>
      </c>
      <c r="R492" s="99">
        <v>0</v>
      </c>
      <c r="S492" s="99">
        <v>0</v>
      </c>
      <c r="T492" s="99">
        <v>0</v>
      </c>
      <c r="U492" s="99">
        <v>0</v>
      </c>
      <c r="V492" s="99">
        <v>0</v>
      </c>
      <c r="W492" s="99">
        <v>0</v>
      </c>
      <c r="X492" s="99">
        <v>0</v>
      </c>
      <c r="Y492" s="99">
        <v>0</v>
      </c>
      <c r="Z492" s="99">
        <v>0</v>
      </c>
      <c r="AA492" s="99">
        <v>0</v>
      </c>
      <c r="AB492" s="99">
        <v>0</v>
      </c>
      <c r="AC492" s="99">
        <v>0</v>
      </c>
      <c r="AD492" s="99">
        <v>0</v>
      </c>
    </row>
    <row r="493" spans="4:30" hidden="1" outlineLevel="1" x14ac:dyDescent="0.2">
      <c r="E493" s="86"/>
      <c r="F493" s="91" t="s">
        <v>274</v>
      </c>
      <c r="G493" s="86" t="s">
        <v>683</v>
      </c>
      <c r="H493" s="92">
        <v>0</v>
      </c>
      <c r="I493" s="99">
        <v>0</v>
      </c>
      <c r="J493" s="99">
        <v>0</v>
      </c>
      <c r="K493" s="99">
        <v>0</v>
      </c>
      <c r="L493" s="99">
        <v>0</v>
      </c>
      <c r="M493" s="99">
        <v>0</v>
      </c>
      <c r="N493" s="99">
        <v>0</v>
      </c>
      <c r="O493" s="99">
        <v>0</v>
      </c>
      <c r="P493" s="99">
        <v>0</v>
      </c>
      <c r="Q493" s="99">
        <v>0</v>
      </c>
      <c r="R493" s="99">
        <v>0</v>
      </c>
      <c r="S493" s="99">
        <v>0</v>
      </c>
      <c r="T493" s="99">
        <v>0</v>
      </c>
      <c r="U493" s="99">
        <v>0</v>
      </c>
      <c r="V493" s="99">
        <v>0</v>
      </c>
      <c r="W493" s="99">
        <v>0</v>
      </c>
      <c r="X493" s="99">
        <v>0</v>
      </c>
      <c r="Y493" s="99">
        <v>0</v>
      </c>
      <c r="Z493" s="99">
        <v>0</v>
      </c>
      <c r="AA493" s="99">
        <v>0</v>
      </c>
      <c r="AB493" s="99">
        <v>0</v>
      </c>
      <c r="AC493" s="99">
        <v>0</v>
      </c>
      <c r="AD493" s="99">
        <v>0</v>
      </c>
    </row>
    <row r="494" spans="4:30" hidden="1" outlineLevel="1" x14ac:dyDescent="0.2">
      <c r="E494" s="86"/>
      <c r="F494" s="91" t="s">
        <v>274</v>
      </c>
      <c r="G494" s="86" t="s">
        <v>682</v>
      </c>
      <c r="H494" s="92">
        <v>0</v>
      </c>
      <c r="I494" s="99">
        <v>0</v>
      </c>
      <c r="J494" s="99">
        <v>0</v>
      </c>
      <c r="K494" s="99">
        <v>0</v>
      </c>
      <c r="L494" s="99">
        <v>0</v>
      </c>
      <c r="M494" s="99">
        <v>0</v>
      </c>
      <c r="N494" s="99">
        <v>0</v>
      </c>
      <c r="O494" s="99">
        <v>0</v>
      </c>
      <c r="P494" s="99">
        <v>0</v>
      </c>
      <c r="Q494" s="99">
        <v>0</v>
      </c>
      <c r="R494" s="99">
        <v>0</v>
      </c>
      <c r="S494" s="99">
        <v>0</v>
      </c>
      <c r="T494" s="99">
        <v>0</v>
      </c>
      <c r="U494" s="99">
        <v>0</v>
      </c>
      <c r="V494" s="99">
        <v>0</v>
      </c>
      <c r="W494" s="99">
        <v>0</v>
      </c>
      <c r="X494" s="99">
        <v>0</v>
      </c>
      <c r="Y494" s="99">
        <v>0</v>
      </c>
      <c r="Z494" s="99">
        <v>0</v>
      </c>
      <c r="AA494" s="99">
        <v>0</v>
      </c>
      <c r="AB494" s="99">
        <v>0</v>
      </c>
      <c r="AC494" s="99">
        <v>0</v>
      </c>
      <c r="AD494" s="99">
        <v>0</v>
      </c>
    </row>
    <row r="495" spans="4:30" hidden="1" outlineLevel="1" x14ac:dyDescent="0.2">
      <c r="E495" s="86"/>
      <c r="F495" s="91" t="s">
        <v>274</v>
      </c>
      <c r="G495" s="86" t="s">
        <v>681</v>
      </c>
      <c r="H495" s="92">
        <v>-831.99999999999977</v>
      </c>
      <c r="I495" s="99">
        <v>-530.14365393860464</v>
      </c>
      <c r="J495" s="99">
        <v>-92.764169128732192</v>
      </c>
      <c r="K495" s="99">
        <v>-26.053031257730417</v>
      </c>
      <c r="L495" s="99">
        <v>-0.30289706932523069</v>
      </c>
      <c r="M495" s="99">
        <v>-2.3299774563479283E-2</v>
      </c>
      <c r="N495" s="99">
        <v>-26.379228101619127</v>
      </c>
      <c r="O495" s="99">
        <v>-2.2794946114603896</v>
      </c>
      <c r="P495" s="99">
        <v>-0.22911444987421298</v>
      </c>
      <c r="Q495" s="99">
        <v>-6.6016027929857973E-2</v>
      </c>
      <c r="R495" s="99">
        <v>-7.766591521159761E-3</v>
      </c>
      <c r="S495" s="99">
        <v>-2.5823916807856202</v>
      </c>
      <c r="T495" s="99">
        <v>-1.5533183042319522E-2</v>
      </c>
      <c r="U495" s="99">
        <v>-0.13591535162029583</v>
      </c>
      <c r="V495" s="99">
        <v>-9.7082394014497017E-2</v>
      </c>
      <c r="W495" s="99">
        <v>-1.1649887281739641E-2</v>
      </c>
      <c r="X495" s="99">
        <v>-0.26018081595885201</v>
      </c>
      <c r="Y495" s="99">
        <v>-0.62521061745336082</v>
      </c>
      <c r="Z495" s="99">
        <v>-3.8832957605798805E-3</v>
      </c>
      <c r="AA495" s="99">
        <v>-0.6290939132139407</v>
      </c>
      <c r="AB495" s="99">
        <v>-3.8832957605798808E-2</v>
      </c>
      <c r="AC495" s="99">
        <v>-178.98886819664784</v>
      </c>
      <c r="AD495" s="99">
        <v>-0.21358126683189343</v>
      </c>
    </row>
    <row r="496" spans="4:30" collapsed="1" x14ac:dyDescent="0.2">
      <c r="D496" s="84" t="s">
        <v>453</v>
      </c>
      <c r="E496" s="104">
        <v>-832</v>
      </c>
      <c r="F496" s="102" t="s">
        <v>274</v>
      </c>
      <c r="G496" s="86" t="s">
        <v>679</v>
      </c>
      <c r="H496" s="92">
        <v>-831.99999999999977</v>
      </c>
      <c r="I496" s="99">
        <v>-530.14365393860464</v>
      </c>
      <c r="J496" s="99">
        <v>-92.764169128732192</v>
      </c>
      <c r="K496" s="99">
        <v>-26.053031257730417</v>
      </c>
      <c r="L496" s="99">
        <v>-0.30289706932523069</v>
      </c>
      <c r="M496" s="99">
        <v>-2.3299774563479283E-2</v>
      </c>
      <c r="N496" s="99">
        <v>-26.379228101619127</v>
      </c>
      <c r="O496" s="99">
        <v>-2.2794946114603896</v>
      </c>
      <c r="P496" s="99">
        <v>-0.22911444987421298</v>
      </c>
      <c r="Q496" s="99">
        <v>-6.6016027929857973E-2</v>
      </c>
      <c r="R496" s="99">
        <v>-7.766591521159761E-3</v>
      </c>
      <c r="S496" s="99">
        <v>-2.5823916807856202</v>
      </c>
      <c r="T496" s="99">
        <v>-1.5533183042319522E-2</v>
      </c>
      <c r="U496" s="99">
        <v>-0.13591535162029583</v>
      </c>
      <c r="V496" s="99">
        <v>-9.7082394014497017E-2</v>
      </c>
      <c r="W496" s="99">
        <v>-1.1649887281739641E-2</v>
      </c>
      <c r="X496" s="99">
        <v>-0.26018081595885201</v>
      </c>
      <c r="Y496" s="99">
        <v>-0.62521061745336082</v>
      </c>
      <c r="Z496" s="99">
        <v>-3.8832957605798805E-3</v>
      </c>
      <c r="AA496" s="99">
        <v>-0.6290939132139407</v>
      </c>
      <c r="AB496" s="99">
        <v>-3.8832957605798808E-2</v>
      </c>
      <c r="AC496" s="99">
        <v>-178.98886819664784</v>
      </c>
      <c r="AD496" s="99">
        <v>-0.21358126683189343</v>
      </c>
    </row>
    <row r="497" spans="4:30" hidden="1" outlineLevel="1" x14ac:dyDescent="0.2">
      <c r="E497" s="86"/>
      <c r="F497" s="91" t="s">
        <v>209</v>
      </c>
      <c r="G497" s="86" t="s">
        <v>687</v>
      </c>
      <c r="H497" s="92">
        <v>-1817.1267497263295</v>
      </c>
      <c r="I497" s="99">
        <v>-895.08572841942294</v>
      </c>
      <c r="J497" s="99">
        <v>-44.247285897560715</v>
      </c>
      <c r="K497" s="99">
        <v>-162.07527239606387</v>
      </c>
      <c r="L497" s="99">
        <v>-5.10155414334747</v>
      </c>
      <c r="M497" s="99">
        <v>-0.47840742344490911</v>
      </c>
      <c r="N497" s="99">
        <v>-167.65523396285624</v>
      </c>
      <c r="O497" s="99">
        <v>-123.20241957404481</v>
      </c>
      <c r="P497" s="99">
        <v>-22.956200139549512</v>
      </c>
      <c r="Q497" s="99">
        <v>-10.373479398604806</v>
      </c>
      <c r="R497" s="99">
        <v>-0.46648377298688387</v>
      </c>
      <c r="S497" s="99">
        <v>-156.99858288518604</v>
      </c>
      <c r="T497" s="99">
        <v>-4.3037760788550123</v>
      </c>
      <c r="U497" s="99">
        <v>-70.430562245162363</v>
      </c>
      <c r="V497" s="99">
        <v>-372.22750045490176</v>
      </c>
      <c r="W497" s="99">
        <v>-67.218117185321475</v>
      </c>
      <c r="X497" s="99">
        <v>-514.17995596424055</v>
      </c>
      <c r="Y497" s="99">
        <v>-37.835267553525746</v>
      </c>
      <c r="Z497" s="99">
        <v>-0.63372626915565133</v>
      </c>
      <c r="AA497" s="99">
        <v>-38.468993822681398</v>
      </c>
      <c r="AB497" s="99">
        <v>-0.49096877438176201</v>
      </c>
      <c r="AC497" s="99">
        <v>0</v>
      </c>
      <c r="AD497" s="99">
        <v>0</v>
      </c>
    </row>
    <row r="498" spans="4:30" hidden="1" outlineLevel="1" x14ac:dyDescent="0.2">
      <c r="E498" s="86"/>
      <c r="F498" s="91" t="s">
        <v>209</v>
      </c>
      <c r="G498" s="86" t="s">
        <v>686</v>
      </c>
      <c r="H498" s="92">
        <v>-6.6394507028708976</v>
      </c>
      <c r="I498" s="99">
        <v>-3.2704804822113149</v>
      </c>
      <c r="J498" s="99">
        <v>-0.16167153639498935</v>
      </c>
      <c r="K498" s="99">
        <v>-0.59219357229213887</v>
      </c>
      <c r="L498" s="99">
        <v>-1.8640151133036569E-2</v>
      </c>
      <c r="M498" s="99">
        <v>-1.7480137278967124E-3</v>
      </c>
      <c r="N498" s="99">
        <v>-0.61258173715307207</v>
      </c>
      <c r="O498" s="99">
        <v>-0.45015923702597094</v>
      </c>
      <c r="P498" s="99">
        <v>-8.3877780773813318E-2</v>
      </c>
      <c r="Q498" s="99">
        <v>-3.7902807327367956E-2</v>
      </c>
      <c r="R498" s="99">
        <v>-1.7044468774135273E-3</v>
      </c>
      <c r="S498" s="99">
        <v>-0.5736442720045658</v>
      </c>
      <c r="T498" s="99">
        <v>-1.5725215159622958E-2</v>
      </c>
      <c r="U498" s="99">
        <v>-0.25734046679609018</v>
      </c>
      <c r="V498" s="99">
        <v>-1.3600515978840666</v>
      </c>
      <c r="W498" s="99">
        <v>-0.24560277672372344</v>
      </c>
      <c r="X498" s="99">
        <v>-1.8787200565635032</v>
      </c>
      <c r="Y498" s="99">
        <v>-0.13824318737776442</v>
      </c>
      <c r="Z498" s="99">
        <v>-2.3155205457224873E-3</v>
      </c>
      <c r="AA498" s="99">
        <v>-0.1405587079234869</v>
      </c>
      <c r="AB498" s="99">
        <v>-1.793910619965059E-3</v>
      </c>
      <c r="AC498" s="99">
        <v>0</v>
      </c>
      <c r="AD498" s="99">
        <v>0</v>
      </c>
    </row>
    <row r="499" spans="4:30" hidden="1" outlineLevel="1" x14ac:dyDescent="0.2">
      <c r="E499" s="86"/>
      <c r="F499" s="91" t="s">
        <v>209</v>
      </c>
      <c r="G499" s="86" t="s">
        <v>685</v>
      </c>
      <c r="H499" s="92">
        <v>-1.4604037595798747</v>
      </c>
      <c r="I499" s="99">
        <v>-0.71102302857760102</v>
      </c>
      <c r="J499" s="99">
        <v>-3.4314901487705489E-2</v>
      </c>
      <c r="K499" s="99">
        <v>-0.1248359337720145</v>
      </c>
      <c r="L499" s="99">
        <v>-3.8560645388325699E-3</v>
      </c>
      <c r="M499" s="99">
        <v>-4.802524448575382E-4</v>
      </c>
      <c r="N499" s="99">
        <v>-0.1291722507557046</v>
      </c>
      <c r="O499" s="99">
        <v>-9.4315499127314364E-2</v>
      </c>
      <c r="P499" s="99">
        <v>-1.7533141282329259E-2</v>
      </c>
      <c r="Q499" s="99">
        <v>-1.0432427977127616E-2</v>
      </c>
      <c r="R499" s="99">
        <v>0</v>
      </c>
      <c r="S499" s="99">
        <v>-0.12228106838677125</v>
      </c>
      <c r="T499" s="99">
        <v>-3.2933352848123452E-3</v>
      </c>
      <c r="U499" s="99">
        <v>-5.3913778924574565E-2</v>
      </c>
      <c r="V499" s="99">
        <v>-0.37560021284910983</v>
      </c>
      <c r="W499" s="99">
        <v>0</v>
      </c>
      <c r="X499" s="99">
        <v>-0.43280732705849673</v>
      </c>
      <c r="Y499" s="99">
        <v>-2.8386202024056006E-2</v>
      </c>
      <c r="Z499" s="99">
        <v>-4.7319875893860714E-4</v>
      </c>
      <c r="AA499" s="99">
        <v>-2.8859400782994614E-2</v>
      </c>
      <c r="AB499" s="99">
        <v>-3.7905906604072481E-4</v>
      </c>
      <c r="AC499" s="99">
        <v>-1.2888818592813166E-3</v>
      </c>
      <c r="AD499" s="99">
        <v>-2.7784160527899931E-4</v>
      </c>
    </row>
    <row r="500" spans="4:30" hidden="1" outlineLevel="1" x14ac:dyDescent="0.2">
      <c r="E500" s="86"/>
      <c r="F500" s="91" t="s">
        <v>209</v>
      </c>
      <c r="G500" s="86" t="s">
        <v>684</v>
      </c>
      <c r="H500" s="92">
        <v>-935.67846641910944</v>
      </c>
      <c r="I500" s="99">
        <v>-625.35382628793388</v>
      </c>
      <c r="J500" s="99">
        <v>-29.477546861950003</v>
      </c>
      <c r="K500" s="99">
        <v>-107.03478179187684</v>
      </c>
      <c r="L500" s="99">
        <v>-3.3079317057436008</v>
      </c>
      <c r="M500" s="99">
        <v>0</v>
      </c>
      <c r="N500" s="99">
        <v>-110.34271349762044</v>
      </c>
      <c r="O500" s="99">
        <v>-80.257378263677921</v>
      </c>
      <c r="P500" s="99">
        <v>-14.947942102451421</v>
      </c>
      <c r="Q500" s="99">
        <v>0</v>
      </c>
      <c r="R500" s="99">
        <v>0</v>
      </c>
      <c r="S500" s="99">
        <v>-95.205320366129342</v>
      </c>
      <c r="T500" s="99">
        <v>-2.8611260762375559</v>
      </c>
      <c r="U500" s="99">
        <v>-46.143489321723251</v>
      </c>
      <c r="V500" s="99">
        <v>0</v>
      </c>
      <c r="W500" s="99">
        <v>0</v>
      </c>
      <c r="X500" s="99">
        <v>-49.004615397960805</v>
      </c>
      <c r="Y500" s="99">
        <v>-24.201287823677966</v>
      </c>
      <c r="Z500" s="99">
        <v>-0.4037722171477483</v>
      </c>
      <c r="AA500" s="99">
        <v>-24.605060040825713</v>
      </c>
      <c r="AB500" s="99">
        <v>-0.32712315107855111</v>
      </c>
      <c r="AC500" s="99">
        <v>-1.1206784685152014</v>
      </c>
      <c r="AD500" s="99">
        <v>-0.24158234709540813</v>
      </c>
    </row>
    <row r="501" spans="4:30" hidden="1" outlineLevel="1" x14ac:dyDescent="0.2">
      <c r="E501" s="86"/>
      <c r="F501" s="91" t="s">
        <v>209</v>
      </c>
      <c r="G501" s="86" t="s">
        <v>683</v>
      </c>
      <c r="H501" s="92">
        <v>-386.16601156395535</v>
      </c>
      <c r="I501" s="99">
        <v>-288.73688740641819</v>
      </c>
      <c r="J501" s="99">
        <v>-13.92009736501487</v>
      </c>
      <c r="K501" s="99">
        <v>-42.002734775824088</v>
      </c>
      <c r="L501" s="99">
        <v>0</v>
      </c>
      <c r="M501" s="99">
        <v>0</v>
      </c>
      <c r="N501" s="99">
        <v>-42.002734775824088</v>
      </c>
      <c r="O501" s="99">
        <v>-26.764306083797059</v>
      </c>
      <c r="P501" s="99">
        <v>0</v>
      </c>
      <c r="Q501" s="99">
        <v>0</v>
      </c>
      <c r="R501" s="99">
        <v>0</v>
      </c>
      <c r="S501" s="99">
        <v>-26.764306083797059</v>
      </c>
      <c r="T501" s="99">
        <v>-0.72365068856714709</v>
      </c>
      <c r="U501" s="99">
        <v>0</v>
      </c>
      <c r="V501" s="99">
        <v>0</v>
      </c>
      <c r="W501" s="99">
        <v>0</v>
      </c>
      <c r="X501" s="99">
        <v>-0.72365068856714709</v>
      </c>
      <c r="Y501" s="99">
        <v>-9.8718561990631919</v>
      </c>
      <c r="Z501" s="99">
        <v>0</v>
      </c>
      <c r="AA501" s="99">
        <v>-9.8718561990631919</v>
      </c>
      <c r="AB501" s="99">
        <v>-0.10244056934344366</v>
      </c>
      <c r="AC501" s="99">
        <v>-3.4782513313996959</v>
      </c>
      <c r="AD501" s="99">
        <v>-0.56578714452763512</v>
      </c>
    </row>
    <row r="502" spans="4:30" hidden="1" outlineLevel="1" x14ac:dyDescent="0.2">
      <c r="E502" s="86"/>
      <c r="F502" s="91" t="s">
        <v>209</v>
      </c>
      <c r="G502" s="86" t="s">
        <v>682</v>
      </c>
      <c r="H502" s="92">
        <v>-478.36688533430049</v>
      </c>
      <c r="I502" s="99">
        <v>-179.49621373473059</v>
      </c>
      <c r="J502" s="99">
        <v>-11.632514517698549</v>
      </c>
      <c r="K502" s="99">
        <v>-39.028347214852786</v>
      </c>
      <c r="L502" s="99">
        <v>-1.2404094779457358</v>
      </c>
      <c r="M502" s="99">
        <v>-0.11435125321935356</v>
      </c>
      <c r="N502" s="99">
        <v>-40.383107946017873</v>
      </c>
      <c r="O502" s="99">
        <v>-35.582688728411185</v>
      </c>
      <c r="P502" s="99">
        <v>-6.5963458200419023</v>
      </c>
      <c r="Q502" s="99">
        <v>-2.9972107010417641</v>
      </c>
      <c r="R502" s="99">
        <v>-0.138873174809033</v>
      </c>
      <c r="S502" s="99">
        <v>-45.31511842430389</v>
      </c>
      <c r="T502" s="99">
        <v>-1.3635960611329112</v>
      </c>
      <c r="U502" s="99">
        <v>-23.94270405803449</v>
      </c>
      <c r="V502" s="99">
        <v>-135.93673313683411</v>
      </c>
      <c r="W502" s="99">
        <v>-25.790379829448142</v>
      </c>
      <c r="X502" s="99">
        <v>-187.03341308544964</v>
      </c>
      <c r="Y502" s="99">
        <v>-9.6404229622219511</v>
      </c>
      <c r="Z502" s="99">
        <v>-0.15693071750152704</v>
      </c>
      <c r="AA502" s="99">
        <v>-9.7973536797234786</v>
      </c>
      <c r="AB502" s="99">
        <v>-0.17504359180557102</v>
      </c>
      <c r="AC502" s="99">
        <v>-3.7850832752023131</v>
      </c>
      <c r="AD502" s="99">
        <v>-0.74903707936854502</v>
      </c>
    </row>
    <row r="503" spans="4:30" hidden="1" outlineLevel="1" x14ac:dyDescent="0.2">
      <c r="E503" s="86"/>
      <c r="F503" s="91" t="s">
        <v>209</v>
      </c>
      <c r="G503" s="86" t="s">
        <v>681</v>
      </c>
      <c r="H503" s="92">
        <v>-360.56203249385453</v>
      </c>
      <c r="I503" s="99">
        <v>-257.62193001327665</v>
      </c>
      <c r="J503" s="99">
        <v>-44.087595241883747</v>
      </c>
      <c r="K503" s="99">
        <v>-12.694851256025643</v>
      </c>
      <c r="L503" s="99">
        <v>-2.122108369046102</v>
      </c>
      <c r="M503" s="99">
        <v>-0.33528294578147155</v>
      </c>
      <c r="N503" s="99">
        <v>-15.152242570853218</v>
      </c>
      <c r="O503" s="99">
        <v>-2.3688889093097516</v>
      </c>
      <c r="P503" s="99">
        <v>-0.60839629468477818</v>
      </c>
      <c r="Q503" s="99">
        <v>-1.1636722304989469</v>
      </c>
      <c r="R503" s="99">
        <v>-0.20310114797952378</v>
      </c>
      <c r="S503" s="99">
        <v>-4.3440585824730009</v>
      </c>
      <c r="T503" s="99">
        <v>-1.6475034670253418E-2</v>
      </c>
      <c r="U503" s="99">
        <v>-0.36219715240156974</v>
      </c>
      <c r="V503" s="99">
        <v>-1.7122023168189524</v>
      </c>
      <c r="W503" s="99">
        <v>-0.3047651881456811</v>
      </c>
      <c r="X503" s="99">
        <v>-2.3956396920364567</v>
      </c>
      <c r="Y503" s="99">
        <v>-0.64836974047498397</v>
      </c>
      <c r="Z503" s="99">
        <v>-1.027195850906831E-2</v>
      </c>
      <c r="AA503" s="99">
        <v>-0.65864169898405223</v>
      </c>
      <c r="AB503" s="99">
        <v>-1.8475255334159849E-2</v>
      </c>
      <c r="AC503" s="99">
        <v>-28.434011814596587</v>
      </c>
      <c r="AD503" s="99">
        <v>-7.8494376244166668</v>
      </c>
    </row>
    <row r="504" spans="4:30" collapsed="1" x14ac:dyDescent="0.2">
      <c r="D504" s="86" t="s">
        <v>452</v>
      </c>
      <c r="E504" s="104">
        <v>-3986</v>
      </c>
      <c r="F504" s="102" t="s">
        <v>209</v>
      </c>
      <c r="G504" s="86" t="s">
        <v>679</v>
      </c>
      <c r="H504" s="92">
        <v>-3986</v>
      </c>
      <c r="I504" s="99">
        <v>-2250.2760893725708</v>
      </c>
      <c r="J504" s="99">
        <v>-143.5610263219906</v>
      </c>
      <c r="K504" s="99">
        <v>-363.55301694070744</v>
      </c>
      <c r="L504" s="99">
        <v>-11.79449991175478</v>
      </c>
      <c r="M504" s="99">
        <v>-0.93026988861848847</v>
      </c>
      <c r="N504" s="99">
        <v>-376.27778674108072</v>
      </c>
      <c r="O504" s="99">
        <v>-268.72015629539402</v>
      </c>
      <c r="P504" s="99">
        <v>-45.210295278783747</v>
      </c>
      <c r="Q504" s="99">
        <v>-14.582697565450012</v>
      </c>
      <c r="R504" s="99">
        <v>-0.81016254265285426</v>
      </c>
      <c r="S504" s="99">
        <v>-329.32331168228063</v>
      </c>
      <c r="T504" s="99">
        <v>-9.2876424899073164</v>
      </c>
      <c r="U504" s="99">
        <v>-141.19020702304235</v>
      </c>
      <c r="V504" s="99">
        <v>-511.61208771928807</v>
      </c>
      <c r="W504" s="99">
        <v>-93.558864979639026</v>
      </c>
      <c r="X504" s="99">
        <v>-755.64880221187673</v>
      </c>
      <c r="Y504" s="99">
        <v>-82.363833668365672</v>
      </c>
      <c r="Z504" s="99">
        <v>-1.2074898816186561</v>
      </c>
      <c r="AA504" s="99">
        <v>-83.571323549984328</v>
      </c>
      <c r="AB504" s="99">
        <v>-1.1162243116294934</v>
      </c>
      <c r="AC504" s="99">
        <v>-36.819313771573071</v>
      </c>
      <c r="AD504" s="99">
        <v>-9.4061220370135334</v>
      </c>
    </row>
    <row r="505" spans="4:30" hidden="1" outlineLevel="1" x14ac:dyDescent="0.2">
      <c r="D505" s="86"/>
      <c r="E505" s="86"/>
      <c r="F505" s="91" t="s">
        <v>274</v>
      </c>
      <c r="G505" s="86" t="s">
        <v>687</v>
      </c>
      <c r="H505" s="92">
        <v>0</v>
      </c>
      <c r="I505" s="99">
        <v>0</v>
      </c>
      <c r="J505" s="99">
        <v>0</v>
      </c>
      <c r="K505" s="99">
        <v>0</v>
      </c>
      <c r="L505" s="99">
        <v>0</v>
      </c>
      <c r="M505" s="99">
        <v>0</v>
      </c>
      <c r="N505" s="99">
        <v>0</v>
      </c>
      <c r="O505" s="99">
        <v>0</v>
      </c>
      <c r="P505" s="99">
        <v>0</v>
      </c>
      <c r="Q505" s="99">
        <v>0</v>
      </c>
      <c r="R505" s="99">
        <v>0</v>
      </c>
      <c r="S505" s="99">
        <v>0</v>
      </c>
      <c r="T505" s="99">
        <v>0</v>
      </c>
      <c r="U505" s="99">
        <v>0</v>
      </c>
      <c r="V505" s="99">
        <v>0</v>
      </c>
      <c r="W505" s="99">
        <v>0</v>
      </c>
      <c r="X505" s="99">
        <v>0</v>
      </c>
      <c r="Y505" s="99">
        <v>0</v>
      </c>
      <c r="Z505" s="99">
        <v>0</v>
      </c>
      <c r="AA505" s="99">
        <v>0</v>
      </c>
      <c r="AB505" s="99">
        <v>0</v>
      </c>
      <c r="AC505" s="99">
        <v>0</v>
      </c>
      <c r="AD505" s="99">
        <v>0</v>
      </c>
    </row>
    <row r="506" spans="4:30" hidden="1" outlineLevel="1" x14ac:dyDescent="0.2">
      <c r="D506" s="86"/>
      <c r="E506" s="86"/>
      <c r="F506" s="91" t="s">
        <v>274</v>
      </c>
      <c r="G506" s="86" t="s">
        <v>686</v>
      </c>
      <c r="H506" s="92">
        <v>0</v>
      </c>
      <c r="I506" s="99">
        <v>0</v>
      </c>
      <c r="J506" s="99">
        <v>0</v>
      </c>
      <c r="K506" s="99">
        <v>0</v>
      </c>
      <c r="L506" s="99">
        <v>0</v>
      </c>
      <c r="M506" s="99">
        <v>0</v>
      </c>
      <c r="N506" s="99">
        <v>0</v>
      </c>
      <c r="O506" s="99">
        <v>0</v>
      </c>
      <c r="P506" s="99">
        <v>0</v>
      </c>
      <c r="Q506" s="99">
        <v>0</v>
      </c>
      <c r="R506" s="99">
        <v>0</v>
      </c>
      <c r="S506" s="99">
        <v>0</v>
      </c>
      <c r="T506" s="99">
        <v>0</v>
      </c>
      <c r="U506" s="99">
        <v>0</v>
      </c>
      <c r="V506" s="99">
        <v>0</v>
      </c>
      <c r="W506" s="99">
        <v>0</v>
      </c>
      <c r="X506" s="99">
        <v>0</v>
      </c>
      <c r="Y506" s="99">
        <v>0</v>
      </c>
      <c r="Z506" s="99">
        <v>0</v>
      </c>
      <c r="AA506" s="99">
        <v>0</v>
      </c>
      <c r="AB506" s="99">
        <v>0</v>
      </c>
      <c r="AC506" s="99">
        <v>0</v>
      </c>
      <c r="AD506" s="99">
        <v>0</v>
      </c>
    </row>
    <row r="507" spans="4:30" hidden="1" outlineLevel="1" x14ac:dyDescent="0.2">
      <c r="D507" s="86"/>
      <c r="E507" s="86"/>
      <c r="F507" s="91" t="s">
        <v>274</v>
      </c>
      <c r="G507" s="86" t="s">
        <v>685</v>
      </c>
      <c r="H507" s="92">
        <v>0</v>
      </c>
      <c r="I507" s="99">
        <v>0</v>
      </c>
      <c r="J507" s="99">
        <v>0</v>
      </c>
      <c r="K507" s="99">
        <v>0</v>
      </c>
      <c r="L507" s="99">
        <v>0</v>
      </c>
      <c r="M507" s="99">
        <v>0</v>
      </c>
      <c r="N507" s="99">
        <v>0</v>
      </c>
      <c r="O507" s="99">
        <v>0</v>
      </c>
      <c r="P507" s="99">
        <v>0</v>
      </c>
      <c r="Q507" s="99">
        <v>0</v>
      </c>
      <c r="R507" s="99">
        <v>0</v>
      </c>
      <c r="S507" s="99">
        <v>0</v>
      </c>
      <c r="T507" s="99">
        <v>0</v>
      </c>
      <c r="U507" s="99">
        <v>0</v>
      </c>
      <c r="V507" s="99">
        <v>0</v>
      </c>
      <c r="W507" s="99">
        <v>0</v>
      </c>
      <c r="X507" s="99">
        <v>0</v>
      </c>
      <c r="Y507" s="99">
        <v>0</v>
      </c>
      <c r="Z507" s="99">
        <v>0</v>
      </c>
      <c r="AA507" s="99">
        <v>0</v>
      </c>
      <c r="AB507" s="99">
        <v>0</v>
      </c>
      <c r="AC507" s="99">
        <v>0</v>
      </c>
      <c r="AD507" s="99">
        <v>0</v>
      </c>
    </row>
    <row r="508" spans="4:30" hidden="1" outlineLevel="1" x14ac:dyDescent="0.2">
      <c r="D508" s="86"/>
      <c r="E508" s="86"/>
      <c r="F508" s="91" t="s">
        <v>274</v>
      </c>
      <c r="G508" s="86" t="s">
        <v>684</v>
      </c>
      <c r="H508" s="92">
        <v>0</v>
      </c>
      <c r="I508" s="99">
        <v>0</v>
      </c>
      <c r="J508" s="99">
        <v>0</v>
      </c>
      <c r="K508" s="99">
        <v>0</v>
      </c>
      <c r="L508" s="99">
        <v>0</v>
      </c>
      <c r="M508" s="99">
        <v>0</v>
      </c>
      <c r="N508" s="99">
        <v>0</v>
      </c>
      <c r="O508" s="99">
        <v>0</v>
      </c>
      <c r="P508" s="99">
        <v>0</v>
      </c>
      <c r="Q508" s="99">
        <v>0</v>
      </c>
      <c r="R508" s="99">
        <v>0</v>
      </c>
      <c r="S508" s="99">
        <v>0</v>
      </c>
      <c r="T508" s="99">
        <v>0</v>
      </c>
      <c r="U508" s="99">
        <v>0</v>
      </c>
      <c r="V508" s="99">
        <v>0</v>
      </c>
      <c r="W508" s="99">
        <v>0</v>
      </c>
      <c r="X508" s="99">
        <v>0</v>
      </c>
      <c r="Y508" s="99">
        <v>0</v>
      </c>
      <c r="Z508" s="99">
        <v>0</v>
      </c>
      <c r="AA508" s="99">
        <v>0</v>
      </c>
      <c r="AB508" s="99">
        <v>0</v>
      </c>
      <c r="AC508" s="99">
        <v>0</v>
      </c>
      <c r="AD508" s="99">
        <v>0</v>
      </c>
    </row>
    <row r="509" spans="4:30" hidden="1" outlineLevel="1" x14ac:dyDescent="0.2">
      <c r="D509" s="86"/>
      <c r="E509" s="86"/>
      <c r="F509" s="91" t="s">
        <v>274</v>
      </c>
      <c r="G509" s="86" t="s">
        <v>683</v>
      </c>
      <c r="H509" s="92">
        <v>0</v>
      </c>
      <c r="I509" s="99">
        <v>0</v>
      </c>
      <c r="J509" s="99">
        <v>0</v>
      </c>
      <c r="K509" s="99">
        <v>0</v>
      </c>
      <c r="L509" s="99">
        <v>0</v>
      </c>
      <c r="M509" s="99">
        <v>0</v>
      </c>
      <c r="N509" s="99">
        <v>0</v>
      </c>
      <c r="O509" s="99">
        <v>0</v>
      </c>
      <c r="P509" s="99">
        <v>0</v>
      </c>
      <c r="Q509" s="99">
        <v>0</v>
      </c>
      <c r="R509" s="99">
        <v>0</v>
      </c>
      <c r="S509" s="99">
        <v>0</v>
      </c>
      <c r="T509" s="99">
        <v>0</v>
      </c>
      <c r="U509" s="99">
        <v>0</v>
      </c>
      <c r="V509" s="99">
        <v>0</v>
      </c>
      <c r="W509" s="99">
        <v>0</v>
      </c>
      <c r="X509" s="99">
        <v>0</v>
      </c>
      <c r="Y509" s="99">
        <v>0</v>
      </c>
      <c r="Z509" s="99">
        <v>0</v>
      </c>
      <c r="AA509" s="99">
        <v>0</v>
      </c>
      <c r="AB509" s="99">
        <v>0</v>
      </c>
      <c r="AC509" s="99">
        <v>0</v>
      </c>
      <c r="AD509" s="99">
        <v>0</v>
      </c>
    </row>
    <row r="510" spans="4:30" hidden="1" outlineLevel="1" x14ac:dyDescent="0.2">
      <c r="D510" s="86"/>
      <c r="E510" s="86"/>
      <c r="F510" s="91" t="s">
        <v>274</v>
      </c>
      <c r="G510" s="86" t="s">
        <v>682</v>
      </c>
      <c r="H510" s="92">
        <v>0</v>
      </c>
      <c r="I510" s="99">
        <v>0</v>
      </c>
      <c r="J510" s="99">
        <v>0</v>
      </c>
      <c r="K510" s="99">
        <v>0</v>
      </c>
      <c r="L510" s="99">
        <v>0</v>
      </c>
      <c r="M510" s="99">
        <v>0</v>
      </c>
      <c r="N510" s="99">
        <v>0</v>
      </c>
      <c r="O510" s="99">
        <v>0</v>
      </c>
      <c r="P510" s="99">
        <v>0</v>
      </c>
      <c r="Q510" s="99">
        <v>0</v>
      </c>
      <c r="R510" s="99">
        <v>0</v>
      </c>
      <c r="S510" s="99">
        <v>0</v>
      </c>
      <c r="T510" s="99">
        <v>0</v>
      </c>
      <c r="U510" s="99">
        <v>0</v>
      </c>
      <c r="V510" s="99">
        <v>0</v>
      </c>
      <c r="W510" s="99">
        <v>0</v>
      </c>
      <c r="X510" s="99">
        <v>0</v>
      </c>
      <c r="Y510" s="99">
        <v>0</v>
      </c>
      <c r="Z510" s="99">
        <v>0</v>
      </c>
      <c r="AA510" s="99">
        <v>0</v>
      </c>
      <c r="AB510" s="99">
        <v>0</v>
      </c>
      <c r="AC510" s="99">
        <v>0</v>
      </c>
      <c r="AD510" s="99">
        <v>0</v>
      </c>
    </row>
    <row r="511" spans="4:30" hidden="1" outlineLevel="1" x14ac:dyDescent="0.2">
      <c r="D511" s="86"/>
      <c r="E511" s="86"/>
      <c r="F511" s="91" t="s">
        <v>274</v>
      </c>
      <c r="G511" s="86" t="s">
        <v>681</v>
      </c>
      <c r="H511" s="92">
        <v>-8569.0000000000018</v>
      </c>
      <c r="I511" s="99">
        <v>-5460.0973204325765</v>
      </c>
      <c r="J511" s="99">
        <v>-955.40404478858909</v>
      </c>
      <c r="K511" s="99">
        <v>-268.32743371092783</v>
      </c>
      <c r="L511" s="99">
        <v>-3.1196213786633433</v>
      </c>
      <c r="M511" s="99">
        <v>-0.23997087528179564</v>
      </c>
      <c r="N511" s="99">
        <v>-271.68702596487299</v>
      </c>
      <c r="O511" s="99">
        <v>-23.477150631735672</v>
      </c>
      <c r="P511" s="99">
        <v>-2.3597136069376572</v>
      </c>
      <c r="Q511" s="99">
        <v>-0.67991747996508767</v>
      </c>
      <c r="R511" s="99">
        <v>-7.9990291760598548E-2</v>
      </c>
      <c r="S511" s="99">
        <v>-26.596772010399015</v>
      </c>
      <c r="T511" s="99">
        <v>-0.1599805835211971</v>
      </c>
      <c r="U511" s="99">
        <v>-1.3998301058104747</v>
      </c>
      <c r="V511" s="99">
        <v>-0.99987864700748197</v>
      </c>
      <c r="W511" s="99">
        <v>-0.11998543764089782</v>
      </c>
      <c r="X511" s="99">
        <v>-2.6796747739800519</v>
      </c>
      <c r="Y511" s="99">
        <v>-6.4392184867281834</v>
      </c>
      <c r="Z511" s="99">
        <v>-3.9995145880299274E-2</v>
      </c>
      <c r="AA511" s="99">
        <v>-6.4792136326084826</v>
      </c>
      <c r="AB511" s="99">
        <v>-0.39995145880299277</v>
      </c>
      <c r="AC511" s="99">
        <v>-1843.4562639147541</v>
      </c>
      <c r="AD511" s="99">
        <v>-2.19973302341646</v>
      </c>
    </row>
    <row r="512" spans="4:30" collapsed="1" x14ac:dyDescent="0.2">
      <c r="D512" s="86" t="s">
        <v>451</v>
      </c>
      <c r="E512" s="104">
        <v>-8569</v>
      </c>
      <c r="F512" s="102" t="s">
        <v>274</v>
      </c>
      <c r="G512" s="86" t="s">
        <v>679</v>
      </c>
      <c r="H512" s="92">
        <v>-8569.0000000000018</v>
      </c>
      <c r="I512" s="99">
        <v>-5460.0973204325765</v>
      </c>
      <c r="J512" s="99">
        <v>-955.40404478858909</v>
      </c>
      <c r="K512" s="99">
        <v>-268.32743371092783</v>
      </c>
      <c r="L512" s="99">
        <v>-3.1196213786633433</v>
      </c>
      <c r="M512" s="99">
        <v>-0.23997087528179564</v>
      </c>
      <c r="N512" s="99">
        <v>-271.68702596487299</v>
      </c>
      <c r="O512" s="99">
        <v>-23.477150631735672</v>
      </c>
      <c r="P512" s="99">
        <v>-2.3597136069376572</v>
      </c>
      <c r="Q512" s="99">
        <v>-0.67991747996508767</v>
      </c>
      <c r="R512" s="99">
        <v>-7.9990291760598548E-2</v>
      </c>
      <c r="S512" s="99">
        <v>-26.596772010399015</v>
      </c>
      <c r="T512" s="99">
        <v>-0.1599805835211971</v>
      </c>
      <c r="U512" s="99">
        <v>-1.3998301058104747</v>
      </c>
      <c r="V512" s="99">
        <v>-0.99987864700748197</v>
      </c>
      <c r="W512" s="99">
        <v>-0.11998543764089782</v>
      </c>
      <c r="X512" s="99">
        <v>-2.6796747739800519</v>
      </c>
      <c r="Y512" s="99">
        <v>-6.4392184867281834</v>
      </c>
      <c r="Z512" s="99">
        <v>-3.9995145880299274E-2</v>
      </c>
      <c r="AA512" s="99">
        <v>-6.4792136326084826</v>
      </c>
      <c r="AB512" s="99">
        <v>-0.39995145880299277</v>
      </c>
      <c r="AC512" s="99">
        <v>-1843.4562639147541</v>
      </c>
      <c r="AD512" s="99">
        <v>-2.19973302341646</v>
      </c>
    </row>
    <row r="513" spans="4:30" hidden="1" outlineLevel="1" x14ac:dyDescent="0.2">
      <c r="E513" s="86"/>
      <c r="F513" s="91" t="s">
        <v>311</v>
      </c>
      <c r="G513" s="86" t="s">
        <v>687</v>
      </c>
      <c r="H513" s="92">
        <v>-5018.0000000000009</v>
      </c>
      <c r="I513" s="99">
        <v>-2471.7814461127264</v>
      </c>
      <c r="J513" s="99">
        <v>-122.18898911008779</v>
      </c>
      <c r="K513" s="99">
        <v>-447.57126436333391</v>
      </c>
      <c r="L513" s="99">
        <v>-14.087954346152825</v>
      </c>
      <c r="M513" s="99">
        <v>-1.3211232794895056</v>
      </c>
      <c r="N513" s="99">
        <v>-462.98034198897619</v>
      </c>
      <c r="O513" s="99">
        <v>-340.22378544351193</v>
      </c>
      <c r="P513" s="99">
        <v>-63.393603290253928</v>
      </c>
      <c r="Q513" s="99">
        <v>-28.646388937942049</v>
      </c>
      <c r="R513" s="99">
        <v>-1.2881960893485962</v>
      </c>
      <c r="S513" s="99">
        <v>-433.5519737610565</v>
      </c>
      <c r="T513" s="99">
        <v>-11.884888253913495</v>
      </c>
      <c r="U513" s="99">
        <v>-194.49417130613045</v>
      </c>
      <c r="V513" s="99">
        <v>-1027.9071603365066</v>
      </c>
      <c r="W513" s="99">
        <v>-185.62299635220424</v>
      </c>
      <c r="X513" s="99">
        <v>-1419.9092162487548</v>
      </c>
      <c r="Y513" s="99">
        <v>-104.48218464242295</v>
      </c>
      <c r="Z513" s="99">
        <v>-1.7500366549014768</v>
      </c>
      <c r="AA513" s="99">
        <v>-106.23222129732443</v>
      </c>
      <c r="AB513" s="99">
        <v>-1.3558114810751245</v>
      </c>
      <c r="AC513" s="99">
        <v>0</v>
      </c>
      <c r="AD513" s="99">
        <v>0</v>
      </c>
    </row>
    <row r="514" spans="4:30" hidden="1" outlineLevel="1" x14ac:dyDescent="0.2">
      <c r="E514" s="86"/>
      <c r="F514" s="91" t="s">
        <v>311</v>
      </c>
      <c r="G514" s="86" t="s">
        <v>686</v>
      </c>
      <c r="H514" s="92">
        <v>0</v>
      </c>
      <c r="I514" s="99">
        <v>0</v>
      </c>
      <c r="J514" s="99">
        <v>0</v>
      </c>
      <c r="K514" s="99">
        <v>0</v>
      </c>
      <c r="L514" s="99">
        <v>0</v>
      </c>
      <c r="M514" s="99">
        <v>0</v>
      </c>
      <c r="N514" s="99">
        <v>0</v>
      </c>
      <c r="O514" s="99">
        <v>0</v>
      </c>
      <c r="P514" s="99">
        <v>0</v>
      </c>
      <c r="Q514" s="99">
        <v>0</v>
      </c>
      <c r="R514" s="99">
        <v>0</v>
      </c>
      <c r="S514" s="99">
        <v>0</v>
      </c>
      <c r="T514" s="99">
        <v>0</v>
      </c>
      <c r="U514" s="99">
        <v>0</v>
      </c>
      <c r="V514" s="99">
        <v>0</v>
      </c>
      <c r="W514" s="99">
        <v>0</v>
      </c>
      <c r="X514" s="99">
        <v>0</v>
      </c>
      <c r="Y514" s="99">
        <v>0</v>
      </c>
      <c r="Z514" s="99">
        <v>0</v>
      </c>
      <c r="AA514" s="99">
        <v>0</v>
      </c>
      <c r="AB514" s="99">
        <v>0</v>
      </c>
      <c r="AC514" s="99">
        <v>0</v>
      </c>
      <c r="AD514" s="99">
        <v>0</v>
      </c>
    </row>
    <row r="515" spans="4:30" hidden="1" outlineLevel="1" x14ac:dyDescent="0.2">
      <c r="E515" s="86"/>
      <c r="F515" s="91" t="s">
        <v>311</v>
      </c>
      <c r="G515" s="86" t="s">
        <v>685</v>
      </c>
      <c r="H515" s="92">
        <v>0</v>
      </c>
      <c r="I515" s="99">
        <v>0</v>
      </c>
      <c r="J515" s="99">
        <v>0</v>
      </c>
      <c r="K515" s="99">
        <v>0</v>
      </c>
      <c r="L515" s="99">
        <v>0</v>
      </c>
      <c r="M515" s="99">
        <v>0</v>
      </c>
      <c r="N515" s="99">
        <v>0</v>
      </c>
      <c r="O515" s="99">
        <v>0</v>
      </c>
      <c r="P515" s="99">
        <v>0</v>
      </c>
      <c r="Q515" s="99">
        <v>0</v>
      </c>
      <c r="R515" s="99">
        <v>0</v>
      </c>
      <c r="S515" s="99">
        <v>0</v>
      </c>
      <c r="T515" s="99">
        <v>0</v>
      </c>
      <c r="U515" s="99">
        <v>0</v>
      </c>
      <c r="V515" s="99">
        <v>0</v>
      </c>
      <c r="W515" s="99">
        <v>0</v>
      </c>
      <c r="X515" s="99">
        <v>0</v>
      </c>
      <c r="Y515" s="99">
        <v>0</v>
      </c>
      <c r="Z515" s="99">
        <v>0</v>
      </c>
      <c r="AA515" s="99">
        <v>0</v>
      </c>
      <c r="AB515" s="99">
        <v>0</v>
      </c>
      <c r="AC515" s="99">
        <v>0</v>
      </c>
      <c r="AD515" s="99">
        <v>0</v>
      </c>
    </row>
    <row r="516" spans="4:30" hidden="1" outlineLevel="1" x14ac:dyDescent="0.2">
      <c r="E516" s="86"/>
      <c r="F516" s="91" t="s">
        <v>311</v>
      </c>
      <c r="G516" s="86" t="s">
        <v>684</v>
      </c>
      <c r="H516" s="92">
        <v>0</v>
      </c>
      <c r="I516" s="99">
        <v>0</v>
      </c>
      <c r="J516" s="99">
        <v>0</v>
      </c>
      <c r="K516" s="99">
        <v>0</v>
      </c>
      <c r="L516" s="99">
        <v>0</v>
      </c>
      <c r="M516" s="99">
        <v>0</v>
      </c>
      <c r="N516" s="99">
        <v>0</v>
      </c>
      <c r="O516" s="99">
        <v>0</v>
      </c>
      <c r="P516" s="99">
        <v>0</v>
      </c>
      <c r="Q516" s="99">
        <v>0</v>
      </c>
      <c r="R516" s="99">
        <v>0</v>
      </c>
      <c r="S516" s="99">
        <v>0</v>
      </c>
      <c r="T516" s="99">
        <v>0</v>
      </c>
      <c r="U516" s="99">
        <v>0</v>
      </c>
      <c r="V516" s="99">
        <v>0</v>
      </c>
      <c r="W516" s="99">
        <v>0</v>
      </c>
      <c r="X516" s="99">
        <v>0</v>
      </c>
      <c r="Y516" s="99">
        <v>0</v>
      </c>
      <c r="Z516" s="99">
        <v>0</v>
      </c>
      <c r="AA516" s="99">
        <v>0</v>
      </c>
      <c r="AB516" s="99">
        <v>0</v>
      </c>
      <c r="AC516" s="99">
        <v>0</v>
      </c>
      <c r="AD516" s="99">
        <v>0</v>
      </c>
    </row>
    <row r="517" spans="4:30" hidden="1" outlineLevel="1" x14ac:dyDescent="0.2">
      <c r="E517" s="86"/>
      <c r="F517" s="91" t="s">
        <v>311</v>
      </c>
      <c r="G517" s="86" t="s">
        <v>683</v>
      </c>
      <c r="H517" s="92">
        <v>0</v>
      </c>
      <c r="I517" s="99">
        <v>0</v>
      </c>
      <c r="J517" s="99">
        <v>0</v>
      </c>
      <c r="K517" s="99">
        <v>0</v>
      </c>
      <c r="L517" s="99">
        <v>0</v>
      </c>
      <c r="M517" s="99">
        <v>0</v>
      </c>
      <c r="N517" s="99">
        <v>0</v>
      </c>
      <c r="O517" s="99">
        <v>0</v>
      </c>
      <c r="P517" s="99">
        <v>0</v>
      </c>
      <c r="Q517" s="99">
        <v>0</v>
      </c>
      <c r="R517" s="99">
        <v>0</v>
      </c>
      <c r="S517" s="99">
        <v>0</v>
      </c>
      <c r="T517" s="99">
        <v>0</v>
      </c>
      <c r="U517" s="99">
        <v>0</v>
      </c>
      <c r="V517" s="99">
        <v>0</v>
      </c>
      <c r="W517" s="99">
        <v>0</v>
      </c>
      <c r="X517" s="99">
        <v>0</v>
      </c>
      <c r="Y517" s="99">
        <v>0</v>
      </c>
      <c r="Z517" s="99">
        <v>0</v>
      </c>
      <c r="AA517" s="99">
        <v>0</v>
      </c>
      <c r="AB517" s="99">
        <v>0</v>
      </c>
      <c r="AC517" s="99">
        <v>0</v>
      </c>
      <c r="AD517" s="99">
        <v>0</v>
      </c>
    </row>
    <row r="518" spans="4:30" hidden="1" outlineLevel="1" x14ac:dyDescent="0.2">
      <c r="E518" s="86"/>
      <c r="F518" s="91" t="s">
        <v>311</v>
      </c>
      <c r="G518" s="86" t="s">
        <v>682</v>
      </c>
      <c r="H518" s="92">
        <v>0</v>
      </c>
      <c r="I518" s="99">
        <v>0</v>
      </c>
      <c r="J518" s="99">
        <v>0</v>
      </c>
      <c r="K518" s="99">
        <v>0</v>
      </c>
      <c r="L518" s="99">
        <v>0</v>
      </c>
      <c r="M518" s="99">
        <v>0</v>
      </c>
      <c r="N518" s="99">
        <v>0</v>
      </c>
      <c r="O518" s="99">
        <v>0</v>
      </c>
      <c r="P518" s="99">
        <v>0</v>
      </c>
      <c r="Q518" s="99">
        <v>0</v>
      </c>
      <c r="R518" s="99">
        <v>0</v>
      </c>
      <c r="S518" s="99">
        <v>0</v>
      </c>
      <c r="T518" s="99">
        <v>0</v>
      </c>
      <c r="U518" s="99">
        <v>0</v>
      </c>
      <c r="V518" s="99">
        <v>0</v>
      </c>
      <c r="W518" s="99">
        <v>0</v>
      </c>
      <c r="X518" s="99">
        <v>0</v>
      </c>
      <c r="Y518" s="99">
        <v>0</v>
      </c>
      <c r="Z518" s="99">
        <v>0</v>
      </c>
      <c r="AA518" s="99">
        <v>0</v>
      </c>
      <c r="AB518" s="99">
        <v>0</v>
      </c>
      <c r="AC518" s="99">
        <v>0</v>
      </c>
      <c r="AD518" s="99">
        <v>0</v>
      </c>
    </row>
    <row r="519" spans="4:30" hidden="1" outlineLevel="1" x14ac:dyDescent="0.2">
      <c r="E519" s="86"/>
      <c r="F519" s="91" t="s">
        <v>311</v>
      </c>
      <c r="G519" s="86" t="s">
        <v>681</v>
      </c>
      <c r="H519" s="92">
        <v>0</v>
      </c>
      <c r="I519" s="99">
        <v>0</v>
      </c>
      <c r="J519" s="99">
        <v>0</v>
      </c>
      <c r="K519" s="99">
        <v>0</v>
      </c>
      <c r="L519" s="99">
        <v>0</v>
      </c>
      <c r="M519" s="99">
        <v>0</v>
      </c>
      <c r="N519" s="99">
        <v>0</v>
      </c>
      <c r="O519" s="99">
        <v>0</v>
      </c>
      <c r="P519" s="99">
        <v>0</v>
      </c>
      <c r="Q519" s="99">
        <v>0</v>
      </c>
      <c r="R519" s="99">
        <v>0</v>
      </c>
      <c r="S519" s="99">
        <v>0</v>
      </c>
      <c r="T519" s="99">
        <v>0</v>
      </c>
      <c r="U519" s="99">
        <v>0</v>
      </c>
      <c r="V519" s="99">
        <v>0</v>
      </c>
      <c r="W519" s="99">
        <v>0</v>
      </c>
      <c r="X519" s="99">
        <v>0</v>
      </c>
      <c r="Y519" s="99">
        <v>0</v>
      </c>
      <c r="Z519" s="99">
        <v>0</v>
      </c>
      <c r="AA519" s="99">
        <v>0</v>
      </c>
      <c r="AB519" s="99">
        <v>0</v>
      </c>
      <c r="AC519" s="99">
        <v>0</v>
      </c>
      <c r="AD519" s="99">
        <v>0</v>
      </c>
    </row>
    <row r="520" spans="4:30" collapsed="1" x14ac:dyDescent="0.2">
      <c r="D520" s="84" t="s">
        <v>450</v>
      </c>
      <c r="E520" s="104">
        <v>-5018</v>
      </c>
      <c r="F520" s="104" t="s">
        <v>311</v>
      </c>
      <c r="G520" s="86" t="s">
        <v>679</v>
      </c>
      <c r="H520" s="92">
        <v>-5018.0000000000009</v>
      </c>
      <c r="I520" s="99">
        <v>-2471.7814461127264</v>
      </c>
      <c r="J520" s="99">
        <v>-122.18898911008779</v>
      </c>
      <c r="K520" s="99">
        <v>-447.57126436333391</v>
      </c>
      <c r="L520" s="99">
        <v>-14.087954346152825</v>
      </c>
      <c r="M520" s="99">
        <v>-1.3211232794895056</v>
      </c>
      <c r="N520" s="99">
        <v>-462.98034198897619</v>
      </c>
      <c r="O520" s="99">
        <v>-340.22378544351193</v>
      </c>
      <c r="P520" s="99">
        <v>-63.393603290253928</v>
      </c>
      <c r="Q520" s="99">
        <v>-28.646388937942049</v>
      </c>
      <c r="R520" s="99">
        <v>-1.2881960893485962</v>
      </c>
      <c r="S520" s="99">
        <v>-433.5519737610565</v>
      </c>
      <c r="T520" s="99">
        <v>-11.884888253913495</v>
      </c>
      <c r="U520" s="99">
        <v>-194.49417130613045</v>
      </c>
      <c r="V520" s="99">
        <v>-1027.9071603365066</v>
      </c>
      <c r="W520" s="99">
        <v>-185.62299635220424</v>
      </c>
      <c r="X520" s="99">
        <v>-1419.9092162487548</v>
      </c>
      <c r="Y520" s="99">
        <v>-104.48218464242295</v>
      </c>
      <c r="Z520" s="99">
        <v>-1.7500366549014768</v>
      </c>
      <c r="AA520" s="99">
        <v>-106.23222129732443</v>
      </c>
      <c r="AB520" s="99">
        <v>-1.3558114810751245</v>
      </c>
      <c r="AC520" s="99">
        <v>0</v>
      </c>
      <c r="AD520" s="99">
        <v>0</v>
      </c>
    </row>
    <row r="521" spans="4:30" hidden="1" outlineLevel="1" x14ac:dyDescent="0.2">
      <c r="E521" s="86"/>
      <c r="F521" s="91" t="s">
        <v>209</v>
      </c>
      <c r="G521" s="86" t="s">
        <v>687</v>
      </c>
      <c r="H521" s="92">
        <v>8472.4788368449172</v>
      </c>
      <c r="I521" s="99">
        <v>4173.3989620358698</v>
      </c>
      <c r="J521" s="99">
        <v>206.30602318268086</v>
      </c>
      <c r="K521" s="99">
        <v>755.68713935796461</v>
      </c>
      <c r="L521" s="99">
        <v>23.786348157077956</v>
      </c>
      <c r="M521" s="99">
        <v>2.2306076178433609</v>
      </c>
      <c r="N521" s="99">
        <v>781.70409513288598</v>
      </c>
      <c r="O521" s="99">
        <v>574.43978118003577</v>
      </c>
      <c r="P521" s="99">
        <v>107.03486693264618</v>
      </c>
      <c r="Q521" s="99">
        <v>48.367063377589133</v>
      </c>
      <c r="R521" s="99">
        <v>2.1750127749526436</v>
      </c>
      <c r="S521" s="99">
        <v>732.01672426522373</v>
      </c>
      <c r="T521" s="99">
        <v>20.066652891500354</v>
      </c>
      <c r="U521" s="99">
        <v>328.38735557610198</v>
      </c>
      <c r="V521" s="99">
        <v>1735.5364013934645</v>
      </c>
      <c r="W521" s="99">
        <v>313.4091088532864</v>
      </c>
      <c r="X521" s="99">
        <v>2397.3995187143532</v>
      </c>
      <c r="Y521" s="99">
        <v>176.40954527904566</v>
      </c>
      <c r="Z521" s="99">
        <v>2.9547924516452029</v>
      </c>
      <c r="AA521" s="99">
        <v>179.36433773069086</v>
      </c>
      <c r="AB521" s="99">
        <v>2.2891757832125053</v>
      </c>
      <c r="AC521" s="99">
        <v>0</v>
      </c>
      <c r="AD521" s="99">
        <v>0</v>
      </c>
    </row>
    <row r="522" spans="4:30" hidden="1" outlineLevel="1" x14ac:dyDescent="0.2">
      <c r="E522" s="86"/>
      <c r="F522" s="91" t="s">
        <v>209</v>
      </c>
      <c r="G522" s="86" t="s">
        <v>686</v>
      </c>
      <c r="H522" s="92">
        <v>30.956896967600507</v>
      </c>
      <c r="I522" s="99">
        <v>15.248840883566807</v>
      </c>
      <c r="J522" s="99">
        <v>0.75380469239861447</v>
      </c>
      <c r="K522" s="99">
        <v>2.7611433871172606</v>
      </c>
      <c r="L522" s="99">
        <v>8.69109906692134E-2</v>
      </c>
      <c r="M522" s="99">
        <v>8.1502346043553428E-3</v>
      </c>
      <c r="N522" s="99">
        <v>2.8562046123908291</v>
      </c>
      <c r="O522" s="99">
        <v>2.0988984997811513</v>
      </c>
      <c r="P522" s="99">
        <v>0.39108593970931271</v>
      </c>
      <c r="Q522" s="99">
        <v>0.17672445413425325</v>
      </c>
      <c r="R522" s="99">
        <v>7.947101158236429E-3</v>
      </c>
      <c r="S522" s="99">
        <v>2.6746559947829542</v>
      </c>
      <c r="T522" s="99">
        <v>7.3319900587454259E-2</v>
      </c>
      <c r="U522" s="99">
        <v>1.1998676807339026</v>
      </c>
      <c r="V522" s="99">
        <v>6.3413344070936724</v>
      </c>
      <c r="W522" s="99">
        <v>1.1451398909709984</v>
      </c>
      <c r="X522" s="99">
        <v>8.7596618793860284</v>
      </c>
      <c r="Y522" s="99">
        <v>0.64456839874956151</v>
      </c>
      <c r="Z522" s="99">
        <v>1.0796274295597699E-2</v>
      </c>
      <c r="AA522" s="99">
        <v>0.65536467304515922</v>
      </c>
      <c r="AB522" s="99">
        <v>8.3642320301180687E-3</v>
      </c>
      <c r="AC522" s="99">
        <v>0</v>
      </c>
      <c r="AD522" s="99">
        <v>0</v>
      </c>
    </row>
    <row r="523" spans="4:30" hidden="1" outlineLevel="1" x14ac:dyDescent="0.2">
      <c r="E523" s="86"/>
      <c r="F523" s="91" t="s">
        <v>209</v>
      </c>
      <c r="G523" s="86" t="s">
        <v>685</v>
      </c>
      <c r="H523" s="92">
        <v>6.809233284443545</v>
      </c>
      <c r="I523" s="99">
        <v>3.3151939252671139</v>
      </c>
      <c r="J523" s="99">
        <v>0.15999559562192836</v>
      </c>
      <c r="K523" s="99">
        <v>0.58205615382661546</v>
      </c>
      <c r="L523" s="99">
        <v>1.7979166947868368E-2</v>
      </c>
      <c r="M523" s="99">
        <v>2.2392101574704834E-3</v>
      </c>
      <c r="N523" s="99">
        <v>0.60227453093195438</v>
      </c>
      <c r="O523" s="99">
        <v>0.4397525216460455</v>
      </c>
      <c r="P523" s="99">
        <v>8.1749480866053506E-2</v>
      </c>
      <c r="Q523" s="99">
        <v>4.8641915191900836E-2</v>
      </c>
      <c r="R523" s="99">
        <v>0</v>
      </c>
      <c r="S523" s="99">
        <v>0.57014391770399986</v>
      </c>
      <c r="T523" s="99">
        <v>1.535540297748054E-2</v>
      </c>
      <c r="U523" s="99">
        <v>0.25137671382669802</v>
      </c>
      <c r="V523" s="99">
        <v>1.7512619056198462</v>
      </c>
      <c r="W523" s="99">
        <v>0</v>
      </c>
      <c r="X523" s="99">
        <v>2.0179940224240247</v>
      </c>
      <c r="Y523" s="99">
        <v>0.13235262534297063</v>
      </c>
      <c r="Z523" s="99">
        <v>2.206321860229306E-3</v>
      </c>
      <c r="AA523" s="99">
        <v>0.13455894720319994</v>
      </c>
      <c r="AB523" s="99">
        <v>1.7673890472571176E-3</v>
      </c>
      <c r="AC523" s="99">
        <v>6.0095005907534549E-3</v>
      </c>
      <c r="AD523" s="99">
        <v>1.29545565331415E-3</v>
      </c>
    </row>
    <row r="524" spans="4:30" hidden="1" outlineLevel="1" x14ac:dyDescent="0.2">
      <c r="E524" s="86"/>
      <c r="F524" s="91" t="s">
        <v>209</v>
      </c>
      <c r="G524" s="86" t="s">
        <v>684</v>
      </c>
      <c r="H524" s="92">
        <v>4362.66540351208</v>
      </c>
      <c r="I524" s="99">
        <v>2915.7553591473284</v>
      </c>
      <c r="J524" s="99">
        <v>137.44109594313619</v>
      </c>
      <c r="K524" s="99">
        <v>499.05705459157826</v>
      </c>
      <c r="L524" s="99">
        <v>15.42345979710106</v>
      </c>
      <c r="M524" s="99">
        <v>0</v>
      </c>
      <c r="N524" s="99">
        <v>514.48051438867935</v>
      </c>
      <c r="O524" s="99">
        <v>374.2055632289148</v>
      </c>
      <c r="P524" s="99">
        <v>69.695811333181041</v>
      </c>
      <c r="Q524" s="99">
        <v>0</v>
      </c>
      <c r="R524" s="99">
        <v>0</v>
      </c>
      <c r="S524" s="99">
        <v>443.90137456209584</v>
      </c>
      <c r="T524" s="99">
        <v>13.340197723751876</v>
      </c>
      <c r="U524" s="99">
        <v>215.1472024697006</v>
      </c>
      <c r="V524" s="99">
        <v>0</v>
      </c>
      <c r="W524" s="99">
        <v>0</v>
      </c>
      <c r="X524" s="99">
        <v>228.48740019345249</v>
      </c>
      <c r="Y524" s="99">
        <v>112.84017416032488</v>
      </c>
      <c r="Z524" s="99">
        <v>1.8826158192902416</v>
      </c>
      <c r="AA524" s="99">
        <v>114.72278997961511</v>
      </c>
      <c r="AB524" s="99">
        <v>1.525234260610856</v>
      </c>
      <c r="AC524" s="99">
        <v>5.2252406767072292</v>
      </c>
      <c r="AD524" s="99">
        <v>1.1263943604536277</v>
      </c>
    </row>
    <row r="525" spans="4:30" hidden="1" outlineLevel="1" x14ac:dyDescent="0.2">
      <c r="E525" s="86"/>
      <c r="F525" s="91" t="s">
        <v>209</v>
      </c>
      <c r="G525" s="86" t="s">
        <v>683</v>
      </c>
      <c r="H525" s="92">
        <v>1800.5256710777994</v>
      </c>
      <c r="I525" s="99">
        <v>1346.2556579147722</v>
      </c>
      <c r="J525" s="99">
        <v>64.90341433236361</v>
      </c>
      <c r="K525" s="99">
        <v>195.84064872270213</v>
      </c>
      <c r="L525" s="99">
        <v>0</v>
      </c>
      <c r="M525" s="99">
        <v>0</v>
      </c>
      <c r="N525" s="99">
        <v>195.84064872270213</v>
      </c>
      <c r="O525" s="99">
        <v>124.79042362452795</v>
      </c>
      <c r="P525" s="99">
        <v>0</v>
      </c>
      <c r="Q525" s="99">
        <v>0</v>
      </c>
      <c r="R525" s="99">
        <v>0</v>
      </c>
      <c r="S525" s="99">
        <v>124.79042362452795</v>
      </c>
      <c r="T525" s="99">
        <v>3.3740712611691994</v>
      </c>
      <c r="U525" s="99">
        <v>0</v>
      </c>
      <c r="V525" s="99">
        <v>0</v>
      </c>
      <c r="W525" s="99">
        <v>0</v>
      </c>
      <c r="X525" s="99">
        <v>3.3740712611691994</v>
      </c>
      <c r="Y525" s="99">
        <v>46.028210602004364</v>
      </c>
      <c r="Z525" s="99">
        <v>0</v>
      </c>
      <c r="AA525" s="99">
        <v>46.028210602004364</v>
      </c>
      <c r="AB525" s="99">
        <v>0.47763622208928763</v>
      </c>
      <c r="AC525" s="99">
        <v>16.217586802323972</v>
      </c>
      <c r="AD525" s="99">
        <v>2.6380215958469893</v>
      </c>
    </row>
    <row r="526" spans="4:30" hidden="1" outlineLevel="1" x14ac:dyDescent="0.2">
      <c r="E526" s="86"/>
      <c r="F526" s="91" t="s">
        <v>209</v>
      </c>
      <c r="G526" s="86" t="s">
        <v>682</v>
      </c>
      <c r="H526" s="92">
        <v>2230.418606105864</v>
      </c>
      <c r="I526" s="99">
        <v>836.9134802458525</v>
      </c>
      <c r="J526" s="99">
        <v>54.237401483047556</v>
      </c>
      <c r="K526" s="99">
        <v>181.97236151230283</v>
      </c>
      <c r="L526" s="99">
        <v>5.7834947685954585</v>
      </c>
      <c r="M526" s="99">
        <v>0.53317060739630862</v>
      </c>
      <c r="N526" s="99">
        <v>188.28902688829459</v>
      </c>
      <c r="O526" s="99">
        <v>165.90674109822424</v>
      </c>
      <c r="P526" s="99">
        <v>30.755917477541082</v>
      </c>
      <c r="Q526" s="99">
        <v>13.974701675579826</v>
      </c>
      <c r="R526" s="99">
        <v>0.64750575861161008</v>
      </c>
      <c r="S526" s="99">
        <v>211.28486600995677</v>
      </c>
      <c r="T526" s="99">
        <v>6.357860711529141</v>
      </c>
      <c r="U526" s="99">
        <v>111.63450951293802</v>
      </c>
      <c r="V526" s="99">
        <v>633.81439672555496</v>
      </c>
      <c r="W526" s="99">
        <v>120.24942527102202</v>
      </c>
      <c r="X526" s="99">
        <v>872.05619222104417</v>
      </c>
      <c r="Y526" s="99">
        <v>44.949137168312831</v>
      </c>
      <c r="Z526" s="99">
        <v>0.7317002972317812</v>
      </c>
      <c r="AA526" s="99">
        <v>45.680837465544613</v>
      </c>
      <c r="AB526" s="99">
        <v>0.81615282330821304</v>
      </c>
      <c r="AC526" s="99">
        <v>17.648211909090563</v>
      </c>
      <c r="AD526" s="99">
        <v>3.4924370597251402</v>
      </c>
    </row>
    <row r="527" spans="4:30" hidden="1" outlineLevel="1" x14ac:dyDescent="0.2">
      <c r="E527" s="86"/>
      <c r="F527" s="91" t="s">
        <v>209</v>
      </c>
      <c r="G527" s="86" t="s">
        <v>681</v>
      </c>
      <c r="H527" s="92">
        <v>1681.1453522072973</v>
      </c>
      <c r="I527" s="99">
        <v>1201.1800224025958</v>
      </c>
      <c r="J527" s="99">
        <v>205.56145448329391</v>
      </c>
      <c r="K527" s="99">
        <v>59.190619817670992</v>
      </c>
      <c r="L527" s="99">
        <v>9.8944766780536391</v>
      </c>
      <c r="M527" s="99">
        <v>1.5632798663694554</v>
      </c>
      <c r="N527" s="99">
        <v>70.648376362094083</v>
      </c>
      <c r="O527" s="99">
        <v>11.045107972785182</v>
      </c>
      <c r="P527" s="99">
        <v>2.8366896981225795</v>
      </c>
      <c r="Q527" s="99">
        <v>5.4257020581592892</v>
      </c>
      <c r="R527" s="99">
        <v>0.94697311470131695</v>
      </c>
      <c r="S527" s="99">
        <v>20.254472843768369</v>
      </c>
      <c r="T527" s="99">
        <v>7.6815985786919172E-2</v>
      </c>
      <c r="U527" s="99">
        <v>1.6887692115863457</v>
      </c>
      <c r="V527" s="99">
        <v>7.983261429523389</v>
      </c>
      <c r="W527" s="99">
        <v>1.4209887159276176</v>
      </c>
      <c r="X527" s="99">
        <v>11.169835342824271</v>
      </c>
      <c r="Y527" s="99">
        <v>3.0230686469462063</v>
      </c>
      <c r="Z527" s="99">
        <v>4.7893715226049807E-2</v>
      </c>
      <c r="AA527" s="99">
        <v>3.0709623621722559</v>
      </c>
      <c r="AB527" s="99">
        <v>8.6142152630547114E-2</v>
      </c>
      <c r="AC527" s="99">
        <v>132.57554178983381</v>
      </c>
      <c r="AD527" s="99">
        <v>36.598544468084235</v>
      </c>
    </row>
    <row r="528" spans="4:30" collapsed="1" x14ac:dyDescent="0.2">
      <c r="D528" s="84" t="s">
        <v>449</v>
      </c>
      <c r="E528" s="104">
        <v>18585</v>
      </c>
      <c r="F528" s="102" t="s">
        <v>209</v>
      </c>
      <c r="G528" s="86" t="s">
        <v>679</v>
      </c>
      <c r="H528" s="92">
        <v>18585.000000000004</v>
      </c>
      <c r="I528" s="99">
        <v>10492.067516555251</v>
      </c>
      <c r="J528" s="99">
        <v>669.36318971254275</v>
      </c>
      <c r="K528" s="99">
        <v>1695.0910235431629</v>
      </c>
      <c r="L528" s="99">
        <v>54.992669558445201</v>
      </c>
      <c r="M528" s="99">
        <v>4.3374475363709504</v>
      </c>
      <c r="N528" s="99">
        <v>1754.4211406379791</v>
      </c>
      <c r="O528" s="99">
        <v>1252.9262681259152</v>
      </c>
      <c r="P528" s="99">
        <v>210.79612086206623</v>
      </c>
      <c r="Q528" s="99">
        <v>67.992833480654397</v>
      </c>
      <c r="R528" s="99">
        <v>3.7774387494238075</v>
      </c>
      <c r="S528" s="99">
        <v>1535.4926612180595</v>
      </c>
      <c r="T528" s="99">
        <v>43.304273877302421</v>
      </c>
      <c r="U528" s="99">
        <v>658.30908116488763</v>
      </c>
      <c r="V528" s="99">
        <v>2385.4266558612567</v>
      </c>
      <c r="W528" s="99">
        <v>436.22466273120705</v>
      </c>
      <c r="X528" s="99">
        <v>3523.2646736346537</v>
      </c>
      <c r="Y528" s="99">
        <v>384.02705688072649</v>
      </c>
      <c r="Z528" s="99">
        <v>5.6300048795491024</v>
      </c>
      <c r="AA528" s="99">
        <v>389.65706176027561</v>
      </c>
      <c r="AB528" s="99">
        <v>5.2044728629287844</v>
      </c>
      <c r="AC528" s="99">
        <v>171.6725906785463</v>
      </c>
      <c r="AD528" s="99">
        <v>43.856692939763299</v>
      </c>
    </row>
    <row r="529" spans="4:30" hidden="1" outlineLevel="1" x14ac:dyDescent="0.2">
      <c r="E529" s="86"/>
      <c r="F529" s="91" t="s">
        <v>209</v>
      </c>
      <c r="G529" s="86" t="s">
        <v>687</v>
      </c>
      <c r="H529" s="92">
        <v>24460.094269083344</v>
      </c>
      <c r="I529" s="99">
        <v>12048.626381922764</v>
      </c>
      <c r="J529" s="99">
        <v>595.60665449915211</v>
      </c>
      <c r="K529" s="99">
        <v>2181.6730407453101</v>
      </c>
      <c r="L529" s="99">
        <v>68.671321515631831</v>
      </c>
      <c r="M529" s="99">
        <v>6.4397767950167077</v>
      </c>
      <c r="N529" s="99">
        <v>2256.7841390559588</v>
      </c>
      <c r="O529" s="99">
        <v>1658.410893689256</v>
      </c>
      <c r="P529" s="99">
        <v>309.01026555131187</v>
      </c>
      <c r="Q529" s="99">
        <v>139.6359852313449</v>
      </c>
      <c r="R529" s="99">
        <v>6.2792741694960501</v>
      </c>
      <c r="S529" s="99">
        <v>2113.3364186414092</v>
      </c>
      <c r="T529" s="99">
        <v>57.932540268681812</v>
      </c>
      <c r="U529" s="99">
        <v>948.05615084400074</v>
      </c>
      <c r="V529" s="99">
        <v>5010.5033961133358</v>
      </c>
      <c r="W529" s="99">
        <v>904.81386793236913</v>
      </c>
      <c r="X529" s="99">
        <v>6921.3059551583874</v>
      </c>
      <c r="Y529" s="99">
        <v>509.29535388470248</v>
      </c>
      <c r="Z529" s="99">
        <v>8.5305025016423652</v>
      </c>
      <c r="AA529" s="99">
        <v>517.82585638634487</v>
      </c>
      <c r="AB529" s="99">
        <v>6.6088634193310183</v>
      </c>
      <c r="AC529" s="99">
        <v>0</v>
      </c>
      <c r="AD529" s="99">
        <v>0</v>
      </c>
    </row>
    <row r="530" spans="4:30" hidden="1" outlineLevel="1" x14ac:dyDescent="0.2">
      <c r="E530" s="86"/>
      <c r="F530" s="91" t="s">
        <v>209</v>
      </c>
      <c r="G530" s="86" t="s">
        <v>686</v>
      </c>
      <c r="H530" s="92">
        <v>89.372736443185659</v>
      </c>
      <c r="I530" s="99">
        <v>44.023489782500782</v>
      </c>
      <c r="J530" s="99">
        <v>2.1762384057383728</v>
      </c>
      <c r="K530" s="99">
        <v>7.9714365582876843</v>
      </c>
      <c r="L530" s="99">
        <v>0.25091252108456524</v>
      </c>
      <c r="M530" s="99">
        <v>2.3529773349297064E-2</v>
      </c>
      <c r="N530" s="99">
        <v>8.2458788527215461</v>
      </c>
      <c r="O530" s="99">
        <v>6.0595318270517993</v>
      </c>
      <c r="P530" s="99">
        <v>1.129067317465869</v>
      </c>
      <c r="Q530" s="99">
        <v>0.51020449752883279</v>
      </c>
      <c r="R530" s="99">
        <v>2.2943325942705168E-2</v>
      </c>
      <c r="S530" s="99">
        <v>7.7217469679892066</v>
      </c>
      <c r="T530" s="99">
        <v>0.21167496723270693</v>
      </c>
      <c r="U530" s="99">
        <v>3.4640247731922273</v>
      </c>
      <c r="V530" s="99">
        <v>18.307468260027495</v>
      </c>
      <c r="W530" s="99">
        <v>3.3060253349501707</v>
      </c>
      <c r="X530" s="99">
        <v>25.289193335402601</v>
      </c>
      <c r="Y530" s="99">
        <v>1.8608726088193555</v>
      </c>
      <c r="Z530" s="99">
        <v>3.1168904887290533E-2</v>
      </c>
      <c r="AA530" s="99">
        <v>1.892041513706646</v>
      </c>
      <c r="AB530" s="99">
        <v>2.4147585126499057E-2</v>
      </c>
      <c r="AC530" s="99">
        <v>0</v>
      </c>
      <c r="AD530" s="99">
        <v>0</v>
      </c>
    </row>
    <row r="531" spans="4:30" hidden="1" outlineLevel="1" x14ac:dyDescent="0.2">
      <c r="E531" s="86"/>
      <c r="F531" s="91" t="s">
        <v>209</v>
      </c>
      <c r="G531" s="86" t="s">
        <v>685</v>
      </c>
      <c r="H531" s="92">
        <v>19.658294962433065</v>
      </c>
      <c r="I531" s="99">
        <v>9.5709835921553399</v>
      </c>
      <c r="J531" s="99">
        <v>0.46190818849042597</v>
      </c>
      <c r="K531" s="99">
        <v>1.6803994045502855</v>
      </c>
      <c r="L531" s="99">
        <v>5.190595655571037E-2</v>
      </c>
      <c r="M531" s="99">
        <v>6.4646123755221305E-3</v>
      </c>
      <c r="N531" s="99">
        <v>1.7387699734815178</v>
      </c>
      <c r="O531" s="99">
        <v>1.2695680144696568</v>
      </c>
      <c r="P531" s="99">
        <v>0.23601121312177029</v>
      </c>
      <c r="Q531" s="99">
        <v>0.1404294839720979</v>
      </c>
      <c r="R531" s="99">
        <v>0</v>
      </c>
      <c r="S531" s="99">
        <v>1.6460087115635249</v>
      </c>
      <c r="T531" s="99">
        <v>4.433113514967546E-2</v>
      </c>
      <c r="U531" s="99">
        <v>0.72572599302509999</v>
      </c>
      <c r="V531" s="99">
        <v>5.0559030156595552</v>
      </c>
      <c r="W531" s="99">
        <v>0</v>
      </c>
      <c r="X531" s="99">
        <v>5.8259601438343305</v>
      </c>
      <c r="Y531" s="99">
        <v>0.38210277712010166</v>
      </c>
      <c r="Z531" s="99">
        <v>6.3696636755772619E-3</v>
      </c>
      <c r="AA531" s="99">
        <v>0.38847244079567894</v>
      </c>
      <c r="AB531" s="99">
        <v>5.1024621646801526E-3</v>
      </c>
      <c r="AC531" s="99">
        <v>1.7349462157485961E-2</v>
      </c>
      <c r="AD531" s="99">
        <v>3.7399877900764445E-3</v>
      </c>
    </row>
    <row r="532" spans="4:30" hidden="1" outlineLevel="1" x14ac:dyDescent="0.2">
      <c r="E532" s="86"/>
      <c r="F532" s="91" t="s">
        <v>209</v>
      </c>
      <c r="G532" s="86" t="s">
        <v>684</v>
      </c>
      <c r="H532" s="92">
        <v>12595.039667766512</v>
      </c>
      <c r="I532" s="99">
        <v>8417.8021950524562</v>
      </c>
      <c r="J532" s="99">
        <v>396.79322049120105</v>
      </c>
      <c r="K532" s="99">
        <v>1440.7805361372684</v>
      </c>
      <c r="L532" s="99">
        <v>44.527615572421702</v>
      </c>
      <c r="M532" s="99">
        <v>0</v>
      </c>
      <c r="N532" s="99">
        <v>1485.30815170969</v>
      </c>
      <c r="O532" s="99">
        <v>1080.3335751976015</v>
      </c>
      <c r="P532" s="99">
        <v>201.21220108053964</v>
      </c>
      <c r="Q532" s="99">
        <v>0</v>
      </c>
      <c r="R532" s="99">
        <v>0</v>
      </c>
      <c r="S532" s="99">
        <v>1281.5457762781411</v>
      </c>
      <c r="T532" s="99">
        <v>38.513226196820391</v>
      </c>
      <c r="U532" s="99">
        <v>621.13118905094359</v>
      </c>
      <c r="V532" s="99">
        <v>0</v>
      </c>
      <c r="W532" s="99">
        <v>0</v>
      </c>
      <c r="X532" s="99">
        <v>659.64441524776396</v>
      </c>
      <c r="Y532" s="99">
        <v>325.77022031596618</v>
      </c>
      <c r="Z532" s="99">
        <v>5.4351225065384936</v>
      </c>
      <c r="AA532" s="99">
        <v>331.20534282250469</v>
      </c>
      <c r="AB532" s="99">
        <v>4.4033599275262567</v>
      </c>
      <c r="AC532" s="99">
        <v>15.085299354787537</v>
      </c>
      <c r="AD532" s="99">
        <v>3.2519068824395694</v>
      </c>
    </row>
    <row r="533" spans="4:30" hidden="1" outlineLevel="1" x14ac:dyDescent="0.2">
      <c r="E533" s="86"/>
      <c r="F533" s="91" t="s">
        <v>209</v>
      </c>
      <c r="G533" s="86" t="s">
        <v>683</v>
      </c>
      <c r="H533" s="92">
        <v>5198.1277848630252</v>
      </c>
      <c r="I533" s="99">
        <v>3886.6476903641164</v>
      </c>
      <c r="J533" s="99">
        <v>187.37652386349043</v>
      </c>
      <c r="K533" s="99">
        <v>565.39305930678415</v>
      </c>
      <c r="L533" s="99">
        <v>0</v>
      </c>
      <c r="M533" s="99">
        <v>0</v>
      </c>
      <c r="N533" s="99">
        <v>565.39305930678415</v>
      </c>
      <c r="O533" s="99">
        <v>360.2706580346541</v>
      </c>
      <c r="P533" s="99">
        <v>0</v>
      </c>
      <c r="Q533" s="99">
        <v>0</v>
      </c>
      <c r="R533" s="99">
        <v>0</v>
      </c>
      <c r="S533" s="99">
        <v>360.2706580346541</v>
      </c>
      <c r="T533" s="99">
        <v>9.740962793544977</v>
      </c>
      <c r="U533" s="99">
        <v>0</v>
      </c>
      <c r="V533" s="99">
        <v>0</v>
      </c>
      <c r="W533" s="99">
        <v>0</v>
      </c>
      <c r="X533" s="99">
        <v>9.740962793544977</v>
      </c>
      <c r="Y533" s="99">
        <v>132.88370405437419</v>
      </c>
      <c r="Z533" s="99">
        <v>0</v>
      </c>
      <c r="AA533" s="99">
        <v>132.88370405437419</v>
      </c>
      <c r="AB533" s="99">
        <v>1.3789384716815027</v>
      </c>
      <c r="AC533" s="99">
        <v>46.820264723093501</v>
      </c>
      <c r="AD533" s="99">
        <v>7.6159832512870711</v>
      </c>
    </row>
    <row r="534" spans="4:30" hidden="1" outlineLevel="1" x14ac:dyDescent="0.2">
      <c r="E534" s="86"/>
      <c r="F534" s="91" t="s">
        <v>209</v>
      </c>
      <c r="G534" s="86" t="s">
        <v>682</v>
      </c>
      <c r="H534" s="92">
        <v>6439.2311170626926</v>
      </c>
      <c r="I534" s="99">
        <v>2416.1739457945232</v>
      </c>
      <c r="J534" s="99">
        <v>156.58368450755538</v>
      </c>
      <c r="K534" s="99">
        <v>525.35523577845618</v>
      </c>
      <c r="L534" s="99">
        <v>16.696982072046776</v>
      </c>
      <c r="M534" s="99">
        <v>1.5392665558164615</v>
      </c>
      <c r="N534" s="99">
        <v>543.59148440631941</v>
      </c>
      <c r="O534" s="99">
        <v>478.97369887679429</v>
      </c>
      <c r="P534" s="99">
        <v>88.792507519906735</v>
      </c>
      <c r="Q534" s="99">
        <v>40.345042690515768</v>
      </c>
      <c r="R534" s="99">
        <v>1.8693527833363435</v>
      </c>
      <c r="S534" s="99">
        <v>609.98060187055319</v>
      </c>
      <c r="T534" s="99">
        <v>18.355179794301645</v>
      </c>
      <c r="U534" s="99">
        <v>322.28945966729566</v>
      </c>
      <c r="V534" s="99">
        <v>1829.8257442189749</v>
      </c>
      <c r="W534" s="99">
        <v>347.16077013272456</v>
      </c>
      <c r="X534" s="99">
        <v>2517.6311538132968</v>
      </c>
      <c r="Y534" s="99">
        <v>129.76841295484667</v>
      </c>
      <c r="Z534" s="99">
        <v>2.1124228920081367</v>
      </c>
      <c r="AA534" s="99">
        <v>131.88083584685481</v>
      </c>
      <c r="AB534" s="99">
        <v>2.3562378119237111</v>
      </c>
      <c r="AC534" s="99">
        <v>50.950487488956369</v>
      </c>
      <c r="AD534" s="99">
        <v>10.082685522709303</v>
      </c>
    </row>
    <row r="535" spans="4:30" hidden="1" outlineLevel="1" x14ac:dyDescent="0.2">
      <c r="E535" s="86"/>
      <c r="F535" s="91" t="s">
        <v>209</v>
      </c>
      <c r="G535" s="86" t="s">
        <v>681</v>
      </c>
      <c r="H535" s="92">
        <v>4853.4761298188077</v>
      </c>
      <c r="I535" s="99">
        <v>3467.8135110041044</v>
      </c>
      <c r="J535" s="99">
        <v>593.45708045741912</v>
      </c>
      <c r="K535" s="99">
        <v>170.88365382389762</v>
      </c>
      <c r="L535" s="99">
        <v>28.565410070539038</v>
      </c>
      <c r="M535" s="99">
        <v>4.5131978062982583</v>
      </c>
      <c r="N535" s="99">
        <v>203.9622617007349</v>
      </c>
      <c r="O535" s="99">
        <v>31.887289119170777</v>
      </c>
      <c r="P535" s="99">
        <v>8.1895391849753576</v>
      </c>
      <c r="Q535" s="99">
        <v>15.664032495589813</v>
      </c>
      <c r="R535" s="99">
        <v>2.7339167322732933</v>
      </c>
      <c r="S535" s="99">
        <v>58.474777532009242</v>
      </c>
      <c r="T535" s="99">
        <v>0.22176818495545589</v>
      </c>
      <c r="U535" s="99">
        <v>4.8754862549187719</v>
      </c>
      <c r="V535" s="99">
        <v>23.047720850205945</v>
      </c>
      <c r="W535" s="99">
        <v>4.102402451067868</v>
      </c>
      <c r="X535" s="99">
        <v>32.247377741148043</v>
      </c>
      <c r="Y535" s="99">
        <v>8.7276162632175787</v>
      </c>
      <c r="Z535" s="99">
        <v>0.13826942644356752</v>
      </c>
      <c r="AA535" s="99">
        <v>8.8658856896611464</v>
      </c>
      <c r="AB535" s="99">
        <v>0.24869288132321793</v>
      </c>
      <c r="AC535" s="99">
        <v>382.74633816161059</v>
      </c>
      <c r="AD535" s="99">
        <v>105.66020465079686</v>
      </c>
    </row>
    <row r="536" spans="4:30" collapsed="1" x14ac:dyDescent="0.2">
      <c r="D536" s="84" t="s">
        <v>448</v>
      </c>
      <c r="E536" s="104">
        <v>53655</v>
      </c>
      <c r="F536" s="102" t="s">
        <v>209</v>
      </c>
      <c r="G536" s="86" t="s">
        <v>679</v>
      </c>
      <c r="H536" s="92">
        <v>53654.999999999993</v>
      </c>
      <c r="I536" s="99">
        <v>30290.658197512617</v>
      </c>
      <c r="J536" s="99">
        <v>1932.4553104130471</v>
      </c>
      <c r="K536" s="99">
        <v>4893.7373617545554</v>
      </c>
      <c r="L536" s="99">
        <v>158.76414770827967</v>
      </c>
      <c r="M536" s="99">
        <v>12.522235542856247</v>
      </c>
      <c r="N536" s="99">
        <v>5065.0237450056911</v>
      </c>
      <c r="O536" s="99">
        <v>3617.205214758998</v>
      </c>
      <c r="P536" s="99">
        <v>608.56959186732115</v>
      </c>
      <c r="Q536" s="99">
        <v>196.29569439895141</v>
      </c>
      <c r="R536" s="99">
        <v>10.905487011048393</v>
      </c>
      <c r="S536" s="99">
        <v>4432.975988036319</v>
      </c>
      <c r="T536" s="99">
        <v>125.01968334068665</v>
      </c>
      <c r="U536" s="99">
        <v>1900.5420365833763</v>
      </c>
      <c r="V536" s="99">
        <v>6886.7402324582035</v>
      </c>
      <c r="W536" s="99">
        <v>1259.3830658511117</v>
      </c>
      <c r="X536" s="99">
        <v>10171.685018233378</v>
      </c>
      <c r="Y536" s="99">
        <v>1108.6882828590467</v>
      </c>
      <c r="Z536" s="99">
        <v>16.253855895195432</v>
      </c>
      <c r="AA536" s="99">
        <v>1124.942138754242</v>
      </c>
      <c r="AB536" s="99">
        <v>15.025342559076886</v>
      </c>
      <c r="AC536" s="99">
        <v>495.61973919060546</v>
      </c>
      <c r="AD536" s="99">
        <v>126.61452029502286</v>
      </c>
    </row>
    <row r="537" spans="4:30" hidden="1" outlineLevel="1" x14ac:dyDescent="0.2">
      <c r="E537" s="93"/>
      <c r="F537" s="91" t="s">
        <v>199</v>
      </c>
      <c r="G537" s="86" t="s">
        <v>687</v>
      </c>
      <c r="H537" s="92">
        <v>0</v>
      </c>
      <c r="I537" s="99">
        <v>0</v>
      </c>
      <c r="J537" s="99">
        <v>0</v>
      </c>
      <c r="K537" s="99">
        <v>0</v>
      </c>
      <c r="L537" s="99">
        <v>0</v>
      </c>
      <c r="M537" s="99">
        <v>0</v>
      </c>
      <c r="N537" s="99">
        <v>0</v>
      </c>
      <c r="O537" s="99">
        <v>0</v>
      </c>
      <c r="P537" s="99">
        <v>0</v>
      </c>
      <c r="Q537" s="99">
        <v>0</v>
      </c>
      <c r="R537" s="99">
        <v>0</v>
      </c>
      <c r="S537" s="99">
        <v>0</v>
      </c>
      <c r="T537" s="99">
        <v>0</v>
      </c>
      <c r="U537" s="99">
        <v>0</v>
      </c>
      <c r="V537" s="99">
        <v>0</v>
      </c>
      <c r="W537" s="99">
        <v>0</v>
      </c>
      <c r="X537" s="99">
        <v>0</v>
      </c>
      <c r="Y537" s="99">
        <v>0</v>
      </c>
      <c r="Z537" s="99">
        <v>0</v>
      </c>
      <c r="AA537" s="99">
        <v>0</v>
      </c>
      <c r="AB537" s="99">
        <v>0</v>
      </c>
      <c r="AC537" s="99">
        <v>0</v>
      </c>
      <c r="AD537" s="99">
        <v>0</v>
      </c>
    </row>
    <row r="538" spans="4:30" hidden="1" outlineLevel="1" x14ac:dyDescent="0.2">
      <c r="E538" s="93"/>
      <c r="F538" s="91" t="s">
        <v>199</v>
      </c>
      <c r="G538" s="86" t="s">
        <v>686</v>
      </c>
      <c r="H538" s="92">
        <v>0</v>
      </c>
      <c r="I538" s="99">
        <v>0</v>
      </c>
      <c r="J538" s="99">
        <v>0</v>
      </c>
      <c r="K538" s="99">
        <v>0</v>
      </c>
      <c r="L538" s="99">
        <v>0</v>
      </c>
      <c r="M538" s="99">
        <v>0</v>
      </c>
      <c r="N538" s="99">
        <v>0</v>
      </c>
      <c r="O538" s="99">
        <v>0</v>
      </c>
      <c r="P538" s="99">
        <v>0</v>
      </c>
      <c r="Q538" s="99">
        <v>0</v>
      </c>
      <c r="R538" s="99">
        <v>0</v>
      </c>
      <c r="S538" s="99">
        <v>0</v>
      </c>
      <c r="T538" s="99">
        <v>0</v>
      </c>
      <c r="U538" s="99">
        <v>0</v>
      </c>
      <c r="V538" s="99">
        <v>0</v>
      </c>
      <c r="W538" s="99">
        <v>0</v>
      </c>
      <c r="X538" s="99">
        <v>0</v>
      </c>
      <c r="Y538" s="99">
        <v>0</v>
      </c>
      <c r="Z538" s="99">
        <v>0</v>
      </c>
      <c r="AA538" s="99">
        <v>0</v>
      </c>
      <c r="AB538" s="99">
        <v>0</v>
      </c>
      <c r="AC538" s="99">
        <v>0</v>
      </c>
      <c r="AD538" s="99">
        <v>0</v>
      </c>
    </row>
    <row r="539" spans="4:30" hidden="1" outlineLevel="1" x14ac:dyDescent="0.2">
      <c r="E539" s="93"/>
      <c r="F539" s="91" t="s">
        <v>199</v>
      </c>
      <c r="G539" s="86" t="s">
        <v>685</v>
      </c>
      <c r="H539" s="92">
        <v>0</v>
      </c>
      <c r="I539" s="99">
        <v>0</v>
      </c>
      <c r="J539" s="99">
        <v>0</v>
      </c>
      <c r="K539" s="99">
        <v>0</v>
      </c>
      <c r="L539" s="99">
        <v>0</v>
      </c>
      <c r="M539" s="99">
        <v>0</v>
      </c>
      <c r="N539" s="99">
        <v>0</v>
      </c>
      <c r="O539" s="99">
        <v>0</v>
      </c>
      <c r="P539" s="99">
        <v>0</v>
      </c>
      <c r="Q539" s="99">
        <v>0</v>
      </c>
      <c r="R539" s="99">
        <v>0</v>
      </c>
      <c r="S539" s="99">
        <v>0</v>
      </c>
      <c r="T539" s="99">
        <v>0</v>
      </c>
      <c r="U539" s="99">
        <v>0</v>
      </c>
      <c r="V539" s="99">
        <v>0</v>
      </c>
      <c r="W539" s="99">
        <v>0</v>
      </c>
      <c r="X539" s="99">
        <v>0</v>
      </c>
      <c r="Y539" s="99">
        <v>0</v>
      </c>
      <c r="Z539" s="99">
        <v>0</v>
      </c>
      <c r="AA539" s="99">
        <v>0</v>
      </c>
      <c r="AB539" s="99">
        <v>0</v>
      </c>
      <c r="AC539" s="99">
        <v>0</v>
      </c>
      <c r="AD539" s="99">
        <v>0</v>
      </c>
    </row>
    <row r="540" spans="4:30" hidden="1" outlineLevel="1" x14ac:dyDescent="0.2">
      <c r="E540" s="93"/>
      <c r="F540" s="91" t="s">
        <v>199</v>
      </c>
      <c r="G540" s="86" t="s">
        <v>684</v>
      </c>
      <c r="H540" s="92">
        <v>0</v>
      </c>
      <c r="I540" s="99">
        <v>0</v>
      </c>
      <c r="J540" s="99">
        <v>0</v>
      </c>
      <c r="K540" s="99">
        <v>0</v>
      </c>
      <c r="L540" s="99">
        <v>0</v>
      </c>
      <c r="M540" s="99">
        <v>0</v>
      </c>
      <c r="N540" s="99">
        <v>0</v>
      </c>
      <c r="O540" s="99">
        <v>0</v>
      </c>
      <c r="P540" s="99">
        <v>0</v>
      </c>
      <c r="Q540" s="99">
        <v>0</v>
      </c>
      <c r="R540" s="99">
        <v>0</v>
      </c>
      <c r="S540" s="99">
        <v>0</v>
      </c>
      <c r="T540" s="99">
        <v>0</v>
      </c>
      <c r="U540" s="99">
        <v>0</v>
      </c>
      <c r="V540" s="99">
        <v>0</v>
      </c>
      <c r="W540" s="99">
        <v>0</v>
      </c>
      <c r="X540" s="99">
        <v>0</v>
      </c>
      <c r="Y540" s="99">
        <v>0</v>
      </c>
      <c r="Z540" s="99">
        <v>0</v>
      </c>
      <c r="AA540" s="99">
        <v>0</v>
      </c>
      <c r="AB540" s="99">
        <v>0</v>
      </c>
      <c r="AC540" s="99">
        <v>0</v>
      </c>
      <c r="AD540" s="99">
        <v>0</v>
      </c>
    </row>
    <row r="541" spans="4:30" hidden="1" outlineLevel="1" x14ac:dyDescent="0.2">
      <c r="E541" s="93"/>
      <c r="F541" s="91" t="s">
        <v>199</v>
      </c>
      <c r="G541" s="86" t="s">
        <v>683</v>
      </c>
      <c r="H541" s="92">
        <v>0</v>
      </c>
      <c r="I541" s="99">
        <v>0</v>
      </c>
      <c r="J541" s="99">
        <v>0</v>
      </c>
      <c r="K541" s="99">
        <v>0</v>
      </c>
      <c r="L541" s="99">
        <v>0</v>
      </c>
      <c r="M541" s="99">
        <v>0</v>
      </c>
      <c r="N541" s="99">
        <v>0</v>
      </c>
      <c r="O541" s="99">
        <v>0</v>
      </c>
      <c r="P541" s="99">
        <v>0</v>
      </c>
      <c r="Q541" s="99">
        <v>0</v>
      </c>
      <c r="R541" s="99">
        <v>0</v>
      </c>
      <c r="S541" s="99">
        <v>0</v>
      </c>
      <c r="T541" s="99">
        <v>0</v>
      </c>
      <c r="U541" s="99">
        <v>0</v>
      </c>
      <c r="V541" s="99">
        <v>0</v>
      </c>
      <c r="W541" s="99">
        <v>0</v>
      </c>
      <c r="X541" s="99">
        <v>0</v>
      </c>
      <c r="Y541" s="99">
        <v>0</v>
      </c>
      <c r="Z541" s="99">
        <v>0</v>
      </c>
      <c r="AA541" s="99">
        <v>0</v>
      </c>
      <c r="AB541" s="99">
        <v>0</v>
      </c>
      <c r="AC541" s="99">
        <v>0</v>
      </c>
      <c r="AD541" s="99">
        <v>0</v>
      </c>
    </row>
    <row r="542" spans="4:30" hidden="1" outlineLevel="1" x14ac:dyDescent="0.2">
      <c r="E542" s="93"/>
      <c r="F542" s="91" t="s">
        <v>199</v>
      </c>
      <c r="G542" s="86" t="s">
        <v>682</v>
      </c>
      <c r="H542" s="92">
        <v>-106021</v>
      </c>
      <c r="I542" s="99">
        <v>-39781.95117555168</v>
      </c>
      <c r="J542" s="99">
        <v>-2578.1274989782128</v>
      </c>
      <c r="K542" s="99">
        <v>-8649.8972377116806</v>
      </c>
      <c r="L542" s="99">
        <v>-274.91337150016381</v>
      </c>
      <c r="M542" s="99">
        <v>-25.343799057279305</v>
      </c>
      <c r="N542" s="99">
        <v>-8950.1544082691253</v>
      </c>
      <c r="O542" s="99">
        <v>-7886.2320058766409</v>
      </c>
      <c r="P542" s="99">
        <v>-1461.9556696486836</v>
      </c>
      <c r="Q542" s="99">
        <v>-664.27523617794179</v>
      </c>
      <c r="R542" s="99">
        <v>-30.778620589799349</v>
      </c>
      <c r="S542" s="99">
        <v>-10043.241532293066</v>
      </c>
      <c r="T542" s="99">
        <v>-302.21535484493586</v>
      </c>
      <c r="U542" s="99">
        <v>-5306.4488884152715</v>
      </c>
      <c r="V542" s="99">
        <v>-30127.813662997483</v>
      </c>
      <c r="W542" s="99">
        <v>-5715.9513831879813</v>
      </c>
      <c r="X542" s="99">
        <v>-41452.429289445674</v>
      </c>
      <c r="Y542" s="99">
        <v>-2136.6179687865742</v>
      </c>
      <c r="Z542" s="99">
        <v>-34.780734432740218</v>
      </c>
      <c r="AA542" s="99">
        <v>-2171.3987032193145</v>
      </c>
      <c r="AB542" s="99">
        <v>-38.795111484042671</v>
      </c>
      <c r="AC542" s="99">
        <v>-838.89233603572336</v>
      </c>
      <c r="AD542" s="99">
        <v>-166.00994472314966</v>
      </c>
    </row>
    <row r="543" spans="4:30" hidden="1" outlineLevel="1" x14ac:dyDescent="0.2">
      <c r="E543" s="93"/>
      <c r="F543" s="91" t="s">
        <v>199</v>
      </c>
      <c r="G543" s="86" t="s">
        <v>681</v>
      </c>
      <c r="H543" s="92">
        <v>0</v>
      </c>
      <c r="I543" s="99">
        <v>0</v>
      </c>
      <c r="J543" s="99">
        <v>0</v>
      </c>
      <c r="K543" s="99">
        <v>0</v>
      </c>
      <c r="L543" s="99">
        <v>0</v>
      </c>
      <c r="M543" s="99">
        <v>0</v>
      </c>
      <c r="N543" s="99">
        <v>0</v>
      </c>
      <c r="O543" s="99">
        <v>0</v>
      </c>
      <c r="P543" s="99">
        <v>0</v>
      </c>
      <c r="Q543" s="99">
        <v>0</v>
      </c>
      <c r="R543" s="99">
        <v>0</v>
      </c>
      <c r="S543" s="99">
        <v>0</v>
      </c>
      <c r="T543" s="99">
        <v>0</v>
      </c>
      <c r="U543" s="99">
        <v>0</v>
      </c>
      <c r="V543" s="99">
        <v>0</v>
      </c>
      <c r="W543" s="99">
        <v>0</v>
      </c>
      <c r="X543" s="99">
        <v>0</v>
      </c>
      <c r="Y543" s="99">
        <v>0</v>
      </c>
      <c r="Z543" s="99">
        <v>0</v>
      </c>
      <c r="AA543" s="99">
        <v>0</v>
      </c>
      <c r="AB543" s="99">
        <v>0</v>
      </c>
      <c r="AC543" s="99">
        <v>0</v>
      </c>
      <c r="AD543" s="99">
        <v>0</v>
      </c>
    </row>
    <row r="544" spans="4:30" collapsed="1" x14ac:dyDescent="0.2">
      <c r="D544" s="84" t="s">
        <v>447</v>
      </c>
      <c r="E544" s="104">
        <v>-106021</v>
      </c>
      <c r="F544" s="112" t="s">
        <v>199</v>
      </c>
      <c r="G544" s="86" t="s">
        <v>679</v>
      </c>
      <c r="H544" s="92">
        <v>-106021</v>
      </c>
      <c r="I544" s="99">
        <v>-39781.95117555168</v>
      </c>
      <c r="J544" s="99">
        <v>-2578.1274989782128</v>
      </c>
      <c r="K544" s="99">
        <v>-8649.8972377116806</v>
      </c>
      <c r="L544" s="99">
        <v>-274.91337150016381</v>
      </c>
      <c r="M544" s="99">
        <v>-25.343799057279305</v>
      </c>
      <c r="N544" s="99">
        <v>-8950.1544082691253</v>
      </c>
      <c r="O544" s="99">
        <v>-7886.2320058766409</v>
      </c>
      <c r="P544" s="99">
        <v>-1461.9556696486836</v>
      </c>
      <c r="Q544" s="99">
        <v>-664.27523617794179</v>
      </c>
      <c r="R544" s="99">
        <v>-30.778620589799349</v>
      </c>
      <c r="S544" s="99">
        <v>-10043.241532293066</v>
      </c>
      <c r="T544" s="99">
        <v>-302.21535484493586</v>
      </c>
      <c r="U544" s="99">
        <v>-5306.4488884152715</v>
      </c>
      <c r="V544" s="99">
        <v>-30127.813662997483</v>
      </c>
      <c r="W544" s="99">
        <v>-5715.9513831879813</v>
      </c>
      <c r="X544" s="99">
        <v>-41452.429289445674</v>
      </c>
      <c r="Y544" s="99">
        <v>-2136.6179687865742</v>
      </c>
      <c r="Z544" s="99">
        <v>-34.780734432740218</v>
      </c>
      <c r="AA544" s="99">
        <v>-2171.3987032193145</v>
      </c>
      <c r="AB544" s="99">
        <v>-38.795111484042671</v>
      </c>
      <c r="AC544" s="99">
        <v>-838.89233603572336</v>
      </c>
      <c r="AD544" s="99">
        <v>-166.00994472314966</v>
      </c>
    </row>
    <row r="545" spans="4:30" hidden="1" outlineLevel="1" x14ac:dyDescent="0.2">
      <c r="E545" s="86"/>
      <c r="F545" s="91" t="s">
        <v>199</v>
      </c>
      <c r="G545" s="86" t="s">
        <v>687</v>
      </c>
      <c r="H545" s="92">
        <v>0</v>
      </c>
      <c r="I545" s="99">
        <v>0</v>
      </c>
      <c r="J545" s="99">
        <v>0</v>
      </c>
      <c r="K545" s="99">
        <v>0</v>
      </c>
      <c r="L545" s="99">
        <v>0</v>
      </c>
      <c r="M545" s="99">
        <v>0</v>
      </c>
      <c r="N545" s="99">
        <v>0</v>
      </c>
      <c r="O545" s="99">
        <v>0</v>
      </c>
      <c r="P545" s="99">
        <v>0</v>
      </c>
      <c r="Q545" s="99">
        <v>0</v>
      </c>
      <c r="R545" s="99">
        <v>0</v>
      </c>
      <c r="S545" s="99">
        <v>0</v>
      </c>
      <c r="T545" s="99">
        <v>0</v>
      </c>
      <c r="U545" s="99">
        <v>0</v>
      </c>
      <c r="V545" s="99">
        <v>0</v>
      </c>
      <c r="W545" s="99">
        <v>0</v>
      </c>
      <c r="X545" s="99">
        <v>0</v>
      </c>
      <c r="Y545" s="99">
        <v>0</v>
      </c>
      <c r="Z545" s="99">
        <v>0</v>
      </c>
      <c r="AA545" s="99">
        <v>0</v>
      </c>
      <c r="AB545" s="99">
        <v>0</v>
      </c>
      <c r="AC545" s="99">
        <v>0</v>
      </c>
      <c r="AD545" s="99">
        <v>0</v>
      </c>
    </row>
    <row r="546" spans="4:30" hidden="1" outlineLevel="1" x14ac:dyDescent="0.2">
      <c r="E546" s="86"/>
      <c r="F546" s="91" t="s">
        <v>199</v>
      </c>
      <c r="G546" s="86" t="s">
        <v>686</v>
      </c>
      <c r="H546" s="92">
        <v>0</v>
      </c>
      <c r="I546" s="99">
        <v>0</v>
      </c>
      <c r="J546" s="99">
        <v>0</v>
      </c>
      <c r="K546" s="99">
        <v>0</v>
      </c>
      <c r="L546" s="99">
        <v>0</v>
      </c>
      <c r="M546" s="99">
        <v>0</v>
      </c>
      <c r="N546" s="99">
        <v>0</v>
      </c>
      <c r="O546" s="99">
        <v>0</v>
      </c>
      <c r="P546" s="99">
        <v>0</v>
      </c>
      <c r="Q546" s="99">
        <v>0</v>
      </c>
      <c r="R546" s="99">
        <v>0</v>
      </c>
      <c r="S546" s="99">
        <v>0</v>
      </c>
      <c r="T546" s="99">
        <v>0</v>
      </c>
      <c r="U546" s="99">
        <v>0</v>
      </c>
      <c r="V546" s="99">
        <v>0</v>
      </c>
      <c r="W546" s="99">
        <v>0</v>
      </c>
      <c r="X546" s="99">
        <v>0</v>
      </c>
      <c r="Y546" s="99">
        <v>0</v>
      </c>
      <c r="Z546" s="99">
        <v>0</v>
      </c>
      <c r="AA546" s="99">
        <v>0</v>
      </c>
      <c r="AB546" s="99">
        <v>0</v>
      </c>
      <c r="AC546" s="99">
        <v>0</v>
      </c>
      <c r="AD546" s="99">
        <v>0</v>
      </c>
    </row>
    <row r="547" spans="4:30" hidden="1" outlineLevel="1" x14ac:dyDescent="0.2">
      <c r="E547" s="86"/>
      <c r="F547" s="91" t="s">
        <v>199</v>
      </c>
      <c r="G547" s="86" t="s">
        <v>685</v>
      </c>
      <c r="H547" s="92">
        <v>0</v>
      </c>
      <c r="I547" s="99">
        <v>0</v>
      </c>
      <c r="J547" s="99">
        <v>0</v>
      </c>
      <c r="K547" s="99">
        <v>0</v>
      </c>
      <c r="L547" s="99">
        <v>0</v>
      </c>
      <c r="M547" s="99">
        <v>0</v>
      </c>
      <c r="N547" s="99">
        <v>0</v>
      </c>
      <c r="O547" s="99">
        <v>0</v>
      </c>
      <c r="P547" s="99">
        <v>0</v>
      </c>
      <c r="Q547" s="99">
        <v>0</v>
      </c>
      <c r="R547" s="99">
        <v>0</v>
      </c>
      <c r="S547" s="99">
        <v>0</v>
      </c>
      <c r="T547" s="99">
        <v>0</v>
      </c>
      <c r="U547" s="99">
        <v>0</v>
      </c>
      <c r="V547" s="99">
        <v>0</v>
      </c>
      <c r="W547" s="99">
        <v>0</v>
      </c>
      <c r="X547" s="99">
        <v>0</v>
      </c>
      <c r="Y547" s="99">
        <v>0</v>
      </c>
      <c r="Z547" s="99">
        <v>0</v>
      </c>
      <c r="AA547" s="99">
        <v>0</v>
      </c>
      <c r="AB547" s="99">
        <v>0</v>
      </c>
      <c r="AC547" s="99">
        <v>0</v>
      </c>
      <c r="AD547" s="99">
        <v>0</v>
      </c>
    </row>
    <row r="548" spans="4:30" hidden="1" outlineLevel="1" x14ac:dyDescent="0.2">
      <c r="E548" s="86"/>
      <c r="F548" s="91" t="s">
        <v>199</v>
      </c>
      <c r="G548" s="86" t="s">
        <v>684</v>
      </c>
      <c r="H548" s="92">
        <v>0</v>
      </c>
      <c r="I548" s="99">
        <v>0</v>
      </c>
      <c r="J548" s="99">
        <v>0</v>
      </c>
      <c r="K548" s="99">
        <v>0</v>
      </c>
      <c r="L548" s="99">
        <v>0</v>
      </c>
      <c r="M548" s="99">
        <v>0</v>
      </c>
      <c r="N548" s="99">
        <v>0</v>
      </c>
      <c r="O548" s="99">
        <v>0</v>
      </c>
      <c r="P548" s="99">
        <v>0</v>
      </c>
      <c r="Q548" s="99">
        <v>0</v>
      </c>
      <c r="R548" s="99">
        <v>0</v>
      </c>
      <c r="S548" s="99">
        <v>0</v>
      </c>
      <c r="T548" s="99">
        <v>0</v>
      </c>
      <c r="U548" s="99">
        <v>0</v>
      </c>
      <c r="V548" s="99">
        <v>0</v>
      </c>
      <c r="W548" s="99">
        <v>0</v>
      </c>
      <c r="X548" s="99">
        <v>0</v>
      </c>
      <c r="Y548" s="99">
        <v>0</v>
      </c>
      <c r="Z548" s="99">
        <v>0</v>
      </c>
      <c r="AA548" s="99">
        <v>0</v>
      </c>
      <c r="AB548" s="99">
        <v>0</v>
      </c>
      <c r="AC548" s="99">
        <v>0</v>
      </c>
      <c r="AD548" s="99">
        <v>0</v>
      </c>
    </row>
    <row r="549" spans="4:30" hidden="1" outlineLevel="1" x14ac:dyDescent="0.2">
      <c r="E549" s="86"/>
      <c r="F549" s="91" t="s">
        <v>199</v>
      </c>
      <c r="G549" s="86" t="s">
        <v>683</v>
      </c>
      <c r="H549" s="92">
        <v>0</v>
      </c>
      <c r="I549" s="99">
        <v>0</v>
      </c>
      <c r="J549" s="99">
        <v>0</v>
      </c>
      <c r="K549" s="99">
        <v>0</v>
      </c>
      <c r="L549" s="99">
        <v>0</v>
      </c>
      <c r="M549" s="99">
        <v>0</v>
      </c>
      <c r="N549" s="99">
        <v>0</v>
      </c>
      <c r="O549" s="99">
        <v>0</v>
      </c>
      <c r="P549" s="99">
        <v>0</v>
      </c>
      <c r="Q549" s="99">
        <v>0</v>
      </c>
      <c r="R549" s="99">
        <v>0</v>
      </c>
      <c r="S549" s="99">
        <v>0</v>
      </c>
      <c r="T549" s="99">
        <v>0</v>
      </c>
      <c r="U549" s="99">
        <v>0</v>
      </c>
      <c r="V549" s="99">
        <v>0</v>
      </c>
      <c r="W549" s="99">
        <v>0</v>
      </c>
      <c r="X549" s="99">
        <v>0</v>
      </c>
      <c r="Y549" s="99">
        <v>0</v>
      </c>
      <c r="Z549" s="99">
        <v>0</v>
      </c>
      <c r="AA549" s="99">
        <v>0</v>
      </c>
      <c r="AB549" s="99">
        <v>0</v>
      </c>
      <c r="AC549" s="99">
        <v>0</v>
      </c>
      <c r="AD549" s="99">
        <v>0</v>
      </c>
    </row>
    <row r="550" spans="4:30" hidden="1" outlineLevel="1" x14ac:dyDescent="0.2">
      <c r="E550" s="86"/>
      <c r="F550" s="91" t="s">
        <v>199</v>
      </c>
      <c r="G550" s="86" t="s">
        <v>682</v>
      </c>
      <c r="H550" s="92">
        <v>393823</v>
      </c>
      <c r="I550" s="99">
        <v>147773.05776977475</v>
      </c>
      <c r="J550" s="99">
        <v>9576.6490226473688</v>
      </c>
      <c r="K550" s="99">
        <v>32130.695615466062</v>
      </c>
      <c r="L550" s="99">
        <v>1021.1864508381266</v>
      </c>
      <c r="M550" s="99">
        <v>94.141452883248689</v>
      </c>
      <c r="N550" s="99">
        <v>33246.023519187438</v>
      </c>
      <c r="O550" s="99">
        <v>29294.003520532311</v>
      </c>
      <c r="P550" s="99">
        <v>5430.5445872803839</v>
      </c>
      <c r="Q550" s="99">
        <v>2467.5004606380394</v>
      </c>
      <c r="R550" s="99">
        <v>114.32950732908149</v>
      </c>
      <c r="S550" s="99">
        <v>37306.378075779816</v>
      </c>
      <c r="T550" s="99">
        <v>1122.6017269323736</v>
      </c>
      <c r="U550" s="99">
        <v>19711.204578171943</v>
      </c>
      <c r="V550" s="99">
        <v>111912.03591932407</v>
      </c>
      <c r="W550" s="99">
        <v>21232.332477351094</v>
      </c>
      <c r="X550" s="99">
        <v>153978.1747017795</v>
      </c>
      <c r="Y550" s="99">
        <v>7936.6285766162846</v>
      </c>
      <c r="Z550" s="99">
        <v>129.19566101531822</v>
      </c>
      <c r="AA550" s="99">
        <v>8065.824237631603</v>
      </c>
      <c r="AB550" s="99">
        <v>144.10736731383534</v>
      </c>
      <c r="AC550" s="99">
        <v>3116.128846686946</v>
      </c>
      <c r="AD550" s="99">
        <v>616.65645919869621</v>
      </c>
    </row>
    <row r="551" spans="4:30" hidden="1" outlineLevel="1" x14ac:dyDescent="0.2">
      <c r="E551" s="86"/>
      <c r="F551" s="91" t="s">
        <v>199</v>
      </c>
      <c r="G551" s="86" t="s">
        <v>681</v>
      </c>
      <c r="H551" s="92">
        <v>0</v>
      </c>
      <c r="I551" s="99">
        <v>0</v>
      </c>
      <c r="J551" s="99">
        <v>0</v>
      </c>
      <c r="K551" s="99">
        <v>0</v>
      </c>
      <c r="L551" s="99">
        <v>0</v>
      </c>
      <c r="M551" s="99">
        <v>0</v>
      </c>
      <c r="N551" s="99">
        <v>0</v>
      </c>
      <c r="O551" s="99">
        <v>0</v>
      </c>
      <c r="P551" s="99">
        <v>0</v>
      </c>
      <c r="Q551" s="99">
        <v>0</v>
      </c>
      <c r="R551" s="99">
        <v>0</v>
      </c>
      <c r="S551" s="99">
        <v>0</v>
      </c>
      <c r="T551" s="99">
        <v>0</v>
      </c>
      <c r="U551" s="99">
        <v>0</v>
      </c>
      <c r="V551" s="99">
        <v>0</v>
      </c>
      <c r="W551" s="99">
        <v>0</v>
      </c>
      <c r="X551" s="99">
        <v>0</v>
      </c>
      <c r="Y551" s="99">
        <v>0</v>
      </c>
      <c r="Z551" s="99">
        <v>0</v>
      </c>
      <c r="AA551" s="99">
        <v>0</v>
      </c>
      <c r="AB551" s="99">
        <v>0</v>
      </c>
      <c r="AC551" s="99">
        <v>0</v>
      </c>
      <c r="AD551" s="99">
        <v>0</v>
      </c>
    </row>
    <row r="552" spans="4:30" collapsed="1" x14ac:dyDescent="0.2">
      <c r="D552" s="84" t="s">
        <v>446</v>
      </c>
      <c r="E552" s="104">
        <v>393823</v>
      </c>
      <c r="F552" s="112" t="s">
        <v>199</v>
      </c>
      <c r="G552" s="86" t="s">
        <v>679</v>
      </c>
      <c r="H552" s="92">
        <v>393823</v>
      </c>
      <c r="I552" s="99">
        <v>147773.05776977475</v>
      </c>
      <c r="J552" s="99">
        <v>9576.6490226473688</v>
      </c>
      <c r="K552" s="99">
        <v>32130.695615466062</v>
      </c>
      <c r="L552" s="99">
        <v>1021.1864508381266</v>
      </c>
      <c r="M552" s="99">
        <v>94.141452883248689</v>
      </c>
      <c r="N552" s="99">
        <v>33246.023519187438</v>
      </c>
      <c r="O552" s="99">
        <v>29294.003520532311</v>
      </c>
      <c r="P552" s="99">
        <v>5430.5445872803839</v>
      </c>
      <c r="Q552" s="99">
        <v>2467.5004606380394</v>
      </c>
      <c r="R552" s="99">
        <v>114.32950732908149</v>
      </c>
      <c r="S552" s="99">
        <v>37306.378075779816</v>
      </c>
      <c r="T552" s="99">
        <v>1122.6017269323736</v>
      </c>
      <c r="U552" s="99">
        <v>19711.204578171943</v>
      </c>
      <c r="V552" s="99">
        <v>111912.03591932407</v>
      </c>
      <c r="W552" s="99">
        <v>21232.332477351094</v>
      </c>
      <c r="X552" s="99">
        <v>153978.1747017795</v>
      </c>
      <c r="Y552" s="99">
        <v>7936.6285766162846</v>
      </c>
      <c r="Z552" s="99">
        <v>129.19566101531822</v>
      </c>
      <c r="AA552" s="99">
        <v>8065.824237631603</v>
      </c>
      <c r="AB552" s="99">
        <v>144.10736731383534</v>
      </c>
      <c r="AC552" s="99">
        <v>3116.128846686946</v>
      </c>
      <c r="AD552" s="99">
        <v>616.65645919869621</v>
      </c>
    </row>
    <row r="553" spans="4:30" hidden="1" outlineLevel="1" x14ac:dyDescent="0.2">
      <c r="E553" s="93">
        <v>0</v>
      </c>
      <c r="F553" s="91" t="s">
        <v>199</v>
      </c>
      <c r="G553" s="86" t="s">
        <v>687</v>
      </c>
      <c r="H553" s="92">
        <v>0</v>
      </c>
      <c r="I553" s="99">
        <v>0</v>
      </c>
      <c r="J553" s="99">
        <v>0</v>
      </c>
      <c r="K553" s="99">
        <v>0</v>
      </c>
      <c r="L553" s="99">
        <v>0</v>
      </c>
      <c r="M553" s="99">
        <v>0</v>
      </c>
      <c r="N553" s="99">
        <v>0</v>
      </c>
      <c r="O553" s="99">
        <v>0</v>
      </c>
      <c r="P553" s="99">
        <v>0</v>
      </c>
      <c r="Q553" s="99">
        <v>0</v>
      </c>
      <c r="R553" s="99">
        <v>0</v>
      </c>
      <c r="S553" s="99">
        <v>0</v>
      </c>
      <c r="T553" s="99">
        <v>0</v>
      </c>
      <c r="U553" s="99">
        <v>0</v>
      </c>
      <c r="V553" s="99">
        <v>0</v>
      </c>
      <c r="W553" s="99">
        <v>0</v>
      </c>
      <c r="X553" s="99">
        <v>0</v>
      </c>
      <c r="Y553" s="99">
        <v>0</v>
      </c>
      <c r="Z553" s="99">
        <v>0</v>
      </c>
      <c r="AA553" s="99">
        <v>0</v>
      </c>
      <c r="AB553" s="99">
        <v>0</v>
      </c>
      <c r="AC553" s="99">
        <v>0</v>
      </c>
      <c r="AD553" s="99">
        <v>0</v>
      </c>
    </row>
    <row r="554" spans="4:30" hidden="1" outlineLevel="1" x14ac:dyDescent="0.2">
      <c r="E554" s="93">
        <v>0</v>
      </c>
      <c r="F554" s="91" t="s">
        <v>199</v>
      </c>
      <c r="G554" s="86" t="s">
        <v>686</v>
      </c>
      <c r="H554" s="92">
        <v>0</v>
      </c>
      <c r="I554" s="99">
        <v>0</v>
      </c>
      <c r="J554" s="99">
        <v>0</v>
      </c>
      <c r="K554" s="99">
        <v>0</v>
      </c>
      <c r="L554" s="99">
        <v>0</v>
      </c>
      <c r="M554" s="99">
        <v>0</v>
      </c>
      <c r="N554" s="99">
        <v>0</v>
      </c>
      <c r="O554" s="99">
        <v>0</v>
      </c>
      <c r="P554" s="99">
        <v>0</v>
      </c>
      <c r="Q554" s="99">
        <v>0</v>
      </c>
      <c r="R554" s="99">
        <v>0</v>
      </c>
      <c r="S554" s="99">
        <v>0</v>
      </c>
      <c r="T554" s="99">
        <v>0</v>
      </c>
      <c r="U554" s="99">
        <v>0</v>
      </c>
      <c r="V554" s="99">
        <v>0</v>
      </c>
      <c r="W554" s="99">
        <v>0</v>
      </c>
      <c r="X554" s="99">
        <v>0</v>
      </c>
      <c r="Y554" s="99">
        <v>0</v>
      </c>
      <c r="Z554" s="99">
        <v>0</v>
      </c>
      <c r="AA554" s="99">
        <v>0</v>
      </c>
      <c r="AB554" s="99">
        <v>0</v>
      </c>
      <c r="AC554" s="99">
        <v>0</v>
      </c>
      <c r="AD554" s="99">
        <v>0</v>
      </c>
    </row>
    <row r="555" spans="4:30" hidden="1" outlineLevel="1" x14ac:dyDescent="0.2">
      <c r="E555" s="93">
        <v>0</v>
      </c>
      <c r="F555" s="91" t="s">
        <v>199</v>
      </c>
      <c r="G555" s="86" t="s">
        <v>685</v>
      </c>
      <c r="H555" s="92">
        <v>0</v>
      </c>
      <c r="I555" s="99">
        <v>0</v>
      </c>
      <c r="J555" s="99">
        <v>0</v>
      </c>
      <c r="K555" s="99">
        <v>0</v>
      </c>
      <c r="L555" s="99">
        <v>0</v>
      </c>
      <c r="M555" s="99">
        <v>0</v>
      </c>
      <c r="N555" s="99">
        <v>0</v>
      </c>
      <c r="O555" s="99">
        <v>0</v>
      </c>
      <c r="P555" s="99">
        <v>0</v>
      </c>
      <c r="Q555" s="99">
        <v>0</v>
      </c>
      <c r="R555" s="99">
        <v>0</v>
      </c>
      <c r="S555" s="99">
        <v>0</v>
      </c>
      <c r="T555" s="99">
        <v>0</v>
      </c>
      <c r="U555" s="99">
        <v>0</v>
      </c>
      <c r="V555" s="99">
        <v>0</v>
      </c>
      <c r="W555" s="99">
        <v>0</v>
      </c>
      <c r="X555" s="99">
        <v>0</v>
      </c>
      <c r="Y555" s="99">
        <v>0</v>
      </c>
      <c r="Z555" s="99">
        <v>0</v>
      </c>
      <c r="AA555" s="99">
        <v>0</v>
      </c>
      <c r="AB555" s="99">
        <v>0</v>
      </c>
      <c r="AC555" s="99">
        <v>0</v>
      </c>
      <c r="AD555" s="99">
        <v>0</v>
      </c>
    </row>
    <row r="556" spans="4:30" hidden="1" outlineLevel="1" x14ac:dyDescent="0.2">
      <c r="E556" s="93">
        <v>0</v>
      </c>
      <c r="F556" s="91" t="s">
        <v>199</v>
      </c>
      <c r="G556" s="86" t="s">
        <v>684</v>
      </c>
      <c r="H556" s="92">
        <v>0</v>
      </c>
      <c r="I556" s="99">
        <v>0</v>
      </c>
      <c r="J556" s="99">
        <v>0</v>
      </c>
      <c r="K556" s="99">
        <v>0</v>
      </c>
      <c r="L556" s="99">
        <v>0</v>
      </c>
      <c r="M556" s="99">
        <v>0</v>
      </c>
      <c r="N556" s="99">
        <v>0</v>
      </c>
      <c r="O556" s="99">
        <v>0</v>
      </c>
      <c r="P556" s="99">
        <v>0</v>
      </c>
      <c r="Q556" s="99">
        <v>0</v>
      </c>
      <c r="R556" s="99">
        <v>0</v>
      </c>
      <c r="S556" s="99">
        <v>0</v>
      </c>
      <c r="T556" s="99">
        <v>0</v>
      </c>
      <c r="U556" s="99">
        <v>0</v>
      </c>
      <c r="V556" s="99">
        <v>0</v>
      </c>
      <c r="W556" s="99">
        <v>0</v>
      </c>
      <c r="X556" s="99">
        <v>0</v>
      </c>
      <c r="Y556" s="99">
        <v>0</v>
      </c>
      <c r="Z556" s="99">
        <v>0</v>
      </c>
      <c r="AA556" s="99">
        <v>0</v>
      </c>
      <c r="AB556" s="99">
        <v>0</v>
      </c>
      <c r="AC556" s="99">
        <v>0</v>
      </c>
      <c r="AD556" s="99">
        <v>0</v>
      </c>
    </row>
    <row r="557" spans="4:30" hidden="1" outlineLevel="1" x14ac:dyDescent="0.2">
      <c r="E557" s="93">
        <v>0</v>
      </c>
      <c r="F557" s="91" t="s">
        <v>199</v>
      </c>
      <c r="G557" s="86" t="s">
        <v>683</v>
      </c>
      <c r="H557" s="92">
        <v>0</v>
      </c>
      <c r="I557" s="99">
        <v>0</v>
      </c>
      <c r="J557" s="99">
        <v>0</v>
      </c>
      <c r="K557" s="99">
        <v>0</v>
      </c>
      <c r="L557" s="99">
        <v>0</v>
      </c>
      <c r="M557" s="99">
        <v>0</v>
      </c>
      <c r="N557" s="99">
        <v>0</v>
      </c>
      <c r="O557" s="99">
        <v>0</v>
      </c>
      <c r="P557" s="99">
        <v>0</v>
      </c>
      <c r="Q557" s="99">
        <v>0</v>
      </c>
      <c r="R557" s="99">
        <v>0</v>
      </c>
      <c r="S557" s="99">
        <v>0</v>
      </c>
      <c r="T557" s="99">
        <v>0</v>
      </c>
      <c r="U557" s="99">
        <v>0</v>
      </c>
      <c r="V557" s="99">
        <v>0</v>
      </c>
      <c r="W557" s="99">
        <v>0</v>
      </c>
      <c r="X557" s="99">
        <v>0</v>
      </c>
      <c r="Y557" s="99">
        <v>0</v>
      </c>
      <c r="Z557" s="99">
        <v>0</v>
      </c>
      <c r="AA557" s="99">
        <v>0</v>
      </c>
      <c r="AB557" s="99">
        <v>0</v>
      </c>
      <c r="AC557" s="99">
        <v>0</v>
      </c>
      <c r="AD557" s="99">
        <v>0</v>
      </c>
    </row>
    <row r="558" spans="4:30" hidden="1" outlineLevel="1" x14ac:dyDescent="0.2">
      <c r="E558" s="93">
        <v>0</v>
      </c>
      <c r="F558" s="91" t="s">
        <v>199</v>
      </c>
      <c r="G558" s="86" t="s">
        <v>682</v>
      </c>
      <c r="H558" s="92">
        <v>110275.99999999997</v>
      </c>
      <c r="I558" s="99">
        <v>41378.542438150333</v>
      </c>
      <c r="J558" s="99">
        <v>2681.5969296396129</v>
      </c>
      <c r="K558" s="99">
        <v>8997.048394053003</v>
      </c>
      <c r="L558" s="99">
        <v>285.94662336284381</v>
      </c>
      <c r="M558" s="99">
        <v>26.360935897987503</v>
      </c>
      <c r="N558" s="99">
        <v>9309.3559533138359</v>
      </c>
      <c r="O558" s="99">
        <v>8202.7345590029563</v>
      </c>
      <c r="P558" s="99">
        <v>1520.6291529619439</v>
      </c>
      <c r="Q558" s="99">
        <v>690.93496519329858</v>
      </c>
      <c r="R558" s="99">
        <v>32.013876158126344</v>
      </c>
      <c r="S558" s="99">
        <v>10446.312553316324</v>
      </c>
      <c r="T558" s="99">
        <v>314.34433245187415</v>
      </c>
      <c r="U558" s="99">
        <v>5519.4155650190287</v>
      </c>
      <c r="V558" s="99">
        <v>31336.950033490633</v>
      </c>
      <c r="W558" s="99">
        <v>5945.3528520994687</v>
      </c>
      <c r="X558" s="99">
        <v>43116.062783061003</v>
      </c>
      <c r="Y558" s="99">
        <v>2222.3680509135766</v>
      </c>
      <c r="Z558" s="99">
        <v>36.176609070890301</v>
      </c>
      <c r="AA558" s="99">
        <v>2258.5446599844668</v>
      </c>
      <c r="AB558" s="99">
        <v>40.352097358205349</v>
      </c>
      <c r="AC558" s="99">
        <v>872.5600706338879</v>
      </c>
      <c r="AD558" s="99">
        <v>172.67251454230814</v>
      </c>
    </row>
    <row r="559" spans="4:30" hidden="1" outlineLevel="1" x14ac:dyDescent="0.2">
      <c r="E559" s="93">
        <v>0</v>
      </c>
      <c r="F559" s="91" t="s">
        <v>199</v>
      </c>
      <c r="G559" s="86" t="s">
        <v>681</v>
      </c>
      <c r="H559" s="92">
        <v>0</v>
      </c>
      <c r="I559" s="99">
        <v>0</v>
      </c>
      <c r="J559" s="99">
        <v>0</v>
      </c>
      <c r="K559" s="99">
        <v>0</v>
      </c>
      <c r="L559" s="99">
        <v>0</v>
      </c>
      <c r="M559" s="99">
        <v>0</v>
      </c>
      <c r="N559" s="99">
        <v>0</v>
      </c>
      <c r="O559" s="99">
        <v>0</v>
      </c>
      <c r="P559" s="99">
        <v>0</v>
      </c>
      <c r="Q559" s="99">
        <v>0</v>
      </c>
      <c r="R559" s="99">
        <v>0</v>
      </c>
      <c r="S559" s="99">
        <v>0</v>
      </c>
      <c r="T559" s="99">
        <v>0</v>
      </c>
      <c r="U559" s="99">
        <v>0</v>
      </c>
      <c r="V559" s="99">
        <v>0</v>
      </c>
      <c r="W559" s="99">
        <v>0</v>
      </c>
      <c r="X559" s="99">
        <v>0</v>
      </c>
      <c r="Y559" s="99">
        <v>0</v>
      </c>
      <c r="Z559" s="99">
        <v>0</v>
      </c>
      <c r="AA559" s="99">
        <v>0</v>
      </c>
      <c r="AB559" s="99">
        <v>0</v>
      </c>
      <c r="AC559" s="99">
        <v>0</v>
      </c>
      <c r="AD559" s="99">
        <v>0</v>
      </c>
    </row>
    <row r="560" spans="4:30" collapsed="1" x14ac:dyDescent="0.2">
      <c r="D560" s="84" t="s">
        <v>445</v>
      </c>
      <c r="E560" s="104">
        <v>110276</v>
      </c>
      <c r="F560" s="104" t="s">
        <v>199</v>
      </c>
      <c r="G560" s="86" t="s">
        <v>679</v>
      </c>
      <c r="H560" s="92">
        <v>110275.99999999997</v>
      </c>
      <c r="I560" s="99">
        <v>41378.542438150333</v>
      </c>
      <c r="J560" s="99">
        <v>2681.5969296396129</v>
      </c>
      <c r="K560" s="99">
        <v>8997.048394053003</v>
      </c>
      <c r="L560" s="99">
        <v>285.94662336284381</v>
      </c>
      <c r="M560" s="99">
        <v>26.360935897987503</v>
      </c>
      <c r="N560" s="99">
        <v>9309.3559533138359</v>
      </c>
      <c r="O560" s="99">
        <v>8202.7345590029563</v>
      </c>
      <c r="P560" s="99">
        <v>1520.6291529619439</v>
      </c>
      <c r="Q560" s="99">
        <v>690.93496519329858</v>
      </c>
      <c r="R560" s="99">
        <v>32.013876158126344</v>
      </c>
      <c r="S560" s="99">
        <v>10446.312553316324</v>
      </c>
      <c r="T560" s="99">
        <v>314.34433245187415</v>
      </c>
      <c r="U560" s="99">
        <v>5519.4155650190287</v>
      </c>
      <c r="V560" s="99">
        <v>31336.950033490633</v>
      </c>
      <c r="W560" s="99">
        <v>5945.3528520994687</v>
      </c>
      <c r="X560" s="99">
        <v>43116.062783061003</v>
      </c>
      <c r="Y560" s="99">
        <v>2222.3680509135766</v>
      </c>
      <c r="Z560" s="99">
        <v>36.176609070890301</v>
      </c>
      <c r="AA560" s="99">
        <v>2258.5446599844668</v>
      </c>
      <c r="AB560" s="99">
        <v>40.352097358205349</v>
      </c>
      <c r="AC560" s="99">
        <v>872.5600706338879</v>
      </c>
      <c r="AD560" s="99">
        <v>172.67251454230814</v>
      </c>
    </row>
    <row r="561" spans="4:30" hidden="1" outlineLevel="1" x14ac:dyDescent="0.2">
      <c r="E561" s="86"/>
      <c r="F561" s="91" t="s">
        <v>442</v>
      </c>
      <c r="G561" s="86" t="s">
        <v>687</v>
      </c>
      <c r="H561" s="92">
        <v>66093.999999999971</v>
      </c>
      <c r="I561" s="99">
        <v>32556.78017125836</v>
      </c>
      <c r="J561" s="99">
        <v>1609.3979765329093</v>
      </c>
      <c r="K561" s="99">
        <v>5895.1325521781937</v>
      </c>
      <c r="L561" s="99">
        <v>185.55784267728669</v>
      </c>
      <c r="M561" s="99">
        <v>17.401020732279658</v>
      </c>
      <c r="N561" s="99">
        <v>6098.0914155877599</v>
      </c>
      <c r="O561" s="99">
        <v>4481.2177909731899</v>
      </c>
      <c r="P561" s="99">
        <v>834.98143002511779</v>
      </c>
      <c r="Q561" s="99">
        <v>377.31256087372282</v>
      </c>
      <c r="R561" s="99">
        <v>16.967324099124372</v>
      </c>
      <c r="S561" s="99">
        <v>5710.4791059711542</v>
      </c>
      <c r="T561" s="99">
        <v>156.54041535555163</v>
      </c>
      <c r="U561" s="99">
        <v>2561.7572256491394</v>
      </c>
      <c r="V561" s="99">
        <v>13538.958918947994</v>
      </c>
      <c r="W561" s="99">
        <v>2444.9115824835753</v>
      </c>
      <c r="X561" s="99">
        <v>18702.168142436261</v>
      </c>
      <c r="Y561" s="99">
        <v>1376.1748728091468</v>
      </c>
      <c r="Z561" s="99">
        <v>23.05040308271386</v>
      </c>
      <c r="AA561" s="99">
        <v>1399.2252758918607</v>
      </c>
      <c r="AB561" s="99">
        <v>17.857912321677809</v>
      </c>
      <c r="AC561" s="99">
        <v>0</v>
      </c>
      <c r="AD561" s="99">
        <v>0</v>
      </c>
    </row>
    <row r="562" spans="4:30" hidden="1" outlineLevel="1" x14ac:dyDescent="0.2">
      <c r="E562" s="86"/>
      <c r="F562" s="91" t="s">
        <v>442</v>
      </c>
      <c r="G562" s="86" t="s">
        <v>686</v>
      </c>
      <c r="H562" s="92">
        <v>0</v>
      </c>
      <c r="I562" s="99">
        <v>0</v>
      </c>
      <c r="J562" s="99">
        <v>0</v>
      </c>
      <c r="K562" s="99">
        <v>0</v>
      </c>
      <c r="L562" s="99">
        <v>0</v>
      </c>
      <c r="M562" s="99">
        <v>0</v>
      </c>
      <c r="N562" s="99">
        <v>0</v>
      </c>
      <c r="O562" s="99">
        <v>0</v>
      </c>
      <c r="P562" s="99">
        <v>0</v>
      </c>
      <c r="Q562" s="99">
        <v>0</v>
      </c>
      <c r="R562" s="99">
        <v>0</v>
      </c>
      <c r="S562" s="99">
        <v>0</v>
      </c>
      <c r="T562" s="99">
        <v>0</v>
      </c>
      <c r="U562" s="99">
        <v>0</v>
      </c>
      <c r="V562" s="99">
        <v>0</v>
      </c>
      <c r="W562" s="99">
        <v>0</v>
      </c>
      <c r="X562" s="99">
        <v>0</v>
      </c>
      <c r="Y562" s="99">
        <v>0</v>
      </c>
      <c r="Z562" s="99">
        <v>0</v>
      </c>
      <c r="AA562" s="99">
        <v>0</v>
      </c>
      <c r="AB562" s="99">
        <v>0</v>
      </c>
      <c r="AC562" s="99">
        <v>0</v>
      </c>
      <c r="AD562" s="99">
        <v>0</v>
      </c>
    </row>
    <row r="563" spans="4:30" hidden="1" outlineLevel="1" x14ac:dyDescent="0.2">
      <c r="E563" s="86"/>
      <c r="F563" s="91" t="s">
        <v>442</v>
      </c>
      <c r="G563" s="86" t="s">
        <v>685</v>
      </c>
      <c r="H563" s="92">
        <v>0</v>
      </c>
      <c r="I563" s="99">
        <v>0</v>
      </c>
      <c r="J563" s="99">
        <v>0</v>
      </c>
      <c r="K563" s="99">
        <v>0</v>
      </c>
      <c r="L563" s="99">
        <v>0</v>
      </c>
      <c r="M563" s="99">
        <v>0</v>
      </c>
      <c r="N563" s="99">
        <v>0</v>
      </c>
      <c r="O563" s="99">
        <v>0</v>
      </c>
      <c r="P563" s="99">
        <v>0</v>
      </c>
      <c r="Q563" s="99">
        <v>0</v>
      </c>
      <c r="R563" s="99">
        <v>0</v>
      </c>
      <c r="S563" s="99">
        <v>0</v>
      </c>
      <c r="T563" s="99">
        <v>0</v>
      </c>
      <c r="U563" s="99">
        <v>0</v>
      </c>
      <c r="V563" s="99">
        <v>0</v>
      </c>
      <c r="W563" s="99">
        <v>0</v>
      </c>
      <c r="X563" s="99">
        <v>0</v>
      </c>
      <c r="Y563" s="99">
        <v>0</v>
      </c>
      <c r="Z563" s="99">
        <v>0</v>
      </c>
      <c r="AA563" s="99">
        <v>0</v>
      </c>
      <c r="AB563" s="99">
        <v>0</v>
      </c>
      <c r="AC563" s="99">
        <v>0</v>
      </c>
      <c r="AD563" s="99">
        <v>0</v>
      </c>
    </row>
    <row r="564" spans="4:30" hidden="1" outlineLevel="1" x14ac:dyDescent="0.2">
      <c r="E564" s="86"/>
      <c r="F564" s="91" t="s">
        <v>442</v>
      </c>
      <c r="G564" s="86" t="s">
        <v>684</v>
      </c>
      <c r="H564" s="92">
        <v>0</v>
      </c>
      <c r="I564" s="99">
        <v>0</v>
      </c>
      <c r="J564" s="99">
        <v>0</v>
      </c>
      <c r="K564" s="99">
        <v>0</v>
      </c>
      <c r="L564" s="99">
        <v>0</v>
      </c>
      <c r="M564" s="99">
        <v>0</v>
      </c>
      <c r="N564" s="99">
        <v>0</v>
      </c>
      <c r="O564" s="99">
        <v>0</v>
      </c>
      <c r="P564" s="99">
        <v>0</v>
      </c>
      <c r="Q564" s="99">
        <v>0</v>
      </c>
      <c r="R564" s="99">
        <v>0</v>
      </c>
      <c r="S564" s="99">
        <v>0</v>
      </c>
      <c r="T564" s="99">
        <v>0</v>
      </c>
      <c r="U564" s="99">
        <v>0</v>
      </c>
      <c r="V564" s="99">
        <v>0</v>
      </c>
      <c r="W564" s="99">
        <v>0</v>
      </c>
      <c r="X564" s="99">
        <v>0</v>
      </c>
      <c r="Y564" s="99">
        <v>0</v>
      </c>
      <c r="Z564" s="99">
        <v>0</v>
      </c>
      <c r="AA564" s="99">
        <v>0</v>
      </c>
      <c r="AB564" s="99">
        <v>0</v>
      </c>
      <c r="AC564" s="99">
        <v>0</v>
      </c>
      <c r="AD564" s="99">
        <v>0</v>
      </c>
    </row>
    <row r="565" spans="4:30" hidden="1" outlineLevel="1" x14ac:dyDescent="0.2">
      <c r="E565" s="86"/>
      <c r="F565" s="91" t="s">
        <v>442</v>
      </c>
      <c r="G565" s="86" t="s">
        <v>683</v>
      </c>
      <c r="H565" s="92">
        <v>0</v>
      </c>
      <c r="I565" s="99">
        <v>0</v>
      </c>
      <c r="J565" s="99">
        <v>0</v>
      </c>
      <c r="K565" s="99">
        <v>0</v>
      </c>
      <c r="L565" s="99">
        <v>0</v>
      </c>
      <c r="M565" s="99">
        <v>0</v>
      </c>
      <c r="N565" s="99">
        <v>0</v>
      </c>
      <c r="O565" s="99">
        <v>0</v>
      </c>
      <c r="P565" s="99">
        <v>0</v>
      </c>
      <c r="Q565" s="99">
        <v>0</v>
      </c>
      <c r="R565" s="99">
        <v>0</v>
      </c>
      <c r="S565" s="99">
        <v>0</v>
      </c>
      <c r="T565" s="99">
        <v>0</v>
      </c>
      <c r="U565" s="99">
        <v>0</v>
      </c>
      <c r="V565" s="99">
        <v>0</v>
      </c>
      <c r="W565" s="99">
        <v>0</v>
      </c>
      <c r="X565" s="99">
        <v>0</v>
      </c>
      <c r="Y565" s="99">
        <v>0</v>
      </c>
      <c r="Z565" s="99">
        <v>0</v>
      </c>
      <c r="AA565" s="99">
        <v>0</v>
      </c>
      <c r="AB565" s="99">
        <v>0</v>
      </c>
      <c r="AC565" s="99">
        <v>0</v>
      </c>
      <c r="AD565" s="99">
        <v>0</v>
      </c>
    </row>
    <row r="566" spans="4:30" hidden="1" outlineLevel="1" x14ac:dyDescent="0.2">
      <c r="E566" s="86"/>
      <c r="F566" s="91" t="s">
        <v>442</v>
      </c>
      <c r="G566" s="86" t="s">
        <v>682</v>
      </c>
      <c r="H566" s="92">
        <v>0</v>
      </c>
      <c r="I566" s="99">
        <v>0</v>
      </c>
      <c r="J566" s="99">
        <v>0</v>
      </c>
      <c r="K566" s="99">
        <v>0</v>
      </c>
      <c r="L566" s="99">
        <v>0</v>
      </c>
      <c r="M566" s="99">
        <v>0</v>
      </c>
      <c r="N566" s="99">
        <v>0</v>
      </c>
      <c r="O566" s="99">
        <v>0</v>
      </c>
      <c r="P566" s="99">
        <v>0</v>
      </c>
      <c r="Q566" s="99">
        <v>0</v>
      </c>
      <c r="R566" s="99">
        <v>0</v>
      </c>
      <c r="S566" s="99">
        <v>0</v>
      </c>
      <c r="T566" s="99">
        <v>0</v>
      </c>
      <c r="U566" s="99">
        <v>0</v>
      </c>
      <c r="V566" s="99">
        <v>0</v>
      </c>
      <c r="W566" s="99">
        <v>0</v>
      </c>
      <c r="X566" s="99">
        <v>0</v>
      </c>
      <c r="Y566" s="99">
        <v>0</v>
      </c>
      <c r="Z566" s="99">
        <v>0</v>
      </c>
      <c r="AA566" s="99">
        <v>0</v>
      </c>
      <c r="AB566" s="99">
        <v>0</v>
      </c>
      <c r="AC566" s="99">
        <v>0</v>
      </c>
      <c r="AD566" s="99">
        <v>0</v>
      </c>
    </row>
    <row r="567" spans="4:30" hidden="1" outlineLevel="1" x14ac:dyDescent="0.2">
      <c r="E567" s="86"/>
      <c r="F567" s="91" t="s">
        <v>442</v>
      </c>
      <c r="G567" s="86" t="s">
        <v>681</v>
      </c>
      <c r="H567" s="92">
        <v>0</v>
      </c>
      <c r="I567" s="99">
        <v>0</v>
      </c>
      <c r="J567" s="99">
        <v>0</v>
      </c>
      <c r="K567" s="99">
        <v>0</v>
      </c>
      <c r="L567" s="99">
        <v>0</v>
      </c>
      <c r="M567" s="99">
        <v>0</v>
      </c>
      <c r="N567" s="99">
        <v>0</v>
      </c>
      <c r="O567" s="99">
        <v>0</v>
      </c>
      <c r="P567" s="99">
        <v>0</v>
      </c>
      <c r="Q567" s="99">
        <v>0</v>
      </c>
      <c r="R567" s="99">
        <v>0</v>
      </c>
      <c r="S567" s="99">
        <v>0</v>
      </c>
      <c r="T567" s="99">
        <v>0</v>
      </c>
      <c r="U567" s="99">
        <v>0</v>
      </c>
      <c r="V567" s="99">
        <v>0</v>
      </c>
      <c r="W567" s="99">
        <v>0</v>
      </c>
      <c r="X567" s="99">
        <v>0</v>
      </c>
      <c r="Y567" s="99">
        <v>0</v>
      </c>
      <c r="Z567" s="99">
        <v>0</v>
      </c>
      <c r="AA567" s="99">
        <v>0</v>
      </c>
      <c r="AB567" s="99">
        <v>0</v>
      </c>
      <c r="AC567" s="99">
        <v>0</v>
      </c>
      <c r="AD567" s="99">
        <v>0</v>
      </c>
    </row>
    <row r="568" spans="4:30" collapsed="1" x14ac:dyDescent="0.2">
      <c r="D568" s="84" t="s">
        <v>444</v>
      </c>
      <c r="E568" s="104">
        <v>66094</v>
      </c>
      <c r="F568" s="104" t="s">
        <v>442</v>
      </c>
      <c r="G568" s="86" t="s">
        <v>679</v>
      </c>
      <c r="H568" s="92">
        <v>66093.999999999971</v>
      </c>
      <c r="I568" s="99">
        <v>32556.78017125836</v>
      </c>
      <c r="J568" s="99">
        <v>1609.3979765329093</v>
      </c>
      <c r="K568" s="99">
        <v>5895.1325521781937</v>
      </c>
      <c r="L568" s="99">
        <v>185.55784267728669</v>
      </c>
      <c r="M568" s="99">
        <v>17.401020732279658</v>
      </c>
      <c r="N568" s="99">
        <v>6098.0914155877599</v>
      </c>
      <c r="O568" s="99">
        <v>4481.2177909731899</v>
      </c>
      <c r="P568" s="99">
        <v>834.98143002511779</v>
      </c>
      <c r="Q568" s="99">
        <v>377.31256087372282</v>
      </c>
      <c r="R568" s="99">
        <v>16.967324099124372</v>
      </c>
      <c r="S568" s="99">
        <v>5710.4791059711542</v>
      </c>
      <c r="T568" s="99">
        <v>156.54041535555163</v>
      </c>
      <c r="U568" s="99">
        <v>2561.7572256491394</v>
      </c>
      <c r="V568" s="99">
        <v>13538.958918947994</v>
      </c>
      <c r="W568" s="99">
        <v>2444.9115824835753</v>
      </c>
      <c r="X568" s="99">
        <v>18702.168142436261</v>
      </c>
      <c r="Y568" s="99">
        <v>1376.1748728091468</v>
      </c>
      <c r="Z568" s="99">
        <v>23.05040308271386</v>
      </c>
      <c r="AA568" s="99">
        <v>1399.2252758918607</v>
      </c>
      <c r="AB568" s="99">
        <v>17.857912321677809</v>
      </c>
      <c r="AC568" s="99">
        <v>0</v>
      </c>
      <c r="AD568" s="99">
        <v>0</v>
      </c>
    </row>
    <row r="569" spans="4:30" hidden="1" outlineLevel="1" x14ac:dyDescent="0.2">
      <c r="E569" s="86"/>
      <c r="F569" s="91" t="s">
        <v>442</v>
      </c>
      <c r="G569" s="86" t="s">
        <v>687</v>
      </c>
      <c r="H569" s="92">
        <v>14825.999999999998</v>
      </c>
      <c r="I569" s="99">
        <v>7303.0354165140025</v>
      </c>
      <c r="J569" s="99">
        <v>361.01513601956174</v>
      </c>
      <c r="K569" s="99">
        <v>1322.3777531787136</v>
      </c>
      <c r="L569" s="99">
        <v>41.623756703081256</v>
      </c>
      <c r="M569" s="99">
        <v>3.9033427145698285</v>
      </c>
      <c r="N569" s="99">
        <v>1367.9048525963647</v>
      </c>
      <c r="O569" s="99">
        <v>1005.2128025080721</v>
      </c>
      <c r="P569" s="99">
        <v>187.30043092493111</v>
      </c>
      <c r="Q569" s="99">
        <v>84.637577200862623</v>
      </c>
      <c r="R569" s="99">
        <v>3.8060572380793714</v>
      </c>
      <c r="S569" s="99">
        <v>1280.9568678719452</v>
      </c>
      <c r="T569" s="99">
        <v>35.114657882128611</v>
      </c>
      <c r="U569" s="99">
        <v>574.64539334091057</v>
      </c>
      <c r="V569" s="99">
        <v>3037.0170504481944</v>
      </c>
      <c r="W569" s="99">
        <v>548.43494298879602</v>
      </c>
      <c r="X569" s="99">
        <v>4195.2120446600293</v>
      </c>
      <c r="Y569" s="99">
        <v>308.69925657803145</v>
      </c>
      <c r="Z569" s="99">
        <v>5.1705945487383982</v>
      </c>
      <c r="AA569" s="99">
        <v>313.86985112676984</v>
      </c>
      <c r="AB569" s="99">
        <v>4.0058312113231942</v>
      </c>
      <c r="AC569" s="99">
        <v>0</v>
      </c>
      <c r="AD569" s="99">
        <v>0</v>
      </c>
    </row>
    <row r="570" spans="4:30" hidden="1" outlineLevel="1" x14ac:dyDescent="0.2">
      <c r="E570" s="86"/>
      <c r="F570" s="91" t="s">
        <v>442</v>
      </c>
      <c r="G570" s="86" t="s">
        <v>686</v>
      </c>
      <c r="H570" s="92">
        <v>0</v>
      </c>
      <c r="I570" s="99">
        <v>0</v>
      </c>
      <c r="J570" s="99">
        <v>0</v>
      </c>
      <c r="K570" s="99">
        <v>0</v>
      </c>
      <c r="L570" s="99">
        <v>0</v>
      </c>
      <c r="M570" s="99">
        <v>0</v>
      </c>
      <c r="N570" s="99">
        <v>0</v>
      </c>
      <c r="O570" s="99">
        <v>0</v>
      </c>
      <c r="P570" s="99">
        <v>0</v>
      </c>
      <c r="Q570" s="99">
        <v>0</v>
      </c>
      <c r="R570" s="99">
        <v>0</v>
      </c>
      <c r="S570" s="99">
        <v>0</v>
      </c>
      <c r="T570" s="99">
        <v>0</v>
      </c>
      <c r="U570" s="99">
        <v>0</v>
      </c>
      <c r="V570" s="99">
        <v>0</v>
      </c>
      <c r="W570" s="99">
        <v>0</v>
      </c>
      <c r="X570" s="99">
        <v>0</v>
      </c>
      <c r="Y570" s="99">
        <v>0</v>
      </c>
      <c r="Z570" s="99">
        <v>0</v>
      </c>
      <c r="AA570" s="99">
        <v>0</v>
      </c>
      <c r="AB570" s="99">
        <v>0</v>
      </c>
      <c r="AC570" s="99">
        <v>0</v>
      </c>
      <c r="AD570" s="99">
        <v>0</v>
      </c>
    </row>
    <row r="571" spans="4:30" hidden="1" outlineLevel="1" x14ac:dyDescent="0.2">
      <c r="E571" s="86"/>
      <c r="F571" s="91" t="s">
        <v>442</v>
      </c>
      <c r="G571" s="86" t="s">
        <v>685</v>
      </c>
      <c r="H571" s="92">
        <v>0</v>
      </c>
      <c r="I571" s="99">
        <v>0</v>
      </c>
      <c r="J571" s="99">
        <v>0</v>
      </c>
      <c r="K571" s="99">
        <v>0</v>
      </c>
      <c r="L571" s="99">
        <v>0</v>
      </c>
      <c r="M571" s="99">
        <v>0</v>
      </c>
      <c r="N571" s="99">
        <v>0</v>
      </c>
      <c r="O571" s="99">
        <v>0</v>
      </c>
      <c r="P571" s="99">
        <v>0</v>
      </c>
      <c r="Q571" s="99">
        <v>0</v>
      </c>
      <c r="R571" s="99">
        <v>0</v>
      </c>
      <c r="S571" s="99">
        <v>0</v>
      </c>
      <c r="T571" s="99">
        <v>0</v>
      </c>
      <c r="U571" s="99">
        <v>0</v>
      </c>
      <c r="V571" s="99">
        <v>0</v>
      </c>
      <c r="W571" s="99">
        <v>0</v>
      </c>
      <c r="X571" s="99">
        <v>0</v>
      </c>
      <c r="Y571" s="99">
        <v>0</v>
      </c>
      <c r="Z571" s="99">
        <v>0</v>
      </c>
      <c r="AA571" s="99">
        <v>0</v>
      </c>
      <c r="AB571" s="99">
        <v>0</v>
      </c>
      <c r="AC571" s="99">
        <v>0</v>
      </c>
      <c r="AD571" s="99">
        <v>0</v>
      </c>
    </row>
    <row r="572" spans="4:30" hidden="1" outlineLevel="1" x14ac:dyDescent="0.2">
      <c r="E572" s="86"/>
      <c r="F572" s="91" t="s">
        <v>442</v>
      </c>
      <c r="G572" s="86" t="s">
        <v>684</v>
      </c>
      <c r="H572" s="92">
        <v>0</v>
      </c>
      <c r="I572" s="99">
        <v>0</v>
      </c>
      <c r="J572" s="99">
        <v>0</v>
      </c>
      <c r="K572" s="99">
        <v>0</v>
      </c>
      <c r="L572" s="99">
        <v>0</v>
      </c>
      <c r="M572" s="99">
        <v>0</v>
      </c>
      <c r="N572" s="99">
        <v>0</v>
      </c>
      <c r="O572" s="99">
        <v>0</v>
      </c>
      <c r="P572" s="99">
        <v>0</v>
      </c>
      <c r="Q572" s="99">
        <v>0</v>
      </c>
      <c r="R572" s="99">
        <v>0</v>
      </c>
      <c r="S572" s="99">
        <v>0</v>
      </c>
      <c r="T572" s="99">
        <v>0</v>
      </c>
      <c r="U572" s="99">
        <v>0</v>
      </c>
      <c r="V572" s="99">
        <v>0</v>
      </c>
      <c r="W572" s="99">
        <v>0</v>
      </c>
      <c r="X572" s="99">
        <v>0</v>
      </c>
      <c r="Y572" s="99">
        <v>0</v>
      </c>
      <c r="Z572" s="99">
        <v>0</v>
      </c>
      <c r="AA572" s="99">
        <v>0</v>
      </c>
      <c r="AB572" s="99">
        <v>0</v>
      </c>
      <c r="AC572" s="99">
        <v>0</v>
      </c>
      <c r="AD572" s="99">
        <v>0</v>
      </c>
    </row>
    <row r="573" spans="4:30" hidden="1" outlineLevel="1" x14ac:dyDescent="0.2">
      <c r="E573" s="86"/>
      <c r="F573" s="91" t="s">
        <v>442</v>
      </c>
      <c r="G573" s="86" t="s">
        <v>683</v>
      </c>
      <c r="H573" s="92">
        <v>0</v>
      </c>
      <c r="I573" s="99">
        <v>0</v>
      </c>
      <c r="J573" s="99">
        <v>0</v>
      </c>
      <c r="K573" s="99">
        <v>0</v>
      </c>
      <c r="L573" s="99">
        <v>0</v>
      </c>
      <c r="M573" s="99">
        <v>0</v>
      </c>
      <c r="N573" s="99">
        <v>0</v>
      </c>
      <c r="O573" s="99">
        <v>0</v>
      </c>
      <c r="P573" s="99">
        <v>0</v>
      </c>
      <c r="Q573" s="99">
        <v>0</v>
      </c>
      <c r="R573" s="99">
        <v>0</v>
      </c>
      <c r="S573" s="99">
        <v>0</v>
      </c>
      <c r="T573" s="99">
        <v>0</v>
      </c>
      <c r="U573" s="99">
        <v>0</v>
      </c>
      <c r="V573" s="99">
        <v>0</v>
      </c>
      <c r="W573" s="99">
        <v>0</v>
      </c>
      <c r="X573" s="99">
        <v>0</v>
      </c>
      <c r="Y573" s="99">
        <v>0</v>
      </c>
      <c r="Z573" s="99">
        <v>0</v>
      </c>
      <c r="AA573" s="99">
        <v>0</v>
      </c>
      <c r="AB573" s="99">
        <v>0</v>
      </c>
      <c r="AC573" s="99">
        <v>0</v>
      </c>
      <c r="AD573" s="99">
        <v>0</v>
      </c>
    </row>
    <row r="574" spans="4:30" hidden="1" outlineLevel="1" x14ac:dyDescent="0.2">
      <c r="E574" s="86"/>
      <c r="F574" s="91" t="s">
        <v>442</v>
      </c>
      <c r="G574" s="86" t="s">
        <v>682</v>
      </c>
      <c r="H574" s="92">
        <v>0</v>
      </c>
      <c r="I574" s="99">
        <v>0</v>
      </c>
      <c r="J574" s="99">
        <v>0</v>
      </c>
      <c r="K574" s="99">
        <v>0</v>
      </c>
      <c r="L574" s="99">
        <v>0</v>
      </c>
      <c r="M574" s="99">
        <v>0</v>
      </c>
      <c r="N574" s="99">
        <v>0</v>
      </c>
      <c r="O574" s="99">
        <v>0</v>
      </c>
      <c r="P574" s="99">
        <v>0</v>
      </c>
      <c r="Q574" s="99">
        <v>0</v>
      </c>
      <c r="R574" s="99">
        <v>0</v>
      </c>
      <c r="S574" s="99">
        <v>0</v>
      </c>
      <c r="T574" s="99">
        <v>0</v>
      </c>
      <c r="U574" s="99">
        <v>0</v>
      </c>
      <c r="V574" s="99">
        <v>0</v>
      </c>
      <c r="W574" s="99">
        <v>0</v>
      </c>
      <c r="X574" s="99">
        <v>0</v>
      </c>
      <c r="Y574" s="99">
        <v>0</v>
      </c>
      <c r="Z574" s="99">
        <v>0</v>
      </c>
      <c r="AA574" s="99">
        <v>0</v>
      </c>
      <c r="AB574" s="99">
        <v>0</v>
      </c>
      <c r="AC574" s="99">
        <v>0</v>
      </c>
      <c r="AD574" s="99">
        <v>0</v>
      </c>
    </row>
    <row r="575" spans="4:30" hidden="1" outlineLevel="1" x14ac:dyDescent="0.2">
      <c r="E575" s="86"/>
      <c r="F575" s="91" t="s">
        <v>442</v>
      </c>
      <c r="G575" s="86" t="s">
        <v>681</v>
      </c>
      <c r="H575" s="92">
        <v>0</v>
      </c>
      <c r="I575" s="99">
        <v>0</v>
      </c>
      <c r="J575" s="99">
        <v>0</v>
      </c>
      <c r="K575" s="99">
        <v>0</v>
      </c>
      <c r="L575" s="99">
        <v>0</v>
      </c>
      <c r="M575" s="99">
        <v>0</v>
      </c>
      <c r="N575" s="99">
        <v>0</v>
      </c>
      <c r="O575" s="99">
        <v>0</v>
      </c>
      <c r="P575" s="99">
        <v>0</v>
      </c>
      <c r="Q575" s="99">
        <v>0</v>
      </c>
      <c r="R575" s="99">
        <v>0</v>
      </c>
      <c r="S575" s="99">
        <v>0</v>
      </c>
      <c r="T575" s="99">
        <v>0</v>
      </c>
      <c r="U575" s="99">
        <v>0</v>
      </c>
      <c r="V575" s="99">
        <v>0</v>
      </c>
      <c r="W575" s="99">
        <v>0</v>
      </c>
      <c r="X575" s="99">
        <v>0</v>
      </c>
      <c r="Y575" s="99">
        <v>0</v>
      </c>
      <c r="Z575" s="99">
        <v>0</v>
      </c>
      <c r="AA575" s="99">
        <v>0</v>
      </c>
      <c r="AB575" s="99">
        <v>0</v>
      </c>
      <c r="AC575" s="99">
        <v>0</v>
      </c>
      <c r="AD575" s="99">
        <v>0</v>
      </c>
    </row>
    <row r="576" spans="4:30" collapsed="1" x14ac:dyDescent="0.2">
      <c r="D576" s="84" t="s">
        <v>443</v>
      </c>
      <c r="E576" s="104">
        <v>14826</v>
      </c>
      <c r="F576" s="104" t="s">
        <v>442</v>
      </c>
      <c r="G576" s="86" t="s">
        <v>679</v>
      </c>
      <c r="H576" s="92">
        <v>14825.999999999998</v>
      </c>
      <c r="I576" s="99">
        <v>7303.0354165140025</v>
      </c>
      <c r="J576" s="99">
        <v>361.01513601956174</v>
      </c>
      <c r="K576" s="99">
        <v>1322.3777531787136</v>
      </c>
      <c r="L576" s="99">
        <v>41.623756703081256</v>
      </c>
      <c r="M576" s="99">
        <v>3.9033427145698285</v>
      </c>
      <c r="N576" s="99">
        <v>1367.9048525963647</v>
      </c>
      <c r="O576" s="99">
        <v>1005.2128025080721</v>
      </c>
      <c r="P576" s="99">
        <v>187.30043092493111</v>
      </c>
      <c r="Q576" s="99">
        <v>84.637577200862623</v>
      </c>
      <c r="R576" s="99">
        <v>3.8060572380793714</v>
      </c>
      <c r="S576" s="99">
        <v>1280.9568678719452</v>
      </c>
      <c r="T576" s="99">
        <v>35.114657882128611</v>
      </c>
      <c r="U576" s="99">
        <v>574.64539334091057</v>
      </c>
      <c r="V576" s="99">
        <v>3037.0170504481944</v>
      </c>
      <c r="W576" s="99">
        <v>548.43494298879602</v>
      </c>
      <c r="X576" s="99">
        <v>4195.2120446600293</v>
      </c>
      <c r="Y576" s="99">
        <v>308.69925657803145</v>
      </c>
      <c r="Z576" s="99">
        <v>5.1705945487383982</v>
      </c>
      <c r="AA576" s="99">
        <v>313.86985112676984</v>
      </c>
      <c r="AB576" s="99">
        <v>4.0058312113231942</v>
      </c>
      <c r="AC576" s="99">
        <v>0</v>
      </c>
      <c r="AD576" s="99">
        <v>0</v>
      </c>
    </row>
    <row r="577" spans="4:30" hidden="1" outlineLevel="1" x14ac:dyDescent="0.2">
      <c r="E577" s="86"/>
      <c r="F577" s="91" t="s">
        <v>401</v>
      </c>
      <c r="G577" s="86" t="s">
        <v>687</v>
      </c>
      <c r="H577" s="92">
        <v>-3506.0233893113555</v>
      </c>
      <c r="I577" s="99">
        <v>-1727.0074857188247</v>
      </c>
      <c r="J577" s="99">
        <v>-85.372151003642543</v>
      </c>
      <c r="K577" s="99">
        <v>-312.71329638132812</v>
      </c>
      <c r="L577" s="99">
        <v>-9.8431043135038614</v>
      </c>
      <c r="M577" s="99">
        <v>-0.92305482623633495</v>
      </c>
      <c r="N577" s="99">
        <v>-323.47945552106836</v>
      </c>
      <c r="O577" s="99">
        <v>-237.71075116879251</v>
      </c>
      <c r="P577" s="99">
        <v>-44.292438395447505</v>
      </c>
      <c r="Q577" s="99">
        <v>-20.014928185678539</v>
      </c>
      <c r="R577" s="99">
        <v>-0.90004894764360299</v>
      </c>
      <c r="S577" s="99">
        <v>-302.91816669756213</v>
      </c>
      <c r="T577" s="99">
        <v>-8.3038453960885814</v>
      </c>
      <c r="U577" s="99">
        <v>-135.89101508250755</v>
      </c>
      <c r="V577" s="99">
        <v>-718.18783303714815</v>
      </c>
      <c r="W577" s="99">
        <v>-129.69281921181434</v>
      </c>
      <c r="X577" s="99">
        <v>-992.07551272755859</v>
      </c>
      <c r="Y577" s="99">
        <v>-73.000594484392693</v>
      </c>
      <c r="Z577" s="99">
        <v>-1.2227320534549186</v>
      </c>
      <c r="AA577" s="99">
        <v>-74.223326537847612</v>
      </c>
      <c r="AB577" s="99">
        <v>-0.9472911048517848</v>
      </c>
      <c r="AC577" s="99">
        <v>0</v>
      </c>
      <c r="AD577" s="99">
        <v>0</v>
      </c>
    </row>
    <row r="578" spans="4:30" hidden="1" outlineLevel="1" x14ac:dyDescent="0.2">
      <c r="E578" s="86"/>
      <c r="F578" s="91" t="s">
        <v>401</v>
      </c>
      <c r="G578" s="86" t="s">
        <v>686</v>
      </c>
      <c r="H578" s="92">
        <v>0</v>
      </c>
      <c r="I578" s="99">
        <v>0</v>
      </c>
      <c r="J578" s="99">
        <v>0</v>
      </c>
      <c r="K578" s="99">
        <v>0</v>
      </c>
      <c r="L578" s="99">
        <v>0</v>
      </c>
      <c r="M578" s="99">
        <v>0</v>
      </c>
      <c r="N578" s="99">
        <v>0</v>
      </c>
      <c r="O578" s="99">
        <v>0</v>
      </c>
      <c r="P578" s="99">
        <v>0</v>
      </c>
      <c r="Q578" s="99">
        <v>0</v>
      </c>
      <c r="R578" s="99">
        <v>0</v>
      </c>
      <c r="S578" s="99">
        <v>0</v>
      </c>
      <c r="T578" s="99">
        <v>0</v>
      </c>
      <c r="U578" s="99">
        <v>0</v>
      </c>
      <c r="V578" s="99">
        <v>0</v>
      </c>
      <c r="W578" s="99">
        <v>0</v>
      </c>
      <c r="X578" s="99">
        <v>0</v>
      </c>
      <c r="Y578" s="99">
        <v>0</v>
      </c>
      <c r="Z578" s="99">
        <v>0</v>
      </c>
      <c r="AA578" s="99">
        <v>0</v>
      </c>
      <c r="AB578" s="99">
        <v>0</v>
      </c>
      <c r="AC578" s="99">
        <v>0</v>
      </c>
      <c r="AD578" s="99">
        <v>0</v>
      </c>
    </row>
    <row r="579" spans="4:30" hidden="1" outlineLevel="1" x14ac:dyDescent="0.2">
      <c r="E579" s="86"/>
      <c r="F579" s="91" t="s">
        <v>401</v>
      </c>
      <c r="G579" s="86" t="s">
        <v>685</v>
      </c>
      <c r="H579" s="92">
        <v>0</v>
      </c>
      <c r="I579" s="99">
        <v>0</v>
      </c>
      <c r="J579" s="99">
        <v>0</v>
      </c>
      <c r="K579" s="99">
        <v>0</v>
      </c>
      <c r="L579" s="99">
        <v>0</v>
      </c>
      <c r="M579" s="99">
        <v>0</v>
      </c>
      <c r="N579" s="99">
        <v>0</v>
      </c>
      <c r="O579" s="99">
        <v>0</v>
      </c>
      <c r="P579" s="99">
        <v>0</v>
      </c>
      <c r="Q579" s="99">
        <v>0</v>
      </c>
      <c r="R579" s="99">
        <v>0</v>
      </c>
      <c r="S579" s="99">
        <v>0</v>
      </c>
      <c r="T579" s="99">
        <v>0</v>
      </c>
      <c r="U579" s="99">
        <v>0</v>
      </c>
      <c r="V579" s="99">
        <v>0</v>
      </c>
      <c r="W579" s="99">
        <v>0</v>
      </c>
      <c r="X579" s="99">
        <v>0</v>
      </c>
      <c r="Y579" s="99">
        <v>0</v>
      </c>
      <c r="Z579" s="99">
        <v>0</v>
      </c>
      <c r="AA579" s="99">
        <v>0</v>
      </c>
      <c r="AB579" s="99">
        <v>0</v>
      </c>
      <c r="AC579" s="99">
        <v>0</v>
      </c>
      <c r="AD579" s="99">
        <v>0</v>
      </c>
    </row>
    <row r="580" spans="4:30" hidden="1" outlineLevel="1" x14ac:dyDescent="0.2">
      <c r="E580" s="86"/>
      <c r="F580" s="91" t="s">
        <v>401</v>
      </c>
      <c r="G580" s="86" t="s">
        <v>684</v>
      </c>
      <c r="H580" s="92">
        <v>0</v>
      </c>
      <c r="I580" s="99">
        <v>0</v>
      </c>
      <c r="J580" s="99">
        <v>0</v>
      </c>
      <c r="K580" s="99">
        <v>0</v>
      </c>
      <c r="L580" s="99">
        <v>0</v>
      </c>
      <c r="M580" s="99">
        <v>0</v>
      </c>
      <c r="N580" s="99">
        <v>0</v>
      </c>
      <c r="O580" s="99">
        <v>0</v>
      </c>
      <c r="P580" s="99">
        <v>0</v>
      </c>
      <c r="Q580" s="99">
        <v>0</v>
      </c>
      <c r="R580" s="99">
        <v>0</v>
      </c>
      <c r="S580" s="99">
        <v>0</v>
      </c>
      <c r="T580" s="99">
        <v>0</v>
      </c>
      <c r="U580" s="99">
        <v>0</v>
      </c>
      <c r="V580" s="99">
        <v>0</v>
      </c>
      <c r="W580" s="99">
        <v>0</v>
      </c>
      <c r="X580" s="99">
        <v>0</v>
      </c>
      <c r="Y580" s="99">
        <v>0</v>
      </c>
      <c r="Z580" s="99">
        <v>0</v>
      </c>
      <c r="AA580" s="99">
        <v>0</v>
      </c>
      <c r="AB580" s="99">
        <v>0</v>
      </c>
      <c r="AC580" s="99">
        <v>0</v>
      </c>
      <c r="AD580" s="99">
        <v>0</v>
      </c>
    </row>
    <row r="581" spans="4:30" hidden="1" outlineLevel="1" x14ac:dyDescent="0.2">
      <c r="E581" s="86"/>
      <c r="F581" s="91" t="s">
        <v>401</v>
      </c>
      <c r="G581" s="86" t="s">
        <v>683</v>
      </c>
      <c r="H581" s="92">
        <v>0</v>
      </c>
      <c r="I581" s="99">
        <v>0</v>
      </c>
      <c r="J581" s="99">
        <v>0</v>
      </c>
      <c r="K581" s="99">
        <v>0</v>
      </c>
      <c r="L581" s="99">
        <v>0</v>
      </c>
      <c r="M581" s="99">
        <v>0</v>
      </c>
      <c r="N581" s="99">
        <v>0</v>
      </c>
      <c r="O581" s="99">
        <v>0</v>
      </c>
      <c r="P581" s="99">
        <v>0</v>
      </c>
      <c r="Q581" s="99">
        <v>0</v>
      </c>
      <c r="R581" s="99">
        <v>0</v>
      </c>
      <c r="S581" s="99">
        <v>0</v>
      </c>
      <c r="T581" s="99">
        <v>0</v>
      </c>
      <c r="U581" s="99">
        <v>0</v>
      </c>
      <c r="V581" s="99">
        <v>0</v>
      </c>
      <c r="W581" s="99">
        <v>0</v>
      </c>
      <c r="X581" s="99">
        <v>0</v>
      </c>
      <c r="Y581" s="99">
        <v>0</v>
      </c>
      <c r="Z581" s="99">
        <v>0</v>
      </c>
      <c r="AA581" s="99">
        <v>0</v>
      </c>
      <c r="AB581" s="99">
        <v>0</v>
      </c>
      <c r="AC581" s="99">
        <v>0</v>
      </c>
      <c r="AD581" s="99">
        <v>0</v>
      </c>
    </row>
    <row r="582" spans="4:30" hidden="1" outlineLevel="1" x14ac:dyDescent="0.2">
      <c r="E582" s="86"/>
      <c r="F582" s="91" t="s">
        <v>401</v>
      </c>
      <c r="G582" s="86" t="s">
        <v>682</v>
      </c>
      <c r="H582" s="92">
        <v>-922.97661068864466</v>
      </c>
      <c r="I582" s="99">
        <v>-346.32582660597274</v>
      </c>
      <c r="J582" s="99">
        <v>-22.44415145046834</v>
      </c>
      <c r="K582" s="99">
        <v>-75.302561146076712</v>
      </c>
      <c r="L582" s="99">
        <v>-2.3932863476123547</v>
      </c>
      <c r="M582" s="99">
        <v>-0.22063302322994241</v>
      </c>
      <c r="N582" s="99">
        <v>-77.916480516919009</v>
      </c>
      <c r="O582" s="99">
        <v>-68.65439571300341</v>
      </c>
      <c r="P582" s="99">
        <v>-12.727203940251369</v>
      </c>
      <c r="Q582" s="99">
        <v>-5.7829157058687963</v>
      </c>
      <c r="R582" s="99">
        <v>-0.26794641546150988</v>
      </c>
      <c r="S582" s="99">
        <v>-87.432461774585093</v>
      </c>
      <c r="T582" s="99">
        <v>-2.6309665435417986</v>
      </c>
      <c r="U582" s="99">
        <v>-46.195831107252843</v>
      </c>
      <c r="V582" s="99">
        <v>-262.28074949427435</v>
      </c>
      <c r="W582" s="99">
        <v>-49.760796771544456</v>
      </c>
      <c r="X582" s="99">
        <v>-360.86834391661341</v>
      </c>
      <c r="Y582" s="99">
        <v>-18.600545280341528</v>
      </c>
      <c r="Z582" s="99">
        <v>-0.30278722502138644</v>
      </c>
      <c r="AA582" s="99">
        <v>-18.903332505362915</v>
      </c>
      <c r="AB582" s="99">
        <v>-0.33773479319030969</v>
      </c>
      <c r="AC582" s="99">
        <v>-7.3030626484086332</v>
      </c>
      <c r="AD582" s="99">
        <v>-1.4452164771241731</v>
      </c>
    </row>
    <row r="583" spans="4:30" hidden="1" outlineLevel="1" x14ac:dyDescent="0.2">
      <c r="E583" s="86"/>
      <c r="F583" s="91" t="s">
        <v>401</v>
      </c>
      <c r="G583" s="86" t="s">
        <v>681</v>
      </c>
      <c r="H583" s="92">
        <v>0</v>
      </c>
      <c r="I583" s="99">
        <v>0</v>
      </c>
      <c r="J583" s="99">
        <v>0</v>
      </c>
      <c r="K583" s="99">
        <v>0</v>
      </c>
      <c r="L583" s="99">
        <v>0</v>
      </c>
      <c r="M583" s="99">
        <v>0</v>
      </c>
      <c r="N583" s="99">
        <v>0</v>
      </c>
      <c r="O583" s="99">
        <v>0</v>
      </c>
      <c r="P583" s="99">
        <v>0</v>
      </c>
      <c r="Q583" s="99">
        <v>0</v>
      </c>
      <c r="R583" s="99">
        <v>0</v>
      </c>
      <c r="S583" s="99">
        <v>0</v>
      </c>
      <c r="T583" s="99">
        <v>0</v>
      </c>
      <c r="U583" s="99">
        <v>0</v>
      </c>
      <c r="V583" s="99">
        <v>0</v>
      </c>
      <c r="W583" s="99">
        <v>0</v>
      </c>
      <c r="X583" s="99">
        <v>0</v>
      </c>
      <c r="Y583" s="99">
        <v>0</v>
      </c>
      <c r="Z583" s="99">
        <v>0</v>
      </c>
      <c r="AA583" s="99">
        <v>0</v>
      </c>
      <c r="AB583" s="99">
        <v>0</v>
      </c>
      <c r="AC583" s="99">
        <v>0</v>
      </c>
      <c r="AD583" s="99">
        <v>0</v>
      </c>
    </row>
    <row r="584" spans="4:30" collapsed="1" x14ac:dyDescent="0.2">
      <c r="D584" s="84" t="s">
        <v>441</v>
      </c>
      <c r="E584" s="104">
        <v>-4429</v>
      </c>
      <c r="F584" s="102" t="s">
        <v>401</v>
      </c>
      <c r="G584" s="86" t="s">
        <v>679</v>
      </c>
      <c r="H584" s="92">
        <v>-4429.0000000000009</v>
      </c>
      <c r="I584" s="99">
        <v>-2073.3333123247976</v>
      </c>
      <c r="J584" s="99">
        <v>-107.81630245411087</v>
      </c>
      <c r="K584" s="99">
        <v>-388.01585752740476</v>
      </c>
      <c r="L584" s="99">
        <v>-12.236390661116216</v>
      </c>
      <c r="M584" s="99">
        <v>-1.1436878494662772</v>
      </c>
      <c r="N584" s="99">
        <v>-401.39593603798727</v>
      </c>
      <c r="O584" s="99">
        <v>-306.36514688179597</v>
      </c>
      <c r="P584" s="99">
        <v>-57.019642335698862</v>
      </c>
      <c r="Q584" s="99">
        <v>-25.79784389154733</v>
      </c>
      <c r="R584" s="99">
        <v>-1.167995363105113</v>
      </c>
      <c r="S584" s="99">
        <v>-390.35062847214726</v>
      </c>
      <c r="T584" s="99">
        <v>-10.934811939630379</v>
      </c>
      <c r="U584" s="99">
        <v>-182.08684618976037</v>
      </c>
      <c r="V584" s="99">
        <v>-980.4685825314225</v>
      </c>
      <c r="W584" s="99">
        <v>-179.45361598335879</v>
      </c>
      <c r="X584" s="99">
        <v>-1352.943856644172</v>
      </c>
      <c r="Y584" s="99">
        <v>-91.601139764734214</v>
      </c>
      <c r="Z584" s="99">
        <v>-1.5255192784763052</v>
      </c>
      <c r="AA584" s="99">
        <v>-93.126659043210523</v>
      </c>
      <c r="AB584" s="99">
        <v>-1.2850258980420945</v>
      </c>
      <c r="AC584" s="99">
        <v>-7.3030626484086332</v>
      </c>
      <c r="AD584" s="99">
        <v>-1.4452164771241731</v>
      </c>
    </row>
    <row r="585" spans="4:30" hidden="1" outlineLevel="1" x14ac:dyDescent="0.2">
      <c r="D585" s="86"/>
      <c r="E585" s="93">
        <v>0</v>
      </c>
      <c r="F585" s="91" t="s">
        <v>209</v>
      </c>
      <c r="G585" s="86" t="s">
        <v>687</v>
      </c>
      <c r="H585" s="92">
        <v>-47084.370820869175</v>
      </c>
      <c r="I585" s="99">
        <v>-23192.960182725354</v>
      </c>
      <c r="J585" s="99">
        <v>-1146.5108954735986</v>
      </c>
      <c r="K585" s="99">
        <v>-4199.6037026800459</v>
      </c>
      <c r="L585" s="99">
        <v>-132.18861429687826</v>
      </c>
      <c r="M585" s="99">
        <v>-12.396225267350864</v>
      </c>
      <c r="N585" s="99">
        <v>-4344.1885422442747</v>
      </c>
      <c r="O585" s="99">
        <v>-3192.3521075930935</v>
      </c>
      <c r="P585" s="99">
        <v>-594.828203465402</v>
      </c>
      <c r="Q585" s="99">
        <v>-268.79178944458107</v>
      </c>
      <c r="R585" s="99">
        <v>-12.087266313448151</v>
      </c>
      <c r="S585" s="99">
        <v>-4068.0593668165247</v>
      </c>
      <c r="T585" s="99">
        <v>-111.51703581344262</v>
      </c>
      <c r="U585" s="99">
        <v>-1824.9572906089074</v>
      </c>
      <c r="V585" s="99">
        <v>-9644.9505593285558</v>
      </c>
      <c r="W585" s="99">
        <v>-1741.7182130585945</v>
      </c>
      <c r="X585" s="99">
        <v>-13323.143098809502</v>
      </c>
      <c r="Y585" s="99">
        <v>-980.36626661585547</v>
      </c>
      <c r="Z585" s="99">
        <v>-16.420760225088593</v>
      </c>
      <c r="AA585" s="99">
        <v>-996.78702684094401</v>
      </c>
      <c r="AB585" s="99">
        <v>-12.721707958974291</v>
      </c>
      <c r="AC585" s="99">
        <v>0</v>
      </c>
      <c r="AD585" s="99">
        <v>0</v>
      </c>
    </row>
    <row r="586" spans="4:30" hidden="1" outlineLevel="1" x14ac:dyDescent="0.2">
      <c r="D586" s="86"/>
      <c r="E586" s="93">
        <v>0</v>
      </c>
      <c r="F586" s="91" t="s">
        <v>209</v>
      </c>
      <c r="G586" s="86" t="s">
        <v>686</v>
      </c>
      <c r="H586" s="92">
        <v>-172.03772878690788</v>
      </c>
      <c r="I586" s="99">
        <v>-84.742858917268251</v>
      </c>
      <c r="J586" s="99">
        <v>-4.1891423214961581</v>
      </c>
      <c r="K586" s="99">
        <v>-15.344588240604359</v>
      </c>
      <c r="L586" s="99">
        <v>-0.48299315842283386</v>
      </c>
      <c r="M586" s="99">
        <v>-4.5293552899738118E-2</v>
      </c>
      <c r="N586" s="99">
        <v>-15.872874951926931</v>
      </c>
      <c r="O586" s="99">
        <v>-11.664274078713838</v>
      </c>
      <c r="P586" s="99">
        <v>-2.1733940872207129</v>
      </c>
      <c r="Q586" s="99">
        <v>-0.98211631941609234</v>
      </c>
      <c r="R586" s="99">
        <v>-4.4164673065705304E-2</v>
      </c>
      <c r="S586" s="99">
        <v>-14.863949158416348</v>
      </c>
      <c r="T586" s="99">
        <v>-0.40746296972687857</v>
      </c>
      <c r="U586" s="99">
        <v>-6.6680620752886552</v>
      </c>
      <c r="V586" s="99">
        <v>-35.24089543007026</v>
      </c>
      <c r="W586" s="99">
        <v>-6.363921622768772</v>
      </c>
      <c r="X586" s="99">
        <v>-48.680342097854563</v>
      </c>
      <c r="Y586" s="99">
        <v>-3.5820800606968501</v>
      </c>
      <c r="Z586" s="99">
        <v>-5.9998471782201621E-2</v>
      </c>
      <c r="AA586" s="99">
        <v>-3.6420785324790517</v>
      </c>
      <c r="AB586" s="99">
        <v>-4.6482807466595881E-2</v>
      </c>
      <c r="AC586" s="99">
        <v>0</v>
      </c>
      <c r="AD586" s="99">
        <v>0</v>
      </c>
    </row>
    <row r="587" spans="4:30" hidden="1" outlineLevel="1" x14ac:dyDescent="0.2">
      <c r="D587" s="86"/>
      <c r="E587" s="93">
        <v>0</v>
      </c>
      <c r="F587" s="91" t="s">
        <v>209</v>
      </c>
      <c r="G587" s="86" t="s">
        <v>685</v>
      </c>
      <c r="H587" s="92">
        <v>-37.841164450749673</v>
      </c>
      <c r="I587" s="99">
        <v>-18.423630572147609</v>
      </c>
      <c r="J587" s="99">
        <v>-0.88914851238200854</v>
      </c>
      <c r="K587" s="99">
        <v>-3.2346788127885033</v>
      </c>
      <c r="L587" s="99">
        <v>-9.9916185088872136E-2</v>
      </c>
      <c r="M587" s="99">
        <v>-1.2444032429056978E-2</v>
      </c>
      <c r="N587" s="99">
        <v>-3.3470390303064326</v>
      </c>
      <c r="O587" s="99">
        <v>-2.443850400493329</v>
      </c>
      <c r="P587" s="99">
        <v>-0.45430893905238651</v>
      </c>
      <c r="Q587" s="99">
        <v>-0.27031923200242641</v>
      </c>
      <c r="R587" s="99">
        <v>0</v>
      </c>
      <c r="S587" s="99">
        <v>-3.1684785715481421</v>
      </c>
      <c r="T587" s="99">
        <v>-8.5335059764494084E-2</v>
      </c>
      <c r="U587" s="99">
        <v>-1.396983649941504</v>
      </c>
      <c r="V587" s="99">
        <v>-9.7323423943037159</v>
      </c>
      <c r="W587" s="99">
        <v>0</v>
      </c>
      <c r="X587" s="99">
        <v>-11.214661104009714</v>
      </c>
      <c r="Y587" s="99">
        <v>-0.73552737171364191</v>
      </c>
      <c r="Z587" s="99">
        <v>-1.2261261269306614E-2</v>
      </c>
      <c r="AA587" s="99">
        <v>-0.74778863298294851</v>
      </c>
      <c r="AB587" s="99">
        <v>-9.8219662613858952E-3</v>
      </c>
      <c r="AC587" s="99">
        <v>-3.339678501559263E-2</v>
      </c>
      <c r="AD587" s="99">
        <v>-7.1992760958431721E-3</v>
      </c>
    </row>
    <row r="588" spans="4:30" hidden="1" outlineLevel="1" x14ac:dyDescent="0.2">
      <c r="D588" s="86"/>
      <c r="E588" s="93">
        <v>0</v>
      </c>
      <c r="F588" s="91" t="s">
        <v>209</v>
      </c>
      <c r="G588" s="86" t="s">
        <v>684</v>
      </c>
      <c r="H588" s="92">
        <v>-24244.776479469365</v>
      </c>
      <c r="I588" s="99">
        <v>-16203.818173732232</v>
      </c>
      <c r="J588" s="99">
        <v>-763.80568804384905</v>
      </c>
      <c r="K588" s="99">
        <v>-2773.425330609738</v>
      </c>
      <c r="L588" s="99">
        <v>-85.713274050254981</v>
      </c>
      <c r="M588" s="99">
        <v>0</v>
      </c>
      <c r="N588" s="99">
        <v>-2859.1386046599928</v>
      </c>
      <c r="O588" s="99">
        <v>-2079.5842446581655</v>
      </c>
      <c r="P588" s="99">
        <v>-387.32270551116159</v>
      </c>
      <c r="Q588" s="99">
        <v>0</v>
      </c>
      <c r="R588" s="99">
        <v>0</v>
      </c>
      <c r="S588" s="99">
        <v>-2466.906950169327</v>
      </c>
      <c r="T588" s="99">
        <v>-74.13589677171187</v>
      </c>
      <c r="U588" s="99">
        <v>-1195.6442568026951</v>
      </c>
      <c r="V588" s="99">
        <v>0</v>
      </c>
      <c r="W588" s="99">
        <v>0</v>
      </c>
      <c r="X588" s="99">
        <v>-1269.780153574407</v>
      </c>
      <c r="Y588" s="99">
        <v>-627.09021833741372</v>
      </c>
      <c r="Z588" s="99">
        <v>-10.462319594498467</v>
      </c>
      <c r="AA588" s="99">
        <v>-637.55253793191218</v>
      </c>
      <c r="AB588" s="99">
        <v>-8.4762319149136953</v>
      </c>
      <c r="AC588" s="99">
        <v>-29.038392941208112</v>
      </c>
      <c r="AD588" s="99">
        <v>-6.2597465015190759</v>
      </c>
    </row>
    <row r="589" spans="4:30" hidden="1" outlineLevel="1" x14ac:dyDescent="0.2">
      <c r="D589" s="86"/>
      <c r="E589" s="93">
        <v>0</v>
      </c>
      <c r="F589" s="91" t="s">
        <v>209</v>
      </c>
      <c r="G589" s="86" t="s">
        <v>683</v>
      </c>
      <c r="H589" s="92">
        <v>-10006.117454179628</v>
      </c>
      <c r="I589" s="99">
        <v>-7481.5885454082008</v>
      </c>
      <c r="J589" s="99">
        <v>-360.68976822650046</v>
      </c>
      <c r="K589" s="99">
        <v>-1088.3513436656897</v>
      </c>
      <c r="L589" s="99">
        <v>0</v>
      </c>
      <c r="M589" s="99">
        <v>0</v>
      </c>
      <c r="N589" s="99">
        <v>-1088.3513436656897</v>
      </c>
      <c r="O589" s="99">
        <v>-693.50171230627495</v>
      </c>
      <c r="P589" s="99">
        <v>0</v>
      </c>
      <c r="Q589" s="99">
        <v>0</v>
      </c>
      <c r="R589" s="99">
        <v>0</v>
      </c>
      <c r="S589" s="99">
        <v>-693.50171230627495</v>
      </c>
      <c r="T589" s="99">
        <v>-18.750831426814013</v>
      </c>
      <c r="U589" s="99">
        <v>0</v>
      </c>
      <c r="V589" s="99">
        <v>0</v>
      </c>
      <c r="W589" s="99">
        <v>0</v>
      </c>
      <c r="X589" s="99">
        <v>-18.750831426814013</v>
      </c>
      <c r="Y589" s="99">
        <v>-255.79400998691509</v>
      </c>
      <c r="Z589" s="99">
        <v>0</v>
      </c>
      <c r="AA589" s="99">
        <v>-255.79400998691509</v>
      </c>
      <c r="AB589" s="99">
        <v>-2.6543826702204947</v>
      </c>
      <c r="AC589" s="99">
        <v>-90.126500818102059</v>
      </c>
      <c r="AD589" s="99">
        <v>-14.66035967091012</v>
      </c>
    </row>
    <row r="590" spans="4:30" hidden="1" outlineLevel="1" x14ac:dyDescent="0.2">
      <c r="D590" s="86"/>
      <c r="E590" s="93">
        <v>0</v>
      </c>
      <c r="F590" s="91" t="s">
        <v>209</v>
      </c>
      <c r="G590" s="86" t="s">
        <v>682</v>
      </c>
      <c r="H590" s="92">
        <v>-12395.174866528489</v>
      </c>
      <c r="I590" s="99">
        <v>-4651.0053796197144</v>
      </c>
      <c r="J590" s="99">
        <v>-301.41520244140975</v>
      </c>
      <c r="K590" s="99">
        <v>-1011.2806787234421</v>
      </c>
      <c r="L590" s="99">
        <v>-32.1407958130129</v>
      </c>
      <c r="M590" s="99">
        <v>-2.9630056413082024</v>
      </c>
      <c r="N590" s="99">
        <v>-1046.3844801777632</v>
      </c>
      <c r="O590" s="99">
        <v>-921.99870545320925</v>
      </c>
      <c r="P590" s="99">
        <v>-170.92081920004711</v>
      </c>
      <c r="Q590" s="99">
        <v>-77.662045367711116</v>
      </c>
      <c r="R590" s="99">
        <v>-3.5984039422482073</v>
      </c>
      <c r="S590" s="99">
        <v>-1174.1799739632156</v>
      </c>
      <c r="T590" s="99">
        <v>-35.332737577017177</v>
      </c>
      <c r="U590" s="99">
        <v>-620.38994059858908</v>
      </c>
      <c r="V590" s="99">
        <v>-3522.3165099276562</v>
      </c>
      <c r="W590" s="99">
        <v>-668.26588056319429</v>
      </c>
      <c r="X590" s="99">
        <v>-4846.3050686664574</v>
      </c>
      <c r="Y590" s="99">
        <v>-249.79724154720765</v>
      </c>
      <c r="Z590" s="99">
        <v>-4.0663008769970439</v>
      </c>
      <c r="AA590" s="99">
        <v>-253.8635424242047</v>
      </c>
      <c r="AB590" s="99">
        <v>-4.5356315334808812</v>
      </c>
      <c r="AC590" s="99">
        <v>-98.076958332343324</v>
      </c>
      <c r="AD590" s="99">
        <v>-19.408629369900009</v>
      </c>
    </row>
    <row r="591" spans="4:30" hidden="1" outlineLevel="1" x14ac:dyDescent="0.2">
      <c r="D591" s="86"/>
      <c r="E591" s="93">
        <v>0</v>
      </c>
      <c r="F591" s="91" t="s">
        <v>209</v>
      </c>
      <c r="G591" s="86" t="s">
        <v>681</v>
      </c>
      <c r="H591" s="92">
        <v>-9342.6814857156969</v>
      </c>
      <c r="I591" s="99">
        <v>-6675.3551925642887</v>
      </c>
      <c r="J591" s="99">
        <v>-1142.373080624054</v>
      </c>
      <c r="K591" s="99">
        <v>-328.94187713901067</v>
      </c>
      <c r="L591" s="99">
        <v>-54.986883763218408</v>
      </c>
      <c r="M591" s="99">
        <v>-8.6876639460982759</v>
      </c>
      <c r="N591" s="99">
        <v>-392.61642484832737</v>
      </c>
      <c r="O591" s="99">
        <v>-61.381322935333436</v>
      </c>
      <c r="P591" s="99">
        <v>-15.764424110368275</v>
      </c>
      <c r="Q591" s="99">
        <v>-30.15242322695001</v>
      </c>
      <c r="R591" s="99">
        <v>-5.2626432179551319</v>
      </c>
      <c r="S591" s="99">
        <v>-112.56081349060685</v>
      </c>
      <c r="T591" s="99">
        <v>-0.42689187301750725</v>
      </c>
      <c r="U591" s="99">
        <v>-9.3850497971629032</v>
      </c>
      <c r="V591" s="99">
        <v>-44.365627668843921</v>
      </c>
      <c r="W591" s="99">
        <v>-7.8969048989589519</v>
      </c>
      <c r="X591" s="99">
        <v>-62.074474237983281</v>
      </c>
      <c r="Y591" s="99">
        <v>-16.800193654158999</v>
      </c>
      <c r="Z591" s="99">
        <v>-0.26616123700253441</v>
      </c>
      <c r="AA591" s="99">
        <v>-17.066354891161534</v>
      </c>
      <c r="AB591" s="99">
        <v>-0.47872047081736874</v>
      </c>
      <c r="AC591" s="99">
        <v>-736.76619223456578</v>
      </c>
      <c r="AD591" s="99">
        <v>-203.39023235389527</v>
      </c>
    </row>
    <row r="592" spans="4:30" collapsed="1" x14ac:dyDescent="0.2">
      <c r="D592" s="86" t="s">
        <v>440</v>
      </c>
      <c r="E592" s="104">
        <v>-103283</v>
      </c>
      <c r="F592" s="102" t="s">
        <v>209</v>
      </c>
      <c r="G592" s="86" t="s">
        <v>679</v>
      </c>
      <c r="H592" s="92">
        <v>-103282.99999999999</v>
      </c>
      <c r="I592" s="99">
        <v>-58307.893963539202</v>
      </c>
      <c r="J592" s="99">
        <v>-3719.8729256432903</v>
      </c>
      <c r="K592" s="99">
        <v>-9420.1821998713203</v>
      </c>
      <c r="L592" s="99">
        <v>-305.61247726687628</v>
      </c>
      <c r="M592" s="99">
        <v>-24.104632440086139</v>
      </c>
      <c r="N592" s="99">
        <v>-9749.8993095782826</v>
      </c>
      <c r="O592" s="99">
        <v>-6962.9262174252835</v>
      </c>
      <c r="P592" s="99">
        <v>-1171.4638553132518</v>
      </c>
      <c r="Q592" s="99">
        <v>-377.85869359066066</v>
      </c>
      <c r="R592" s="99">
        <v>-20.992478146717197</v>
      </c>
      <c r="S592" s="99">
        <v>-8533.2412444759138</v>
      </c>
      <c r="T592" s="99">
        <v>-240.65619149149455</v>
      </c>
      <c r="U592" s="99">
        <v>-3658.4415835325849</v>
      </c>
      <c r="V592" s="99">
        <v>-13256.60593474943</v>
      </c>
      <c r="W592" s="99">
        <v>-2424.2449201435165</v>
      </c>
      <c r="X592" s="99">
        <v>-19579.948629917024</v>
      </c>
      <c r="Y592" s="99">
        <v>-2134.1655375739615</v>
      </c>
      <c r="Z592" s="99">
        <v>-31.287801666638146</v>
      </c>
      <c r="AA592" s="99">
        <v>-2165.4533392405997</v>
      </c>
      <c r="AB592" s="99">
        <v>-28.922979322134712</v>
      </c>
      <c r="AC592" s="99">
        <v>-954.0414411112348</v>
      </c>
      <c r="AD592" s="99">
        <v>-243.72616717232032</v>
      </c>
    </row>
    <row r="593" spans="4:30" hidden="1" outlineLevel="1" x14ac:dyDescent="0.2">
      <c r="E593" s="93">
        <v>0</v>
      </c>
      <c r="F593" s="91" t="s">
        <v>219</v>
      </c>
      <c r="G593" s="86" t="s">
        <v>687</v>
      </c>
      <c r="H593" s="92">
        <v>-717.9302150283994</v>
      </c>
      <c r="I593" s="99">
        <v>-353.64021225805442</v>
      </c>
      <c r="J593" s="99">
        <v>-17.481699327602239</v>
      </c>
      <c r="K593" s="99">
        <v>-64.034462747090643</v>
      </c>
      <c r="L593" s="99">
        <v>-2.015577539466674</v>
      </c>
      <c r="M593" s="99">
        <v>-0.18901441214087772</v>
      </c>
      <c r="N593" s="99">
        <v>-66.239054698698197</v>
      </c>
      <c r="O593" s="99">
        <v>-48.676152937671674</v>
      </c>
      <c r="P593" s="99">
        <v>-9.0697854208045108</v>
      </c>
      <c r="Q593" s="99">
        <v>-4.0984671522526686</v>
      </c>
      <c r="R593" s="99">
        <v>-0.18430348653343576</v>
      </c>
      <c r="S593" s="99">
        <v>-62.028708997262285</v>
      </c>
      <c r="T593" s="99">
        <v>-1.7003826982304924</v>
      </c>
      <c r="U593" s="99">
        <v>-27.826473142204176</v>
      </c>
      <c r="V593" s="99">
        <v>-147.06369243715014</v>
      </c>
      <c r="W593" s="99">
        <v>-26.557265381696638</v>
      </c>
      <c r="X593" s="99">
        <v>-203.14781365928144</v>
      </c>
      <c r="Y593" s="99">
        <v>-14.948369327814193</v>
      </c>
      <c r="Z593" s="99">
        <v>-0.25037947229194857</v>
      </c>
      <c r="AA593" s="99">
        <v>-15.198748800106141</v>
      </c>
      <c r="AB593" s="99">
        <v>-0.19397728739462664</v>
      </c>
      <c r="AC593" s="99">
        <v>0</v>
      </c>
      <c r="AD593" s="99">
        <v>0</v>
      </c>
    </row>
    <row r="594" spans="4:30" hidden="1" outlineLevel="1" x14ac:dyDescent="0.2">
      <c r="D594" s="92"/>
      <c r="E594" s="93">
        <v>0</v>
      </c>
      <c r="F594" s="91" t="s">
        <v>219</v>
      </c>
      <c r="G594" s="86" t="s">
        <v>686</v>
      </c>
      <c r="H594" s="92">
        <v>-380.51882080068413</v>
      </c>
      <c r="I594" s="99">
        <v>-187.43709867513437</v>
      </c>
      <c r="J594" s="99">
        <v>-9.2656855422475566</v>
      </c>
      <c r="K594" s="99">
        <v>-33.939675117538272</v>
      </c>
      <c r="L594" s="99">
        <v>-1.0683004733543138</v>
      </c>
      <c r="M594" s="99">
        <v>-0.10018180000870452</v>
      </c>
      <c r="N594" s="99">
        <v>-35.10815739090129</v>
      </c>
      <c r="O594" s="99">
        <v>-25.79943277108611</v>
      </c>
      <c r="P594" s="99">
        <v>-4.8071859645902331</v>
      </c>
      <c r="Q594" s="99">
        <v>-2.1722778275933585</v>
      </c>
      <c r="R594" s="99">
        <v>-9.7684905715221329E-2</v>
      </c>
      <c r="S594" s="99">
        <v>-32.876581468984917</v>
      </c>
      <c r="T594" s="99">
        <v>-0.90124026778139965</v>
      </c>
      <c r="U594" s="99">
        <v>-14.748643427264847</v>
      </c>
      <c r="V594" s="99">
        <v>-77.946994927028129</v>
      </c>
      <c r="W594" s="99">
        <v>-14.075935369754967</v>
      </c>
      <c r="X594" s="99">
        <v>-107.67281399182934</v>
      </c>
      <c r="Y594" s="99">
        <v>-7.9229648654472156</v>
      </c>
      <c r="Z594" s="99">
        <v>-0.13270663297749774</v>
      </c>
      <c r="AA594" s="99">
        <v>-8.0556714984247133</v>
      </c>
      <c r="AB594" s="99">
        <v>-0.102812233161964</v>
      </c>
      <c r="AC594" s="99">
        <v>0</v>
      </c>
      <c r="AD594" s="99">
        <v>0</v>
      </c>
    </row>
    <row r="595" spans="4:30" hidden="1" outlineLevel="1" x14ac:dyDescent="0.2">
      <c r="E595" s="93">
        <v>0</v>
      </c>
      <c r="F595" s="91" t="s">
        <v>219</v>
      </c>
      <c r="G595" s="86" t="s">
        <v>685</v>
      </c>
      <c r="H595" s="92">
        <v>-83.588561223351348</v>
      </c>
      <c r="I595" s="99">
        <v>-40.696548174163254</v>
      </c>
      <c r="J595" s="99">
        <v>-1.9640686522907171</v>
      </c>
      <c r="K595" s="99">
        <v>-7.1451857231442233</v>
      </c>
      <c r="L595" s="99">
        <v>-0.22070806423980005</v>
      </c>
      <c r="M595" s="99">
        <v>-2.748802214887951E-2</v>
      </c>
      <c r="N595" s="99">
        <v>-7.3933818095329027</v>
      </c>
      <c r="O595" s="99">
        <v>-5.3982994917668652</v>
      </c>
      <c r="P595" s="99">
        <v>-1.0035375791810204</v>
      </c>
      <c r="Q595" s="99">
        <v>-0.59711681715007303</v>
      </c>
      <c r="R595" s="99">
        <v>0</v>
      </c>
      <c r="S595" s="99">
        <v>-6.998953888097958</v>
      </c>
      <c r="T595" s="99">
        <v>-0.18849934908600433</v>
      </c>
      <c r="U595" s="99">
        <v>-3.0858419672347814</v>
      </c>
      <c r="V595" s="99">
        <v>-21.49808310290403</v>
      </c>
      <c r="W595" s="99">
        <v>0</v>
      </c>
      <c r="X595" s="99">
        <v>-24.772424419224816</v>
      </c>
      <c r="Y595" s="99">
        <v>-1.6247299900602941</v>
      </c>
      <c r="Z595" s="99">
        <v>-2.708429307504142E-2</v>
      </c>
      <c r="AA595" s="99">
        <v>-1.6518142831353355</v>
      </c>
      <c r="AB595" s="99">
        <v>-2.1696056135959676E-2</v>
      </c>
      <c r="AC595" s="99">
        <v>-7.3771229016280013E-2</v>
      </c>
      <c r="AD595" s="99">
        <v>-1.590271175413777E-2</v>
      </c>
    </row>
    <row r="596" spans="4:30" hidden="1" outlineLevel="1" x14ac:dyDescent="0.2">
      <c r="E596" s="93">
        <v>0</v>
      </c>
      <c r="F596" s="91" t="s">
        <v>219</v>
      </c>
      <c r="G596" s="86" t="s">
        <v>684</v>
      </c>
      <c r="H596" s="92">
        <v>-383.53084654491488</v>
      </c>
      <c r="I596" s="99">
        <v>-256.33002253883507</v>
      </c>
      <c r="J596" s="99">
        <v>-12.08272810348838</v>
      </c>
      <c r="K596" s="99">
        <v>-43.873127301404764</v>
      </c>
      <c r="L596" s="99">
        <v>-1.3559079245159562</v>
      </c>
      <c r="M596" s="99">
        <v>0</v>
      </c>
      <c r="N596" s="99">
        <v>-45.229035225920718</v>
      </c>
      <c r="O596" s="99">
        <v>-32.897177109082186</v>
      </c>
      <c r="P596" s="99">
        <v>-6.1271014503497634</v>
      </c>
      <c r="Q596" s="99">
        <v>0</v>
      </c>
      <c r="R596" s="99">
        <v>0</v>
      </c>
      <c r="S596" s="99">
        <v>-39.024278559431949</v>
      </c>
      <c r="T596" s="99">
        <v>-1.1727640909495978</v>
      </c>
      <c r="U596" s="99">
        <v>-18.914031002365412</v>
      </c>
      <c r="V596" s="99">
        <v>0</v>
      </c>
      <c r="W596" s="99">
        <v>0</v>
      </c>
      <c r="X596" s="99">
        <v>-20.086795093315011</v>
      </c>
      <c r="Y596" s="99">
        <v>-9.9200107083951856</v>
      </c>
      <c r="Z596" s="99">
        <v>-0.16550461062403946</v>
      </c>
      <c r="AA596" s="99">
        <v>-10.085515319019224</v>
      </c>
      <c r="AB596" s="99">
        <v>-0.13408646619574965</v>
      </c>
      <c r="AC596" s="99">
        <v>-0.4593616046110558</v>
      </c>
      <c r="AD596" s="99">
        <v>-9.90236340977282E-2</v>
      </c>
    </row>
    <row r="597" spans="4:30" hidden="1" outlineLevel="1" x14ac:dyDescent="0.2">
      <c r="E597" s="93">
        <v>0</v>
      </c>
      <c r="F597" s="91" t="s">
        <v>219</v>
      </c>
      <c r="G597" s="86" t="s">
        <v>683</v>
      </c>
      <c r="H597" s="92">
        <v>-197.35933091169062</v>
      </c>
      <c r="I597" s="99">
        <v>-147.56585821022529</v>
      </c>
      <c r="J597" s="99">
        <v>-7.1141970549366453</v>
      </c>
      <c r="K597" s="99">
        <v>-21.466497266927249</v>
      </c>
      <c r="L597" s="99">
        <v>0</v>
      </c>
      <c r="M597" s="99">
        <v>0</v>
      </c>
      <c r="N597" s="99">
        <v>-21.466497266927249</v>
      </c>
      <c r="O597" s="99">
        <v>-13.678535611203223</v>
      </c>
      <c r="P597" s="99">
        <v>0</v>
      </c>
      <c r="Q597" s="99">
        <v>0</v>
      </c>
      <c r="R597" s="99">
        <v>0</v>
      </c>
      <c r="S597" s="99">
        <v>-13.678535611203223</v>
      </c>
      <c r="T597" s="99">
        <v>-0.36983890718653578</v>
      </c>
      <c r="U597" s="99">
        <v>0</v>
      </c>
      <c r="V597" s="99">
        <v>0</v>
      </c>
      <c r="W597" s="99">
        <v>0</v>
      </c>
      <c r="X597" s="99">
        <v>-0.36983890718653578</v>
      </c>
      <c r="Y597" s="99">
        <v>-5.0452470594524774</v>
      </c>
      <c r="Z597" s="99">
        <v>0</v>
      </c>
      <c r="AA597" s="99">
        <v>-5.0452470594524774</v>
      </c>
      <c r="AB597" s="99">
        <v>-5.2354691035480551E-2</v>
      </c>
      <c r="AC597" s="99">
        <v>-1.7776431248508557</v>
      </c>
      <c r="AD597" s="99">
        <v>-0.28915898587288491</v>
      </c>
    </row>
    <row r="598" spans="4:30" hidden="1" outlineLevel="1" x14ac:dyDescent="0.2">
      <c r="E598" s="93">
        <v>0</v>
      </c>
      <c r="F598" s="91" t="s">
        <v>219</v>
      </c>
      <c r="G598" s="86" t="s">
        <v>682</v>
      </c>
      <c r="H598" s="92">
        <v>-6.0662102603547581</v>
      </c>
      <c r="I598" s="99">
        <v>-2.2762064156918318</v>
      </c>
      <c r="J598" s="99">
        <v>-0.14751288411545252</v>
      </c>
      <c r="K598" s="99">
        <v>-0.49492171715434574</v>
      </c>
      <c r="L598" s="99">
        <v>-1.5729735758981837E-2</v>
      </c>
      <c r="M598" s="99">
        <v>-1.4500977530643646E-3</v>
      </c>
      <c r="N598" s="99">
        <v>-0.51210155066639196</v>
      </c>
      <c r="O598" s="99">
        <v>-0.45122703530043079</v>
      </c>
      <c r="P598" s="99">
        <v>-8.3648809984877129E-2</v>
      </c>
      <c r="Q598" s="99">
        <v>-3.8007878188304305E-2</v>
      </c>
      <c r="R598" s="99">
        <v>-1.76106228031623E-3</v>
      </c>
      <c r="S598" s="99">
        <v>-0.57464478575392852</v>
      </c>
      <c r="T598" s="99">
        <v>-1.7291875066233146E-2</v>
      </c>
      <c r="U598" s="99">
        <v>-0.30361942155754823</v>
      </c>
      <c r="V598" s="99">
        <v>-1.723825019237053</v>
      </c>
      <c r="W598" s="99">
        <v>-0.32704995169243739</v>
      </c>
      <c r="X598" s="99">
        <v>-2.3717862675532717</v>
      </c>
      <c r="Y598" s="99">
        <v>-0.12225100541130025</v>
      </c>
      <c r="Z598" s="99">
        <v>-1.9900514811081083E-3</v>
      </c>
      <c r="AA598" s="99">
        <v>-0.12424105689240836</v>
      </c>
      <c r="AB598" s="99">
        <v>-2.2197423466681731E-3</v>
      </c>
      <c r="AC598" s="99">
        <v>-4.799895583132472E-2</v>
      </c>
      <c r="AD598" s="99">
        <v>-9.4986015034804142E-3</v>
      </c>
    </row>
    <row r="599" spans="4:30" hidden="1" outlineLevel="1" x14ac:dyDescent="0.2">
      <c r="E599" s="93">
        <v>0</v>
      </c>
      <c r="F599" s="91" t="s">
        <v>219</v>
      </c>
      <c r="G599" s="86" t="s">
        <v>681</v>
      </c>
      <c r="H599" s="92">
        <v>-95.00601523060493</v>
      </c>
      <c r="I599" s="99">
        <v>-44.428485147045279</v>
      </c>
      <c r="J599" s="99">
        <v>-11.639527504625473</v>
      </c>
      <c r="K599" s="99">
        <v>-3.3041282322962093</v>
      </c>
      <c r="L599" s="99">
        <v>-1.0665543238622341</v>
      </c>
      <c r="M599" s="99">
        <v>-0.17312324574122648</v>
      </c>
      <c r="N599" s="99">
        <v>-4.5438058018996701</v>
      </c>
      <c r="O599" s="99">
        <v>-0.93766346358474173</v>
      </c>
      <c r="P599" s="99">
        <v>-0.27765379914008514</v>
      </c>
      <c r="Q599" s="99">
        <v>-0.60312984306908146</v>
      </c>
      <c r="R599" s="99">
        <v>-0.10598435434674483</v>
      </c>
      <c r="S599" s="99">
        <v>-1.9244314601406534</v>
      </c>
      <c r="T599" s="99">
        <v>-6.4536182038328008E-3</v>
      </c>
      <c r="U599" s="99">
        <v>-0.16472618612930112</v>
      </c>
      <c r="V599" s="99">
        <v>-0.88696671501722235</v>
      </c>
      <c r="W599" s="99">
        <v>-0.15897828829143468</v>
      </c>
      <c r="X599" s="99">
        <v>-1.2171248076417909</v>
      </c>
      <c r="Y599" s="99">
        <v>-0.25956901525915693</v>
      </c>
      <c r="Z599" s="99">
        <v>-4.7054374610856365E-3</v>
      </c>
      <c r="AA599" s="99">
        <v>-0.26427445272024258</v>
      </c>
      <c r="AB599" s="99">
        <v>-4.8725317457491684E-3</v>
      </c>
      <c r="AC599" s="99">
        <v>-27.603479097107861</v>
      </c>
      <c r="AD599" s="99">
        <v>-3.3800144276781978</v>
      </c>
    </row>
    <row r="600" spans="4:30" collapsed="1" x14ac:dyDescent="0.2">
      <c r="D600" s="84" t="s">
        <v>439</v>
      </c>
      <c r="E600" s="104">
        <v>-1864</v>
      </c>
      <c r="F600" s="104" t="s">
        <v>219</v>
      </c>
      <c r="G600" s="86" t="s">
        <v>679</v>
      </c>
      <c r="H600" s="92">
        <v>-1863.9999999999998</v>
      </c>
      <c r="I600" s="99">
        <v>-1032.3744314191495</v>
      </c>
      <c r="J600" s="99">
        <v>-59.695419069306467</v>
      </c>
      <c r="K600" s="99">
        <v>-174.25799810555571</v>
      </c>
      <c r="L600" s="99">
        <v>-5.74277806119796</v>
      </c>
      <c r="M600" s="99">
        <v>-0.49125757779275259</v>
      </c>
      <c r="N600" s="99">
        <v>-180.49203374454643</v>
      </c>
      <c r="O600" s="99">
        <v>-127.83848841969525</v>
      </c>
      <c r="P600" s="99">
        <v>-21.368913024050485</v>
      </c>
      <c r="Q600" s="99">
        <v>-7.5089995182534848</v>
      </c>
      <c r="R600" s="99">
        <v>-0.38973380887571818</v>
      </c>
      <c r="S600" s="99">
        <v>-157.10613477087495</v>
      </c>
      <c r="T600" s="99">
        <v>-4.3564708065040953</v>
      </c>
      <c r="U600" s="99">
        <v>-65.043335146756064</v>
      </c>
      <c r="V600" s="99">
        <v>-249.11956220133658</v>
      </c>
      <c r="W600" s="99">
        <v>-41.119228991435477</v>
      </c>
      <c r="X600" s="99">
        <v>-359.63859714603223</v>
      </c>
      <c r="Y600" s="99">
        <v>-39.84314197183982</v>
      </c>
      <c r="Z600" s="99">
        <v>-0.58237049791072093</v>
      </c>
      <c r="AA600" s="99">
        <v>-40.425512469750544</v>
      </c>
      <c r="AB600" s="99">
        <v>-0.51201900801619771</v>
      </c>
      <c r="AC600" s="99">
        <v>-29.962254011417379</v>
      </c>
      <c r="AD600" s="99">
        <v>-3.7935983609064299</v>
      </c>
    </row>
    <row r="601" spans="4:30" hidden="1" outlineLevel="1" x14ac:dyDescent="0.2">
      <c r="E601" s="86"/>
      <c r="F601" s="91" t="s">
        <v>201</v>
      </c>
      <c r="G601" s="86" t="s">
        <v>687</v>
      </c>
      <c r="H601" s="92">
        <v>-34291.999999999993</v>
      </c>
      <c r="I601" s="99">
        <v>-16891.65590874802</v>
      </c>
      <c r="J601" s="99">
        <v>-835.01490923936399</v>
      </c>
      <c r="K601" s="99">
        <v>-3058.6117571836267</v>
      </c>
      <c r="L601" s="99">
        <v>-96.274238827874171</v>
      </c>
      <c r="M601" s="99">
        <v>-9.0282900558497605</v>
      </c>
      <c r="N601" s="99">
        <v>-3163.9142860673505</v>
      </c>
      <c r="O601" s="99">
        <v>-2325.0207354382037</v>
      </c>
      <c r="P601" s="99">
        <v>-433.21910004571276</v>
      </c>
      <c r="Q601" s="99">
        <v>-195.76364477080676</v>
      </c>
      <c r="R601" s="99">
        <v>-8.8032722789840676</v>
      </c>
      <c r="S601" s="99">
        <v>-2962.8067525337074</v>
      </c>
      <c r="T601" s="99">
        <v>-81.218929454603696</v>
      </c>
      <c r="U601" s="99">
        <v>-1329.1339422937074</v>
      </c>
      <c r="V601" s="99">
        <v>-7024.5102316180682</v>
      </c>
      <c r="W601" s="99">
        <v>-1268.5101217436797</v>
      </c>
      <c r="X601" s="99">
        <v>-9703.3732251100591</v>
      </c>
      <c r="Y601" s="99">
        <v>-714.01017850896096</v>
      </c>
      <c r="Z601" s="99">
        <v>-11.959397562750382</v>
      </c>
      <c r="AA601" s="99">
        <v>-725.96957607171134</v>
      </c>
      <c r="AB601" s="99">
        <v>-9.2653422297784278</v>
      </c>
      <c r="AC601" s="99">
        <v>0</v>
      </c>
      <c r="AD601" s="99">
        <v>0</v>
      </c>
    </row>
    <row r="602" spans="4:30" hidden="1" outlineLevel="1" x14ac:dyDescent="0.2">
      <c r="E602" s="86"/>
      <c r="F602" s="91" t="s">
        <v>201</v>
      </c>
      <c r="G602" s="86" t="s">
        <v>686</v>
      </c>
      <c r="H602" s="92">
        <v>0</v>
      </c>
      <c r="I602" s="99">
        <v>0</v>
      </c>
      <c r="J602" s="99">
        <v>0</v>
      </c>
      <c r="K602" s="99">
        <v>0</v>
      </c>
      <c r="L602" s="99">
        <v>0</v>
      </c>
      <c r="M602" s="99">
        <v>0</v>
      </c>
      <c r="N602" s="99">
        <v>0</v>
      </c>
      <c r="O602" s="99">
        <v>0</v>
      </c>
      <c r="P602" s="99">
        <v>0</v>
      </c>
      <c r="Q602" s="99">
        <v>0</v>
      </c>
      <c r="R602" s="99">
        <v>0</v>
      </c>
      <c r="S602" s="99">
        <v>0</v>
      </c>
      <c r="T602" s="99">
        <v>0</v>
      </c>
      <c r="U602" s="99">
        <v>0</v>
      </c>
      <c r="V602" s="99">
        <v>0</v>
      </c>
      <c r="W602" s="99">
        <v>0</v>
      </c>
      <c r="X602" s="99">
        <v>0</v>
      </c>
      <c r="Y602" s="99">
        <v>0</v>
      </c>
      <c r="Z602" s="99">
        <v>0</v>
      </c>
      <c r="AA602" s="99">
        <v>0</v>
      </c>
      <c r="AB602" s="99">
        <v>0</v>
      </c>
      <c r="AC602" s="99">
        <v>0</v>
      </c>
      <c r="AD602" s="99">
        <v>0</v>
      </c>
    </row>
    <row r="603" spans="4:30" hidden="1" outlineLevel="1" x14ac:dyDescent="0.2">
      <c r="E603" s="86"/>
      <c r="F603" s="91" t="s">
        <v>201</v>
      </c>
      <c r="G603" s="86" t="s">
        <v>685</v>
      </c>
      <c r="H603" s="92">
        <v>0</v>
      </c>
      <c r="I603" s="99">
        <v>0</v>
      </c>
      <c r="J603" s="99">
        <v>0</v>
      </c>
      <c r="K603" s="99">
        <v>0</v>
      </c>
      <c r="L603" s="99">
        <v>0</v>
      </c>
      <c r="M603" s="99">
        <v>0</v>
      </c>
      <c r="N603" s="99">
        <v>0</v>
      </c>
      <c r="O603" s="99">
        <v>0</v>
      </c>
      <c r="P603" s="99">
        <v>0</v>
      </c>
      <c r="Q603" s="99">
        <v>0</v>
      </c>
      <c r="R603" s="99">
        <v>0</v>
      </c>
      <c r="S603" s="99">
        <v>0</v>
      </c>
      <c r="T603" s="99">
        <v>0</v>
      </c>
      <c r="U603" s="99">
        <v>0</v>
      </c>
      <c r="V603" s="99">
        <v>0</v>
      </c>
      <c r="W603" s="99">
        <v>0</v>
      </c>
      <c r="X603" s="99">
        <v>0</v>
      </c>
      <c r="Y603" s="99">
        <v>0</v>
      </c>
      <c r="Z603" s="99">
        <v>0</v>
      </c>
      <c r="AA603" s="99">
        <v>0</v>
      </c>
      <c r="AB603" s="99">
        <v>0</v>
      </c>
      <c r="AC603" s="99">
        <v>0</v>
      </c>
      <c r="AD603" s="99">
        <v>0</v>
      </c>
    </row>
    <row r="604" spans="4:30" hidden="1" outlineLevel="1" x14ac:dyDescent="0.2">
      <c r="E604" s="86"/>
      <c r="F604" s="91" t="s">
        <v>201</v>
      </c>
      <c r="G604" s="86" t="s">
        <v>684</v>
      </c>
      <c r="H604" s="92">
        <v>0</v>
      </c>
      <c r="I604" s="99">
        <v>0</v>
      </c>
      <c r="J604" s="99">
        <v>0</v>
      </c>
      <c r="K604" s="99">
        <v>0</v>
      </c>
      <c r="L604" s="99">
        <v>0</v>
      </c>
      <c r="M604" s="99">
        <v>0</v>
      </c>
      <c r="N604" s="99">
        <v>0</v>
      </c>
      <c r="O604" s="99">
        <v>0</v>
      </c>
      <c r="P604" s="99">
        <v>0</v>
      </c>
      <c r="Q604" s="99">
        <v>0</v>
      </c>
      <c r="R604" s="99">
        <v>0</v>
      </c>
      <c r="S604" s="99">
        <v>0</v>
      </c>
      <c r="T604" s="99">
        <v>0</v>
      </c>
      <c r="U604" s="99">
        <v>0</v>
      </c>
      <c r="V604" s="99">
        <v>0</v>
      </c>
      <c r="W604" s="99">
        <v>0</v>
      </c>
      <c r="X604" s="99">
        <v>0</v>
      </c>
      <c r="Y604" s="99">
        <v>0</v>
      </c>
      <c r="Z604" s="99">
        <v>0</v>
      </c>
      <c r="AA604" s="99">
        <v>0</v>
      </c>
      <c r="AB604" s="99">
        <v>0</v>
      </c>
      <c r="AC604" s="99">
        <v>0</v>
      </c>
      <c r="AD604" s="99">
        <v>0</v>
      </c>
    </row>
    <row r="605" spans="4:30" hidden="1" outlineLevel="1" x14ac:dyDescent="0.2">
      <c r="E605" s="86"/>
      <c r="F605" s="91" t="s">
        <v>201</v>
      </c>
      <c r="G605" s="86" t="s">
        <v>683</v>
      </c>
      <c r="H605" s="92">
        <v>0</v>
      </c>
      <c r="I605" s="99">
        <v>0</v>
      </c>
      <c r="J605" s="99">
        <v>0</v>
      </c>
      <c r="K605" s="99">
        <v>0</v>
      </c>
      <c r="L605" s="99">
        <v>0</v>
      </c>
      <c r="M605" s="99">
        <v>0</v>
      </c>
      <c r="N605" s="99">
        <v>0</v>
      </c>
      <c r="O605" s="99">
        <v>0</v>
      </c>
      <c r="P605" s="99">
        <v>0</v>
      </c>
      <c r="Q605" s="99">
        <v>0</v>
      </c>
      <c r="R605" s="99">
        <v>0</v>
      </c>
      <c r="S605" s="99">
        <v>0</v>
      </c>
      <c r="T605" s="99">
        <v>0</v>
      </c>
      <c r="U605" s="99">
        <v>0</v>
      </c>
      <c r="V605" s="99">
        <v>0</v>
      </c>
      <c r="W605" s="99">
        <v>0</v>
      </c>
      <c r="X605" s="99">
        <v>0</v>
      </c>
      <c r="Y605" s="99">
        <v>0</v>
      </c>
      <c r="Z605" s="99">
        <v>0</v>
      </c>
      <c r="AA605" s="99">
        <v>0</v>
      </c>
      <c r="AB605" s="99">
        <v>0</v>
      </c>
      <c r="AC605" s="99">
        <v>0</v>
      </c>
      <c r="AD605" s="99">
        <v>0</v>
      </c>
    </row>
    <row r="606" spans="4:30" hidden="1" outlineLevel="1" x14ac:dyDescent="0.2">
      <c r="E606" s="86"/>
      <c r="F606" s="91" t="s">
        <v>201</v>
      </c>
      <c r="G606" s="86" t="s">
        <v>682</v>
      </c>
      <c r="H606" s="92">
        <v>0</v>
      </c>
      <c r="I606" s="99">
        <v>0</v>
      </c>
      <c r="J606" s="99">
        <v>0</v>
      </c>
      <c r="K606" s="99">
        <v>0</v>
      </c>
      <c r="L606" s="99">
        <v>0</v>
      </c>
      <c r="M606" s="99">
        <v>0</v>
      </c>
      <c r="N606" s="99">
        <v>0</v>
      </c>
      <c r="O606" s="99">
        <v>0</v>
      </c>
      <c r="P606" s="99">
        <v>0</v>
      </c>
      <c r="Q606" s="99">
        <v>0</v>
      </c>
      <c r="R606" s="99">
        <v>0</v>
      </c>
      <c r="S606" s="99">
        <v>0</v>
      </c>
      <c r="T606" s="99">
        <v>0</v>
      </c>
      <c r="U606" s="99">
        <v>0</v>
      </c>
      <c r="V606" s="99">
        <v>0</v>
      </c>
      <c r="W606" s="99">
        <v>0</v>
      </c>
      <c r="X606" s="99">
        <v>0</v>
      </c>
      <c r="Y606" s="99">
        <v>0</v>
      </c>
      <c r="Z606" s="99">
        <v>0</v>
      </c>
      <c r="AA606" s="99">
        <v>0</v>
      </c>
      <c r="AB606" s="99">
        <v>0</v>
      </c>
      <c r="AC606" s="99">
        <v>0</v>
      </c>
      <c r="AD606" s="99">
        <v>0</v>
      </c>
    </row>
    <row r="607" spans="4:30" hidden="1" outlineLevel="1" x14ac:dyDescent="0.2">
      <c r="E607" s="86"/>
      <c r="F607" s="91" t="s">
        <v>201</v>
      </c>
      <c r="G607" s="86" t="s">
        <v>681</v>
      </c>
      <c r="H607" s="92">
        <v>0</v>
      </c>
      <c r="I607" s="99">
        <v>0</v>
      </c>
      <c r="J607" s="99">
        <v>0</v>
      </c>
      <c r="K607" s="99">
        <v>0</v>
      </c>
      <c r="L607" s="99">
        <v>0</v>
      </c>
      <c r="M607" s="99">
        <v>0</v>
      </c>
      <c r="N607" s="99">
        <v>0</v>
      </c>
      <c r="O607" s="99">
        <v>0</v>
      </c>
      <c r="P607" s="99">
        <v>0</v>
      </c>
      <c r="Q607" s="99">
        <v>0</v>
      </c>
      <c r="R607" s="99">
        <v>0</v>
      </c>
      <c r="S607" s="99">
        <v>0</v>
      </c>
      <c r="T607" s="99">
        <v>0</v>
      </c>
      <c r="U607" s="99">
        <v>0</v>
      </c>
      <c r="V607" s="99">
        <v>0</v>
      </c>
      <c r="W607" s="99">
        <v>0</v>
      </c>
      <c r="X607" s="99">
        <v>0</v>
      </c>
      <c r="Y607" s="99">
        <v>0</v>
      </c>
      <c r="Z607" s="99">
        <v>0</v>
      </c>
      <c r="AA607" s="99">
        <v>0</v>
      </c>
      <c r="AB607" s="99">
        <v>0</v>
      </c>
      <c r="AC607" s="99">
        <v>0</v>
      </c>
      <c r="AD607" s="99">
        <v>0</v>
      </c>
    </row>
    <row r="608" spans="4:30" collapsed="1" x14ac:dyDescent="0.2">
      <c r="D608" s="84" t="s">
        <v>438</v>
      </c>
      <c r="E608" s="104">
        <v>-34292</v>
      </c>
      <c r="F608" s="102" t="s">
        <v>201</v>
      </c>
      <c r="G608" s="86" t="s">
        <v>679</v>
      </c>
      <c r="H608" s="92">
        <v>-34291.999999999993</v>
      </c>
      <c r="I608" s="99">
        <v>-16891.65590874802</v>
      </c>
      <c r="J608" s="99">
        <v>-835.01490923936399</v>
      </c>
      <c r="K608" s="99">
        <v>-3058.6117571836267</v>
      </c>
      <c r="L608" s="99">
        <v>-96.274238827874171</v>
      </c>
      <c r="M608" s="99">
        <v>-9.0282900558497605</v>
      </c>
      <c r="N608" s="99">
        <v>-3163.9142860673505</v>
      </c>
      <c r="O608" s="99">
        <v>-2325.0207354382037</v>
      </c>
      <c r="P608" s="99">
        <v>-433.21910004571276</v>
      </c>
      <c r="Q608" s="99">
        <v>-195.76364477080676</v>
      </c>
      <c r="R608" s="99">
        <v>-8.8032722789840676</v>
      </c>
      <c r="S608" s="99">
        <v>-2962.8067525337074</v>
      </c>
      <c r="T608" s="99">
        <v>-81.218929454603696</v>
      </c>
      <c r="U608" s="99">
        <v>-1329.1339422937074</v>
      </c>
      <c r="V608" s="99">
        <v>-7024.5102316180682</v>
      </c>
      <c r="W608" s="99">
        <v>-1268.5101217436797</v>
      </c>
      <c r="X608" s="99">
        <v>-9703.3732251100591</v>
      </c>
      <c r="Y608" s="99">
        <v>-714.01017850896096</v>
      </c>
      <c r="Z608" s="99">
        <v>-11.959397562750382</v>
      </c>
      <c r="AA608" s="99">
        <v>-725.96957607171134</v>
      </c>
      <c r="AB608" s="99">
        <v>-9.2653422297784278</v>
      </c>
      <c r="AC608" s="99">
        <v>0</v>
      </c>
      <c r="AD608" s="99">
        <v>0</v>
      </c>
    </row>
    <row r="609" spans="4:30" hidden="1" outlineLevel="1" x14ac:dyDescent="0.2">
      <c r="E609" s="86"/>
      <c r="F609" s="91" t="s">
        <v>436</v>
      </c>
      <c r="G609" s="86" t="s">
        <v>687</v>
      </c>
      <c r="H609" s="92">
        <v>4.3057753582502208E-13</v>
      </c>
      <c r="I609" s="99">
        <v>3.5386147406486567E-13</v>
      </c>
      <c r="J609" s="99">
        <v>1.2440442447592936E-14</v>
      </c>
      <c r="K609" s="99">
        <v>4.4232684258108208E-14</v>
      </c>
      <c r="L609" s="99">
        <v>0</v>
      </c>
      <c r="M609" s="99">
        <v>0</v>
      </c>
      <c r="N609" s="99">
        <v>4.4232684258108208E-14</v>
      </c>
      <c r="O609" s="99">
        <v>0</v>
      </c>
      <c r="P609" s="99">
        <v>1.0367035372994112E-14</v>
      </c>
      <c r="Q609" s="99">
        <v>0</v>
      </c>
      <c r="R609" s="99">
        <v>0</v>
      </c>
      <c r="S609" s="99">
        <v>1.0367035372994112E-14</v>
      </c>
      <c r="T609" s="99">
        <v>-4.3195980720808807E-15</v>
      </c>
      <c r="U609" s="99">
        <v>2.4880884895185871E-14</v>
      </c>
      <c r="V609" s="99">
        <v>0</v>
      </c>
      <c r="W609" s="99">
        <v>0</v>
      </c>
      <c r="X609" s="99">
        <v>2.056128682310499E-14</v>
      </c>
      <c r="Y609" s="99">
        <v>-1.1058171064527052E-14</v>
      </c>
      <c r="Z609" s="99">
        <v>0</v>
      </c>
      <c r="AA609" s="99">
        <v>-1.1058171064527052E-14</v>
      </c>
      <c r="AB609" s="99">
        <v>1.7278392288323519E-16</v>
      </c>
      <c r="AC609" s="99">
        <v>0</v>
      </c>
      <c r="AD609" s="99">
        <v>0</v>
      </c>
    </row>
    <row r="610" spans="4:30" hidden="1" outlineLevel="1" x14ac:dyDescent="0.2">
      <c r="E610" s="86"/>
      <c r="F610" s="91" t="s">
        <v>436</v>
      </c>
      <c r="G610" s="86" t="s">
        <v>686</v>
      </c>
      <c r="H610" s="92">
        <v>2304.2540348791308</v>
      </c>
      <c r="I610" s="99">
        <v>1135.036343273141</v>
      </c>
      <c r="J610" s="99">
        <v>56.108902187070939</v>
      </c>
      <c r="K610" s="99">
        <v>205.52369306599567</v>
      </c>
      <c r="L610" s="99">
        <v>6.4691561668624225</v>
      </c>
      <c r="M610" s="99">
        <v>0.60665676511288225</v>
      </c>
      <c r="N610" s="99">
        <v>212.59950599797099</v>
      </c>
      <c r="O610" s="99">
        <v>156.22997815266319</v>
      </c>
      <c r="P610" s="99">
        <v>29.110196525925581</v>
      </c>
      <c r="Q610" s="99">
        <v>13.15435577819248</v>
      </c>
      <c r="R610" s="99">
        <v>0.59153667528836607</v>
      </c>
      <c r="S610" s="99">
        <v>199.08606713206959</v>
      </c>
      <c r="T610" s="99">
        <v>5.4575132947723715</v>
      </c>
      <c r="U610" s="99">
        <v>89.311275207776802</v>
      </c>
      <c r="V610" s="99">
        <v>472.01259898097749</v>
      </c>
      <c r="W610" s="99">
        <v>85.237652114571702</v>
      </c>
      <c r="X610" s="99">
        <v>652.0190395980984</v>
      </c>
      <c r="Y610" s="99">
        <v>47.977978384872351</v>
      </c>
      <c r="Z610" s="99">
        <v>0.80361279857375534</v>
      </c>
      <c r="AA610" s="99">
        <v>48.781591183446103</v>
      </c>
      <c r="AB610" s="99">
        <v>0.62258550733415818</v>
      </c>
      <c r="AC610" s="99">
        <v>0</v>
      </c>
      <c r="AD610" s="99">
        <v>0</v>
      </c>
    </row>
    <row r="611" spans="4:30" hidden="1" outlineLevel="1" x14ac:dyDescent="0.2">
      <c r="E611" s="86"/>
      <c r="F611" s="91" t="s">
        <v>436</v>
      </c>
      <c r="G611" s="86" t="s">
        <v>685</v>
      </c>
      <c r="H611" s="92">
        <v>506.84031046566736</v>
      </c>
      <c r="I611" s="99">
        <v>246.76404055285522</v>
      </c>
      <c r="J611" s="99">
        <v>11.909155402770791</v>
      </c>
      <c r="K611" s="99">
        <v>43.324925052563003</v>
      </c>
      <c r="L611" s="99">
        <v>1.3382661714043993</v>
      </c>
      <c r="M611" s="99">
        <v>0.16667397399984399</v>
      </c>
      <c r="N611" s="99">
        <v>44.829865197967244</v>
      </c>
      <c r="O611" s="99">
        <v>32.732658037777313</v>
      </c>
      <c r="P611" s="99">
        <v>6.0849629512941101</v>
      </c>
      <c r="Q611" s="99">
        <v>3.6206254607008068</v>
      </c>
      <c r="R611" s="99">
        <v>0</v>
      </c>
      <c r="S611" s="99">
        <v>42.43824644977223</v>
      </c>
      <c r="T611" s="99">
        <v>1.1429682149695477</v>
      </c>
      <c r="U611" s="99">
        <v>18.711042250651087</v>
      </c>
      <c r="V611" s="99">
        <v>130.35390195529115</v>
      </c>
      <c r="W611" s="99">
        <v>0</v>
      </c>
      <c r="X611" s="99">
        <v>150.20791242091178</v>
      </c>
      <c r="Y611" s="99">
        <v>9.8515710826111516</v>
      </c>
      <c r="Z611" s="99">
        <v>0.16422595759504729</v>
      </c>
      <c r="AA611" s="99">
        <v>10.015797040206198</v>
      </c>
      <c r="AB611" s="99">
        <v>0.13155431397422324</v>
      </c>
      <c r="AC611" s="99">
        <v>0.44731279101858545</v>
      </c>
      <c r="AD611" s="99">
        <v>9.6426296191129052E-2</v>
      </c>
    </row>
    <row r="612" spans="4:30" hidden="1" outlineLevel="1" x14ac:dyDescent="0.2">
      <c r="E612" s="86"/>
      <c r="F612" s="91" t="s">
        <v>436</v>
      </c>
      <c r="G612" s="86" t="s">
        <v>684</v>
      </c>
      <c r="H612" s="92">
        <v>12601.836841128677</v>
      </c>
      <c r="I612" s="99">
        <v>8422.3450359134204</v>
      </c>
      <c r="J612" s="99">
        <v>397.00735815013297</v>
      </c>
      <c r="K612" s="99">
        <v>1441.558083119198</v>
      </c>
      <c r="L612" s="99">
        <v>44.551645820077383</v>
      </c>
      <c r="M612" s="99">
        <v>0</v>
      </c>
      <c r="N612" s="99">
        <v>1486.1097289392753</v>
      </c>
      <c r="O612" s="99">
        <v>1080.9165995304568</v>
      </c>
      <c r="P612" s="99">
        <v>201.32078940176797</v>
      </c>
      <c r="Q612" s="99">
        <v>0</v>
      </c>
      <c r="R612" s="99">
        <v>0</v>
      </c>
      <c r="S612" s="99">
        <v>1282.2373889322248</v>
      </c>
      <c r="T612" s="99">
        <v>38.534010654996102</v>
      </c>
      <c r="U612" s="99">
        <v>621.46639532928748</v>
      </c>
      <c r="V612" s="99">
        <v>0</v>
      </c>
      <c r="W612" s="99">
        <v>0</v>
      </c>
      <c r="X612" s="99">
        <v>660.00040598428359</v>
      </c>
      <c r="Y612" s="99">
        <v>325.94602894556385</v>
      </c>
      <c r="Z612" s="99">
        <v>5.438055682685297</v>
      </c>
      <c r="AA612" s="99">
        <v>331.38408462824913</v>
      </c>
      <c r="AB612" s="99">
        <v>4.4057362916817429</v>
      </c>
      <c r="AC612" s="99">
        <v>15.093440448236976</v>
      </c>
      <c r="AD612" s="99">
        <v>3.2536618411709912</v>
      </c>
    </row>
    <row r="613" spans="4:30" hidden="1" outlineLevel="1" x14ac:dyDescent="0.2">
      <c r="E613" s="86"/>
      <c r="F613" s="91" t="s">
        <v>436</v>
      </c>
      <c r="G613" s="86" t="s">
        <v>683</v>
      </c>
      <c r="H613" s="92">
        <v>5200.9330619121192</v>
      </c>
      <c r="I613" s="99">
        <v>3888.7452000858739</v>
      </c>
      <c r="J613" s="99">
        <v>187.47764547567235</v>
      </c>
      <c r="K613" s="99">
        <v>565.69818535189756</v>
      </c>
      <c r="L613" s="99">
        <v>0</v>
      </c>
      <c r="M613" s="99">
        <v>0</v>
      </c>
      <c r="N613" s="99">
        <v>565.69818535189756</v>
      </c>
      <c r="O613" s="99">
        <v>360.4650855382236</v>
      </c>
      <c r="P613" s="99">
        <v>0</v>
      </c>
      <c r="Q613" s="99">
        <v>0</v>
      </c>
      <c r="R613" s="99">
        <v>0</v>
      </c>
      <c r="S613" s="99">
        <v>360.4650855382236</v>
      </c>
      <c r="T613" s="99">
        <v>9.7462197053585662</v>
      </c>
      <c r="U613" s="99">
        <v>0</v>
      </c>
      <c r="V613" s="99">
        <v>0</v>
      </c>
      <c r="W613" s="99">
        <v>0</v>
      </c>
      <c r="X613" s="99">
        <v>9.7462197053585662</v>
      </c>
      <c r="Y613" s="99">
        <v>132.95541749055937</v>
      </c>
      <c r="Z613" s="99">
        <v>0</v>
      </c>
      <c r="AA613" s="99">
        <v>132.95541749055937</v>
      </c>
      <c r="AB613" s="99">
        <v>1.3796826443157315</v>
      </c>
      <c r="AC613" s="99">
        <v>46.845532246228004</v>
      </c>
      <c r="AD613" s="99">
        <v>7.6200933739899659</v>
      </c>
    </row>
    <row r="614" spans="4:30" hidden="1" outlineLevel="1" x14ac:dyDescent="0.2">
      <c r="E614" s="86"/>
      <c r="F614" s="91" t="s">
        <v>436</v>
      </c>
      <c r="G614" s="86" t="s">
        <v>682</v>
      </c>
      <c r="H614" s="92">
        <v>0</v>
      </c>
      <c r="I614" s="99">
        <v>0</v>
      </c>
      <c r="J614" s="99">
        <v>0</v>
      </c>
      <c r="K614" s="99">
        <v>0</v>
      </c>
      <c r="L614" s="99">
        <v>0</v>
      </c>
      <c r="M614" s="99">
        <v>0</v>
      </c>
      <c r="N614" s="99">
        <v>0</v>
      </c>
      <c r="O614" s="99">
        <v>0</v>
      </c>
      <c r="P614" s="99">
        <v>0</v>
      </c>
      <c r="Q614" s="99">
        <v>0</v>
      </c>
      <c r="R614" s="99">
        <v>0</v>
      </c>
      <c r="S614" s="99">
        <v>0</v>
      </c>
      <c r="T614" s="99">
        <v>0</v>
      </c>
      <c r="U614" s="99">
        <v>0</v>
      </c>
      <c r="V614" s="99">
        <v>0</v>
      </c>
      <c r="W614" s="99">
        <v>0</v>
      </c>
      <c r="X614" s="99">
        <v>0</v>
      </c>
      <c r="Y614" s="99">
        <v>0</v>
      </c>
      <c r="Z614" s="99">
        <v>0</v>
      </c>
      <c r="AA614" s="99">
        <v>0</v>
      </c>
      <c r="AB614" s="99">
        <v>0</v>
      </c>
      <c r="AC614" s="99">
        <v>0</v>
      </c>
      <c r="AD614" s="99">
        <v>0</v>
      </c>
    </row>
    <row r="615" spans="4:30" hidden="1" outlineLevel="1" x14ac:dyDescent="0.2">
      <c r="E615" s="86"/>
      <c r="F615" s="91" t="s">
        <v>436</v>
      </c>
      <c r="G615" s="86" t="s">
        <v>681</v>
      </c>
      <c r="H615" s="92">
        <v>960.13575161440872</v>
      </c>
      <c r="I615" s="99">
        <v>391.96148585340541</v>
      </c>
      <c r="J615" s="99">
        <v>169.72434780763629</v>
      </c>
      <c r="K615" s="99">
        <v>48.480496369048964</v>
      </c>
      <c r="L615" s="99">
        <v>27.136411346765179</v>
      </c>
      <c r="M615" s="99">
        <v>4.4041787618768247</v>
      </c>
      <c r="N615" s="99">
        <v>80.021086477690957</v>
      </c>
      <c r="O615" s="99">
        <v>20.740432601207825</v>
      </c>
      <c r="P615" s="99">
        <v>7.0569916902271483</v>
      </c>
      <c r="Q615" s="99">
        <v>15.344809002561977</v>
      </c>
      <c r="R615" s="99">
        <v>2.6969080435585506</v>
      </c>
      <c r="S615" s="99">
        <v>45.839141337555503</v>
      </c>
      <c r="T615" s="99">
        <v>0.14289314515792292</v>
      </c>
      <c r="U615" s="99">
        <v>4.1863515647639487</v>
      </c>
      <c r="V615" s="99">
        <v>22.565879985827536</v>
      </c>
      <c r="W615" s="99">
        <v>4.0453703561184948</v>
      </c>
      <c r="X615" s="99">
        <v>30.940495051867906</v>
      </c>
      <c r="Y615" s="99">
        <v>5.7513952025320529</v>
      </c>
      <c r="Z615" s="99">
        <v>0.11960862343085538</v>
      </c>
      <c r="AA615" s="99">
        <v>5.8710038259629087</v>
      </c>
      <c r="AB615" s="99">
        <v>7.1043405009235533E-2</v>
      </c>
      <c r="AC615" s="99">
        <v>130.91059753761596</v>
      </c>
      <c r="AD615" s="99">
        <v>104.79655031766451</v>
      </c>
    </row>
    <row r="616" spans="4:30" collapsed="1" x14ac:dyDescent="0.2">
      <c r="D616" s="84" t="s">
        <v>437</v>
      </c>
      <c r="E616" s="104">
        <v>21574</v>
      </c>
      <c r="F616" s="104" t="s">
        <v>436</v>
      </c>
      <c r="G616" s="86" t="s">
        <v>679</v>
      </c>
      <c r="H616" s="92">
        <v>21574.000000000011</v>
      </c>
      <c r="I616" s="99">
        <v>14084.852105678696</v>
      </c>
      <c r="J616" s="99">
        <v>822.22740902328326</v>
      </c>
      <c r="K616" s="99">
        <v>2304.585382958704</v>
      </c>
      <c r="L616" s="99">
        <v>79.495479505109387</v>
      </c>
      <c r="M616" s="99">
        <v>5.1775095009895518</v>
      </c>
      <c r="N616" s="99">
        <v>2389.2583719648028</v>
      </c>
      <c r="O616" s="99">
        <v>1651.0847538603291</v>
      </c>
      <c r="P616" s="99">
        <v>243.57294056921475</v>
      </c>
      <c r="Q616" s="99">
        <v>32.119790241455256</v>
      </c>
      <c r="R616" s="99">
        <v>3.2884447188469168</v>
      </c>
      <c r="S616" s="99">
        <v>1930.0659293898461</v>
      </c>
      <c r="T616" s="99">
        <v>55.023605015254503</v>
      </c>
      <c r="U616" s="99">
        <v>733.67506435247935</v>
      </c>
      <c r="V616" s="99">
        <v>624.93238092209663</v>
      </c>
      <c r="W616" s="99">
        <v>89.283022470690184</v>
      </c>
      <c r="X616" s="99">
        <v>1502.9140727605206</v>
      </c>
      <c r="Y616" s="99">
        <v>522.48239110613872</v>
      </c>
      <c r="Z616" s="99">
        <v>6.5255030622849564</v>
      </c>
      <c r="AA616" s="99">
        <v>529.00789416842372</v>
      </c>
      <c r="AB616" s="99">
        <v>6.6106021623150912</v>
      </c>
      <c r="AC616" s="99">
        <v>193.2968830230995</v>
      </c>
      <c r="AD616" s="99">
        <v>115.76673182901662</v>
      </c>
    </row>
    <row r="617" spans="4:30" hidden="1" outlineLevel="1" x14ac:dyDescent="0.2">
      <c r="E617" s="93">
        <v>0</v>
      </c>
      <c r="F617" s="91" t="s">
        <v>434</v>
      </c>
      <c r="G617" s="86" t="s">
        <v>687</v>
      </c>
      <c r="H617" s="92">
        <v>0</v>
      </c>
      <c r="I617" s="99">
        <v>0</v>
      </c>
      <c r="J617" s="99">
        <v>0</v>
      </c>
      <c r="K617" s="99">
        <v>0</v>
      </c>
      <c r="L617" s="99">
        <v>0</v>
      </c>
      <c r="M617" s="99">
        <v>0</v>
      </c>
      <c r="N617" s="99">
        <v>0</v>
      </c>
      <c r="O617" s="99">
        <v>0</v>
      </c>
      <c r="P617" s="99">
        <v>0</v>
      </c>
      <c r="Q617" s="99">
        <v>0</v>
      </c>
      <c r="R617" s="99">
        <v>0</v>
      </c>
      <c r="S617" s="99">
        <v>0</v>
      </c>
      <c r="T617" s="99">
        <v>0</v>
      </c>
      <c r="U617" s="99">
        <v>0</v>
      </c>
      <c r="V617" s="99">
        <v>0</v>
      </c>
      <c r="W617" s="99">
        <v>0</v>
      </c>
      <c r="X617" s="99">
        <v>0</v>
      </c>
      <c r="Y617" s="99">
        <v>0</v>
      </c>
      <c r="Z617" s="99">
        <v>0</v>
      </c>
      <c r="AA617" s="99">
        <v>0</v>
      </c>
      <c r="AB617" s="99">
        <v>0</v>
      </c>
      <c r="AC617" s="99">
        <v>0</v>
      </c>
      <c r="AD617" s="99">
        <v>0</v>
      </c>
    </row>
    <row r="618" spans="4:30" hidden="1" outlineLevel="1" x14ac:dyDescent="0.2">
      <c r="E618" s="93">
        <v>0</v>
      </c>
      <c r="F618" s="91" t="s">
        <v>434</v>
      </c>
      <c r="G618" s="86" t="s">
        <v>686</v>
      </c>
      <c r="H618" s="92">
        <v>0</v>
      </c>
      <c r="I618" s="99">
        <v>0</v>
      </c>
      <c r="J618" s="99">
        <v>0</v>
      </c>
      <c r="K618" s="99">
        <v>0</v>
      </c>
      <c r="L618" s="99">
        <v>0</v>
      </c>
      <c r="M618" s="99">
        <v>0</v>
      </c>
      <c r="N618" s="99">
        <v>0</v>
      </c>
      <c r="O618" s="99">
        <v>0</v>
      </c>
      <c r="P618" s="99">
        <v>0</v>
      </c>
      <c r="Q618" s="99">
        <v>0</v>
      </c>
      <c r="R618" s="99">
        <v>0</v>
      </c>
      <c r="S618" s="99">
        <v>0</v>
      </c>
      <c r="T618" s="99">
        <v>0</v>
      </c>
      <c r="U618" s="99">
        <v>0</v>
      </c>
      <c r="V618" s="99">
        <v>0</v>
      </c>
      <c r="W618" s="99">
        <v>0</v>
      </c>
      <c r="X618" s="99">
        <v>0</v>
      </c>
      <c r="Y618" s="99">
        <v>0</v>
      </c>
      <c r="Z618" s="99">
        <v>0</v>
      </c>
      <c r="AA618" s="99">
        <v>0</v>
      </c>
      <c r="AB618" s="99">
        <v>0</v>
      </c>
      <c r="AC618" s="99">
        <v>0</v>
      </c>
      <c r="AD618" s="99">
        <v>0</v>
      </c>
    </row>
    <row r="619" spans="4:30" hidden="1" outlineLevel="1" x14ac:dyDescent="0.2">
      <c r="E619" s="93">
        <v>0</v>
      </c>
      <c r="F619" s="91" t="s">
        <v>434</v>
      </c>
      <c r="G619" s="86" t="s">
        <v>685</v>
      </c>
      <c r="H619" s="92">
        <v>0</v>
      </c>
      <c r="I619" s="99">
        <v>0</v>
      </c>
      <c r="J619" s="99">
        <v>0</v>
      </c>
      <c r="K619" s="99">
        <v>0</v>
      </c>
      <c r="L619" s="99">
        <v>0</v>
      </c>
      <c r="M619" s="99">
        <v>0</v>
      </c>
      <c r="N619" s="99">
        <v>0</v>
      </c>
      <c r="O619" s="99">
        <v>0</v>
      </c>
      <c r="P619" s="99">
        <v>0</v>
      </c>
      <c r="Q619" s="99">
        <v>0</v>
      </c>
      <c r="R619" s="99">
        <v>0</v>
      </c>
      <c r="S619" s="99">
        <v>0</v>
      </c>
      <c r="T619" s="99">
        <v>0</v>
      </c>
      <c r="U619" s="99">
        <v>0</v>
      </c>
      <c r="V619" s="99">
        <v>0</v>
      </c>
      <c r="W619" s="99">
        <v>0</v>
      </c>
      <c r="X619" s="99">
        <v>0</v>
      </c>
      <c r="Y619" s="99">
        <v>0</v>
      </c>
      <c r="Z619" s="99">
        <v>0</v>
      </c>
      <c r="AA619" s="99">
        <v>0</v>
      </c>
      <c r="AB619" s="99">
        <v>0</v>
      </c>
      <c r="AC619" s="99">
        <v>0</v>
      </c>
      <c r="AD619" s="99">
        <v>0</v>
      </c>
    </row>
    <row r="620" spans="4:30" hidden="1" outlineLevel="1" x14ac:dyDescent="0.2">
      <c r="E620" s="93">
        <v>0</v>
      </c>
      <c r="F620" s="91" t="s">
        <v>434</v>
      </c>
      <c r="G620" s="86" t="s">
        <v>684</v>
      </c>
      <c r="H620" s="92">
        <v>-599273.39815078478</v>
      </c>
      <c r="I620" s="99">
        <v>-400519.97131064039</v>
      </c>
      <c r="J620" s="99">
        <v>-18879.465875403843</v>
      </c>
      <c r="K620" s="99">
        <v>-68552.499289873347</v>
      </c>
      <c r="L620" s="99">
        <v>-2118.6289364318363</v>
      </c>
      <c r="M620" s="99">
        <v>0</v>
      </c>
      <c r="N620" s="99">
        <v>-70671.128226305183</v>
      </c>
      <c r="O620" s="99">
        <v>-51402.392515041582</v>
      </c>
      <c r="P620" s="99">
        <v>-9573.6990649999843</v>
      </c>
      <c r="Q620" s="99">
        <v>0</v>
      </c>
      <c r="R620" s="99">
        <v>0</v>
      </c>
      <c r="S620" s="99">
        <v>-60976.091580041568</v>
      </c>
      <c r="T620" s="99">
        <v>-1832.4636162746731</v>
      </c>
      <c r="U620" s="99">
        <v>-29553.491547359597</v>
      </c>
      <c r="V620" s="99">
        <v>0</v>
      </c>
      <c r="W620" s="99">
        <v>0</v>
      </c>
      <c r="X620" s="99">
        <v>-31385.955163634269</v>
      </c>
      <c r="Y620" s="99">
        <v>-15500.183571847247</v>
      </c>
      <c r="Z620" s="99">
        <v>-258.60373764402141</v>
      </c>
      <c r="AA620" s="99">
        <v>-15758.787309491268</v>
      </c>
      <c r="AB620" s="99">
        <v>-209.51235856787076</v>
      </c>
      <c r="AC620" s="99">
        <v>-717.76023299087228</v>
      </c>
      <c r="AD620" s="99">
        <v>-154.72609370948209</v>
      </c>
    </row>
    <row r="621" spans="4:30" hidden="1" outlineLevel="1" x14ac:dyDescent="0.2">
      <c r="E621" s="93">
        <v>0</v>
      </c>
      <c r="F621" s="91" t="s">
        <v>434</v>
      </c>
      <c r="G621" s="86" t="s">
        <v>683</v>
      </c>
      <c r="H621" s="92">
        <v>-250012.60184921516</v>
      </c>
      <c r="I621" s="99">
        <v>-186934.78532190042</v>
      </c>
      <c r="J621" s="99">
        <v>-9012.1855782364564</v>
      </c>
      <c r="K621" s="99">
        <v>-27193.519604578458</v>
      </c>
      <c r="L621" s="99">
        <v>0</v>
      </c>
      <c r="M621" s="99">
        <v>0</v>
      </c>
      <c r="N621" s="99">
        <v>-27193.519604578458</v>
      </c>
      <c r="O621" s="99">
        <v>-17327.816535688755</v>
      </c>
      <c r="P621" s="99">
        <v>0</v>
      </c>
      <c r="Q621" s="99">
        <v>0</v>
      </c>
      <c r="R621" s="99">
        <v>0</v>
      </c>
      <c r="S621" s="99">
        <v>-17327.816535688755</v>
      </c>
      <c r="T621" s="99">
        <v>-468.50780768075174</v>
      </c>
      <c r="U621" s="99">
        <v>0</v>
      </c>
      <c r="V621" s="99">
        <v>0</v>
      </c>
      <c r="W621" s="99">
        <v>0</v>
      </c>
      <c r="X621" s="99">
        <v>-468.50780768075174</v>
      </c>
      <c r="Y621" s="99">
        <v>-6391.2627717116857</v>
      </c>
      <c r="Z621" s="99">
        <v>0</v>
      </c>
      <c r="AA621" s="99">
        <v>-6391.2627717116857</v>
      </c>
      <c r="AB621" s="99">
        <v>-66.322339381304232</v>
      </c>
      <c r="AC621" s="99">
        <v>-2251.8985079159761</v>
      </c>
      <c r="AD621" s="99">
        <v>-366.30338212135723</v>
      </c>
    </row>
    <row r="622" spans="4:30" hidden="1" outlineLevel="1" x14ac:dyDescent="0.2">
      <c r="E622" s="93">
        <v>0</v>
      </c>
      <c r="F622" s="91" t="s">
        <v>434</v>
      </c>
      <c r="G622" s="86" t="s">
        <v>682</v>
      </c>
      <c r="H622" s="92">
        <v>0</v>
      </c>
      <c r="I622" s="99">
        <v>0</v>
      </c>
      <c r="J622" s="99">
        <v>0</v>
      </c>
      <c r="K622" s="99">
        <v>0</v>
      </c>
      <c r="L622" s="99">
        <v>0</v>
      </c>
      <c r="M622" s="99">
        <v>0</v>
      </c>
      <c r="N622" s="99">
        <v>0</v>
      </c>
      <c r="O622" s="99">
        <v>0</v>
      </c>
      <c r="P622" s="99">
        <v>0</v>
      </c>
      <c r="Q622" s="99">
        <v>0</v>
      </c>
      <c r="R622" s="99">
        <v>0</v>
      </c>
      <c r="S622" s="99">
        <v>0</v>
      </c>
      <c r="T622" s="99">
        <v>0</v>
      </c>
      <c r="U622" s="99">
        <v>0</v>
      </c>
      <c r="V622" s="99">
        <v>0</v>
      </c>
      <c r="W622" s="99">
        <v>0</v>
      </c>
      <c r="X622" s="99">
        <v>0</v>
      </c>
      <c r="Y622" s="99">
        <v>0</v>
      </c>
      <c r="Z622" s="99">
        <v>0</v>
      </c>
      <c r="AA622" s="99">
        <v>0</v>
      </c>
      <c r="AB622" s="99">
        <v>0</v>
      </c>
      <c r="AC622" s="99">
        <v>0</v>
      </c>
      <c r="AD622" s="99">
        <v>0</v>
      </c>
    </row>
    <row r="623" spans="4:30" hidden="1" outlineLevel="1" x14ac:dyDescent="0.2">
      <c r="E623" s="93">
        <v>0</v>
      </c>
      <c r="F623" s="91" t="s">
        <v>434</v>
      </c>
      <c r="G623" s="86" t="s">
        <v>681</v>
      </c>
      <c r="H623" s="92">
        <v>0</v>
      </c>
      <c r="I623" s="99">
        <v>0</v>
      </c>
      <c r="J623" s="99">
        <v>0</v>
      </c>
      <c r="K623" s="99">
        <v>0</v>
      </c>
      <c r="L623" s="99">
        <v>0</v>
      </c>
      <c r="M623" s="99">
        <v>0</v>
      </c>
      <c r="N623" s="99">
        <v>0</v>
      </c>
      <c r="O623" s="99">
        <v>0</v>
      </c>
      <c r="P623" s="99">
        <v>0</v>
      </c>
      <c r="Q623" s="99">
        <v>0</v>
      </c>
      <c r="R623" s="99">
        <v>0</v>
      </c>
      <c r="S623" s="99">
        <v>0</v>
      </c>
      <c r="T623" s="99">
        <v>0</v>
      </c>
      <c r="U623" s="99">
        <v>0</v>
      </c>
      <c r="V623" s="99">
        <v>0</v>
      </c>
      <c r="W623" s="99">
        <v>0</v>
      </c>
      <c r="X623" s="99">
        <v>0</v>
      </c>
      <c r="Y623" s="99">
        <v>0</v>
      </c>
      <c r="Z623" s="99">
        <v>0</v>
      </c>
      <c r="AA623" s="99">
        <v>0</v>
      </c>
      <c r="AB623" s="99">
        <v>0</v>
      </c>
      <c r="AC623" s="99">
        <v>0</v>
      </c>
      <c r="AD623" s="99">
        <v>0</v>
      </c>
    </row>
    <row r="624" spans="4:30" collapsed="1" x14ac:dyDescent="0.2">
      <c r="D624" s="84" t="s">
        <v>435</v>
      </c>
      <c r="E624" s="104">
        <v>-849286</v>
      </c>
      <c r="F624" s="102" t="s">
        <v>434</v>
      </c>
      <c r="G624" s="86" t="s">
        <v>679</v>
      </c>
      <c r="H624" s="92">
        <v>-849285.99999999977</v>
      </c>
      <c r="I624" s="99">
        <v>-587454.75663254072</v>
      </c>
      <c r="J624" s="99">
        <v>-27891.651453640301</v>
      </c>
      <c r="K624" s="99">
        <v>-95746.018894451801</v>
      </c>
      <c r="L624" s="99">
        <v>-2118.6289364318363</v>
      </c>
      <c r="M624" s="99">
        <v>0</v>
      </c>
      <c r="N624" s="99">
        <v>-97864.647830883638</v>
      </c>
      <c r="O624" s="99">
        <v>-68730.209050730336</v>
      </c>
      <c r="P624" s="99">
        <v>-9573.6990649999843</v>
      </c>
      <c r="Q624" s="99">
        <v>0</v>
      </c>
      <c r="R624" s="99">
        <v>0</v>
      </c>
      <c r="S624" s="99">
        <v>-78303.908115730315</v>
      </c>
      <c r="T624" s="99">
        <v>-2300.9714239554246</v>
      </c>
      <c r="U624" s="99">
        <v>-29553.491547359597</v>
      </c>
      <c r="V624" s="99">
        <v>0</v>
      </c>
      <c r="W624" s="99">
        <v>0</v>
      </c>
      <c r="X624" s="99">
        <v>-31854.462971315021</v>
      </c>
      <c r="Y624" s="99">
        <v>-21891.446343558931</v>
      </c>
      <c r="Z624" s="99">
        <v>-258.60373764402141</v>
      </c>
      <c r="AA624" s="99">
        <v>-22150.050081202953</v>
      </c>
      <c r="AB624" s="99">
        <v>-275.83469794917499</v>
      </c>
      <c r="AC624" s="99">
        <v>-2969.6587409068488</v>
      </c>
      <c r="AD624" s="99">
        <v>-521.02947583083926</v>
      </c>
    </row>
    <row r="625" spans="1:30" x14ac:dyDescent="0.2">
      <c r="F625" s="92"/>
      <c r="G625" s="86"/>
      <c r="H625" s="92"/>
      <c r="I625" s="99"/>
      <c r="J625" s="99"/>
      <c r="K625" s="99"/>
      <c r="L625" s="99"/>
      <c r="M625" s="99"/>
      <c r="N625" s="99"/>
      <c r="O625" s="99"/>
      <c r="P625" s="99"/>
      <c r="Q625" s="99"/>
      <c r="R625" s="99"/>
      <c r="S625" s="99"/>
      <c r="T625" s="99"/>
      <c r="U625" s="99"/>
      <c r="V625" s="99"/>
      <c r="W625" s="99"/>
      <c r="X625" s="99"/>
      <c r="Y625" s="99"/>
      <c r="Z625" s="99"/>
      <c r="AA625" s="99"/>
      <c r="AB625" s="99"/>
      <c r="AC625" s="99"/>
      <c r="AD625" s="99"/>
    </row>
    <row r="626" spans="1:30" s="86" customFormat="1" hidden="1" outlineLevel="1" x14ac:dyDescent="0.2">
      <c r="A626" s="87"/>
      <c r="B626" s="2"/>
      <c r="G626" s="86" t="s">
        <v>687</v>
      </c>
      <c r="H626" s="101">
        <v>-132962.77009554676</v>
      </c>
      <c r="I626" s="101">
        <v>69239.846499541629</v>
      </c>
      <c r="J626" s="101">
        <v>-8030.2337864523233</v>
      </c>
      <c r="K626" s="101">
        <v>-27772.225841300628</v>
      </c>
      <c r="L626" s="101">
        <v>-4139.9298893329405</v>
      </c>
      <c r="M626" s="101">
        <v>-1406.1782761332845</v>
      </c>
      <c r="N626" s="101">
        <v>-33318.334006766847</v>
      </c>
      <c r="O626" s="101">
        <v>-9201.0977592250783</v>
      </c>
      <c r="P626" s="101">
        <v>1366.8910508702413</v>
      </c>
      <c r="Q626" s="101">
        <v>-1625.0552067318727</v>
      </c>
      <c r="R626" s="101">
        <v>-73.219744714456567</v>
      </c>
      <c r="S626" s="101">
        <v>-9532.4816598011621</v>
      </c>
      <c r="T626" s="101">
        <v>-681.42245477417407</v>
      </c>
      <c r="U626" s="101">
        <v>-22472.345957336605</v>
      </c>
      <c r="V626" s="101">
        <v>-90116.225362609766</v>
      </c>
      <c r="W626" s="101">
        <v>-31060.634402589971</v>
      </c>
      <c r="X626" s="101">
        <v>-144330.62817731049</v>
      </c>
      <c r="Y626" s="101">
        <v>-6814.7756137754559</v>
      </c>
      <c r="Z626" s="101">
        <v>-100.03055917697417</v>
      </c>
      <c r="AA626" s="101">
        <v>-6914.8061729524288</v>
      </c>
      <c r="AB626" s="101">
        <v>-76.132791805087962</v>
      </c>
      <c r="AC626" s="101">
        <v>0</v>
      </c>
      <c r="AD626" s="101">
        <v>0</v>
      </c>
    </row>
    <row r="627" spans="1:30" s="86" customFormat="1" hidden="1" outlineLevel="1" x14ac:dyDescent="0.2">
      <c r="A627" s="87"/>
      <c r="B627" s="2"/>
      <c r="G627" s="86" t="s">
        <v>686</v>
      </c>
      <c r="H627" s="101">
        <v>16470.169929024534</v>
      </c>
      <c r="I627" s="101">
        <v>14966.743458458892</v>
      </c>
      <c r="J627" s="101">
        <v>189.27832522663385</v>
      </c>
      <c r="K627" s="101">
        <v>724.87036007099994</v>
      </c>
      <c r="L627" s="101">
        <v>-155.44425108575345</v>
      </c>
      <c r="M627" s="101">
        <v>-70.260077030324453</v>
      </c>
      <c r="N627" s="101">
        <v>499.16603195492189</v>
      </c>
      <c r="O627" s="101">
        <v>1197.6044642721658</v>
      </c>
      <c r="P627" s="101">
        <v>394.45740854086318</v>
      </c>
      <c r="Q627" s="101">
        <v>53.691474103925572</v>
      </c>
      <c r="R627" s="101">
        <v>2.3462483653972526</v>
      </c>
      <c r="S627" s="101">
        <v>1648.0995952823516</v>
      </c>
      <c r="T627" s="101">
        <v>18.96376297047825</v>
      </c>
      <c r="U627" s="101">
        <v>-279.19876647390481</v>
      </c>
      <c r="V627" s="101">
        <v>92.058452656556597</v>
      </c>
      <c r="W627" s="101">
        <v>-809.68316706530152</v>
      </c>
      <c r="X627" s="101">
        <v>-977.8597179121715</v>
      </c>
      <c r="Y627" s="101">
        <v>138.94178738806247</v>
      </c>
      <c r="Z627" s="101">
        <v>2.9159093683751212</v>
      </c>
      <c r="AA627" s="101">
        <v>141.8576967564376</v>
      </c>
      <c r="AB627" s="101">
        <v>2.884539257466781</v>
      </c>
      <c r="AC627" s="101">
        <v>0</v>
      </c>
      <c r="AD627" s="101">
        <v>0</v>
      </c>
    </row>
    <row r="628" spans="1:30" s="86" customFormat="1" hidden="1" outlineLevel="1" x14ac:dyDescent="0.2">
      <c r="A628" s="87"/>
      <c r="B628" s="2"/>
      <c r="G628" s="86" t="s">
        <v>685</v>
      </c>
      <c r="H628" s="101">
        <v>3764.356369114435</v>
      </c>
      <c r="I628" s="101">
        <v>3263.6149576253697</v>
      </c>
      <c r="J628" s="101">
        <v>39.84492699383344</v>
      </c>
      <c r="K628" s="101">
        <v>152.27180354936235</v>
      </c>
      <c r="L628" s="101">
        <v>-32.163247066137878</v>
      </c>
      <c r="M628" s="101">
        <v>-19.325151178445928</v>
      </c>
      <c r="N628" s="101">
        <v>100.78340530477854</v>
      </c>
      <c r="O628" s="101">
        <v>250.51295709832982</v>
      </c>
      <c r="P628" s="101">
        <v>82.325409686245337</v>
      </c>
      <c r="Q628" s="101">
        <v>14.737621352842925</v>
      </c>
      <c r="R628" s="101">
        <v>0</v>
      </c>
      <c r="S628" s="101">
        <v>347.57598813741816</v>
      </c>
      <c r="T628" s="101">
        <v>3.9943184727380854</v>
      </c>
      <c r="U628" s="101">
        <v>-58.388933593263147</v>
      </c>
      <c r="V628" s="101">
        <v>25.958204340050603</v>
      </c>
      <c r="W628" s="101">
        <v>0</v>
      </c>
      <c r="X628" s="101">
        <v>-28.436410780474343</v>
      </c>
      <c r="Y628" s="101">
        <v>28.544079839568678</v>
      </c>
      <c r="Z628" s="101">
        <v>0.59800211527821223</v>
      </c>
      <c r="AA628" s="101">
        <v>29.142081954846887</v>
      </c>
      <c r="AB628" s="101">
        <v>0.60519858567298579</v>
      </c>
      <c r="AC628" s="101">
        <v>11.552912544706997</v>
      </c>
      <c r="AD628" s="101">
        <v>-0.32669125171684721</v>
      </c>
    </row>
    <row r="629" spans="1:30" s="86" customFormat="1" hidden="1" outlineLevel="1" x14ac:dyDescent="0.2">
      <c r="A629" s="87"/>
      <c r="B629" s="2"/>
      <c r="G629" s="86" t="s">
        <v>684</v>
      </c>
      <c r="H629" s="101">
        <v>-389445.53787603707</v>
      </c>
      <c r="I629" s="101">
        <v>-231905.80705733443</v>
      </c>
      <c r="J629" s="101">
        <v>-15251.951410066731</v>
      </c>
      <c r="K629" s="101">
        <v>-54791.499017036644</v>
      </c>
      <c r="L629" s="101">
        <v>-2905.9875933139974</v>
      </c>
      <c r="M629" s="101">
        <v>0</v>
      </c>
      <c r="N629" s="101">
        <v>-57697.486610350643</v>
      </c>
      <c r="O629" s="101">
        <v>-36642.231234935192</v>
      </c>
      <c r="P629" s="101">
        <v>-5673.7610323766294</v>
      </c>
      <c r="Q629" s="101">
        <v>0</v>
      </c>
      <c r="R629" s="101">
        <v>0</v>
      </c>
      <c r="S629" s="101">
        <v>-42315.99226731182</v>
      </c>
      <c r="T629" s="101">
        <v>-1445.4241630713468</v>
      </c>
      <c r="U629" s="101">
        <v>-27540.860482104861</v>
      </c>
      <c r="V629" s="101">
        <v>0</v>
      </c>
      <c r="W629" s="101">
        <v>0</v>
      </c>
      <c r="X629" s="101">
        <v>-28986.284645176209</v>
      </c>
      <c r="Y629" s="101">
        <v>-12517.397943330967</v>
      </c>
      <c r="Z629" s="101">
        <v>-203.80251219406767</v>
      </c>
      <c r="AA629" s="101">
        <v>-12721.200455525035</v>
      </c>
      <c r="AB629" s="101">
        <v>-164.23459926724834</v>
      </c>
      <c r="AC629" s="101">
        <v>-254.11203735967916</v>
      </c>
      <c r="AD629" s="101">
        <v>-148.46879364530042</v>
      </c>
    </row>
    <row r="630" spans="1:30" s="86" customFormat="1" hidden="1" outlineLevel="1" x14ac:dyDescent="0.2">
      <c r="A630" s="87"/>
      <c r="B630" s="2"/>
      <c r="G630" s="86" t="s">
        <v>683</v>
      </c>
      <c r="H630" s="101">
        <v>-157272.70270840125</v>
      </c>
      <c r="I630" s="101">
        <v>-109085.76029531892</v>
      </c>
      <c r="J630" s="101">
        <v>-7286.8133112313362</v>
      </c>
      <c r="K630" s="101">
        <v>-21763.614540341576</v>
      </c>
      <c r="L630" s="101">
        <v>0</v>
      </c>
      <c r="M630" s="101">
        <v>0</v>
      </c>
      <c r="N630" s="101">
        <v>-21763.614540341576</v>
      </c>
      <c r="O630" s="101">
        <v>-12386.402908966247</v>
      </c>
      <c r="P630" s="101">
        <v>0</v>
      </c>
      <c r="Q630" s="101">
        <v>0</v>
      </c>
      <c r="R630" s="101">
        <v>0</v>
      </c>
      <c r="S630" s="101">
        <v>-12386.402908966247</v>
      </c>
      <c r="T630" s="101">
        <v>-370.40894340877844</v>
      </c>
      <c r="U630" s="101">
        <v>0</v>
      </c>
      <c r="V630" s="101">
        <v>0</v>
      </c>
      <c r="W630" s="101">
        <v>0</v>
      </c>
      <c r="X630" s="101">
        <v>-370.40894340877844</v>
      </c>
      <c r="Y630" s="101">
        <v>-5169.2265377427921</v>
      </c>
      <c r="Z630" s="101">
        <v>0</v>
      </c>
      <c r="AA630" s="101">
        <v>-5169.2265377427921</v>
      </c>
      <c r="AB630" s="101">
        <v>-52.039959283471745</v>
      </c>
      <c r="AC630" s="101">
        <v>-807.55691790054402</v>
      </c>
      <c r="AD630" s="101">
        <v>-350.87929420759355</v>
      </c>
    </row>
    <row r="631" spans="1:30" s="86" customFormat="1" hidden="1" outlineLevel="1" x14ac:dyDescent="0.2">
      <c r="A631" s="87"/>
      <c r="B631" s="2"/>
      <c r="G631" s="86" t="s">
        <v>682</v>
      </c>
      <c r="H631" s="101">
        <v>55995.789719526561</v>
      </c>
      <c r="I631" s="101">
        <v>274846.78670805646</v>
      </c>
      <c r="J631" s="101">
        <v>-5089.166172023929</v>
      </c>
      <c r="K631" s="101">
        <v>-13876.019727371495</v>
      </c>
      <c r="L631" s="101">
        <v>-6387.3552315821189</v>
      </c>
      <c r="M631" s="101">
        <v>-2411.3751384881825</v>
      </c>
      <c r="N631" s="101">
        <v>-22674.750097441807</v>
      </c>
      <c r="O631" s="101">
        <v>13113.239202385463</v>
      </c>
      <c r="P631" s="101">
        <v>9048.7641586483296</v>
      </c>
      <c r="Q631" s="101">
        <v>-731.09704206107051</v>
      </c>
      <c r="R631" s="101">
        <v>-33.874352004177204</v>
      </c>
      <c r="S631" s="101">
        <v>21397.031966968545</v>
      </c>
      <c r="T631" s="101">
        <v>-333.06487604994072</v>
      </c>
      <c r="U631" s="101">
        <v>-34836.558397762667</v>
      </c>
      <c r="V631" s="101">
        <v>-119508.65832402854</v>
      </c>
      <c r="W631" s="101">
        <v>-65027.304520088896</v>
      </c>
      <c r="X631" s="101">
        <v>-219705.58611793007</v>
      </c>
      <c r="Y631" s="101">
        <v>-4009.6462748671438</v>
      </c>
      <c r="Z631" s="101">
        <v>-38.289805489715228</v>
      </c>
      <c r="AA631" s="101">
        <v>-4047.9360803568543</v>
      </c>
      <c r="AB631" s="101">
        <v>-42.600285107596697</v>
      </c>
      <c r="AC631" s="101">
        <v>12612.13772186809</v>
      </c>
      <c r="AD631" s="101">
        <v>-1300.1279245065534</v>
      </c>
    </row>
    <row r="632" spans="1:30" s="86" customFormat="1" hidden="1" outlineLevel="1" x14ac:dyDescent="0.2">
      <c r="A632" s="87"/>
      <c r="B632" s="2"/>
      <c r="G632" s="86" t="s">
        <v>681</v>
      </c>
      <c r="H632" s="101">
        <v>-920551.30533767969</v>
      </c>
      <c r="I632" s="101">
        <v>-579967.14294972573</v>
      </c>
      <c r="J632" s="101">
        <v>-106041.05929457057</v>
      </c>
      <c r="K632" s="101">
        <v>-29715.397640705625</v>
      </c>
      <c r="L632" s="101">
        <v>-965.11468827779743</v>
      </c>
      <c r="M632" s="101">
        <v>-587.51938082928086</v>
      </c>
      <c r="N632" s="101">
        <v>-31268.031709812698</v>
      </c>
      <c r="O632" s="101">
        <v>-2308.6225333332573</v>
      </c>
      <c r="P632" s="101">
        <v>-109.81749115444195</v>
      </c>
      <c r="Q632" s="101">
        <v>81.882274091356976</v>
      </c>
      <c r="R632" s="101">
        <v>18.752516830411068</v>
      </c>
      <c r="S632" s="101">
        <v>-2317.8052335659299</v>
      </c>
      <c r="T632" s="101">
        <v>-16.513010201936012</v>
      </c>
      <c r="U632" s="101">
        <v>-150.95742554732254</v>
      </c>
      <c r="V632" s="101">
        <v>24.6697486287487</v>
      </c>
      <c r="W632" s="101">
        <v>-32.652195018922541</v>
      </c>
      <c r="X632" s="101">
        <v>-175.45288213943232</v>
      </c>
      <c r="Y632" s="101">
        <v>-672.54221051634681</v>
      </c>
      <c r="Z632" s="101">
        <v>-3.2717013853856649</v>
      </c>
      <c r="AA632" s="101">
        <v>-675.81391190173235</v>
      </c>
      <c r="AB632" s="101">
        <v>-44.145036944045209</v>
      </c>
      <c r="AC632" s="101">
        <v>-199894.77680455288</v>
      </c>
      <c r="AD632" s="101">
        <v>-167.07751446687155</v>
      </c>
    </row>
    <row r="633" spans="1:30" s="86" customFormat="1" collapsed="1" x14ac:dyDescent="0.2">
      <c r="A633" s="87"/>
      <c r="B633" s="2"/>
      <c r="D633" s="86" t="s">
        <v>635</v>
      </c>
      <c r="E633" s="135">
        <v>-1524002</v>
      </c>
      <c r="F633" s="111"/>
      <c r="G633" s="86" t="s">
        <v>679</v>
      </c>
      <c r="H633" s="101">
        <v>-1524001.9999999993</v>
      </c>
      <c r="I633" s="101">
        <v>-558641.71867869678</v>
      </c>
      <c r="J633" s="101">
        <v>-141470.10072212439</v>
      </c>
      <c r="K633" s="101">
        <v>-147041.61460313559</v>
      </c>
      <c r="L633" s="101">
        <v>-14585.994900658743</v>
      </c>
      <c r="M633" s="101">
        <v>-4494.6580236595182</v>
      </c>
      <c r="N633" s="101">
        <v>-166122.26752745386</v>
      </c>
      <c r="O633" s="101">
        <v>-45976.997812703812</v>
      </c>
      <c r="P633" s="101">
        <v>5108.8595042146098</v>
      </c>
      <c r="Q633" s="101">
        <v>-2205.8408792448186</v>
      </c>
      <c r="R633" s="101">
        <v>-85.995331522825438</v>
      </c>
      <c r="S633" s="101">
        <v>-43159.974519256852</v>
      </c>
      <c r="T633" s="101">
        <v>-2823.87536606296</v>
      </c>
      <c r="U633" s="101">
        <v>-85338.309962818632</v>
      </c>
      <c r="V633" s="101">
        <v>-209482.19728101298</v>
      </c>
      <c r="W633" s="101">
        <v>-96930.274284763087</v>
      </c>
      <c r="X633" s="101">
        <v>-394574.65689465764</v>
      </c>
      <c r="Y633" s="101">
        <v>-29016.102713005064</v>
      </c>
      <c r="Z633" s="101">
        <v>-341.8806667624894</v>
      </c>
      <c r="AA633" s="101">
        <v>-29357.983379767556</v>
      </c>
      <c r="AB633" s="101">
        <v>-375.66293456431009</v>
      </c>
      <c r="AC633" s="101">
        <v>-188332.75512540038</v>
      </c>
      <c r="AD633" s="101">
        <v>-1966.8802180780358</v>
      </c>
    </row>
    <row r="634" spans="1:30" x14ac:dyDescent="0.2">
      <c r="I634" s="99"/>
      <c r="J634" s="99"/>
      <c r="K634" s="99"/>
      <c r="L634" s="99"/>
      <c r="M634" s="99"/>
      <c r="N634" s="99"/>
      <c r="O634" s="99"/>
      <c r="P634" s="99"/>
      <c r="Q634" s="99"/>
      <c r="R634" s="99"/>
      <c r="S634" s="99"/>
      <c r="T634" s="99"/>
      <c r="U634" s="99"/>
      <c r="V634" s="99"/>
      <c r="W634" s="99"/>
      <c r="X634" s="99"/>
      <c r="Y634" s="99"/>
      <c r="Z634" s="99"/>
      <c r="AA634" s="99"/>
      <c r="AB634" s="99"/>
      <c r="AC634" s="99"/>
      <c r="AD634" s="99"/>
    </row>
    <row r="635" spans="1:30" x14ac:dyDescent="0.2">
      <c r="C635" s="86" t="s">
        <v>634</v>
      </c>
      <c r="E635" s="91"/>
      <c r="F635" s="91"/>
      <c r="G635" s="91"/>
      <c r="I635" s="105"/>
      <c r="J635" s="105"/>
      <c r="K635" s="105"/>
      <c r="L635" s="105"/>
      <c r="M635" s="105"/>
      <c r="N635" s="105"/>
      <c r="O635" s="105"/>
      <c r="P635" s="105"/>
      <c r="Q635" s="105"/>
      <c r="R635" s="105"/>
      <c r="S635" s="105"/>
      <c r="T635" s="105"/>
      <c r="U635" s="105"/>
      <c r="V635" s="105"/>
      <c r="W635" s="105"/>
      <c r="X635" s="105"/>
      <c r="Y635" s="105"/>
      <c r="Z635" s="105"/>
      <c r="AA635" s="105"/>
      <c r="AB635" s="105"/>
      <c r="AC635" s="105"/>
      <c r="AD635" s="105"/>
    </row>
    <row r="636" spans="1:30" hidden="1" outlineLevel="1" x14ac:dyDescent="0.2">
      <c r="F636" s="91" t="s">
        <v>199</v>
      </c>
      <c r="G636" s="86" t="s">
        <v>687</v>
      </c>
      <c r="H636" s="92">
        <v>0</v>
      </c>
      <c r="I636" s="99">
        <v>0</v>
      </c>
      <c r="J636" s="99">
        <v>0</v>
      </c>
      <c r="K636" s="99">
        <v>0</v>
      </c>
      <c r="L636" s="99">
        <v>0</v>
      </c>
      <c r="M636" s="99">
        <v>0</v>
      </c>
      <c r="N636" s="99">
        <v>0</v>
      </c>
      <c r="O636" s="99">
        <v>0</v>
      </c>
      <c r="P636" s="99">
        <v>0</v>
      </c>
      <c r="Q636" s="99">
        <v>0</v>
      </c>
      <c r="R636" s="99">
        <v>0</v>
      </c>
      <c r="S636" s="99">
        <v>0</v>
      </c>
      <c r="T636" s="99">
        <v>0</v>
      </c>
      <c r="U636" s="99">
        <v>0</v>
      </c>
      <c r="V636" s="99">
        <v>0</v>
      </c>
      <c r="W636" s="99">
        <v>0</v>
      </c>
      <c r="X636" s="99">
        <v>0</v>
      </c>
      <c r="Y636" s="99">
        <v>0</v>
      </c>
      <c r="Z636" s="99">
        <v>0</v>
      </c>
      <c r="AA636" s="99">
        <v>0</v>
      </c>
      <c r="AB636" s="99">
        <v>0</v>
      </c>
      <c r="AC636" s="99">
        <v>0</v>
      </c>
      <c r="AD636" s="99">
        <v>0</v>
      </c>
    </row>
    <row r="637" spans="1:30" hidden="1" outlineLevel="1" x14ac:dyDescent="0.2">
      <c r="F637" s="91" t="s">
        <v>199</v>
      </c>
      <c r="G637" s="86" t="s">
        <v>686</v>
      </c>
      <c r="H637" s="92">
        <v>0</v>
      </c>
      <c r="I637" s="99">
        <v>0</v>
      </c>
      <c r="J637" s="99">
        <v>0</v>
      </c>
      <c r="K637" s="99">
        <v>0</v>
      </c>
      <c r="L637" s="99">
        <v>0</v>
      </c>
      <c r="M637" s="99">
        <v>0</v>
      </c>
      <c r="N637" s="99">
        <v>0</v>
      </c>
      <c r="O637" s="99">
        <v>0</v>
      </c>
      <c r="P637" s="99">
        <v>0</v>
      </c>
      <c r="Q637" s="99">
        <v>0</v>
      </c>
      <c r="R637" s="99">
        <v>0</v>
      </c>
      <c r="S637" s="99">
        <v>0</v>
      </c>
      <c r="T637" s="99">
        <v>0</v>
      </c>
      <c r="U637" s="99">
        <v>0</v>
      </c>
      <c r="V637" s="99">
        <v>0</v>
      </c>
      <c r="W637" s="99">
        <v>0</v>
      </c>
      <c r="X637" s="99">
        <v>0</v>
      </c>
      <c r="Y637" s="99">
        <v>0</v>
      </c>
      <c r="Z637" s="99">
        <v>0</v>
      </c>
      <c r="AA637" s="99">
        <v>0</v>
      </c>
      <c r="AB637" s="99">
        <v>0</v>
      </c>
      <c r="AC637" s="99">
        <v>0</v>
      </c>
      <c r="AD637" s="99">
        <v>0</v>
      </c>
    </row>
    <row r="638" spans="1:30" hidden="1" outlineLevel="1" x14ac:dyDescent="0.2">
      <c r="F638" s="91" t="s">
        <v>199</v>
      </c>
      <c r="G638" s="86" t="s">
        <v>685</v>
      </c>
      <c r="H638" s="92">
        <v>0</v>
      </c>
      <c r="I638" s="99">
        <v>0</v>
      </c>
      <c r="J638" s="99">
        <v>0</v>
      </c>
      <c r="K638" s="99">
        <v>0</v>
      </c>
      <c r="L638" s="99">
        <v>0</v>
      </c>
      <c r="M638" s="99">
        <v>0</v>
      </c>
      <c r="N638" s="99">
        <v>0</v>
      </c>
      <c r="O638" s="99">
        <v>0</v>
      </c>
      <c r="P638" s="99">
        <v>0</v>
      </c>
      <c r="Q638" s="99">
        <v>0</v>
      </c>
      <c r="R638" s="99">
        <v>0</v>
      </c>
      <c r="S638" s="99">
        <v>0</v>
      </c>
      <c r="T638" s="99">
        <v>0</v>
      </c>
      <c r="U638" s="99">
        <v>0</v>
      </c>
      <c r="V638" s="99">
        <v>0</v>
      </c>
      <c r="W638" s="99">
        <v>0</v>
      </c>
      <c r="X638" s="99">
        <v>0</v>
      </c>
      <c r="Y638" s="99">
        <v>0</v>
      </c>
      <c r="Z638" s="99">
        <v>0</v>
      </c>
      <c r="AA638" s="99">
        <v>0</v>
      </c>
      <c r="AB638" s="99">
        <v>0</v>
      </c>
      <c r="AC638" s="99">
        <v>0</v>
      </c>
      <c r="AD638" s="99">
        <v>0</v>
      </c>
    </row>
    <row r="639" spans="1:30" hidden="1" outlineLevel="1" x14ac:dyDescent="0.2">
      <c r="F639" s="91" t="s">
        <v>199</v>
      </c>
      <c r="G639" s="86" t="s">
        <v>684</v>
      </c>
      <c r="H639" s="92">
        <v>0</v>
      </c>
      <c r="I639" s="99">
        <v>0</v>
      </c>
      <c r="J639" s="99">
        <v>0</v>
      </c>
      <c r="K639" s="99">
        <v>0</v>
      </c>
      <c r="L639" s="99">
        <v>0</v>
      </c>
      <c r="M639" s="99">
        <v>0</v>
      </c>
      <c r="N639" s="99">
        <v>0</v>
      </c>
      <c r="O639" s="99">
        <v>0</v>
      </c>
      <c r="P639" s="99">
        <v>0</v>
      </c>
      <c r="Q639" s="99">
        <v>0</v>
      </c>
      <c r="R639" s="99">
        <v>0</v>
      </c>
      <c r="S639" s="99">
        <v>0</v>
      </c>
      <c r="T639" s="99">
        <v>0</v>
      </c>
      <c r="U639" s="99">
        <v>0</v>
      </c>
      <c r="V639" s="99">
        <v>0</v>
      </c>
      <c r="W639" s="99">
        <v>0</v>
      </c>
      <c r="X639" s="99">
        <v>0</v>
      </c>
      <c r="Y639" s="99">
        <v>0</v>
      </c>
      <c r="Z639" s="99">
        <v>0</v>
      </c>
      <c r="AA639" s="99">
        <v>0</v>
      </c>
      <c r="AB639" s="99">
        <v>0</v>
      </c>
      <c r="AC639" s="99">
        <v>0</v>
      </c>
      <c r="AD639" s="99">
        <v>0</v>
      </c>
    </row>
    <row r="640" spans="1:30" hidden="1" outlineLevel="1" x14ac:dyDescent="0.2">
      <c r="F640" s="91" t="s">
        <v>199</v>
      </c>
      <c r="G640" s="86" t="s">
        <v>683</v>
      </c>
      <c r="H640" s="92">
        <v>0</v>
      </c>
      <c r="I640" s="99">
        <v>0</v>
      </c>
      <c r="J640" s="99">
        <v>0</v>
      </c>
      <c r="K640" s="99">
        <v>0</v>
      </c>
      <c r="L640" s="99">
        <v>0</v>
      </c>
      <c r="M640" s="99">
        <v>0</v>
      </c>
      <c r="N640" s="99">
        <v>0</v>
      </c>
      <c r="O640" s="99">
        <v>0</v>
      </c>
      <c r="P640" s="99">
        <v>0</v>
      </c>
      <c r="Q640" s="99">
        <v>0</v>
      </c>
      <c r="R640" s="99">
        <v>0</v>
      </c>
      <c r="S640" s="99">
        <v>0</v>
      </c>
      <c r="T640" s="99">
        <v>0</v>
      </c>
      <c r="U640" s="99">
        <v>0</v>
      </c>
      <c r="V640" s="99">
        <v>0</v>
      </c>
      <c r="W640" s="99">
        <v>0</v>
      </c>
      <c r="X640" s="99">
        <v>0</v>
      </c>
      <c r="Y640" s="99">
        <v>0</v>
      </c>
      <c r="Z640" s="99">
        <v>0</v>
      </c>
      <c r="AA640" s="99">
        <v>0</v>
      </c>
      <c r="AB640" s="99">
        <v>0</v>
      </c>
      <c r="AC640" s="99">
        <v>0</v>
      </c>
      <c r="AD640" s="99">
        <v>0</v>
      </c>
    </row>
    <row r="641" spans="1:30" hidden="1" outlineLevel="1" x14ac:dyDescent="0.2">
      <c r="F641" s="91" t="s">
        <v>199</v>
      </c>
      <c r="G641" s="86" t="s">
        <v>682</v>
      </c>
      <c r="H641" s="92">
        <v>28853244.999999996</v>
      </c>
      <c r="I641" s="99">
        <v>10826519.12211949</v>
      </c>
      <c r="J641" s="99">
        <v>701628.39785755298</v>
      </c>
      <c r="K641" s="99">
        <v>2354039.3339481647</v>
      </c>
      <c r="L641" s="99">
        <v>74816.714251612837</v>
      </c>
      <c r="M641" s="99">
        <v>6897.2264309000002</v>
      </c>
      <c r="N641" s="99">
        <v>2435753.2746306774</v>
      </c>
      <c r="O641" s="99">
        <v>2146210.5072806347</v>
      </c>
      <c r="P641" s="99">
        <v>397866.1313844666</v>
      </c>
      <c r="Q641" s="99">
        <v>180780.18634869522</v>
      </c>
      <c r="R641" s="99">
        <v>8376.2941364401868</v>
      </c>
      <c r="S641" s="99">
        <v>2733233.1191502372</v>
      </c>
      <c r="T641" s="99">
        <v>82246.853699765808</v>
      </c>
      <c r="U641" s="99">
        <v>1444131.5386331338</v>
      </c>
      <c r="V641" s="99">
        <v>8199179.3034664253</v>
      </c>
      <c r="W641" s="99">
        <v>1555576.2128937824</v>
      </c>
      <c r="X641" s="99">
        <v>11281133.908693107</v>
      </c>
      <c r="Y641" s="99">
        <v>581473.12065346853</v>
      </c>
      <c r="Z641" s="99">
        <v>9465.4554462586621</v>
      </c>
      <c r="AA641" s="99">
        <v>590938.57609972719</v>
      </c>
      <c r="AB641" s="99">
        <v>10557.954145418329</v>
      </c>
      <c r="AC641" s="99">
        <v>228301.62043614997</v>
      </c>
      <c r="AD641" s="99">
        <v>45179.02686763466</v>
      </c>
    </row>
    <row r="642" spans="1:30" hidden="1" outlineLevel="1" x14ac:dyDescent="0.2">
      <c r="F642" s="91" t="s">
        <v>199</v>
      </c>
      <c r="G642" s="86" t="s">
        <v>681</v>
      </c>
      <c r="H642" s="92">
        <v>0</v>
      </c>
      <c r="I642" s="99">
        <v>0</v>
      </c>
      <c r="J642" s="99">
        <v>0</v>
      </c>
      <c r="K642" s="99">
        <v>0</v>
      </c>
      <c r="L642" s="99">
        <v>0</v>
      </c>
      <c r="M642" s="99">
        <v>0</v>
      </c>
      <c r="N642" s="99">
        <v>0</v>
      </c>
      <c r="O642" s="99">
        <v>0</v>
      </c>
      <c r="P642" s="99">
        <v>0</v>
      </c>
      <c r="Q642" s="99">
        <v>0</v>
      </c>
      <c r="R642" s="99">
        <v>0</v>
      </c>
      <c r="S642" s="99">
        <v>0</v>
      </c>
      <c r="T642" s="99">
        <v>0</v>
      </c>
      <c r="U642" s="99">
        <v>0</v>
      </c>
      <c r="V642" s="99">
        <v>0</v>
      </c>
      <c r="W642" s="99">
        <v>0</v>
      </c>
      <c r="X642" s="99">
        <v>0</v>
      </c>
      <c r="Y642" s="99">
        <v>0</v>
      </c>
      <c r="Z642" s="99">
        <v>0</v>
      </c>
      <c r="AA642" s="99">
        <v>0</v>
      </c>
      <c r="AB642" s="99">
        <v>0</v>
      </c>
      <c r="AC642" s="99">
        <v>0</v>
      </c>
      <c r="AD642" s="99">
        <v>0</v>
      </c>
    </row>
    <row r="643" spans="1:30" s="86" customFormat="1" collapsed="1" x14ac:dyDescent="0.2">
      <c r="A643" s="87"/>
      <c r="B643" s="2"/>
      <c r="D643" s="86" t="s">
        <v>633</v>
      </c>
      <c r="E643" s="104">
        <v>28853245</v>
      </c>
      <c r="F643" s="102" t="s">
        <v>199</v>
      </c>
      <c r="G643" s="86" t="s">
        <v>679</v>
      </c>
      <c r="H643" s="101">
        <v>28853244.999999996</v>
      </c>
      <c r="I643" s="120">
        <v>10826519.12211949</v>
      </c>
      <c r="J643" s="120">
        <v>701628.39785755298</v>
      </c>
      <c r="K643" s="120">
        <v>2354039.3339481647</v>
      </c>
      <c r="L643" s="120">
        <v>74816.714251612837</v>
      </c>
      <c r="M643" s="120">
        <v>6897.2264309000002</v>
      </c>
      <c r="N643" s="120">
        <v>2435753.2746306774</v>
      </c>
      <c r="O643" s="120">
        <v>2146210.5072806347</v>
      </c>
      <c r="P643" s="120">
        <v>397866.1313844666</v>
      </c>
      <c r="Q643" s="120">
        <v>180780.18634869522</v>
      </c>
      <c r="R643" s="120">
        <v>8376.2941364401868</v>
      </c>
      <c r="S643" s="120">
        <v>2733233.1191502372</v>
      </c>
      <c r="T643" s="120">
        <v>82246.853699765808</v>
      </c>
      <c r="U643" s="120">
        <v>1444131.5386331338</v>
      </c>
      <c r="V643" s="120">
        <v>8199179.3034664253</v>
      </c>
      <c r="W643" s="120">
        <v>1555576.2128937824</v>
      </c>
      <c r="X643" s="120">
        <v>11281133.908693107</v>
      </c>
      <c r="Y643" s="120">
        <v>581473.12065346853</v>
      </c>
      <c r="Z643" s="120">
        <v>9465.4554462586621</v>
      </c>
      <c r="AA643" s="120">
        <v>590938.57609972719</v>
      </c>
      <c r="AB643" s="120">
        <v>10557.954145418329</v>
      </c>
      <c r="AC643" s="120">
        <v>228301.62043614997</v>
      </c>
      <c r="AD643" s="120">
        <v>45179.02686763466</v>
      </c>
    </row>
    <row r="644" spans="1:30" hidden="1" outlineLevel="1" x14ac:dyDescent="0.2">
      <c r="E644" s="136"/>
      <c r="F644" s="91" t="s">
        <v>201</v>
      </c>
      <c r="G644" s="86" t="s">
        <v>687</v>
      </c>
      <c r="H644" s="92">
        <v>11446677.999999996</v>
      </c>
      <c r="I644" s="99">
        <v>5638438.880037209</v>
      </c>
      <c r="J644" s="99">
        <v>278728.18124525325</v>
      </c>
      <c r="K644" s="99">
        <v>1020965.3537704176</v>
      </c>
      <c r="L644" s="99">
        <v>32136.364503609384</v>
      </c>
      <c r="M644" s="99">
        <v>3013.6454321682677</v>
      </c>
      <c r="N644" s="99">
        <v>1056115.3637061953</v>
      </c>
      <c r="O644" s="99">
        <v>776092.4910149395</v>
      </c>
      <c r="P644" s="99">
        <v>144608.64171448324</v>
      </c>
      <c r="Q644" s="99">
        <v>65345.952577796823</v>
      </c>
      <c r="R644" s="99">
        <v>2938.5344431312492</v>
      </c>
      <c r="S644" s="99">
        <v>988985.61975035083</v>
      </c>
      <c r="T644" s="99">
        <v>27110.898546937013</v>
      </c>
      <c r="U644" s="99">
        <v>443665.23551576602</v>
      </c>
      <c r="V644" s="99">
        <v>2344783.2360036583</v>
      </c>
      <c r="W644" s="99">
        <v>423428.98936605331</v>
      </c>
      <c r="X644" s="99">
        <v>3238988.3594324146</v>
      </c>
      <c r="Y644" s="99">
        <v>238336.77248671983</v>
      </c>
      <c r="Z644" s="99">
        <v>3992.0498359614026</v>
      </c>
      <c r="AA644" s="99">
        <v>242328.82232268123</v>
      </c>
      <c r="AB644" s="99">
        <v>3092.7735058927933</v>
      </c>
      <c r="AC644" s="99">
        <v>0</v>
      </c>
      <c r="AD644" s="99">
        <v>0</v>
      </c>
    </row>
    <row r="645" spans="1:30" hidden="1" outlineLevel="1" x14ac:dyDescent="0.2">
      <c r="E645" s="136"/>
      <c r="F645" s="91" t="s">
        <v>201</v>
      </c>
      <c r="G645" s="86" t="s">
        <v>686</v>
      </c>
      <c r="H645" s="92">
        <v>0</v>
      </c>
      <c r="I645" s="99">
        <v>0</v>
      </c>
      <c r="J645" s="99">
        <v>0</v>
      </c>
      <c r="K645" s="99">
        <v>0</v>
      </c>
      <c r="L645" s="99">
        <v>0</v>
      </c>
      <c r="M645" s="99">
        <v>0</v>
      </c>
      <c r="N645" s="99">
        <v>0</v>
      </c>
      <c r="O645" s="99">
        <v>0</v>
      </c>
      <c r="P645" s="99">
        <v>0</v>
      </c>
      <c r="Q645" s="99">
        <v>0</v>
      </c>
      <c r="R645" s="99">
        <v>0</v>
      </c>
      <c r="S645" s="99">
        <v>0</v>
      </c>
      <c r="T645" s="99">
        <v>0</v>
      </c>
      <c r="U645" s="99">
        <v>0</v>
      </c>
      <c r="V645" s="99">
        <v>0</v>
      </c>
      <c r="W645" s="99">
        <v>0</v>
      </c>
      <c r="X645" s="99">
        <v>0</v>
      </c>
      <c r="Y645" s="99">
        <v>0</v>
      </c>
      <c r="Z645" s="99">
        <v>0</v>
      </c>
      <c r="AA645" s="99">
        <v>0</v>
      </c>
      <c r="AB645" s="99">
        <v>0</v>
      </c>
      <c r="AC645" s="99">
        <v>0</v>
      </c>
      <c r="AD645" s="99">
        <v>0</v>
      </c>
    </row>
    <row r="646" spans="1:30" hidden="1" outlineLevel="1" x14ac:dyDescent="0.2">
      <c r="E646" s="136"/>
      <c r="F646" s="91" t="s">
        <v>201</v>
      </c>
      <c r="G646" s="86" t="s">
        <v>685</v>
      </c>
      <c r="H646" s="92">
        <v>0</v>
      </c>
      <c r="I646" s="99">
        <v>0</v>
      </c>
      <c r="J646" s="99">
        <v>0</v>
      </c>
      <c r="K646" s="99">
        <v>0</v>
      </c>
      <c r="L646" s="99">
        <v>0</v>
      </c>
      <c r="M646" s="99">
        <v>0</v>
      </c>
      <c r="N646" s="99">
        <v>0</v>
      </c>
      <c r="O646" s="99">
        <v>0</v>
      </c>
      <c r="P646" s="99">
        <v>0</v>
      </c>
      <c r="Q646" s="99">
        <v>0</v>
      </c>
      <c r="R646" s="99">
        <v>0</v>
      </c>
      <c r="S646" s="99">
        <v>0</v>
      </c>
      <c r="T646" s="99">
        <v>0</v>
      </c>
      <c r="U646" s="99">
        <v>0</v>
      </c>
      <c r="V646" s="99">
        <v>0</v>
      </c>
      <c r="W646" s="99">
        <v>0</v>
      </c>
      <c r="X646" s="99">
        <v>0</v>
      </c>
      <c r="Y646" s="99">
        <v>0</v>
      </c>
      <c r="Z646" s="99">
        <v>0</v>
      </c>
      <c r="AA646" s="99">
        <v>0</v>
      </c>
      <c r="AB646" s="99">
        <v>0</v>
      </c>
      <c r="AC646" s="99">
        <v>0</v>
      </c>
      <c r="AD646" s="99">
        <v>0</v>
      </c>
    </row>
    <row r="647" spans="1:30" hidden="1" outlineLevel="1" x14ac:dyDescent="0.2">
      <c r="E647" s="136"/>
      <c r="F647" s="91" t="s">
        <v>201</v>
      </c>
      <c r="G647" s="86" t="s">
        <v>684</v>
      </c>
      <c r="H647" s="92">
        <v>0</v>
      </c>
      <c r="I647" s="99">
        <v>0</v>
      </c>
      <c r="J647" s="99">
        <v>0</v>
      </c>
      <c r="K647" s="99">
        <v>0</v>
      </c>
      <c r="L647" s="99">
        <v>0</v>
      </c>
      <c r="M647" s="99">
        <v>0</v>
      </c>
      <c r="N647" s="99">
        <v>0</v>
      </c>
      <c r="O647" s="99">
        <v>0</v>
      </c>
      <c r="P647" s="99">
        <v>0</v>
      </c>
      <c r="Q647" s="99">
        <v>0</v>
      </c>
      <c r="R647" s="99">
        <v>0</v>
      </c>
      <c r="S647" s="99">
        <v>0</v>
      </c>
      <c r="T647" s="99">
        <v>0</v>
      </c>
      <c r="U647" s="99">
        <v>0</v>
      </c>
      <c r="V647" s="99">
        <v>0</v>
      </c>
      <c r="W647" s="99">
        <v>0</v>
      </c>
      <c r="X647" s="99">
        <v>0</v>
      </c>
      <c r="Y647" s="99">
        <v>0</v>
      </c>
      <c r="Z647" s="99">
        <v>0</v>
      </c>
      <c r="AA647" s="99">
        <v>0</v>
      </c>
      <c r="AB647" s="99">
        <v>0</v>
      </c>
      <c r="AC647" s="99">
        <v>0</v>
      </c>
      <c r="AD647" s="99">
        <v>0</v>
      </c>
    </row>
    <row r="648" spans="1:30" hidden="1" outlineLevel="1" x14ac:dyDescent="0.2">
      <c r="E648" s="136"/>
      <c r="F648" s="91" t="s">
        <v>201</v>
      </c>
      <c r="G648" s="86" t="s">
        <v>683</v>
      </c>
      <c r="H648" s="92">
        <v>0</v>
      </c>
      <c r="I648" s="99">
        <v>0</v>
      </c>
      <c r="J648" s="99">
        <v>0</v>
      </c>
      <c r="K648" s="99">
        <v>0</v>
      </c>
      <c r="L648" s="99">
        <v>0</v>
      </c>
      <c r="M648" s="99">
        <v>0</v>
      </c>
      <c r="N648" s="99">
        <v>0</v>
      </c>
      <c r="O648" s="99">
        <v>0</v>
      </c>
      <c r="P648" s="99">
        <v>0</v>
      </c>
      <c r="Q648" s="99">
        <v>0</v>
      </c>
      <c r="R648" s="99">
        <v>0</v>
      </c>
      <c r="S648" s="99">
        <v>0</v>
      </c>
      <c r="T648" s="99">
        <v>0</v>
      </c>
      <c r="U648" s="99">
        <v>0</v>
      </c>
      <c r="V648" s="99">
        <v>0</v>
      </c>
      <c r="W648" s="99">
        <v>0</v>
      </c>
      <c r="X648" s="99">
        <v>0</v>
      </c>
      <c r="Y648" s="99">
        <v>0</v>
      </c>
      <c r="Z648" s="99">
        <v>0</v>
      </c>
      <c r="AA648" s="99">
        <v>0</v>
      </c>
      <c r="AB648" s="99">
        <v>0</v>
      </c>
      <c r="AC648" s="99">
        <v>0</v>
      </c>
      <c r="AD648" s="99">
        <v>0</v>
      </c>
    </row>
    <row r="649" spans="1:30" hidden="1" outlineLevel="1" x14ac:dyDescent="0.2">
      <c r="E649" s="136"/>
      <c r="F649" s="91" t="s">
        <v>201</v>
      </c>
      <c r="G649" s="86" t="s">
        <v>682</v>
      </c>
      <c r="H649" s="92">
        <v>0</v>
      </c>
      <c r="I649" s="99">
        <v>0</v>
      </c>
      <c r="J649" s="99">
        <v>0</v>
      </c>
      <c r="K649" s="99">
        <v>0</v>
      </c>
      <c r="L649" s="99">
        <v>0</v>
      </c>
      <c r="M649" s="99">
        <v>0</v>
      </c>
      <c r="N649" s="99">
        <v>0</v>
      </c>
      <c r="O649" s="99">
        <v>0</v>
      </c>
      <c r="P649" s="99">
        <v>0</v>
      </c>
      <c r="Q649" s="99">
        <v>0</v>
      </c>
      <c r="R649" s="99">
        <v>0</v>
      </c>
      <c r="S649" s="99">
        <v>0</v>
      </c>
      <c r="T649" s="99">
        <v>0</v>
      </c>
      <c r="U649" s="99">
        <v>0</v>
      </c>
      <c r="V649" s="99">
        <v>0</v>
      </c>
      <c r="W649" s="99">
        <v>0</v>
      </c>
      <c r="X649" s="99">
        <v>0</v>
      </c>
      <c r="Y649" s="99">
        <v>0</v>
      </c>
      <c r="Z649" s="99">
        <v>0</v>
      </c>
      <c r="AA649" s="99">
        <v>0</v>
      </c>
      <c r="AB649" s="99">
        <v>0</v>
      </c>
      <c r="AC649" s="99">
        <v>0</v>
      </c>
      <c r="AD649" s="99">
        <v>0</v>
      </c>
    </row>
    <row r="650" spans="1:30" hidden="1" outlineLevel="1" x14ac:dyDescent="0.2">
      <c r="E650" s="136"/>
      <c r="F650" s="91" t="s">
        <v>201</v>
      </c>
      <c r="G650" s="86" t="s">
        <v>681</v>
      </c>
      <c r="H650" s="92">
        <v>0</v>
      </c>
      <c r="I650" s="99">
        <v>0</v>
      </c>
      <c r="J650" s="99">
        <v>0</v>
      </c>
      <c r="K650" s="99">
        <v>0</v>
      </c>
      <c r="L650" s="99">
        <v>0</v>
      </c>
      <c r="M650" s="99">
        <v>0</v>
      </c>
      <c r="N650" s="99">
        <v>0</v>
      </c>
      <c r="O650" s="99">
        <v>0</v>
      </c>
      <c r="P650" s="99">
        <v>0</v>
      </c>
      <c r="Q650" s="99">
        <v>0</v>
      </c>
      <c r="R650" s="99">
        <v>0</v>
      </c>
      <c r="S650" s="99">
        <v>0</v>
      </c>
      <c r="T650" s="99">
        <v>0</v>
      </c>
      <c r="U650" s="99">
        <v>0</v>
      </c>
      <c r="V650" s="99">
        <v>0</v>
      </c>
      <c r="W650" s="99">
        <v>0</v>
      </c>
      <c r="X650" s="99">
        <v>0</v>
      </c>
      <c r="Y650" s="99">
        <v>0</v>
      </c>
      <c r="Z650" s="99">
        <v>0</v>
      </c>
      <c r="AA650" s="99">
        <v>0</v>
      </c>
      <c r="AB650" s="99">
        <v>0</v>
      </c>
      <c r="AC650" s="99">
        <v>0</v>
      </c>
      <c r="AD650" s="99">
        <v>0</v>
      </c>
    </row>
    <row r="651" spans="1:30" collapsed="1" x14ac:dyDescent="0.2">
      <c r="D651" s="84" t="s">
        <v>632</v>
      </c>
      <c r="E651" s="133">
        <v>11446678</v>
      </c>
      <c r="F651" s="102" t="s">
        <v>201</v>
      </c>
      <c r="G651" s="86" t="s">
        <v>679</v>
      </c>
      <c r="H651" s="92">
        <v>11446677.999999996</v>
      </c>
      <c r="I651" s="99">
        <v>5638438.880037209</v>
      </c>
      <c r="J651" s="99">
        <v>278728.18124525325</v>
      </c>
      <c r="K651" s="99">
        <v>1020965.3537704176</v>
      </c>
      <c r="L651" s="99">
        <v>32136.364503609384</v>
      </c>
      <c r="M651" s="99">
        <v>3013.6454321682677</v>
      </c>
      <c r="N651" s="99">
        <v>1056115.3637061953</v>
      </c>
      <c r="O651" s="99">
        <v>776092.4910149395</v>
      </c>
      <c r="P651" s="99">
        <v>144608.64171448324</v>
      </c>
      <c r="Q651" s="99">
        <v>65345.952577796823</v>
      </c>
      <c r="R651" s="99">
        <v>2938.5344431312492</v>
      </c>
      <c r="S651" s="99">
        <v>988985.61975035083</v>
      </c>
      <c r="T651" s="99">
        <v>27110.898546937013</v>
      </c>
      <c r="U651" s="99">
        <v>443665.23551576602</v>
      </c>
      <c r="V651" s="99">
        <v>2344783.2360036583</v>
      </c>
      <c r="W651" s="99">
        <v>423428.98936605331</v>
      </c>
      <c r="X651" s="99">
        <v>3238988.3594324146</v>
      </c>
      <c r="Y651" s="99">
        <v>238336.77248671983</v>
      </c>
      <c r="Z651" s="99">
        <v>3992.0498359614026</v>
      </c>
      <c r="AA651" s="99">
        <v>242328.82232268123</v>
      </c>
      <c r="AB651" s="99">
        <v>3092.7735058927933</v>
      </c>
      <c r="AC651" s="99">
        <v>0</v>
      </c>
      <c r="AD651" s="99">
        <v>0</v>
      </c>
    </row>
    <row r="652" spans="1:30" hidden="1" outlineLevel="1" x14ac:dyDescent="0.2">
      <c r="E652" s="136"/>
      <c r="F652" s="91" t="s">
        <v>199</v>
      </c>
      <c r="G652" s="86" t="s">
        <v>687</v>
      </c>
      <c r="H652" s="92">
        <v>0</v>
      </c>
      <c r="I652" s="99">
        <v>0</v>
      </c>
      <c r="J652" s="99">
        <v>0</v>
      </c>
      <c r="K652" s="99">
        <v>0</v>
      </c>
      <c r="L652" s="99">
        <v>0</v>
      </c>
      <c r="M652" s="99">
        <v>0</v>
      </c>
      <c r="N652" s="99">
        <v>0</v>
      </c>
      <c r="O652" s="99">
        <v>0</v>
      </c>
      <c r="P652" s="99">
        <v>0</v>
      </c>
      <c r="Q652" s="99">
        <v>0</v>
      </c>
      <c r="R652" s="99">
        <v>0</v>
      </c>
      <c r="S652" s="99">
        <v>0</v>
      </c>
      <c r="T652" s="99">
        <v>0</v>
      </c>
      <c r="U652" s="99">
        <v>0</v>
      </c>
      <c r="V652" s="99">
        <v>0</v>
      </c>
      <c r="W652" s="99">
        <v>0</v>
      </c>
      <c r="X652" s="99">
        <v>0</v>
      </c>
      <c r="Y652" s="99">
        <v>0</v>
      </c>
      <c r="Z652" s="99">
        <v>0</v>
      </c>
      <c r="AA652" s="99">
        <v>0</v>
      </c>
      <c r="AB652" s="99">
        <v>0</v>
      </c>
      <c r="AC652" s="99">
        <v>0</v>
      </c>
      <c r="AD652" s="99">
        <v>0</v>
      </c>
    </row>
    <row r="653" spans="1:30" hidden="1" outlineLevel="1" x14ac:dyDescent="0.2">
      <c r="E653" s="136"/>
      <c r="F653" s="91" t="s">
        <v>199</v>
      </c>
      <c r="G653" s="86" t="s">
        <v>686</v>
      </c>
      <c r="H653" s="92">
        <v>0</v>
      </c>
      <c r="I653" s="99">
        <v>0</v>
      </c>
      <c r="J653" s="99">
        <v>0</v>
      </c>
      <c r="K653" s="99">
        <v>0</v>
      </c>
      <c r="L653" s="99">
        <v>0</v>
      </c>
      <c r="M653" s="99">
        <v>0</v>
      </c>
      <c r="N653" s="99">
        <v>0</v>
      </c>
      <c r="O653" s="99">
        <v>0</v>
      </c>
      <c r="P653" s="99">
        <v>0</v>
      </c>
      <c r="Q653" s="99">
        <v>0</v>
      </c>
      <c r="R653" s="99">
        <v>0</v>
      </c>
      <c r="S653" s="99">
        <v>0</v>
      </c>
      <c r="T653" s="99">
        <v>0</v>
      </c>
      <c r="U653" s="99">
        <v>0</v>
      </c>
      <c r="V653" s="99">
        <v>0</v>
      </c>
      <c r="W653" s="99">
        <v>0</v>
      </c>
      <c r="X653" s="99">
        <v>0</v>
      </c>
      <c r="Y653" s="99">
        <v>0</v>
      </c>
      <c r="Z653" s="99">
        <v>0</v>
      </c>
      <c r="AA653" s="99">
        <v>0</v>
      </c>
      <c r="AB653" s="99">
        <v>0</v>
      </c>
      <c r="AC653" s="99">
        <v>0</v>
      </c>
      <c r="AD653" s="99">
        <v>0</v>
      </c>
    </row>
    <row r="654" spans="1:30" hidden="1" outlineLevel="1" x14ac:dyDescent="0.2">
      <c r="E654" s="136"/>
      <c r="F654" s="91" t="s">
        <v>199</v>
      </c>
      <c r="G654" s="86" t="s">
        <v>685</v>
      </c>
      <c r="H654" s="92">
        <v>0</v>
      </c>
      <c r="I654" s="99">
        <v>0</v>
      </c>
      <c r="J654" s="99">
        <v>0</v>
      </c>
      <c r="K654" s="99">
        <v>0</v>
      </c>
      <c r="L654" s="99">
        <v>0</v>
      </c>
      <c r="M654" s="99">
        <v>0</v>
      </c>
      <c r="N654" s="99">
        <v>0</v>
      </c>
      <c r="O654" s="99">
        <v>0</v>
      </c>
      <c r="P654" s="99">
        <v>0</v>
      </c>
      <c r="Q654" s="99">
        <v>0</v>
      </c>
      <c r="R654" s="99">
        <v>0</v>
      </c>
      <c r="S654" s="99">
        <v>0</v>
      </c>
      <c r="T654" s="99">
        <v>0</v>
      </c>
      <c r="U654" s="99">
        <v>0</v>
      </c>
      <c r="V654" s="99">
        <v>0</v>
      </c>
      <c r="W654" s="99">
        <v>0</v>
      </c>
      <c r="X654" s="99">
        <v>0</v>
      </c>
      <c r="Y654" s="99">
        <v>0</v>
      </c>
      <c r="Z654" s="99">
        <v>0</v>
      </c>
      <c r="AA654" s="99">
        <v>0</v>
      </c>
      <c r="AB654" s="99">
        <v>0</v>
      </c>
      <c r="AC654" s="99">
        <v>0</v>
      </c>
      <c r="AD654" s="99">
        <v>0</v>
      </c>
    </row>
    <row r="655" spans="1:30" hidden="1" outlineLevel="1" x14ac:dyDescent="0.2">
      <c r="E655" s="136"/>
      <c r="F655" s="91" t="s">
        <v>199</v>
      </c>
      <c r="G655" s="86" t="s">
        <v>684</v>
      </c>
      <c r="H655" s="92">
        <v>0</v>
      </c>
      <c r="I655" s="99">
        <v>0</v>
      </c>
      <c r="J655" s="99">
        <v>0</v>
      </c>
      <c r="K655" s="99">
        <v>0</v>
      </c>
      <c r="L655" s="99">
        <v>0</v>
      </c>
      <c r="M655" s="99">
        <v>0</v>
      </c>
      <c r="N655" s="99">
        <v>0</v>
      </c>
      <c r="O655" s="99">
        <v>0</v>
      </c>
      <c r="P655" s="99">
        <v>0</v>
      </c>
      <c r="Q655" s="99">
        <v>0</v>
      </c>
      <c r="R655" s="99">
        <v>0</v>
      </c>
      <c r="S655" s="99">
        <v>0</v>
      </c>
      <c r="T655" s="99">
        <v>0</v>
      </c>
      <c r="U655" s="99">
        <v>0</v>
      </c>
      <c r="V655" s="99">
        <v>0</v>
      </c>
      <c r="W655" s="99">
        <v>0</v>
      </c>
      <c r="X655" s="99">
        <v>0</v>
      </c>
      <c r="Y655" s="99">
        <v>0</v>
      </c>
      <c r="Z655" s="99">
        <v>0</v>
      </c>
      <c r="AA655" s="99">
        <v>0</v>
      </c>
      <c r="AB655" s="99">
        <v>0</v>
      </c>
      <c r="AC655" s="99">
        <v>0</v>
      </c>
      <c r="AD655" s="99">
        <v>0</v>
      </c>
    </row>
    <row r="656" spans="1:30" hidden="1" outlineLevel="1" x14ac:dyDescent="0.2">
      <c r="E656" s="136"/>
      <c r="F656" s="91" t="s">
        <v>199</v>
      </c>
      <c r="G656" s="86" t="s">
        <v>683</v>
      </c>
      <c r="H656" s="92">
        <v>0</v>
      </c>
      <c r="I656" s="99">
        <v>0</v>
      </c>
      <c r="J656" s="99">
        <v>0</v>
      </c>
      <c r="K656" s="99">
        <v>0</v>
      </c>
      <c r="L656" s="99">
        <v>0</v>
      </c>
      <c r="M656" s="99">
        <v>0</v>
      </c>
      <c r="N656" s="99">
        <v>0</v>
      </c>
      <c r="O656" s="99">
        <v>0</v>
      </c>
      <c r="P656" s="99">
        <v>0</v>
      </c>
      <c r="Q656" s="99">
        <v>0</v>
      </c>
      <c r="R656" s="99">
        <v>0</v>
      </c>
      <c r="S656" s="99">
        <v>0</v>
      </c>
      <c r="T656" s="99">
        <v>0</v>
      </c>
      <c r="U656" s="99">
        <v>0</v>
      </c>
      <c r="V656" s="99">
        <v>0</v>
      </c>
      <c r="W656" s="99">
        <v>0</v>
      </c>
      <c r="X656" s="99">
        <v>0</v>
      </c>
      <c r="Y656" s="99">
        <v>0</v>
      </c>
      <c r="Z656" s="99">
        <v>0</v>
      </c>
      <c r="AA656" s="99">
        <v>0</v>
      </c>
      <c r="AB656" s="99">
        <v>0</v>
      </c>
      <c r="AC656" s="99">
        <v>0</v>
      </c>
      <c r="AD656" s="99">
        <v>0</v>
      </c>
    </row>
    <row r="657" spans="4:30" hidden="1" outlineLevel="1" x14ac:dyDescent="0.2">
      <c r="E657" s="136"/>
      <c r="F657" s="91" t="s">
        <v>199</v>
      </c>
      <c r="G657" s="86" t="s">
        <v>682</v>
      </c>
      <c r="H657" s="92">
        <v>1941575</v>
      </c>
      <c r="I657" s="99">
        <v>728531.53482490964</v>
      </c>
      <c r="J657" s="99">
        <v>47213.551077886681</v>
      </c>
      <c r="K657" s="99">
        <v>158406.58199139847</v>
      </c>
      <c r="L657" s="99">
        <v>5034.52079560116</v>
      </c>
      <c r="M657" s="99">
        <v>464.12396274923901</v>
      </c>
      <c r="N657" s="99">
        <v>163905.22674974886</v>
      </c>
      <c r="O657" s="99">
        <v>144421.49108959487</v>
      </c>
      <c r="P657" s="99">
        <v>26772.965537941946</v>
      </c>
      <c r="Q657" s="99">
        <v>12164.950261572587</v>
      </c>
      <c r="R657" s="99">
        <v>563.65248650399133</v>
      </c>
      <c r="S657" s="99">
        <v>183923.0593756134</v>
      </c>
      <c r="T657" s="99">
        <v>5534.5052167311787</v>
      </c>
      <c r="U657" s="99">
        <v>97177.620476366763</v>
      </c>
      <c r="V657" s="99">
        <v>551734.18297067878</v>
      </c>
      <c r="W657" s="99">
        <v>104676.88766200286</v>
      </c>
      <c r="X657" s="99">
        <v>759123.19632577954</v>
      </c>
      <c r="Y657" s="99">
        <v>39128.135300995025</v>
      </c>
      <c r="Z657" s="99">
        <v>636.94366640804742</v>
      </c>
      <c r="AA657" s="99">
        <v>39765.078967403075</v>
      </c>
      <c r="AB657" s="99">
        <v>710.4594238842318</v>
      </c>
      <c r="AC657" s="99">
        <v>15362.733678597257</v>
      </c>
      <c r="AD657" s="99">
        <v>3040.1595761768831</v>
      </c>
    </row>
    <row r="658" spans="4:30" hidden="1" outlineLevel="1" x14ac:dyDescent="0.2">
      <c r="E658" s="136"/>
      <c r="F658" s="91" t="s">
        <v>199</v>
      </c>
      <c r="G658" s="86" t="s">
        <v>681</v>
      </c>
      <c r="H658" s="92">
        <v>0</v>
      </c>
      <c r="I658" s="99">
        <v>0</v>
      </c>
      <c r="J658" s="99">
        <v>0</v>
      </c>
      <c r="K658" s="99">
        <v>0</v>
      </c>
      <c r="L658" s="99">
        <v>0</v>
      </c>
      <c r="M658" s="99">
        <v>0</v>
      </c>
      <c r="N658" s="99">
        <v>0</v>
      </c>
      <c r="O658" s="99">
        <v>0</v>
      </c>
      <c r="P658" s="99">
        <v>0</v>
      </c>
      <c r="Q658" s="99">
        <v>0</v>
      </c>
      <c r="R658" s="99">
        <v>0</v>
      </c>
      <c r="S658" s="99">
        <v>0</v>
      </c>
      <c r="T658" s="99">
        <v>0</v>
      </c>
      <c r="U658" s="99">
        <v>0</v>
      </c>
      <c r="V658" s="99">
        <v>0</v>
      </c>
      <c r="W658" s="99">
        <v>0</v>
      </c>
      <c r="X658" s="99">
        <v>0</v>
      </c>
      <c r="Y658" s="99">
        <v>0</v>
      </c>
      <c r="Z658" s="99">
        <v>0</v>
      </c>
      <c r="AA658" s="99">
        <v>0</v>
      </c>
      <c r="AB658" s="99">
        <v>0</v>
      </c>
      <c r="AC658" s="99">
        <v>0</v>
      </c>
      <c r="AD658" s="99">
        <v>0</v>
      </c>
    </row>
    <row r="659" spans="4:30" collapsed="1" x14ac:dyDescent="0.2">
      <c r="D659" s="86" t="s">
        <v>631</v>
      </c>
      <c r="E659" s="133">
        <v>1941575</v>
      </c>
      <c r="F659" s="102" t="s">
        <v>199</v>
      </c>
      <c r="G659" s="86" t="s">
        <v>679</v>
      </c>
      <c r="H659" s="92">
        <v>1941575</v>
      </c>
      <c r="I659" s="99">
        <v>728531.53482490964</v>
      </c>
      <c r="J659" s="99">
        <v>47213.551077886681</v>
      </c>
      <c r="K659" s="99">
        <v>158406.58199139847</v>
      </c>
      <c r="L659" s="99">
        <v>5034.52079560116</v>
      </c>
      <c r="M659" s="99">
        <v>464.12396274923901</v>
      </c>
      <c r="N659" s="99">
        <v>163905.22674974886</v>
      </c>
      <c r="O659" s="99">
        <v>144421.49108959487</v>
      </c>
      <c r="P659" s="99">
        <v>26772.965537941946</v>
      </c>
      <c r="Q659" s="99">
        <v>12164.950261572587</v>
      </c>
      <c r="R659" s="99">
        <v>563.65248650399133</v>
      </c>
      <c r="S659" s="99">
        <v>183923.0593756134</v>
      </c>
      <c r="T659" s="99">
        <v>5534.5052167311787</v>
      </c>
      <c r="U659" s="99">
        <v>97177.620476366763</v>
      </c>
      <c r="V659" s="99">
        <v>551734.18297067878</v>
      </c>
      <c r="W659" s="99">
        <v>104676.88766200286</v>
      </c>
      <c r="X659" s="99">
        <v>759123.19632577954</v>
      </c>
      <c r="Y659" s="99">
        <v>39128.135300995025</v>
      </c>
      <c r="Z659" s="99">
        <v>636.94366640804742</v>
      </c>
      <c r="AA659" s="99">
        <v>39765.078967403075</v>
      </c>
      <c r="AB659" s="99">
        <v>710.4594238842318</v>
      </c>
      <c r="AC659" s="99">
        <v>15362.733678597257</v>
      </c>
      <c r="AD659" s="99">
        <v>3040.1595761768831</v>
      </c>
    </row>
    <row r="660" spans="4:30" hidden="1" outlineLevel="1" x14ac:dyDescent="0.2">
      <c r="E660" s="136"/>
      <c r="F660" s="91" t="s">
        <v>278</v>
      </c>
      <c r="G660" s="86" t="s">
        <v>687</v>
      </c>
      <c r="H660" s="92">
        <v>17983.634512291592</v>
      </c>
      <c r="I660" s="99">
        <v>8858.4324673485135</v>
      </c>
      <c r="J660" s="99">
        <v>437.90397002435145</v>
      </c>
      <c r="K660" s="99">
        <v>1604.0171455788029</v>
      </c>
      <c r="L660" s="99">
        <v>50.488764843974153</v>
      </c>
      <c r="M660" s="99">
        <v>4.7346748114825257</v>
      </c>
      <c r="N660" s="99">
        <v>1659.2405852342597</v>
      </c>
      <c r="O660" s="99">
        <v>1219.3025527709106</v>
      </c>
      <c r="P660" s="99">
        <v>227.19158867858351</v>
      </c>
      <c r="Q660" s="99">
        <v>102.66364861636163</v>
      </c>
      <c r="R660" s="99">
        <v>4.6166695199299488</v>
      </c>
      <c r="S660" s="99">
        <v>1553.7744595857855</v>
      </c>
      <c r="T660" s="99">
        <v>42.593361215186846</v>
      </c>
      <c r="U660" s="99">
        <v>697.03309915115187</v>
      </c>
      <c r="V660" s="99">
        <v>3683.839514559435</v>
      </c>
      <c r="W660" s="99">
        <v>665.24035940105148</v>
      </c>
      <c r="X660" s="99">
        <v>5088.7063343268246</v>
      </c>
      <c r="Y660" s="99">
        <v>374.44587916602222</v>
      </c>
      <c r="Z660" s="99">
        <v>6.2718253457276845</v>
      </c>
      <c r="AA660" s="99">
        <v>380.7177045117499</v>
      </c>
      <c r="AB660" s="99">
        <v>4.8589912601083665</v>
      </c>
      <c r="AC660" s="99">
        <v>0</v>
      </c>
      <c r="AD660" s="99">
        <v>0</v>
      </c>
    </row>
    <row r="661" spans="4:30" hidden="1" outlineLevel="1" x14ac:dyDescent="0.2">
      <c r="E661" s="136"/>
      <c r="F661" s="91" t="s">
        <v>278</v>
      </c>
      <c r="G661" s="86" t="s">
        <v>686</v>
      </c>
      <c r="H661" s="92">
        <v>817757.31611650239</v>
      </c>
      <c r="I661" s="99">
        <v>402813.34424067551</v>
      </c>
      <c r="J661" s="99">
        <v>19912.502948117559</v>
      </c>
      <c r="K661" s="99">
        <v>72938.357097773885</v>
      </c>
      <c r="L661" s="99">
        <v>2295.8405212598145</v>
      </c>
      <c r="M661" s="99">
        <v>215.29657777886999</v>
      </c>
      <c r="N661" s="99">
        <v>75449.494196812564</v>
      </c>
      <c r="O661" s="99">
        <v>55444.497740789753</v>
      </c>
      <c r="P661" s="99">
        <v>10330.925246232026</v>
      </c>
      <c r="Q661" s="99">
        <v>4668.352756939209</v>
      </c>
      <c r="R661" s="99">
        <v>209.93060515294584</v>
      </c>
      <c r="S661" s="99">
        <v>70653.706349113927</v>
      </c>
      <c r="T661" s="99">
        <v>1936.8183182273497</v>
      </c>
      <c r="U661" s="99">
        <v>31695.701779116072</v>
      </c>
      <c r="V661" s="99">
        <v>167512.67450253418</v>
      </c>
      <c r="W661" s="99">
        <v>30250.012615879194</v>
      </c>
      <c r="X661" s="99">
        <v>231395.20721575679</v>
      </c>
      <c r="Y661" s="99">
        <v>17026.917276838703</v>
      </c>
      <c r="Z661" s="99">
        <v>285.19435592222652</v>
      </c>
      <c r="AA661" s="99">
        <v>17312.111632760931</v>
      </c>
      <c r="AB661" s="99">
        <v>220.94953326503258</v>
      </c>
      <c r="AC661" s="99">
        <v>0</v>
      </c>
      <c r="AD661" s="99">
        <v>0</v>
      </c>
    </row>
    <row r="662" spans="4:30" hidden="1" outlineLevel="1" x14ac:dyDescent="0.2">
      <c r="E662" s="136"/>
      <c r="F662" s="91" t="s">
        <v>278</v>
      </c>
      <c r="G662" s="86" t="s">
        <v>685</v>
      </c>
      <c r="H662" s="92">
        <v>179636.67991305923</v>
      </c>
      <c r="I662" s="99">
        <v>87459.249099819019</v>
      </c>
      <c r="J662" s="99">
        <v>4220.8977718383967</v>
      </c>
      <c r="K662" s="99">
        <v>15355.419711534041</v>
      </c>
      <c r="L662" s="99">
        <v>474.31446731254397</v>
      </c>
      <c r="M662" s="99">
        <v>59.07335841093419</v>
      </c>
      <c r="N662" s="99">
        <v>15888.80753725752</v>
      </c>
      <c r="O662" s="99">
        <v>11601.259594434188</v>
      </c>
      <c r="P662" s="99">
        <v>2156.6606274077885</v>
      </c>
      <c r="Q662" s="99">
        <v>1283.2387707509315</v>
      </c>
      <c r="R662" s="99">
        <v>0</v>
      </c>
      <c r="S662" s="99">
        <v>15041.158992592909</v>
      </c>
      <c r="T662" s="99">
        <v>405.09606505971334</v>
      </c>
      <c r="U662" s="99">
        <v>6631.653872462889</v>
      </c>
      <c r="V662" s="99">
        <v>46200.631002389709</v>
      </c>
      <c r="W662" s="99">
        <v>0</v>
      </c>
      <c r="X662" s="99">
        <v>53237.380939912313</v>
      </c>
      <c r="Y662" s="99">
        <v>3491.6392494153188</v>
      </c>
      <c r="Z662" s="99">
        <v>58.205721148763104</v>
      </c>
      <c r="AA662" s="99">
        <v>3549.8449705640819</v>
      </c>
      <c r="AB662" s="99">
        <v>46.626086565327434</v>
      </c>
      <c r="AC662" s="99">
        <v>158.53866198486961</v>
      </c>
      <c r="AD662" s="99">
        <v>34.175852524778684</v>
      </c>
    </row>
    <row r="663" spans="4:30" hidden="1" outlineLevel="1" x14ac:dyDescent="0.2">
      <c r="E663" s="136"/>
      <c r="F663" s="91" t="s">
        <v>278</v>
      </c>
      <c r="G663" s="86" t="s">
        <v>684</v>
      </c>
      <c r="H663" s="92">
        <v>798907.62914574624</v>
      </c>
      <c r="I663" s="99">
        <v>533944.04238980648</v>
      </c>
      <c r="J663" s="99">
        <v>25168.72827760968</v>
      </c>
      <c r="K663" s="99">
        <v>91389.197065457032</v>
      </c>
      <c r="L663" s="99">
        <v>2824.4017269367523</v>
      </c>
      <c r="M663" s="99">
        <v>0</v>
      </c>
      <c r="N663" s="99">
        <v>94213.598792393779</v>
      </c>
      <c r="O663" s="99">
        <v>68525.924333251052</v>
      </c>
      <c r="P663" s="99">
        <v>12762.958018452748</v>
      </c>
      <c r="Q663" s="99">
        <v>0</v>
      </c>
      <c r="R663" s="99">
        <v>0</v>
      </c>
      <c r="S663" s="99">
        <v>81288.882351703796</v>
      </c>
      <c r="T663" s="99">
        <v>2442.9069731633349</v>
      </c>
      <c r="U663" s="99">
        <v>39398.561554603162</v>
      </c>
      <c r="V663" s="99">
        <v>0</v>
      </c>
      <c r="W663" s="99">
        <v>0</v>
      </c>
      <c r="X663" s="99">
        <v>41841.468527766498</v>
      </c>
      <c r="Y663" s="99">
        <v>20663.715337473652</v>
      </c>
      <c r="Z663" s="99">
        <v>344.7516602053982</v>
      </c>
      <c r="AA663" s="99">
        <v>21008.46699767905</v>
      </c>
      <c r="AB663" s="99">
        <v>279.30661059991832</v>
      </c>
      <c r="AC663" s="99">
        <v>956.8656439669885</v>
      </c>
      <c r="AD663" s="99">
        <v>206.26955421992983</v>
      </c>
    </row>
    <row r="664" spans="4:30" hidden="1" outlineLevel="1" x14ac:dyDescent="0.2">
      <c r="E664" s="136"/>
      <c r="F664" s="91" t="s">
        <v>278</v>
      </c>
      <c r="G664" s="86" t="s">
        <v>683</v>
      </c>
      <c r="H664" s="92">
        <v>413704.39485411788</v>
      </c>
      <c r="I664" s="99">
        <v>309327.37656729447</v>
      </c>
      <c r="J664" s="99">
        <v>14912.771409842535</v>
      </c>
      <c r="K664" s="99">
        <v>44998.046053497506</v>
      </c>
      <c r="L664" s="99">
        <v>0</v>
      </c>
      <c r="M664" s="99">
        <v>0</v>
      </c>
      <c r="N664" s="99">
        <v>44998.046053497506</v>
      </c>
      <c r="O664" s="99">
        <v>28672.930088395049</v>
      </c>
      <c r="P664" s="99">
        <v>0</v>
      </c>
      <c r="Q664" s="99">
        <v>0</v>
      </c>
      <c r="R664" s="99">
        <v>0</v>
      </c>
      <c r="S664" s="99">
        <v>28672.930088395049</v>
      </c>
      <c r="T664" s="99">
        <v>775.25587761328791</v>
      </c>
      <c r="U664" s="99">
        <v>0</v>
      </c>
      <c r="V664" s="99">
        <v>0</v>
      </c>
      <c r="W664" s="99">
        <v>0</v>
      </c>
      <c r="X664" s="99">
        <v>775.25587761328791</v>
      </c>
      <c r="Y664" s="99">
        <v>10575.840888689725</v>
      </c>
      <c r="Z664" s="99">
        <v>0</v>
      </c>
      <c r="AA664" s="99">
        <v>10575.840888689725</v>
      </c>
      <c r="AB664" s="99">
        <v>109.74584111404072</v>
      </c>
      <c r="AC664" s="99">
        <v>3726.2934052105838</v>
      </c>
      <c r="AD664" s="99">
        <v>606.13472246062486</v>
      </c>
    </row>
    <row r="665" spans="4:30" hidden="1" outlineLevel="1" x14ac:dyDescent="0.2">
      <c r="E665" s="136"/>
      <c r="F665" s="91" t="s">
        <v>278</v>
      </c>
      <c r="G665" s="86" t="s">
        <v>682</v>
      </c>
      <c r="H665" s="92">
        <v>0</v>
      </c>
      <c r="I665" s="99">
        <v>0</v>
      </c>
      <c r="J665" s="99">
        <v>0</v>
      </c>
      <c r="K665" s="99">
        <v>0</v>
      </c>
      <c r="L665" s="99">
        <v>0</v>
      </c>
      <c r="M665" s="99">
        <v>0</v>
      </c>
      <c r="N665" s="99">
        <v>0</v>
      </c>
      <c r="O665" s="99">
        <v>0</v>
      </c>
      <c r="P665" s="99">
        <v>0</v>
      </c>
      <c r="Q665" s="99">
        <v>0</v>
      </c>
      <c r="R665" s="99">
        <v>0</v>
      </c>
      <c r="S665" s="99">
        <v>0</v>
      </c>
      <c r="T665" s="99">
        <v>0</v>
      </c>
      <c r="U665" s="99">
        <v>0</v>
      </c>
      <c r="V665" s="99">
        <v>0</v>
      </c>
      <c r="W665" s="99">
        <v>0</v>
      </c>
      <c r="X665" s="99">
        <v>0</v>
      </c>
      <c r="Y665" s="99">
        <v>0</v>
      </c>
      <c r="Z665" s="99">
        <v>0</v>
      </c>
      <c r="AA665" s="99">
        <v>0</v>
      </c>
      <c r="AB665" s="99">
        <v>0</v>
      </c>
      <c r="AC665" s="99">
        <v>0</v>
      </c>
      <c r="AD665" s="99">
        <v>0</v>
      </c>
    </row>
    <row r="666" spans="4:30" hidden="1" outlineLevel="1" x14ac:dyDescent="0.2">
      <c r="E666" s="136"/>
      <c r="F666" s="91" t="s">
        <v>278</v>
      </c>
      <c r="G666" s="86" t="s">
        <v>681</v>
      </c>
      <c r="H666" s="92">
        <v>194390.34545828259</v>
      </c>
      <c r="I666" s="99">
        <v>88478.18944006048</v>
      </c>
      <c r="J666" s="99">
        <v>23817.806440214285</v>
      </c>
      <c r="K666" s="99">
        <v>6756.2956685901381</v>
      </c>
      <c r="L666" s="99">
        <v>2234.749883086859</v>
      </c>
      <c r="M666" s="99">
        <v>362.99508814708236</v>
      </c>
      <c r="N666" s="99">
        <v>9354.0406398240812</v>
      </c>
      <c r="O666" s="99">
        <v>1950.9676956797318</v>
      </c>
      <c r="P666" s="99">
        <v>580.24246943611649</v>
      </c>
      <c r="Q666" s="99">
        <v>1264.7284766687026</v>
      </c>
      <c r="R666" s="99">
        <v>222.28079874281252</v>
      </c>
      <c r="S666" s="99">
        <v>4018.2194405273631</v>
      </c>
      <c r="T666" s="99">
        <v>13.423190876313891</v>
      </c>
      <c r="U666" s="99">
        <v>344.21168073879306</v>
      </c>
      <c r="V666" s="99">
        <v>1859.8935323599933</v>
      </c>
      <c r="W666" s="99">
        <v>333.42188144539637</v>
      </c>
      <c r="X666" s="99">
        <v>2550.9502854204966</v>
      </c>
      <c r="Y666" s="99">
        <v>540.27899111898023</v>
      </c>
      <c r="Z666" s="99">
        <v>9.8345023071922242</v>
      </c>
      <c r="AA666" s="99">
        <v>550.11349342617245</v>
      </c>
      <c r="AB666" s="99">
        <v>9.9700682731938279</v>
      </c>
      <c r="AC666" s="99">
        <v>58559.561652093274</v>
      </c>
      <c r="AD666" s="99">
        <v>7051.4939984432394</v>
      </c>
    </row>
    <row r="667" spans="4:30" collapsed="1" x14ac:dyDescent="0.2">
      <c r="D667" s="84" t="s">
        <v>630</v>
      </c>
      <c r="E667" s="133">
        <v>2422380</v>
      </c>
      <c r="F667" s="102" t="s">
        <v>278</v>
      </c>
      <c r="G667" s="86" t="s">
        <v>679</v>
      </c>
      <c r="H667" s="92">
        <v>2422380</v>
      </c>
      <c r="I667" s="99">
        <v>1430880.6342050047</v>
      </c>
      <c r="J667" s="99">
        <v>88470.610817646811</v>
      </c>
      <c r="K667" s="99">
        <v>233041.33274243143</v>
      </c>
      <c r="L667" s="99">
        <v>7879.7953634399437</v>
      </c>
      <c r="M667" s="99">
        <v>642.09969914836904</v>
      </c>
      <c r="N667" s="99">
        <v>241563.22780501973</v>
      </c>
      <c r="O667" s="99">
        <v>167414.88200532072</v>
      </c>
      <c r="P667" s="99">
        <v>26057.977950207267</v>
      </c>
      <c r="Q667" s="99">
        <v>7318.9836529752047</v>
      </c>
      <c r="R667" s="99">
        <v>436.82807341568838</v>
      </c>
      <c r="S667" s="99">
        <v>201228.6716819189</v>
      </c>
      <c r="T667" s="99">
        <v>5616.0937861551865</v>
      </c>
      <c r="U667" s="99">
        <v>78767.161986072068</v>
      </c>
      <c r="V667" s="99">
        <v>219257.03855184332</v>
      </c>
      <c r="W667" s="99">
        <v>31248.67485672564</v>
      </c>
      <c r="X667" s="99">
        <v>334888.96918079618</v>
      </c>
      <c r="Y667" s="99">
        <v>52672.837622702405</v>
      </c>
      <c r="Z667" s="99">
        <v>704.25806492930781</v>
      </c>
      <c r="AA667" s="99">
        <v>53377.095687631714</v>
      </c>
      <c r="AB667" s="99">
        <v>671.45713107762117</v>
      </c>
      <c r="AC667" s="99">
        <v>63401.259363255718</v>
      </c>
      <c r="AD667" s="99">
        <v>7898.0741276485733</v>
      </c>
    </row>
    <row r="668" spans="4:30" x14ac:dyDescent="0.2">
      <c r="E668" s="93"/>
      <c r="F668" s="93"/>
      <c r="G668" s="86"/>
      <c r="H668" s="92"/>
      <c r="I668" s="99"/>
      <c r="J668" s="99"/>
      <c r="K668" s="99"/>
      <c r="L668" s="99"/>
      <c r="M668" s="99"/>
      <c r="N668" s="99"/>
      <c r="O668" s="99"/>
      <c r="P668" s="99"/>
      <c r="Q668" s="99"/>
      <c r="R668" s="99"/>
      <c r="S668" s="99"/>
      <c r="T668" s="99"/>
      <c r="U668" s="99"/>
      <c r="V668" s="99"/>
      <c r="W668" s="99"/>
      <c r="X668" s="99"/>
      <c r="Y668" s="99"/>
      <c r="Z668" s="99"/>
      <c r="AA668" s="99"/>
      <c r="AB668" s="99"/>
      <c r="AC668" s="99"/>
      <c r="AD668" s="99"/>
    </row>
    <row r="669" spans="4:30" hidden="1" outlineLevel="1" x14ac:dyDescent="0.2">
      <c r="E669" s="93"/>
      <c r="F669" s="93"/>
      <c r="G669" s="86" t="s">
        <v>687</v>
      </c>
      <c r="H669" s="92">
        <v>11464661.634512288</v>
      </c>
      <c r="I669" s="92">
        <v>5647297.3125045579</v>
      </c>
      <c r="J669" s="92">
        <v>279166.08521527762</v>
      </c>
      <c r="K669" s="92">
        <v>1022569.3709159964</v>
      </c>
      <c r="L669" s="92">
        <v>32186.853268453357</v>
      </c>
      <c r="M669" s="92">
        <v>3018.3801069797501</v>
      </c>
      <c r="N669" s="92">
        <v>1057774.6042914295</v>
      </c>
      <c r="O669" s="92">
        <v>777311.79356771044</v>
      </c>
      <c r="P669" s="92">
        <v>144835.83330316181</v>
      </c>
      <c r="Q669" s="92">
        <v>65448.616226413185</v>
      </c>
      <c r="R669" s="92">
        <v>2943.1511126511791</v>
      </c>
      <c r="S669" s="92">
        <v>990539.39420993661</v>
      </c>
      <c r="T669" s="92">
        <v>27153.491908152198</v>
      </c>
      <c r="U669" s="92">
        <v>444362.26861491718</v>
      </c>
      <c r="V669" s="92">
        <v>2348467.0755182179</v>
      </c>
      <c r="W669" s="92">
        <v>424094.22972545435</v>
      </c>
      <c r="X669" s="92">
        <v>3244077.0657667415</v>
      </c>
      <c r="Y669" s="92">
        <v>238711.21836588584</v>
      </c>
      <c r="Z669" s="92">
        <v>3998.3216613071304</v>
      </c>
      <c r="AA669" s="92">
        <v>242709.54002719297</v>
      </c>
      <c r="AB669" s="92">
        <v>3097.6324971529016</v>
      </c>
      <c r="AC669" s="92">
        <v>0</v>
      </c>
      <c r="AD669" s="92">
        <v>0</v>
      </c>
    </row>
    <row r="670" spans="4:30" hidden="1" outlineLevel="1" x14ac:dyDescent="0.2">
      <c r="E670" s="93"/>
      <c r="F670" s="93"/>
      <c r="G670" s="86" t="s">
        <v>686</v>
      </c>
      <c r="H670" s="92">
        <v>817757.31611650239</v>
      </c>
      <c r="I670" s="92">
        <v>402813.34424067551</v>
      </c>
      <c r="J670" s="92">
        <v>19912.502948117559</v>
      </c>
      <c r="K670" s="92">
        <v>72938.357097773885</v>
      </c>
      <c r="L670" s="92">
        <v>2295.8405212598145</v>
      </c>
      <c r="M670" s="92">
        <v>215.29657777886999</v>
      </c>
      <c r="N670" s="92">
        <v>75449.494196812564</v>
      </c>
      <c r="O670" s="92">
        <v>55444.497740789753</v>
      </c>
      <c r="P670" s="92">
        <v>10330.925246232026</v>
      </c>
      <c r="Q670" s="92">
        <v>4668.352756939209</v>
      </c>
      <c r="R670" s="92">
        <v>209.93060515294584</v>
      </c>
      <c r="S670" s="92">
        <v>70653.706349113927</v>
      </c>
      <c r="T670" s="92">
        <v>1936.8183182273497</v>
      </c>
      <c r="U670" s="92">
        <v>31695.701779116072</v>
      </c>
      <c r="V670" s="92">
        <v>167512.67450253418</v>
      </c>
      <c r="W670" s="92">
        <v>30250.012615879194</v>
      </c>
      <c r="X670" s="92">
        <v>231395.20721575679</v>
      </c>
      <c r="Y670" s="92">
        <v>17026.917276838703</v>
      </c>
      <c r="Z670" s="92">
        <v>285.19435592222652</v>
      </c>
      <c r="AA670" s="92">
        <v>17312.111632760931</v>
      </c>
      <c r="AB670" s="92">
        <v>220.94953326503258</v>
      </c>
      <c r="AC670" s="92">
        <v>0</v>
      </c>
      <c r="AD670" s="92">
        <v>0</v>
      </c>
    </row>
    <row r="671" spans="4:30" hidden="1" outlineLevel="1" x14ac:dyDescent="0.2">
      <c r="E671" s="93"/>
      <c r="F671" s="93"/>
      <c r="G671" s="86" t="s">
        <v>685</v>
      </c>
      <c r="H671" s="92">
        <v>179636.67991305923</v>
      </c>
      <c r="I671" s="92">
        <v>87459.249099819019</v>
      </c>
      <c r="J671" s="92">
        <v>4220.8977718383967</v>
      </c>
      <c r="K671" s="92">
        <v>15355.419711534041</v>
      </c>
      <c r="L671" s="92">
        <v>474.31446731254397</v>
      </c>
      <c r="M671" s="92">
        <v>59.07335841093419</v>
      </c>
      <c r="N671" s="92">
        <v>15888.80753725752</v>
      </c>
      <c r="O671" s="92">
        <v>11601.259594434188</v>
      </c>
      <c r="P671" s="92">
        <v>2156.6606274077885</v>
      </c>
      <c r="Q671" s="92">
        <v>1283.2387707509315</v>
      </c>
      <c r="R671" s="92">
        <v>0</v>
      </c>
      <c r="S671" s="92">
        <v>15041.158992592909</v>
      </c>
      <c r="T671" s="92">
        <v>405.09606505971334</v>
      </c>
      <c r="U671" s="92">
        <v>6631.653872462889</v>
      </c>
      <c r="V671" s="92">
        <v>46200.631002389709</v>
      </c>
      <c r="W671" s="92">
        <v>0</v>
      </c>
      <c r="X671" s="92">
        <v>53237.380939912313</v>
      </c>
      <c r="Y671" s="92">
        <v>3491.6392494153188</v>
      </c>
      <c r="Z671" s="92">
        <v>58.205721148763104</v>
      </c>
      <c r="AA671" s="92">
        <v>3549.8449705640819</v>
      </c>
      <c r="AB671" s="92">
        <v>46.626086565327434</v>
      </c>
      <c r="AC671" s="92">
        <v>158.53866198486961</v>
      </c>
      <c r="AD671" s="92">
        <v>34.175852524778684</v>
      </c>
    </row>
    <row r="672" spans="4:30" hidden="1" outlineLevel="1" x14ac:dyDescent="0.2">
      <c r="E672" s="93"/>
      <c r="F672" s="93"/>
      <c r="G672" s="86" t="s">
        <v>684</v>
      </c>
      <c r="H672" s="92">
        <v>798907.62914574624</v>
      </c>
      <c r="I672" s="92">
        <v>533944.04238980648</v>
      </c>
      <c r="J672" s="92">
        <v>25168.72827760968</v>
      </c>
      <c r="K672" s="92">
        <v>91389.197065457032</v>
      </c>
      <c r="L672" s="92">
        <v>2824.4017269367523</v>
      </c>
      <c r="M672" s="92">
        <v>0</v>
      </c>
      <c r="N672" s="92">
        <v>94213.598792393779</v>
      </c>
      <c r="O672" s="92">
        <v>68525.924333251052</v>
      </c>
      <c r="P672" s="92">
        <v>12762.958018452748</v>
      </c>
      <c r="Q672" s="92">
        <v>0</v>
      </c>
      <c r="R672" s="92">
        <v>0</v>
      </c>
      <c r="S672" s="92">
        <v>81288.882351703796</v>
      </c>
      <c r="T672" s="92">
        <v>2442.9069731633349</v>
      </c>
      <c r="U672" s="92">
        <v>39398.561554603162</v>
      </c>
      <c r="V672" s="92">
        <v>0</v>
      </c>
      <c r="W672" s="92">
        <v>0</v>
      </c>
      <c r="X672" s="92">
        <v>41841.468527766498</v>
      </c>
      <c r="Y672" s="92">
        <v>20663.715337473652</v>
      </c>
      <c r="Z672" s="92">
        <v>344.7516602053982</v>
      </c>
      <c r="AA672" s="92">
        <v>21008.46699767905</v>
      </c>
      <c r="AB672" s="92">
        <v>279.30661059991832</v>
      </c>
      <c r="AC672" s="92">
        <v>956.8656439669885</v>
      </c>
      <c r="AD672" s="92">
        <v>206.26955421992983</v>
      </c>
    </row>
    <row r="673" spans="1:30" hidden="1" outlineLevel="1" x14ac:dyDescent="0.2">
      <c r="E673" s="93"/>
      <c r="F673" s="93"/>
      <c r="G673" s="86" t="s">
        <v>683</v>
      </c>
      <c r="H673" s="92">
        <v>413704.39485411788</v>
      </c>
      <c r="I673" s="92">
        <v>309327.37656729447</v>
      </c>
      <c r="J673" s="92">
        <v>14912.771409842535</v>
      </c>
      <c r="K673" s="92">
        <v>44998.046053497506</v>
      </c>
      <c r="L673" s="92">
        <v>0</v>
      </c>
      <c r="M673" s="92">
        <v>0</v>
      </c>
      <c r="N673" s="92">
        <v>44998.046053497506</v>
      </c>
      <c r="O673" s="92">
        <v>28672.930088395049</v>
      </c>
      <c r="P673" s="92">
        <v>0</v>
      </c>
      <c r="Q673" s="92">
        <v>0</v>
      </c>
      <c r="R673" s="92">
        <v>0</v>
      </c>
      <c r="S673" s="92">
        <v>28672.930088395049</v>
      </c>
      <c r="T673" s="92">
        <v>775.25587761328791</v>
      </c>
      <c r="U673" s="92">
        <v>0</v>
      </c>
      <c r="V673" s="92">
        <v>0</v>
      </c>
      <c r="W673" s="92">
        <v>0</v>
      </c>
      <c r="X673" s="92">
        <v>775.25587761328791</v>
      </c>
      <c r="Y673" s="92">
        <v>10575.840888689725</v>
      </c>
      <c r="Z673" s="92">
        <v>0</v>
      </c>
      <c r="AA673" s="92">
        <v>10575.840888689725</v>
      </c>
      <c r="AB673" s="92">
        <v>109.74584111404072</v>
      </c>
      <c r="AC673" s="92">
        <v>3726.2934052105838</v>
      </c>
      <c r="AD673" s="92">
        <v>606.13472246062486</v>
      </c>
    </row>
    <row r="674" spans="1:30" hidden="1" outlineLevel="1" x14ac:dyDescent="0.2">
      <c r="E674" s="93"/>
      <c r="F674" s="93"/>
      <c r="G674" s="86" t="s">
        <v>682</v>
      </c>
      <c r="H674" s="92">
        <v>30794819.999999996</v>
      </c>
      <c r="I674" s="92">
        <v>11555050.6569444</v>
      </c>
      <c r="J674" s="92">
        <v>748841.94893543969</v>
      </c>
      <c r="K674" s="92">
        <v>2512445.915939563</v>
      </c>
      <c r="L674" s="92">
        <v>79851.235047213995</v>
      </c>
      <c r="M674" s="92">
        <v>7361.3503936492389</v>
      </c>
      <c r="N674" s="92">
        <v>2599658.5013804263</v>
      </c>
      <c r="O674" s="92">
        <v>2290631.9983702297</v>
      </c>
      <c r="P674" s="92">
        <v>424639.09692240856</v>
      </c>
      <c r="Q674" s="92">
        <v>192945.1366102678</v>
      </c>
      <c r="R674" s="92">
        <v>8939.9466229441787</v>
      </c>
      <c r="S674" s="92">
        <v>2917156.1785258506</v>
      </c>
      <c r="T674" s="92">
        <v>87781.358916496989</v>
      </c>
      <c r="U674" s="92">
        <v>1541309.1591095005</v>
      </c>
      <c r="V674" s="92">
        <v>8750913.4864371046</v>
      </c>
      <c r="W674" s="92">
        <v>1660253.1005557852</v>
      </c>
      <c r="X674" s="92">
        <v>12040257.105018886</v>
      </c>
      <c r="Y674" s="92">
        <v>620601.2559544635</v>
      </c>
      <c r="Z674" s="92">
        <v>10102.39911266671</v>
      </c>
      <c r="AA674" s="92">
        <v>630703.65506713022</v>
      </c>
      <c r="AB674" s="92">
        <v>11268.41356930256</v>
      </c>
      <c r="AC674" s="92">
        <v>243664.35411474723</v>
      </c>
      <c r="AD674" s="92">
        <v>48219.186443811544</v>
      </c>
    </row>
    <row r="675" spans="1:30" hidden="1" outlineLevel="1" x14ac:dyDescent="0.2">
      <c r="E675" s="93"/>
      <c r="F675" s="93"/>
      <c r="G675" s="86" t="s">
        <v>681</v>
      </c>
      <c r="H675" s="92">
        <v>194390.34545828259</v>
      </c>
      <c r="I675" s="92">
        <v>88478.18944006048</v>
      </c>
      <c r="J675" s="92">
        <v>23817.806440214285</v>
      </c>
      <c r="K675" s="92">
        <v>6756.2956685901381</v>
      </c>
      <c r="L675" s="92">
        <v>2234.749883086859</v>
      </c>
      <c r="M675" s="92">
        <v>362.99508814708236</v>
      </c>
      <c r="N675" s="92">
        <v>9354.0406398240812</v>
      </c>
      <c r="O675" s="92">
        <v>1950.9676956797318</v>
      </c>
      <c r="P675" s="92">
        <v>580.24246943611649</v>
      </c>
      <c r="Q675" s="92">
        <v>1264.7284766687026</v>
      </c>
      <c r="R675" s="92">
        <v>222.28079874281252</v>
      </c>
      <c r="S675" s="92">
        <v>4018.2194405273631</v>
      </c>
      <c r="T675" s="92">
        <v>13.423190876313891</v>
      </c>
      <c r="U675" s="92">
        <v>344.21168073879306</v>
      </c>
      <c r="V675" s="92">
        <v>1859.8935323599933</v>
      </c>
      <c r="W675" s="92">
        <v>333.42188144539637</v>
      </c>
      <c r="X675" s="92">
        <v>2550.9502854204966</v>
      </c>
      <c r="Y675" s="92">
        <v>540.27899111898023</v>
      </c>
      <c r="Z675" s="92">
        <v>9.8345023071922242</v>
      </c>
      <c r="AA675" s="92">
        <v>550.11349342617245</v>
      </c>
      <c r="AB675" s="92">
        <v>9.9700682731938279</v>
      </c>
      <c r="AC675" s="92">
        <v>58559.561652093274</v>
      </c>
      <c r="AD675" s="92">
        <v>7051.4939984432394</v>
      </c>
    </row>
    <row r="676" spans="1:30" s="86" customFormat="1" collapsed="1" x14ac:dyDescent="0.2">
      <c r="A676" s="87"/>
      <c r="B676" s="2"/>
      <c r="D676" s="86" t="s">
        <v>629</v>
      </c>
      <c r="E676" s="135">
        <v>44663878</v>
      </c>
      <c r="F676" s="93"/>
      <c r="G676" s="86" t="s">
        <v>679</v>
      </c>
      <c r="H676" s="101">
        <v>44663877.999999993</v>
      </c>
      <c r="I676" s="101">
        <v>18624370.171186615</v>
      </c>
      <c r="J676" s="101">
        <v>1116040.7409983398</v>
      </c>
      <c r="K676" s="101">
        <v>3766452.6024524122</v>
      </c>
      <c r="L676" s="101">
        <v>119867.39491426332</v>
      </c>
      <c r="M676" s="101">
        <v>11017.095524965876</v>
      </c>
      <c r="N676" s="101">
        <v>3897337.0928916414</v>
      </c>
      <c r="O676" s="101">
        <v>3234139.3713904903</v>
      </c>
      <c r="P676" s="101">
        <v>595305.71658709901</v>
      </c>
      <c r="Q676" s="101">
        <v>265610.0728410398</v>
      </c>
      <c r="R676" s="101">
        <v>12315.309139491117</v>
      </c>
      <c r="S676" s="101">
        <v>4107370.46995812</v>
      </c>
      <c r="T676" s="101">
        <v>120508.35124958918</v>
      </c>
      <c r="U676" s="101">
        <v>2063741.5566113386</v>
      </c>
      <c r="V676" s="101">
        <v>11314953.760992605</v>
      </c>
      <c r="W676" s="101">
        <v>2114930.7647785642</v>
      </c>
      <c r="X676" s="101">
        <v>15614134.433632096</v>
      </c>
      <c r="Y676" s="101">
        <v>911610.86606388586</v>
      </c>
      <c r="Z676" s="101">
        <v>14798.707013557421</v>
      </c>
      <c r="AA676" s="101">
        <v>926409.57307744317</v>
      </c>
      <c r="AB676" s="101">
        <v>15032.644206272975</v>
      </c>
      <c r="AC676" s="101">
        <v>307065.61347800295</v>
      </c>
      <c r="AD676" s="101">
        <v>56117.260571460116</v>
      </c>
    </row>
    <row r="677" spans="1:30" x14ac:dyDescent="0.2">
      <c r="E677" s="92"/>
      <c r="F677" s="91"/>
      <c r="G677" s="86"/>
      <c r="H677" s="92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  <c r="AA677" s="92"/>
      <c r="AB677" s="92"/>
      <c r="AC677" s="92"/>
      <c r="AD677" s="92"/>
    </row>
    <row r="678" spans="1:30" x14ac:dyDescent="0.2">
      <c r="C678" s="86" t="s">
        <v>628</v>
      </c>
      <c r="I678" s="99"/>
      <c r="J678" s="99"/>
      <c r="K678" s="99"/>
      <c r="L678" s="99"/>
      <c r="M678" s="99"/>
      <c r="N678" s="99"/>
      <c r="O678" s="99"/>
      <c r="P678" s="99"/>
      <c r="Q678" s="99"/>
      <c r="R678" s="99"/>
      <c r="S678" s="99"/>
      <c r="T678" s="99"/>
      <c r="U678" s="99"/>
      <c r="V678" s="99"/>
      <c r="W678" s="99"/>
      <c r="X678" s="99"/>
      <c r="Y678" s="99"/>
      <c r="Z678" s="99"/>
      <c r="AA678" s="99"/>
      <c r="AB678" s="99"/>
      <c r="AC678" s="99"/>
      <c r="AD678" s="99"/>
    </row>
    <row r="679" spans="1:30" hidden="1" outlineLevel="1" x14ac:dyDescent="0.2">
      <c r="F679" s="91" t="s">
        <v>199</v>
      </c>
      <c r="G679" s="86" t="s">
        <v>687</v>
      </c>
      <c r="H679" s="92">
        <v>0</v>
      </c>
      <c r="I679" s="99">
        <v>0</v>
      </c>
      <c r="J679" s="99">
        <v>0</v>
      </c>
      <c r="K679" s="99">
        <v>0</v>
      </c>
      <c r="L679" s="99">
        <v>0</v>
      </c>
      <c r="M679" s="99">
        <v>0</v>
      </c>
      <c r="N679" s="99">
        <v>0</v>
      </c>
      <c r="O679" s="99">
        <v>0</v>
      </c>
      <c r="P679" s="99">
        <v>0</v>
      </c>
      <c r="Q679" s="99">
        <v>0</v>
      </c>
      <c r="R679" s="99">
        <v>0</v>
      </c>
      <c r="S679" s="99">
        <v>0</v>
      </c>
      <c r="T679" s="99">
        <v>0</v>
      </c>
      <c r="U679" s="99">
        <v>0</v>
      </c>
      <c r="V679" s="99">
        <v>0</v>
      </c>
      <c r="W679" s="99">
        <v>0</v>
      </c>
      <c r="X679" s="99">
        <v>0</v>
      </c>
      <c r="Y679" s="99">
        <v>0</v>
      </c>
      <c r="Z679" s="99">
        <v>0</v>
      </c>
      <c r="AA679" s="99">
        <v>0</v>
      </c>
      <c r="AB679" s="99">
        <v>0</v>
      </c>
      <c r="AC679" s="99">
        <v>0</v>
      </c>
      <c r="AD679" s="99">
        <v>0</v>
      </c>
    </row>
    <row r="680" spans="1:30" hidden="1" outlineLevel="1" x14ac:dyDescent="0.2">
      <c r="F680" s="91" t="s">
        <v>199</v>
      </c>
      <c r="G680" s="86" t="s">
        <v>686</v>
      </c>
      <c r="H680" s="92">
        <v>0</v>
      </c>
      <c r="I680" s="99">
        <v>0</v>
      </c>
      <c r="J680" s="99">
        <v>0</v>
      </c>
      <c r="K680" s="99">
        <v>0</v>
      </c>
      <c r="L680" s="99">
        <v>0</v>
      </c>
      <c r="M680" s="99">
        <v>0</v>
      </c>
      <c r="N680" s="99">
        <v>0</v>
      </c>
      <c r="O680" s="99">
        <v>0</v>
      </c>
      <c r="P680" s="99">
        <v>0</v>
      </c>
      <c r="Q680" s="99">
        <v>0</v>
      </c>
      <c r="R680" s="99">
        <v>0</v>
      </c>
      <c r="S680" s="99">
        <v>0</v>
      </c>
      <c r="T680" s="99">
        <v>0</v>
      </c>
      <c r="U680" s="99">
        <v>0</v>
      </c>
      <c r="V680" s="99">
        <v>0</v>
      </c>
      <c r="W680" s="99">
        <v>0</v>
      </c>
      <c r="X680" s="99">
        <v>0</v>
      </c>
      <c r="Y680" s="99">
        <v>0</v>
      </c>
      <c r="Z680" s="99">
        <v>0</v>
      </c>
      <c r="AA680" s="99">
        <v>0</v>
      </c>
      <c r="AB680" s="99">
        <v>0</v>
      </c>
      <c r="AC680" s="99">
        <v>0</v>
      </c>
      <c r="AD680" s="99">
        <v>0</v>
      </c>
    </row>
    <row r="681" spans="1:30" hidden="1" outlineLevel="1" x14ac:dyDescent="0.2">
      <c r="F681" s="91" t="s">
        <v>199</v>
      </c>
      <c r="G681" s="86" t="s">
        <v>685</v>
      </c>
      <c r="H681" s="92">
        <v>0</v>
      </c>
      <c r="I681" s="99">
        <v>0</v>
      </c>
      <c r="J681" s="99">
        <v>0</v>
      </c>
      <c r="K681" s="99">
        <v>0</v>
      </c>
      <c r="L681" s="99">
        <v>0</v>
      </c>
      <c r="M681" s="99">
        <v>0</v>
      </c>
      <c r="N681" s="99">
        <v>0</v>
      </c>
      <c r="O681" s="99">
        <v>0</v>
      </c>
      <c r="P681" s="99">
        <v>0</v>
      </c>
      <c r="Q681" s="99">
        <v>0</v>
      </c>
      <c r="R681" s="99">
        <v>0</v>
      </c>
      <c r="S681" s="99">
        <v>0</v>
      </c>
      <c r="T681" s="99">
        <v>0</v>
      </c>
      <c r="U681" s="99">
        <v>0</v>
      </c>
      <c r="V681" s="99">
        <v>0</v>
      </c>
      <c r="W681" s="99">
        <v>0</v>
      </c>
      <c r="X681" s="99">
        <v>0</v>
      </c>
      <c r="Y681" s="99">
        <v>0</v>
      </c>
      <c r="Z681" s="99">
        <v>0</v>
      </c>
      <c r="AA681" s="99">
        <v>0</v>
      </c>
      <c r="AB681" s="99">
        <v>0</v>
      </c>
      <c r="AC681" s="99">
        <v>0</v>
      </c>
      <c r="AD681" s="99">
        <v>0</v>
      </c>
    </row>
    <row r="682" spans="1:30" hidden="1" outlineLevel="1" x14ac:dyDescent="0.2">
      <c r="F682" s="91" t="s">
        <v>199</v>
      </c>
      <c r="G682" s="86" t="s">
        <v>684</v>
      </c>
      <c r="H682" s="92">
        <v>0</v>
      </c>
      <c r="I682" s="99">
        <v>0</v>
      </c>
      <c r="J682" s="99">
        <v>0</v>
      </c>
      <c r="K682" s="99">
        <v>0</v>
      </c>
      <c r="L682" s="99">
        <v>0</v>
      </c>
      <c r="M682" s="99">
        <v>0</v>
      </c>
      <c r="N682" s="99">
        <v>0</v>
      </c>
      <c r="O682" s="99">
        <v>0</v>
      </c>
      <c r="P682" s="99">
        <v>0</v>
      </c>
      <c r="Q682" s="99">
        <v>0</v>
      </c>
      <c r="R682" s="99">
        <v>0</v>
      </c>
      <c r="S682" s="99">
        <v>0</v>
      </c>
      <c r="T682" s="99">
        <v>0</v>
      </c>
      <c r="U682" s="99">
        <v>0</v>
      </c>
      <c r="V682" s="99">
        <v>0</v>
      </c>
      <c r="W682" s="99">
        <v>0</v>
      </c>
      <c r="X682" s="99">
        <v>0</v>
      </c>
      <c r="Y682" s="99">
        <v>0</v>
      </c>
      <c r="Z682" s="99">
        <v>0</v>
      </c>
      <c r="AA682" s="99">
        <v>0</v>
      </c>
      <c r="AB682" s="99">
        <v>0</v>
      </c>
      <c r="AC682" s="99">
        <v>0</v>
      </c>
      <c r="AD682" s="99">
        <v>0</v>
      </c>
    </row>
    <row r="683" spans="1:30" hidden="1" outlineLevel="1" x14ac:dyDescent="0.2">
      <c r="F683" s="91" t="s">
        <v>199</v>
      </c>
      <c r="G683" s="86" t="s">
        <v>683</v>
      </c>
      <c r="H683" s="92">
        <v>0</v>
      </c>
      <c r="I683" s="99">
        <v>0</v>
      </c>
      <c r="J683" s="99">
        <v>0</v>
      </c>
      <c r="K683" s="99">
        <v>0</v>
      </c>
      <c r="L683" s="99">
        <v>0</v>
      </c>
      <c r="M683" s="99">
        <v>0</v>
      </c>
      <c r="N683" s="99">
        <v>0</v>
      </c>
      <c r="O683" s="99">
        <v>0</v>
      </c>
      <c r="P683" s="99">
        <v>0</v>
      </c>
      <c r="Q683" s="99">
        <v>0</v>
      </c>
      <c r="R683" s="99">
        <v>0</v>
      </c>
      <c r="S683" s="99">
        <v>0</v>
      </c>
      <c r="T683" s="99">
        <v>0</v>
      </c>
      <c r="U683" s="99">
        <v>0</v>
      </c>
      <c r="V683" s="99">
        <v>0</v>
      </c>
      <c r="W683" s="99">
        <v>0</v>
      </c>
      <c r="X683" s="99">
        <v>0</v>
      </c>
      <c r="Y683" s="99">
        <v>0</v>
      </c>
      <c r="Z683" s="99">
        <v>0</v>
      </c>
      <c r="AA683" s="99">
        <v>0</v>
      </c>
      <c r="AB683" s="99">
        <v>0</v>
      </c>
      <c r="AC683" s="99">
        <v>0</v>
      </c>
      <c r="AD683" s="99">
        <v>0</v>
      </c>
    </row>
    <row r="684" spans="1:30" hidden="1" outlineLevel="1" x14ac:dyDescent="0.2">
      <c r="F684" s="91" t="s">
        <v>199</v>
      </c>
      <c r="G684" s="86" t="s">
        <v>682</v>
      </c>
      <c r="H684" s="92">
        <v>-1610191.9999999995</v>
      </c>
      <c r="I684" s="99">
        <v>-604187.65647620661</v>
      </c>
      <c r="J684" s="99">
        <v>-39155.264276272879</v>
      </c>
      <c r="K684" s="99">
        <v>-131370.15622362972</v>
      </c>
      <c r="L684" s="99">
        <v>-4175.2418057044524</v>
      </c>
      <c r="M684" s="99">
        <v>-384.90848503257547</v>
      </c>
      <c r="N684" s="99">
        <v>-135930.30651436676</v>
      </c>
      <c r="O684" s="99">
        <v>-119772.00447087389</v>
      </c>
      <c r="P684" s="99">
        <v>-22203.425016015255</v>
      </c>
      <c r="Q684" s="99">
        <v>-10088.668010034167</v>
      </c>
      <c r="R684" s="99">
        <v>-467.44973773809141</v>
      </c>
      <c r="S684" s="99">
        <v>-152531.54723466138</v>
      </c>
      <c r="T684" s="99">
        <v>-4589.8901788181302</v>
      </c>
      <c r="U684" s="99">
        <v>-80591.595519143972</v>
      </c>
      <c r="V684" s="99">
        <v>-457565.61943057738</v>
      </c>
      <c r="W684" s="99">
        <v>-86810.907174976863</v>
      </c>
      <c r="X684" s="99">
        <v>-629558.01230351639</v>
      </c>
      <c r="Y684" s="99">
        <v>-32449.846354933379</v>
      </c>
      <c r="Z684" s="99">
        <v>-528.23176859040041</v>
      </c>
      <c r="AA684" s="99">
        <v>-32978.078123523781</v>
      </c>
      <c r="AB684" s="99">
        <v>-589.20004669559455</v>
      </c>
      <c r="AC684" s="99">
        <v>-12740.662023052353</v>
      </c>
      <c r="AD684" s="99">
        <v>-2521.2730017039812</v>
      </c>
    </row>
    <row r="685" spans="1:30" hidden="1" outlineLevel="1" x14ac:dyDescent="0.2">
      <c r="F685" s="91" t="s">
        <v>199</v>
      </c>
      <c r="G685" s="86" t="s">
        <v>681</v>
      </c>
      <c r="H685" s="92">
        <v>0</v>
      </c>
      <c r="I685" s="99">
        <v>0</v>
      </c>
      <c r="J685" s="99">
        <v>0</v>
      </c>
      <c r="K685" s="99">
        <v>0</v>
      </c>
      <c r="L685" s="99">
        <v>0</v>
      </c>
      <c r="M685" s="99">
        <v>0</v>
      </c>
      <c r="N685" s="99">
        <v>0</v>
      </c>
      <c r="O685" s="99">
        <v>0</v>
      </c>
      <c r="P685" s="99">
        <v>0</v>
      </c>
      <c r="Q685" s="99">
        <v>0</v>
      </c>
      <c r="R685" s="99">
        <v>0</v>
      </c>
      <c r="S685" s="99">
        <v>0</v>
      </c>
      <c r="T685" s="99">
        <v>0</v>
      </c>
      <c r="U685" s="99">
        <v>0</v>
      </c>
      <c r="V685" s="99">
        <v>0</v>
      </c>
      <c r="W685" s="99">
        <v>0</v>
      </c>
      <c r="X685" s="99">
        <v>0</v>
      </c>
      <c r="Y685" s="99">
        <v>0</v>
      </c>
      <c r="Z685" s="99">
        <v>0</v>
      </c>
      <c r="AA685" s="99">
        <v>0</v>
      </c>
      <c r="AB685" s="99">
        <v>0</v>
      </c>
      <c r="AC685" s="99">
        <v>0</v>
      </c>
      <c r="AD685" s="99">
        <v>0</v>
      </c>
    </row>
    <row r="686" spans="1:30" collapsed="1" x14ac:dyDescent="0.2">
      <c r="D686" s="84" t="s">
        <v>656</v>
      </c>
      <c r="E686" s="104">
        <v>-1610192</v>
      </c>
      <c r="F686" s="102" t="s">
        <v>199</v>
      </c>
      <c r="G686" s="86" t="s">
        <v>679</v>
      </c>
      <c r="H686" s="92">
        <v>-1610191.9999999995</v>
      </c>
      <c r="I686" s="99">
        <v>-604187.65647620661</v>
      </c>
      <c r="J686" s="99">
        <v>-39155.264276272879</v>
      </c>
      <c r="K686" s="99">
        <v>-131370.15622362972</v>
      </c>
      <c r="L686" s="99">
        <v>-4175.2418057044524</v>
      </c>
      <c r="M686" s="99">
        <v>-384.90848503257547</v>
      </c>
      <c r="N686" s="99">
        <v>-135930.30651436676</v>
      </c>
      <c r="O686" s="99">
        <v>-119772.00447087389</v>
      </c>
      <c r="P686" s="99">
        <v>-22203.425016015255</v>
      </c>
      <c r="Q686" s="99">
        <v>-10088.668010034167</v>
      </c>
      <c r="R686" s="99">
        <v>-467.44973773809141</v>
      </c>
      <c r="S686" s="99">
        <v>-152531.54723466138</v>
      </c>
      <c r="T686" s="99">
        <v>-4589.8901788181302</v>
      </c>
      <c r="U686" s="99">
        <v>-80591.595519143972</v>
      </c>
      <c r="V686" s="99">
        <v>-457565.61943057738</v>
      </c>
      <c r="W686" s="99">
        <v>-86810.907174976863</v>
      </c>
      <c r="X686" s="99">
        <v>-629558.01230351639</v>
      </c>
      <c r="Y686" s="99">
        <v>-32449.846354933379</v>
      </c>
      <c r="Z686" s="99">
        <v>-528.23176859040041</v>
      </c>
      <c r="AA686" s="99">
        <v>-32978.078123523781</v>
      </c>
      <c r="AB686" s="99">
        <v>-589.20004669559455</v>
      </c>
      <c r="AC686" s="99">
        <v>-12740.662023052353</v>
      </c>
      <c r="AD686" s="99">
        <v>-2521.2730017039812</v>
      </c>
    </row>
    <row r="687" spans="1:30" hidden="1" outlineLevel="1" x14ac:dyDescent="0.2">
      <c r="F687" s="91" t="s">
        <v>199</v>
      </c>
      <c r="G687" s="86" t="s">
        <v>687</v>
      </c>
      <c r="H687" s="92">
        <v>0</v>
      </c>
      <c r="I687" s="99">
        <v>0</v>
      </c>
      <c r="J687" s="99">
        <v>0</v>
      </c>
      <c r="K687" s="99">
        <v>0</v>
      </c>
      <c r="L687" s="99">
        <v>0</v>
      </c>
      <c r="M687" s="99">
        <v>0</v>
      </c>
      <c r="N687" s="99">
        <v>0</v>
      </c>
      <c r="O687" s="99">
        <v>0</v>
      </c>
      <c r="P687" s="99">
        <v>0</v>
      </c>
      <c r="Q687" s="99">
        <v>0</v>
      </c>
      <c r="R687" s="99">
        <v>0</v>
      </c>
      <c r="S687" s="99">
        <v>0</v>
      </c>
      <c r="T687" s="99">
        <v>0</v>
      </c>
      <c r="U687" s="99">
        <v>0</v>
      </c>
      <c r="V687" s="99">
        <v>0</v>
      </c>
      <c r="W687" s="99">
        <v>0</v>
      </c>
      <c r="X687" s="99">
        <v>0</v>
      </c>
      <c r="Y687" s="99">
        <v>0</v>
      </c>
      <c r="Z687" s="99">
        <v>0</v>
      </c>
      <c r="AA687" s="99">
        <v>0</v>
      </c>
      <c r="AB687" s="99">
        <v>0</v>
      </c>
      <c r="AC687" s="99">
        <v>0</v>
      </c>
      <c r="AD687" s="99">
        <v>0</v>
      </c>
    </row>
    <row r="688" spans="1:30" hidden="1" outlineLevel="1" x14ac:dyDescent="0.2">
      <c r="F688" s="91" t="s">
        <v>199</v>
      </c>
      <c r="G688" s="86" t="s">
        <v>686</v>
      </c>
      <c r="H688" s="92">
        <v>0</v>
      </c>
      <c r="I688" s="99">
        <v>0</v>
      </c>
      <c r="J688" s="99">
        <v>0</v>
      </c>
      <c r="K688" s="99">
        <v>0</v>
      </c>
      <c r="L688" s="99">
        <v>0</v>
      </c>
      <c r="M688" s="99">
        <v>0</v>
      </c>
      <c r="N688" s="99">
        <v>0</v>
      </c>
      <c r="O688" s="99">
        <v>0</v>
      </c>
      <c r="P688" s="99">
        <v>0</v>
      </c>
      <c r="Q688" s="99">
        <v>0</v>
      </c>
      <c r="R688" s="99">
        <v>0</v>
      </c>
      <c r="S688" s="99">
        <v>0</v>
      </c>
      <c r="T688" s="99">
        <v>0</v>
      </c>
      <c r="U688" s="99">
        <v>0</v>
      </c>
      <c r="V688" s="99">
        <v>0</v>
      </c>
      <c r="W688" s="99">
        <v>0</v>
      </c>
      <c r="X688" s="99">
        <v>0</v>
      </c>
      <c r="Y688" s="99">
        <v>0</v>
      </c>
      <c r="Z688" s="99">
        <v>0</v>
      </c>
      <c r="AA688" s="99">
        <v>0</v>
      </c>
      <c r="AB688" s="99">
        <v>0</v>
      </c>
      <c r="AC688" s="99">
        <v>0</v>
      </c>
      <c r="AD688" s="99">
        <v>0</v>
      </c>
    </row>
    <row r="689" spans="1:30" hidden="1" outlineLevel="1" x14ac:dyDescent="0.2">
      <c r="F689" s="91" t="s">
        <v>199</v>
      </c>
      <c r="G689" s="86" t="s">
        <v>685</v>
      </c>
      <c r="H689" s="92">
        <v>0</v>
      </c>
      <c r="I689" s="99">
        <v>0</v>
      </c>
      <c r="J689" s="99">
        <v>0</v>
      </c>
      <c r="K689" s="99">
        <v>0</v>
      </c>
      <c r="L689" s="99">
        <v>0</v>
      </c>
      <c r="M689" s="99">
        <v>0</v>
      </c>
      <c r="N689" s="99">
        <v>0</v>
      </c>
      <c r="O689" s="99">
        <v>0</v>
      </c>
      <c r="P689" s="99">
        <v>0</v>
      </c>
      <c r="Q689" s="99">
        <v>0</v>
      </c>
      <c r="R689" s="99">
        <v>0</v>
      </c>
      <c r="S689" s="99">
        <v>0</v>
      </c>
      <c r="T689" s="99">
        <v>0</v>
      </c>
      <c r="U689" s="99">
        <v>0</v>
      </c>
      <c r="V689" s="99">
        <v>0</v>
      </c>
      <c r="W689" s="99">
        <v>0</v>
      </c>
      <c r="X689" s="99">
        <v>0</v>
      </c>
      <c r="Y689" s="99">
        <v>0</v>
      </c>
      <c r="Z689" s="99">
        <v>0</v>
      </c>
      <c r="AA689" s="99">
        <v>0</v>
      </c>
      <c r="AB689" s="99">
        <v>0</v>
      </c>
      <c r="AC689" s="99">
        <v>0</v>
      </c>
      <c r="AD689" s="99">
        <v>0</v>
      </c>
    </row>
    <row r="690" spans="1:30" hidden="1" outlineLevel="1" x14ac:dyDescent="0.2">
      <c r="F690" s="91" t="s">
        <v>199</v>
      </c>
      <c r="G690" s="86" t="s">
        <v>684</v>
      </c>
      <c r="H690" s="92">
        <v>0</v>
      </c>
      <c r="I690" s="99">
        <v>0</v>
      </c>
      <c r="J690" s="99">
        <v>0</v>
      </c>
      <c r="K690" s="99">
        <v>0</v>
      </c>
      <c r="L690" s="99">
        <v>0</v>
      </c>
      <c r="M690" s="99">
        <v>0</v>
      </c>
      <c r="N690" s="99">
        <v>0</v>
      </c>
      <c r="O690" s="99">
        <v>0</v>
      </c>
      <c r="P690" s="99">
        <v>0</v>
      </c>
      <c r="Q690" s="99">
        <v>0</v>
      </c>
      <c r="R690" s="99">
        <v>0</v>
      </c>
      <c r="S690" s="99">
        <v>0</v>
      </c>
      <c r="T690" s="99">
        <v>0</v>
      </c>
      <c r="U690" s="99">
        <v>0</v>
      </c>
      <c r="V690" s="99">
        <v>0</v>
      </c>
      <c r="W690" s="99">
        <v>0</v>
      </c>
      <c r="X690" s="99">
        <v>0</v>
      </c>
      <c r="Y690" s="99">
        <v>0</v>
      </c>
      <c r="Z690" s="99">
        <v>0</v>
      </c>
      <c r="AA690" s="99">
        <v>0</v>
      </c>
      <c r="AB690" s="99">
        <v>0</v>
      </c>
      <c r="AC690" s="99">
        <v>0</v>
      </c>
      <c r="AD690" s="99">
        <v>0</v>
      </c>
    </row>
    <row r="691" spans="1:30" hidden="1" outlineLevel="1" x14ac:dyDescent="0.2">
      <c r="F691" s="91" t="s">
        <v>199</v>
      </c>
      <c r="G691" s="86" t="s">
        <v>683</v>
      </c>
      <c r="H691" s="92">
        <v>0</v>
      </c>
      <c r="I691" s="99">
        <v>0</v>
      </c>
      <c r="J691" s="99">
        <v>0</v>
      </c>
      <c r="K691" s="99">
        <v>0</v>
      </c>
      <c r="L691" s="99">
        <v>0</v>
      </c>
      <c r="M691" s="99">
        <v>0</v>
      </c>
      <c r="N691" s="99">
        <v>0</v>
      </c>
      <c r="O691" s="99">
        <v>0</v>
      </c>
      <c r="P691" s="99">
        <v>0</v>
      </c>
      <c r="Q691" s="99">
        <v>0</v>
      </c>
      <c r="R691" s="99">
        <v>0</v>
      </c>
      <c r="S691" s="99">
        <v>0</v>
      </c>
      <c r="T691" s="99">
        <v>0</v>
      </c>
      <c r="U691" s="99">
        <v>0</v>
      </c>
      <c r="V691" s="99">
        <v>0</v>
      </c>
      <c r="W691" s="99">
        <v>0</v>
      </c>
      <c r="X691" s="99">
        <v>0</v>
      </c>
      <c r="Y691" s="99">
        <v>0</v>
      </c>
      <c r="Z691" s="99">
        <v>0</v>
      </c>
      <c r="AA691" s="99">
        <v>0</v>
      </c>
      <c r="AB691" s="99">
        <v>0</v>
      </c>
      <c r="AC691" s="99">
        <v>0</v>
      </c>
      <c r="AD691" s="99">
        <v>0</v>
      </c>
    </row>
    <row r="692" spans="1:30" hidden="1" outlineLevel="1" x14ac:dyDescent="0.2">
      <c r="F692" s="91" t="s">
        <v>199</v>
      </c>
      <c r="G692" s="86" t="s">
        <v>682</v>
      </c>
      <c r="H692" s="92">
        <v>-6709111</v>
      </c>
      <c r="I692" s="99">
        <v>-2517440.1885792124</v>
      </c>
      <c r="J692" s="99">
        <v>-163146.39140167719</v>
      </c>
      <c r="K692" s="99">
        <v>-547373.82883014739</v>
      </c>
      <c r="L692" s="99">
        <v>-17396.782946575073</v>
      </c>
      <c r="M692" s="99">
        <v>-1603.7800156288115</v>
      </c>
      <c r="N692" s="99">
        <v>-566374.39179235126</v>
      </c>
      <c r="O692" s="99">
        <v>-499048.35739314888</v>
      </c>
      <c r="P692" s="99">
        <v>-92513.962938968223</v>
      </c>
      <c r="Q692" s="99">
        <v>-42035.976778836521</v>
      </c>
      <c r="R692" s="99">
        <v>-1947.7007570561425</v>
      </c>
      <c r="S692" s="99">
        <v>-635545.99786800984</v>
      </c>
      <c r="T692" s="99">
        <v>-19124.478750050108</v>
      </c>
      <c r="U692" s="99">
        <v>-335797.19685915683</v>
      </c>
      <c r="V692" s="99">
        <v>-1906517.0678673727</v>
      </c>
      <c r="W692" s="99">
        <v>-361710.9091633893</v>
      </c>
      <c r="X692" s="99">
        <v>-2623149.6526399688</v>
      </c>
      <c r="Y692" s="99">
        <v>-135207.24306678548</v>
      </c>
      <c r="Z692" s="99">
        <v>-2200.9583758951167</v>
      </c>
      <c r="AA692" s="99">
        <v>-137408.20144268058</v>
      </c>
      <c r="AB692" s="99">
        <v>-2454.9920223712002</v>
      </c>
      <c r="AC692" s="99">
        <v>-53085.915049970936</v>
      </c>
      <c r="AD692" s="99">
        <v>-10505.26920375657</v>
      </c>
    </row>
    <row r="693" spans="1:30" hidden="1" outlineLevel="1" x14ac:dyDescent="0.2">
      <c r="F693" s="91" t="s">
        <v>199</v>
      </c>
      <c r="G693" s="86" t="s">
        <v>681</v>
      </c>
      <c r="H693" s="92">
        <v>0</v>
      </c>
      <c r="I693" s="99">
        <v>0</v>
      </c>
      <c r="J693" s="99">
        <v>0</v>
      </c>
      <c r="K693" s="99">
        <v>0</v>
      </c>
      <c r="L693" s="99">
        <v>0</v>
      </c>
      <c r="M693" s="99">
        <v>0</v>
      </c>
      <c r="N693" s="99">
        <v>0</v>
      </c>
      <c r="O693" s="99">
        <v>0</v>
      </c>
      <c r="P693" s="99">
        <v>0</v>
      </c>
      <c r="Q693" s="99">
        <v>0</v>
      </c>
      <c r="R693" s="99">
        <v>0</v>
      </c>
      <c r="S693" s="99">
        <v>0</v>
      </c>
      <c r="T693" s="99">
        <v>0</v>
      </c>
      <c r="U693" s="99">
        <v>0</v>
      </c>
      <c r="V693" s="99">
        <v>0</v>
      </c>
      <c r="W693" s="99">
        <v>0</v>
      </c>
      <c r="X693" s="99">
        <v>0</v>
      </c>
      <c r="Y693" s="99">
        <v>0</v>
      </c>
      <c r="Z693" s="99">
        <v>0</v>
      </c>
      <c r="AA693" s="99">
        <v>0</v>
      </c>
      <c r="AB693" s="99">
        <v>0</v>
      </c>
      <c r="AC693" s="99">
        <v>0</v>
      </c>
      <c r="AD693" s="99">
        <v>0</v>
      </c>
    </row>
    <row r="694" spans="1:30" collapsed="1" x14ac:dyDescent="0.2">
      <c r="D694" s="84" t="s">
        <v>627</v>
      </c>
      <c r="E694" s="104">
        <v>-6709111</v>
      </c>
      <c r="F694" s="102" t="s">
        <v>199</v>
      </c>
      <c r="G694" s="86" t="s">
        <v>679</v>
      </c>
      <c r="H694" s="92">
        <v>-6709111</v>
      </c>
      <c r="I694" s="99">
        <v>-2517440.1885792124</v>
      </c>
      <c r="J694" s="99">
        <v>-163146.39140167719</v>
      </c>
      <c r="K694" s="99">
        <v>-547373.82883014739</v>
      </c>
      <c r="L694" s="99">
        <v>-17396.782946575073</v>
      </c>
      <c r="M694" s="99">
        <v>-1603.7800156288115</v>
      </c>
      <c r="N694" s="99">
        <v>-566374.39179235126</v>
      </c>
      <c r="O694" s="99">
        <v>-499048.35739314888</v>
      </c>
      <c r="P694" s="99">
        <v>-92513.962938968223</v>
      </c>
      <c r="Q694" s="99">
        <v>-42035.976778836521</v>
      </c>
      <c r="R694" s="99">
        <v>-1947.7007570561425</v>
      </c>
      <c r="S694" s="99">
        <v>-635545.99786800984</v>
      </c>
      <c r="T694" s="99">
        <v>-19124.478750050108</v>
      </c>
      <c r="U694" s="99">
        <v>-335797.19685915683</v>
      </c>
      <c r="V694" s="99">
        <v>-1906517.0678673727</v>
      </c>
      <c r="W694" s="99">
        <v>-361710.9091633893</v>
      </c>
      <c r="X694" s="99">
        <v>-2623149.6526399688</v>
      </c>
      <c r="Y694" s="99">
        <v>-135207.24306678548</v>
      </c>
      <c r="Z694" s="99">
        <v>-2200.9583758951167</v>
      </c>
      <c r="AA694" s="99">
        <v>-137408.20144268058</v>
      </c>
      <c r="AB694" s="99">
        <v>-2454.9920223712002</v>
      </c>
      <c r="AC694" s="99">
        <v>-53085.915049970936</v>
      </c>
      <c r="AD694" s="99">
        <v>-10505.26920375657</v>
      </c>
    </row>
    <row r="695" spans="1:30" hidden="1" outlineLevel="1" x14ac:dyDescent="0.2">
      <c r="F695" s="91"/>
      <c r="G695" s="86" t="s">
        <v>687</v>
      </c>
      <c r="H695" s="93">
        <v>0</v>
      </c>
      <c r="I695" s="93">
        <v>0</v>
      </c>
      <c r="J695" s="93">
        <v>0</v>
      </c>
      <c r="K695" s="93">
        <v>0</v>
      </c>
      <c r="L695" s="93">
        <v>0</v>
      </c>
      <c r="M695" s="93">
        <v>0</v>
      </c>
      <c r="N695" s="93">
        <v>0</v>
      </c>
      <c r="O695" s="93">
        <v>0</v>
      </c>
      <c r="P695" s="93">
        <v>0</v>
      </c>
      <c r="Q695" s="93">
        <v>0</v>
      </c>
      <c r="R695" s="93">
        <v>0</v>
      </c>
      <c r="S695" s="93">
        <v>0</v>
      </c>
      <c r="T695" s="93">
        <v>0</v>
      </c>
      <c r="U695" s="93">
        <v>0</v>
      </c>
      <c r="V695" s="93">
        <v>0</v>
      </c>
      <c r="W695" s="93">
        <v>0</v>
      </c>
      <c r="X695" s="93">
        <v>0</v>
      </c>
      <c r="Y695" s="93">
        <v>0</v>
      </c>
      <c r="Z695" s="93">
        <v>0</v>
      </c>
      <c r="AA695" s="93">
        <v>0</v>
      </c>
      <c r="AB695" s="93">
        <v>0</v>
      </c>
      <c r="AC695" s="93">
        <v>0</v>
      </c>
      <c r="AD695" s="93">
        <v>0</v>
      </c>
    </row>
    <row r="696" spans="1:30" hidden="1" outlineLevel="1" x14ac:dyDescent="0.2">
      <c r="F696" s="91"/>
      <c r="G696" s="86" t="s">
        <v>686</v>
      </c>
      <c r="H696" s="93">
        <v>0</v>
      </c>
      <c r="I696" s="93">
        <v>0</v>
      </c>
      <c r="J696" s="93">
        <v>0</v>
      </c>
      <c r="K696" s="93">
        <v>0</v>
      </c>
      <c r="L696" s="93">
        <v>0</v>
      </c>
      <c r="M696" s="93">
        <v>0</v>
      </c>
      <c r="N696" s="93">
        <v>0</v>
      </c>
      <c r="O696" s="93">
        <v>0</v>
      </c>
      <c r="P696" s="93">
        <v>0</v>
      </c>
      <c r="Q696" s="93">
        <v>0</v>
      </c>
      <c r="R696" s="93">
        <v>0</v>
      </c>
      <c r="S696" s="93">
        <v>0</v>
      </c>
      <c r="T696" s="93">
        <v>0</v>
      </c>
      <c r="U696" s="93">
        <v>0</v>
      </c>
      <c r="V696" s="93">
        <v>0</v>
      </c>
      <c r="W696" s="93">
        <v>0</v>
      </c>
      <c r="X696" s="93">
        <v>0</v>
      </c>
      <c r="Y696" s="93">
        <v>0</v>
      </c>
      <c r="Z696" s="93">
        <v>0</v>
      </c>
      <c r="AA696" s="93">
        <v>0</v>
      </c>
      <c r="AB696" s="93">
        <v>0</v>
      </c>
      <c r="AC696" s="93">
        <v>0</v>
      </c>
      <c r="AD696" s="93">
        <v>0</v>
      </c>
    </row>
    <row r="697" spans="1:30" hidden="1" outlineLevel="1" x14ac:dyDescent="0.2">
      <c r="F697" s="91"/>
      <c r="G697" s="86" t="s">
        <v>685</v>
      </c>
      <c r="H697" s="93">
        <v>0</v>
      </c>
      <c r="I697" s="93">
        <v>0</v>
      </c>
      <c r="J697" s="93">
        <v>0</v>
      </c>
      <c r="K697" s="93">
        <v>0</v>
      </c>
      <c r="L697" s="93">
        <v>0</v>
      </c>
      <c r="M697" s="93">
        <v>0</v>
      </c>
      <c r="N697" s="93">
        <v>0</v>
      </c>
      <c r="O697" s="93">
        <v>0</v>
      </c>
      <c r="P697" s="93">
        <v>0</v>
      </c>
      <c r="Q697" s="93">
        <v>0</v>
      </c>
      <c r="R697" s="93">
        <v>0</v>
      </c>
      <c r="S697" s="93">
        <v>0</v>
      </c>
      <c r="T697" s="93">
        <v>0</v>
      </c>
      <c r="U697" s="93">
        <v>0</v>
      </c>
      <c r="V697" s="93">
        <v>0</v>
      </c>
      <c r="W697" s="93">
        <v>0</v>
      </c>
      <c r="X697" s="93">
        <v>0</v>
      </c>
      <c r="Y697" s="93">
        <v>0</v>
      </c>
      <c r="Z697" s="93">
        <v>0</v>
      </c>
      <c r="AA697" s="93">
        <v>0</v>
      </c>
      <c r="AB697" s="93">
        <v>0</v>
      </c>
      <c r="AC697" s="93">
        <v>0</v>
      </c>
      <c r="AD697" s="93">
        <v>0</v>
      </c>
    </row>
    <row r="698" spans="1:30" hidden="1" outlineLevel="1" x14ac:dyDescent="0.2">
      <c r="F698" s="91"/>
      <c r="G698" s="86" t="s">
        <v>684</v>
      </c>
      <c r="H698" s="93">
        <v>0</v>
      </c>
      <c r="I698" s="93">
        <v>0</v>
      </c>
      <c r="J698" s="93">
        <v>0</v>
      </c>
      <c r="K698" s="93">
        <v>0</v>
      </c>
      <c r="L698" s="93">
        <v>0</v>
      </c>
      <c r="M698" s="93">
        <v>0</v>
      </c>
      <c r="N698" s="93">
        <v>0</v>
      </c>
      <c r="O698" s="93">
        <v>0</v>
      </c>
      <c r="P698" s="93">
        <v>0</v>
      </c>
      <c r="Q698" s="93">
        <v>0</v>
      </c>
      <c r="R698" s="93">
        <v>0</v>
      </c>
      <c r="S698" s="93">
        <v>0</v>
      </c>
      <c r="T698" s="93">
        <v>0</v>
      </c>
      <c r="U698" s="93">
        <v>0</v>
      </c>
      <c r="V698" s="93">
        <v>0</v>
      </c>
      <c r="W698" s="93">
        <v>0</v>
      </c>
      <c r="X698" s="93">
        <v>0</v>
      </c>
      <c r="Y698" s="93">
        <v>0</v>
      </c>
      <c r="Z698" s="93">
        <v>0</v>
      </c>
      <c r="AA698" s="93">
        <v>0</v>
      </c>
      <c r="AB698" s="93">
        <v>0</v>
      </c>
      <c r="AC698" s="93">
        <v>0</v>
      </c>
      <c r="AD698" s="93">
        <v>0</v>
      </c>
    </row>
    <row r="699" spans="1:30" hidden="1" outlineLevel="1" x14ac:dyDescent="0.2">
      <c r="F699" s="91"/>
      <c r="G699" s="86" t="s">
        <v>683</v>
      </c>
      <c r="H699" s="93">
        <v>0</v>
      </c>
      <c r="I699" s="93">
        <v>0</v>
      </c>
      <c r="J699" s="93">
        <v>0</v>
      </c>
      <c r="K699" s="93">
        <v>0</v>
      </c>
      <c r="L699" s="93">
        <v>0</v>
      </c>
      <c r="M699" s="93">
        <v>0</v>
      </c>
      <c r="N699" s="93">
        <v>0</v>
      </c>
      <c r="O699" s="93">
        <v>0</v>
      </c>
      <c r="P699" s="93">
        <v>0</v>
      </c>
      <c r="Q699" s="93">
        <v>0</v>
      </c>
      <c r="R699" s="93">
        <v>0</v>
      </c>
      <c r="S699" s="93">
        <v>0</v>
      </c>
      <c r="T699" s="93">
        <v>0</v>
      </c>
      <c r="U699" s="93">
        <v>0</v>
      </c>
      <c r="V699" s="93">
        <v>0</v>
      </c>
      <c r="W699" s="93">
        <v>0</v>
      </c>
      <c r="X699" s="93">
        <v>0</v>
      </c>
      <c r="Y699" s="93">
        <v>0</v>
      </c>
      <c r="Z699" s="93">
        <v>0</v>
      </c>
      <c r="AA699" s="93">
        <v>0</v>
      </c>
      <c r="AB699" s="93">
        <v>0</v>
      </c>
      <c r="AC699" s="93">
        <v>0</v>
      </c>
      <c r="AD699" s="93">
        <v>0</v>
      </c>
    </row>
    <row r="700" spans="1:30" hidden="1" outlineLevel="1" x14ac:dyDescent="0.2">
      <c r="F700" s="91"/>
      <c r="G700" s="86" t="s">
        <v>682</v>
      </c>
      <c r="H700" s="93">
        <v>-8319303</v>
      </c>
      <c r="I700" s="93">
        <v>-3121627.845055419</v>
      </c>
      <c r="J700" s="93">
        <v>-202301.65567795007</v>
      </c>
      <c r="K700" s="93">
        <v>-678743.98505377711</v>
      </c>
      <c r="L700" s="93">
        <v>-21572.024752279525</v>
      </c>
      <c r="M700" s="93">
        <v>-1988.688500661387</v>
      </c>
      <c r="N700" s="93">
        <v>-702304.69830671803</v>
      </c>
      <c r="O700" s="93">
        <v>-618820.36186402279</v>
      </c>
      <c r="P700" s="93">
        <v>-114717.38795498348</v>
      </c>
      <c r="Q700" s="93">
        <v>-52124.64478887069</v>
      </c>
      <c r="R700" s="93">
        <v>-2415.150494794234</v>
      </c>
      <c r="S700" s="93">
        <v>-788077.54510267125</v>
      </c>
      <c r="T700" s="93">
        <v>-23714.368928868236</v>
      </c>
      <c r="U700" s="93">
        <v>-416388.7923783008</v>
      </c>
      <c r="V700" s="93">
        <v>-2364082.68729795</v>
      </c>
      <c r="W700" s="93">
        <v>-448521.81633836613</v>
      </c>
      <c r="X700" s="93">
        <v>-3252707.6649434851</v>
      </c>
      <c r="Y700" s="93">
        <v>-167657.08942171885</v>
      </c>
      <c r="Z700" s="93">
        <v>-2729.1901444855171</v>
      </c>
      <c r="AA700" s="93">
        <v>-170386.27956620435</v>
      </c>
      <c r="AB700" s="93">
        <v>-3044.1920690667948</v>
      </c>
      <c r="AC700" s="93">
        <v>-65826.577073023291</v>
      </c>
      <c r="AD700" s="93">
        <v>-13026.542205460551</v>
      </c>
    </row>
    <row r="701" spans="1:30" hidden="1" outlineLevel="1" x14ac:dyDescent="0.2">
      <c r="F701" s="91"/>
      <c r="G701" s="86" t="s">
        <v>681</v>
      </c>
      <c r="H701" s="93">
        <v>0</v>
      </c>
      <c r="I701" s="93">
        <v>0</v>
      </c>
      <c r="J701" s="93">
        <v>0</v>
      </c>
      <c r="K701" s="93">
        <v>0</v>
      </c>
      <c r="L701" s="93">
        <v>0</v>
      </c>
      <c r="M701" s="93">
        <v>0</v>
      </c>
      <c r="N701" s="93">
        <v>0</v>
      </c>
      <c r="O701" s="93">
        <v>0</v>
      </c>
      <c r="P701" s="93">
        <v>0</v>
      </c>
      <c r="Q701" s="93">
        <v>0</v>
      </c>
      <c r="R701" s="93">
        <v>0</v>
      </c>
      <c r="S701" s="93">
        <v>0</v>
      </c>
      <c r="T701" s="93">
        <v>0</v>
      </c>
      <c r="U701" s="93">
        <v>0</v>
      </c>
      <c r="V701" s="93">
        <v>0</v>
      </c>
      <c r="W701" s="93">
        <v>0</v>
      </c>
      <c r="X701" s="93">
        <v>0</v>
      </c>
      <c r="Y701" s="93">
        <v>0</v>
      </c>
      <c r="Z701" s="93">
        <v>0</v>
      </c>
      <c r="AA701" s="93">
        <v>0</v>
      </c>
      <c r="AB701" s="93">
        <v>0</v>
      </c>
      <c r="AC701" s="93">
        <v>0</v>
      </c>
      <c r="AD701" s="93">
        <v>0</v>
      </c>
    </row>
    <row r="702" spans="1:30" s="86" customFormat="1" collapsed="1" x14ac:dyDescent="0.2">
      <c r="A702" s="87"/>
      <c r="B702" s="2"/>
      <c r="D702" s="86" t="s">
        <v>626</v>
      </c>
      <c r="E702" s="134">
        <v>-8319303</v>
      </c>
      <c r="F702" s="93"/>
      <c r="G702" s="86" t="s">
        <v>679</v>
      </c>
      <c r="H702" s="93">
        <v>-8319303</v>
      </c>
      <c r="I702" s="93">
        <v>-3121627.845055419</v>
      </c>
      <c r="J702" s="93">
        <v>-202301.65567795007</v>
      </c>
      <c r="K702" s="93">
        <v>-678743.98505377711</v>
      </c>
      <c r="L702" s="93">
        <v>-21572.024752279525</v>
      </c>
      <c r="M702" s="93">
        <v>-1988.688500661387</v>
      </c>
      <c r="N702" s="93">
        <v>-702304.69830671803</v>
      </c>
      <c r="O702" s="93">
        <v>-618820.36186402279</v>
      </c>
      <c r="P702" s="93">
        <v>-114717.38795498348</v>
      </c>
      <c r="Q702" s="93">
        <v>-52124.64478887069</v>
      </c>
      <c r="R702" s="93">
        <v>-2415.150494794234</v>
      </c>
      <c r="S702" s="93">
        <v>-788077.54510267125</v>
      </c>
      <c r="T702" s="93">
        <v>-23714.368928868236</v>
      </c>
      <c r="U702" s="93">
        <v>-416388.7923783008</v>
      </c>
      <c r="V702" s="93">
        <v>-2364082.68729795</v>
      </c>
      <c r="W702" s="93">
        <v>-448521.81633836613</v>
      </c>
      <c r="X702" s="93">
        <v>-3252707.6649434851</v>
      </c>
      <c r="Y702" s="93">
        <v>-167657.08942171885</v>
      </c>
      <c r="Z702" s="93">
        <v>-2729.1901444855171</v>
      </c>
      <c r="AA702" s="93">
        <v>-170386.27956620435</v>
      </c>
      <c r="AB702" s="93">
        <v>-3044.1920690667948</v>
      </c>
      <c r="AC702" s="93">
        <v>-65826.577073023291</v>
      </c>
      <c r="AD702" s="93">
        <v>-13026.542205460551</v>
      </c>
    </row>
    <row r="703" spans="1:30" x14ac:dyDescent="0.2">
      <c r="E703" s="93"/>
      <c r="F703" s="93"/>
      <c r="G703" s="86"/>
      <c r="H703" s="101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0"/>
      <c r="X703" s="120"/>
      <c r="Y703" s="120"/>
      <c r="Z703" s="120"/>
      <c r="AA703" s="120"/>
      <c r="AB703" s="120"/>
      <c r="AC703" s="120"/>
      <c r="AD703" s="120"/>
    </row>
    <row r="704" spans="1:30" x14ac:dyDescent="0.2">
      <c r="C704" s="86" t="s">
        <v>625</v>
      </c>
      <c r="E704" s="93"/>
      <c r="F704" s="93"/>
      <c r="G704" s="86"/>
      <c r="H704" s="101"/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0"/>
      <c r="X704" s="120"/>
      <c r="Y704" s="120"/>
      <c r="Z704" s="120"/>
      <c r="AA704" s="120"/>
      <c r="AB704" s="120"/>
      <c r="AC704" s="120"/>
      <c r="AD704" s="120"/>
    </row>
    <row r="705" spans="1:30" hidden="1" outlineLevel="1" x14ac:dyDescent="0.2">
      <c r="F705" s="91" t="s">
        <v>485</v>
      </c>
      <c r="G705" s="86" t="s">
        <v>687</v>
      </c>
      <c r="H705" s="101">
        <v>19221471.873828795</v>
      </c>
      <c r="I705" s="120">
        <v>9468170.096593786</v>
      </c>
      <c r="J705" s="120">
        <v>468045.47976706346</v>
      </c>
      <c r="K705" s="120">
        <v>1714423.7683327647</v>
      </c>
      <c r="L705" s="120">
        <v>53963.973340845077</v>
      </c>
      <c r="M705" s="120">
        <v>5060.5687442343524</v>
      </c>
      <c r="N705" s="120">
        <v>1773448.310417844</v>
      </c>
      <c r="O705" s="120">
        <v>1303228.7610023965</v>
      </c>
      <c r="P705" s="120">
        <v>242829.48637390917</v>
      </c>
      <c r="Q705" s="120">
        <v>109730.12340721667</v>
      </c>
      <c r="R705" s="120">
        <v>4934.4409923057565</v>
      </c>
      <c r="S705" s="120">
        <v>1660722.811775828</v>
      </c>
      <c r="T705" s="120">
        <v>45525.118632163496</v>
      </c>
      <c r="U705" s="120">
        <v>745010.80976174283</v>
      </c>
      <c r="V705" s="120">
        <v>3937403.0632354291</v>
      </c>
      <c r="W705" s="120">
        <v>711029.73366275767</v>
      </c>
      <c r="X705" s="120">
        <v>5438968.7252920931</v>
      </c>
      <c r="Y705" s="120">
        <v>400219.48453976074</v>
      </c>
      <c r="Z705" s="120">
        <v>6703.5233838896302</v>
      </c>
      <c r="AA705" s="120">
        <v>406923.00792365038</v>
      </c>
      <c r="AB705" s="120">
        <v>5193.4420585292264</v>
      </c>
      <c r="AC705" s="120">
        <v>0</v>
      </c>
      <c r="AD705" s="120">
        <v>0</v>
      </c>
    </row>
    <row r="706" spans="1:30" hidden="1" outlineLevel="1" x14ac:dyDescent="0.2">
      <c r="F706" s="91" t="s">
        <v>485</v>
      </c>
      <c r="G706" s="86" t="s">
        <v>686</v>
      </c>
      <c r="H706" s="101">
        <v>10187803.296722261</v>
      </c>
      <c r="I706" s="120">
        <v>5018338.6140861195</v>
      </c>
      <c r="J706" s="120">
        <v>248074.40934215087</v>
      </c>
      <c r="K706" s="120">
        <v>908682.34408109274</v>
      </c>
      <c r="L706" s="120">
        <v>28602.094007933138</v>
      </c>
      <c r="M706" s="120">
        <v>2682.2128541569768</v>
      </c>
      <c r="N706" s="120">
        <v>939966.65094318287</v>
      </c>
      <c r="O706" s="120">
        <v>690739.93682039424</v>
      </c>
      <c r="P706" s="120">
        <v>128704.97421115027</v>
      </c>
      <c r="Q706" s="120">
        <v>58159.381359337225</v>
      </c>
      <c r="R706" s="120">
        <v>2615.3623686509281</v>
      </c>
      <c r="S706" s="120">
        <v>880219.65475953277</v>
      </c>
      <c r="T706" s="120">
        <v>24129.315212115496</v>
      </c>
      <c r="U706" s="120">
        <v>394872.13224907534</v>
      </c>
      <c r="V706" s="120">
        <v>2086910.3142289114</v>
      </c>
      <c r="W706" s="120">
        <v>376861.41374739941</v>
      </c>
      <c r="X706" s="120">
        <v>2882773.1754375016</v>
      </c>
      <c r="Y706" s="120">
        <v>212125.13853105233</v>
      </c>
      <c r="Z706" s="120">
        <v>3553.0149864866607</v>
      </c>
      <c r="AA706" s="120">
        <v>215678.153517539</v>
      </c>
      <c r="AB706" s="120">
        <v>2752.6386362357603</v>
      </c>
      <c r="AC706" s="120">
        <v>0</v>
      </c>
      <c r="AD706" s="120">
        <v>0</v>
      </c>
    </row>
    <row r="707" spans="1:30" hidden="1" outlineLevel="1" x14ac:dyDescent="0.2">
      <c r="F707" s="91" t="s">
        <v>485</v>
      </c>
      <c r="G707" s="86" t="s">
        <v>685</v>
      </c>
      <c r="H707" s="101">
        <v>2237954.5322032552</v>
      </c>
      <c r="I707" s="120">
        <v>1089587.1767434303</v>
      </c>
      <c r="J707" s="120">
        <v>52584.902498889074</v>
      </c>
      <c r="K707" s="120">
        <v>191301.3041319997</v>
      </c>
      <c r="L707" s="120">
        <v>5909.1172934471078</v>
      </c>
      <c r="M707" s="120">
        <v>735.94930752562072</v>
      </c>
      <c r="N707" s="120">
        <v>197946.37073297243</v>
      </c>
      <c r="O707" s="120">
        <v>144531.1252757296</v>
      </c>
      <c r="P707" s="120">
        <v>26868.167614028032</v>
      </c>
      <c r="Q707" s="120">
        <v>15986.879874928072</v>
      </c>
      <c r="R707" s="120">
        <v>0</v>
      </c>
      <c r="S707" s="120">
        <v>187386.1727646857</v>
      </c>
      <c r="T707" s="120">
        <v>5046.7787270220169</v>
      </c>
      <c r="U707" s="120">
        <v>82618.649192717916</v>
      </c>
      <c r="V707" s="120">
        <v>575577.94762455823</v>
      </c>
      <c r="W707" s="120">
        <v>0</v>
      </c>
      <c r="X707" s="120">
        <v>663243.37554429821</v>
      </c>
      <c r="Y707" s="120">
        <v>43499.634299797122</v>
      </c>
      <c r="Z707" s="120">
        <v>725.14008557760894</v>
      </c>
      <c r="AA707" s="120">
        <v>44224.774385374731</v>
      </c>
      <c r="AB707" s="120">
        <v>580.8783695973334</v>
      </c>
      <c r="AC707" s="120">
        <v>1975.110636036007</v>
      </c>
      <c r="AD707" s="120">
        <v>425.77052797210115</v>
      </c>
    </row>
    <row r="708" spans="1:30" hidden="1" outlineLevel="1" x14ac:dyDescent="0.2">
      <c r="F708" s="91" t="s">
        <v>485</v>
      </c>
      <c r="G708" s="86" t="s">
        <v>684</v>
      </c>
      <c r="H708" s="101">
        <v>10268445.630634466</v>
      </c>
      <c r="I708" s="120">
        <v>6862840.169574447</v>
      </c>
      <c r="J708" s="120">
        <v>323496.36989597318</v>
      </c>
      <c r="K708" s="120">
        <v>1174635.1731518961</v>
      </c>
      <c r="L708" s="120">
        <v>36302.338986462724</v>
      </c>
      <c r="M708" s="120">
        <v>0</v>
      </c>
      <c r="N708" s="120">
        <v>1210937.5121383588</v>
      </c>
      <c r="O708" s="120">
        <v>880771.07119049784</v>
      </c>
      <c r="P708" s="120">
        <v>164043.67127985394</v>
      </c>
      <c r="Q708" s="120">
        <v>0</v>
      </c>
      <c r="R708" s="120">
        <v>0</v>
      </c>
      <c r="S708" s="120">
        <v>1044814.7424703517</v>
      </c>
      <c r="T708" s="120">
        <v>31398.945909989845</v>
      </c>
      <c r="U708" s="120">
        <v>506393.94654578139</v>
      </c>
      <c r="V708" s="120">
        <v>0</v>
      </c>
      <c r="W708" s="120">
        <v>0</v>
      </c>
      <c r="X708" s="120">
        <v>537792.89245577122</v>
      </c>
      <c r="Y708" s="120">
        <v>265592.95434021519</v>
      </c>
      <c r="Z708" s="120">
        <v>4431.1301453904116</v>
      </c>
      <c r="AA708" s="120">
        <v>270024.08448560559</v>
      </c>
      <c r="AB708" s="120">
        <v>3589.9578882339488</v>
      </c>
      <c r="AC708" s="120">
        <v>12298.696973770631</v>
      </c>
      <c r="AD708" s="120">
        <v>2651.2047519528123</v>
      </c>
    </row>
    <row r="709" spans="1:30" hidden="1" outlineLevel="1" x14ac:dyDescent="0.2">
      <c r="F709" s="91" t="s">
        <v>485</v>
      </c>
      <c r="G709" s="86" t="s">
        <v>683</v>
      </c>
      <c r="H709" s="101">
        <v>5283991.0464092521</v>
      </c>
      <c r="I709" s="120">
        <v>3950847.7756616664</v>
      </c>
      <c r="J709" s="120">
        <v>190471.63043685397</v>
      </c>
      <c r="K709" s="120">
        <v>574732.2856853751</v>
      </c>
      <c r="L709" s="120">
        <v>0</v>
      </c>
      <c r="M709" s="120">
        <v>0</v>
      </c>
      <c r="N709" s="120">
        <v>574732.2856853751</v>
      </c>
      <c r="O709" s="120">
        <v>366221.64943358436</v>
      </c>
      <c r="P709" s="120">
        <v>0</v>
      </c>
      <c r="Q709" s="120">
        <v>0</v>
      </c>
      <c r="R709" s="120">
        <v>0</v>
      </c>
      <c r="S709" s="120">
        <v>366221.64943358436</v>
      </c>
      <c r="T709" s="120">
        <v>9901.8651165870888</v>
      </c>
      <c r="U709" s="120">
        <v>0</v>
      </c>
      <c r="V709" s="120">
        <v>0</v>
      </c>
      <c r="W709" s="120">
        <v>0</v>
      </c>
      <c r="X709" s="120">
        <v>9901.8651165870888</v>
      </c>
      <c r="Y709" s="120">
        <v>135078.69207865431</v>
      </c>
      <c r="Z709" s="120">
        <v>0</v>
      </c>
      <c r="AA709" s="120">
        <v>135078.69207865431</v>
      </c>
      <c r="AB709" s="120">
        <v>1401.7159330195877</v>
      </c>
      <c r="AC709" s="120">
        <v>47593.647141142013</v>
      </c>
      <c r="AD709" s="120">
        <v>7741.7849223697231</v>
      </c>
    </row>
    <row r="710" spans="1:30" hidden="1" outlineLevel="1" x14ac:dyDescent="0.2">
      <c r="F710" s="91" t="s">
        <v>485</v>
      </c>
      <c r="G710" s="86" t="s">
        <v>682</v>
      </c>
      <c r="H710" s="101">
        <v>162413.40378121322</v>
      </c>
      <c r="I710" s="120">
        <v>60941.908673558872</v>
      </c>
      <c r="J710" s="120">
        <v>3949.4294761509314</v>
      </c>
      <c r="K710" s="120">
        <v>13250.764025376748</v>
      </c>
      <c r="L710" s="120">
        <v>421.13936305364774</v>
      </c>
      <c r="M710" s="120">
        <v>38.824126065966503</v>
      </c>
      <c r="N710" s="120">
        <v>13710.727514496362</v>
      </c>
      <c r="O710" s="120">
        <v>12080.906453275955</v>
      </c>
      <c r="P710" s="120">
        <v>2239.5675996725709</v>
      </c>
      <c r="Q710" s="120">
        <v>1017.602193482695</v>
      </c>
      <c r="R710" s="120">
        <v>47.149720656094964</v>
      </c>
      <c r="S710" s="120">
        <v>15385.225967087315</v>
      </c>
      <c r="T710" s="120">
        <v>462.96322856144729</v>
      </c>
      <c r="U710" s="120">
        <v>8128.9407377647776</v>
      </c>
      <c r="V710" s="120">
        <v>46152.750544642688</v>
      </c>
      <c r="W710" s="120">
        <v>8756.2569678789459</v>
      </c>
      <c r="X710" s="120">
        <v>63500.911478847855</v>
      </c>
      <c r="Y710" s="120">
        <v>3273.081718628664</v>
      </c>
      <c r="Z710" s="120">
        <v>53.280552581392207</v>
      </c>
      <c r="AA710" s="120">
        <v>3326.3622712100564</v>
      </c>
      <c r="AB710" s="120">
        <v>59.430170496363964</v>
      </c>
      <c r="AC710" s="120">
        <v>1285.0978551563855</v>
      </c>
      <c r="AD710" s="120">
        <v>254.31037420905099</v>
      </c>
    </row>
    <row r="711" spans="1:30" hidden="1" outlineLevel="1" x14ac:dyDescent="0.2">
      <c r="F711" s="91" t="s">
        <v>485</v>
      </c>
      <c r="G711" s="86" t="s">
        <v>681</v>
      </c>
      <c r="H711" s="101">
        <v>2543639.2164207562</v>
      </c>
      <c r="I711" s="120">
        <v>1189504.0211073582</v>
      </c>
      <c r="J711" s="120">
        <v>311630.35887264484</v>
      </c>
      <c r="K711" s="120">
        <v>88462.926556299004</v>
      </c>
      <c r="L711" s="120">
        <v>28555.343554132862</v>
      </c>
      <c r="M711" s="120">
        <v>4635.107325284117</v>
      </c>
      <c r="N711" s="120">
        <v>121653.37743571599</v>
      </c>
      <c r="O711" s="120">
        <v>25104.489984027281</v>
      </c>
      <c r="P711" s="120">
        <v>7433.7513300254996</v>
      </c>
      <c r="Q711" s="120">
        <v>16147.869350171501</v>
      </c>
      <c r="R711" s="120">
        <v>2837.567278125041</v>
      </c>
      <c r="S711" s="120">
        <v>51523.677942349321</v>
      </c>
      <c r="T711" s="120">
        <v>172.78565268978781</v>
      </c>
      <c r="U711" s="120">
        <v>4410.2890326773604</v>
      </c>
      <c r="V711" s="120">
        <v>23747.162898070052</v>
      </c>
      <c r="W711" s="120">
        <v>4256.3979520243183</v>
      </c>
      <c r="X711" s="120">
        <v>32586.635535461519</v>
      </c>
      <c r="Y711" s="120">
        <v>6949.5591934711356</v>
      </c>
      <c r="Z711" s="120">
        <v>125.98081529238907</v>
      </c>
      <c r="AA711" s="120">
        <v>7075.5400087635244</v>
      </c>
      <c r="AB711" s="120">
        <v>130.45450650318531</v>
      </c>
      <c r="AC711" s="120">
        <v>739040.48886407656</v>
      </c>
      <c r="AD711" s="120">
        <v>90494.662147883035</v>
      </c>
    </row>
    <row r="712" spans="1:30" s="86" customFormat="1" collapsed="1" x14ac:dyDescent="0.2">
      <c r="A712" s="87"/>
      <c r="B712" s="2"/>
      <c r="D712" s="86" t="s">
        <v>625</v>
      </c>
      <c r="E712" s="133">
        <v>49905719</v>
      </c>
      <c r="F712" s="104" t="s">
        <v>485</v>
      </c>
      <c r="G712" s="86" t="s">
        <v>679</v>
      </c>
      <c r="H712" s="101">
        <v>49905719</v>
      </c>
      <c r="I712" s="120">
        <v>27640229.762440365</v>
      </c>
      <c r="J712" s="120">
        <v>1598252.5802897261</v>
      </c>
      <c r="K712" s="120">
        <v>4665488.5659648031</v>
      </c>
      <c r="L712" s="120">
        <v>153754.00654587455</v>
      </c>
      <c r="M712" s="120">
        <v>13152.662357267034</v>
      </c>
      <c r="N712" s="120">
        <v>4832395.2348679444</v>
      </c>
      <c r="O712" s="120">
        <v>3422677.9401599062</v>
      </c>
      <c r="P712" s="120">
        <v>572119.61840863945</v>
      </c>
      <c r="Q712" s="120">
        <v>201041.85618513613</v>
      </c>
      <c r="R712" s="120">
        <v>10434.520359737817</v>
      </c>
      <c r="S712" s="120">
        <v>4206273.9351134198</v>
      </c>
      <c r="T712" s="120">
        <v>116637.77247912917</v>
      </c>
      <c r="U712" s="120">
        <v>1741434.7675197595</v>
      </c>
      <c r="V712" s="120">
        <v>6669791.2385316119</v>
      </c>
      <c r="W712" s="120">
        <v>1100903.8023300604</v>
      </c>
      <c r="X712" s="120">
        <v>9628767.5808605608</v>
      </c>
      <c r="Y712" s="120">
        <v>1066738.5447015793</v>
      </c>
      <c r="Z712" s="120">
        <v>15592.069969218092</v>
      </c>
      <c r="AA712" s="120">
        <v>1082330.6146707973</v>
      </c>
      <c r="AB712" s="120">
        <v>13708.517562615407</v>
      </c>
      <c r="AC712" s="120">
        <v>802193.04147018143</v>
      </c>
      <c r="AD712" s="120">
        <v>101567.7327243867</v>
      </c>
    </row>
    <row r="713" spans="1:30" x14ac:dyDescent="0.2">
      <c r="E713" s="93"/>
      <c r="F713" s="93"/>
      <c r="G713" s="86"/>
      <c r="H713" s="92"/>
      <c r="I713" s="99"/>
      <c r="J713" s="99"/>
      <c r="K713" s="99"/>
      <c r="L713" s="99"/>
      <c r="M713" s="99"/>
      <c r="N713" s="99"/>
      <c r="O713" s="99"/>
      <c r="P713" s="99"/>
      <c r="Q713" s="99"/>
      <c r="R713" s="99"/>
      <c r="S713" s="99"/>
      <c r="T713" s="99"/>
      <c r="U713" s="99"/>
      <c r="V713" s="99"/>
      <c r="W713" s="99"/>
      <c r="X713" s="99"/>
      <c r="Y713" s="99"/>
      <c r="Z713" s="99"/>
      <c r="AA713" s="99"/>
      <c r="AB713" s="99"/>
      <c r="AC713" s="99"/>
      <c r="AD713" s="99"/>
    </row>
    <row r="714" spans="1:30" hidden="1" outlineLevel="1" x14ac:dyDescent="0.2">
      <c r="E714" s="93"/>
      <c r="F714" s="93"/>
      <c r="G714" s="86" t="s">
        <v>687</v>
      </c>
      <c r="H714" s="92">
        <v>38647000.408561803</v>
      </c>
      <c r="I714" s="92">
        <v>19169101.153063349</v>
      </c>
      <c r="J714" s="92">
        <v>936544.50898812036</v>
      </c>
      <c r="K714" s="92">
        <v>3431819.0977108376</v>
      </c>
      <c r="L714" s="92">
        <v>104745.22079928993</v>
      </c>
      <c r="M714" s="92">
        <v>8805.2993544999645</v>
      </c>
      <c r="N714" s="92">
        <v>3545369.6178646274</v>
      </c>
      <c r="O714" s="92">
        <v>2620661.7565257852</v>
      </c>
      <c r="P714" s="92">
        <v>491407.28886148316</v>
      </c>
      <c r="Q714" s="92">
        <v>219798.05321958885</v>
      </c>
      <c r="R714" s="92">
        <v>9883.5690855495777</v>
      </c>
      <c r="S714" s="92">
        <v>3341750.6676924066</v>
      </c>
      <c r="T714" s="92">
        <v>91164.942881463678</v>
      </c>
      <c r="U714" s="92">
        <v>1480701.4900725579</v>
      </c>
      <c r="V714" s="92">
        <v>7854414.275602093</v>
      </c>
      <c r="W714" s="92">
        <v>1403389.1021076159</v>
      </c>
      <c r="X714" s="92">
        <v>10829669.81066373</v>
      </c>
      <c r="Y714" s="92">
        <v>800734.00439085276</v>
      </c>
      <c r="Z714" s="92">
        <v>13425.023692070046</v>
      </c>
      <c r="AA714" s="92">
        <v>814159.02808292292</v>
      </c>
      <c r="AB714" s="92">
        <v>10405.622206648559</v>
      </c>
      <c r="AC714" s="92">
        <v>0</v>
      </c>
      <c r="AD714" s="92">
        <v>0</v>
      </c>
    </row>
    <row r="715" spans="1:30" hidden="1" outlineLevel="1" x14ac:dyDescent="0.2">
      <c r="E715" s="93"/>
      <c r="F715" s="93"/>
      <c r="G715" s="86" t="s">
        <v>686</v>
      </c>
      <c r="H715" s="92">
        <v>11798418.833212728</v>
      </c>
      <c r="I715" s="92">
        <v>5817373.4826499783</v>
      </c>
      <c r="J715" s="92">
        <v>287214.6650472426</v>
      </c>
      <c r="K715" s="92">
        <v>1051916.7232384488</v>
      </c>
      <c r="L715" s="92">
        <v>32929.607120100234</v>
      </c>
      <c r="M715" s="92">
        <v>3036.5963271758246</v>
      </c>
      <c r="N715" s="92">
        <v>1087882.9266857249</v>
      </c>
      <c r="O715" s="92">
        <v>800265.68714627181</v>
      </c>
      <c r="P715" s="92">
        <v>149293.77101391726</v>
      </c>
      <c r="Q715" s="92">
        <v>67331.477665450569</v>
      </c>
      <c r="R715" s="92">
        <v>3027.5807939425003</v>
      </c>
      <c r="S715" s="92">
        <v>1019918.5166195823</v>
      </c>
      <c r="T715" s="92">
        <v>27922.979173307252</v>
      </c>
      <c r="U715" s="92">
        <v>456432.95862798649</v>
      </c>
      <c r="V715" s="92">
        <v>2413878.4700878034</v>
      </c>
      <c r="W715" s="92">
        <v>434997.83215970529</v>
      </c>
      <c r="X715" s="92">
        <v>3333232.2400488029</v>
      </c>
      <c r="Y715" s="92">
        <v>245496.98105555039</v>
      </c>
      <c r="Z715" s="92">
        <v>4112.0633821620095</v>
      </c>
      <c r="AA715" s="92">
        <v>249609.04443771241</v>
      </c>
      <c r="AB715" s="92">
        <v>3187.9577236868645</v>
      </c>
      <c r="AC715" s="92">
        <v>0</v>
      </c>
      <c r="AD715" s="92">
        <v>0</v>
      </c>
    </row>
    <row r="716" spans="1:30" hidden="1" outlineLevel="1" x14ac:dyDescent="0.2">
      <c r="E716" s="93"/>
      <c r="F716" s="93"/>
      <c r="G716" s="86" t="s">
        <v>685</v>
      </c>
      <c r="H716" s="92">
        <v>2592165.433516298</v>
      </c>
      <c r="I716" s="92">
        <v>1263216.9681500052</v>
      </c>
      <c r="J716" s="92">
        <v>60885.600048587912</v>
      </c>
      <c r="K716" s="92">
        <v>221472.93668145954</v>
      </c>
      <c r="L716" s="92">
        <v>6803.6718926062867</v>
      </c>
      <c r="M716" s="92">
        <v>833.45772255865791</v>
      </c>
      <c r="N716" s="92">
        <v>229110.06629662449</v>
      </c>
      <c r="O716" s="92">
        <v>167461.52092775088</v>
      </c>
      <c r="P716" s="92">
        <v>31168.562336627081</v>
      </c>
      <c r="Q716" s="92">
        <v>18509.553089278717</v>
      </c>
      <c r="R716" s="92">
        <v>0</v>
      </c>
      <c r="S716" s="92">
        <v>217139.63635365668</v>
      </c>
      <c r="T716" s="92">
        <v>5840.8218812728501</v>
      </c>
      <c r="U716" s="92">
        <v>95507.326622583758</v>
      </c>
      <c r="V716" s="92">
        <v>665815.23996918136</v>
      </c>
      <c r="W716" s="92">
        <v>0</v>
      </c>
      <c r="X716" s="92">
        <v>767163.38847303798</v>
      </c>
      <c r="Y716" s="92">
        <v>50347.404446477412</v>
      </c>
      <c r="Z716" s="92">
        <v>839.31611123035452</v>
      </c>
      <c r="AA716" s="92">
        <v>51186.720557707762</v>
      </c>
      <c r="AB716" s="92">
        <v>672.78475944501872</v>
      </c>
      <c r="AC716" s="92">
        <v>2297.7454441482064</v>
      </c>
      <c r="AD716" s="92">
        <v>492.52343308494994</v>
      </c>
    </row>
    <row r="717" spans="1:30" hidden="1" outlineLevel="1" x14ac:dyDescent="0.2">
      <c r="E717" s="93"/>
      <c r="F717" s="93"/>
      <c r="G717" s="86" t="s">
        <v>684</v>
      </c>
      <c r="H717" s="92">
        <v>15418770.421356335</v>
      </c>
      <c r="I717" s="92">
        <v>10332004.220865833</v>
      </c>
      <c r="J717" s="92">
        <v>482966.89969439228</v>
      </c>
      <c r="K717" s="92">
        <v>1754065.672985943</v>
      </c>
      <c r="L717" s="92">
        <v>52991.893065983058</v>
      </c>
      <c r="M717" s="92">
        <v>0</v>
      </c>
      <c r="N717" s="92">
        <v>1807057.5660519262</v>
      </c>
      <c r="O717" s="92">
        <v>1319698.0483238436</v>
      </c>
      <c r="P717" s="92">
        <v>246957.41160065943</v>
      </c>
      <c r="Q717" s="92">
        <v>0</v>
      </c>
      <c r="R717" s="92">
        <v>0</v>
      </c>
      <c r="S717" s="92">
        <v>1566655.459924503</v>
      </c>
      <c r="T717" s="92">
        <v>46893.691378720243</v>
      </c>
      <c r="U717" s="92">
        <v>752144.8900069698</v>
      </c>
      <c r="V717" s="92">
        <v>0</v>
      </c>
      <c r="W717" s="92">
        <v>0</v>
      </c>
      <c r="X717" s="92">
        <v>799038.5813856899</v>
      </c>
      <c r="Y717" s="92">
        <v>396434.34384871373</v>
      </c>
      <c r="Z717" s="92">
        <v>6618.4411105990066</v>
      </c>
      <c r="AA717" s="92">
        <v>403052.78495931282</v>
      </c>
      <c r="AB717" s="92">
        <v>5365.148066973843</v>
      </c>
      <c r="AC717" s="92">
        <v>18693.681530350339</v>
      </c>
      <c r="AD717" s="92">
        <v>3936.0788773553372</v>
      </c>
    </row>
    <row r="718" spans="1:30" hidden="1" outlineLevel="1" x14ac:dyDescent="0.2">
      <c r="E718" s="93"/>
      <c r="F718" s="93"/>
      <c r="G718" s="86" t="s">
        <v>683</v>
      </c>
      <c r="H718" s="92">
        <v>7499115.5810121316</v>
      </c>
      <c r="I718" s="92">
        <v>5614935.3899626778</v>
      </c>
      <c r="J718" s="92">
        <v>268824.36415387422</v>
      </c>
      <c r="K718" s="92">
        <v>811278.76619999367</v>
      </c>
      <c r="L718" s="92">
        <v>0</v>
      </c>
      <c r="M718" s="92">
        <v>0</v>
      </c>
      <c r="N718" s="92">
        <v>811278.76619999367</v>
      </c>
      <c r="O718" s="92">
        <v>518436.08379014832</v>
      </c>
      <c r="P718" s="92">
        <v>0</v>
      </c>
      <c r="Q718" s="92">
        <v>0</v>
      </c>
      <c r="R718" s="92">
        <v>0</v>
      </c>
      <c r="S718" s="92">
        <v>518436.08379014832</v>
      </c>
      <c r="T718" s="92">
        <v>13977.703917804394</v>
      </c>
      <c r="U718" s="92">
        <v>0</v>
      </c>
      <c r="V718" s="92">
        <v>0</v>
      </c>
      <c r="W718" s="92">
        <v>0</v>
      </c>
      <c r="X718" s="92">
        <v>13977.703917804394</v>
      </c>
      <c r="Y718" s="92">
        <v>190597.98895124576</v>
      </c>
      <c r="Z718" s="92">
        <v>0</v>
      </c>
      <c r="AA718" s="92">
        <v>190597.98895124576</v>
      </c>
      <c r="AB718" s="92">
        <v>1980.0893739858714</v>
      </c>
      <c r="AC718" s="92">
        <v>68209.360707076718</v>
      </c>
      <c r="AD718" s="92">
        <v>10875.833955324189</v>
      </c>
    </row>
    <row r="719" spans="1:30" hidden="1" outlineLevel="1" x14ac:dyDescent="0.2">
      <c r="E719" s="93"/>
      <c r="F719" s="93"/>
      <c r="G719" s="86" t="s">
        <v>682</v>
      </c>
      <c r="H719" s="92">
        <v>25825310.381442644</v>
      </c>
      <c r="I719" s="92">
        <v>9944431.7493501194</v>
      </c>
      <c r="J719" s="92">
        <v>621544.29437998822</v>
      </c>
      <c r="K719" s="92">
        <v>2088552.8367552562</v>
      </c>
      <c r="L719" s="92">
        <v>60421.445245689669</v>
      </c>
      <c r="M719" s="92">
        <v>3742.8841176604406</v>
      </c>
      <c r="N719" s="92">
        <v>2152717.1661186069</v>
      </c>
      <c r="O719" s="92">
        <v>1929990.8716057823</v>
      </c>
      <c r="P719" s="92">
        <v>364409.94972558611</v>
      </c>
      <c r="Q719" s="92">
        <v>160727.2523366455</v>
      </c>
      <c r="R719" s="92">
        <v>7447.1601291592251</v>
      </c>
      <c r="S719" s="92">
        <v>2462575.2337971735</v>
      </c>
      <c r="T719" s="92">
        <v>73122.088684518341</v>
      </c>
      <c r="U719" s="92">
        <v>1254877.0815974309</v>
      </c>
      <c r="V719" s="92">
        <v>7203165.6617915705</v>
      </c>
      <c r="W719" s="92">
        <v>1324163.0286912783</v>
      </c>
      <c r="X719" s="92">
        <v>9855327.8607647959</v>
      </c>
      <c r="Y719" s="92">
        <v>515314.45689096674</v>
      </c>
      <c r="Z719" s="92">
        <v>8415.468953304131</v>
      </c>
      <c r="AA719" s="92">
        <v>523729.92584427091</v>
      </c>
      <c r="AB719" s="92">
        <v>9387.1627478738556</v>
      </c>
      <c r="AC719" s="92">
        <v>216547.179119876</v>
      </c>
      <c r="AD719" s="92">
        <v>39049.809319933862</v>
      </c>
    </row>
    <row r="720" spans="1:30" hidden="1" outlineLevel="1" x14ac:dyDescent="0.2">
      <c r="E720" s="93"/>
      <c r="F720" s="93"/>
      <c r="G720" s="86" t="s">
        <v>681</v>
      </c>
      <c r="H720" s="92">
        <v>4164196.9408980506</v>
      </c>
      <c r="I720" s="92">
        <v>2298590.6146529354</v>
      </c>
      <c r="J720" s="92">
        <v>511383.01923059882</v>
      </c>
      <c r="K720" s="92">
        <v>146071.23574303236</v>
      </c>
      <c r="L720" s="92">
        <v>40791.475716268505</v>
      </c>
      <c r="M720" s="92">
        <v>6132.670394821962</v>
      </c>
      <c r="N720" s="92">
        <v>192995.38185412282</v>
      </c>
      <c r="O720" s="92">
        <v>38165.110961451552</v>
      </c>
      <c r="P720" s="92">
        <v>11133.864825027254</v>
      </c>
      <c r="Q720" s="92">
        <v>23447.907958431551</v>
      </c>
      <c r="R720" s="92">
        <v>4115.2513953953303</v>
      </c>
      <c r="S720" s="92">
        <v>76862.135140305676</v>
      </c>
      <c r="T720" s="92">
        <v>262.57652755821283</v>
      </c>
      <c r="U720" s="92">
        <v>6523.4765973938338</v>
      </c>
      <c r="V720" s="92">
        <v>34386.872602055177</v>
      </c>
      <c r="W720" s="92">
        <v>6111.186155125587</v>
      </c>
      <c r="X720" s="92">
        <v>47284.111882132798</v>
      </c>
      <c r="Y720" s="92">
        <v>10494.262123796916</v>
      </c>
      <c r="Z720" s="92">
        <v>187.06258169662357</v>
      </c>
      <c r="AA720" s="92">
        <v>10681.324705493542</v>
      </c>
      <c r="AB720" s="92">
        <v>214.42035417679091</v>
      </c>
      <c r="AC720" s="92">
        <v>888766.85320302634</v>
      </c>
      <c r="AD720" s="92">
        <v>137419.07987525736</v>
      </c>
    </row>
    <row r="721" spans="1:30" s="86" customFormat="1" collapsed="1" x14ac:dyDescent="0.2">
      <c r="A721" s="87"/>
      <c r="C721" s="86" t="s">
        <v>624</v>
      </c>
      <c r="E721" s="101">
        <v>105944978</v>
      </c>
      <c r="F721" s="100"/>
      <c r="G721" s="86" t="s">
        <v>679</v>
      </c>
      <c r="H721" s="101">
        <v>105944978</v>
      </c>
      <c r="I721" s="101">
        <v>54439653.578694895</v>
      </c>
      <c r="J721" s="101">
        <v>3169363.3515428039</v>
      </c>
      <c r="K721" s="101">
        <v>9505177.269314969</v>
      </c>
      <c r="L721" s="101">
        <v>298683.31383993773</v>
      </c>
      <c r="M721" s="101">
        <v>22550.907916716853</v>
      </c>
      <c r="N721" s="101">
        <v>9826411.4910716247</v>
      </c>
      <c r="O721" s="101">
        <v>7394679.0792810349</v>
      </c>
      <c r="P721" s="101">
        <v>1294370.8483633006</v>
      </c>
      <c r="Q721" s="101">
        <v>489814.24426939513</v>
      </c>
      <c r="R721" s="101">
        <v>24473.561404046632</v>
      </c>
      <c r="S721" s="101">
        <v>9203337.7333177775</v>
      </c>
      <c r="T721" s="101">
        <v>259184.80444464492</v>
      </c>
      <c r="U721" s="101">
        <v>4046187.2235249225</v>
      </c>
      <c r="V721" s="101">
        <v>18171660.520052701</v>
      </c>
      <c r="W721" s="101">
        <v>3168661.1491137259</v>
      </c>
      <c r="X721" s="101">
        <v>25645693.697135996</v>
      </c>
      <c r="Y721" s="101">
        <v>2209419.4417076036</v>
      </c>
      <c r="Z721" s="101">
        <v>33597.375831062171</v>
      </c>
      <c r="AA721" s="101">
        <v>2243016.8175386656</v>
      </c>
      <c r="AB721" s="101">
        <v>31213.185232790809</v>
      </c>
      <c r="AC721" s="101">
        <v>1194514.8200044776</v>
      </c>
      <c r="AD721" s="101">
        <v>191773.32546095565</v>
      </c>
    </row>
    <row r="722" spans="1:30" x14ac:dyDescent="0.2">
      <c r="I722" s="99"/>
      <c r="J722" s="99"/>
      <c r="K722" s="99"/>
      <c r="L722" s="99"/>
      <c r="M722" s="99"/>
      <c r="N722" s="99"/>
      <c r="O722" s="99"/>
      <c r="P722" s="99"/>
      <c r="Q722" s="99"/>
      <c r="R722" s="99"/>
      <c r="S722" s="99"/>
      <c r="T722" s="99"/>
      <c r="U722" s="99"/>
      <c r="V722" s="99"/>
      <c r="W722" s="99"/>
      <c r="X722" s="99"/>
      <c r="Y722" s="99"/>
      <c r="Z722" s="99"/>
      <c r="AA722" s="99"/>
      <c r="AB722" s="99"/>
      <c r="AC722" s="99"/>
      <c r="AD722" s="99"/>
    </row>
    <row r="723" spans="1:30" x14ac:dyDescent="0.2">
      <c r="B723" s="2" t="s">
        <v>623</v>
      </c>
      <c r="E723" s="91"/>
      <c r="F723" s="91"/>
      <c r="G723" s="91"/>
      <c r="I723" s="105"/>
      <c r="J723" s="105"/>
      <c r="K723" s="105"/>
      <c r="L723" s="105"/>
      <c r="M723" s="105"/>
      <c r="N723" s="105"/>
      <c r="O723" s="105"/>
      <c r="P723" s="105"/>
      <c r="Q723" s="105"/>
      <c r="R723" s="105"/>
      <c r="S723" s="105"/>
      <c r="T723" s="105"/>
      <c r="U723" s="105"/>
      <c r="V723" s="105"/>
      <c r="W723" s="105"/>
      <c r="X723" s="105"/>
      <c r="Y723" s="105"/>
      <c r="Z723" s="105"/>
      <c r="AA723" s="105"/>
      <c r="AB723" s="105"/>
      <c r="AC723" s="105"/>
      <c r="AD723" s="105"/>
    </row>
    <row r="724" spans="1:30" hidden="1" outlineLevel="1" x14ac:dyDescent="0.2">
      <c r="F724" s="91" t="s">
        <v>311</v>
      </c>
      <c r="G724" s="86" t="s">
        <v>687</v>
      </c>
      <c r="H724" s="92">
        <v>6214592.0000000019</v>
      </c>
      <c r="I724" s="99">
        <v>3061202.3118295297</v>
      </c>
      <c r="J724" s="99">
        <v>151326.16863524087</v>
      </c>
      <c r="K724" s="99">
        <v>554299.08308933035</v>
      </c>
      <c r="L724" s="99">
        <v>17447.36715344093</v>
      </c>
      <c r="M724" s="99">
        <v>1636.1582629990526</v>
      </c>
      <c r="N724" s="99">
        <v>573382.60850577033</v>
      </c>
      <c r="O724" s="99">
        <v>421353.53033618286</v>
      </c>
      <c r="P724" s="99">
        <v>78510.438393540404</v>
      </c>
      <c r="Q724" s="99">
        <v>35477.40524564033</v>
      </c>
      <c r="R724" s="99">
        <v>1595.3792569344503</v>
      </c>
      <c r="S724" s="99">
        <v>536936.75323229795</v>
      </c>
      <c r="T724" s="99">
        <v>14718.958043775363</v>
      </c>
      <c r="U724" s="99">
        <v>240873.24054318611</v>
      </c>
      <c r="V724" s="99">
        <v>1273021.8444340318</v>
      </c>
      <c r="W724" s="99">
        <v>229886.64570475044</v>
      </c>
      <c r="X724" s="99">
        <v>1758500.6887257437</v>
      </c>
      <c r="Y724" s="99">
        <v>129397.00056224084</v>
      </c>
      <c r="Z724" s="99">
        <v>2167.3502979787722</v>
      </c>
      <c r="AA724" s="99">
        <v>131564.35086021959</v>
      </c>
      <c r="AB724" s="99">
        <v>1679.1182111992068</v>
      </c>
      <c r="AC724" s="99">
        <v>0</v>
      </c>
      <c r="AD724" s="99">
        <v>0</v>
      </c>
    </row>
    <row r="725" spans="1:30" hidden="1" outlineLevel="1" x14ac:dyDescent="0.2">
      <c r="F725" s="91" t="s">
        <v>311</v>
      </c>
      <c r="G725" s="86" t="s">
        <v>686</v>
      </c>
      <c r="H725" s="92">
        <v>0</v>
      </c>
      <c r="I725" s="99">
        <v>0</v>
      </c>
      <c r="J725" s="99">
        <v>0</v>
      </c>
      <c r="K725" s="99">
        <v>0</v>
      </c>
      <c r="L725" s="99">
        <v>0</v>
      </c>
      <c r="M725" s="99">
        <v>0</v>
      </c>
      <c r="N725" s="99">
        <v>0</v>
      </c>
      <c r="O725" s="99">
        <v>0</v>
      </c>
      <c r="P725" s="99">
        <v>0</v>
      </c>
      <c r="Q725" s="99">
        <v>0</v>
      </c>
      <c r="R725" s="99">
        <v>0</v>
      </c>
      <c r="S725" s="99">
        <v>0</v>
      </c>
      <c r="T725" s="99">
        <v>0</v>
      </c>
      <c r="U725" s="99">
        <v>0</v>
      </c>
      <c r="V725" s="99">
        <v>0</v>
      </c>
      <c r="W725" s="99">
        <v>0</v>
      </c>
      <c r="X725" s="99">
        <v>0</v>
      </c>
      <c r="Y725" s="99">
        <v>0</v>
      </c>
      <c r="Z725" s="99">
        <v>0</v>
      </c>
      <c r="AA725" s="99">
        <v>0</v>
      </c>
      <c r="AB725" s="99">
        <v>0</v>
      </c>
      <c r="AC725" s="99">
        <v>0</v>
      </c>
      <c r="AD725" s="99">
        <v>0</v>
      </c>
    </row>
    <row r="726" spans="1:30" hidden="1" outlineLevel="1" x14ac:dyDescent="0.2">
      <c r="F726" s="91" t="s">
        <v>311</v>
      </c>
      <c r="G726" s="86" t="s">
        <v>685</v>
      </c>
      <c r="H726" s="92">
        <v>0</v>
      </c>
      <c r="I726" s="99">
        <v>0</v>
      </c>
      <c r="J726" s="99">
        <v>0</v>
      </c>
      <c r="K726" s="99">
        <v>0</v>
      </c>
      <c r="L726" s="99">
        <v>0</v>
      </c>
      <c r="M726" s="99">
        <v>0</v>
      </c>
      <c r="N726" s="99">
        <v>0</v>
      </c>
      <c r="O726" s="99">
        <v>0</v>
      </c>
      <c r="P726" s="99">
        <v>0</v>
      </c>
      <c r="Q726" s="99">
        <v>0</v>
      </c>
      <c r="R726" s="99">
        <v>0</v>
      </c>
      <c r="S726" s="99">
        <v>0</v>
      </c>
      <c r="T726" s="99">
        <v>0</v>
      </c>
      <c r="U726" s="99">
        <v>0</v>
      </c>
      <c r="V726" s="99">
        <v>0</v>
      </c>
      <c r="W726" s="99">
        <v>0</v>
      </c>
      <c r="X726" s="99">
        <v>0</v>
      </c>
      <c r="Y726" s="99">
        <v>0</v>
      </c>
      <c r="Z726" s="99">
        <v>0</v>
      </c>
      <c r="AA726" s="99">
        <v>0</v>
      </c>
      <c r="AB726" s="99">
        <v>0</v>
      </c>
      <c r="AC726" s="99">
        <v>0</v>
      </c>
      <c r="AD726" s="99">
        <v>0</v>
      </c>
    </row>
    <row r="727" spans="1:30" hidden="1" outlineLevel="1" x14ac:dyDescent="0.2">
      <c r="F727" s="91" t="s">
        <v>311</v>
      </c>
      <c r="G727" s="86" t="s">
        <v>684</v>
      </c>
      <c r="H727" s="92">
        <v>0</v>
      </c>
      <c r="I727" s="99">
        <v>0</v>
      </c>
      <c r="J727" s="99">
        <v>0</v>
      </c>
      <c r="K727" s="99">
        <v>0</v>
      </c>
      <c r="L727" s="99">
        <v>0</v>
      </c>
      <c r="M727" s="99">
        <v>0</v>
      </c>
      <c r="N727" s="99">
        <v>0</v>
      </c>
      <c r="O727" s="99">
        <v>0</v>
      </c>
      <c r="P727" s="99">
        <v>0</v>
      </c>
      <c r="Q727" s="99">
        <v>0</v>
      </c>
      <c r="R727" s="99">
        <v>0</v>
      </c>
      <c r="S727" s="99">
        <v>0</v>
      </c>
      <c r="T727" s="99">
        <v>0</v>
      </c>
      <c r="U727" s="99">
        <v>0</v>
      </c>
      <c r="V727" s="99">
        <v>0</v>
      </c>
      <c r="W727" s="99">
        <v>0</v>
      </c>
      <c r="X727" s="99">
        <v>0</v>
      </c>
      <c r="Y727" s="99">
        <v>0</v>
      </c>
      <c r="Z727" s="99">
        <v>0</v>
      </c>
      <c r="AA727" s="99">
        <v>0</v>
      </c>
      <c r="AB727" s="99">
        <v>0</v>
      </c>
      <c r="AC727" s="99">
        <v>0</v>
      </c>
      <c r="AD727" s="99">
        <v>0</v>
      </c>
    </row>
    <row r="728" spans="1:30" hidden="1" outlineLevel="1" x14ac:dyDescent="0.2">
      <c r="F728" s="91" t="s">
        <v>311</v>
      </c>
      <c r="G728" s="86" t="s">
        <v>683</v>
      </c>
      <c r="H728" s="92">
        <v>0</v>
      </c>
      <c r="I728" s="99">
        <v>0</v>
      </c>
      <c r="J728" s="99">
        <v>0</v>
      </c>
      <c r="K728" s="99">
        <v>0</v>
      </c>
      <c r="L728" s="99">
        <v>0</v>
      </c>
      <c r="M728" s="99">
        <v>0</v>
      </c>
      <c r="N728" s="99">
        <v>0</v>
      </c>
      <c r="O728" s="99">
        <v>0</v>
      </c>
      <c r="P728" s="99">
        <v>0</v>
      </c>
      <c r="Q728" s="99">
        <v>0</v>
      </c>
      <c r="R728" s="99">
        <v>0</v>
      </c>
      <c r="S728" s="99">
        <v>0</v>
      </c>
      <c r="T728" s="99">
        <v>0</v>
      </c>
      <c r="U728" s="99">
        <v>0</v>
      </c>
      <c r="V728" s="99">
        <v>0</v>
      </c>
      <c r="W728" s="99">
        <v>0</v>
      </c>
      <c r="X728" s="99">
        <v>0</v>
      </c>
      <c r="Y728" s="99">
        <v>0</v>
      </c>
      <c r="Z728" s="99">
        <v>0</v>
      </c>
      <c r="AA728" s="99">
        <v>0</v>
      </c>
      <c r="AB728" s="99">
        <v>0</v>
      </c>
      <c r="AC728" s="99">
        <v>0</v>
      </c>
      <c r="AD728" s="99">
        <v>0</v>
      </c>
    </row>
    <row r="729" spans="1:30" hidden="1" outlineLevel="1" x14ac:dyDescent="0.2">
      <c r="F729" s="91" t="s">
        <v>311</v>
      </c>
      <c r="G729" s="86" t="s">
        <v>682</v>
      </c>
      <c r="H729" s="92">
        <v>0</v>
      </c>
      <c r="I729" s="99">
        <v>0</v>
      </c>
      <c r="J729" s="99">
        <v>0</v>
      </c>
      <c r="K729" s="99">
        <v>0</v>
      </c>
      <c r="L729" s="99">
        <v>0</v>
      </c>
      <c r="M729" s="99">
        <v>0</v>
      </c>
      <c r="N729" s="99">
        <v>0</v>
      </c>
      <c r="O729" s="99">
        <v>0</v>
      </c>
      <c r="P729" s="99">
        <v>0</v>
      </c>
      <c r="Q729" s="99">
        <v>0</v>
      </c>
      <c r="R729" s="99">
        <v>0</v>
      </c>
      <c r="S729" s="99">
        <v>0</v>
      </c>
      <c r="T729" s="99">
        <v>0</v>
      </c>
      <c r="U729" s="99">
        <v>0</v>
      </c>
      <c r="V729" s="99">
        <v>0</v>
      </c>
      <c r="W729" s="99">
        <v>0</v>
      </c>
      <c r="X729" s="99">
        <v>0</v>
      </c>
      <c r="Y729" s="99">
        <v>0</v>
      </c>
      <c r="Z729" s="99">
        <v>0</v>
      </c>
      <c r="AA729" s="99">
        <v>0</v>
      </c>
      <c r="AB729" s="99">
        <v>0</v>
      </c>
      <c r="AC729" s="99">
        <v>0</v>
      </c>
      <c r="AD729" s="99">
        <v>0</v>
      </c>
    </row>
    <row r="730" spans="1:30" hidden="1" outlineLevel="1" x14ac:dyDescent="0.2">
      <c r="F730" s="91" t="s">
        <v>311</v>
      </c>
      <c r="G730" s="86" t="s">
        <v>681</v>
      </c>
      <c r="H730" s="92">
        <v>0</v>
      </c>
      <c r="I730" s="99">
        <v>0</v>
      </c>
      <c r="J730" s="99">
        <v>0</v>
      </c>
      <c r="K730" s="99">
        <v>0</v>
      </c>
      <c r="L730" s="99">
        <v>0</v>
      </c>
      <c r="M730" s="99">
        <v>0</v>
      </c>
      <c r="N730" s="99">
        <v>0</v>
      </c>
      <c r="O730" s="99">
        <v>0</v>
      </c>
      <c r="P730" s="99">
        <v>0</v>
      </c>
      <c r="Q730" s="99">
        <v>0</v>
      </c>
      <c r="R730" s="99">
        <v>0</v>
      </c>
      <c r="S730" s="99">
        <v>0</v>
      </c>
      <c r="T730" s="99">
        <v>0</v>
      </c>
      <c r="U730" s="99">
        <v>0</v>
      </c>
      <c r="V730" s="99">
        <v>0</v>
      </c>
      <c r="W730" s="99">
        <v>0</v>
      </c>
      <c r="X730" s="99">
        <v>0</v>
      </c>
      <c r="Y730" s="99">
        <v>0</v>
      </c>
      <c r="Z730" s="99">
        <v>0</v>
      </c>
      <c r="AA730" s="99">
        <v>0</v>
      </c>
      <c r="AB730" s="99">
        <v>0</v>
      </c>
      <c r="AC730" s="99">
        <v>0</v>
      </c>
      <c r="AD730" s="99">
        <v>0</v>
      </c>
    </row>
    <row r="731" spans="1:30" collapsed="1" x14ac:dyDescent="0.2">
      <c r="D731" s="84" t="s">
        <v>213</v>
      </c>
      <c r="E731" s="104">
        <v>6214592</v>
      </c>
      <c r="F731" s="102" t="s">
        <v>311</v>
      </c>
      <c r="G731" s="86" t="s">
        <v>679</v>
      </c>
      <c r="H731" s="92">
        <v>6214592.0000000019</v>
      </c>
      <c r="I731" s="99">
        <v>3061202.3118295297</v>
      </c>
      <c r="J731" s="99">
        <v>151326.16863524087</v>
      </c>
      <c r="K731" s="99">
        <v>554299.08308933035</v>
      </c>
      <c r="L731" s="99">
        <v>17447.36715344093</v>
      </c>
      <c r="M731" s="99">
        <v>1636.1582629990526</v>
      </c>
      <c r="N731" s="99">
        <v>573382.60850577033</v>
      </c>
      <c r="O731" s="99">
        <v>421353.53033618286</v>
      </c>
      <c r="P731" s="99">
        <v>78510.438393540404</v>
      </c>
      <c r="Q731" s="99">
        <v>35477.40524564033</v>
      </c>
      <c r="R731" s="99">
        <v>1595.3792569344503</v>
      </c>
      <c r="S731" s="99">
        <v>536936.75323229795</v>
      </c>
      <c r="T731" s="99">
        <v>14718.958043775363</v>
      </c>
      <c r="U731" s="99">
        <v>240873.24054318611</v>
      </c>
      <c r="V731" s="99">
        <v>1273021.8444340318</v>
      </c>
      <c r="W731" s="99">
        <v>229886.64570475044</v>
      </c>
      <c r="X731" s="99">
        <v>1758500.6887257437</v>
      </c>
      <c r="Y731" s="99">
        <v>129397.00056224084</v>
      </c>
      <c r="Z731" s="99">
        <v>2167.3502979787722</v>
      </c>
      <c r="AA731" s="99">
        <v>131564.35086021959</v>
      </c>
      <c r="AB731" s="99">
        <v>1679.1182111992068</v>
      </c>
      <c r="AC731" s="99">
        <v>0</v>
      </c>
      <c r="AD731" s="99">
        <v>0</v>
      </c>
    </row>
    <row r="732" spans="1:30" hidden="1" outlineLevel="1" x14ac:dyDescent="0.2">
      <c r="F732" s="91" t="s">
        <v>212</v>
      </c>
      <c r="G732" s="86" t="s">
        <v>687</v>
      </c>
      <c r="H732" s="92">
        <v>163061.33391401818</v>
      </c>
      <c r="I732" s="99">
        <v>80321.239487258252</v>
      </c>
      <c r="J732" s="99">
        <v>3970.5658736341875</v>
      </c>
      <c r="K732" s="99">
        <v>14543.95523887383</v>
      </c>
      <c r="L732" s="99">
        <v>457.7920740939557</v>
      </c>
      <c r="M732" s="99">
        <v>42.930275850621953</v>
      </c>
      <c r="N732" s="99">
        <v>15044.677588818407</v>
      </c>
      <c r="O732" s="99">
        <v>11055.668450318009</v>
      </c>
      <c r="P732" s="99">
        <v>2059.9931275657423</v>
      </c>
      <c r="Q732" s="99">
        <v>930.87253727393465</v>
      </c>
      <c r="R732" s="99">
        <v>41.860297463532063</v>
      </c>
      <c r="S732" s="99">
        <v>14088.394412621219</v>
      </c>
      <c r="T732" s="99">
        <v>386.20281628182153</v>
      </c>
      <c r="U732" s="99">
        <v>6320.1432865044226</v>
      </c>
      <c r="V732" s="99">
        <v>33402.134855368931</v>
      </c>
      <c r="W732" s="99">
        <v>6031.8719390807792</v>
      </c>
      <c r="X732" s="99">
        <v>46140.352897235956</v>
      </c>
      <c r="Y732" s="99">
        <v>3395.1782379522178</v>
      </c>
      <c r="Z732" s="99">
        <v>56.867937693635135</v>
      </c>
      <c r="AA732" s="99">
        <v>3452.0461756458531</v>
      </c>
      <c r="AB732" s="99">
        <v>44.057478804314549</v>
      </c>
      <c r="AC732" s="99">
        <v>0</v>
      </c>
      <c r="AD732" s="99">
        <v>0</v>
      </c>
    </row>
    <row r="733" spans="1:30" hidden="1" outlineLevel="1" x14ac:dyDescent="0.2">
      <c r="F733" s="91" t="s">
        <v>212</v>
      </c>
      <c r="G733" s="86" t="s">
        <v>686</v>
      </c>
      <c r="H733" s="92">
        <v>7414774.7327029435</v>
      </c>
      <c r="I733" s="99">
        <v>3652391.9113990795</v>
      </c>
      <c r="J733" s="99">
        <v>180550.78299481745</v>
      </c>
      <c r="K733" s="99">
        <v>661347.17060286109</v>
      </c>
      <c r="L733" s="99">
        <v>20816.860885079033</v>
      </c>
      <c r="M733" s="99">
        <v>1952.1386033368738</v>
      </c>
      <c r="N733" s="99">
        <v>684116.17009127699</v>
      </c>
      <c r="O733" s="99">
        <v>502726.72932863672</v>
      </c>
      <c r="P733" s="99">
        <v>93672.636088395549</v>
      </c>
      <c r="Q733" s="99">
        <v>42328.920063817022</v>
      </c>
      <c r="R733" s="99">
        <v>1903.4842196231</v>
      </c>
      <c r="S733" s="99">
        <v>640631.76970047248</v>
      </c>
      <c r="T733" s="99">
        <v>17561.532308911072</v>
      </c>
      <c r="U733" s="99">
        <v>287391.48406908999</v>
      </c>
      <c r="V733" s="99">
        <v>1518872.0685587006</v>
      </c>
      <c r="W733" s="99">
        <v>274283.12139516423</v>
      </c>
      <c r="X733" s="99">
        <v>2098108.2063318659</v>
      </c>
      <c r="Y733" s="99">
        <v>154386.58084978897</v>
      </c>
      <c r="Z733" s="99">
        <v>2585.9162156371958</v>
      </c>
      <c r="AA733" s="99">
        <v>156972.49706542617</v>
      </c>
      <c r="AB733" s="99">
        <v>2003.3951200048598</v>
      </c>
      <c r="AC733" s="99">
        <v>0</v>
      </c>
      <c r="AD733" s="99">
        <v>0</v>
      </c>
    </row>
    <row r="734" spans="1:30" hidden="1" outlineLevel="1" x14ac:dyDescent="0.2">
      <c r="F734" s="91" t="s">
        <v>212</v>
      </c>
      <c r="G734" s="86" t="s">
        <v>685</v>
      </c>
      <c r="H734" s="92">
        <v>1628802.9333830359</v>
      </c>
      <c r="I734" s="99">
        <v>793011.10193201015</v>
      </c>
      <c r="J734" s="99">
        <v>38271.753160922803</v>
      </c>
      <c r="K734" s="99">
        <v>139230.76668740023</v>
      </c>
      <c r="L734" s="99">
        <v>4300.7073838070864</v>
      </c>
      <c r="M734" s="99">
        <v>535.63035962969911</v>
      </c>
      <c r="N734" s="99">
        <v>144067.104430837</v>
      </c>
      <c r="O734" s="99">
        <v>105191.02038346451</v>
      </c>
      <c r="P734" s="99">
        <v>19554.887999119237</v>
      </c>
      <c r="Q734" s="99">
        <v>11635.391363509663</v>
      </c>
      <c r="R734" s="99">
        <v>0</v>
      </c>
      <c r="S734" s="99">
        <v>136381.2997460934</v>
      </c>
      <c r="T734" s="99">
        <v>3673.0898132303919</v>
      </c>
      <c r="U734" s="99">
        <v>60130.577373598338</v>
      </c>
      <c r="V734" s="99">
        <v>418910.67758132715</v>
      </c>
      <c r="W734" s="99">
        <v>0</v>
      </c>
      <c r="X734" s="99">
        <v>482714.34476815589</v>
      </c>
      <c r="Y734" s="99">
        <v>31659.415296004736</v>
      </c>
      <c r="Z734" s="99">
        <v>527.76331310879561</v>
      </c>
      <c r="AA734" s="99">
        <v>32187.178609113533</v>
      </c>
      <c r="AB734" s="99">
        <v>422.76837117303944</v>
      </c>
      <c r="AC734" s="99">
        <v>1437.5028408482883</v>
      </c>
      <c r="AD734" s="99">
        <v>309.87952388213108</v>
      </c>
    </row>
    <row r="735" spans="1:30" hidden="1" outlineLevel="1" x14ac:dyDescent="0.2">
      <c r="F735" s="91" t="s">
        <v>212</v>
      </c>
      <c r="G735" s="86" t="s">
        <v>684</v>
      </c>
      <c r="H735" s="92">
        <v>0</v>
      </c>
      <c r="I735" s="99">
        <v>0</v>
      </c>
      <c r="J735" s="99">
        <v>0</v>
      </c>
      <c r="K735" s="99">
        <v>0</v>
      </c>
      <c r="L735" s="99">
        <v>0</v>
      </c>
      <c r="M735" s="99">
        <v>0</v>
      </c>
      <c r="N735" s="99">
        <v>0</v>
      </c>
      <c r="O735" s="99">
        <v>0</v>
      </c>
      <c r="P735" s="99">
        <v>0</v>
      </c>
      <c r="Q735" s="99">
        <v>0</v>
      </c>
      <c r="R735" s="99">
        <v>0</v>
      </c>
      <c r="S735" s="99">
        <v>0</v>
      </c>
      <c r="T735" s="99">
        <v>0</v>
      </c>
      <c r="U735" s="99">
        <v>0</v>
      </c>
      <c r="V735" s="99">
        <v>0</v>
      </c>
      <c r="W735" s="99">
        <v>0</v>
      </c>
      <c r="X735" s="99">
        <v>0</v>
      </c>
      <c r="Y735" s="99">
        <v>0</v>
      </c>
      <c r="Z735" s="99">
        <v>0</v>
      </c>
      <c r="AA735" s="99">
        <v>0</v>
      </c>
      <c r="AB735" s="99">
        <v>0</v>
      </c>
      <c r="AC735" s="99">
        <v>0</v>
      </c>
      <c r="AD735" s="99">
        <v>0</v>
      </c>
    </row>
    <row r="736" spans="1:30" hidden="1" outlineLevel="1" x14ac:dyDescent="0.2">
      <c r="F736" s="91" t="s">
        <v>212</v>
      </c>
      <c r="G736" s="86" t="s">
        <v>683</v>
      </c>
      <c r="H736" s="92">
        <v>0</v>
      </c>
      <c r="I736" s="99">
        <v>0</v>
      </c>
      <c r="J736" s="99">
        <v>0</v>
      </c>
      <c r="K736" s="99">
        <v>0</v>
      </c>
      <c r="L736" s="99">
        <v>0</v>
      </c>
      <c r="M736" s="99">
        <v>0</v>
      </c>
      <c r="N736" s="99">
        <v>0</v>
      </c>
      <c r="O736" s="99">
        <v>0</v>
      </c>
      <c r="P736" s="99">
        <v>0</v>
      </c>
      <c r="Q736" s="99">
        <v>0</v>
      </c>
      <c r="R736" s="99">
        <v>0</v>
      </c>
      <c r="S736" s="99">
        <v>0</v>
      </c>
      <c r="T736" s="99">
        <v>0</v>
      </c>
      <c r="U736" s="99">
        <v>0</v>
      </c>
      <c r="V736" s="99">
        <v>0</v>
      </c>
      <c r="W736" s="99">
        <v>0</v>
      </c>
      <c r="X736" s="99">
        <v>0</v>
      </c>
      <c r="Y736" s="99">
        <v>0</v>
      </c>
      <c r="Z736" s="99">
        <v>0</v>
      </c>
      <c r="AA736" s="99">
        <v>0</v>
      </c>
      <c r="AB736" s="99">
        <v>0</v>
      </c>
      <c r="AC736" s="99">
        <v>0</v>
      </c>
      <c r="AD736" s="99">
        <v>0</v>
      </c>
    </row>
    <row r="737" spans="4:30" hidden="1" outlineLevel="1" x14ac:dyDescent="0.2">
      <c r="F737" s="91" t="s">
        <v>212</v>
      </c>
      <c r="G737" s="86" t="s">
        <v>682</v>
      </c>
      <c r="H737" s="92">
        <v>0</v>
      </c>
      <c r="I737" s="99">
        <v>0</v>
      </c>
      <c r="J737" s="99">
        <v>0</v>
      </c>
      <c r="K737" s="99">
        <v>0</v>
      </c>
      <c r="L737" s="99">
        <v>0</v>
      </c>
      <c r="M737" s="99">
        <v>0</v>
      </c>
      <c r="N737" s="99">
        <v>0</v>
      </c>
      <c r="O737" s="99">
        <v>0</v>
      </c>
      <c r="P737" s="99">
        <v>0</v>
      </c>
      <c r="Q737" s="99">
        <v>0</v>
      </c>
      <c r="R737" s="99">
        <v>0</v>
      </c>
      <c r="S737" s="99">
        <v>0</v>
      </c>
      <c r="T737" s="99">
        <v>0</v>
      </c>
      <c r="U737" s="99">
        <v>0</v>
      </c>
      <c r="V737" s="99">
        <v>0</v>
      </c>
      <c r="W737" s="99">
        <v>0</v>
      </c>
      <c r="X737" s="99">
        <v>0</v>
      </c>
      <c r="Y737" s="99">
        <v>0</v>
      </c>
      <c r="Z737" s="99">
        <v>0</v>
      </c>
      <c r="AA737" s="99">
        <v>0</v>
      </c>
      <c r="AB737" s="99">
        <v>0</v>
      </c>
      <c r="AC737" s="99">
        <v>0</v>
      </c>
      <c r="AD737" s="99">
        <v>0</v>
      </c>
    </row>
    <row r="738" spans="4:30" hidden="1" outlineLevel="1" x14ac:dyDescent="0.2">
      <c r="F738" s="91" t="s">
        <v>212</v>
      </c>
      <c r="G738" s="86" t="s">
        <v>681</v>
      </c>
      <c r="H738" s="92">
        <v>0</v>
      </c>
      <c r="I738" s="99">
        <v>0</v>
      </c>
      <c r="J738" s="99">
        <v>0</v>
      </c>
      <c r="K738" s="99">
        <v>0</v>
      </c>
      <c r="L738" s="99">
        <v>0</v>
      </c>
      <c r="M738" s="99">
        <v>0</v>
      </c>
      <c r="N738" s="99">
        <v>0</v>
      </c>
      <c r="O738" s="99">
        <v>0</v>
      </c>
      <c r="P738" s="99">
        <v>0</v>
      </c>
      <c r="Q738" s="99">
        <v>0</v>
      </c>
      <c r="R738" s="99">
        <v>0</v>
      </c>
      <c r="S738" s="99">
        <v>0</v>
      </c>
      <c r="T738" s="99">
        <v>0</v>
      </c>
      <c r="U738" s="99">
        <v>0</v>
      </c>
      <c r="V738" s="99">
        <v>0</v>
      </c>
      <c r="W738" s="99">
        <v>0</v>
      </c>
      <c r="X738" s="99">
        <v>0</v>
      </c>
      <c r="Y738" s="99">
        <v>0</v>
      </c>
      <c r="Z738" s="99">
        <v>0</v>
      </c>
      <c r="AA738" s="99">
        <v>0</v>
      </c>
      <c r="AB738" s="99">
        <v>0</v>
      </c>
      <c r="AC738" s="99">
        <v>0</v>
      </c>
      <c r="AD738" s="99">
        <v>0</v>
      </c>
    </row>
    <row r="739" spans="4:30" collapsed="1" x14ac:dyDescent="0.2">
      <c r="D739" s="84" t="s">
        <v>198</v>
      </c>
      <c r="E739" s="104">
        <v>9206639</v>
      </c>
      <c r="F739" s="102" t="s">
        <v>212</v>
      </c>
      <c r="G739" s="86" t="s">
        <v>679</v>
      </c>
      <c r="H739" s="92">
        <v>9206639</v>
      </c>
      <c r="I739" s="99">
        <v>4525724.2528183479</v>
      </c>
      <c r="J739" s="99">
        <v>222793.10202937442</v>
      </c>
      <c r="K739" s="99">
        <v>815121.89252913499</v>
      </c>
      <c r="L739" s="99">
        <v>25575.360342980075</v>
      </c>
      <c r="M739" s="99">
        <v>2530.6992388171952</v>
      </c>
      <c r="N739" s="99">
        <v>843227.95211093233</v>
      </c>
      <c r="O739" s="99">
        <v>618973.41816241923</v>
      </c>
      <c r="P739" s="99">
        <v>115287.51721508052</v>
      </c>
      <c r="Q739" s="99">
        <v>54895.183964600626</v>
      </c>
      <c r="R739" s="99">
        <v>1945.3445170866319</v>
      </c>
      <c r="S739" s="99">
        <v>791101.46385918709</v>
      </c>
      <c r="T739" s="99">
        <v>21620.824938423288</v>
      </c>
      <c r="U739" s="99">
        <v>353842.20472919277</v>
      </c>
      <c r="V739" s="99">
        <v>1971184.8809953968</v>
      </c>
      <c r="W739" s="99">
        <v>280314.99333424499</v>
      </c>
      <c r="X739" s="99">
        <v>2626962.9039972578</v>
      </c>
      <c r="Y739" s="99">
        <v>189441.17438374597</v>
      </c>
      <c r="Z739" s="99">
        <v>3170.547466439627</v>
      </c>
      <c r="AA739" s="99">
        <v>192611.7218501856</v>
      </c>
      <c r="AB739" s="99">
        <v>2470.2209699822133</v>
      </c>
      <c r="AC739" s="99">
        <v>1437.5028408482883</v>
      </c>
      <c r="AD739" s="99">
        <v>309.87952388213108</v>
      </c>
    </row>
    <row r="740" spans="4:30" hidden="1" outlineLevel="1" x14ac:dyDescent="0.2">
      <c r="E740" s="86"/>
      <c r="F740" s="91" t="s">
        <v>211</v>
      </c>
      <c r="G740" s="86" t="s">
        <v>687</v>
      </c>
      <c r="H740" s="92">
        <v>0</v>
      </c>
      <c r="I740" s="99">
        <v>0</v>
      </c>
      <c r="J740" s="99">
        <v>0</v>
      </c>
      <c r="K740" s="99">
        <v>0</v>
      </c>
      <c r="L740" s="99">
        <v>0</v>
      </c>
      <c r="M740" s="99">
        <v>0</v>
      </c>
      <c r="N740" s="99">
        <v>0</v>
      </c>
      <c r="O740" s="99">
        <v>0</v>
      </c>
      <c r="P740" s="99">
        <v>0</v>
      </c>
      <c r="Q740" s="99">
        <v>0</v>
      </c>
      <c r="R740" s="99">
        <v>0</v>
      </c>
      <c r="S740" s="99">
        <v>0</v>
      </c>
      <c r="T740" s="99">
        <v>0</v>
      </c>
      <c r="U740" s="99">
        <v>0</v>
      </c>
      <c r="V740" s="99">
        <v>0</v>
      </c>
      <c r="W740" s="99">
        <v>0</v>
      </c>
      <c r="X740" s="99">
        <v>0</v>
      </c>
      <c r="Y740" s="99">
        <v>0</v>
      </c>
      <c r="Z740" s="99">
        <v>0</v>
      </c>
      <c r="AA740" s="99">
        <v>0</v>
      </c>
      <c r="AB740" s="99">
        <v>0</v>
      </c>
      <c r="AC740" s="99">
        <v>0</v>
      </c>
      <c r="AD740" s="99">
        <v>0</v>
      </c>
    </row>
    <row r="741" spans="4:30" hidden="1" outlineLevel="1" x14ac:dyDescent="0.2">
      <c r="E741" s="86"/>
      <c r="F741" s="91" t="s">
        <v>211</v>
      </c>
      <c r="G741" s="86" t="s">
        <v>686</v>
      </c>
      <c r="H741" s="92">
        <v>0</v>
      </c>
      <c r="I741" s="99">
        <v>0</v>
      </c>
      <c r="J741" s="99">
        <v>0</v>
      </c>
      <c r="K741" s="99">
        <v>0</v>
      </c>
      <c r="L741" s="99">
        <v>0</v>
      </c>
      <c r="M741" s="99">
        <v>0</v>
      </c>
      <c r="N741" s="99">
        <v>0</v>
      </c>
      <c r="O741" s="99">
        <v>0</v>
      </c>
      <c r="P741" s="99">
        <v>0</v>
      </c>
      <c r="Q741" s="99">
        <v>0</v>
      </c>
      <c r="R741" s="99">
        <v>0</v>
      </c>
      <c r="S741" s="99">
        <v>0</v>
      </c>
      <c r="T741" s="99">
        <v>0</v>
      </c>
      <c r="U741" s="99">
        <v>0</v>
      </c>
      <c r="V741" s="99">
        <v>0</v>
      </c>
      <c r="W741" s="99">
        <v>0</v>
      </c>
      <c r="X741" s="99">
        <v>0</v>
      </c>
      <c r="Y741" s="99">
        <v>0</v>
      </c>
      <c r="Z741" s="99">
        <v>0</v>
      </c>
      <c r="AA741" s="99">
        <v>0</v>
      </c>
      <c r="AB741" s="99">
        <v>0</v>
      </c>
      <c r="AC741" s="99">
        <v>0</v>
      </c>
      <c r="AD741" s="99">
        <v>0</v>
      </c>
    </row>
    <row r="742" spans="4:30" hidden="1" outlineLevel="1" x14ac:dyDescent="0.2">
      <c r="E742" s="86"/>
      <c r="F742" s="91" t="s">
        <v>211</v>
      </c>
      <c r="G742" s="86" t="s">
        <v>685</v>
      </c>
      <c r="H742" s="92">
        <v>0</v>
      </c>
      <c r="I742" s="99">
        <v>0</v>
      </c>
      <c r="J742" s="99">
        <v>0</v>
      </c>
      <c r="K742" s="99">
        <v>0</v>
      </c>
      <c r="L742" s="99">
        <v>0</v>
      </c>
      <c r="M742" s="99">
        <v>0</v>
      </c>
      <c r="N742" s="99">
        <v>0</v>
      </c>
      <c r="O742" s="99">
        <v>0</v>
      </c>
      <c r="P742" s="99">
        <v>0</v>
      </c>
      <c r="Q742" s="99">
        <v>0</v>
      </c>
      <c r="R742" s="99">
        <v>0</v>
      </c>
      <c r="S742" s="99">
        <v>0</v>
      </c>
      <c r="T742" s="99">
        <v>0</v>
      </c>
      <c r="U742" s="99">
        <v>0</v>
      </c>
      <c r="V742" s="99">
        <v>0</v>
      </c>
      <c r="W742" s="99">
        <v>0</v>
      </c>
      <c r="X742" s="99">
        <v>0</v>
      </c>
      <c r="Y742" s="99">
        <v>0</v>
      </c>
      <c r="Z742" s="99">
        <v>0</v>
      </c>
      <c r="AA742" s="99">
        <v>0</v>
      </c>
      <c r="AB742" s="99">
        <v>0</v>
      </c>
      <c r="AC742" s="99">
        <v>0</v>
      </c>
      <c r="AD742" s="99">
        <v>0</v>
      </c>
    </row>
    <row r="743" spans="4:30" hidden="1" outlineLevel="1" x14ac:dyDescent="0.2">
      <c r="E743" s="86"/>
      <c r="F743" s="91" t="s">
        <v>211</v>
      </c>
      <c r="G743" s="86" t="s">
        <v>684</v>
      </c>
      <c r="H743" s="92">
        <v>4247044.8564665727</v>
      </c>
      <c r="I743" s="99">
        <v>2838481.2162795104</v>
      </c>
      <c r="J743" s="99">
        <v>133798.59457535154</v>
      </c>
      <c r="K743" s="99">
        <v>485830.9085725997</v>
      </c>
      <c r="L743" s="99">
        <v>15014.703063742685</v>
      </c>
      <c r="M743" s="99">
        <v>0</v>
      </c>
      <c r="N743" s="99">
        <v>500845.61163634236</v>
      </c>
      <c r="O743" s="99">
        <v>364288.26544734108</v>
      </c>
      <c r="P743" s="99">
        <v>67848.713953988117</v>
      </c>
      <c r="Q743" s="99">
        <v>0</v>
      </c>
      <c r="R743" s="99">
        <v>0</v>
      </c>
      <c r="S743" s="99">
        <v>432136.97940132918</v>
      </c>
      <c r="T743" s="99">
        <v>12986.652169404819</v>
      </c>
      <c r="U743" s="99">
        <v>209445.31269726204</v>
      </c>
      <c r="V743" s="99">
        <v>0</v>
      </c>
      <c r="W743" s="99">
        <v>0</v>
      </c>
      <c r="X743" s="99">
        <v>222431.96486666685</v>
      </c>
      <c r="Y743" s="99">
        <v>109849.65312366138</v>
      </c>
      <c r="Z743" s="99">
        <v>1832.7222219660844</v>
      </c>
      <c r="AA743" s="99">
        <v>111682.37534562747</v>
      </c>
      <c r="AB743" s="99">
        <v>1484.812086716335</v>
      </c>
      <c r="AC743" s="99">
        <v>5086.7599247799881</v>
      </c>
      <c r="AD743" s="99">
        <v>1096.5423502490912</v>
      </c>
    </row>
    <row r="744" spans="4:30" hidden="1" outlineLevel="1" x14ac:dyDescent="0.2">
      <c r="E744" s="86"/>
      <c r="F744" s="91" t="s">
        <v>211</v>
      </c>
      <c r="G744" s="86" t="s">
        <v>683</v>
      </c>
      <c r="H744" s="92">
        <v>2199279.4387775972</v>
      </c>
      <c r="I744" s="99">
        <v>1644404.4288563943</v>
      </c>
      <c r="J744" s="99">
        <v>79277.261602266095</v>
      </c>
      <c r="K744" s="99">
        <v>239212.53605614061</v>
      </c>
      <c r="L744" s="99">
        <v>0</v>
      </c>
      <c r="M744" s="99">
        <v>0</v>
      </c>
      <c r="N744" s="99">
        <v>239212.53605614061</v>
      </c>
      <c r="O744" s="99">
        <v>152427.15904710453</v>
      </c>
      <c r="P744" s="99">
        <v>0</v>
      </c>
      <c r="Q744" s="99">
        <v>0</v>
      </c>
      <c r="R744" s="99">
        <v>0</v>
      </c>
      <c r="S744" s="99">
        <v>152427.15904710453</v>
      </c>
      <c r="T744" s="99">
        <v>4121.3106088167397</v>
      </c>
      <c r="U744" s="99">
        <v>0</v>
      </c>
      <c r="V744" s="99">
        <v>0</v>
      </c>
      <c r="W744" s="99">
        <v>0</v>
      </c>
      <c r="X744" s="99">
        <v>4121.3106088167397</v>
      </c>
      <c r="Y744" s="99">
        <v>56221.857209132322</v>
      </c>
      <c r="Z744" s="99">
        <v>0</v>
      </c>
      <c r="AA744" s="99">
        <v>56221.857209132322</v>
      </c>
      <c r="AB744" s="99">
        <v>583.4160208488305</v>
      </c>
      <c r="AC744" s="99">
        <v>19809.217815590298</v>
      </c>
      <c r="AD744" s="99">
        <v>3222.2515613035412</v>
      </c>
    </row>
    <row r="745" spans="4:30" hidden="1" outlineLevel="1" x14ac:dyDescent="0.2">
      <c r="E745" s="86"/>
      <c r="F745" s="91" t="s">
        <v>211</v>
      </c>
      <c r="G745" s="86" t="s">
        <v>682</v>
      </c>
      <c r="H745" s="92">
        <v>0</v>
      </c>
      <c r="I745" s="99">
        <v>0</v>
      </c>
      <c r="J745" s="99">
        <v>0</v>
      </c>
      <c r="K745" s="99">
        <v>0</v>
      </c>
      <c r="L745" s="99">
        <v>0</v>
      </c>
      <c r="M745" s="99">
        <v>0</v>
      </c>
      <c r="N745" s="99">
        <v>0</v>
      </c>
      <c r="O745" s="99">
        <v>0</v>
      </c>
      <c r="P745" s="99">
        <v>0</v>
      </c>
      <c r="Q745" s="99">
        <v>0</v>
      </c>
      <c r="R745" s="99">
        <v>0</v>
      </c>
      <c r="S745" s="99">
        <v>0</v>
      </c>
      <c r="T745" s="99">
        <v>0</v>
      </c>
      <c r="U745" s="99">
        <v>0</v>
      </c>
      <c r="V745" s="99">
        <v>0</v>
      </c>
      <c r="W745" s="99">
        <v>0</v>
      </c>
      <c r="X745" s="99">
        <v>0</v>
      </c>
      <c r="Y745" s="99">
        <v>0</v>
      </c>
      <c r="Z745" s="99">
        <v>0</v>
      </c>
      <c r="AA745" s="99">
        <v>0</v>
      </c>
      <c r="AB745" s="99">
        <v>0</v>
      </c>
      <c r="AC745" s="99">
        <v>0</v>
      </c>
      <c r="AD745" s="99">
        <v>0</v>
      </c>
    </row>
    <row r="746" spans="4:30" hidden="1" outlineLevel="1" x14ac:dyDescent="0.2">
      <c r="E746" s="86"/>
      <c r="F746" s="91" t="s">
        <v>211</v>
      </c>
      <c r="G746" s="86" t="s">
        <v>681</v>
      </c>
      <c r="H746" s="92">
        <v>1033391.704755828</v>
      </c>
      <c r="I746" s="99">
        <v>470355.80292641238</v>
      </c>
      <c r="J746" s="99">
        <v>126617.00632699124</v>
      </c>
      <c r="K746" s="99">
        <v>35916.906687617055</v>
      </c>
      <c r="L746" s="99">
        <v>11880.075555921179</v>
      </c>
      <c r="M746" s="99">
        <v>1929.7054700631097</v>
      </c>
      <c r="N746" s="99">
        <v>49726.68771360135</v>
      </c>
      <c r="O746" s="99">
        <v>10371.471012148071</v>
      </c>
      <c r="P746" s="99">
        <v>3084.6066621708928</v>
      </c>
      <c r="Q746" s="99">
        <v>6723.3787433048929</v>
      </c>
      <c r="R746" s="99">
        <v>1181.6591662810636</v>
      </c>
      <c r="S746" s="99">
        <v>21361.115583904921</v>
      </c>
      <c r="T746" s="99">
        <v>71.358554717491273</v>
      </c>
      <c r="U746" s="99">
        <v>1829.851656042593</v>
      </c>
      <c r="V746" s="99">
        <v>9887.3148434334416</v>
      </c>
      <c r="W746" s="99">
        <v>1772.4923820545268</v>
      </c>
      <c r="X746" s="99">
        <v>13561.017436248052</v>
      </c>
      <c r="Y746" s="99">
        <v>2872.1582152649694</v>
      </c>
      <c r="Z746" s="99">
        <v>52.280853149857258</v>
      </c>
      <c r="AA746" s="99">
        <v>2924.4390684148266</v>
      </c>
      <c r="AB746" s="99">
        <v>53.00153063197704</v>
      </c>
      <c r="AC746" s="99">
        <v>311306.43398335628</v>
      </c>
      <c r="AD746" s="99">
        <v>37486.200186266848</v>
      </c>
    </row>
    <row r="747" spans="4:30" collapsed="1" x14ac:dyDescent="0.2">
      <c r="D747" s="84" t="s">
        <v>196</v>
      </c>
      <c r="E747" s="104">
        <v>7479716</v>
      </c>
      <c r="F747" s="102" t="s">
        <v>211</v>
      </c>
      <c r="G747" s="86" t="s">
        <v>679</v>
      </c>
      <c r="H747" s="92">
        <v>7479715.9999999972</v>
      </c>
      <c r="I747" s="99">
        <v>4953241.4480623174</v>
      </c>
      <c r="J747" s="99">
        <v>339692.86250460887</v>
      </c>
      <c r="K747" s="99">
        <v>760960.35131635738</v>
      </c>
      <c r="L747" s="99">
        <v>26894.778619663863</v>
      </c>
      <c r="M747" s="99">
        <v>1929.7054700631097</v>
      </c>
      <c r="N747" s="99">
        <v>789784.83540608443</v>
      </c>
      <c r="O747" s="99">
        <v>527086.89550659375</v>
      </c>
      <c r="P747" s="99">
        <v>70933.320616159006</v>
      </c>
      <c r="Q747" s="99">
        <v>6723.3787433048929</v>
      </c>
      <c r="R747" s="99">
        <v>1181.6591662810636</v>
      </c>
      <c r="S747" s="99">
        <v>605925.25403233874</v>
      </c>
      <c r="T747" s="99">
        <v>17179.321332939053</v>
      </c>
      <c r="U747" s="99">
        <v>211275.16435330463</v>
      </c>
      <c r="V747" s="99">
        <v>9887.3148434334416</v>
      </c>
      <c r="W747" s="99">
        <v>1772.4923820545268</v>
      </c>
      <c r="X747" s="99">
        <v>240114.29291173167</v>
      </c>
      <c r="Y747" s="99">
        <v>168943.66854805869</v>
      </c>
      <c r="Z747" s="99">
        <v>1885.0030751159416</v>
      </c>
      <c r="AA747" s="99">
        <v>170828.67162317462</v>
      </c>
      <c r="AB747" s="99">
        <v>2121.2296381971428</v>
      </c>
      <c r="AC747" s="99">
        <v>336202.41172372655</v>
      </c>
      <c r="AD747" s="99">
        <v>41804.994097819479</v>
      </c>
    </row>
    <row r="748" spans="4:30" hidden="1" outlineLevel="1" x14ac:dyDescent="0.2">
      <c r="E748" s="86"/>
      <c r="F748" s="91" t="s">
        <v>622</v>
      </c>
      <c r="G748" s="86" t="s">
        <v>687</v>
      </c>
      <c r="H748" s="92">
        <v>1387670.3142473558</v>
      </c>
      <c r="I748" s="99">
        <v>683542.79316022899</v>
      </c>
      <c r="J748" s="99">
        <v>33789.96271740977</v>
      </c>
      <c r="K748" s="99">
        <v>123770.69690457427</v>
      </c>
      <c r="L748" s="99">
        <v>3895.862103353586</v>
      </c>
      <c r="M748" s="99">
        <v>365.34148194673156</v>
      </c>
      <c r="N748" s="99">
        <v>128031.90048987459</v>
      </c>
      <c r="O748" s="99">
        <v>94084.983511523125</v>
      </c>
      <c r="P748" s="99">
        <v>17530.773495228943</v>
      </c>
      <c r="Q748" s="99">
        <v>7921.8301194830638</v>
      </c>
      <c r="R748" s="99">
        <v>356.23584538034703</v>
      </c>
      <c r="S748" s="99">
        <v>119893.82297161547</v>
      </c>
      <c r="T748" s="99">
        <v>3286.6294575733045</v>
      </c>
      <c r="U748" s="99">
        <v>53785.131091203089</v>
      </c>
      <c r="V748" s="99">
        <v>284255.92909550958</v>
      </c>
      <c r="W748" s="99">
        <v>51331.909461857103</v>
      </c>
      <c r="X748" s="99">
        <v>392659.59910614305</v>
      </c>
      <c r="Y748" s="99">
        <v>28893.349142288018</v>
      </c>
      <c r="Z748" s="99">
        <v>483.95255377670838</v>
      </c>
      <c r="AA748" s="99">
        <v>29377.301696064726</v>
      </c>
      <c r="AB748" s="99">
        <v>374.93410601906947</v>
      </c>
      <c r="AC748" s="99">
        <v>0</v>
      </c>
      <c r="AD748" s="99">
        <v>0</v>
      </c>
    </row>
    <row r="749" spans="4:30" hidden="1" outlineLevel="1" x14ac:dyDescent="0.2">
      <c r="E749" s="86"/>
      <c r="F749" s="91" t="s">
        <v>622</v>
      </c>
      <c r="G749" s="86" t="s">
        <v>686</v>
      </c>
      <c r="H749" s="92">
        <v>5070.2949833688135</v>
      </c>
      <c r="I749" s="99">
        <v>2497.5410654064294</v>
      </c>
      <c r="J749" s="99">
        <v>123.46237913666491</v>
      </c>
      <c r="K749" s="99">
        <v>452.23561905170351</v>
      </c>
      <c r="L749" s="99">
        <v>14.234771671428364</v>
      </c>
      <c r="M749" s="99">
        <v>1.3348913384630119</v>
      </c>
      <c r="N749" s="99">
        <v>467.80528206159488</v>
      </c>
      <c r="O749" s="99">
        <v>343.76942059724701</v>
      </c>
      <c r="P749" s="99">
        <v>64.054258417745544</v>
      </c>
      <c r="Q749" s="99">
        <v>28.944926688656714</v>
      </c>
      <c r="R749" s="99">
        <v>1.301620998290058</v>
      </c>
      <c r="S749" s="99">
        <v>438.0702267019393</v>
      </c>
      <c r="T749" s="99">
        <v>12.008746371406238</v>
      </c>
      <c r="U749" s="99">
        <v>196.52108829572492</v>
      </c>
      <c r="V749" s="99">
        <v>1038.6194735797271</v>
      </c>
      <c r="W749" s="99">
        <v>187.5574625752229</v>
      </c>
      <c r="X749" s="99">
        <v>1434.7067708220811</v>
      </c>
      <c r="Y749" s="99">
        <v>105.57104357191932</v>
      </c>
      <c r="Z749" s="99">
        <v>1.7682746257589668</v>
      </c>
      <c r="AA749" s="99">
        <v>107.33931819767828</v>
      </c>
      <c r="AB749" s="99">
        <v>1.3699410424250782</v>
      </c>
      <c r="AC749" s="99">
        <v>0</v>
      </c>
      <c r="AD749" s="99">
        <v>0</v>
      </c>
    </row>
    <row r="750" spans="4:30" hidden="1" outlineLevel="1" x14ac:dyDescent="0.2">
      <c r="E750" s="86"/>
      <c r="F750" s="91" t="s">
        <v>622</v>
      </c>
      <c r="G750" s="86" t="s">
        <v>685</v>
      </c>
      <c r="H750" s="92">
        <v>1115.2545876557244</v>
      </c>
      <c r="I750" s="99">
        <v>542.98113747540401</v>
      </c>
      <c r="J750" s="99">
        <v>26.20497999822129</v>
      </c>
      <c r="K750" s="99">
        <v>95.332435930990002</v>
      </c>
      <c r="L750" s="99">
        <v>2.9447292497156643</v>
      </c>
      <c r="M750" s="99">
        <v>0.36675045434991793</v>
      </c>
      <c r="N750" s="99">
        <v>98.643915635055578</v>
      </c>
      <c r="O750" s="99">
        <v>72.02514537420555</v>
      </c>
      <c r="P750" s="99">
        <v>13.389390518111851</v>
      </c>
      <c r="Q750" s="99">
        <v>7.9668468980294707</v>
      </c>
      <c r="R750" s="99">
        <v>0</v>
      </c>
      <c r="S750" s="99">
        <v>93.381382790346876</v>
      </c>
      <c r="T750" s="99">
        <v>2.5149944054732183</v>
      </c>
      <c r="U750" s="99">
        <v>41.171894340223865</v>
      </c>
      <c r="V750" s="99">
        <v>286.83154076852111</v>
      </c>
      <c r="W750" s="99">
        <v>0</v>
      </c>
      <c r="X750" s="99">
        <v>330.51842951421821</v>
      </c>
      <c r="Y750" s="99">
        <v>21.677458597174471</v>
      </c>
      <c r="Z750" s="99">
        <v>0.36136382374905346</v>
      </c>
      <c r="AA750" s="99">
        <v>22.038822420923523</v>
      </c>
      <c r="AB750" s="99">
        <v>0.28947293487934289</v>
      </c>
      <c r="AC750" s="99">
        <v>0.98426986172868047</v>
      </c>
      <c r="AD750" s="99">
        <v>0.21217702494697485</v>
      </c>
    </row>
    <row r="751" spans="4:30" hidden="1" outlineLevel="1" x14ac:dyDescent="0.2">
      <c r="E751" s="86"/>
      <c r="F751" s="91" t="s">
        <v>622</v>
      </c>
      <c r="G751" s="86" t="s">
        <v>684</v>
      </c>
      <c r="H751" s="92">
        <v>714541.91719198367</v>
      </c>
      <c r="I751" s="99">
        <v>477558.83884900011</v>
      </c>
      <c r="J751" s="99">
        <v>22510.87697835271</v>
      </c>
      <c r="K751" s="99">
        <v>81738.375876586608</v>
      </c>
      <c r="L751" s="99">
        <v>2526.1411347938956</v>
      </c>
      <c r="M751" s="99">
        <v>0</v>
      </c>
      <c r="N751" s="99">
        <v>84264.517011380507</v>
      </c>
      <c r="O751" s="99">
        <v>61289.495260911201</v>
      </c>
      <c r="P751" s="99">
        <v>11415.172616761069</v>
      </c>
      <c r="Q751" s="99">
        <v>0</v>
      </c>
      <c r="R751" s="99">
        <v>0</v>
      </c>
      <c r="S751" s="99">
        <v>72704.667877672269</v>
      </c>
      <c r="T751" s="99">
        <v>2184.9327362066651</v>
      </c>
      <c r="U751" s="99">
        <v>35238.020868488566</v>
      </c>
      <c r="V751" s="99">
        <v>0</v>
      </c>
      <c r="W751" s="99">
        <v>0</v>
      </c>
      <c r="X751" s="99">
        <v>37422.953604695227</v>
      </c>
      <c r="Y751" s="99">
        <v>18481.599417614525</v>
      </c>
      <c r="Z751" s="99">
        <v>308.34542474164363</v>
      </c>
      <c r="AA751" s="99">
        <v>18789.94484235617</v>
      </c>
      <c r="AB751" s="99">
        <v>249.81145972515355</v>
      </c>
      <c r="AC751" s="99">
        <v>855.81935481878043</v>
      </c>
      <c r="AD751" s="99">
        <v>184.4872139827271</v>
      </c>
    </row>
    <row r="752" spans="4:30" hidden="1" outlineLevel="1" x14ac:dyDescent="0.2">
      <c r="E752" s="86"/>
      <c r="F752" s="91" t="s">
        <v>622</v>
      </c>
      <c r="G752" s="86" t="s">
        <v>683</v>
      </c>
      <c r="H752" s="92">
        <v>294900.23780636513</v>
      </c>
      <c r="I752" s="99">
        <v>220497.33588612426</v>
      </c>
      <c r="J752" s="99">
        <v>10630.246837637033</v>
      </c>
      <c r="K752" s="99">
        <v>32075.884730877675</v>
      </c>
      <c r="L752" s="99">
        <v>0</v>
      </c>
      <c r="M752" s="99">
        <v>0</v>
      </c>
      <c r="N752" s="99">
        <v>32075.884730877675</v>
      </c>
      <c r="O752" s="99">
        <v>20438.878597493873</v>
      </c>
      <c r="P752" s="99">
        <v>0</v>
      </c>
      <c r="Q752" s="99">
        <v>0</v>
      </c>
      <c r="R752" s="99">
        <v>0</v>
      </c>
      <c r="S752" s="99">
        <v>20438.878597493873</v>
      </c>
      <c r="T752" s="99">
        <v>552.62439923936256</v>
      </c>
      <c r="U752" s="99">
        <v>0</v>
      </c>
      <c r="V752" s="99">
        <v>0</v>
      </c>
      <c r="W752" s="99">
        <v>0</v>
      </c>
      <c r="X752" s="99">
        <v>552.62439923936256</v>
      </c>
      <c r="Y752" s="99">
        <v>7538.7596357941793</v>
      </c>
      <c r="Z752" s="99">
        <v>0</v>
      </c>
      <c r="AA752" s="99">
        <v>7538.7596357941793</v>
      </c>
      <c r="AB752" s="99">
        <v>78.229951253485055</v>
      </c>
      <c r="AC752" s="99">
        <v>2656.2077294837163</v>
      </c>
      <c r="AD752" s="99">
        <v>432.07003846155601</v>
      </c>
    </row>
    <row r="753" spans="4:30" hidden="1" outlineLevel="1" x14ac:dyDescent="0.2">
      <c r="E753" s="86"/>
      <c r="F753" s="91" t="s">
        <v>622</v>
      </c>
      <c r="G753" s="86" t="s">
        <v>682</v>
      </c>
      <c r="H753" s="92">
        <v>365310.52453955245</v>
      </c>
      <c r="I753" s="99">
        <v>137074.40460991362</v>
      </c>
      <c r="J753" s="99">
        <v>8883.3071653877614</v>
      </c>
      <c r="K753" s="99">
        <v>29804.458523515914</v>
      </c>
      <c r="L753" s="99">
        <v>947.2533549547893</v>
      </c>
      <c r="M753" s="99">
        <v>87.325685736219427</v>
      </c>
      <c r="N753" s="99">
        <v>30839.037564206923</v>
      </c>
      <c r="O753" s="99">
        <v>27173.140705213151</v>
      </c>
      <c r="P753" s="99">
        <v>5037.3774302537558</v>
      </c>
      <c r="Q753" s="99">
        <v>2288.8553679629413</v>
      </c>
      <c r="R753" s="99">
        <v>106.05214091796408</v>
      </c>
      <c r="S753" s="99">
        <v>34605.425644347815</v>
      </c>
      <c r="T753" s="99">
        <v>1041.3262448223513</v>
      </c>
      <c r="U753" s="99">
        <v>18284.128869462729</v>
      </c>
      <c r="V753" s="99">
        <v>103809.69253694556</v>
      </c>
      <c r="W753" s="99">
        <v>19695.128305099766</v>
      </c>
      <c r="X753" s="99">
        <v>142830.27595633041</v>
      </c>
      <c r="Y753" s="99">
        <v>7362.0229097825604</v>
      </c>
      <c r="Z753" s="99">
        <v>119.8419967694627</v>
      </c>
      <c r="AA753" s="99">
        <v>7481.8649065520231</v>
      </c>
      <c r="AB753" s="99">
        <v>133.67410725993949</v>
      </c>
      <c r="AC753" s="99">
        <v>2890.5235690044487</v>
      </c>
      <c r="AD753" s="99">
        <v>572.0110165495131</v>
      </c>
    </row>
    <row r="754" spans="4:30" hidden="1" outlineLevel="1" x14ac:dyDescent="0.2">
      <c r="E754" s="86"/>
      <c r="F754" s="91" t="s">
        <v>622</v>
      </c>
      <c r="G754" s="86" t="s">
        <v>681</v>
      </c>
      <c r="H754" s="92">
        <v>275347.45664371899</v>
      </c>
      <c r="I754" s="99">
        <v>196736.03100739929</v>
      </c>
      <c r="J754" s="99">
        <v>33668.013061240221</v>
      </c>
      <c r="K754" s="99">
        <v>9694.5731685616665</v>
      </c>
      <c r="L754" s="99">
        <v>1620.5731316126685</v>
      </c>
      <c r="M754" s="99">
        <v>256.04278336908811</v>
      </c>
      <c r="N754" s="99">
        <v>11571.189083543424</v>
      </c>
      <c r="O754" s="99">
        <v>1809.0300072320306</v>
      </c>
      <c r="P754" s="99">
        <v>464.60901946399872</v>
      </c>
      <c r="Q754" s="99">
        <v>888.65204918731877</v>
      </c>
      <c r="R754" s="99">
        <v>155.10059157028584</v>
      </c>
      <c r="S754" s="99">
        <v>3317.391667453634</v>
      </c>
      <c r="T754" s="99">
        <v>12.5813549008344</v>
      </c>
      <c r="U754" s="99">
        <v>276.59613528240664</v>
      </c>
      <c r="V754" s="99">
        <v>1307.5435312330535</v>
      </c>
      <c r="W754" s="99">
        <v>232.73753714179</v>
      </c>
      <c r="X754" s="99">
        <v>1829.4585585580846</v>
      </c>
      <c r="Y754" s="99">
        <v>495.13521368220529</v>
      </c>
      <c r="Z754" s="99">
        <v>7.84430249258142</v>
      </c>
      <c r="AA754" s="99">
        <v>502.97951617478668</v>
      </c>
      <c r="AB754" s="99">
        <v>14.108847046148489</v>
      </c>
      <c r="AC754" s="99">
        <v>21713.969108658348</v>
      </c>
      <c r="AD754" s="99">
        <v>5994.3157936449734</v>
      </c>
    </row>
    <row r="755" spans="4:30" collapsed="1" x14ac:dyDescent="0.2">
      <c r="D755" s="84" t="s">
        <v>210</v>
      </c>
      <c r="E755" s="104">
        <v>3043956</v>
      </c>
      <c r="F755" s="102" t="s">
        <v>622</v>
      </c>
      <c r="G755" s="86" t="s">
        <v>679</v>
      </c>
      <c r="H755" s="92">
        <v>3043956.0000000014</v>
      </c>
      <c r="I755" s="99">
        <v>1718449.9257155482</v>
      </c>
      <c r="J755" s="99">
        <v>109632.07411916237</v>
      </c>
      <c r="K755" s="99">
        <v>277631.55725909886</v>
      </c>
      <c r="L755" s="99">
        <v>9007.009225636084</v>
      </c>
      <c r="M755" s="99">
        <v>710.41159284485207</v>
      </c>
      <c r="N755" s="99">
        <v>287348.97807757981</v>
      </c>
      <c r="O755" s="99">
        <v>205211.32264834479</v>
      </c>
      <c r="P755" s="99">
        <v>34525.376210643619</v>
      </c>
      <c r="Q755" s="99">
        <v>11136.24931022001</v>
      </c>
      <c r="R755" s="99">
        <v>618.69019886688704</v>
      </c>
      <c r="S755" s="99">
        <v>251491.63836807531</v>
      </c>
      <c r="T755" s="99">
        <v>7092.6179335193965</v>
      </c>
      <c r="U755" s="99">
        <v>107821.56994707274</v>
      </c>
      <c r="V755" s="99">
        <v>390698.61617803643</v>
      </c>
      <c r="W755" s="99">
        <v>71447.332766673877</v>
      </c>
      <c r="X755" s="99">
        <v>577060.13682530238</v>
      </c>
      <c r="Y755" s="99">
        <v>62898.114821330586</v>
      </c>
      <c r="Z755" s="99">
        <v>922.11391622990413</v>
      </c>
      <c r="AA755" s="99">
        <v>63820.228737560494</v>
      </c>
      <c r="AB755" s="99">
        <v>852.41788528110055</v>
      </c>
      <c r="AC755" s="99">
        <v>28117.504031827022</v>
      </c>
      <c r="AD755" s="99">
        <v>7183.096239663716</v>
      </c>
    </row>
    <row r="756" spans="4:30" x14ac:dyDescent="0.2">
      <c r="E756" s="93"/>
      <c r="F756" s="93"/>
      <c r="G756" s="86"/>
      <c r="H756" s="92"/>
      <c r="I756" s="99"/>
      <c r="J756" s="99"/>
      <c r="K756" s="99"/>
      <c r="L756" s="99"/>
      <c r="M756" s="99"/>
      <c r="N756" s="99"/>
      <c r="O756" s="99"/>
      <c r="P756" s="99"/>
      <c r="Q756" s="99"/>
      <c r="R756" s="99"/>
      <c r="S756" s="99"/>
      <c r="T756" s="99"/>
      <c r="U756" s="99"/>
      <c r="V756" s="99"/>
      <c r="W756" s="99"/>
      <c r="X756" s="99"/>
      <c r="Y756" s="99"/>
      <c r="Z756" s="99"/>
      <c r="AA756" s="99"/>
      <c r="AB756" s="99"/>
      <c r="AC756" s="99"/>
      <c r="AD756" s="99"/>
    </row>
    <row r="757" spans="4:30" hidden="1" outlineLevel="1" x14ac:dyDescent="0.2">
      <c r="E757" s="93"/>
      <c r="F757" s="93"/>
      <c r="G757" s="86" t="s">
        <v>687</v>
      </c>
      <c r="H757" s="92">
        <v>7765323.6481613759</v>
      </c>
      <c r="I757" s="92">
        <v>3825066.3444770169</v>
      </c>
      <c r="J757" s="92">
        <v>189086.69722628483</v>
      </c>
      <c r="K757" s="92">
        <v>692613.73523277848</v>
      </c>
      <c r="L757" s="92">
        <v>21801.02133088847</v>
      </c>
      <c r="M757" s="92">
        <v>2044.4300207964061</v>
      </c>
      <c r="N757" s="92">
        <v>716459.18658446334</v>
      </c>
      <c r="O757" s="92">
        <v>526494.18229802395</v>
      </c>
      <c r="P757" s="92">
        <v>98101.205016335094</v>
      </c>
      <c r="Q757" s="92">
        <v>44330.107902397329</v>
      </c>
      <c r="R757" s="92">
        <v>1993.4753997783293</v>
      </c>
      <c r="S757" s="92">
        <v>670918.9706165347</v>
      </c>
      <c r="T757" s="92">
        <v>18391.79031763049</v>
      </c>
      <c r="U757" s="92">
        <v>300978.51492089365</v>
      </c>
      <c r="V757" s="92">
        <v>1590679.9083849103</v>
      </c>
      <c r="W757" s="92">
        <v>287250.42710568832</v>
      </c>
      <c r="X757" s="92">
        <v>2197300.6407291228</v>
      </c>
      <c r="Y757" s="92">
        <v>161685.52794248104</v>
      </c>
      <c r="Z757" s="92">
        <v>2708.170789449116</v>
      </c>
      <c r="AA757" s="92">
        <v>164393.69873193017</v>
      </c>
      <c r="AB757" s="92">
        <v>2098.1097960225907</v>
      </c>
      <c r="AC757" s="92">
        <v>0</v>
      </c>
      <c r="AD757" s="92">
        <v>0</v>
      </c>
    </row>
    <row r="758" spans="4:30" hidden="1" outlineLevel="1" x14ac:dyDescent="0.2">
      <c r="E758" s="93"/>
      <c r="F758" s="93"/>
      <c r="G758" s="86" t="s">
        <v>686</v>
      </c>
      <c r="H758" s="92">
        <v>7419845.0276863119</v>
      </c>
      <c r="I758" s="92">
        <v>3654889.452464486</v>
      </c>
      <c r="J758" s="92">
        <v>180674.24537395412</v>
      </c>
      <c r="K758" s="92">
        <v>661799.40622191282</v>
      </c>
      <c r="L758" s="92">
        <v>20831.095656750462</v>
      </c>
      <c r="M758" s="92">
        <v>1953.4734946753367</v>
      </c>
      <c r="N758" s="92">
        <v>684583.97537333856</v>
      </c>
      <c r="O758" s="92">
        <v>503070.49874923396</v>
      </c>
      <c r="P758" s="92">
        <v>93736.690346813295</v>
      </c>
      <c r="Q758" s="92">
        <v>42357.864990505681</v>
      </c>
      <c r="R758" s="92">
        <v>1904.78584062139</v>
      </c>
      <c r="S758" s="92">
        <v>641069.83992717438</v>
      </c>
      <c r="T758" s="92">
        <v>17573.54105528248</v>
      </c>
      <c r="U758" s="92">
        <v>287588.00515738572</v>
      </c>
      <c r="V758" s="92">
        <v>1519910.6880322804</v>
      </c>
      <c r="W758" s="92">
        <v>274470.67885773943</v>
      </c>
      <c r="X758" s="92">
        <v>2099542.9131026878</v>
      </c>
      <c r="Y758" s="92">
        <v>154492.15189336089</v>
      </c>
      <c r="Z758" s="92">
        <v>2587.6844902629546</v>
      </c>
      <c r="AA758" s="92">
        <v>157079.83638362386</v>
      </c>
      <c r="AB758" s="92">
        <v>2004.7650610472849</v>
      </c>
      <c r="AC758" s="92">
        <v>0</v>
      </c>
      <c r="AD758" s="92">
        <v>0</v>
      </c>
    </row>
    <row r="759" spans="4:30" hidden="1" outlineLevel="1" x14ac:dyDescent="0.2">
      <c r="E759" s="93"/>
      <c r="F759" s="93"/>
      <c r="G759" s="86" t="s">
        <v>685</v>
      </c>
      <c r="H759" s="92">
        <v>1629918.1879706916</v>
      </c>
      <c r="I759" s="92">
        <v>793554.0830694855</v>
      </c>
      <c r="J759" s="92">
        <v>38297.958140921022</v>
      </c>
      <c r="K759" s="92">
        <v>139326.09912333122</v>
      </c>
      <c r="L759" s="92">
        <v>4303.6521130568017</v>
      </c>
      <c r="M759" s="92">
        <v>535.99711008404904</v>
      </c>
      <c r="N759" s="92">
        <v>144165.74834647207</v>
      </c>
      <c r="O759" s="92">
        <v>105263.04552883872</v>
      </c>
      <c r="P759" s="92">
        <v>19568.277389637347</v>
      </c>
      <c r="Q759" s="92">
        <v>11643.358210407692</v>
      </c>
      <c r="R759" s="92">
        <v>0</v>
      </c>
      <c r="S759" s="92">
        <v>136474.68112888373</v>
      </c>
      <c r="T759" s="92">
        <v>3675.6048076358652</v>
      </c>
      <c r="U759" s="92">
        <v>60171.749267938561</v>
      </c>
      <c r="V759" s="92">
        <v>419197.50912209565</v>
      </c>
      <c r="W759" s="92">
        <v>0</v>
      </c>
      <c r="X759" s="92">
        <v>483044.86319767009</v>
      </c>
      <c r="Y759" s="92">
        <v>31681.092754601912</v>
      </c>
      <c r="Z759" s="92">
        <v>528.12467693254462</v>
      </c>
      <c r="AA759" s="92">
        <v>32209.217431534456</v>
      </c>
      <c r="AB759" s="92">
        <v>423.05784410791881</v>
      </c>
      <c r="AC759" s="92">
        <v>1438.4871107100171</v>
      </c>
      <c r="AD759" s="92">
        <v>310.09170090707806</v>
      </c>
    </row>
    <row r="760" spans="4:30" hidden="1" outlineLevel="1" x14ac:dyDescent="0.2">
      <c r="E760" s="93"/>
      <c r="F760" s="93"/>
      <c r="G760" s="86" t="s">
        <v>684</v>
      </c>
      <c r="H760" s="92">
        <v>4961586.7736585569</v>
      </c>
      <c r="I760" s="92">
        <v>3316040.0551285106</v>
      </c>
      <c r="J760" s="92">
        <v>156309.47155370424</v>
      </c>
      <c r="K760" s="92">
        <v>567569.28444918629</v>
      </c>
      <c r="L760" s="92">
        <v>17540.844198536579</v>
      </c>
      <c r="M760" s="92">
        <v>0</v>
      </c>
      <c r="N760" s="92">
        <v>585110.12864772289</v>
      </c>
      <c r="O760" s="92">
        <v>425577.76070825226</v>
      </c>
      <c r="P760" s="92">
        <v>79263.886570749193</v>
      </c>
      <c r="Q760" s="92">
        <v>0</v>
      </c>
      <c r="R760" s="92">
        <v>0</v>
      </c>
      <c r="S760" s="92">
        <v>504841.64727900142</v>
      </c>
      <c r="T760" s="92">
        <v>15171.584905611484</v>
      </c>
      <c r="U760" s="92">
        <v>244683.3335657506</v>
      </c>
      <c r="V760" s="92">
        <v>0</v>
      </c>
      <c r="W760" s="92">
        <v>0</v>
      </c>
      <c r="X760" s="92">
        <v>259854.91847136209</v>
      </c>
      <c r="Y760" s="92">
        <v>128331.2525412759</v>
      </c>
      <c r="Z760" s="92">
        <v>2141.0676467077278</v>
      </c>
      <c r="AA760" s="92">
        <v>130472.32018798364</v>
      </c>
      <c r="AB760" s="92">
        <v>1734.6235464414885</v>
      </c>
      <c r="AC760" s="92">
        <v>5942.5792795987682</v>
      </c>
      <c r="AD760" s="92">
        <v>1281.0295642318183</v>
      </c>
    </row>
    <row r="761" spans="4:30" hidden="1" outlineLevel="1" x14ac:dyDescent="0.2">
      <c r="E761" s="93"/>
      <c r="F761" s="93"/>
      <c r="G761" s="86" t="s">
        <v>683</v>
      </c>
      <c r="H761" s="92">
        <v>2494179.6765839625</v>
      </c>
      <c r="I761" s="92">
        <v>1864901.7647425185</v>
      </c>
      <c r="J761" s="92">
        <v>89907.508439903133</v>
      </c>
      <c r="K761" s="92">
        <v>271288.42078701826</v>
      </c>
      <c r="L761" s="92">
        <v>0</v>
      </c>
      <c r="M761" s="92">
        <v>0</v>
      </c>
      <c r="N761" s="92">
        <v>271288.42078701826</v>
      </c>
      <c r="O761" s="92">
        <v>172866.0376445984</v>
      </c>
      <c r="P761" s="92">
        <v>0</v>
      </c>
      <c r="Q761" s="92">
        <v>0</v>
      </c>
      <c r="R761" s="92">
        <v>0</v>
      </c>
      <c r="S761" s="92">
        <v>172866.0376445984</v>
      </c>
      <c r="T761" s="92">
        <v>4673.9350080561026</v>
      </c>
      <c r="U761" s="92">
        <v>0</v>
      </c>
      <c r="V761" s="92">
        <v>0</v>
      </c>
      <c r="W761" s="92">
        <v>0</v>
      </c>
      <c r="X761" s="92">
        <v>4673.9350080561026</v>
      </c>
      <c r="Y761" s="92">
        <v>63760.616844926502</v>
      </c>
      <c r="Z761" s="92">
        <v>0</v>
      </c>
      <c r="AA761" s="92">
        <v>63760.616844926502</v>
      </c>
      <c r="AB761" s="92">
        <v>661.64597210231557</v>
      </c>
      <c r="AC761" s="92">
        <v>22465.425545074017</v>
      </c>
      <c r="AD761" s="92">
        <v>3654.3215997650973</v>
      </c>
    </row>
    <row r="762" spans="4:30" hidden="1" outlineLevel="1" x14ac:dyDescent="0.2">
      <c r="E762" s="93"/>
      <c r="F762" s="93"/>
      <c r="G762" s="86" t="s">
        <v>682</v>
      </c>
      <c r="H762" s="92">
        <v>365310.52453955245</v>
      </c>
      <c r="I762" s="92">
        <v>137074.40460991362</v>
      </c>
      <c r="J762" s="92">
        <v>8883.3071653877614</v>
      </c>
      <c r="K762" s="92">
        <v>29804.458523515914</v>
      </c>
      <c r="L762" s="92">
        <v>947.2533549547893</v>
      </c>
      <c r="M762" s="92">
        <v>87.325685736219427</v>
      </c>
      <c r="N762" s="92">
        <v>30839.037564206923</v>
      </c>
      <c r="O762" s="92">
        <v>27173.140705213151</v>
      </c>
      <c r="P762" s="92">
        <v>5037.3774302537558</v>
      </c>
      <c r="Q762" s="92">
        <v>2288.8553679629413</v>
      </c>
      <c r="R762" s="92">
        <v>106.05214091796408</v>
      </c>
      <c r="S762" s="92">
        <v>34605.425644347815</v>
      </c>
      <c r="T762" s="92">
        <v>1041.3262448223513</v>
      </c>
      <c r="U762" s="92">
        <v>18284.128869462729</v>
      </c>
      <c r="V762" s="92">
        <v>103809.69253694556</v>
      </c>
      <c r="W762" s="92">
        <v>19695.128305099766</v>
      </c>
      <c r="X762" s="92">
        <v>142830.27595633041</v>
      </c>
      <c r="Y762" s="92">
        <v>7362.0229097825604</v>
      </c>
      <c r="Z762" s="92">
        <v>119.8419967694627</v>
      </c>
      <c r="AA762" s="92">
        <v>7481.8649065520231</v>
      </c>
      <c r="AB762" s="92">
        <v>133.67410725993949</v>
      </c>
      <c r="AC762" s="92">
        <v>2890.5235690044487</v>
      </c>
      <c r="AD762" s="92">
        <v>572.0110165495131</v>
      </c>
    </row>
    <row r="763" spans="4:30" hidden="1" outlineLevel="1" x14ac:dyDescent="0.2">
      <c r="E763" s="93"/>
      <c r="F763" s="93"/>
      <c r="G763" s="86" t="s">
        <v>681</v>
      </c>
      <c r="H763" s="92">
        <v>1308739.161399547</v>
      </c>
      <c r="I763" s="92">
        <v>667091.83393381163</v>
      </c>
      <c r="J763" s="92">
        <v>160285.01938823145</v>
      </c>
      <c r="K763" s="92">
        <v>45611.479856178717</v>
      </c>
      <c r="L763" s="92">
        <v>13500.648687533849</v>
      </c>
      <c r="M763" s="92">
        <v>2185.748253432198</v>
      </c>
      <c r="N763" s="92">
        <v>61297.876797144774</v>
      </c>
      <c r="O763" s="92">
        <v>12180.501019380103</v>
      </c>
      <c r="P763" s="92">
        <v>3549.2156816348916</v>
      </c>
      <c r="Q763" s="92">
        <v>7612.0307924922117</v>
      </c>
      <c r="R763" s="92">
        <v>1336.7597578513494</v>
      </c>
      <c r="S763" s="92">
        <v>24678.507251358555</v>
      </c>
      <c r="T763" s="92">
        <v>83.939909618325672</v>
      </c>
      <c r="U763" s="92">
        <v>2106.4477913249998</v>
      </c>
      <c r="V763" s="92">
        <v>11194.858374666495</v>
      </c>
      <c r="W763" s="92">
        <v>2005.2299191963168</v>
      </c>
      <c r="X763" s="92">
        <v>15390.475994806136</v>
      </c>
      <c r="Y763" s="92">
        <v>3367.2934289471746</v>
      </c>
      <c r="Z763" s="92">
        <v>60.125155642438678</v>
      </c>
      <c r="AA763" s="92">
        <v>3427.4185845896131</v>
      </c>
      <c r="AB763" s="92">
        <v>67.110377678125531</v>
      </c>
      <c r="AC763" s="92">
        <v>333020.4030920146</v>
      </c>
      <c r="AD763" s="92">
        <v>43480.515979911819</v>
      </c>
    </row>
    <row r="764" spans="4:30" collapsed="1" x14ac:dyDescent="0.2">
      <c r="D764" s="86" t="s">
        <v>621</v>
      </c>
      <c r="E764" s="101">
        <v>25944903</v>
      </c>
      <c r="F764" s="91"/>
      <c r="G764" s="86" t="s">
        <v>679</v>
      </c>
      <c r="H764" s="92">
        <v>25944903</v>
      </c>
      <c r="I764" s="92">
        <v>14258617.938425744</v>
      </c>
      <c r="J764" s="92">
        <v>823444.20728838665</v>
      </c>
      <c r="K764" s="92">
        <v>2408012.8841939215</v>
      </c>
      <c r="L764" s="92">
        <v>78924.515341720951</v>
      </c>
      <c r="M764" s="92">
        <v>6806.9745647242098</v>
      </c>
      <c r="N764" s="92">
        <v>2493744.3741003671</v>
      </c>
      <c r="O764" s="92">
        <v>1772625.1666535407</v>
      </c>
      <c r="P764" s="92">
        <v>299256.65243542352</v>
      </c>
      <c r="Q764" s="92">
        <v>108232.21726376587</v>
      </c>
      <c r="R764" s="92">
        <v>5341.0731391690324</v>
      </c>
      <c r="S764" s="92">
        <v>2185455.1094918991</v>
      </c>
      <c r="T764" s="92">
        <v>60611.722248657105</v>
      </c>
      <c r="U764" s="92">
        <v>913812.17957275629</v>
      </c>
      <c r="V764" s="92">
        <v>3644792.6564508984</v>
      </c>
      <c r="W764" s="92">
        <v>583421.46418772382</v>
      </c>
      <c r="X764" s="92">
        <v>5202638.022460036</v>
      </c>
      <c r="Y764" s="92">
        <v>550679.95831537619</v>
      </c>
      <c r="Z764" s="92">
        <v>8145.0147557642449</v>
      </c>
      <c r="AA764" s="92">
        <v>558824.97307114035</v>
      </c>
      <c r="AB764" s="92">
        <v>7122.9867046596628</v>
      </c>
      <c r="AC764" s="92">
        <v>365757.41859640187</v>
      </c>
      <c r="AD764" s="92">
        <v>49297.969861365331</v>
      </c>
    </row>
    <row r="765" spans="4:30" x14ac:dyDescent="0.2">
      <c r="E765" s="93"/>
      <c r="F765" s="93"/>
      <c r="G765" s="86"/>
      <c r="H765" s="92"/>
      <c r="I765" s="99"/>
      <c r="J765" s="99"/>
      <c r="K765" s="99"/>
      <c r="L765" s="99"/>
      <c r="M765" s="99"/>
      <c r="N765" s="99"/>
      <c r="O765" s="99"/>
      <c r="P765" s="99"/>
      <c r="Q765" s="99"/>
      <c r="R765" s="99"/>
      <c r="S765" s="99"/>
      <c r="T765" s="99"/>
      <c r="U765" s="99"/>
      <c r="V765" s="99"/>
      <c r="W765" s="99"/>
      <c r="X765" s="99"/>
      <c r="Y765" s="99"/>
      <c r="Z765" s="99"/>
      <c r="AA765" s="99"/>
      <c r="AB765" s="99"/>
      <c r="AC765" s="99"/>
      <c r="AD765" s="99"/>
    </row>
    <row r="766" spans="4:30" hidden="1" outlineLevel="1" x14ac:dyDescent="0.2">
      <c r="F766" s="91" t="s">
        <v>219</v>
      </c>
      <c r="G766" s="86" t="s">
        <v>687</v>
      </c>
      <c r="H766" s="92">
        <v>0</v>
      </c>
      <c r="I766" s="99">
        <v>0</v>
      </c>
      <c r="J766" s="99">
        <v>0</v>
      </c>
      <c r="K766" s="99">
        <v>0</v>
      </c>
      <c r="L766" s="99">
        <v>0</v>
      </c>
      <c r="M766" s="99">
        <v>0</v>
      </c>
      <c r="N766" s="99">
        <v>0</v>
      </c>
      <c r="O766" s="99">
        <v>0</v>
      </c>
      <c r="P766" s="99">
        <v>0</v>
      </c>
      <c r="Q766" s="99">
        <v>0</v>
      </c>
      <c r="R766" s="99">
        <v>0</v>
      </c>
      <c r="S766" s="99">
        <v>0</v>
      </c>
      <c r="T766" s="99">
        <v>0</v>
      </c>
      <c r="U766" s="99">
        <v>0</v>
      </c>
      <c r="V766" s="99">
        <v>0</v>
      </c>
      <c r="W766" s="99">
        <v>0</v>
      </c>
      <c r="X766" s="99">
        <v>0</v>
      </c>
      <c r="Y766" s="99">
        <v>0</v>
      </c>
      <c r="Z766" s="99">
        <v>0</v>
      </c>
      <c r="AA766" s="99">
        <v>0</v>
      </c>
      <c r="AB766" s="99">
        <v>0</v>
      </c>
      <c r="AC766" s="99">
        <v>0</v>
      </c>
      <c r="AD766" s="99">
        <v>0</v>
      </c>
    </row>
    <row r="767" spans="4:30" hidden="1" outlineLevel="1" x14ac:dyDescent="0.2">
      <c r="F767" s="91" t="s">
        <v>219</v>
      </c>
      <c r="G767" s="86" t="s">
        <v>686</v>
      </c>
      <c r="H767" s="92">
        <v>0</v>
      </c>
      <c r="I767" s="99">
        <v>0</v>
      </c>
      <c r="J767" s="99">
        <v>0</v>
      </c>
      <c r="K767" s="99">
        <v>0</v>
      </c>
      <c r="L767" s="99">
        <v>0</v>
      </c>
      <c r="M767" s="99">
        <v>0</v>
      </c>
      <c r="N767" s="99">
        <v>0</v>
      </c>
      <c r="O767" s="99">
        <v>0</v>
      </c>
      <c r="P767" s="99">
        <v>0</v>
      </c>
      <c r="Q767" s="99">
        <v>0</v>
      </c>
      <c r="R767" s="99">
        <v>0</v>
      </c>
      <c r="S767" s="99">
        <v>0</v>
      </c>
      <c r="T767" s="99">
        <v>0</v>
      </c>
      <c r="U767" s="99">
        <v>0</v>
      </c>
      <c r="V767" s="99">
        <v>0</v>
      </c>
      <c r="W767" s="99">
        <v>0</v>
      </c>
      <c r="X767" s="99">
        <v>0</v>
      </c>
      <c r="Y767" s="99">
        <v>0</v>
      </c>
      <c r="Z767" s="99">
        <v>0</v>
      </c>
      <c r="AA767" s="99">
        <v>0</v>
      </c>
      <c r="AB767" s="99">
        <v>0</v>
      </c>
      <c r="AC767" s="99">
        <v>0</v>
      </c>
      <c r="AD767" s="99">
        <v>0</v>
      </c>
    </row>
    <row r="768" spans="4:30" hidden="1" outlineLevel="1" x14ac:dyDescent="0.2">
      <c r="F768" s="91" t="s">
        <v>219</v>
      </c>
      <c r="G768" s="86" t="s">
        <v>685</v>
      </c>
      <c r="H768" s="92">
        <v>0</v>
      </c>
      <c r="I768" s="99">
        <v>0</v>
      </c>
      <c r="J768" s="99">
        <v>0</v>
      </c>
      <c r="K768" s="99">
        <v>0</v>
      </c>
      <c r="L768" s="99">
        <v>0</v>
      </c>
      <c r="M768" s="99">
        <v>0</v>
      </c>
      <c r="N768" s="99">
        <v>0</v>
      </c>
      <c r="O768" s="99">
        <v>0</v>
      </c>
      <c r="P768" s="99">
        <v>0</v>
      </c>
      <c r="Q768" s="99">
        <v>0</v>
      </c>
      <c r="R768" s="99">
        <v>0</v>
      </c>
      <c r="S768" s="99">
        <v>0</v>
      </c>
      <c r="T768" s="99">
        <v>0</v>
      </c>
      <c r="U768" s="99">
        <v>0</v>
      </c>
      <c r="V768" s="99">
        <v>0</v>
      </c>
      <c r="W768" s="99">
        <v>0</v>
      </c>
      <c r="X768" s="99">
        <v>0</v>
      </c>
      <c r="Y768" s="99">
        <v>0</v>
      </c>
      <c r="Z768" s="99">
        <v>0</v>
      </c>
      <c r="AA768" s="99">
        <v>0</v>
      </c>
      <c r="AB768" s="99">
        <v>0</v>
      </c>
      <c r="AC768" s="99">
        <v>0</v>
      </c>
      <c r="AD768" s="99">
        <v>0</v>
      </c>
    </row>
    <row r="769" spans="1:30" hidden="1" outlineLevel="1" x14ac:dyDescent="0.2">
      <c r="F769" s="91" t="s">
        <v>219</v>
      </c>
      <c r="G769" s="86" t="s">
        <v>684</v>
      </c>
      <c r="H769" s="92">
        <v>0</v>
      </c>
      <c r="I769" s="99">
        <v>0</v>
      </c>
      <c r="J769" s="99">
        <v>0</v>
      </c>
      <c r="K769" s="99">
        <v>0</v>
      </c>
      <c r="L769" s="99">
        <v>0</v>
      </c>
      <c r="M769" s="99">
        <v>0</v>
      </c>
      <c r="N769" s="99">
        <v>0</v>
      </c>
      <c r="O769" s="99">
        <v>0</v>
      </c>
      <c r="P769" s="99">
        <v>0</v>
      </c>
      <c r="Q769" s="99">
        <v>0</v>
      </c>
      <c r="R769" s="99">
        <v>0</v>
      </c>
      <c r="S769" s="99">
        <v>0</v>
      </c>
      <c r="T769" s="99">
        <v>0</v>
      </c>
      <c r="U769" s="99">
        <v>0</v>
      </c>
      <c r="V769" s="99">
        <v>0</v>
      </c>
      <c r="W769" s="99">
        <v>0</v>
      </c>
      <c r="X769" s="99">
        <v>0</v>
      </c>
      <c r="Y769" s="99">
        <v>0</v>
      </c>
      <c r="Z769" s="99">
        <v>0</v>
      </c>
      <c r="AA769" s="99">
        <v>0</v>
      </c>
      <c r="AB769" s="99">
        <v>0</v>
      </c>
      <c r="AC769" s="99">
        <v>0</v>
      </c>
      <c r="AD769" s="99">
        <v>0</v>
      </c>
    </row>
    <row r="770" spans="1:30" hidden="1" outlineLevel="1" x14ac:dyDescent="0.2">
      <c r="F770" s="91" t="s">
        <v>219</v>
      </c>
      <c r="G770" s="86" t="s">
        <v>683</v>
      </c>
      <c r="H770" s="92">
        <v>0</v>
      </c>
      <c r="I770" s="99">
        <v>0</v>
      </c>
      <c r="J770" s="99">
        <v>0</v>
      </c>
      <c r="K770" s="99">
        <v>0</v>
      </c>
      <c r="L770" s="99">
        <v>0</v>
      </c>
      <c r="M770" s="99">
        <v>0</v>
      </c>
      <c r="N770" s="99">
        <v>0</v>
      </c>
      <c r="O770" s="99">
        <v>0</v>
      </c>
      <c r="P770" s="99">
        <v>0</v>
      </c>
      <c r="Q770" s="99">
        <v>0</v>
      </c>
      <c r="R770" s="99">
        <v>0</v>
      </c>
      <c r="S770" s="99">
        <v>0</v>
      </c>
      <c r="T770" s="99">
        <v>0</v>
      </c>
      <c r="U770" s="99">
        <v>0</v>
      </c>
      <c r="V770" s="99">
        <v>0</v>
      </c>
      <c r="W770" s="99">
        <v>0</v>
      </c>
      <c r="X770" s="99">
        <v>0</v>
      </c>
      <c r="Y770" s="99">
        <v>0</v>
      </c>
      <c r="Z770" s="99">
        <v>0</v>
      </c>
      <c r="AA770" s="99">
        <v>0</v>
      </c>
      <c r="AB770" s="99">
        <v>0</v>
      </c>
      <c r="AC770" s="99">
        <v>0</v>
      </c>
      <c r="AD770" s="99">
        <v>0</v>
      </c>
    </row>
    <row r="771" spans="1:30" hidden="1" outlineLevel="1" x14ac:dyDescent="0.2">
      <c r="F771" s="91" t="s">
        <v>219</v>
      </c>
      <c r="G771" s="86" t="s">
        <v>682</v>
      </c>
      <c r="H771" s="92">
        <v>0</v>
      </c>
      <c r="I771" s="99">
        <v>0</v>
      </c>
      <c r="J771" s="99">
        <v>0</v>
      </c>
      <c r="K771" s="99">
        <v>0</v>
      </c>
      <c r="L771" s="99">
        <v>0</v>
      </c>
      <c r="M771" s="99">
        <v>0</v>
      </c>
      <c r="N771" s="99">
        <v>0</v>
      </c>
      <c r="O771" s="99">
        <v>0</v>
      </c>
      <c r="P771" s="99">
        <v>0</v>
      </c>
      <c r="Q771" s="99">
        <v>0</v>
      </c>
      <c r="R771" s="99">
        <v>0</v>
      </c>
      <c r="S771" s="99">
        <v>0</v>
      </c>
      <c r="T771" s="99">
        <v>0</v>
      </c>
      <c r="U771" s="99">
        <v>0</v>
      </c>
      <c r="V771" s="99">
        <v>0</v>
      </c>
      <c r="W771" s="99">
        <v>0</v>
      </c>
      <c r="X771" s="99">
        <v>0</v>
      </c>
      <c r="Y771" s="99">
        <v>0</v>
      </c>
      <c r="Z771" s="99">
        <v>0</v>
      </c>
      <c r="AA771" s="99">
        <v>0</v>
      </c>
      <c r="AB771" s="99">
        <v>0</v>
      </c>
      <c r="AC771" s="99">
        <v>0</v>
      </c>
      <c r="AD771" s="99">
        <v>0</v>
      </c>
    </row>
    <row r="772" spans="1:30" hidden="1" outlineLevel="1" x14ac:dyDescent="0.2">
      <c r="F772" s="91" t="s">
        <v>219</v>
      </c>
      <c r="G772" s="86" t="s">
        <v>681</v>
      </c>
      <c r="H772" s="92">
        <v>0</v>
      </c>
      <c r="I772" s="99">
        <v>0</v>
      </c>
      <c r="J772" s="99">
        <v>0</v>
      </c>
      <c r="K772" s="99">
        <v>0</v>
      </c>
      <c r="L772" s="99">
        <v>0</v>
      </c>
      <c r="M772" s="99">
        <v>0</v>
      </c>
      <c r="N772" s="99">
        <v>0</v>
      </c>
      <c r="O772" s="99">
        <v>0</v>
      </c>
      <c r="P772" s="99">
        <v>0</v>
      </c>
      <c r="Q772" s="99">
        <v>0</v>
      </c>
      <c r="R772" s="99">
        <v>0</v>
      </c>
      <c r="S772" s="99">
        <v>0</v>
      </c>
      <c r="T772" s="99">
        <v>0</v>
      </c>
      <c r="U772" s="99">
        <v>0</v>
      </c>
      <c r="V772" s="99">
        <v>0</v>
      </c>
      <c r="W772" s="99">
        <v>0</v>
      </c>
      <c r="X772" s="99">
        <v>0</v>
      </c>
      <c r="Y772" s="99">
        <v>0</v>
      </c>
      <c r="Z772" s="99">
        <v>0</v>
      </c>
      <c r="AA772" s="99">
        <v>0</v>
      </c>
      <c r="AB772" s="99">
        <v>0</v>
      </c>
      <c r="AC772" s="99">
        <v>0</v>
      </c>
      <c r="AD772" s="99">
        <v>0</v>
      </c>
    </row>
    <row r="773" spans="1:30" collapsed="1" x14ac:dyDescent="0.2">
      <c r="D773" s="84" t="s">
        <v>620</v>
      </c>
      <c r="E773" s="104">
        <v>0</v>
      </c>
      <c r="F773" s="104" t="s">
        <v>219</v>
      </c>
      <c r="G773" s="86" t="s">
        <v>679</v>
      </c>
      <c r="H773" s="92">
        <v>0</v>
      </c>
      <c r="I773" s="99">
        <v>0</v>
      </c>
      <c r="J773" s="99">
        <v>0</v>
      </c>
      <c r="K773" s="99">
        <v>0</v>
      </c>
      <c r="L773" s="99">
        <v>0</v>
      </c>
      <c r="M773" s="99">
        <v>0</v>
      </c>
      <c r="N773" s="99">
        <v>0</v>
      </c>
      <c r="O773" s="99">
        <v>0</v>
      </c>
      <c r="P773" s="99">
        <v>0</v>
      </c>
      <c r="Q773" s="99">
        <v>0</v>
      </c>
      <c r="R773" s="99">
        <v>0</v>
      </c>
      <c r="S773" s="99">
        <v>0</v>
      </c>
      <c r="T773" s="99">
        <v>0</v>
      </c>
      <c r="U773" s="99">
        <v>0</v>
      </c>
      <c r="V773" s="99">
        <v>0</v>
      </c>
      <c r="W773" s="99">
        <v>0</v>
      </c>
      <c r="X773" s="99">
        <v>0</v>
      </c>
      <c r="Y773" s="99">
        <v>0</v>
      </c>
      <c r="Z773" s="99">
        <v>0</v>
      </c>
      <c r="AA773" s="99">
        <v>0</v>
      </c>
      <c r="AB773" s="99">
        <v>0</v>
      </c>
      <c r="AC773" s="99">
        <v>0</v>
      </c>
      <c r="AD773" s="99">
        <v>0</v>
      </c>
    </row>
    <row r="774" spans="1:30" x14ac:dyDescent="0.2">
      <c r="E774" s="93"/>
      <c r="F774" s="93"/>
      <c r="G774" s="86"/>
      <c r="H774" s="92"/>
      <c r="I774" s="99"/>
      <c r="J774" s="99"/>
      <c r="K774" s="99"/>
      <c r="L774" s="99"/>
      <c r="M774" s="99"/>
      <c r="N774" s="99"/>
      <c r="O774" s="99"/>
      <c r="P774" s="99"/>
      <c r="Q774" s="99"/>
      <c r="R774" s="99"/>
      <c r="S774" s="99"/>
      <c r="T774" s="99"/>
      <c r="U774" s="99"/>
      <c r="V774" s="99"/>
      <c r="W774" s="99"/>
      <c r="X774" s="99"/>
      <c r="Y774" s="99"/>
      <c r="Z774" s="99"/>
      <c r="AA774" s="99"/>
      <c r="AB774" s="99"/>
      <c r="AC774" s="99"/>
      <c r="AD774" s="99"/>
    </row>
    <row r="775" spans="1:30" hidden="1" outlineLevel="1" x14ac:dyDescent="0.2">
      <c r="E775" s="93"/>
      <c r="F775" s="93"/>
      <c r="G775" s="86" t="s">
        <v>687</v>
      </c>
      <c r="H775" s="92">
        <v>7765323.6481613759</v>
      </c>
      <c r="I775" s="92">
        <v>3825066.3444770169</v>
      </c>
      <c r="J775" s="92">
        <v>189086.69722628483</v>
      </c>
      <c r="K775" s="92">
        <v>692613.73523277848</v>
      </c>
      <c r="L775" s="92">
        <v>21801.02133088847</v>
      </c>
      <c r="M775" s="92">
        <v>2044.4300207964061</v>
      </c>
      <c r="N775" s="92">
        <v>716459.18658446334</v>
      </c>
      <c r="O775" s="92">
        <v>526494.18229802395</v>
      </c>
      <c r="P775" s="92">
        <v>98101.205016335094</v>
      </c>
      <c r="Q775" s="92">
        <v>44330.107902397329</v>
      </c>
      <c r="R775" s="92">
        <v>1993.4753997783293</v>
      </c>
      <c r="S775" s="92">
        <v>670918.9706165347</v>
      </c>
      <c r="T775" s="92">
        <v>18391.79031763049</v>
      </c>
      <c r="U775" s="92">
        <v>300978.51492089365</v>
      </c>
      <c r="V775" s="92">
        <v>1590679.9083849103</v>
      </c>
      <c r="W775" s="92">
        <v>287250.42710568832</v>
      </c>
      <c r="X775" s="92">
        <v>2197300.6407291228</v>
      </c>
      <c r="Y775" s="92">
        <v>161685.52794248104</v>
      </c>
      <c r="Z775" s="92">
        <v>2708.170789449116</v>
      </c>
      <c r="AA775" s="92">
        <v>164393.69873193017</v>
      </c>
      <c r="AB775" s="92">
        <v>2098.1097960225907</v>
      </c>
      <c r="AC775" s="92">
        <v>0</v>
      </c>
      <c r="AD775" s="92">
        <v>0</v>
      </c>
    </row>
    <row r="776" spans="1:30" hidden="1" outlineLevel="1" x14ac:dyDescent="0.2">
      <c r="E776" s="93"/>
      <c r="F776" s="93"/>
      <c r="G776" s="86" t="s">
        <v>686</v>
      </c>
      <c r="H776" s="92">
        <v>7419845.0276863119</v>
      </c>
      <c r="I776" s="92">
        <v>3654889.452464486</v>
      </c>
      <c r="J776" s="92">
        <v>180674.24537395412</v>
      </c>
      <c r="K776" s="92">
        <v>661799.40622191282</v>
      </c>
      <c r="L776" s="92">
        <v>20831.095656750462</v>
      </c>
      <c r="M776" s="92">
        <v>1953.4734946753367</v>
      </c>
      <c r="N776" s="92">
        <v>684583.97537333856</v>
      </c>
      <c r="O776" s="92">
        <v>503070.49874923396</v>
      </c>
      <c r="P776" s="92">
        <v>93736.690346813295</v>
      </c>
      <c r="Q776" s="92">
        <v>42357.864990505681</v>
      </c>
      <c r="R776" s="92">
        <v>1904.78584062139</v>
      </c>
      <c r="S776" s="92">
        <v>641069.83992717438</v>
      </c>
      <c r="T776" s="92">
        <v>17573.54105528248</v>
      </c>
      <c r="U776" s="92">
        <v>287588.00515738572</v>
      </c>
      <c r="V776" s="92">
        <v>1519910.6880322804</v>
      </c>
      <c r="W776" s="92">
        <v>274470.67885773943</v>
      </c>
      <c r="X776" s="92">
        <v>2099542.9131026878</v>
      </c>
      <c r="Y776" s="92">
        <v>154492.15189336089</v>
      </c>
      <c r="Z776" s="92">
        <v>2587.6844902629546</v>
      </c>
      <c r="AA776" s="92">
        <v>157079.83638362386</v>
      </c>
      <c r="AB776" s="92">
        <v>2004.7650610472849</v>
      </c>
      <c r="AC776" s="92">
        <v>0</v>
      </c>
      <c r="AD776" s="92">
        <v>0</v>
      </c>
    </row>
    <row r="777" spans="1:30" hidden="1" outlineLevel="1" x14ac:dyDescent="0.2">
      <c r="E777" s="93"/>
      <c r="F777" s="93"/>
      <c r="G777" s="86" t="s">
        <v>685</v>
      </c>
      <c r="H777" s="92">
        <v>1629918.1879706916</v>
      </c>
      <c r="I777" s="92">
        <v>793554.0830694855</v>
      </c>
      <c r="J777" s="92">
        <v>38297.958140921022</v>
      </c>
      <c r="K777" s="92">
        <v>139326.09912333122</v>
      </c>
      <c r="L777" s="92">
        <v>4303.6521130568017</v>
      </c>
      <c r="M777" s="92">
        <v>535.99711008404904</v>
      </c>
      <c r="N777" s="92">
        <v>144165.74834647207</v>
      </c>
      <c r="O777" s="92">
        <v>105263.04552883872</v>
      </c>
      <c r="P777" s="92">
        <v>19568.277389637347</v>
      </c>
      <c r="Q777" s="92">
        <v>11643.358210407692</v>
      </c>
      <c r="R777" s="92">
        <v>0</v>
      </c>
      <c r="S777" s="92">
        <v>136474.68112888373</v>
      </c>
      <c r="T777" s="92">
        <v>3675.6048076358652</v>
      </c>
      <c r="U777" s="92">
        <v>60171.749267938561</v>
      </c>
      <c r="V777" s="92">
        <v>419197.50912209565</v>
      </c>
      <c r="W777" s="92">
        <v>0</v>
      </c>
      <c r="X777" s="92">
        <v>483044.86319767009</v>
      </c>
      <c r="Y777" s="92">
        <v>31681.092754601912</v>
      </c>
      <c r="Z777" s="92">
        <v>528.12467693254462</v>
      </c>
      <c r="AA777" s="92">
        <v>32209.217431534456</v>
      </c>
      <c r="AB777" s="92">
        <v>423.05784410791881</v>
      </c>
      <c r="AC777" s="92">
        <v>1438.4871107100171</v>
      </c>
      <c r="AD777" s="92">
        <v>310.09170090707806</v>
      </c>
    </row>
    <row r="778" spans="1:30" hidden="1" outlineLevel="1" x14ac:dyDescent="0.2">
      <c r="E778" s="93"/>
      <c r="F778" s="93"/>
      <c r="G778" s="86" t="s">
        <v>684</v>
      </c>
      <c r="H778" s="92">
        <v>4961586.7736585569</v>
      </c>
      <c r="I778" s="92">
        <v>3316040.0551285106</v>
      </c>
      <c r="J778" s="92">
        <v>156309.47155370424</v>
      </c>
      <c r="K778" s="92">
        <v>567569.28444918629</v>
      </c>
      <c r="L778" s="92">
        <v>17540.844198536579</v>
      </c>
      <c r="M778" s="92">
        <v>0</v>
      </c>
      <c r="N778" s="92">
        <v>585110.12864772289</v>
      </c>
      <c r="O778" s="92">
        <v>425577.76070825226</v>
      </c>
      <c r="P778" s="92">
        <v>79263.886570749193</v>
      </c>
      <c r="Q778" s="92">
        <v>0</v>
      </c>
      <c r="R778" s="92">
        <v>0</v>
      </c>
      <c r="S778" s="92">
        <v>504841.64727900142</v>
      </c>
      <c r="T778" s="92">
        <v>15171.584905611484</v>
      </c>
      <c r="U778" s="92">
        <v>244683.3335657506</v>
      </c>
      <c r="V778" s="92">
        <v>0</v>
      </c>
      <c r="W778" s="92">
        <v>0</v>
      </c>
      <c r="X778" s="92">
        <v>259854.91847136209</v>
      </c>
      <c r="Y778" s="92">
        <v>128331.2525412759</v>
      </c>
      <c r="Z778" s="92">
        <v>2141.0676467077278</v>
      </c>
      <c r="AA778" s="92">
        <v>130472.32018798364</v>
      </c>
      <c r="AB778" s="92">
        <v>1734.6235464414885</v>
      </c>
      <c r="AC778" s="92">
        <v>5942.5792795987682</v>
      </c>
      <c r="AD778" s="92">
        <v>1281.0295642318183</v>
      </c>
    </row>
    <row r="779" spans="1:30" hidden="1" outlineLevel="1" x14ac:dyDescent="0.2">
      <c r="E779" s="93"/>
      <c r="F779" s="93"/>
      <c r="G779" s="86" t="s">
        <v>683</v>
      </c>
      <c r="H779" s="92">
        <v>2494179.6765839625</v>
      </c>
      <c r="I779" s="92">
        <v>1864901.7647425185</v>
      </c>
      <c r="J779" s="92">
        <v>89907.508439903133</v>
      </c>
      <c r="K779" s="92">
        <v>271288.42078701826</v>
      </c>
      <c r="L779" s="92">
        <v>0</v>
      </c>
      <c r="M779" s="92">
        <v>0</v>
      </c>
      <c r="N779" s="92">
        <v>271288.42078701826</v>
      </c>
      <c r="O779" s="92">
        <v>172866.0376445984</v>
      </c>
      <c r="P779" s="92">
        <v>0</v>
      </c>
      <c r="Q779" s="92">
        <v>0</v>
      </c>
      <c r="R779" s="92">
        <v>0</v>
      </c>
      <c r="S779" s="92">
        <v>172866.0376445984</v>
      </c>
      <c r="T779" s="92">
        <v>4673.9350080561026</v>
      </c>
      <c r="U779" s="92">
        <v>0</v>
      </c>
      <c r="V779" s="92">
        <v>0</v>
      </c>
      <c r="W779" s="92">
        <v>0</v>
      </c>
      <c r="X779" s="92">
        <v>4673.9350080561026</v>
      </c>
      <c r="Y779" s="92">
        <v>63760.616844926502</v>
      </c>
      <c r="Z779" s="92">
        <v>0</v>
      </c>
      <c r="AA779" s="92">
        <v>63760.616844926502</v>
      </c>
      <c r="AB779" s="92">
        <v>661.64597210231557</v>
      </c>
      <c r="AC779" s="92">
        <v>22465.425545074017</v>
      </c>
      <c r="AD779" s="92">
        <v>3654.3215997650973</v>
      </c>
    </row>
    <row r="780" spans="1:30" hidden="1" outlineLevel="1" x14ac:dyDescent="0.2">
      <c r="E780" s="93"/>
      <c r="F780" s="93"/>
      <c r="G780" s="86" t="s">
        <v>682</v>
      </c>
      <c r="H780" s="92">
        <v>365310.52453955245</v>
      </c>
      <c r="I780" s="92">
        <v>137074.40460991362</v>
      </c>
      <c r="J780" s="92">
        <v>8883.3071653877614</v>
      </c>
      <c r="K780" s="92">
        <v>29804.458523515914</v>
      </c>
      <c r="L780" s="92">
        <v>947.2533549547893</v>
      </c>
      <c r="M780" s="92">
        <v>87.325685736219427</v>
      </c>
      <c r="N780" s="92">
        <v>30839.037564206923</v>
      </c>
      <c r="O780" s="92">
        <v>27173.140705213151</v>
      </c>
      <c r="P780" s="92">
        <v>5037.3774302537558</v>
      </c>
      <c r="Q780" s="92">
        <v>2288.8553679629413</v>
      </c>
      <c r="R780" s="92">
        <v>106.05214091796408</v>
      </c>
      <c r="S780" s="92">
        <v>34605.425644347815</v>
      </c>
      <c r="T780" s="92">
        <v>1041.3262448223513</v>
      </c>
      <c r="U780" s="92">
        <v>18284.128869462729</v>
      </c>
      <c r="V780" s="92">
        <v>103809.69253694556</v>
      </c>
      <c r="W780" s="92">
        <v>19695.128305099766</v>
      </c>
      <c r="X780" s="92">
        <v>142830.27595633041</v>
      </c>
      <c r="Y780" s="92">
        <v>7362.0229097825604</v>
      </c>
      <c r="Z780" s="92">
        <v>119.8419967694627</v>
      </c>
      <c r="AA780" s="92">
        <v>7481.8649065520231</v>
      </c>
      <c r="AB780" s="92">
        <v>133.67410725993949</v>
      </c>
      <c r="AC780" s="92">
        <v>2890.5235690044487</v>
      </c>
      <c r="AD780" s="92">
        <v>572.0110165495131</v>
      </c>
    </row>
    <row r="781" spans="1:30" hidden="1" outlineLevel="1" x14ac:dyDescent="0.2">
      <c r="E781" s="93"/>
      <c r="F781" s="93"/>
      <c r="G781" s="86" t="s">
        <v>681</v>
      </c>
      <c r="H781" s="92">
        <v>1308739.161399547</v>
      </c>
      <c r="I781" s="92">
        <v>667091.83393381163</v>
      </c>
      <c r="J781" s="92">
        <v>160285.01938823145</v>
      </c>
      <c r="K781" s="92">
        <v>45611.479856178717</v>
      </c>
      <c r="L781" s="92">
        <v>13500.648687533849</v>
      </c>
      <c r="M781" s="92">
        <v>2185.748253432198</v>
      </c>
      <c r="N781" s="92">
        <v>61297.876797144774</v>
      </c>
      <c r="O781" s="92">
        <v>12180.501019380103</v>
      </c>
      <c r="P781" s="92">
        <v>3549.2156816348916</v>
      </c>
      <c r="Q781" s="92">
        <v>7612.0307924922117</v>
      </c>
      <c r="R781" s="92">
        <v>1336.7597578513494</v>
      </c>
      <c r="S781" s="92">
        <v>24678.507251358555</v>
      </c>
      <c r="T781" s="92">
        <v>83.939909618325672</v>
      </c>
      <c r="U781" s="92">
        <v>2106.4477913249998</v>
      </c>
      <c r="V781" s="92">
        <v>11194.858374666495</v>
      </c>
      <c r="W781" s="92">
        <v>2005.2299191963168</v>
      </c>
      <c r="X781" s="92">
        <v>15390.475994806136</v>
      </c>
      <c r="Y781" s="92">
        <v>3367.2934289471746</v>
      </c>
      <c r="Z781" s="92">
        <v>60.125155642438678</v>
      </c>
      <c r="AA781" s="92">
        <v>3427.4185845896131</v>
      </c>
      <c r="AB781" s="92">
        <v>67.110377678125531</v>
      </c>
      <c r="AC781" s="92">
        <v>333020.4030920146</v>
      </c>
      <c r="AD781" s="92">
        <v>43480.515979911819</v>
      </c>
    </row>
    <row r="782" spans="1:30" s="86" customFormat="1" collapsed="1" x14ac:dyDescent="0.2">
      <c r="A782" s="87"/>
      <c r="B782" s="2"/>
      <c r="C782" s="86" t="s">
        <v>619</v>
      </c>
      <c r="E782" s="101">
        <v>25944903</v>
      </c>
      <c r="F782" s="93"/>
      <c r="G782" s="86" t="s">
        <v>679</v>
      </c>
      <c r="H782" s="101">
        <v>25944903</v>
      </c>
      <c r="I782" s="101">
        <v>14258617.938425744</v>
      </c>
      <c r="J782" s="101">
        <v>823444.20728838665</v>
      </c>
      <c r="K782" s="101">
        <v>2408012.8841939215</v>
      </c>
      <c r="L782" s="101">
        <v>78924.515341720951</v>
      </c>
      <c r="M782" s="101">
        <v>6806.9745647242098</v>
      </c>
      <c r="N782" s="101">
        <v>2493744.3741003671</v>
      </c>
      <c r="O782" s="101">
        <v>1772625.1666535407</v>
      </c>
      <c r="P782" s="101">
        <v>299256.65243542352</v>
      </c>
      <c r="Q782" s="101">
        <v>108232.21726376587</v>
      </c>
      <c r="R782" s="101">
        <v>5341.0731391690324</v>
      </c>
      <c r="S782" s="101">
        <v>2185455.1094918991</v>
      </c>
      <c r="T782" s="101">
        <v>60611.722248657105</v>
      </c>
      <c r="U782" s="101">
        <v>913812.17957275629</v>
      </c>
      <c r="V782" s="101">
        <v>3644792.6564508984</v>
      </c>
      <c r="W782" s="101">
        <v>583421.46418772382</v>
      </c>
      <c r="X782" s="101">
        <v>5202638.022460036</v>
      </c>
      <c r="Y782" s="101">
        <v>550679.95831537619</v>
      </c>
      <c r="Z782" s="101">
        <v>8145.0147557642449</v>
      </c>
      <c r="AA782" s="101">
        <v>558824.97307114035</v>
      </c>
      <c r="AB782" s="101">
        <v>7122.9867046596628</v>
      </c>
      <c r="AC782" s="101">
        <v>365757.41859640187</v>
      </c>
      <c r="AD782" s="101">
        <v>49297.969861365331</v>
      </c>
    </row>
    <row r="783" spans="1:30" x14ac:dyDescent="0.2">
      <c r="E783" s="92"/>
      <c r="F783" s="91"/>
      <c r="G783" s="86"/>
      <c r="H783" s="92"/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  <c r="AA783" s="92"/>
      <c r="AB783" s="92"/>
      <c r="AC783" s="92"/>
      <c r="AD783" s="92"/>
    </row>
    <row r="784" spans="1:30" s="86" customFormat="1" x14ac:dyDescent="0.2">
      <c r="A784" s="87"/>
      <c r="B784" s="2" t="s">
        <v>618</v>
      </c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0"/>
      <c r="X784" s="120"/>
      <c r="Y784" s="120"/>
      <c r="Z784" s="120"/>
      <c r="AA784" s="120"/>
      <c r="AB784" s="120"/>
      <c r="AC784" s="120"/>
      <c r="AD784" s="120"/>
    </row>
    <row r="785" spans="4:30" hidden="1" outlineLevel="1" x14ac:dyDescent="0.2">
      <c r="F785" s="91" t="s">
        <v>219</v>
      </c>
      <c r="G785" s="86" t="s">
        <v>687</v>
      </c>
      <c r="H785" s="92">
        <v>-190735044.92217398</v>
      </c>
      <c r="I785" s="99">
        <v>-93952838.812695682</v>
      </c>
      <c r="J785" s="99">
        <v>-4644424.5370481499</v>
      </c>
      <c r="K785" s="99">
        <v>-17012260.903590012</v>
      </c>
      <c r="L785" s="99">
        <v>-535485.57295237039</v>
      </c>
      <c r="M785" s="99">
        <v>-50216.123567389513</v>
      </c>
      <c r="N785" s="99">
        <v>-17597962.600109775</v>
      </c>
      <c r="O785" s="99">
        <v>-12931964.72701481</v>
      </c>
      <c r="P785" s="99">
        <v>-2409601.7878328133</v>
      </c>
      <c r="Q785" s="99">
        <v>-1088854.1811352018</v>
      </c>
      <c r="R785" s="99">
        <v>-48964.555394673836</v>
      </c>
      <c r="S785" s="99">
        <v>-16479385.251377499</v>
      </c>
      <c r="T785" s="99">
        <v>-451746.65105723555</v>
      </c>
      <c r="U785" s="99">
        <v>-7392756.9751247093</v>
      </c>
      <c r="V785" s="99">
        <v>-39070928.338502958</v>
      </c>
      <c r="W785" s="99">
        <v>-7055562.0860554408</v>
      </c>
      <c r="X785" s="99">
        <v>-53970994.050740346</v>
      </c>
      <c r="Y785" s="99">
        <v>-3971385.8472178988</v>
      </c>
      <c r="Z785" s="99">
        <v>-66519.194895991284</v>
      </c>
      <c r="AA785" s="99">
        <v>-4037905.0421138899</v>
      </c>
      <c r="AB785" s="99">
        <v>-51534.628088653459</v>
      </c>
      <c r="AC785" s="99">
        <v>0</v>
      </c>
      <c r="AD785" s="99">
        <v>0</v>
      </c>
    </row>
    <row r="786" spans="4:30" hidden="1" outlineLevel="1" x14ac:dyDescent="0.2">
      <c r="F786" s="91" t="s">
        <v>219</v>
      </c>
      <c r="G786" s="86" t="s">
        <v>686</v>
      </c>
      <c r="H786" s="92">
        <v>-101093773.26636152</v>
      </c>
      <c r="I786" s="99">
        <v>-49797073.152116194</v>
      </c>
      <c r="J786" s="99">
        <v>-2461647.2620050078</v>
      </c>
      <c r="K786" s="99">
        <v>-9016872.8417866901</v>
      </c>
      <c r="L786" s="99">
        <v>-283819.14357449702</v>
      </c>
      <c r="M786" s="99">
        <v>-26615.651110726187</v>
      </c>
      <c r="N786" s="99">
        <v>-9327307.6364719123</v>
      </c>
      <c r="O786" s="99">
        <v>-6854226.0313769653</v>
      </c>
      <c r="P786" s="99">
        <v>-1277142.0003113984</v>
      </c>
      <c r="Q786" s="99">
        <v>-577116.68955606222</v>
      </c>
      <c r="R786" s="99">
        <v>-25952.292423120878</v>
      </c>
      <c r="S786" s="99">
        <v>-8734437.0136675481</v>
      </c>
      <c r="T786" s="99">
        <v>-239435.67127085963</v>
      </c>
      <c r="U786" s="99">
        <v>-3918323.9648566805</v>
      </c>
      <c r="V786" s="99">
        <v>-20708452.253074586</v>
      </c>
      <c r="W786" s="99">
        <v>-3739603.2495520883</v>
      </c>
      <c r="X786" s="99">
        <v>-28605815.138754215</v>
      </c>
      <c r="Y786" s="99">
        <v>-2104921.9379464374</v>
      </c>
      <c r="Z786" s="99">
        <v>-35256.637863378164</v>
      </c>
      <c r="AA786" s="99">
        <v>-2140178.5758098154</v>
      </c>
      <c r="AB786" s="99">
        <v>-27314.487536815144</v>
      </c>
      <c r="AC786" s="99">
        <v>0</v>
      </c>
      <c r="AD786" s="99">
        <v>0</v>
      </c>
    </row>
    <row r="787" spans="4:30" hidden="1" outlineLevel="1" x14ac:dyDescent="0.2">
      <c r="F787" s="91" t="s">
        <v>219</v>
      </c>
      <c r="G787" s="86" t="s">
        <v>685</v>
      </c>
      <c r="H787" s="92">
        <v>-22207267.010325149</v>
      </c>
      <c r="I787" s="99">
        <v>-10811995.068168836</v>
      </c>
      <c r="J787" s="99">
        <v>-521801.02575858968</v>
      </c>
      <c r="K787" s="99">
        <v>-1898286.6180486353</v>
      </c>
      <c r="L787" s="99">
        <v>-58636.287575386545</v>
      </c>
      <c r="M787" s="99">
        <v>-7302.8395095209235</v>
      </c>
      <c r="N787" s="99">
        <v>-1964225.7451335427</v>
      </c>
      <c r="O787" s="99">
        <v>-1434185.2098045102</v>
      </c>
      <c r="P787" s="99">
        <v>-266613.35773228324</v>
      </c>
      <c r="Q787" s="99">
        <v>-158638.12465171079</v>
      </c>
      <c r="R787" s="99">
        <v>0</v>
      </c>
      <c r="S787" s="99">
        <v>-1859436.6921885042</v>
      </c>
      <c r="T787" s="99">
        <v>-50079.284954314637</v>
      </c>
      <c r="U787" s="99">
        <v>-819826.48720248288</v>
      </c>
      <c r="V787" s="99">
        <v>-5711471.3387718713</v>
      </c>
      <c r="W787" s="99">
        <v>0</v>
      </c>
      <c r="X787" s="99">
        <v>-6581377.1109286686</v>
      </c>
      <c r="Y787" s="99">
        <v>-431647.73003500764</v>
      </c>
      <c r="Z787" s="99">
        <v>-7195.5793867082211</v>
      </c>
      <c r="AA787" s="99">
        <v>-438843.30942171585</v>
      </c>
      <c r="AB787" s="99">
        <v>-5764.0675306618505</v>
      </c>
      <c r="AC787" s="99">
        <v>-19599.061838938698</v>
      </c>
      <c r="AD787" s="99">
        <v>-4224.9293556893499</v>
      </c>
    </row>
    <row r="788" spans="4:30" hidden="1" outlineLevel="1" x14ac:dyDescent="0.2">
      <c r="F788" s="91" t="s">
        <v>219</v>
      </c>
      <c r="G788" s="86" t="s">
        <v>684</v>
      </c>
      <c r="H788" s="92">
        <v>-101893988.73801409</v>
      </c>
      <c r="I788" s="99">
        <v>-68100098.505970508</v>
      </c>
      <c r="J788" s="99">
        <v>-3210060.8657487785</v>
      </c>
      <c r="K788" s="99">
        <v>-11655928.015759408</v>
      </c>
      <c r="L788" s="99">
        <v>-360228.82653386076</v>
      </c>
      <c r="M788" s="99">
        <v>0</v>
      </c>
      <c r="N788" s="99">
        <v>-12016156.84229327</v>
      </c>
      <c r="O788" s="99">
        <v>-8739908.7297994513</v>
      </c>
      <c r="P788" s="99">
        <v>-1627808.5890687173</v>
      </c>
      <c r="Q788" s="99">
        <v>0</v>
      </c>
      <c r="R788" s="99">
        <v>0</v>
      </c>
      <c r="S788" s="99">
        <v>-10367717.318868168</v>
      </c>
      <c r="T788" s="99">
        <v>-311572.36022102181</v>
      </c>
      <c r="U788" s="99">
        <v>-5024957.1300643096</v>
      </c>
      <c r="V788" s="99">
        <v>0</v>
      </c>
      <c r="W788" s="99">
        <v>0</v>
      </c>
      <c r="X788" s="99">
        <v>-5336529.4902853314</v>
      </c>
      <c r="Y788" s="99">
        <v>-2635484.1299155476</v>
      </c>
      <c r="Z788" s="99">
        <v>-43970.191923116588</v>
      </c>
      <c r="AA788" s="99">
        <v>-2679454.3218386644</v>
      </c>
      <c r="AB788" s="99">
        <v>-35623.223006835273</v>
      </c>
      <c r="AC788" s="99">
        <v>-122040.21290223283</v>
      </c>
      <c r="AD788" s="99">
        <v>-26307.957100315078</v>
      </c>
    </row>
    <row r="789" spans="4:30" hidden="1" outlineLevel="1" x14ac:dyDescent="0.2">
      <c r="F789" s="91" t="s">
        <v>219</v>
      </c>
      <c r="G789" s="86" t="s">
        <v>683</v>
      </c>
      <c r="H789" s="92">
        <v>-52433147.483230583</v>
      </c>
      <c r="I789" s="99">
        <v>-39204340.485367507</v>
      </c>
      <c r="J789" s="99">
        <v>-1890053.7495902199</v>
      </c>
      <c r="K789" s="99">
        <v>-5703079.8186521931</v>
      </c>
      <c r="L789" s="99">
        <v>0</v>
      </c>
      <c r="M789" s="99">
        <v>0</v>
      </c>
      <c r="N789" s="99">
        <v>-5703079.8186521931</v>
      </c>
      <c r="O789" s="99">
        <v>-3634024.658189375</v>
      </c>
      <c r="P789" s="99">
        <v>0</v>
      </c>
      <c r="Q789" s="99">
        <v>0</v>
      </c>
      <c r="R789" s="99">
        <v>0</v>
      </c>
      <c r="S789" s="99">
        <v>-3634024.658189375</v>
      </c>
      <c r="T789" s="99">
        <v>-98256.403059176475</v>
      </c>
      <c r="U789" s="99">
        <v>0</v>
      </c>
      <c r="V789" s="99">
        <v>0</v>
      </c>
      <c r="W789" s="99">
        <v>0</v>
      </c>
      <c r="X789" s="99">
        <v>-98256.403059176475</v>
      </c>
      <c r="Y789" s="99">
        <v>-1340388.5285564535</v>
      </c>
      <c r="Z789" s="99">
        <v>0</v>
      </c>
      <c r="AA789" s="99">
        <v>-1340388.5285564535</v>
      </c>
      <c r="AB789" s="99">
        <v>-13909.25487952044</v>
      </c>
      <c r="AC789" s="99">
        <v>-472272.70029387111</v>
      </c>
      <c r="AD789" s="99">
        <v>-76821.884642274439</v>
      </c>
    </row>
    <row r="790" spans="4:30" hidden="1" outlineLevel="1" x14ac:dyDescent="0.2">
      <c r="F790" s="91" t="s">
        <v>219</v>
      </c>
      <c r="G790" s="86" t="s">
        <v>682</v>
      </c>
      <c r="H790" s="92">
        <v>-1611631.4124909041</v>
      </c>
      <c r="I790" s="99">
        <v>-604727.76303466805</v>
      </c>
      <c r="J790" s="99">
        <v>-39190.266671318888</v>
      </c>
      <c r="K790" s="99">
        <v>-131487.59305339929</v>
      </c>
      <c r="L790" s="99">
        <v>-4178.9742147635443</v>
      </c>
      <c r="M790" s="99">
        <v>-385.25256951517804</v>
      </c>
      <c r="N790" s="99">
        <v>-136051.81983767802</v>
      </c>
      <c r="O790" s="99">
        <v>-119879.07326720128</v>
      </c>
      <c r="P790" s="99">
        <v>-22223.273510672356</v>
      </c>
      <c r="Q790" s="99">
        <v>-10097.686657965734</v>
      </c>
      <c r="R790" s="99">
        <v>-467.86760901764688</v>
      </c>
      <c r="S790" s="99">
        <v>-152667.90104485702</v>
      </c>
      <c r="T790" s="99">
        <v>-4593.9932579883589</v>
      </c>
      <c r="U790" s="99">
        <v>-80663.639442633925</v>
      </c>
      <c r="V790" s="99">
        <v>-457974.65491703898</v>
      </c>
      <c r="W790" s="99">
        <v>-86888.510780096229</v>
      </c>
      <c r="X790" s="99">
        <v>-630120.79839775758</v>
      </c>
      <c r="Y790" s="99">
        <v>-32478.854519283483</v>
      </c>
      <c r="Z790" s="99">
        <v>-528.70397526252475</v>
      </c>
      <c r="AA790" s="99">
        <v>-33007.558494546007</v>
      </c>
      <c r="AB790" s="99">
        <v>-589.72675525386273</v>
      </c>
      <c r="AC790" s="99">
        <v>-12752.051390319344</v>
      </c>
      <c r="AD790" s="99">
        <v>-2523.5268645052074</v>
      </c>
    </row>
    <row r="791" spans="4:30" hidden="1" outlineLevel="1" x14ac:dyDescent="0.2">
      <c r="F791" s="91" t="s">
        <v>219</v>
      </c>
      <c r="G791" s="86" t="s">
        <v>681</v>
      </c>
      <c r="H791" s="92">
        <v>-25240582.16740378</v>
      </c>
      <c r="I791" s="99">
        <v>-11803471.887599286</v>
      </c>
      <c r="J791" s="99">
        <v>-3092314.2040759483</v>
      </c>
      <c r="K791" s="99">
        <v>-877819.36687357735</v>
      </c>
      <c r="L791" s="99">
        <v>-283355.23789837293</v>
      </c>
      <c r="M791" s="99">
        <v>-45994.261506627343</v>
      </c>
      <c r="N791" s="99">
        <v>-1207168.8662785776</v>
      </c>
      <c r="O791" s="99">
        <v>-249112.34978686937</v>
      </c>
      <c r="P791" s="99">
        <v>-73765.261223476336</v>
      </c>
      <c r="Q791" s="99">
        <v>-160235.6263932065</v>
      </c>
      <c r="R791" s="99">
        <v>-28157.236127155247</v>
      </c>
      <c r="S791" s="99">
        <v>-511270.47353070742</v>
      </c>
      <c r="T791" s="99">
        <v>-1714.555443205461</v>
      </c>
      <c r="U791" s="99">
        <v>-43763.385150167822</v>
      </c>
      <c r="V791" s="99">
        <v>-235643.5663131839</v>
      </c>
      <c r="W791" s="99">
        <v>-42236.32091834669</v>
      </c>
      <c r="X791" s="99">
        <v>-323357.82782490388</v>
      </c>
      <c r="Y791" s="99">
        <v>-68960.613092320302</v>
      </c>
      <c r="Z791" s="99">
        <v>-1250.1101175734009</v>
      </c>
      <c r="AA791" s="99">
        <v>-70210.723209893709</v>
      </c>
      <c r="AB791" s="99">
        <v>-1294.5026437888862</v>
      </c>
      <c r="AC791" s="99">
        <v>-7333513.3629762214</v>
      </c>
      <c r="AD791" s="99">
        <v>-897980.31926444999</v>
      </c>
    </row>
    <row r="792" spans="4:30" collapsed="1" x14ac:dyDescent="0.2">
      <c r="D792" s="84" t="s">
        <v>617</v>
      </c>
      <c r="E792" s="104">
        <v>-495215435</v>
      </c>
      <c r="F792" s="102" t="s">
        <v>219</v>
      </c>
      <c r="G792" s="86" t="s">
        <v>679</v>
      </c>
      <c r="H792" s="92">
        <v>-495215434.99999994</v>
      </c>
      <c r="I792" s="99">
        <v>-274274545.67495269</v>
      </c>
      <c r="J792" s="99">
        <v>-15859491.910898015</v>
      </c>
      <c r="K792" s="99">
        <v>-46295735.157763921</v>
      </c>
      <c r="L792" s="99">
        <v>-1525704.0427492512</v>
      </c>
      <c r="M792" s="99">
        <v>-130514.12826377914</v>
      </c>
      <c r="N792" s="99">
        <v>-47951953.328776948</v>
      </c>
      <c r="O792" s="99">
        <v>-33963300.779239185</v>
      </c>
      <c r="P792" s="99">
        <v>-5677154.2696793601</v>
      </c>
      <c r="Q792" s="99">
        <v>-1994942.3083941471</v>
      </c>
      <c r="R792" s="99">
        <v>-103541.95155396761</v>
      </c>
      <c r="S792" s="99">
        <v>-41738939.308866665</v>
      </c>
      <c r="T792" s="99">
        <v>-1157398.9192638018</v>
      </c>
      <c r="U792" s="99">
        <v>-17280291.581840985</v>
      </c>
      <c r="V792" s="99">
        <v>-66184470.151579641</v>
      </c>
      <c r="W792" s="99">
        <v>-10924290.167305972</v>
      </c>
      <c r="X792" s="99">
        <v>-95546450.819990396</v>
      </c>
      <c r="Y792" s="99">
        <v>-10585267.641282948</v>
      </c>
      <c r="Z792" s="99">
        <v>-154720.41816203017</v>
      </c>
      <c r="AA792" s="99">
        <v>-10739988.059444979</v>
      </c>
      <c r="AB792" s="99">
        <v>-136029.8904415289</v>
      </c>
      <c r="AC792" s="99">
        <v>-7960177.3894015839</v>
      </c>
      <c r="AD792" s="99">
        <v>-1007858.6172272342</v>
      </c>
    </row>
    <row r="793" spans="4:30" hidden="1" outlineLevel="1" x14ac:dyDescent="0.2">
      <c r="E793" s="86"/>
      <c r="F793" s="91" t="s">
        <v>278</v>
      </c>
      <c r="G793" s="86" t="s">
        <v>687</v>
      </c>
      <c r="H793" s="92">
        <v>-1184.3134765015518</v>
      </c>
      <c r="I793" s="99">
        <v>-583.37267389354224</v>
      </c>
      <c r="J793" s="99">
        <v>-28.838195791785225</v>
      </c>
      <c r="K793" s="99">
        <v>-105.63265844566259</v>
      </c>
      <c r="L793" s="99">
        <v>-3.3249410499177752</v>
      </c>
      <c r="M793" s="99">
        <v>-0.3118023324072034</v>
      </c>
      <c r="N793" s="99">
        <v>-109.26940182798755</v>
      </c>
      <c r="O793" s="99">
        <v>-80.297252715648369</v>
      </c>
      <c r="P793" s="99">
        <v>-14.961717556923238</v>
      </c>
      <c r="Q793" s="99">
        <v>-6.7609215767855186</v>
      </c>
      <c r="R793" s="99">
        <v>-0.30403108588922667</v>
      </c>
      <c r="S793" s="99">
        <v>-102.32392293524634</v>
      </c>
      <c r="T793" s="99">
        <v>-2.8049887058239817</v>
      </c>
      <c r="U793" s="99">
        <v>-45.903162251664341</v>
      </c>
      <c r="V793" s="99">
        <v>-242.5995023074862</v>
      </c>
      <c r="W793" s="99">
        <v>-43.809449208551975</v>
      </c>
      <c r="X793" s="99">
        <v>-335.11710247352653</v>
      </c>
      <c r="Y793" s="99">
        <v>-24.65915889325327</v>
      </c>
      <c r="Z793" s="99">
        <v>-0.41303148560612069</v>
      </c>
      <c r="AA793" s="99">
        <v>-25.072190378859389</v>
      </c>
      <c r="AB793" s="99">
        <v>-0.31998920060438379</v>
      </c>
      <c r="AC793" s="99">
        <v>0</v>
      </c>
      <c r="AD793" s="99">
        <v>0</v>
      </c>
    </row>
    <row r="794" spans="4:30" hidden="1" outlineLevel="1" x14ac:dyDescent="0.2">
      <c r="E794" s="86"/>
      <c r="F794" s="91" t="s">
        <v>278</v>
      </c>
      <c r="G794" s="86" t="s">
        <v>686</v>
      </c>
      <c r="H794" s="92">
        <v>-53853.463788010624</v>
      </c>
      <c r="I794" s="99">
        <v>-26527.300239160661</v>
      </c>
      <c r="J794" s="99">
        <v>-1311.3392388070417</v>
      </c>
      <c r="K794" s="99">
        <v>-4803.3604778686577</v>
      </c>
      <c r="L794" s="99">
        <v>-151.19273400312633</v>
      </c>
      <c r="M794" s="99">
        <v>-14.178370803404921</v>
      </c>
      <c r="N794" s="99">
        <v>-4968.7315826751883</v>
      </c>
      <c r="O794" s="99">
        <v>-3651.301177601048</v>
      </c>
      <c r="P794" s="99">
        <v>-680.34378620629718</v>
      </c>
      <c r="Q794" s="99">
        <v>-307.43468898499998</v>
      </c>
      <c r="R794" s="99">
        <v>-13.824994310400861</v>
      </c>
      <c r="S794" s="99">
        <v>-4652.9046471027468</v>
      </c>
      <c r="T794" s="99">
        <v>-127.54930235286626</v>
      </c>
      <c r="U794" s="99">
        <v>-2087.3226009194555</v>
      </c>
      <c r="V794" s="99">
        <v>-11031.558596376815</v>
      </c>
      <c r="W794" s="99">
        <v>-1992.1166425419397</v>
      </c>
      <c r="X794" s="99">
        <v>-15238.547142191077</v>
      </c>
      <c r="Y794" s="99">
        <v>-1121.3087977546757</v>
      </c>
      <c r="Z794" s="99">
        <v>-18.781493746996389</v>
      </c>
      <c r="AA794" s="99">
        <v>-1140.090291501672</v>
      </c>
      <c r="AB794" s="99">
        <v>-14.550646572229621</v>
      </c>
      <c r="AC794" s="99">
        <v>0</v>
      </c>
      <c r="AD794" s="99">
        <v>0</v>
      </c>
    </row>
    <row r="795" spans="4:30" hidden="1" outlineLevel="1" x14ac:dyDescent="0.2">
      <c r="E795" s="86"/>
      <c r="F795" s="91" t="s">
        <v>278</v>
      </c>
      <c r="G795" s="86" t="s">
        <v>685</v>
      </c>
      <c r="H795" s="92">
        <v>-11829.985799011996</v>
      </c>
      <c r="I795" s="99">
        <v>-5759.6348103508653</v>
      </c>
      <c r="J795" s="99">
        <v>-277.96751044439435</v>
      </c>
      <c r="K795" s="99">
        <v>-1011.2322116687636</v>
      </c>
      <c r="L795" s="99">
        <v>-31.236011572297034</v>
      </c>
      <c r="M795" s="99">
        <v>-3.8902800443624401</v>
      </c>
      <c r="N795" s="99">
        <v>-1046.3585032854232</v>
      </c>
      <c r="O795" s="99">
        <v>-764.00174128819936</v>
      </c>
      <c r="P795" s="99">
        <v>-142.02703260754089</v>
      </c>
      <c r="Q795" s="99">
        <v>-84.507776708366606</v>
      </c>
      <c r="R795" s="99">
        <v>0</v>
      </c>
      <c r="S795" s="99">
        <v>-990.53655060410676</v>
      </c>
      <c r="T795" s="99">
        <v>-26.677628974279774</v>
      </c>
      <c r="U795" s="99">
        <v>-436.7280177587806</v>
      </c>
      <c r="V795" s="99">
        <v>-3042.545703517706</v>
      </c>
      <c r="W795" s="99">
        <v>0</v>
      </c>
      <c r="X795" s="99">
        <v>-3505.9513502507662</v>
      </c>
      <c r="Y795" s="99">
        <v>-229.94214074679783</v>
      </c>
      <c r="Z795" s="99">
        <v>-3.8331417333273814</v>
      </c>
      <c r="AA795" s="99">
        <v>-233.77528248012521</v>
      </c>
      <c r="AB795" s="99">
        <v>-3.0705641086123667</v>
      </c>
      <c r="AC795" s="99">
        <v>-10.440574390392221</v>
      </c>
      <c r="AD795" s="99">
        <v>-2.2506530973124961</v>
      </c>
    </row>
    <row r="796" spans="4:30" hidden="1" outlineLevel="1" x14ac:dyDescent="0.2">
      <c r="E796" s="86"/>
      <c r="F796" s="91" t="s">
        <v>278</v>
      </c>
      <c r="G796" s="86" t="s">
        <v>684</v>
      </c>
      <c r="H796" s="92">
        <v>-52612.116367830102</v>
      </c>
      <c r="I796" s="99">
        <v>-35162.92130313009</v>
      </c>
      <c r="J796" s="99">
        <v>-1657.4883161246221</v>
      </c>
      <c r="K796" s="99">
        <v>-6018.4418014779258</v>
      </c>
      <c r="L796" s="99">
        <v>-186.00116822765722</v>
      </c>
      <c r="M796" s="99">
        <v>0</v>
      </c>
      <c r="N796" s="99">
        <v>-6204.442969705583</v>
      </c>
      <c r="O796" s="99">
        <v>-4512.7794174267492</v>
      </c>
      <c r="P796" s="99">
        <v>-840.5054701787883</v>
      </c>
      <c r="Q796" s="99">
        <v>0</v>
      </c>
      <c r="R796" s="99">
        <v>0</v>
      </c>
      <c r="S796" s="99">
        <v>-5353.2848876055377</v>
      </c>
      <c r="T796" s="99">
        <v>-160.87780521671007</v>
      </c>
      <c r="U796" s="99">
        <v>-2594.5949564311231</v>
      </c>
      <c r="V796" s="99">
        <v>0</v>
      </c>
      <c r="W796" s="99">
        <v>0</v>
      </c>
      <c r="X796" s="99">
        <v>-2755.4727616478331</v>
      </c>
      <c r="Y796" s="99">
        <v>-1360.8103819078021</v>
      </c>
      <c r="Z796" s="99">
        <v>-22.703644079758899</v>
      </c>
      <c r="AA796" s="99">
        <v>-1383.5140259875611</v>
      </c>
      <c r="AB796" s="99">
        <v>-18.393755877509957</v>
      </c>
      <c r="AC796" s="99">
        <v>-63.014452199687007</v>
      </c>
      <c r="AD796" s="99">
        <v>-13.583895551684098</v>
      </c>
    </row>
    <row r="797" spans="4:30" hidden="1" outlineLevel="1" x14ac:dyDescent="0.2">
      <c r="E797" s="86"/>
      <c r="F797" s="91" t="s">
        <v>278</v>
      </c>
      <c r="G797" s="86" t="s">
        <v>683</v>
      </c>
      <c r="H797" s="92">
        <v>-27244.531119600557</v>
      </c>
      <c r="I797" s="99">
        <v>-20370.775466390169</v>
      </c>
      <c r="J797" s="99">
        <v>-982.08157759168273</v>
      </c>
      <c r="K797" s="99">
        <v>-2963.3493897448966</v>
      </c>
      <c r="L797" s="99">
        <v>0</v>
      </c>
      <c r="M797" s="99">
        <v>0</v>
      </c>
      <c r="N797" s="99">
        <v>-2963.3493897448966</v>
      </c>
      <c r="O797" s="99">
        <v>-1888.2577652066598</v>
      </c>
      <c r="P797" s="99">
        <v>0</v>
      </c>
      <c r="Q797" s="99">
        <v>0</v>
      </c>
      <c r="R797" s="99">
        <v>0</v>
      </c>
      <c r="S797" s="99">
        <v>-1888.2577652066598</v>
      </c>
      <c r="T797" s="99">
        <v>-51.054528658648664</v>
      </c>
      <c r="U797" s="99">
        <v>0</v>
      </c>
      <c r="V797" s="99">
        <v>0</v>
      </c>
      <c r="W797" s="99">
        <v>0</v>
      </c>
      <c r="X797" s="99">
        <v>-51.054528658648664</v>
      </c>
      <c r="Y797" s="99">
        <v>-696.47272253284666</v>
      </c>
      <c r="Z797" s="99">
        <v>0</v>
      </c>
      <c r="AA797" s="99">
        <v>-696.47272253284666</v>
      </c>
      <c r="AB797" s="99">
        <v>-7.2273198464148729</v>
      </c>
      <c r="AC797" s="99">
        <v>-245.39530616980969</v>
      </c>
      <c r="AD797" s="99">
        <v>-39.917043459429834</v>
      </c>
    </row>
    <row r="798" spans="4:30" hidden="1" outlineLevel="1" x14ac:dyDescent="0.2">
      <c r="E798" s="86"/>
      <c r="F798" s="91" t="s">
        <v>278</v>
      </c>
      <c r="G798" s="86" t="s">
        <v>682</v>
      </c>
      <c r="H798" s="92">
        <v>0</v>
      </c>
      <c r="I798" s="99">
        <v>0</v>
      </c>
      <c r="J798" s="99">
        <v>0</v>
      </c>
      <c r="K798" s="99">
        <v>0</v>
      </c>
      <c r="L798" s="99">
        <v>0</v>
      </c>
      <c r="M798" s="99">
        <v>0</v>
      </c>
      <c r="N798" s="99">
        <v>0</v>
      </c>
      <c r="O798" s="99">
        <v>0</v>
      </c>
      <c r="P798" s="99">
        <v>0</v>
      </c>
      <c r="Q798" s="99">
        <v>0</v>
      </c>
      <c r="R798" s="99">
        <v>0</v>
      </c>
      <c r="S798" s="99">
        <v>0</v>
      </c>
      <c r="T798" s="99">
        <v>0</v>
      </c>
      <c r="U798" s="99">
        <v>0</v>
      </c>
      <c r="V798" s="99">
        <v>0</v>
      </c>
      <c r="W798" s="99">
        <v>0</v>
      </c>
      <c r="X798" s="99">
        <v>0</v>
      </c>
      <c r="Y798" s="99">
        <v>0</v>
      </c>
      <c r="Z798" s="99">
        <v>0</v>
      </c>
      <c r="AA798" s="99">
        <v>0</v>
      </c>
      <c r="AB798" s="99">
        <v>0</v>
      </c>
      <c r="AC798" s="99">
        <v>0</v>
      </c>
      <c r="AD798" s="99">
        <v>0</v>
      </c>
    </row>
    <row r="799" spans="4:30" hidden="1" outlineLevel="1" x14ac:dyDescent="0.2">
      <c r="E799" s="86"/>
      <c r="F799" s="91" t="s">
        <v>278</v>
      </c>
      <c r="G799" s="86" t="s">
        <v>681</v>
      </c>
      <c r="H799" s="92">
        <v>-12801.589449045146</v>
      </c>
      <c r="I799" s="99">
        <v>-5826.7371959044776</v>
      </c>
      <c r="J799" s="99">
        <v>-1568.5232664493697</v>
      </c>
      <c r="K799" s="99">
        <v>-444.93631173784064</v>
      </c>
      <c r="L799" s="99">
        <v>-147.16960586254604</v>
      </c>
      <c r="M799" s="99">
        <v>-23.905066270259603</v>
      </c>
      <c r="N799" s="99">
        <v>-616.01098387064621</v>
      </c>
      <c r="O799" s="99">
        <v>-128.48111056935943</v>
      </c>
      <c r="P799" s="99">
        <v>-38.211907371785571</v>
      </c>
      <c r="Q799" s="99">
        <v>-83.28878002999177</v>
      </c>
      <c r="R799" s="99">
        <v>-14.638317151002695</v>
      </c>
      <c r="S799" s="99">
        <v>-264.62011512213945</v>
      </c>
      <c r="T799" s="99">
        <v>-0.88398515003213773</v>
      </c>
      <c r="U799" s="99">
        <v>-22.668083695182712</v>
      </c>
      <c r="V799" s="99">
        <v>-122.48341533667727</v>
      </c>
      <c r="W799" s="99">
        <v>-21.957520727325317</v>
      </c>
      <c r="X799" s="99">
        <v>-167.99300490921743</v>
      </c>
      <c r="Y799" s="99">
        <v>-35.580109783455292</v>
      </c>
      <c r="Z799" s="99">
        <v>-0.64765181972157415</v>
      </c>
      <c r="AA799" s="99">
        <v>-36.227761603176866</v>
      </c>
      <c r="AB799" s="99">
        <v>-0.65657952565225874</v>
      </c>
      <c r="AC799" s="99">
        <v>-3856.4439237905826</v>
      </c>
      <c r="AD799" s="99">
        <v>-464.37661786988673</v>
      </c>
    </row>
    <row r="800" spans="4:30" collapsed="1" x14ac:dyDescent="0.2">
      <c r="D800" s="84" t="s">
        <v>616</v>
      </c>
      <c r="E800" s="104">
        <v>-159526</v>
      </c>
      <c r="F800" s="102" t="s">
        <v>278</v>
      </c>
      <c r="G800" s="86" t="s">
        <v>679</v>
      </c>
      <c r="H800" s="92">
        <v>-159525.99999999997</v>
      </c>
      <c r="I800" s="99">
        <v>-94230.741688829818</v>
      </c>
      <c r="J800" s="99">
        <v>-5826.2381052088958</v>
      </c>
      <c r="K800" s="99">
        <v>-15346.952850943748</v>
      </c>
      <c r="L800" s="99">
        <v>-518.92446071554446</v>
      </c>
      <c r="M800" s="99">
        <v>-42.285519450434165</v>
      </c>
      <c r="N800" s="99">
        <v>-15908.162831109727</v>
      </c>
      <c r="O800" s="99">
        <v>-11025.118464807665</v>
      </c>
      <c r="P800" s="99">
        <v>-1716.0499139213352</v>
      </c>
      <c r="Q800" s="99">
        <v>-481.99216730014388</v>
      </c>
      <c r="R800" s="99">
        <v>-28.767342547292788</v>
      </c>
      <c r="S800" s="99">
        <v>-13251.927888576438</v>
      </c>
      <c r="T800" s="99">
        <v>-369.84823905836089</v>
      </c>
      <c r="U800" s="99">
        <v>-5187.2168210562068</v>
      </c>
      <c r="V800" s="99">
        <v>-14439.187217538685</v>
      </c>
      <c r="W800" s="99">
        <v>-2057.8836124778172</v>
      </c>
      <c r="X800" s="99">
        <v>-22054.13589013107</v>
      </c>
      <c r="Y800" s="99">
        <v>-3468.773311618831</v>
      </c>
      <c r="Z800" s="99">
        <v>-46.378962865410365</v>
      </c>
      <c r="AA800" s="99">
        <v>-3515.1522744842414</v>
      </c>
      <c r="AB800" s="99">
        <v>-44.21885513102346</v>
      </c>
      <c r="AC800" s="99">
        <v>-4175.2942565504718</v>
      </c>
      <c r="AD800" s="99">
        <v>-520.12820997831318</v>
      </c>
    </row>
    <row r="801" spans="3:30" hidden="1" outlineLevel="1" x14ac:dyDescent="0.2">
      <c r="E801" s="86"/>
      <c r="F801" s="91" t="s">
        <v>382</v>
      </c>
      <c r="G801" s="86" t="s">
        <v>687</v>
      </c>
      <c r="H801" s="92">
        <v>-9525790.3031821605</v>
      </c>
      <c r="I801" s="99">
        <v>-6722218.1131494129</v>
      </c>
      <c r="J801" s="99">
        <v>-382778.74050038384</v>
      </c>
      <c r="K801" s="99">
        <v>-832828.66324800299</v>
      </c>
      <c r="L801" s="99">
        <v>-102376.55623262482</v>
      </c>
      <c r="M801" s="99">
        <v>-144078.70614948138</v>
      </c>
      <c r="N801" s="99">
        <v>-1079283.9256301092</v>
      </c>
      <c r="O801" s="99">
        <v>-392255.01523729321</v>
      </c>
      <c r="P801" s="99">
        <v>-239010.5528834397</v>
      </c>
      <c r="Q801" s="99">
        <v>-204029.69129611886</v>
      </c>
      <c r="R801" s="99">
        <v>0</v>
      </c>
      <c r="S801" s="99">
        <v>-835295.2594168518</v>
      </c>
      <c r="T801" s="99">
        <v>0</v>
      </c>
      <c r="U801" s="99">
        <v>-185759.42367311305</v>
      </c>
      <c r="V801" s="99">
        <v>-169472.70710270089</v>
      </c>
      <c r="W801" s="99">
        <v>-140126.60738296225</v>
      </c>
      <c r="X801" s="99">
        <v>-495358.73815877619</v>
      </c>
      <c r="Y801" s="99">
        <v>-10855.526326625177</v>
      </c>
      <c r="Z801" s="99">
        <v>0</v>
      </c>
      <c r="AA801" s="99">
        <v>-10855.526326625177</v>
      </c>
      <c r="AB801" s="99">
        <v>0</v>
      </c>
      <c r="AC801" s="99">
        <v>0</v>
      </c>
      <c r="AD801" s="99">
        <v>0</v>
      </c>
    </row>
    <row r="802" spans="3:30" hidden="1" outlineLevel="1" x14ac:dyDescent="0.2">
      <c r="E802" s="86"/>
      <c r="F802" s="91" t="s">
        <v>382</v>
      </c>
      <c r="G802" s="86" t="s">
        <v>686</v>
      </c>
      <c r="H802" s="92">
        <v>-5048878.5922153778</v>
      </c>
      <c r="I802" s="99">
        <v>-3562923.6046005255</v>
      </c>
      <c r="J802" s="99">
        <v>-202881.16019328634</v>
      </c>
      <c r="K802" s="99">
        <v>-441417.52810278937</v>
      </c>
      <c r="L802" s="99">
        <v>-54261.828851613856</v>
      </c>
      <c r="M802" s="99">
        <v>-76364.886473430059</v>
      </c>
      <c r="N802" s="99">
        <v>-572044.24342783331</v>
      </c>
      <c r="O802" s="99">
        <v>-207903.79444518138</v>
      </c>
      <c r="P802" s="99">
        <v>-126680.8553788593</v>
      </c>
      <c r="Q802" s="99">
        <v>-108140.22855585719</v>
      </c>
      <c r="R802" s="99">
        <v>0</v>
      </c>
      <c r="S802" s="99">
        <v>-442724.87837989791</v>
      </c>
      <c r="T802" s="99">
        <v>0</v>
      </c>
      <c r="U802" s="99">
        <v>-98456.584454955111</v>
      </c>
      <c r="V802" s="99">
        <v>-89824.266084230083</v>
      </c>
      <c r="W802" s="99">
        <v>-74270.187112902044</v>
      </c>
      <c r="X802" s="99">
        <v>-262551.03765208722</v>
      </c>
      <c r="Y802" s="99">
        <v>-5753.6679617458285</v>
      </c>
      <c r="Z802" s="99">
        <v>0</v>
      </c>
      <c r="AA802" s="99">
        <v>-5753.6679617458285</v>
      </c>
      <c r="AB802" s="99">
        <v>0</v>
      </c>
      <c r="AC802" s="99">
        <v>0</v>
      </c>
      <c r="AD802" s="99">
        <v>0</v>
      </c>
    </row>
    <row r="803" spans="3:30" hidden="1" outlineLevel="1" x14ac:dyDescent="0.2">
      <c r="E803" s="86"/>
      <c r="F803" s="91" t="s">
        <v>382</v>
      </c>
      <c r="G803" s="86" t="s">
        <v>685</v>
      </c>
      <c r="H803" s="92">
        <v>-1088205.3283655834</v>
      </c>
      <c r="I803" s="99">
        <v>-773585.87569049036</v>
      </c>
      <c r="J803" s="99">
        <v>-43005.185645373022</v>
      </c>
      <c r="K803" s="99">
        <v>-92929.888362892321</v>
      </c>
      <c r="L803" s="99">
        <v>-11210.350932774552</v>
      </c>
      <c r="M803" s="99">
        <v>-20953.104162591691</v>
      </c>
      <c r="N803" s="99">
        <v>-125093.34345825858</v>
      </c>
      <c r="O803" s="99">
        <v>-43502.000910176503</v>
      </c>
      <c r="P803" s="99">
        <v>-26445.617014177224</v>
      </c>
      <c r="Q803" s="99">
        <v>-29725.640183278876</v>
      </c>
      <c r="R803" s="99">
        <v>0</v>
      </c>
      <c r="S803" s="99">
        <v>-99673.258107632602</v>
      </c>
      <c r="T803" s="99">
        <v>0</v>
      </c>
      <c r="U803" s="99">
        <v>-20599.959702059194</v>
      </c>
      <c r="V803" s="99">
        <v>-24773.880490760919</v>
      </c>
      <c r="W803" s="99">
        <v>0</v>
      </c>
      <c r="X803" s="99">
        <v>-45373.840192820113</v>
      </c>
      <c r="Y803" s="99">
        <v>-1179.8811491725417</v>
      </c>
      <c r="Z803" s="99">
        <v>0</v>
      </c>
      <c r="AA803" s="99">
        <v>-1179.8811491725417</v>
      </c>
      <c r="AB803" s="99">
        <v>0</v>
      </c>
      <c r="AC803" s="99">
        <v>-293.94412183606369</v>
      </c>
      <c r="AD803" s="99">
        <v>0</v>
      </c>
    </row>
    <row r="804" spans="3:30" hidden="1" outlineLevel="1" x14ac:dyDescent="0.2">
      <c r="E804" s="86"/>
      <c r="F804" s="91" t="s">
        <v>382</v>
      </c>
      <c r="G804" s="86" t="s">
        <v>684</v>
      </c>
      <c r="H804" s="92">
        <v>-6338390.7587793786</v>
      </c>
      <c r="I804" s="99">
        <v>-4872484.1257509151</v>
      </c>
      <c r="J804" s="99">
        <v>-264563.03581193287</v>
      </c>
      <c r="K804" s="99">
        <v>-570611.45507304987</v>
      </c>
      <c r="L804" s="99">
        <v>-68870.177982435591</v>
      </c>
      <c r="M804" s="99">
        <v>0</v>
      </c>
      <c r="N804" s="99">
        <v>-639481.63305548544</v>
      </c>
      <c r="O804" s="99">
        <v>-265100.71008919401</v>
      </c>
      <c r="P804" s="99">
        <v>-161463.78743005841</v>
      </c>
      <c r="Q804" s="99">
        <v>0</v>
      </c>
      <c r="R804" s="99">
        <v>0</v>
      </c>
      <c r="S804" s="99">
        <v>-426564.49751925241</v>
      </c>
      <c r="T804" s="99">
        <v>0</v>
      </c>
      <c r="U804" s="99">
        <v>-126263.19837155208</v>
      </c>
      <c r="V804" s="99">
        <v>0</v>
      </c>
      <c r="W804" s="99">
        <v>0</v>
      </c>
      <c r="X804" s="99">
        <v>-126263.19837155208</v>
      </c>
      <c r="Y804" s="99">
        <v>-7203.9253943917647</v>
      </c>
      <c r="Z804" s="99">
        <v>0</v>
      </c>
      <c r="AA804" s="99">
        <v>-7203.9253943917647</v>
      </c>
      <c r="AB804" s="99">
        <v>0</v>
      </c>
      <c r="AC804" s="99">
        <v>-1830.3428758493892</v>
      </c>
      <c r="AD804" s="99">
        <v>0</v>
      </c>
    </row>
    <row r="805" spans="3:30" hidden="1" outlineLevel="1" x14ac:dyDescent="0.2">
      <c r="E805" s="86"/>
      <c r="F805" s="91" t="s">
        <v>382</v>
      </c>
      <c r="G805" s="86" t="s">
        <v>683</v>
      </c>
      <c r="H805" s="92">
        <v>-3360964.9410421378</v>
      </c>
      <c r="I805" s="99">
        <v>-2805025.7028444642</v>
      </c>
      <c r="J805" s="99">
        <v>-155772.23571512449</v>
      </c>
      <c r="K805" s="99">
        <v>-279192.07027694164</v>
      </c>
      <c r="L805" s="99">
        <v>0</v>
      </c>
      <c r="M805" s="99">
        <v>0</v>
      </c>
      <c r="N805" s="99">
        <v>-279192.07027694164</v>
      </c>
      <c r="O805" s="99">
        <v>-110227.98374117001</v>
      </c>
      <c r="P805" s="99">
        <v>0</v>
      </c>
      <c r="Q805" s="99">
        <v>0</v>
      </c>
      <c r="R805" s="99">
        <v>0</v>
      </c>
      <c r="S805" s="99">
        <v>-110227.98374117001</v>
      </c>
      <c r="T805" s="99">
        <v>0</v>
      </c>
      <c r="U805" s="99">
        <v>0</v>
      </c>
      <c r="V805" s="99">
        <v>0</v>
      </c>
      <c r="W805" s="99">
        <v>0</v>
      </c>
      <c r="X805" s="99">
        <v>0</v>
      </c>
      <c r="Y805" s="99">
        <v>-3663.8653405697683</v>
      </c>
      <c r="Z805" s="99">
        <v>0</v>
      </c>
      <c r="AA805" s="99">
        <v>-3663.8653405697683</v>
      </c>
      <c r="AB805" s="99">
        <v>0</v>
      </c>
      <c r="AC805" s="99">
        <v>-7083.0831238678156</v>
      </c>
      <c r="AD805" s="99">
        <v>0</v>
      </c>
    </row>
    <row r="806" spans="3:30" hidden="1" outlineLevel="1" x14ac:dyDescent="0.2">
      <c r="E806" s="86"/>
      <c r="F806" s="91" t="s">
        <v>382</v>
      </c>
      <c r="G806" s="86" t="s">
        <v>682</v>
      </c>
      <c r="H806" s="92">
        <v>-68590.426816743115</v>
      </c>
      <c r="I806" s="99">
        <v>-43267.57949592323</v>
      </c>
      <c r="J806" s="99">
        <v>-3229.9374866914964</v>
      </c>
      <c r="K806" s="99">
        <v>-6436.9243439742504</v>
      </c>
      <c r="L806" s="99">
        <v>-798.95521056453003</v>
      </c>
      <c r="M806" s="99">
        <v>-1105.3559656396135</v>
      </c>
      <c r="N806" s="99">
        <v>-8341.2355201783939</v>
      </c>
      <c r="O806" s="99">
        <v>-3636.1967190358528</v>
      </c>
      <c r="P806" s="99">
        <v>-2204.3463428216201</v>
      </c>
      <c r="Q806" s="99">
        <v>-1892.1063328073592</v>
      </c>
      <c r="R806" s="99">
        <v>0</v>
      </c>
      <c r="S806" s="99">
        <v>-7732.6493946648316</v>
      </c>
      <c r="T806" s="99">
        <v>0</v>
      </c>
      <c r="U806" s="99">
        <v>-2026.8529351983334</v>
      </c>
      <c r="V806" s="99">
        <v>-1986.4950195393726</v>
      </c>
      <c r="W806" s="99">
        <v>-1725.644546482863</v>
      </c>
      <c r="X806" s="99">
        <v>-5738.9925012205695</v>
      </c>
      <c r="Y806" s="99">
        <v>-88.778847952964</v>
      </c>
      <c r="Z806" s="99">
        <v>0</v>
      </c>
      <c r="AA806" s="99">
        <v>-88.778847952964</v>
      </c>
      <c r="AB806" s="99">
        <v>0</v>
      </c>
      <c r="AC806" s="99">
        <v>-191.25357011163715</v>
      </c>
      <c r="AD806" s="99">
        <v>0</v>
      </c>
    </row>
    <row r="807" spans="3:30" hidden="1" outlineLevel="1" x14ac:dyDescent="0.2">
      <c r="E807" s="86"/>
      <c r="F807" s="91" t="s">
        <v>382</v>
      </c>
      <c r="G807" s="86" t="s">
        <v>681</v>
      </c>
      <c r="H807" s="92">
        <v>-1486529.6495986199</v>
      </c>
      <c r="I807" s="99">
        <v>-844524.90764066193</v>
      </c>
      <c r="J807" s="99">
        <v>-254858.72939168121</v>
      </c>
      <c r="K807" s="99">
        <v>-42973.308135208237</v>
      </c>
      <c r="L807" s="99">
        <v>-54173.137264132805</v>
      </c>
      <c r="M807" s="99">
        <v>-131965.45685735132</v>
      </c>
      <c r="N807" s="99">
        <v>-229111.90225669235</v>
      </c>
      <c r="O807" s="99">
        <v>-7556.1270560318671</v>
      </c>
      <c r="P807" s="99">
        <v>-7316.8421262134761</v>
      </c>
      <c r="Q807" s="99">
        <v>-30024.980345450611</v>
      </c>
      <c r="R807" s="99">
        <v>0</v>
      </c>
      <c r="S807" s="99">
        <v>-44897.94952769595</v>
      </c>
      <c r="T807" s="99">
        <v>0</v>
      </c>
      <c r="U807" s="99">
        <v>-1099.6521637102121</v>
      </c>
      <c r="V807" s="99">
        <v>-1022.1193811531596</v>
      </c>
      <c r="W807" s="99">
        <v>-838.83215631014093</v>
      </c>
      <c r="X807" s="99">
        <v>-2960.6037011735125</v>
      </c>
      <c r="Y807" s="99">
        <v>-188.49937521138122</v>
      </c>
      <c r="Z807" s="99">
        <v>0</v>
      </c>
      <c r="AA807" s="99">
        <v>-188.49937521138122</v>
      </c>
      <c r="AB807" s="99">
        <v>0</v>
      </c>
      <c r="AC807" s="99">
        <v>-109987.05770550355</v>
      </c>
      <c r="AD807" s="99">
        <v>0</v>
      </c>
    </row>
    <row r="808" spans="3:30" collapsed="1" x14ac:dyDescent="0.2">
      <c r="D808" s="84" t="s">
        <v>615</v>
      </c>
      <c r="E808" s="104">
        <v>-26917350</v>
      </c>
      <c r="F808" s="104" t="s">
        <v>382</v>
      </c>
      <c r="G808" s="86" t="s">
        <v>679</v>
      </c>
      <c r="H808" s="92">
        <v>-26917349.999999996</v>
      </c>
      <c r="I808" s="99">
        <v>-19624029.909172393</v>
      </c>
      <c r="J808" s="99">
        <v>-1307089.0247444734</v>
      </c>
      <c r="K808" s="99">
        <v>-2266389.8375428589</v>
      </c>
      <c r="L808" s="99">
        <v>-291691.00647414615</v>
      </c>
      <c r="M808" s="99">
        <v>-374467.50960849406</v>
      </c>
      <c r="N808" s="99">
        <v>-2932548.3536254992</v>
      </c>
      <c r="O808" s="99">
        <v>-1030181.8281980829</v>
      </c>
      <c r="P808" s="99">
        <v>-563122.0011755696</v>
      </c>
      <c r="Q808" s="99">
        <v>-373812.64671351289</v>
      </c>
      <c r="R808" s="99">
        <v>0</v>
      </c>
      <c r="S808" s="99">
        <v>-1967116.4760871655</v>
      </c>
      <c r="T808" s="99">
        <v>0</v>
      </c>
      <c r="U808" s="99">
        <v>-434205.67130058794</v>
      </c>
      <c r="V808" s="99">
        <v>-287079.46807838441</v>
      </c>
      <c r="W808" s="99">
        <v>-216961.27119865728</v>
      </c>
      <c r="X808" s="99">
        <v>-938246.41057762969</v>
      </c>
      <c r="Y808" s="99">
        <v>-28934.144395669424</v>
      </c>
      <c r="Z808" s="99">
        <v>0</v>
      </c>
      <c r="AA808" s="99">
        <v>-28934.144395669424</v>
      </c>
      <c r="AB808" s="99">
        <v>0</v>
      </c>
      <c r="AC808" s="99">
        <v>-119385.68139716849</v>
      </c>
      <c r="AD808" s="99">
        <v>0</v>
      </c>
    </row>
    <row r="809" spans="3:30" x14ac:dyDescent="0.2">
      <c r="H809" s="92"/>
      <c r="I809" s="99"/>
      <c r="J809" s="99"/>
      <c r="K809" s="99"/>
      <c r="L809" s="99"/>
      <c r="M809" s="99"/>
      <c r="N809" s="99"/>
      <c r="O809" s="99"/>
      <c r="P809" s="99"/>
      <c r="Q809" s="99"/>
      <c r="R809" s="99"/>
      <c r="S809" s="99"/>
      <c r="T809" s="99"/>
      <c r="U809" s="99"/>
      <c r="V809" s="99"/>
      <c r="W809" s="99"/>
      <c r="X809" s="99"/>
      <c r="Y809" s="99"/>
      <c r="Z809" s="99"/>
      <c r="AA809" s="99"/>
      <c r="AB809" s="99"/>
      <c r="AC809" s="99"/>
      <c r="AD809" s="99"/>
    </row>
    <row r="810" spans="3:30" x14ac:dyDescent="0.2">
      <c r="C810" s="86" t="s">
        <v>614</v>
      </c>
      <c r="G810" s="86"/>
      <c r="H810" s="92"/>
      <c r="I810" s="99"/>
      <c r="J810" s="99"/>
      <c r="K810" s="99"/>
      <c r="L810" s="99"/>
      <c r="M810" s="99"/>
      <c r="N810" s="99"/>
      <c r="O810" s="99"/>
      <c r="P810" s="99"/>
      <c r="Q810" s="99"/>
      <c r="R810" s="99"/>
      <c r="S810" s="99"/>
      <c r="T810" s="99"/>
      <c r="U810" s="99"/>
      <c r="V810" s="99"/>
      <c r="W810" s="99"/>
      <c r="X810" s="99"/>
      <c r="Y810" s="99"/>
      <c r="Z810" s="99"/>
      <c r="AA810" s="99"/>
      <c r="AB810" s="99"/>
      <c r="AC810" s="99"/>
      <c r="AD810" s="99"/>
    </row>
    <row r="811" spans="3:30" hidden="1" outlineLevel="1" x14ac:dyDescent="0.2">
      <c r="F811" s="91" t="s">
        <v>201</v>
      </c>
      <c r="G811" s="86" t="s">
        <v>687</v>
      </c>
      <c r="H811" s="92">
        <v>29690335.999999993</v>
      </c>
      <c r="I811" s="99">
        <v>14624954.494550159</v>
      </c>
      <c r="J811" s="99">
        <v>722963.75890371576</v>
      </c>
      <c r="K811" s="99">
        <v>2648174.8152435636</v>
      </c>
      <c r="L811" s="99">
        <v>83355.141109991542</v>
      </c>
      <c r="M811" s="99">
        <v>7816.7784108141304</v>
      </c>
      <c r="N811" s="99">
        <v>2739346.7347643692</v>
      </c>
      <c r="O811" s="99">
        <v>2013024.8116799071</v>
      </c>
      <c r="P811" s="99">
        <v>375085.16977647343</v>
      </c>
      <c r="Q811" s="99">
        <v>169494.00413594703</v>
      </c>
      <c r="R811" s="99">
        <v>7621.9559040744989</v>
      </c>
      <c r="S811" s="99">
        <v>2565225.941496402</v>
      </c>
      <c r="T811" s="99">
        <v>70320.112710471265</v>
      </c>
      <c r="U811" s="99">
        <v>1150776.6632364627</v>
      </c>
      <c r="V811" s="99">
        <v>6081887.0002384894</v>
      </c>
      <c r="W811" s="99">
        <v>1098287.9894427492</v>
      </c>
      <c r="X811" s="99">
        <v>8401271.7656281721</v>
      </c>
      <c r="Y811" s="99">
        <v>618196.72539808205</v>
      </c>
      <c r="Z811" s="99">
        <v>10354.558847417471</v>
      </c>
      <c r="AA811" s="99">
        <v>628551.28424549953</v>
      </c>
      <c r="AB811" s="99">
        <v>8022.0204116735895</v>
      </c>
      <c r="AC811" s="99">
        <v>0</v>
      </c>
      <c r="AD811" s="99">
        <v>0</v>
      </c>
    </row>
    <row r="812" spans="3:30" hidden="1" outlineLevel="1" x14ac:dyDescent="0.2">
      <c r="F812" s="91" t="s">
        <v>201</v>
      </c>
      <c r="G812" s="86" t="s">
        <v>686</v>
      </c>
      <c r="H812" s="92">
        <v>0</v>
      </c>
      <c r="I812" s="99">
        <v>0</v>
      </c>
      <c r="J812" s="99">
        <v>0</v>
      </c>
      <c r="K812" s="99">
        <v>0</v>
      </c>
      <c r="L812" s="99">
        <v>0</v>
      </c>
      <c r="M812" s="99">
        <v>0</v>
      </c>
      <c r="N812" s="99">
        <v>0</v>
      </c>
      <c r="O812" s="99">
        <v>0</v>
      </c>
      <c r="P812" s="99">
        <v>0</v>
      </c>
      <c r="Q812" s="99">
        <v>0</v>
      </c>
      <c r="R812" s="99">
        <v>0</v>
      </c>
      <c r="S812" s="99">
        <v>0</v>
      </c>
      <c r="T812" s="99">
        <v>0</v>
      </c>
      <c r="U812" s="99">
        <v>0</v>
      </c>
      <c r="V812" s="99">
        <v>0</v>
      </c>
      <c r="W812" s="99">
        <v>0</v>
      </c>
      <c r="X812" s="99">
        <v>0</v>
      </c>
      <c r="Y812" s="99">
        <v>0</v>
      </c>
      <c r="Z812" s="99">
        <v>0</v>
      </c>
      <c r="AA812" s="99">
        <v>0</v>
      </c>
      <c r="AB812" s="99">
        <v>0</v>
      </c>
      <c r="AC812" s="99">
        <v>0</v>
      </c>
      <c r="AD812" s="99">
        <v>0</v>
      </c>
    </row>
    <row r="813" spans="3:30" hidden="1" outlineLevel="1" x14ac:dyDescent="0.2">
      <c r="F813" s="91" t="s">
        <v>201</v>
      </c>
      <c r="G813" s="86" t="s">
        <v>685</v>
      </c>
      <c r="H813" s="92">
        <v>0</v>
      </c>
      <c r="I813" s="99">
        <v>0</v>
      </c>
      <c r="J813" s="99">
        <v>0</v>
      </c>
      <c r="K813" s="99">
        <v>0</v>
      </c>
      <c r="L813" s="99">
        <v>0</v>
      </c>
      <c r="M813" s="99">
        <v>0</v>
      </c>
      <c r="N813" s="99">
        <v>0</v>
      </c>
      <c r="O813" s="99">
        <v>0</v>
      </c>
      <c r="P813" s="99">
        <v>0</v>
      </c>
      <c r="Q813" s="99">
        <v>0</v>
      </c>
      <c r="R813" s="99">
        <v>0</v>
      </c>
      <c r="S813" s="99">
        <v>0</v>
      </c>
      <c r="T813" s="99">
        <v>0</v>
      </c>
      <c r="U813" s="99">
        <v>0</v>
      </c>
      <c r="V813" s="99">
        <v>0</v>
      </c>
      <c r="W813" s="99">
        <v>0</v>
      </c>
      <c r="X813" s="99">
        <v>0</v>
      </c>
      <c r="Y813" s="99">
        <v>0</v>
      </c>
      <c r="Z813" s="99">
        <v>0</v>
      </c>
      <c r="AA813" s="99">
        <v>0</v>
      </c>
      <c r="AB813" s="99">
        <v>0</v>
      </c>
      <c r="AC813" s="99">
        <v>0</v>
      </c>
      <c r="AD813" s="99">
        <v>0</v>
      </c>
    </row>
    <row r="814" spans="3:30" hidden="1" outlineLevel="1" x14ac:dyDescent="0.2">
      <c r="F814" s="91" t="s">
        <v>201</v>
      </c>
      <c r="G814" s="86" t="s">
        <v>684</v>
      </c>
      <c r="H814" s="92">
        <v>0</v>
      </c>
      <c r="I814" s="99">
        <v>0</v>
      </c>
      <c r="J814" s="99">
        <v>0</v>
      </c>
      <c r="K814" s="99">
        <v>0</v>
      </c>
      <c r="L814" s="99">
        <v>0</v>
      </c>
      <c r="M814" s="99">
        <v>0</v>
      </c>
      <c r="N814" s="99">
        <v>0</v>
      </c>
      <c r="O814" s="99">
        <v>0</v>
      </c>
      <c r="P814" s="99">
        <v>0</v>
      </c>
      <c r="Q814" s="99">
        <v>0</v>
      </c>
      <c r="R814" s="99">
        <v>0</v>
      </c>
      <c r="S814" s="99">
        <v>0</v>
      </c>
      <c r="T814" s="99">
        <v>0</v>
      </c>
      <c r="U814" s="99">
        <v>0</v>
      </c>
      <c r="V814" s="99">
        <v>0</v>
      </c>
      <c r="W814" s="99">
        <v>0</v>
      </c>
      <c r="X814" s="99">
        <v>0</v>
      </c>
      <c r="Y814" s="99">
        <v>0</v>
      </c>
      <c r="Z814" s="99">
        <v>0</v>
      </c>
      <c r="AA814" s="99">
        <v>0</v>
      </c>
      <c r="AB814" s="99">
        <v>0</v>
      </c>
      <c r="AC814" s="99">
        <v>0</v>
      </c>
      <c r="AD814" s="99">
        <v>0</v>
      </c>
    </row>
    <row r="815" spans="3:30" hidden="1" outlineLevel="1" x14ac:dyDescent="0.2">
      <c r="F815" s="91" t="s">
        <v>201</v>
      </c>
      <c r="G815" s="86" t="s">
        <v>683</v>
      </c>
      <c r="H815" s="92">
        <v>0</v>
      </c>
      <c r="I815" s="99">
        <v>0</v>
      </c>
      <c r="J815" s="99">
        <v>0</v>
      </c>
      <c r="K815" s="99">
        <v>0</v>
      </c>
      <c r="L815" s="99">
        <v>0</v>
      </c>
      <c r="M815" s="99">
        <v>0</v>
      </c>
      <c r="N815" s="99">
        <v>0</v>
      </c>
      <c r="O815" s="99">
        <v>0</v>
      </c>
      <c r="P815" s="99">
        <v>0</v>
      </c>
      <c r="Q815" s="99">
        <v>0</v>
      </c>
      <c r="R815" s="99">
        <v>0</v>
      </c>
      <c r="S815" s="99">
        <v>0</v>
      </c>
      <c r="T815" s="99">
        <v>0</v>
      </c>
      <c r="U815" s="99">
        <v>0</v>
      </c>
      <c r="V815" s="99">
        <v>0</v>
      </c>
      <c r="W815" s="99">
        <v>0</v>
      </c>
      <c r="X815" s="99">
        <v>0</v>
      </c>
      <c r="Y815" s="99">
        <v>0</v>
      </c>
      <c r="Z815" s="99">
        <v>0</v>
      </c>
      <c r="AA815" s="99">
        <v>0</v>
      </c>
      <c r="AB815" s="99">
        <v>0</v>
      </c>
      <c r="AC815" s="99">
        <v>0</v>
      </c>
      <c r="AD815" s="99">
        <v>0</v>
      </c>
    </row>
    <row r="816" spans="3:30" hidden="1" outlineLevel="1" x14ac:dyDescent="0.2">
      <c r="F816" s="91" t="s">
        <v>201</v>
      </c>
      <c r="G816" s="86" t="s">
        <v>682</v>
      </c>
      <c r="H816" s="92">
        <v>0</v>
      </c>
      <c r="I816" s="99">
        <v>0</v>
      </c>
      <c r="J816" s="99">
        <v>0</v>
      </c>
      <c r="K816" s="99">
        <v>0</v>
      </c>
      <c r="L816" s="99">
        <v>0</v>
      </c>
      <c r="M816" s="99">
        <v>0</v>
      </c>
      <c r="N816" s="99">
        <v>0</v>
      </c>
      <c r="O816" s="99">
        <v>0</v>
      </c>
      <c r="P816" s="99">
        <v>0</v>
      </c>
      <c r="Q816" s="99">
        <v>0</v>
      </c>
      <c r="R816" s="99">
        <v>0</v>
      </c>
      <c r="S816" s="99">
        <v>0</v>
      </c>
      <c r="T816" s="99">
        <v>0</v>
      </c>
      <c r="U816" s="99">
        <v>0</v>
      </c>
      <c r="V816" s="99">
        <v>0</v>
      </c>
      <c r="W816" s="99">
        <v>0</v>
      </c>
      <c r="X816" s="99">
        <v>0</v>
      </c>
      <c r="Y816" s="99">
        <v>0</v>
      </c>
      <c r="Z816" s="99">
        <v>0</v>
      </c>
      <c r="AA816" s="99">
        <v>0</v>
      </c>
      <c r="AB816" s="99">
        <v>0</v>
      </c>
      <c r="AC816" s="99">
        <v>0</v>
      </c>
      <c r="AD816" s="99">
        <v>0</v>
      </c>
    </row>
    <row r="817" spans="4:30" hidden="1" outlineLevel="1" x14ac:dyDescent="0.2">
      <c r="F817" s="91" t="s">
        <v>201</v>
      </c>
      <c r="G817" s="86" t="s">
        <v>681</v>
      </c>
      <c r="H817" s="92">
        <v>0</v>
      </c>
      <c r="I817" s="99">
        <v>0</v>
      </c>
      <c r="J817" s="99">
        <v>0</v>
      </c>
      <c r="K817" s="99">
        <v>0</v>
      </c>
      <c r="L817" s="99">
        <v>0</v>
      </c>
      <c r="M817" s="99">
        <v>0</v>
      </c>
      <c r="N817" s="99">
        <v>0</v>
      </c>
      <c r="O817" s="99">
        <v>0</v>
      </c>
      <c r="P817" s="99">
        <v>0</v>
      </c>
      <c r="Q817" s="99">
        <v>0</v>
      </c>
      <c r="R817" s="99">
        <v>0</v>
      </c>
      <c r="S817" s="99">
        <v>0</v>
      </c>
      <c r="T817" s="99">
        <v>0</v>
      </c>
      <c r="U817" s="99">
        <v>0</v>
      </c>
      <c r="V817" s="99">
        <v>0</v>
      </c>
      <c r="W817" s="99">
        <v>0</v>
      </c>
      <c r="X817" s="99">
        <v>0</v>
      </c>
      <c r="Y817" s="99">
        <v>0</v>
      </c>
      <c r="Z817" s="99">
        <v>0</v>
      </c>
      <c r="AA817" s="99">
        <v>0</v>
      </c>
      <c r="AB817" s="99">
        <v>0</v>
      </c>
      <c r="AC817" s="99">
        <v>0</v>
      </c>
      <c r="AD817" s="99">
        <v>0</v>
      </c>
    </row>
    <row r="818" spans="4:30" collapsed="1" x14ac:dyDescent="0.2">
      <c r="D818" s="84" t="s">
        <v>656</v>
      </c>
      <c r="E818" s="104">
        <v>29690336</v>
      </c>
      <c r="F818" s="102" t="s">
        <v>201</v>
      </c>
      <c r="G818" s="86" t="s">
        <v>679</v>
      </c>
      <c r="H818" s="92">
        <v>29690335.999999993</v>
      </c>
      <c r="I818" s="99">
        <v>14624954.494550159</v>
      </c>
      <c r="J818" s="99">
        <v>722963.75890371576</v>
      </c>
      <c r="K818" s="99">
        <v>2648174.8152435636</v>
      </c>
      <c r="L818" s="99">
        <v>83355.141109991542</v>
      </c>
      <c r="M818" s="99">
        <v>7816.7784108141304</v>
      </c>
      <c r="N818" s="99">
        <v>2739346.7347643692</v>
      </c>
      <c r="O818" s="99">
        <v>2013024.8116799071</v>
      </c>
      <c r="P818" s="99">
        <v>375085.16977647343</v>
      </c>
      <c r="Q818" s="99">
        <v>169494.00413594703</v>
      </c>
      <c r="R818" s="99">
        <v>7621.9559040744989</v>
      </c>
      <c r="S818" s="99">
        <v>2565225.941496402</v>
      </c>
      <c r="T818" s="99">
        <v>70320.112710471265</v>
      </c>
      <c r="U818" s="99">
        <v>1150776.6632364627</v>
      </c>
      <c r="V818" s="99">
        <v>6081887.0002384894</v>
      </c>
      <c r="W818" s="99">
        <v>1098287.9894427492</v>
      </c>
      <c r="X818" s="99">
        <v>8401271.7656281721</v>
      </c>
      <c r="Y818" s="99">
        <v>618196.72539808205</v>
      </c>
      <c r="Z818" s="99">
        <v>10354.558847417471</v>
      </c>
      <c r="AA818" s="99">
        <v>628551.28424549953</v>
      </c>
      <c r="AB818" s="99">
        <v>8022.0204116735895</v>
      </c>
      <c r="AC818" s="99">
        <v>0</v>
      </c>
      <c r="AD818" s="99">
        <v>0</v>
      </c>
    </row>
    <row r="819" spans="4:30" hidden="1" outlineLevel="1" x14ac:dyDescent="0.2">
      <c r="E819" s="86"/>
      <c r="F819" s="91" t="s">
        <v>201</v>
      </c>
      <c r="G819" s="86" t="s">
        <v>687</v>
      </c>
      <c r="H819" s="92">
        <v>81440990.99999997</v>
      </c>
      <c r="I819" s="99">
        <v>40116446.892553493</v>
      </c>
      <c r="J819" s="99">
        <v>1983099.3149489344</v>
      </c>
      <c r="K819" s="99">
        <v>7263979.1376789315</v>
      </c>
      <c r="L819" s="99">
        <v>228644.27323902806</v>
      </c>
      <c r="M819" s="99">
        <v>21441.528321003436</v>
      </c>
      <c r="N819" s="99">
        <v>7514064.9392389627</v>
      </c>
      <c r="O819" s="99">
        <v>5521754.1347730123</v>
      </c>
      <c r="P819" s="99">
        <v>1028863.6658069227</v>
      </c>
      <c r="Q819" s="99">
        <v>464924.33313619706</v>
      </c>
      <c r="R819" s="99">
        <v>20907.127564542487</v>
      </c>
      <c r="S819" s="99">
        <v>7036449.2612806754</v>
      </c>
      <c r="T819" s="99">
        <v>192889.01501055682</v>
      </c>
      <c r="U819" s="99">
        <v>3156595.865861902</v>
      </c>
      <c r="V819" s="99">
        <v>16682697.846512744</v>
      </c>
      <c r="W819" s="99">
        <v>3012618.7276430633</v>
      </c>
      <c r="X819" s="99">
        <v>23044801.455028266</v>
      </c>
      <c r="Y819" s="99">
        <v>1695721.9328664611</v>
      </c>
      <c r="Z819" s="99">
        <v>28402.694193204705</v>
      </c>
      <c r="AA819" s="99">
        <v>1724124.6270596657</v>
      </c>
      <c r="AB819" s="99">
        <v>22004.50988998323</v>
      </c>
      <c r="AC819" s="99">
        <v>0</v>
      </c>
      <c r="AD819" s="99">
        <v>0</v>
      </c>
    </row>
    <row r="820" spans="4:30" hidden="1" outlineLevel="1" x14ac:dyDescent="0.2">
      <c r="E820" s="86"/>
      <c r="F820" s="91" t="s">
        <v>201</v>
      </c>
      <c r="G820" s="86" t="s">
        <v>686</v>
      </c>
      <c r="H820" s="92">
        <v>0</v>
      </c>
      <c r="I820" s="99">
        <v>0</v>
      </c>
      <c r="J820" s="99">
        <v>0</v>
      </c>
      <c r="K820" s="99">
        <v>0</v>
      </c>
      <c r="L820" s="99">
        <v>0</v>
      </c>
      <c r="M820" s="99">
        <v>0</v>
      </c>
      <c r="N820" s="99">
        <v>0</v>
      </c>
      <c r="O820" s="99">
        <v>0</v>
      </c>
      <c r="P820" s="99">
        <v>0</v>
      </c>
      <c r="Q820" s="99">
        <v>0</v>
      </c>
      <c r="R820" s="99">
        <v>0</v>
      </c>
      <c r="S820" s="99">
        <v>0</v>
      </c>
      <c r="T820" s="99">
        <v>0</v>
      </c>
      <c r="U820" s="99">
        <v>0</v>
      </c>
      <c r="V820" s="99">
        <v>0</v>
      </c>
      <c r="W820" s="99">
        <v>0</v>
      </c>
      <c r="X820" s="99">
        <v>0</v>
      </c>
      <c r="Y820" s="99">
        <v>0</v>
      </c>
      <c r="Z820" s="99">
        <v>0</v>
      </c>
      <c r="AA820" s="99">
        <v>0</v>
      </c>
      <c r="AB820" s="99">
        <v>0</v>
      </c>
      <c r="AC820" s="99">
        <v>0</v>
      </c>
      <c r="AD820" s="99">
        <v>0</v>
      </c>
    </row>
    <row r="821" spans="4:30" hidden="1" outlineLevel="1" x14ac:dyDescent="0.2">
      <c r="E821" s="86"/>
      <c r="F821" s="91" t="s">
        <v>201</v>
      </c>
      <c r="G821" s="86" t="s">
        <v>685</v>
      </c>
      <c r="H821" s="92">
        <v>0</v>
      </c>
      <c r="I821" s="99">
        <v>0</v>
      </c>
      <c r="J821" s="99">
        <v>0</v>
      </c>
      <c r="K821" s="99">
        <v>0</v>
      </c>
      <c r="L821" s="99">
        <v>0</v>
      </c>
      <c r="M821" s="99">
        <v>0</v>
      </c>
      <c r="N821" s="99">
        <v>0</v>
      </c>
      <c r="O821" s="99">
        <v>0</v>
      </c>
      <c r="P821" s="99">
        <v>0</v>
      </c>
      <c r="Q821" s="99">
        <v>0</v>
      </c>
      <c r="R821" s="99">
        <v>0</v>
      </c>
      <c r="S821" s="99">
        <v>0</v>
      </c>
      <c r="T821" s="99">
        <v>0</v>
      </c>
      <c r="U821" s="99">
        <v>0</v>
      </c>
      <c r="V821" s="99">
        <v>0</v>
      </c>
      <c r="W821" s="99">
        <v>0</v>
      </c>
      <c r="X821" s="99">
        <v>0</v>
      </c>
      <c r="Y821" s="99">
        <v>0</v>
      </c>
      <c r="Z821" s="99">
        <v>0</v>
      </c>
      <c r="AA821" s="99">
        <v>0</v>
      </c>
      <c r="AB821" s="99">
        <v>0</v>
      </c>
      <c r="AC821" s="99">
        <v>0</v>
      </c>
      <c r="AD821" s="99">
        <v>0</v>
      </c>
    </row>
    <row r="822" spans="4:30" hidden="1" outlineLevel="1" x14ac:dyDescent="0.2">
      <c r="E822" s="86"/>
      <c r="F822" s="91" t="s">
        <v>201</v>
      </c>
      <c r="G822" s="86" t="s">
        <v>684</v>
      </c>
      <c r="H822" s="92">
        <v>0</v>
      </c>
      <c r="I822" s="99">
        <v>0</v>
      </c>
      <c r="J822" s="99">
        <v>0</v>
      </c>
      <c r="K822" s="99">
        <v>0</v>
      </c>
      <c r="L822" s="99">
        <v>0</v>
      </c>
      <c r="M822" s="99">
        <v>0</v>
      </c>
      <c r="N822" s="99">
        <v>0</v>
      </c>
      <c r="O822" s="99">
        <v>0</v>
      </c>
      <c r="P822" s="99">
        <v>0</v>
      </c>
      <c r="Q822" s="99">
        <v>0</v>
      </c>
      <c r="R822" s="99">
        <v>0</v>
      </c>
      <c r="S822" s="99">
        <v>0</v>
      </c>
      <c r="T822" s="99">
        <v>0</v>
      </c>
      <c r="U822" s="99">
        <v>0</v>
      </c>
      <c r="V822" s="99">
        <v>0</v>
      </c>
      <c r="W822" s="99">
        <v>0</v>
      </c>
      <c r="X822" s="99">
        <v>0</v>
      </c>
      <c r="Y822" s="99">
        <v>0</v>
      </c>
      <c r="Z822" s="99">
        <v>0</v>
      </c>
      <c r="AA822" s="99">
        <v>0</v>
      </c>
      <c r="AB822" s="99">
        <v>0</v>
      </c>
      <c r="AC822" s="99">
        <v>0</v>
      </c>
      <c r="AD822" s="99">
        <v>0</v>
      </c>
    </row>
    <row r="823" spans="4:30" hidden="1" outlineLevel="1" x14ac:dyDescent="0.2">
      <c r="E823" s="86"/>
      <c r="F823" s="91" t="s">
        <v>201</v>
      </c>
      <c r="G823" s="86" t="s">
        <v>683</v>
      </c>
      <c r="H823" s="92">
        <v>0</v>
      </c>
      <c r="I823" s="99">
        <v>0</v>
      </c>
      <c r="J823" s="99">
        <v>0</v>
      </c>
      <c r="K823" s="99">
        <v>0</v>
      </c>
      <c r="L823" s="99">
        <v>0</v>
      </c>
      <c r="M823" s="99">
        <v>0</v>
      </c>
      <c r="N823" s="99">
        <v>0</v>
      </c>
      <c r="O823" s="99">
        <v>0</v>
      </c>
      <c r="P823" s="99">
        <v>0</v>
      </c>
      <c r="Q823" s="99">
        <v>0</v>
      </c>
      <c r="R823" s="99">
        <v>0</v>
      </c>
      <c r="S823" s="99">
        <v>0</v>
      </c>
      <c r="T823" s="99">
        <v>0</v>
      </c>
      <c r="U823" s="99">
        <v>0</v>
      </c>
      <c r="V823" s="99">
        <v>0</v>
      </c>
      <c r="W823" s="99">
        <v>0</v>
      </c>
      <c r="X823" s="99">
        <v>0</v>
      </c>
      <c r="Y823" s="99">
        <v>0</v>
      </c>
      <c r="Z823" s="99">
        <v>0</v>
      </c>
      <c r="AA823" s="99">
        <v>0</v>
      </c>
      <c r="AB823" s="99">
        <v>0</v>
      </c>
      <c r="AC823" s="99">
        <v>0</v>
      </c>
      <c r="AD823" s="99">
        <v>0</v>
      </c>
    </row>
    <row r="824" spans="4:30" hidden="1" outlineLevel="1" x14ac:dyDescent="0.2">
      <c r="E824" s="86"/>
      <c r="F824" s="91" t="s">
        <v>201</v>
      </c>
      <c r="G824" s="86" t="s">
        <v>682</v>
      </c>
      <c r="H824" s="92">
        <v>0</v>
      </c>
      <c r="I824" s="99">
        <v>0</v>
      </c>
      <c r="J824" s="99">
        <v>0</v>
      </c>
      <c r="K824" s="99">
        <v>0</v>
      </c>
      <c r="L824" s="99">
        <v>0</v>
      </c>
      <c r="M824" s="99">
        <v>0</v>
      </c>
      <c r="N824" s="99">
        <v>0</v>
      </c>
      <c r="O824" s="99">
        <v>0</v>
      </c>
      <c r="P824" s="99">
        <v>0</v>
      </c>
      <c r="Q824" s="99">
        <v>0</v>
      </c>
      <c r="R824" s="99">
        <v>0</v>
      </c>
      <c r="S824" s="99">
        <v>0</v>
      </c>
      <c r="T824" s="99">
        <v>0</v>
      </c>
      <c r="U824" s="99">
        <v>0</v>
      </c>
      <c r="V824" s="99">
        <v>0</v>
      </c>
      <c r="W824" s="99">
        <v>0</v>
      </c>
      <c r="X824" s="99">
        <v>0</v>
      </c>
      <c r="Y824" s="99">
        <v>0</v>
      </c>
      <c r="Z824" s="99">
        <v>0</v>
      </c>
      <c r="AA824" s="99">
        <v>0</v>
      </c>
      <c r="AB824" s="99">
        <v>0</v>
      </c>
      <c r="AC824" s="99">
        <v>0</v>
      </c>
      <c r="AD824" s="99">
        <v>0</v>
      </c>
    </row>
    <row r="825" spans="4:30" hidden="1" outlineLevel="1" x14ac:dyDescent="0.2">
      <c r="E825" s="86"/>
      <c r="F825" s="91" t="s">
        <v>201</v>
      </c>
      <c r="G825" s="86" t="s">
        <v>681</v>
      </c>
      <c r="H825" s="92">
        <v>0</v>
      </c>
      <c r="I825" s="99">
        <v>0</v>
      </c>
      <c r="J825" s="99">
        <v>0</v>
      </c>
      <c r="K825" s="99">
        <v>0</v>
      </c>
      <c r="L825" s="99">
        <v>0</v>
      </c>
      <c r="M825" s="99">
        <v>0</v>
      </c>
      <c r="N825" s="99">
        <v>0</v>
      </c>
      <c r="O825" s="99">
        <v>0</v>
      </c>
      <c r="P825" s="99">
        <v>0</v>
      </c>
      <c r="Q825" s="99">
        <v>0</v>
      </c>
      <c r="R825" s="99">
        <v>0</v>
      </c>
      <c r="S825" s="99">
        <v>0</v>
      </c>
      <c r="T825" s="99">
        <v>0</v>
      </c>
      <c r="U825" s="99">
        <v>0</v>
      </c>
      <c r="V825" s="99">
        <v>0</v>
      </c>
      <c r="W825" s="99">
        <v>0</v>
      </c>
      <c r="X825" s="99">
        <v>0</v>
      </c>
      <c r="Y825" s="99">
        <v>0</v>
      </c>
      <c r="Z825" s="99">
        <v>0</v>
      </c>
      <c r="AA825" s="99">
        <v>0</v>
      </c>
      <c r="AB825" s="99">
        <v>0</v>
      </c>
      <c r="AC825" s="99">
        <v>0</v>
      </c>
      <c r="AD825" s="99">
        <v>0</v>
      </c>
    </row>
    <row r="826" spans="4:30" collapsed="1" x14ac:dyDescent="0.2">
      <c r="D826" s="84" t="s">
        <v>613</v>
      </c>
      <c r="E826" s="104">
        <v>81440991</v>
      </c>
      <c r="F826" s="102" t="s">
        <v>201</v>
      </c>
      <c r="G826" s="86" t="s">
        <v>679</v>
      </c>
      <c r="H826" s="92">
        <v>81440990.99999997</v>
      </c>
      <c r="I826" s="99">
        <v>40116446.892553493</v>
      </c>
      <c r="J826" s="99">
        <v>1983099.3149489344</v>
      </c>
      <c r="K826" s="99">
        <v>7263979.1376789315</v>
      </c>
      <c r="L826" s="99">
        <v>228644.27323902806</v>
      </c>
      <c r="M826" s="99">
        <v>21441.528321003436</v>
      </c>
      <c r="N826" s="99">
        <v>7514064.9392389627</v>
      </c>
      <c r="O826" s="99">
        <v>5521754.1347730123</v>
      </c>
      <c r="P826" s="99">
        <v>1028863.6658069227</v>
      </c>
      <c r="Q826" s="99">
        <v>464924.33313619706</v>
      </c>
      <c r="R826" s="99">
        <v>20907.127564542487</v>
      </c>
      <c r="S826" s="99">
        <v>7036449.2612806754</v>
      </c>
      <c r="T826" s="99">
        <v>192889.01501055682</v>
      </c>
      <c r="U826" s="99">
        <v>3156595.865861902</v>
      </c>
      <c r="V826" s="99">
        <v>16682697.846512744</v>
      </c>
      <c r="W826" s="99">
        <v>3012618.7276430633</v>
      </c>
      <c r="X826" s="99">
        <v>23044801.455028266</v>
      </c>
      <c r="Y826" s="99">
        <v>1695721.9328664611</v>
      </c>
      <c r="Z826" s="99">
        <v>28402.694193204705</v>
      </c>
      <c r="AA826" s="99">
        <v>1724124.6270596657</v>
      </c>
      <c r="AB826" s="99">
        <v>22004.50988998323</v>
      </c>
      <c r="AC826" s="99">
        <v>0</v>
      </c>
      <c r="AD826" s="99">
        <v>0</v>
      </c>
    </row>
    <row r="827" spans="4:30" x14ac:dyDescent="0.2">
      <c r="G827" s="86"/>
      <c r="H827" s="92"/>
      <c r="I827" s="99"/>
      <c r="J827" s="99"/>
      <c r="K827" s="99"/>
      <c r="L827" s="99"/>
      <c r="M827" s="99"/>
      <c r="N827" s="99"/>
      <c r="O827" s="99"/>
      <c r="P827" s="99"/>
      <c r="Q827" s="99"/>
      <c r="R827" s="99"/>
      <c r="S827" s="99"/>
      <c r="T827" s="99"/>
      <c r="U827" s="99"/>
      <c r="V827" s="99"/>
      <c r="W827" s="99"/>
      <c r="X827" s="99"/>
      <c r="Y827" s="99"/>
      <c r="Z827" s="99"/>
      <c r="AA827" s="99"/>
      <c r="AB827" s="99"/>
      <c r="AC827" s="99"/>
      <c r="AD827" s="99"/>
    </row>
    <row r="828" spans="4:30" hidden="1" outlineLevel="1" x14ac:dyDescent="0.2">
      <c r="E828" s="93"/>
      <c r="F828" s="93"/>
      <c r="G828" s="86" t="s">
        <v>687</v>
      </c>
      <c r="H828" s="93">
        <v>111131326.99999997</v>
      </c>
      <c r="I828" s="93">
        <v>54741401.387103654</v>
      </c>
      <c r="J828" s="93">
        <v>2706063.0738526499</v>
      </c>
      <c r="K828" s="93">
        <v>9912153.9529224951</v>
      </c>
      <c r="L828" s="93">
        <v>311999.41434901959</v>
      </c>
      <c r="M828" s="93">
        <v>29258.306731817567</v>
      </c>
      <c r="N828" s="93">
        <v>10253411.674003333</v>
      </c>
      <c r="O828" s="93">
        <v>7534778.9464529194</v>
      </c>
      <c r="P828" s="93">
        <v>1403948.8355833963</v>
      </c>
      <c r="Q828" s="93">
        <v>634418.33727214416</v>
      </c>
      <c r="R828" s="93">
        <v>28529.083468616984</v>
      </c>
      <c r="S828" s="93">
        <v>9601675.2027770765</v>
      </c>
      <c r="T828" s="93">
        <v>263209.12772102805</v>
      </c>
      <c r="U828" s="93">
        <v>4307372.5290983645</v>
      </c>
      <c r="V828" s="93">
        <v>22764584.846751235</v>
      </c>
      <c r="W828" s="93">
        <v>4110906.7170858122</v>
      </c>
      <c r="X828" s="93">
        <v>31446073.22065644</v>
      </c>
      <c r="Y828" s="93">
        <v>2313918.6582645429</v>
      </c>
      <c r="Z828" s="93">
        <v>38757.253040622178</v>
      </c>
      <c r="AA828" s="93">
        <v>2352675.9113051654</v>
      </c>
      <c r="AB828" s="93">
        <v>30026.530301656821</v>
      </c>
      <c r="AC828" s="93">
        <v>0</v>
      </c>
      <c r="AD828" s="93">
        <v>0</v>
      </c>
    </row>
    <row r="829" spans="4:30" hidden="1" outlineLevel="1" x14ac:dyDescent="0.2">
      <c r="E829" s="93"/>
      <c r="F829" s="93"/>
      <c r="G829" s="86" t="s">
        <v>686</v>
      </c>
      <c r="H829" s="93">
        <v>0</v>
      </c>
      <c r="I829" s="93">
        <v>0</v>
      </c>
      <c r="J829" s="93">
        <v>0</v>
      </c>
      <c r="K829" s="93">
        <v>0</v>
      </c>
      <c r="L829" s="93">
        <v>0</v>
      </c>
      <c r="M829" s="93">
        <v>0</v>
      </c>
      <c r="N829" s="93">
        <v>0</v>
      </c>
      <c r="O829" s="93">
        <v>0</v>
      </c>
      <c r="P829" s="93">
        <v>0</v>
      </c>
      <c r="Q829" s="93">
        <v>0</v>
      </c>
      <c r="R829" s="93">
        <v>0</v>
      </c>
      <c r="S829" s="93">
        <v>0</v>
      </c>
      <c r="T829" s="93">
        <v>0</v>
      </c>
      <c r="U829" s="93">
        <v>0</v>
      </c>
      <c r="V829" s="93">
        <v>0</v>
      </c>
      <c r="W829" s="93">
        <v>0</v>
      </c>
      <c r="X829" s="93">
        <v>0</v>
      </c>
      <c r="Y829" s="93">
        <v>0</v>
      </c>
      <c r="Z829" s="93">
        <v>0</v>
      </c>
      <c r="AA829" s="93">
        <v>0</v>
      </c>
      <c r="AB829" s="93">
        <v>0</v>
      </c>
      <c r="AC829" s="93">
        <v>0</v>
      </c>
      <c r="AD829" s="93">
        <v>0</v>
      </c>
    </row>
    <row r="830" spans="4:30" hidden="1" outlineLevel="1" x14ac:dyDescent="0.2">
      <c r="E830" s="93"/>
      <c r="F830" s="93"/>
      <c r="G830" s="86" t="s">
        <v>685</v>
      </c>
      <c r="H830" s="93">
        <v>0</v>
      </c>
      <c r="I830" s="93">
        <v>0</v>
      </c>
      <c r="J830" s="93">
        <v>0</v>
      </c>
      <c r="K830" s="93">
        <v>0</v>
      </c>
      <c r="L830" s="93">
        <v>0</v>
      </c>
      <c r="M830" s="93">
        <v>0</v>
      </c>
      <c r="N830" s="93">
        <v>0</v>
      </c>
      <c r="O830" s="93">
        <v>0</v>
      </c>
      <c r="P830" s="93">
        <v>0</v>
      </c>
      <c r="Q830" s="93">
        <v>0</v>
      </c>
      <c r="R830" s="93">
        <v>0</v>
      </c>
      <c r="S830" s="93">
        <v>0</v>
      </c>
      <c r="T830" s="93">
        <v>0</v>
      </c>
      <c r="U830" s="93">
        <v>0</v>
      </c>
      <c r="V830" s="93">
        <v>0</v>
      </c>
      <c r="W830" s="93">
        <v>0</v>
      </c>
      <c r="X830" s="93">
        <v>0</v>
      </c>
      <c r="Y830" s="93">
        <v>0</v>
      </c>
      <c r="Z830" s="93">
        <v>0</v>
      </c>
      <c r="AA830" s="93">
        <v>0</v>
      </c>
      <c r="AB830" s="93">
        <v>0</v>
      </c>
      <c r="AC830" s="93">
        <v>0</v>
      </c>
      <c r="AD830" s="93">
        <v>0</v>
      </c>
    </row>
    <row r="831" spans="4:30" hidden="1" outlineLevel="1" x14ac:dyDescent="0.2">
      <c r="E831" s="93"/>
      <c r="F831" s="93"/>
      <c r="G831" s="86" t="s">
        <v>684</v>
      </c>
      <c r="H831" s="93">
        <v>0</v>
      </c>
      <c r="I831" s="93">
        <v>0</v>
      </c>
      <c r="J831" s="93">
        <v>0</v>
      </c>
      <c r="K831" s="93">
        <v>0</v>
      </c>
      <c r="L831" s="93">
        <v>0</v>
      </c>
      <c r="M831" s="93">
        <v>0</v>
      </c>
      <c r="N831" s="93">
        <v>0</v>
      </c>
      <c r="O831" s="93">
        <v>0</v>
      </c>
      <c r="P831" s="93">
        <v>0</v>
      </c>
      <c r="Q831" s="93">
        <v>0</v>
      </c>
      <c r="R831" s="93">
        <v>0</v>
      </c>
      <c r="S831" s="93">
        <v>0</v>
      </c>
      <c r="T831" s="93">
        <v>0</v>
      </c>
      <c r="U831" s="93">
        <v>0</v>
      </c>
      <c r="V831" s="93">
        <v>0</v>
      </c>
      <c r="W831" s="93">
        <v>0</v>
      </c>
      <c r="X831" s="93">
        <v>0</v>
      </c>
      <c r="Y831" s="93">
        <v>0</v>
      </c>
      <c r="Z831" s="93">
        <v>0</v>
      </c>
      <c r="AA831" s="93">
        <v>0</v>
      </c>
      <c r="AB831" s="93">
        <v>0</v>
      </c>
      <c r="AC831" s="93">
        <v>0</v>
      </c>
      <c r="AD831" s="93">
        <v>0</v>
      </c>
    </row>
    <row r="832" spans="4:30" hidden="1" outlineLevel="1" x14ac:dyDescent="0.2">
      <c r="E832" s="93"/>
      <c r="F832" s="93"/>
      <c r="G832" s="86" t="s">
        <v>683</v>
      </c>
      <c r="H832" s="93">
        <v>0</v>
      </c>
      <c r="I832" s="93">
        <v>0</v>
      </c>
      <c r="J832" s="93">
        <v>0</v>
      </c>
      <c r="K832" s="93">
        <v>0</v>
      </c>
      <c r="L832" s="93">
        <v>0</v>
      </c>
      <c r="M832" s="93">
        <v>0</v>
      </c>
      <c r="N832" s="93">
        <v>0</v>
      </c>
      <c r="O832" s="93">
        <v>0</v>
      </c>
      <c r="P832" s="93">
        <v>0</v>
      </c>
      <c r="Q832" s="93">
        <v>0</v>
      </c>
      <c r="R832" s="93">
        <v>0</v>
      </c>
      <c r="S832" s="93">
        <v>0</v>
      </c>
      <c r="T832" s="93">
        <v>0</v>
      </c>
      <c r="U832" s="93">
        <v>0</v>
      </c>
      <c r="V832" s="93">
        <v>0</v>
      </c>
      <c r="W832" s="93">
        <v>0</v>
      </c>
      <c r="X832" s="93">
        <v>0</v>
      </c>
      <c r="Y832" s="93">
        <v>0</v>
      </c>
      <c r="Z832" s="93">
        <v>0</v>
      </c>
      <c r="AA832" s="93">
        <v>0</v>
      </c>
      <c r="AB832" s="93">
        <v>0</v>
      </c>
      <c r="AC832" s="93">
        <v>0</v>
      </c>
      <c r="AD832" s="93">
        <v>0</v>
      </c>
    </row>
    <row r="833" spans="1:30" hidden="1" outlineLevel="1" x14ac:dyDescent="0.2">
      <c r="E833" s="93"/>
      <c r="F833" s="93"/>
      <c r="G833" s="86" t="s">
        <v>682</v>
      </c>
      <c r="H833" s="93">
        <v>0</v>
      </c>
      <c r="I833" s="93">
        <v>0</v>
      </c>
      <c r="J833" s="93">
        <v>0</v>
      </c>
      <c r="K833" s="93">
        <v>0</v>
      </c>
      <c r="L833" s="93">
        <v>0</v>
      </c>
      <c r="M833" s="93">
        <v>0</v>
      </c>
      <c r="N833" s="93">
        <v>0</v>
      </c>
      <c r="O833" s="93">
        <v>0</v>
      </c>
      <c r="P833" s="93">
        <v>0</v>
      </c>
      <c r="Q833" s="93">
        <v>0</v>
      </c>
      <c r="R833" s="93">
        <v>0</v>
      </c>
      <c r="S833" s="93">
        <v>0</v>
      </c>
      <c r="T833" s="93">
        <v>0</v>
      </c>
      <c r="U833" s="93">
        <v>0</v>
      </c>
      <c r="V833" s="93">
        <v>0</v>
      </c>
      <c r="W833" s="93">
        <v>0</v>
      </c>
      <c r="X833" s="93">
        <v>0</v>
      </c>
      <c r="Y833" s="93">
        <v>0</v>
      </c>
      <c r="Z833" s="93">
        <v>0</v>
      </c>
      <c r="AA833" s="93">
        <v>0</v>
      </c>
      <c r="AB833" s="93">
        <v>0</v>
      </c>
      <c r="AC833" s="93">
        <v>0</v>
      </c>
      <c r="AD833" s="93">
        <v>0</v>
      </c>
    </row>
    <row r="834" spans="1:30" hidden="1" outlineLevel="1" x14ac:dyDescent="0.2">
      <c r="F834" s="93"/>
      <c r="G834" s="86" t="s">
        <v>681</v>
      </c>
      <c r="H834" s="93">
        <v>0</v>
      </c>
      <c r="I834" s="93">
        <v>0</v>
      </c>
      <c r="J834" s="93">
        <v>0</v>
      </c>
      <c r="K834" s="93">
        <v>0</v>
      </c>
      <c r="L834" s="93">
        <v>0</v>
      </c>
      <c r="M834" s="93">
        <v>0</v>
      </c>
      <c r="N834" s="93">
        <v>0</v>
      </c>
      <c r="O834" s="93">
        <v>0</v>
      </c>
      <c r="P834" s="93">
        <v>0</v>
      </c>
      <c r="Q834" s="93">
        <v>0</v>
      </c>
      <c r="R834" s="93">
        <v>0</v>
      </c>
      <c r="S834" s="93">
        <v>0</v>
      </c>
      <c r="T834" s="93">
        <v>0</v>
      </c>
      <c r="U834" s="93">
        <v>0</v>
      </c>
      <c r="V834" s="93">
        <v>0</v>
      </c>
      <c r="W834" s="93">
        <v>0</v>
      </c>
      <c r="X834" s="93">
        <v>0</v>
      </c>
      <c r="Y834" s="93">
        <v>0</v>
      </c>
      <c r="Z834" s="93">
        <v>0</v>
      </c>
      <c r="AA834" s="93">
        <v>0</v>
      </c>
      <c r="AB834" s="93">
        <v>0</v>
      </c>
      <c r="AC834" s="93">
        <v>0</v>
      </c>
      <c r="AD834" s="93">
        <v>0</v>
      </c>
    </row>
    <row r="835" spans="1:30" collapsed="1" x14ac:dyDescent="0.2">
      <c r="D835" s="84" t="s">
        <v>612</v>
      </c>
      <c r="E835" s="93">
        <v>111131327</v>
      </c>
      <c r="G835" s="86" t="s">
        <v>679</v>
      </c>
      <c r="H835" s="93">
        <v>111131326.99999997</v>
      </c>
      <c r="I835" s="93">
        <v>54741401.387103654</v>
      </c>
      <c r="J835" s="93">
        <v>2706063.0738526499</v>
      </c>
      <c r="K835" s="93">
        <v>9912153.9529224951</v>
      </c>
      <c r="L835" s="93">
        <v>311999.41434901959</v>
      </c>
      <c r="M835" s="93">
        <v>29258.306731817567</v>
      </c>
      <c r="N835" s="93">
        <v>10253411.674003333</v>
      </c>
      <c r="O835" s="93">
        <v>7534778.9464529194</v>
      </c>
      <c r="P835" s="93">
        <v>1403948.8355833963</v>
      </c>
      <c r="Q835" s="93">
        <v>634418.33727214416</v>
      </c>
      <c r="R835" s="93">
        <v>28529.083468616984</v>
      </c>
      <c r="S835" s="93">
        <v>9601675.2027770765</v>
      </c>
      <c r="T835" s="93">
        <v>263209.12772102805</v>
      </c>
      <c r="U835" s="93">
        <v>4307372.5290983645</v>
      </c>
      <c r="V835" s="93">
        <v>22764584.846751235</v>
      </c>
      <c r="W835" s="93">
        <v>4110906.7170858122</v>
      </c>
      <c r="X835" s="93">
        <v>31446073.22065644</v>
      </c>
      <c r="Y835" s="93">
        <v>2313918.6582645429</v>
      </c>
      <c r="Z835" s="93">
        <v>38757.253040622178</v>
      </c>
      <c r="AA835" s="93">
        <v>2352675.9113051654</v>
      </c>
      <c r="AB835" s="93">
        <v>30026.530301656821</v>
      </c>
      <c r="AC835" s="93">
        <v>0</v>
      </c>
      <c r="AD835" s="93">
        <v>0</v>
      </c>
    </row>
    <row r="836" spans="1:30" x14ac:dyDescent="0.2">
      <c r="E836" s="93"/>
      <c r="G836" s="86"/>
      <c r="H836" s="92"/>
      <c r="I836" s="99"/>
      <c r="J836" s="99"/>
      <c r="K836" s="99"/>
      <c r="L836" s="99"/>
      <c r="M836" s="99"/>
      <c r="N836" s="99"/>
      <c r="O836" s="99"/>
      <c r="P836" s="99"/>
      <c r="Q836" s="99"/>
      <c r="R836" s="99"/>
      <c r="S836" s="99"/>
      <c r="T836" s="99"/>
      <c r="U836" s="99"/>
      <c r="V836" s="99"/>
      <c r="W836" s="99"/>
      <c r="X836" s="99"/>
      <c r="Y836" s="99"/>
      <c r="Z836" s="99"/>
      <c r="AA836" s="99"/>
      <c r="AB836" s="99"/>
      <c r="AC836" s="99"/>
      <c r="AD836" s="99"/>
    </row>
    <row r="837" spans="1:30" hidden="1" outlineLevel="1" x14ac:dyDescent="0.2">
      <c r="E837" s="93"/>
      <c r="F837" s="93"/>
      <c r="G837" s="86" t="s">
        <v>687</v>
      </c>
      <c r="H837" s="92">
        <v>-89130692.538832664</v>
      </c>
      <c r="I837" s="92">
        <v>-45934238.911415346</v>
      </c>
      <c r="J837" s="92">
        <v>-2321169.0418916754</v>
      </c>
      <c r="K837" s="92">
        <v>-7933041.2465739641</v>
      </c>
      <c r="L837" s="92">
        <v>-325866.03977702552</v>
      </c>
      <c r="M837" s="92">
        <v>-165036.83478738574</v>
      </c>
      <c r="N837" s="92">
        <v>-8423944.121138379</v>
      </c>
      <c r="O837" s="92">
        <v>-5789521.0930518992</v>
      </c>
      <c r="P837" s="92">
        <v>-1244678.4668504135</v>
      </c>
      <c r="Q837" s="92">
        <v>-658472.29608075321</v>
      </c>
      <c r="R837" s="92">
        <v>-20435.775957142745</v>
      </c>
      <c r="S837" s="92">
        <v>-7713107.6319402084</v>
      </c>
      <c r="T837" s="92">
        <v>-188540.32832491334</v>
      </c>
      <c r="U837" s="92">
        <v>-3271189.7728617089</v>
      </c>
      <c r="V837" s="92">
        <v>-16476058.798356734</v>
      </c>
      <c r="W837" s="92">
        <v>-3084825.7858018</v>
      </c>
      <c r="X837" s="92">
        <v>-23020614.685345158</v>
      </c>
      <c r="Y837" s="92">
        <v>-1668347.3744388744</v>
      </c>
      <c r="Z837" s="92">
        <v>-27762.354886854708</v>
      </c>
      <c r="AA837" s="92">
        <v>-1696109.7293257285</v>
      </c>
      <c r="AB837" s="92">
        <v>-21508.417776197239</v>
      </c>
      <c r="AC837" s="92">
        <v>0</v>
      </c>
      <c r="AD837" s="92">
        <v>0</v>
      </c>
    </row>
    <row r="838" spans="1:30" hidden="1" outlineLevel="1" x14ac:dyDescent="0.2">
      <c r="E838" s="93"/>
      <c r="F838" s="93"/>
      <c r="G838" s="86" t="s">
        <v>686</v>
      </c>
      <c r="H838" s="92">
        <v>-106196505.32236491</v>
      </c>
      <c r="I838" s="92">
        <v>-53386524.056955881</v>
      </c>
      <c r="J838" s="92">
        <v>-2665839.7614371013</v>
      </c>
      <c r="K838" s="92">
        <v>-9463093.7303673476</v>
      </c>
      <c r="L838" s="92">
        <v>-338232.165160114</v>
      </c>
      <c r="M838" s="92">
        <v>-102994.71595495965</v>
      </c>
      <c r="N838" s="92">
        <v>-9904320.6114824209</v>
      </c>
      <c r="O838" s="92">
        <v>-7065781.1269997479</v>
      </c>
      <c r="P838" s="92">
        <v>-1404503.199476464</v>
      </c>
      <c r="Q838" s="92">
        <v>-685564.35280090442</v>
      </c>
      <c r="R838" s="92">
        <v>-25966.11741743128</v>
      </c>
      <c r="S838" s="92">
        <v>-9181814.7966945488</v>
      </c>
      <c r="T838" s="92">
        <v>-239563.22057321249</v>
      </c>
      <c r="U838" s="92">
        <v>-4018867.8719125548</v>
      </c>
      <c r="V838" s="92">
        <v>-20809308.077755194</v>
      </c>
      <c r="W838" s="92">
        <v>-3815865.5533075319</v>
      </c>
      <c r="X838" s="92">
        <v>-28883604.723548494</v>
      </c>
      <c r="Y838" s="92">
        <v>-2111796.9147059382</v>
      </c>
      <c r="Z838" s="92">
        <v>-35275.41935712516</v>
      </c>
      <c r="AA838" s="92">
        <v>-2147072.3340630629</v>
      </c>
      <c r="AB838" s="92">
        <v>-27329.038183387373</v>
      </c>
      <c r="AC838" s="92">
        <v>0</v>
      </c>
      <c r="AD838" s="92">
        <v>0</v>
      </c>
    </row>
    <row r="839" spans="1:30" hidden="1" outlineLevel="1" x14ac:dyDescent="0.2">
      <c r="E839" s="93"/>
      <c r="F839" s="93"/>
      <c r="G839" s="86" t="s">
        <v>685</v>
      </c>
      <c r="H839" s="92">
        <v>-23307302.324489743</v>
      </c>
      <c r="I839" s="92">
        <v>-11591340.578669677</v>
      </c>
      <c r="J839" s="92">
        <v>-565084.17891440715</v>
      </c>
      <c r="K839" s="92">
        <v>-1992227.7386231963</v>
      </c>
      <c r="L839" s="92">
        <v>-69877.874519733392</v>
      </c>
      <c r="M839" s="92">
        <v>-28259.833952156976</v>
      </c>
      <c r="N839" s="92">
        <v>-2090365.4470950866</v>
      </c>
      <c r="O839" s="92">
        <v>-1478451.2124559749</v>
      </c>
      <c r="P839" s="92">
        <v>-293201.00177906797</v>
      </c>
      <c r="Q839" s="92">
        <v>-188448.27261169805</v>
      </c>
      <c r="R839" s="92">
        <v>0</v>
      </c>
      <c r="S839" s="92">
        <v>-1960100.4868467408</v>
      </c>
      <c r="T839" s="92">
        <v>-50105.962583288914</v>
      </c>
      <c r="U839" s="92">
        <v>-840863.17492230085</v>
      </c>
      <c r="V839" s="92">
        <v>-5739287.7649661498</v>
      </c>
      <c r="W839" s="92">
        <v>0</v>
      </c>
      <c r="X839" s="92">
        <v>-6630256.9024717398</v>
      </c>
      <c r="Y839" s="92">
        <v>-433057.55332492699</v>
      </c>
      <c r="Z839" s="92">
        <v>-7199.4125284415486</v>
      </c>
      <c r="AA839" s="92">
        <v>-440256.96585336851</v>
      </c>
      <c r="AB839" s="92">
        <v>-5767.1380947704629</v>
      </c>
      <c r="AC839" s="92">
        <v>-19903.446535165152</v>
      </c>
      <c r="AD839" s="92">
        <v>-4227.1800087866623</v>
      </c>
    </row>
    <row r="840" spans="1:30" hidden="1" outlineLevel="1" x14ac:dyDescent="0.2">
      <c r="E840" s="93"/>
      <c r="F840" s="93"/>
      <c r="G840" s="86" t="s">
        <v>684</v>
      </c>
      <c r="H840" s="92">
        <v>-108284991.6131613</v>
      </c>
      <c r="I840" s="92">
        <v>-73007745.553024545</v>
      </c>
      <c r="J840" s="92">
        <v>-3476281.389876836</v>
      </c>
      <c r="K840" s="92">
        <v>-12232557.912633935</v>
      </c>
      <c r="L840" s="92">
        <v>-429285.00568452396</v>
      </c>
      <c r="M840" s="92">
        <v>0</v>
      </c>
      <c r="N840" s="92">
        <v>-12661842.918318462</v>
      </c>
      <c r="O840" s="92">
        <v>-9009522.2193060722</v>
      </c>
      <c r="P840" s="92">
        <v>-1790112.8819689546</v>
      </c>
      <c r="Q840" s="92">
        <v>0</v>
      </c>
      <c r="R840" s="92">
        <v>0</v>
      </c>
      <c r="S840" s="92">
        <v>-10799635.101275027</v>
      </c>
      <c r="T840" s="92">
        <v>-311733.23802623851</v>
      </c>
      <c r="U840" s="92">
        <v>-5153814.923392293</v>
      </c>
      <c r="V840" s="92">
        <v>0</v>
      </c>
      <c r="W840" s="92">
        <v>0</v>
      </c>
      <c r="X840" s="92">
        <v>-5465548.1614185311</v>
      </c>
      <c r="Y840" s="92">
        <v>-2644048.8656918472</v>
      </c>
      <c r="Z840" s="92">
        <v>-43992.895567196349</v>
      </c>
      <c r="AA840" s="92">
        <v>-2688041.7612590436</v>
      </c>
      <c r="AB840" s="92">
        <v>-35641.61676271278</v>
      </c>
      <c r="AC840" s="92">
        <v>-123933.5702302819</v>
      </c>
      <c r="AD840" s="92">
        <v>-26321.540995866762</v>
      </c>
    </row>
    <row r="841" spans="1:30" hidden="1" outlineLevel="1" x14ac:dyDescent="0.2">
      <c r="E841" s="93"/>
      <c r="F841" s="93"/>
      <c r="G841" s="86" t="s">
        <v>683</v>
      </c>
      <c r="H841" s="92">
        <v>-55821356.955392323</v>
      </c>
      <c r="I841" s="92">
        <v>-42029736.96367836</v>
      </c>
      <c r="J841" s="92">
        <v>-2046808.0668829361</v>
      </c>
      <c r="K841" s="92">
        <v>-5985235.2383188792</v>
      </c>
      <c r="L841" s="92">
        <v>0</v>
      </c>
      <c r="M841" s="92">
        <v>0</v>
      </c>
      <c r="N841" s="92">
        <v>-5985235.2383188792</v>
      </c>
      <c r="O841" s="92">
        <v>-3746140.8996957513</v>
      </c>
      <c r="P841" s="92">
        <v>0</v>
      </c>
      <c r="Q841" s="92">
        <v>0</v>
      </c>
      <c r="R841" s="92">
        <v>0</v>
      </c>
      <c r="S841" s="92">
        <v>-3746140.8996957513</v>
      </c>
      <c r="T841" s="92">
        <v>-98307.457587835117</v>
      </c>
      <c r="U841" s="92">
        <v>0</v>
      </c>
      <c r="V841" s="92">
        <v>0</v>
      </c>
      <c r="W841" s="92">
        <v>0</v>
      </c>
      <c r="X841" s="92">
        <v>-98307.457587835117</v>
      </c>
      <c r="Y841" s="92">
        <v>-1344748.8666195562</v>
      </c>
      <c r="Z841" s="92">
        <v>0</v>
      </c>
      <c r="AA841" s="92">
        <v>-1344748.8666195562</v>
      </c>
      <c r="AB841" s="92">
        <v>-13916.482199366856</v>
      </c>
      <c r="AC841" s="92">
        <v>-479601.17872390873</v>
      </c>
      <c r="AD841" s="92">
        <v>-76861.801685733866</v>
      </c>
    </row>
    <row r="842" spans="1:30" hidden="1" outlineLevel="1" x14ac:dyDescent="0.2">
      <c r="E842" s="93"/>
      <c r="F842" s="93"/>
      <c r="G842" s="86" t="s">
        <v>682</v>
      </c>
      <c r="H842" s="92">
        <v>-1680221.8393076472</v>
      </c>
      <c r="I842" s="92">
        <v>-647995.3425305913</v>
      </c>
      <c r="J842" s="92">
        <v>-42420.204158010383</v>
      </c>
      <c r="K842" s="92">
        <v>-137924.51739737354</v>
      </c>
      <c r="L842" s="92">
        <v>-4977.9294253280741</v>
      </c>
      <c r="M842" s="92">
        <v>-1490.6085351547915</v>
      </c>
      <c r="N842" s="92">
        <v>-144393.05535785641</v>
      </c>
      <c r="O842" s="92">
        <v>-123515.26998623714</v>
      </c>
      <c r="P842" s="92">
        <v>-24427.619853493976</v>
      </c>
      <c r="Q842" s="92">
        <v>-11989.792990773094</v>
      </c>
      <c r="R842" s="92">
        <v>-467.86760901764688</v>
      </c>
      <c r="S842" s="92">
        <v>-160400.55043952184</v>
      </c>
      <c r="T842" s="92">
        <v>-4593.9932579883589</v>
      </c>
      <c r="U842" s="92">
        <v>-82690.492377832255</v>
      </c>
      <c r="V842" s="92">
        <v>-459961.14993657835</v>
      </c>
      <c r="W842" s="92">
        <v>-88614.155326579086</v>
      </c>
      <c r="X842" s="92">
        <v>-635859.79089897813</v>
      </c>
      <c r="Y842" s="92">
        <v>-32567.633367236445</v>
      </c>
      <c r="Z842" s="92">
        <v>-528.70397526252475</v>
      </c>
      <c r="AA842" s="92">
        <v>-33096.33734249897</v>
      </c>
      <c r="AB842" s="92">
        <v>-589.72675525386273</v>
      </c>
      <c r="AC842" s="92">
        <v>-12943.304960430982</v>
      </c>
      <c r="AD842" s="92">
        <v>-2523.5268645052074</v>
      </c>
    </row>
    <row r="843" spans="1:30" hidden="1" outlineLevel="1" x14ac:dyDescent="0.2">
      <c r="E843" s="93"/>
      <c r="F843" s="93"/>
      <c r="G843" s="86" t="s">
        <v>681</v>
      </c>
      <c r="H843" s="92">
        <v>-26739913.406451445</v>
      </c>
      <c r="I843" s="92">
        <v>-12653823.532435853</v>
      </c>
      <c r="J843" s="92">
        <v>-3348741.4567340789</v>
      </c>
      <c r="K843" s="92">
        <v>-921237.61132052343</v>
      </c>
      <c r="L843" s="92">
        <v>-337675.54476836824</v>
      </c>
      <c r="M843" s="92">
        <v>-177983.62343024893</v>
      </c>
      <c r="N843" s="92">
        <v>-1436896.7795191405</v>
      </c>
      <c r="O843" s="92">
        <v>-256796.95795347058</v>
      </c>
      <c r="P843" s="92">
        <v>-81120.315257061608</v>
      </c>
      <c r="Q843" s="92">
        <v>-190343.89551868709</v>
      </c>
      <c r="R843" s="92">
        <v>-28171.87444430625</v>
      </c>
      <c r="S843" s="92">
        <v>-556433.04317352548</v>
      </c>
      <c r="T843" s="92">
        <v>-1715.4394283554932</v>
      </c>
      <c r="U843" s="92">
        <v>-44885.70539757322</v>
      </c>
      <c r="V843" s="92">
        <v>-236788.16910967373</v>
      </c>
      <c r="W843" s="92">
        <v>-43097.110595384154</v>
      </c>
      <c r="X843" s="92">
        <v>-326486.42453098658</v>
      </c>
      <c r="Y843" s="92">
        <v>-69184.692577315131</v>
      </c>
      <c r="Z843" s="92">
        <v>-1250.7577693931225</v>
      </c>
      <c r="AA843" s="92">
        <v>-70435.450346708269</v>
      </c>
      <c r="AB843" s="92">
        <v>-1295.1592233145384</v>
      </c>
      <c r="AC843" s="92">
        <v>-7447356.8646055162</v>
      </c>
      <c r="AD843" s="92">
        <v>-898444.69588231994</v>
      </c>
    </row>
    <row r="844" spans="1:30" s="86" customFormat="1" collapsed="1" x14ac:dyDescent="0.2">
      <c r="A844" s="87"/>
      <c r="B844" s="2"/>
      <c r="C844" s="86" t="s">
        <v>611</v>
      </c>
      <c r="E844" s="101">
        <v>-411160984</v>
      </c>
      <c r="F844" s="93"/>
      <c r="G844" s="86" t="s">
        <v>679</v>
      </c>
      <c r="H844" s="101">
        <v>-411160984</v>
      </c>
      <c r="I844" s="101">
        <v>-239251404.9387103</v>
      </c>
      <c r="J844" s="101">
        <v>-14466344.099895045</v>
      </c>
      <c r="K844" s="101">
        <v>-38665317.995235234</v>
      </c>
      <c r="L844" s="101">
        <v>-1505914.5593350935</v>
      </c>
      <c r="M844" s="101">
        <v>-475765.61665990611</v>
      </c>
      <c r="N844" s="101">
        <v>-40646998.171230227</v>
      </c>
      <c r="O844" s="101">
        <v>-27469728.779449154</v>
      </c>
      <c r="P844" s="101">
        <v>-4838043.4851854546</v>
      </c>
      <c r="Q844" s="101">
        <v>-1734818.610002816</v>
      </c>
      <c r="R844" s="101">
        <v>-75041.635427897912</v>
      </c>
      <c r="S844" s="101">
        <v>-34117632.510065332</v>
      </c>
      <c r="T844" s="101">
        <v>-894559.63978183211</v>
      </c>
      <c r="U844" s="101">
        <v>-13412311.940864261</v>
      </c>
      <c r="V844" s="101">
        <v>-43721403.960124329</v>
      </c>
      <c r="W844" s="101">
        <v>-7032402.6050312947</v>
      </c>
      <c r="X844" s="101">
        <v>-65060678.145801708</v>
      </c>
      <c r="Y844" s="101">
        <v>-8303751.9007256934</v>
      </c>
      <c r="Z844" s="101">
        <v>-116009.54408427341</v>
      </c>
      <c r="AA844" s="101">
        <v>-8419761.4448099677</v>
      </c>
      <c r="AB844" s="101">
        <v>-106047.57899500309</v>
      </c>
      <c r="AC844" s="101">
        <v>-8083738.3650553031</v>
      </c>
      <c r="AD844" s="101">
        <v>-1008378.7454372125</v>
      </c>
    </row>
    <row r="845" spans="1:30" x14ac:dyDescent="0.2">
      <c r="F845" s="92"/>
      <c r="I845" s="99"/>
      <c r="J845" s="99"/>
      <c r="K845" s="99"/>
      <c r="L845" s="99"/>
      <c r="M845" s="99"/>
      <c r="N845" s="99"/>
      <c r="O845" s="99"/>
      <c r="P845" s="99"/>
      <c r="Q845" s="99"/>
      <c r="R845" s="99"/>
      <c r="S845" s="99"/>
      <c r="T845" s="99"/>
      <c r="U845" s="99"/>
      <c r="V845" s="99"/>
      <c r="W845" s="99"/>
      <c r="X845" s="99"/>
      <c r="Y845" s="99"/>
      <c r="Z845" s="99"/>
      <c r="AA845" s="99"/>
      <c r="AB845" s="99"/>
      <c r="AC845" s="99"/>
      <c r="AD845" s="99"/>
    </row>
    <row r="846" spans="1:30" hidden="1" outlineLevel="1" x14ac:dyDescent="0.2">
      <c r="E846" s="93"/>
      <c r="F846" s="93"/>
      <c r="G846" s="86" t="s">
        <v>687</v>
      </c>
      <c r="H846" s="101">
        <v>481495953.23862135</v>
      </c>
      <c r="I846" s="101">
        <v>235278986.81965828</v>
      </c>
      <c r="J846" s="101">
        <v>11569152.887337161</v>
      </c>
      <c r="K846" s="101">
        <v>42947722.15032243</v>
      </c>
      <c r="L846" s="101">
        <v>1272403.4849360788</v>
      </c>
      <c r="M846" s="101">
        <v>-16173.605239299766</v>
      </c>
      <c r="N846" s="101">
        <v>44203952.030019201</v>
      </c>
      <c r="O846" s="101">
        <v>32899719.524833303</v>
      </c>
      <c r="P846" s="101">
        <v>5967355.8839890528</v>
      </c>
      <c r="Q846" s="101">
        <v>2598251.9883675654</v>
      </c>
      <c r="R846" s="101">
        <v>126014.97104336497</v>
      </c>
      <c r="S846" s="101">
        <v>41591342.368233271</v>
      </c>
      <c r="T846" s="101">
        <v>1162592.4580331969</v>
      </c>
      <c r="U846" s="101">
        <v>18828670.800062954</v>
      </c>
      <c r="V846" s="101">
        <v>100351190.59640831</v>
      </c>
      <c r="W846" s="101">
        <v>17997251.194296397</v>
      </c>
      <c r="X846" s="101">
        <v>138339705.04880089</v>
      </c>
      <c r="Y846" s="101">
        <v>10208989.964635773</v>
      </c>
      <c r="Z846" s="101">
        <v>171191.54067788375</v>
      </c>
      <c r="AA846" s="101">
        <v>10380181.505313653</v>
      </c>
      <c r="AB846" s="101">
        <v>132632.57925895212</v>
      </c>
      <c r="AC846" s="101">
        <v>0</v>
      </c>
      <c r="AD846" s="101">
        <v>0</v>
      </c>
    </row>
    <row r="847" spans="1:30" hidden="1" outlineLevel="1" x14ac:dyDescent="0.2">
      <c r="E847" s="93"/>
      <c r="F847" s="93"/>
      <c r="G847" s="86" t="s">
        <v>686</v>
      </c>
      <c r="H847" s="101">
        <v>220022522.39474964</v>
      </c>
      <c r="I847" s="101">
        <v>107309093.21100584</v>
      </c>
      <c r="J847" s="101">
        <v>5277559.9085727222</v>
      </c>
      <c r="K847" s="101">
        <v>19632989.8840742</v>
      </c>
      <c r="L847" s="101">
        <v>577428.24774834421</v>
      </c>
      <c r="M847" s="101">
        <v>-17178.449251580692</v>
      </c>
      <c r="N847" s="101">
        <v>20193239.682570964</v>
      </c>
      <c r="O847" s="101">
        <v>15052413.969459981</v>
      </c>
      <c r="P847" s="101">
        <v>2716941.895942823</v>
      </c>
      <c r="Q847" s="101">
        <v>1176708.346903766</v>
      </c>
      <c r="R847" s="101">
        <v>57777.963730207252</v>
      </c>
      <c r="S847" s="101">
        <v>19003842.176036775</v>
      </c>
      <c r="T847" s="101">
        <v>533049.63530647405</v>
      </c>
      <c r="U847" s="101">
        <v>8624288.0373817123</v>
      </c>
      <c r="V847" s="101">
        <v>46011743.614557922</v>
      </c>
      <c r="W847" s="101">
        <v>8250000.2612982281</v>
      </c>
      <c r="X847" s="101">
        <v>63419081.54854437</v>
      </c>
      <c r="Y847" s="101">
        <v>4680402.3606483098</v>
      </c>
      <c r="Z847" s="101">
        <v>78491.405006158573</v>
      </c>
      <c r="AA847" s="101">
        <v>4758893.7656544689</v>
      </c>
      <c r="AB847" s="101">
        <v>60812.102364417704</v>
      </c>
      <c r="AC847" s="101">
        <v>0</v>
      </c>
      <c r="AD847" s="101">
        <v>0</v>
      </c>
    </row>
    <row r="848" spans="1:30" hidden="1" outlineLevel="1" x14ac:dyDescent="0.2">
      <c r="E848" s="93"/>
      <c r="F848" s="93"/>
      <c r="G848" s="86" t="s">
        <v>685</v>
      </c>
      <c r="H848" s="101">
        <v>46170005.911837906</v>
      </c>
      <c r="I848" s="101">
        <v>22236074.126263276</v>
      </c>
      <c r="J848" s="101">
        <v>1067392.2029395155</v>
      </c>
      <c r="K848" s="101">
        <v>3946615.6187325446</v>
      </c>
      <c r="L848" s="101">
        <v>113529.99031939701</v>
      </c>
      <c r="M848" s="101">
        <v>-5431.2579994614498</v>
      </c>
      <c r="N848" s="101">
        <v>4054714.3510524798</v>
      </c>
      <c r="O848" s="101">
        <v>3008573.0227334863</v>
      </c>
      <c r="P848" s="101">
        <v>540969.23099137167</v>
      </c>
      <c r="Q848" s="101">
        <v>307856.84246035654</v>
      </c>
      <c r="R848" s="101">
        <v>0</v>
      </c>
      <c r="S848" s="101">
        <v>3857399.0961852144</v>
      </c>
      <c r="T848" s="101">
        <v>106566.57236175974</v>
      </c>
      <c r="U848" s="101">
        <v>1723845.4111155183</v>
      </c>
      <c r="V848" s="101">
        <v>12128670.175872352</v>
      </c>
      <c r="W848" s="101">
        <v>0</v>
      </c>
      <c r="X848" s="101">
        <v>13959082.159349624</v>
      </c>
      <c r="Y848" s="101">
        <v>917351.67549991782</v>
      </c>
      <c r="Z848" s="101">
        <v>15311.969515313405</v>
      </c>
      <c r="AA848" s="101">
        <v>932663.64501523168</v>
      </c>
      <c r="AB848" s="101">
        <v>12266.20164580374</v>
      </c>
      <c r="AC848" s="101">
        <v>41423.897161170309</v>
      </c>
      <c r="AD848" s="101">
        <v>8990.232225594078</v>
      </c>
    </row>
    <row r="849" spans="1:30" hidden="1" outlineLevel="1" x14ac:dyDescent="0.2">
      <c r="E849" s="93"/>
      <c r="F849" s="93"/>
      <c r="G849" s="86" t="s">
        <v>684</v>
      </c>
      <c r="H849" s="101">
        <v>238338687.75808588</v>
      </c>
      <c r="I849" s="101">
        <v>158682625.38308817</v>
      </c>
      <c r="J849" s="101">
        <v>7440941.0525813205</v>
      </c>
      <c r="K849" s="101">
        <v>27408930.021463491</v>
      </c>
      <c r="L849" s="101">
        <v>794625.379933925</v>
      </c>
      <c r="M849" s="101">
        <v>0</v>
      </c>
      <c r="N849" s="101">
        <v>28203555.401397403</v>
      </c>
      <c r="O849" s="101">
        <v>20719120.369665086</v>
      </c>
      <c r="P849" s="101">
        <v>3748012.3620792711</v>
      </c>
      <c r="Q849" s="101">
        <v>0</v>
      </c>
      <c r="R849" s="101">
        <v>0</v>
      </c>
      <c r="S849" s="101">
        <v>24467132.731744356</v>
      </c>
      <c r="T849" s="101">
        <v>747921.81912485673</v>
      </c>
      <c r="U849" s="101">
        <v>11931879.073414434</v>
      </c>
      <c r="V849" s="101">
        <v>0</v>
      </c>
      <c r="W849" s="101">
        <v>0</v>
      </c>
      <c r="X849" s="101">
        <v>12679800.892539289</v>
      </c>
      <c r="Y849" s="101">
        <v>6318987.8076808425</v>
      </c>
      <c r="Z849" s="101">
        <v>105550.00647356852</v>
      </c>
      <c r="AA849" s="101">
        <v>6424537.8141544145</v>
      </c>
      <c r="AB849" s="101">
        <v>85516.292767516832</v>
      </c>
      <c r="AC849" s="101">
        <v>291450.02503419941</v>
      </c>
      <c r="AD849" s="101">
        <v>63128.164779252445</v>
      </c>
    </row>
    <row r="850" spans="1:30" hidden="1" outlineLevel="1" x14ac:dyDescent="0.2">
      <c r="E850" s="93"/>
      <c r="F850" s="93"/>
      <c r="G850" s="86" t="s">
        <v>683</v>
      </c>
      <c r="H850" s="101">
        <v>121049832.05040386</v>
      </c>
      <c r="I850" s="101">
        <v>90224943.587140322</v>
      </c>
      <c r="J850" s="101">
        <v>4327358.7727491865</v>
      </c>
      <c r="K850" s="101">
        <v>13248406.101119649</v>
      </c>
      <c r="L850" s="101">
        <v>0</v>
      </c>
      <c r="M850" s="101">
        <v>0</v>
      </c>
      <c r="N850" s="101">
        <v>13248406.101119649</v>
      </c>
      <c r="O850" s="101">
        <v>8511096.3199823275</v>
      </c>
      <c r="P850" s="101">
        <v>0</v>
      </c>
      <c r="Q850" s="101">
        <v>0</v>
      </c>
      <c r="R850" s="101">
        <v>0</v>
      </c>
      <c r="S850" s="101">
        <v>8511096.3199823275</v>
      </c>
      <c r="T850" s="101">
        <v>233062.80260778006</v>
      </c>
      <c r="U850" s="101">
        <v>0</v>
      </c>
      <c r="V850" s="101">
        <v>0</v>
      </c>
      <c r="W850" s="101">
        <v>0</v>
      </c>
      <c r="X850" s="101">
        <v>233062.80260778006</v>
      </c>
      <c r="Y850" s="101">
        <v>3175636.5788068119</v>
      </c>
      <c r="Z850" s="101">
        <v>0</v>
      </c>
      <c r="AA850" s="101">
        <v>3175636.5788068119</v>
      </c>
      <c r="AB850" s="101">
        <v>32993.950894526875</v>
      </c>
      <c r="AC850" s="101">
        <v>1114166.1602883476</v>
      </c>
      <c r="AD850" s="101">
        <v>182167.77681492761</v>
      </c>
    </row>
    <row r="851" spans="1:30" hidden="1" outlineLevel="1" x14ac:dyDescent="0.2">
      <c r="E851" s="93"/>
      <c r="F851" s="93"/>
      <c r="G851" s="86" t="s">
        <v>682</v>
      </c>
      <c r="H851" s="101">
        <v>28989278.367213827</v>
      </c>
      <c r="I851" s="101">
        <v>11114107.652199125</v>
      </c>
      <c r="J851" s="101">
        <v>696920.93234105047</v>
      </c>
      <c r="K851" s="101">
        <v>2345849.4942845525</v>
      </c>
      <c r="L851" s="101">
        <v>68004.542003846116</v>
      </c>
      <c r="M851" s="101">
        <v>3410.2553555894237</v>
      </c>
      <c r="N851" s="101">
        <v>2417264.2916439883</v>
      </c>
      <c r="O851" s="101">
        <v>2166804.2614235333</v>
      </c>
      <c r="P851" s="101">
        <v>406780.33007609384</v>
      </c>
      <c r="Q851" s="101">
        <v>179088.76088184191</v>
      </c>
      <c r="R851" s="101">
        <v>8385.5939197800253</v>
      </c>
      <c r="S851" s="101">
        <v>2761058.9463012498</v>
      </c>
      <c r="T851" s="101">
        <v>82336.57249166262</v>
      </c>
      <c r="U851" s="101">
        <v>1414642.760285351</v>
      </c>
      <c r="V851" s="101">
        <v>8119769.9884885224</v>
      </c>
      <c r="W851" s="101">
        <v>1496715.5623327761</v>
      </c>
      <c r="X851" s="101">
        <v>11113464.883598309</v>
      </c>
      <c r="Y851" s="101">
        <v>580370.71902062744</v>
      </c>
      <c r="Z851" s="101">
        <v>9475.9263691608103</v>
      </c>
      <c r="AA851" s="101">
        <v>589846.6453897882</v>
      </c>
      <c r="AB851" s="101">
        <v>10570.017691658848</v>
      </c>
      <c r="AC851" s="101">
        <v>241933.57977022839</v>
      </c>
      <c r="AD851" s="101">
        <v>44111.418278423924</v>
      </c>
    </row>
    <row r="852" spans="1:30" hidden="1" outlineLevel="1" x14ac:dyDescent="0.2">
      <c r="E852" s="93"/>
      <c r="F852" s="93"/>
      <c r="G852" s="86" t="s">
        <v>681</v>
      </c>
      <c r="H852" s="101">
        <v>58822166.969087109</v>
      </c>
      <c r="I852" s="101">
        <v>27640535.110387724</v>
      </c>
      <c r="J852" s="101">
        <v>7135054.8709881539</v>
      </c>
      <c r="K852" s="101">
        <v>2055576.6011666823</v>
      </c>
      <c r="L852" s="101">
        <v>618396.32771186263</v>
      </c>
      <c r="M852" s="101">
        <v>-23275.394382934959</v>
      </c>
      <c r="N852" s="101">
        <v>2650697.5344956107</v>
      </c>
      <c r="O852" s="101">
        <v>585648.55862662639</v>
      </c>
      <c r="P852" s="101">
        <v>168243.13942662108</v>
      </c>
      <c r="Q852" s="101">
        <v>350717.59302318224</v>
      </c>
      <c r="R852" s="101">
        <v>66901.54970323453</v>
      </c>
      <c r="S852" s="101">
        <v>1171510.8407796645</v>
      </c>
      <c r="T852" s="101">
        <v>4082.5927088728249</v>
      </c>
      <c r="U852" s="101">
        <v>102973.43120111353</v>
      </c>
      <c r="V852" s="101">
        <v>558803.94367764855</v>
      </c>
      <c r="W852" s="101">
        <v>99452.757004092913</v>
      </c>
      <c r="X852" s="101">
        <v>765312.72459172748</v>
      </c>
      <c r="Y852" s="101">
        <v>163960.5111821281</v>
      </c>
      <c r="Z852" s="101">
        <v>2973.644677303696</v>
      </c>
      <c r="AA852" s="101">
        <v>166934.1558594318</v>
      </c>
      <c r="AB852" s="101">
        <v>3093.8915776791637</v>
      </c>
      <c r="AC852" s="101">
        <v>17150312.719666533</v>
      </c>
      <c r="AD852" s="101">
        <v>2138715.1207406074</v>
      </c>
    </row>
    <row r="853" spans="1:30" ht="15" collapsed="1" x14ac:dyDescent="0.25">
      <c r="A853" s="109" t="s">
        <v>610</v>
      </c>
      <c r="E853" s="101">
        <v>1194888446.6900001</v>
      </c>
      <c r="F853" s="91"/>
      <c r="G853" s="86" t="s">
        <v>679</v>
      </c>
      <c r="H853" s="101">
        <v>1194888446.6899996</v>
      </c>
      <c r="I853" s="101">
        <v>652486365.88974261</v>
      </c>
      <c r="J853" s="101">
        <v>37514380.627509102</v>
      </c>
      <c r="K853" s="101">
        <v>111586089.87116346</v>
      </c>
      <c r="L853" s="101">
        <v>3444387.9726534537</v>
      </c>
      <c r="M853" s="101">
        <v>-58648.451517687354</v>
      </c>
      <c r="N853" s="101">
        <v>114971829.39229923</v>
      </c>
      <c r="O853" s="101">
        <v>82943376.026724383</v>
      </c>
      <c r="P853" s="101">
        <v>13548302.842505231</v>
      </c>
      <c r="Q853" s="101">
        <v>4612623.5316367112</v>
      </c>
      <c r="R853" s="101">
        <v>259080.0783965867</v>
      </c>
      <c r="S853" s="101">
        <v>101363382.47926284</v>
      </c>
      <c r="T853" s="101">
        <v>2869612.4526346028</v>
      </c>
      <c r="U853" s="101">
        <v>42626299.513461083</v>
      </c>
      <c r="V853" s="101">
        <v>167170178.31900471</v>
      </c>
      <c r="W853" s="101">
        <v>27843419.774931505</v>
      </c>
      <c r="X853" s="101">
        <v>240509510.06003201</v>
      </c>
      <c r="Y853" s="101">
        <v>26045699.617474392</v>
      </c>
      <c r="Z853" s="101">
        <v>382994.49271938863</v>
      </c>
      <c r="AA853" s="101">
        <v>26428694.110193804</v>
      </c>
      <c r="AB853" s="101">
        <v>337885.03620055539</v>
      </c>
      <c r="AC853" s="101">
        <v>18839286.381920476</v>
      </c>
      <c r="AD853" s="101">
        <v>2437112.7128388043</v>
      </c>
    </row>
    <row r="854" spans="1:30" s="107" customFormat="1" ht="13.5" thickBot="1" x14ac:dyDescent="0.25">
      <c r="I854" s="108"/>
      <c r="J854" s="108"/>
      <c r="K854" s="108"/>
      <c r="L854" s="108"/>
      <c r="M854" s="108"/>
      <c r="N854" s="108"/>
      <c r="O854" s="108"/>
      <c r="P854" s="108"/>
      <c r="Q854" s="108"/>
      <c r="R854" s="108"/>
      <c r="S854" s="108"/>
      <c r="T854" s="108"/>
      <c r="U854" s="108"/>
      <c r="V854" s="108"/>
      <c r="W854" s="108"/>
      <c r="X854" s="108"/>
      <c r="Y854" s="108"/>
      <c r="Z854" s="108"/>
      <c r="AA854" s="108"/>
      <c r="AB854" s="108"/>
      <c r="AC854" s="108"/>
      <c r="AD854" s="108"/>
    </row>
    <row r="855" spans="1:30" ht="19.5" thickTop="1" x14ac:dyDescent="0.4">
      <c r="A855" s="131" t="s">
        <v>609</v>
      </c>
      <c r="H855" s="121"/>
      <c r="I855" s="99"/>
      <c r="J855" s="99"/>
      <c r="K855" s="99"/>
      <c r="L855" s="99"/>
      <c r="M855" s="99"/>
      <c r="N855" s="99"/>
      <c r="O855" s="99"/>
      <c r="P855" s="99"/>
      <c r="Q855" s="99"/>
      <c r="R855" s="99"/>
      <c r="S855" s="99"/>
      <c r="T855" s="99"/>
      <c r="U855" s="99"/>
      <c r="V855" s="99"/>
      <c r="W855" s="99"/>
      <c r="X855" s="99"/>
      <c r="Y855" s="99"/>
      <c r="Z855" s="99"/>
      <c r="AA855" s="99"/>
      <c r="AB855" s="99"/>
      <c r="AC855" s="99"/>
      <c r="AD855" s="99"/>
    </row>
    <row r="856" spans="1:30" hidden="1" outlineLevel="1" x14ac:dyDescent="0.2">
      <c r="F856" s="91">
        <v>0</v>
      </c>
      <c r="G856" s="86" t="s">
        <v>687</v>
      </c>
      <c r="H856" s="101">
        <v>221668513.69264233</v>
      </c>
      <c r="I856" s="101">
        <v>95790884.598138183</v>
      </c>
      <c r="J856" s="101">
        <v>6658762.4175342973</v>
      </c>
      <c r="K856" s="101">
        <v>22961460.189449098</v>
      </c>
      <c r="L856" s="101">
        <v>746431.78783523955</v>
      </c>
      <c r="M856" s="101">
        <v>90633.061978886064</v>
      </c>
      <c r="N856" s="101">
        <v>23798525.039263222</v>
      </c>
      <c r="O856" s="101">
        <v>17347462.68680701</v>
      </c>
      <c r="P856" s="101">
        <v>3249258.3717201636</v>
      </c>
      <c r="Q856" s="101">
        <v>1445968.9487572613</v>
      </c>
      <c r="R856" s="101">
        <v>63505.360977214194</v>
      </c>
      <c r="S856" s="101">
        <v>22106195.368261646</v>
      </c>
      <c r="T856" s="101">
        <v>523209.48097088875</v>
      </c>
      <c r="U856" s="101">
        <v>9347383.5469663888</v>
      </c>
      <c r="V856" s="101">
        <v>49704363.6735963</v>
      </c>
      <c r="W856" s="101">
        <v>8497526.5151323527</v>
      </c>
      <c r="X856" s="101">
        <v>68072483.216665938</v>
      </c>
      <c r="Y856" s="101">
        <v>5084619.5790950321</v>
      </c>
      <c r="Z856" s="101">
        <v>80317.540913341989</v>
      </c>
      <c r="AA856" s="101">
        <v>5164937.1200083736</v>
      </c>
      <c r="AB856" s="101">
        <v>76725.932770705549</v>
      </c>
      <c r="AC856" s="101">
        <v>0</v>
      </c>
      <c r="AD856" s="101">
        <v>0</v>
      </c>
    </row>
    <row r="857" spans="1:30" hidden="1" outlineLevel="1" x14ac:dyDescent="0.2">
      <c r="F857" s="91">
        <v>0</v>
      </c>
      <c r="G857" s="86" t="s">
        <v>686</v>
      </c>
      <c r="H857" s="101">
        <v>-17091163.013172016</v>
      </c>
      <c r="I857" s="101">
        <v>-13038754.377145624</v>
      </c>
      <c r="J857" s="101">
        <v>132960.85633802519</v>
      </c>
      <c r="K857" s="101">
        <v>-212213.90510259519</v>
      </c>
      <c r="L857" s="101">
        <v>-20041.196959116998</v>
      </c>
      <c r="M857" s="101">
        <v>22222.053619474296</v>
      </c>
      <c r="N857" s="101">
        <v>-210033.04844223792</v>
      </c>
      <c r="O857" s="101">
        <v>-164166.76169136717</v>
      </c>
      <c r="P857" s="101">
        <v>9315.7592248700039</v>
      </c>
      <c r="Q857" s="101">
        <v>-25274.186889635494</v>
      </c>
      <c r="R857" s="101">
        <v>-1861.4780587362716</v>
      </c>
      <c r="S857" s="101">
        <v>-181986.66741486892</v>
      </c>
      <c r="T857" s="101">
        <v>-45690.771836523927</v>
      </c>
      <c r="U857" s="101">
        <v>-476364.70845239062</v>
      </c>
      <c r="V857" s="101">
        <v>-2273228.2408697223</v>
      </c>
      <c r="W857" s="101">
        <v>-798185.43436276808</v>
      </c>
      <c r="X857" s="101">
        <v>-3593469.1555214049</v>
      </c>
      <c r="Y857" s="101">
        <v>-196919.35645602286</v>
      </c>
      <c r="Z857" s="101">
        <v>-5414.9564926228477</v>
      </c>
      <c r="AA857" s="101">
        <v>-202334.3129486457</v>
      </c>
      <c r="AB857" s="101">
        <v>2453.6919627364714</v>
      </c>
      <c r="AC857" s="101">
        <v>0</v>
      </c>
      <c r="AD857" s="101">
        <v>0</v>
      </c>
    </row>
    <row r="858" spans="1:30" hidden="1" outlineLevel="1" x14ac:dyDescent="0.2">
      <c r="F858" s="91">
        <v>0</v>
      </c>
      <c r="G858" s="86" t="s">
        <v>685</v>
      </c>
      <c r="H858" s="101">
        <v>-3578660.5032636593</v>
      </c>
      <c r="I858" s="101">
        <v>-2744818.2890016162</v>
      </c>
      <c r="J858" s="101">
        <v>24633.732148225285</v>
      </c>
      <c r="K858" s="101">
        <v>-50557.15016950186</v>
      </c>
      <c r="L858" s="101">
        <v>-4278.651594382136</v>
      </c>
      <c r="M858" s="101">
        <v>7526.232522102584</v>
      </c>
      <c r="N858" s="101">
        <v>-47309.569241781413</v>
      </c>
      <c r="O858" s="101">
        <v>-38529.572373701361</v>
      </c>
      <c r="P858" s="101">
        <v>740.37086832747013</v>
      </c>
      <c r="Q858" s="101">
        <v>-7395.3951343307226</v>
      </c>
      <c r="R858" s="101">
        <v>0</v>
      </c>
      <c r="S858" s="101">
        <v>-45184.596639704614</v>
      </c>
      <c r="T858" s="101">
        <v>-9330.0076929451152</v>
      </c>
      <c r="U858" s="101">
        <v>-98663.371011639159</v>
      </c>
      <c r="V858" s="101">
        <v>-622254.70998525177</v>
      </c>
      <c r="W858" s="101">
        <v>0</v>
      </c>
      <c r="X858" s="101">
        <v>-730248.08868983597</v>
      </c>
      <c r="Y858" s="101">
        <v>-40304.936457225151</v>
      </c>
      <c r="Z858" s="101">
        <v>-1084.5668557346262</v>
      </c>
      <c r="AA858" s="101">
        <v>-41389.50331295978</v>
      </c>
      <c r="AB858" s="101">
        <v>472.31490645145897</v>
      </c>
      <c r="AC858" s="101">
        <v>4151.2152679069031</v>
      </c>
      <c r="AD858" s="101">
        <v>1032.2812996554567</v>
      </c>
    </row>
    <row r="859" spans="1:30" hidden="1" outlineLevel="1" x14ac:dyDescent="0.2">
      <c r="F859" s="91">
        <v>0</v>
      </c>
      <c r="G859" s="86" t="s">
        <v>684</v>
      </c>
      <c r="H859" s="101">
        <v>57674019.816752106</v>
      </c>
      <c r="I859" s="101">
        <v>32170507.950531855</v>
      </c>
      <c r="J859" s="101">
        <v>2704467.2709422885</v>
      </c>
      <c r="K859" s="101">
        <v>8939150.1105901375</v>
      </c>
      <c r="L859" s="101">
        <v>279734.22317189036</v>
      </c>
      <c r="M859" s="101">
        <v>0</v>
      </c>
      <c r="N859" s="101">
        <v>9218884.3337620292</v>
      </c>
      <c r="O859" s="101">
        <v>6661848.8774323482</v>
      </c>
      <c r="P859" s="101">
        <v>1267213.5482517006</v>
      </c>
      <c r="Q859" s="101">
        <v>0</v>
      </c>
      <c r="R859" s="101">
        <v>0</v>
      </c>
      <c r="S859" s="101">
        <v>7929062.4256840497</v>
      </c>
      <c r="T859" s="101">
        <v>183331.83263693668</v>
      </c>
      <c r="U859" s="101">
        <v>3411791.7836312242</v>
      </c>
      <c r="V859" s="101">
        <v>0</v>
      </c>
      <c r="W859" s="101">
        <v>0</v>
      </c>
      <c r="X859" s="101">
        <v>3595123.6162681608</v>
      </c>
      <c r="Y859" s="101">
        <v>1842157.3762251996</v>
      </c>
      <c r="Z859" s="101">
        <v>27794.852923979251</v>
      </c>
      <c r="AA859" s="101">
        <v>1869952.2291491788</v>
      </c>
      <c r="AB859" s="101">
        <v>31868.337832586956</v>
      </c>
      <c r="AC859" s="101">
        <v>125531.06079681808</v>
      </c>
      <c r="AD859" s="101">
        <v>28622.59178515062</v>
      </c>
    </row>
    <row r="860" spans="1:30" hidden="1" outlineLevel="1" x14ac:dyDescent="0.2">
      <c r="F860" s="91">
        <v>0</v>
      </c>
      <c r="G860" s="86" t="s">
        <v>683</v>
      </c>
      <c r="H860" s="101">
        <v>24427142.558885112</v>
      </c>
      <c r="I860" s="101">
        <v>15283590.835441429</v>
      </c>
      <c r="J860" s="101">
        <v>1424520.6258446032</v>
      </c>
      <c r="K860" s="101">
        <v>3870966.9678836581</v>
      </c>
      <c r="L860" s="101">
        <v>0</v>
      </c>
      <c r="M860" s="101">
        <v>0</v>
      </c>
      <c r="N860" s="101">
        <v>3870966.9678836581</v>
      </c>
      <c r="O860" s="101">
        <v>2450065.3193713077</v>
      </c>
      <c r="P860" s="101">
        <v>0</v>
      </c>
      <c r="Q860" s="101">
        <v>0</v>
      </c>
      <c r="R860" s="101">
        <v>0</v>
      </c>
      <c r="S860" s="101">
        <v>2450065.3193713077</v>
      </c>
      <c r="T860" s="101">
        <v>49346.40594637594</v>
      </c>
      <c r="U860" s="101">
        <v>0</v>
      </c>
      <c r="V860" s="101">
        <v>0</v>
      </c>
      <c r="W860" s="101">
        <v>0</v>
      </c>
      <c r="X860" s="101">
        <v>49346.40594637594</v>
      </c>
      <c r="Y860" s="101">
        <v>819002.75338079548</v>
      </c>
      <c r="Z860" s="101">
        <v>0</v>
      </c>
      <c r="AA860" s="101">
        <v>819002.75338079548</v>
      </c>
      <c r="AB860" s="101">
        <v>11188.841567849198</v>
      </c>
      <c r="AC860" s="101">
        <v>441988.41083473002</v>
      </c>
      <c r="AD860" s="101">
        <v>76472.398614366553</v>
      </c>
    </row>
    <row r="861" spans="1:30" hidden="1" outlineLevel="1" x14ac:dyDescent="0.2">
      <c r="F861" s="91">
        <v>0</v>
      </c>
      <c r="G861" s="86" t="s">
        <v>682</v>
      </c>
      <c r="H861" s="101">
        <v>188681924.1846486</v>
      </c>
      <c r="I861" s="101">
        <v>69242672.657454103</v>
      </c>
      <c r="J861" s="101">
        <v>4631910.6737421677</v>
      </c>
      <c r="K861" s="101">
        <v>15545319.691841882</v>
      </c>
      <c r="L861" s="101">
        <v>491780.59911415167</v>
      </c>
      <c r="M861" s="101">
        <v>29168.955157628632</v>
      </c>
      <c r="N861" s="101">
        <v>16066269.24611366</v>
      </c>
      <c r="O861" s="101">
        <v>14232697.724013465</v>
      </c>
      <c r="P861" s="101">
        <v>2621187.1039849226</v>
      </c>
      <c r="Q861" s="101">
        <v>1194489.7347850844</v>
      </c>
      <c r="R861" s="101">
        <v>55349.897720365283</v>
      </c>
      <c r="S861" s="101">
        <v>18103724.460503835</v>
      </c>
      <c r="T861" s="101">
        <v>538670.49952598324</v>
      </c>
      <c r="U861" s="101">
        <v>9522435.6847028378</v>
      </c>
      <c r="V861" s="101">
        <v>54314736.939144202</v>
      </c>
      <c r="W861" s="101">
        <v>10374183.059501784</v>
      </c>
      <c r="X861" s="101">
        <v>74750026.182874814</v>
      </c>
      <c r="Y861" s="101">
        <v>3851702.4952391484</v>
      </c>
      <c r="Z861" s="101">
        <v>62432.138029660338</v>
      </c>
      <c r="AA861" s="101">
        <v>3914134.6332688089</v>
      </c>
      <c r="AB861" s="101">
        <v>70795.755423469091</v>
      </c>
      <c r="AC861" s="101">
        <v>1598948.3337020436</v>
      </c>
      <c r="AD861" s="101">
        <v>303442.24156572652</v>
      </c>
    </row>
    <row r="862" spans="1:30" hidden="1" outlineLevel="1" x14ac:dyDescent="0.2">
      <c r="F862" s="91">
        <v>0</v>
      </c>
      <c r="G862" s="86" t="s">
        <v>681</v>
      </c>
      <c r="H862" s="101">
        <v>21939449.184381485</v>
      </c>
      <c r="I862" s="101">
        <v>10181728.014224615</v>
      </c>
      <c r="J862" s="101">
        <v>3118724.2203931492</v>
      </c>
      <c r="K862" s="101">
        <v>827401.31687526475</v>
      </c>
      <c r="L862" s="101">
        <v>221835.46242355017</v>
      </c>
      <c r="M862" s="101">
        <v>69922.649475333994</v>
      </c>
      <c r="N862" s="101">
        <v>1119159.4287741489</v>
      </c>
      <c r="O862" s="101">
        <v>203065.98352315428</v>
      </c>
      <c r="P862" s="101">
        <v>59278.858937628967</v>
      </c>
      <c r="Q862" s="101">
        <v>119045.89746437287</v>
      </c>
      <c r="R862" s="101">
        <v>20070.219310024971</v>
      </c>
      <c r="S862" s="101">
        <v>401460.9592351811</v>
      </c>
      <c r="T862" s="101">
        <v>1109.5599864599633</v>
      </c>
      <c r="U862" s="101">
        <v>31008.251735615922</v>
      </c>
      <c r="V862" s="101">
        <v>161558.22419347239</v>
      </c>
      <c r="W862" s="101">
        <v>25568.62564611483</v>
      </c>
      <c r="X862" s="101">
        <v>219244.66156166312</v>
      </c>
      <c r="Y862" s="101">
        <v>51695.974263646713</v>
      </c>
      <c r="Z862" s="101">
        <v>823.99141987136534</v>
      </c>
      <c r="AA862" s="101">
        <v>52519.965683518079</v>
      </c>
      <c r="AB862" s="101">
        <v>1376.125463500714</v>
      </c>
      <c r="AC862" s="101">
        <v>5813213.9474222939</v>
      </c>
      <c r="AD862" s="101">
        <v>1032021.8616234182</v>
      </c>
    </row>
    <row r="863" spans="1:30" s="86" customFormat="1" collapsed="1" x14ac:dyDescent="0.2">
      <c r="A863" s="87"/>
      <c r="D863" s="86" t="s">
        <v>608</v>
      </c>
      <c r="E863" s="104">
        <v>493721225.920874</v>
      </c>
      <c r="F863" s="93"/>
      <c r="G863" s="86" t="s">
        <v>679</v>
      </c>
      <c r="H863" s="101">
        <v>493721225.92087394</v>
      </c>
      <c r="I863" s="101">
        <v>206885811.38964292</v>
      </c>
      <c r="J863" s="101">
        <v>18695979.796942744</v>
      </c>
      <c r="K863" s="101">
        <v>51881527.22136794</v>
      </c>
      <c r="L863" s="101">
        <v>1715462.2239913326</v>
      </c>
      <c r="M863" s="101">
        <v>219472.9527534254</v>
      </c>
      <c r="N863" s="101">
        <v>53816462.398112692</v>
      </c>
      <c r="O863" s="101">
        <v>40692444.257082216</v>
      </c>
      <c r="P863" s="101">
        <v>7206994.0129876127</v>
      </c>
      <c r="Q863" s="101">
        <v>2726834.9989827517</v>
      </c>
      <c r="R863" s="101">
        <v>137063.99994886815</v>
      </c>
      <c r="S863" s="101">
        <v>50763337.269001447</v>
      </c>
      <c r="T863" s="101">
        <v>1240646.9995371758</v>
      </c>
      <c r="U863" s="101">
        <v>21737591.187572036</v>
      </c>
      <c r="V863" s="101">
        <v>101285175.88607901</v>
      </c>
      <c r="W863" s="101">
        <v>18099092.765917487</v>
      </c>
      <c r="X863" s="101">
        <v>142362506.8391057</v>
      </c>
      <c r="Y863" s="101">
        <v>11411953.885290574</v>
      </c>
      <c r="Z863" s="101">
        <v>164868.99993849549</v>
      </c>
      <c r="AA863" s="101">
        <v>11576822.88522907</v>
      </c>
      <c r="AB863" s="101">
        <v>194880.99992729948</v>
      </c>
      <c r="AC863" s="101">
        <v>7983832.968023791</v>
      </c>
      <c r="AD863" s="101">
        <v>1441591.3748883167</v>
      </c>
    </row>
    <row r="864" spans="1:30" s="86" customFormat="1" hidden="1" outlineLevel="1" x14ac:dyDescent="0.2">
      <c r="A864" s="87"/>
      <c r="B864" s="2"/>
      <c r="E864" s="84"/>
      <c r="F864" s="91" t="s">
        <v>606</v>
      </c>
      <c r="G864" s="86" t="s">
        <v>687</v>
      </c>
      <c r="H864" s="101">
        <v>-1663337.6033236443</v>
      </c>
      <c r="I864" s="120">
        <v>-230490.6218586629</v>
      </c>
      <c r="J864" s="120">
        <v>-22606.481483867934</v>
      </c>
      <c r="K864" s="120">
        <v>-49738.883336172439</v>
      </c>
      <c r="L864" s="120">
        <v>-69435.664511182607</v>
      </c>
      <c r="M864" s="120">
        <v>-24720.458769105622</v>
      </c>
      <c r="N864" s="120">
        <v>-143895.00661646068</v>
      </c>
      <c r="O864" s="120">
        <v>217413.75630417094</v>
      </c>
      <c r="P864" s="120">
        <v>109126.38312909355</v>
      </c>
      <c r="Q864" s="120">
        <v>0</v>
      </c>
      <c r="R864" s="120">
        <v>0</v>
      </c>
      <c r="S864" s="120">
        <v>326540.1394332645</v>
      </c>
      <c r="T864" s="120">
        <v>0</v>
      </c>
      <c r="U864" s="120">
        <v>-264619.26333398331</v>
      </c>
      <c r="V864" s="120">
        <v>-799029.40697460226</v>
      </c>
      <c r="W864" s="120">
        <v>-510878.48456719745</v>
      </c>
      <c r="X864" s="120">
        <v>-1574527.154875783</v>
      </c>
      <c r="Y864" s="120">
        <v>-18358.477922134145</v>
      </c>
      <c r="Z864" s="120">
        <v>0</v>
      </c>
      <c r="AA864" s="120">
        <v>-18358.477922134145</v>
      </c>
      <c r="AB864" s="120">
        <v>0</v>
      </c>
      <c r="AC864" s="120">
        <v>0</v>
      </c>
      <c r="AD864" s="120">
        <v>0</v>
      </c>
    </row>
    <row r="865" spans="1:30" s="86" customFormat="1" hidden="1" outlineLevel="1" x14ac:dyDescent="0.2">
      <c r="A865" s="87"/>
      <c r="B865" s="2"/>
      <c r="E865" s="84"/>
      <c r="F865" s="91" t="s">
        <v>606</v>
      </c>
      <c r="G865" s="86" t="s">
        <v>686</v>
      </c>
      <c r="H865" s="101">
        <v>124168.30214139771</v>
      </c>
      <c r="I865" s="120">
        <v>31373.659584192512</v>
      </c>
      <c r="J865" s="120">
        <v>-451.4017693392662</v>
      </c>
      <c r="K865" s="120">
        <v>459.69561957831218</v>
      </c>
      <c r="L865" s="120">
        <v>1864.3014018622478</v>
      </c>
      <c r="M865" s="120">
        <v>-6061.1365021855181</v>
      </c>
      <c r="N865" s="120">
        <v>-3737.1394807449583</v>
      </c>
      <c r="O865" s="120">
        <v>-2057.4831584307808</v>
      </c>
      <c r="P865" s="120">
        <v>312.86989029849428</v>
      </c>
      <c r="Q865" s="120">
        <v>0</v>
      </c>
      <c r="R865" s="120">
        <v>0</v>
      </c>
      <c r="S865" s="120">
        <v>-1744.6132681322865</v>
      </c>
      <c r="T865" s="120">
        <v>0</v>
      </c>
      <c r="U865" s="120">
        <v>13485.621681790246</v>
      </c>
      <c r="V865" s="120">
        <v>36543.596557196011</v>
      </c>
      <c r="W865" s="120">
        <v>47987.583726240366</v>
      </c>
      <c r="X865" s="120">
        <v>98016.801965226623</v>
      </c>
      <c r="Y865" s="120">
        <v>710.9951101950852</v>
      </c>
      <c r="Z865" s="120">
        <v>0</v>
      </c>
      <c r="AA865" s="120">
        <v>710.9951101950852</v>
      </c>
      <c r="AB865" s="120">
        <v>0</v>
      </c>
      <c r="AC865" s="120">
        <v>0</v>
      </c>
      <c r="AD865" s="120">
        <v>0</v>
      </c>
    </row>
    <row r="866" spans="1:30" s="86" customFormat="1" hidden="1" outlineLevel="1" x14ac:dyDescent="0.2">
      <c r="A866" s="87"/>
      <c r="B866" s="2"/>
      <c r="E866" s="84"/>
      <c r="F866" s="91" t="s">
        <v>606</v>
      </c>
      <c r="G866" s="86" t="s">
        <v>685</v>
      </c>
      <c r="H866" s="101">
        <v>17578.215275332746</v>
      </c>
      <c r="I866" s="120">
        <v>6604.5415174431955</v>
      </c>
      <c r="J866" s="120">
        <v>-83.631458035054436</v>
      </c>
      <c r="K866" s="120">
        <v>109.51638847627382</v>
      </c>
      <c r="L866" s="120">
        <v>398.0149579767517</v>
      </c>
      <c r="M866" s="120">
        <v>-2052.8040947428381</v>
      </c>
      <c r="N866" s="120">
        <v>-1545.2727482898126</v>
      </c>
      <c r="O866" s="120">
        <v>-482.8867027874079</v>
      </c>
      <c r="P866" s="120">
        <v>24.865364890004329</v>
      </c>
      <c r="Q866" s="120">
        <v>0</v>
      </c>
      <c r="R866" s="120">
        <v>0</v>
      </c>
      <c r="S866" s="120">
        <v>-458.02133789740355</v>
      </c>
      <c r="T866" s="120">
        <v>0</v>
      </c>
      <c r="U866" s="120">
        <v>2793.1055170642517</v>
      </c>
      <c r="V866" s="120">
        <v>10003.14208168384</v>
      </c>
      <c r="W866" s="120">
        <v>0</v>
      </c>
      <c r="X866" s="120">
        <v>12796.247598748092</v>
      </c>
      <c r="Y866" s="120">
        <v>145.52461095519811</v>
      </c>
      <c r="Z866" s="120">
        <v>0</v>
      </c>
      <c r="AA866" s="120">
        <v>145.52461095519811</v>
      </c>
      <c r="AB866" s="120">
        <v>0</v>
      </c>
      <c r="AC866" s="120">
        <v>140.48706681569706</v>
      </c>
      <c r="AD866" s="120">
        <v>-21.659974407168569</v>
      </c>
    </row>
    <row r="867" spans="1:30" s="86" customFormat="1" hidden="1" outlineLevel="1" x14ac:dyDescent="0.2">
      <c r="A867" s="87"/>
      <c r="B867" s="2"/>
      <c r="E867" s="84"/>
      <c r="F867" s="91" t="s">
        <v>606</v>
      </c>
      <c r="G867" s="86" t="s">
        <v>684</v>
      </c>
      <c r="H867" s="101">
        <v>-105513.55676878565</v>
      </c>
      <c r="I867" s="120">
        <v>-77408.204487666517</v>
      </c>
      <c r="J867" s="120">
        <v>-9181.6595112764116</v>
      </c>
      <c r="K867" s="120">
        <v>-19363.896755986032</v>
      </c>
      <c r="L867" s="120">
        <v>-26021.844177872863</v>
      </c>
      <c r="M867" s="120">
        <v>0</v>
      </c>
      <c r="N867" s="120">
        <v>-45385.740933858891</v>
      </c>
      <c r="O867" s="120">
        <v>83492.186409186121</v>
      </c>
      <c r="P867" s="120">
        <v>42559.382896868272</v>
      </c>
      <c r="Q867" s="120">
        <v>0</v>
      </c>
      <c r="R867" s="120">
        <v>0</v>
      </c>
      <c r="S867" s="120">
        <v>126051.56930605439</v>
      </c>
      <c r="T867" s="120">
        <v>0</v>
      </c>
      <c r="U867" s="120">
        <v>-96585.94021494234</v>
      </c>
      <c r="V867" s="120">
        <v>0</v>
      </c>
      <c r="W867" s="120">
        <v>0</v>
      </c>
      <c r="X867" s="120">
        <v>-96585.94021494234</v>
      </c>
      <c r="Y867" s="120">
        <v>-6651.2754778295675</v>
      </c>
      <c r="Z867" s="120">
        <v>0</v>
      </c>
      <c r="AA867" s="120">
        <v>-6651.2754778295675</v>
      </c>
      <c r="AB867" s="120">
        <v>0</v>
      </c>
      <c r="AC867" s="120">
        <v>4248.2717439271601</v>
      </c>
      <c r="AD867" s="120">
        <v>-600.57719319348394</v>
      </c>
    </row>
    <row r="868" spans="1:30" s="86" customFormat="1" hidden="1" outlineLevel="1" x14ac:dyDescent="0.2">
      <c r="A868" s="87"/>
      <c r="B868" s="2"/>
      <c r="E868" s="84"/>
      <c r="F868" s="91" t="s">
        <v>606</v>
      </c>
      <c r="G868" s="86" t="s">
        <v>683</v>
      </c>
      <c r="H868" s="101">
        <v>-8893.9874124717953</v>
      </c>
      <c r="I868" s="120">
        <v>-36775.152152240633</v>
      </c>
      <c r="J868" s="120">
        <v>-4836.243904234193</v>
      </c>
      <c r="K868" s="120">
        <v>-8385.249580173233</v>
      </c>
      <c r="L868" s="120">
        <v>0</v>
      </c>
      <c r="M868" s="120">
        <v>0</v>
      </c>
      <c r="N868" s="120">
        <v>-8385.249580173233</v>
      </c>
      <c r="O868" s="120">
        <v>30706.387089116102</v>
      </c>
      <c r="P868" s="120">
        <v>0</v>
      </c>
      <c r="Q868" s="120">
        <v>0</v>
      </c>
      <c r="R868" s="120">
        <v>0</v>
      </c>
      <c r="S868" s="120">
        <v>30706.387089116102</v>
      </c>
      <c r="T868" s="120">
        <v>0</v>
      </c>
      <c r="U868" s="120">
        <v>0</v>
      </c>
      <c r="V868" s="120">
        <v>0</v>
      </c>
      <c r="W868" s="120">
        <v>0</v>
      </c>
      <c r="X868" s="120">
        <v>0</v>
      </c>
      <c r="Y868" s="120">
        <v>-2957.0833633112184</v>
      </c>
      <c r="Z868" s="120">
        <v>0</v>
      </c>
      <c r="AA868" s="120">
        <v>-2957.0833633112184</v>
      </c>
      <c r="AB868" s="120">
        <v>0</v>
      </c>
      <c r="AC868" s="120">
        <v>14957.946383737144</v>
      </c>
      <c r="AD868" s="120">
        <v>-1604.5918853657663</v>
      </c>
    </row>
    <row r="869" spans="1:30" s="86" customFormat="1" hidden="1" outlineLevel="1" x14ac:dyDescent="0.2">
      <c r="A869" s="87"/>
      <c r="B869" s="2"/>
      <c r="E869" s="84"/>
      <c r="F869" s="91" t="s">
        <v>606</v>
      </c>
      <c r="G869" s="86" t="s">
        <v>682</v>
      </c>
      <c r="H869" s="101">
        <v>-1735889.1875133738</v>
      </c>
      <c r="I869" s="120">
        <v>-166610.70358549154</v>
      </c>
      <c r="J869" s="120">
        <v>-15725.324965064083</v>
      </c>
      <c r="K869" s="120">
        <v>-33674.11463367298</v>
      </c>
      <c r="L869" s="120">
        <v>-45747.130882823461</v>
      </c>
      <c r="M869" s="120">
        <v>-7955.926210239154</v>
      </c>
      <c r="N869" s="120">
        <v>-87377.1717267356</v>
      </c>
      <c r="O869" s="120">
        <v>178376.76497052875</v>
      </c>
      <c r="P869" s="120">
        <v>88032.601732150768</v>
      </c>
      <c r="Q869" s="120">
        <v>0</v>
      </c>
      <c r="R869" s="120">
        <v>0</v>
      </c>
      <c r="S869" s="120">
        <v>266409.36670267954</v>
      </c>
      <c r="T869" s="120">
        <v>0</v>
      </c>
      <c r="U869" s="120">
        <v>-269574.89262854581</v>
      </c>
      <c r="V869" s="120">
        <v>-873144.10323132551</v>
      </c>
      <c r="W869" s="120">
        <v>-623704.66401285643</v>
      </c>
      <c r="X869" s="120">
        <v>-1766423.6598727279</v>
      </c>
      <c r="Y869" s="120">
        <v>-13906.91950921965</v>
      </c>
      <c r="Z869" s="120">
        <v>0</v>
      </c>
      <c r="AA869" s="120">
        <v>-13906.91950921965</v>
      </c>
      <c r="AB869" s="120">
        <v>0</v>
      </c>
      <c r="AC869" s="120">
        <v>54112.241089561387</v>
      </c>
      <c r="AD869" s="120">
        <v>-6367.0156463758594</v>
      </c>
    </row>
    <row r="870" spans="1:30" s="86" customFormat="1" hidden="1" outlineLevel="1" x14ac:dyDescent="0.2">
      <c r="A870" s="87"/>
      <c r="B870" s="2"/>
      <c r="E870" s="84"/>
      <c r="F870" s="91" t="s">
        <v>606</v>
      </c>
      <c r="G870" s="86" t="s">
        <v>681</v>
      </c>
      <c r="H870" s="101">
        <v>97828.574774844863</v>
      </c>
      <c r="I870" s="120">
        <v>-24499.124644684747</v>
      </c>
      <c r="J870" s="120">
        <v>-10588.060801802147</v>
      </c>
      <c r="K870" s="120">
        <v>-1792.3083825115227</v>
      </c>
      <c r="L870" s="120">
        <v>-20635.901359716296</v>
      </c>
      <c r="M870" s="120">
        <v>-19071.627236695324</v>
      </c>
      <c r="N870" s="120">
        <v>-41499.836978923136</v>
      </c>
      <c r="O870" s="120">
        <v>2545.0026353967055</v>
      </c>
      <c r="P870" s="120">
        <v>1990.8812202147376</v>
      </c>
      <c r="Q870" s="120">
        <v>0</v>
      </c>
      <c r="R870" s="120">
        <v>0</v>
      </c>
      <c r="S870" s="120">
        <v>4535.8838556114433</v>
      </c>
      <c r="T870" s="120">
        <v>0</v>
      </c>
      <c r="U870" s="120">
        <v>-877.82647307934405</v>
      </c>
      <c r="V870" s="120">
        <v>-2597.1516890730154</v>
      </c>
      <c r="W870" s="120">
        <v>-1537.2074096257966</v>
      </c>
      <c r="X870" s="120">
        <v>-5012.1855717781564</v>
      </c>
      <c r="Y870" s="120">
        <v>-186.65298109702201</v>
      </c>
      <c r="Z870" s="120">
        <v>0</v>
      </c>
      <c r="AA870" s="120">
        <v>-186.65298109702201</v>
      </c>
      <c r="AB870" s="120">
        <v>0</v>
      </c>
      <c r="AC870" s="120">
        <v>196733.08261299573</v>
      </c>
      <c r="AD870" s="120">
        <v>-21654.530715477096</v>
      </c>
    </row>
    <row r="871" spans="1:30" s="86" customFormat="1" collapsed="1" x14ac:dyDescent="0.2">
      <c r="A871" s="87"/>
      <c r="D871" s="86" t="s">
        <v>607</v>
      </c>
      <c r="E871" s="104">
        <v>-3274059.2428267002</v>
      </c>
      <c r="F871" s="104" t="s">
        <v>606</v>
      </c>
      <c r="G871" s="86" t="s">
        <v>679</v>
      </c>
      <c r="H871" s="101">
        <v>-3274059.2428267002</v>
      </c>
      <c r="I871" s="120">
        <v>-497805.60562711046</v>
      </c>
      <c r="J871" s="120">
        <v>-63472.803893619057</v>
      </c>
      <c r="K871" s="120">
        <v>-112385.2406804616</v>
      </c>
      <c r="L871" s="120">
        <v>-159578.2245717562</v>
      </c>
      <c r="M871" s="120">
        <v>-59861.952812968404</v>
      </c>
      <c r="N871" s="120">
        <v>-331825.41806518624</v>
      </c>
      <c r="O871" s="120">
        <v>509993.72754718043</v>
      </c>
      <c r="P871" s="120">
        <v>242046.98423351583</v>
      </c>
      <c r="Q871" s="120">
        <v>0</v>
      </c>
      <c r="R871" s="120">
        <v>0</v>
      </c>
      <c r="S871" s="120">
        <v>752040.71178069629</v>
      </c>
      <c r="T871" s="120">
        <v>0</v>
      </c>
      <c r="U871" s="120">
        <v>-615379.1954516964</v>
      </c>
      <c r="V871" s="120">
        <v>-1628223.9232561211</v>
      </c>
      <c r="W871" s="120">
        <v>-1088132.7722634396</v>
      </c>
      <c r="X871" s="120">
        <v>-3331735.8909712574</v>
      </c>
      <c r="Y871" s="120">
        <v>-41203.889532441317</v>
      </c>
      <c r="Z871" s="120">
        <v>0</v>
      </c>
      <c r="AA871" s="120">
        <v>-41203.889532441317</v>
      </c>
      <c r="AB871" s="120">
        <v>0</v>
      </c>
      <c r="AC871" s="120">
        <v>270192.02889703703</v>
      </c>
      <c r="AD871" s="120">
        <v>-30248.375414819362</v>
      </c>
    </row>
    <row r="872" spans="1:30" s="86" customFormat="1" hidden="1" outlineLevel="1" x14ac:dyDescent="0.2">
      <c r="A872" s="87"/>
      <c r="B872" s="2"/>
      <c r="E872" s="84"/>
      <c r="F872" s="91" t="s">
        <v>605</v>
      </c>
      <c r="G872" s="86" t="s">
        <v>687</v>
      </c>
      <c r="H872" s="101">
        <v>4608391.9228610732</v>
      </c>
      <c r="I872" s="120">
        <v>4608391.9228610732</v>
      </c>
      <c r="J872" s="120">
        <v>0</v>
      </c>
      <c r="K872" s="120">
        <v>0</v>
      </c>
      <c r="L872" s="120">
        <v>0</v>
      </c>
      <c r="M872" s="120">
        <v>0</v>
      </c>
      <c r="N872" s="120">
        <v>0</v>
      </c>
      <c r="O872" s="120">
        <v>0</v>
      </c>
      <c r="P872" s="120">
        <v>0</v>
      </c>
      <c r="Q872" s="120">
        <v>0</v>
      </c>
      <c r="R872" s="120">
        <v>0</v>
      </c>
      <c r="S872" s="120">
        <v>0</v>
      </c>
      <c r="T872" s="120">
        <v>0</v>
      </c>
      <c r="U872" s="120">
        <v>0</v>
      </c>
      <c r="V872" s="120">
        <v>0</v>
      </c>
      <c r="W872" s="120">
        <v>0</v>
      </c>
      <c r="X872" s="120">
        <v>0</v>
      </c>
      <c r="Y872" s="120">
        <v>0</v>
      </c>
      <c r="Z872" s="120">
        <v>0</v>
      </c>
      <c r="AA872" s="120">
        <v>0</v>
      </c>
      <c r="AB872" s="120">
        <v>0</v>
      </c>
      <c r="AC872" s="120">
        <v>0</v>
      </c>
      <c r="AD872" s="120">
        <v>0</v>
      </c>
    </row>
    <row r="873" spans="1:30" s="86" customFormat="1" hidden="1" outlineLevel="1" x14ac:dyDescent="0.2">
      <c r="A873" s="87"/>
      <c r="B873" s="2"/>
      <c r="E873" s="84"/>
      <c r="F873" s="91" t="s">
        <v>605</v>
      </c>
      <c r="G873" s="86" t="s">
        <v>686</v>
      </c>
      <c r="H873" s="101">
        <v>-627279.83573684655</v>
      </c>
      <c r="I873" s="120">
        <v>-627279.83573684655</v>
      </c>
      <c r="J873" s="120">
        <v>0</v>
      </c>
      <c r="K873" s="120">
        <v>0</v>
      </c>
      <c r="L873" s="120">
        <v>0</v>
      </c>
      <c r="M873" s="120">
        <v>0</v>
      </c>
      <c r="N873" s="120">
        <v>0</v>
      </c>
      <c r="O873" s="120">
        <v>0</v>
      </c>
      <c r="P873" s="120">
        <v>0</v>
      </c>
      <c r="Q873" s="120">
        <v>0</v>
      </c>
      <c r="R873" s="120">
        <v>0</v>
      </c>
      <c r="S873" s="120">
        <v>0</v>
      </c>
      <c r="T873" s="120">
        <v>0</v>
      </c>
      <c r="U873" s="120">
        <v>0</v>
      </c>
      <c r="V873" s="120">
        <v>0</v>
      </c>
      <c r="W873" s="120">
        <v>0</v>
      </c>
      <c r="X873" s="120">
        <v>0</v>
      </c>
      <c r="Y873" s="120">
        <v>0</v>
      </c>
      <c r="Z873" s="120">
        <v>0</v>
      </c>
      <c r="AA873" s="120">
        <v>0</v>
      </c>
      <c r="AB873" s="120">
        <v>0</v>
      </c>
      <c r="AC873" s="120">
        <v>0</v>
      </c>
      <c r="AD873" s="120">
        <v>0</v>
      </c>
    </row>
    <row r="874" spans="1:30" s="86" customFormat="1" hidden="1" outlineLevel="1" x14ac:dyDescent="0.2">
      <c r="A874" s="87"/>
      <c r="B874" s="2"/>
      <c r="E874" s="84"/>
      <c r="F874" s="91" t="s">
        <v>605</v>
      </c>
      <c r="G874" s="86" t="s">
        <v>685</v>
      </c>
      <c r="H874" s="101">
        <v>-132050.12654202228</v>
      </c>
      <c r="I874" s="120">
        <v>-132050.12654202228</v>
      </c>
      <c r="J874" s="120">
        <v>0</v>
      </c>
      <c r="K874" s="120">
        <v>0</v>
      </c>
      <c r="L874" s="120">
        <v>0</v>
      </c>
      <c r="M874" s="120">
        <v>0</v>
      </c>
      <c r="N874" s="120">
        <v>0</v>
      </c>
      <c r="O874" s="120">
        <v>0</v>
      </c>
      <c r="P874" s="120">
        <v>0</v>
      </c>
      <c r="Q874" s="120">
        <v>0</v>
      </c>
      <c r="R874" s="120">
        <v>0</v>
      </c>
      <c r="S874" s="120">
        <v>0</v>
      </c>
      <c r="T874" s="120">
        <v>0</v>
      </c>
      <c r="U874" s="120">
        <v>0</v>
      </c>
      <c r="V874" s="120">
        <v>0</v>
      </c>
      <c r="W874" s="120">
        <v>0</v>
      </c>
      <c r="X874" s="120">
        <v>0</v>
      </c>
      <c r="Y874" s="120">
        <v>0</v>
      </c>
      <c r="Z874" s="120">
        <v>0</v>
      </c>
      <c r="AA874" s="120">
        <v>0</v>
      </c>
      <c r="AB874" s="120">
        <v>0</v>
      </c>
      <c r="AC874" s="120">
        <v>0</v>
      </c>
      <c r="AD874" s="120">
        <v>0</v>
      </c>
    </row>
    <row r="875" spans="1:30" s="86" customFormat="1" hidden="1" outlineLevel="1" x14ac:dyDescent="0.2">
      <c r="A875" s="87"/>
      <c r="B875" s="2"/>
      <c r="E875" s="84"/>
      <c r="F875" s="91" t="s">
        <v>605</v>
      </c>
      <c r="G875" s="86" t="s">
        <v>684</v>
      </c>
      <c r="H875" s="101">
        <v>1547687.0227843209</v>
      </c>
      <c r="I875" s="120">
        <v>1547687.0227843209</v>
      </c>
      <c r="J875" s="120">
        <v>0</v>
      </c>
      <c r="K875" s="120">
        <v>0</v>
      </c>
      <c r="L875" s="120">
        <v>0</v>
      </c>
      <c r="M875" s="120">
        <v>0</v>
      </c>
      <c r="N875" s="120">
        <v>0</v>
      </c>
      <c r="O875" s="120">
        <v>0</v>
      </c>
      <c r="P875" s="120">
        <v>0</v>
      </c>
      <c r="Q875" s="120">
        <v>0</v>
      </c>
      <c r="R875" s="120">
        <v>0</v>
      </c>
      <c r="S875" s="120">
        <v>0</v>
      </c>
      <c r="T875" s="120">
        <v>0</v>
      </c>
      <c r="U875" s="120">
        <v>0</v>
      </c>
      <c r="V875" s="120">
        <v>0</v>
      </c>
      <c r="W875" s="120">
        <v>0</v>
      </c>
      <c r="X875" s="120">
        <v>0</v>
      </c>
      <c r="Y875" s="120">
        <v>0</v>
      </c>
      <c r="Z875" s="120">
        <v>0</v>
      </c>
      <c r="AA875" s="120">
        <v>0</v>
      </c>
      <c r="AB875" s="120">
        <v>0</v>
      </c>
      <c r="AC875" s="120">
        <v>0</v>
      </c>
      <c r="AD875" s="120">
        <v>0</v>
      </c>
    </row>
    <row r="876" spans="1:30" s="86" customFormat="1" hidden="1" outlineLevel="1" x14ac:dyDescent="0.2">
      <c r="A876" s="87"/>
      <c r="B876" s="2"/>
      <c r="E876" s="84"/>
      <c r="F876" s="91" t="s">
        <v>605</v>
      </c>
      <c r="G876" s="86" t="s">
        <v>683</v>
      </c>
      <c r="H876" s="101">
        <v>735276.39768482465</v>
      </c>
      <c r="I876" s="120">
        <v>735276.39768482465</v>
      </c>
      <c r="J876" s="120">
        <v>0</v>
      </c>
      <c r="K876" s="120">
        <v>0</v>
      </c>
      <c r="L876" s="120">
        <v>0</v>
      </c>
      <c r="M876" s="120">
        <v>0</v>
      </c>
      <c r="N876" s="120">
        <v>0</v>
      </c>
      <c r="O876" s="120">
        <v>0</v>
      </c>
      <c r="P876" s="120">
        <v>0</v>
      </c>
      <c r="Q876" s="120">
        <v>0</v>
      </c>
      <c r="R876" s="120">
        <v>0</v>
      </c>
      <c r="S876" s="120">
        <v>0</v>
      </c>
      <c r="T876" s="120">
        <v>0</v>
      </c>
      <c r="U876" s="120">
        <v>0</v>
      </c>
      <c r="V876" s="120">
        <v>0</v>
      </c>
      <c r="W876" s="120">
        <v>0</v>
      </c>
      <c r="X876" s="120">
        <v>0</v>
      </c>
      <c r="Y876" s="120">
        <v>0</v>
      </c>
      <c r="Z876" s="120">
        <v>0</v>
      </c>
      <c r="AA876" s="120">
        <v>0</v>
      </c>
      <c r="AB876" s="120">
        <v>0</v>
      </c>
      <c r="AC876" s="120">
        <v>0</v>
      </c>
      <c r="AD876" s="120">
        <v>0</v>
      </c>
    </row>
    <row r="877" spans="1:30" s="86" customFormat="1" hidden="1" outlineLevel="1" x14ac:dyDescent="0.2">
      <c r="A877" s="87"/>
      <c r="B877" s="2"/>
      <c r="E877" s="84"/>
      <c r="F877" s="91" t="s">
        <v>605</v>
      </c>
      <c r="G877" s="86" t="s">
        <v>682</v>
      </c>
      <c r="H877" s="101">
        <v>3331187.2495029322</v>
      </c>
      <c r="I877" s="120">
        <v>3331187.2495029322</v>
      </c>
      <c r="J877" s="120">
        <v>0</v>
      </c>
      <c r="K877" s="120">
        <v>0</v>
      </c>
      <c r="L877" s="120">
        <v>0</v>
      </c>
      <c r="M877" s="120">
        <v>0</v>
      </c>
      <c r="N877" s="120">
        <v>0</v>
      </c>
      <c r="O877" s="120">
        <v>0</v>
      </c>
      <c r="P877" s="120">
        <v>0</v>
      </c>
      <c r="Q877" s="120">
        <v>0</v>
      </c>
      <c r="R877" s="120">
        <v>0</v>
      </c>
      <c r="S877" s="120">
        <v>0</v>
      </c>
      <c r="T877" s="120">
        <v>0</v>
      </c>
      <c r="U877" s="120">
        <v>0</v>
      </c>
      <c r="V877" s="120">
        <v>0</v>
      </c>
      <c r="W877" s="120">
        <v>0</v>
      </c>
      <c r="X877" s="120">
        <v>0</v>
      </c>
      <c r="Y877" s="120">
        <v>0</v>
      </c>
      <c r="Z877" s="120">
        <v>0</v>
      </c>
      <c r="AA877" s="120">
        <v>0</v>
      </c>
      <c r="AB877" s="120">
        <v>0</v>
      </c>
      <c r="AC877" s="120">
        <v>0</v>
      </c>
      <c r="AD877" s="120">
        <v>0</v>
      </c>
    </row>
    <row r="878" spans="1:30" s="86" customFormat="1" hidden="1" outlineLevel="1" x14ac:dyDescent="0.2">
      <c r="A878" s="87"/>
      <c r="B878" s="2"/>
      <c r="E878" s="84"/>
      <c r="F878" s="91" t="s">
        <v>605</v>
      </c>
      <c r="G878" s="86" t="s">
        <v>681</v>
      </c>
      <c r="H878" s="101">
        <v>489831.50472370721</v>
      </c>
      <c r="I878" s="120">
        <v>489831.50472370721</v>
      </c>
      <c r="J878" s="120">
        <v>0</v>
      </c>
      <c r="K878" s="120">
        <v>0</v>
      </c>
      <c r="L878" s="120">
        <v>0</v>
      </c>
      <c r="M878" s="120">
        <v>0</v>
      </c>
      <c r="N878" s="120">
        <v>0</v>
      </c>
      <c r="O878" s="120">
        <v>0</v>
      </c>
      <c r="P878" s="120">
        <v>0</v>
      </c>
      <c r="Q878" s="120">
        <v>0</v>
      </c>
      <c r="R878" s="120">
        <v>0</v>
      </c>
      <c r="S878" s="120">
        <v>0</v>
      </c>
      <c r="T878" s="120">
        <v>0</v>
      </c>
      <c r="U878" s="120">
        <v>0</v>
      </c>
      <c r="V878" s="120">
        <v>0</v>
      </c>
      <c r="W878" s="120">
        <v>0</v>
      </c>
      <c r="X878" s="120">
        <v>0</v>
      </c>
      <c r="Y878" s="120">
        <v>0</v>
      </c>
      <c r="Z878" s="120">
        <v>0</v>
      </c>
      <c r="AA878" s="120">
        <v>0</v>
      </c>
      <c r="AB878" s="120">
        <v>0</v>
      </c>
      <c r="AC878" s="120">
        <v>0</v>
      </c>
      <c r="AD878" s="120">
        <v>0</v>
      </c>
    </row>
    <row r="879" spans="1:30" s="86" customFormat="1" collapsed="1" x14ac:dyDescent="0.2">
      <c r="A879" s="87"/>
      <c r="D879" s="86" t="s">
        <v>458</v>
      </c>
      <c r="E879" s="104">
        <v>9953044.1352779865</v>
      </c>
      <c r="F879" s="104" t="s">
        <v>605</v>
      </c>
      <c r="G879" s="86" t="s">
        <v>679</v>
      </c>
      <c r="H879" s="101">
        <v>9953044.1352779865</v>
      </c>
      <c r="I879" s="120">
        <v>9953044.1352779865</v>
      </c>
      <c r="J879" s="120">
        <v>0</v>
      </c>
      <c r="K879" s="120">
        <v>0</v>
      </c>
      <c r="L879" s="120">
        <v>0</v>
      </c>
      <c r="M879" s="120">
        <v>0</v>
      </c>
      <c r="N879" s="120">
        <v>0</v>
      </c>
      <c r="O879" s="120">
        <v>0</v>
      </c>
      <c r="P879" s="120">
        <v>0</v>
      </c>
      <c r="Q879" s="120">
        <v>0</v>
      </c>
      <c r="R879" s="120">
        <v>0</v>
      </c>
      <c r="S879" s="120">
        <v>0</v>
      </c>
      <c r="T879" s="120">
        <v>0</v>
      </c>
      <c r="U879" s="120">
        <v>0</v>
      </c>
      <c r="V879" s="120">
        <v>0</v>
      </c>
      <c r="W879" s="120">
        <v>0</v>
      </c>
      <c r="X879" s="120">
        <v>0</v>
      </c>
      <c r="Y879" s="120">
        <v>0</v>
      </c>
      <c r="Z879" s="120">
        <v>0</v>
      </c>
      <c r="AA879" s="120">
        <v>0</v>
      </c>
      <c r="AB879" s="120">
        <v>0</v>
      </c>
      <c r="AC879" s="120">
        <v>0</v>
      </c>
      <c r="AD879" s="120">
        <v>0</v>
      </c>
    </row>
    <row r="880" spans="1:30" hidden="1" outlineLevel="1" x14ac:dyDescent="0.2">
      <c r="F880" s="91" t="s">
        <v>399</v>
      </c>
      <c r="G880" s="86" t="s">
        <v>687</v>
      </c>
      <c r="H880" s="92">
        <v>224613568.01217976</v>
      </c>
      <c r="I880" s="99">
        <v>100168785.8991406</v>
      </c>
      <c r="J880" s="99">
        <v>6636155.936050429</v>
      </c>
      <c r="K880" s="99">
        <v>22911721.306112926</v>
      </c>
      <c r="L880" s="99">
        <v>676996.12332405697</v>
      </c>
      <c r="M880" s="99">
        <v>65912.603209780442</v>
      </c>
      <c r="N880" s="99">
        <v>23654630.03264676</v>
      </c>
      <c r="O880" s="99">
        <v>17564876.443111181</v>
      </c>
      <c r="P880" s="99">
        <v>3358384.7548492569</v>
      </c>
      <c r="Q880" s="99">
        <v>1445968.9487572613</v>
      </c>
      <c r="R880" s="99">
        <v>63505.360977214194</v>
      </c>
      <c r="S880" s="99">
        <v>22432735.507694911</v>
      </c>
      <c r="T880" s="99">
        <v>523209.48097088875</v>
      </c>
      <c r="U880" s="99">
        <v>9082764.2836324051</v>
      </c>
      <c r="V880" s="99">
        <v>48905334.266621701</v>
      </c>
      <c r="W880" s="99">
        <v>7986648.0305651547</v>
      </c>
      <c r="X880" s="99">
        <v>66497956.061790153</v>
      </c>
      <c r="Y880" s="99">
        <v>5066261.101172898</v>
      </c>
      <c r="Z880" s="99">
        <v>80317.540913341989</v>
      </c>
      <c r="AA880" s="99">
        <v>5146578.6420862395</v>
      </c>
      <c r="AB880" s="99">
        <v>76725.932770705549</v>
      </c>
      <c r="AC880" s="99">
        <v>0</v>
      </c>
      <c r="AD880" s="99">
        <v>0</v>
      </c>
    </row>
    <row r="881" spans="1:30" hidden="1" outlineLevel="1" x14ac:dyDescent="0.2">
      <c r="F881" s="91" t="s">
        <v>399</v>
      </c>
      <c r="G881" s="86" t="s">
        <v>686</v>
      </c>
      <c r="H881" s="92">
        <v>-17594274.546767466</v>
      </c>
      <c r="I881" s="99">
        <v>-13634660.553298278</v>
      </c>
      <c r="J881" s="99">
        <v>132509.45456868593</v>
      </c>
      <c r="K881" s="99">
        <v>-211754.20948301689</v>
      </c>
      <c r="L881" s="99">
        <v>-18176.895557254749</v>
      </c>
      <c r="M881" s="99">
        <v>16160.91711728878</v>
      </c>
      <c r="N881" s="99">
        <v>-213770.18792298288</v>
      </c>
      <c r="O881" s="99">
        <v>-166224.24484979795</v>
      </c>
      <c r="P881" s="99">
        <v>9628.6291151684982</v>
      </c>
      <c r="Q881" s="99">
        <v>-25274.186889635494</v>
      </c>
      <c r="R881" s="99">
        <v>-1861.4780587362716</v>
      </c>
      <c r="S881" s="99">
        <v>-183731.28068300121</v>
      </c>
      <c r="T881" s="99">
        <v>-45690.771836523927</v>
      </c>
      <c r="U881" s="99">
        <v>-462879.08677060041</v>
      </c>
      <c r="V881" s="99">
        <v>-2236684.6443125261</v>
      </c>
      <c r="W881" s="99">
        <v>-750197.85063652776</v>
      </c>
      <c r="X881" s="99">
        <v>-3495452.3535561785</v>
      </c>
      <c r="Y881" s="99">
        <v>-196208.36134582778</v>
      </c>
      <c r="Z881" s="99">
        <v>-5414.9564926228477</v>
      </c>
      <c r="AA881" s="99">
        <v>-201623.31783845063</v>
      </c>
      <c r="AB881" s="99">
        <v>2453.6919627364714</v>
      </c>
      <c r="AC881" s="99">
        <v>0</v>
      </c>
      <c r="AD881" s="99">
        <v>0</v>
      </c>
    </row>
    <row r="882" spans="1:30" hidden="1" outlineLevel="1" x14ac:dyDescent="0.2">
      <c r="F882" s="91" t="s">
        <v>399</v>
      </c>
      <c r="G882" s="86" t="s">
        <v>685</v>
      </c>
      <c r="H882" s="92">
        <v>-3693132.414530349</v>
      </c>
      <c r="I882" s="99">
        <v>-2870263.8740261956</v>
      </c>
      <c r="J882" s="99">
        <v>24550.100690190229</v>
      </c>
      <c r="K882" s="99">
        <v>-50447.633781025586</v>
      </c>
      <c r="L882" s="99">
        <v>-3880.6366364053838</v>
      </c>
      <c r="M882" s="99">
        <v>5473.4284273597459</v>
      </c>
      <c r="N882" s="99">
        <v>-48854.841990071225</v>
      </c>
      <c r="O882" s="99">
        <v>-39012.459076488769</v>
      </c>
      <c r="P882" s="99">
        <v>765.23623321747448</v>
      </c>
      <c r="Q882" s="99">
        <v>-7395.3951343307226</v>
      </c>
      <c r="R882" s="99">
        <v>0</v>
      </c>
      <c r="S882" s="99">
        <v>-45642.617977602014</v>
      </c>
      <c r="T882" s="99">
        <v>-9330.0076929451152</v>
      </c>
      <c r="U882" s="99">
        <v>-95870.265494574909</v>
      </c>
      <c r="V882" s="99">
        <v>-612251.56790356792</v>
      </c>
      <c r="W882" s="99">
        <v>0</v>
      </c>
      <c r="X882" s="99">
        <v>-717451.8410910879</v>
      </c>
      <c r="Y882" s="99">
        <v>-40159.411846269955</v>
      </c>
      <c r="Z882" s="99">
        <v>-1084.5668557346262</v>
      </c>
      <c r="AA882" s="99">
        <v>-41243.978702004584</v>
      </c>
      <c r="AB882" s="99">
        <v>472.31490645145897</v>
      </c>
      <c r="AC882" s="99">
        <v>4291.7023347226004</v>
      </c>
      <c r="AD882" s="99">
        <v>1010.621325248288</v>
      </c>
    </row>
    <row r="883" spans="1:30" hidden="1" outlineLevel="1" x14ac:dyDescent="0.2">
      <c r="F883" s="91" t="s">
        <v>399</v>
      </c>
      <c r="G883" s="86" t="s">
        <v>684</v>
      </c>
      <c r="H883" s="92">
        <v>59116193.282767646</v>
      </c>
      <c r="I883" s="99">
        <v>33640786.768828511</v>
      </c>
      <c r="J883" s="99">
        <v>2695285.6114310119</v>
      </c>
      <c r="K883" s="99">
        <v>8919786.2138341516</v>
      </c>
      <c r="L883" s="99">
        <v>253712.37899401749</v>
      </c>
      <c r="M883" s="99">
        <v>0</v>
      </c>
      <c r="N883" s="99">
        <v>9173498.5928281695</v>
      </c>
      <c r="O883" s="99">
        <v>6745341.0638415348</v>
      </c>
      <c r="P883" s="99">
        <v>1309772.9311485689</v>
      </c>
      <c r="Q883" s="99">
        <v>0</v>
      </c>
      <c r="R883" s="99">
        <v>0</v>
      </c>
      <c r="S883" s="99">
        <v>8055113.9949901039</v>
      </c>
      <c r="T883" s="99">
        <v>183331.83263693668</v>
      </c>
      <c r="U883" s="99">
        <v>3315205.843416282</v>
      </c>
      <c r="V883" s="99">
        <v>0</v>
      </c>
      <c r="W883" s="99">
        <v>0</v>
      </c>
      <c r="X883" s="99">
        <v>3498537.6760532185</v>
      </c>
      <c r="Y883" s="99">
        <v>1835506.1007473699</v>
      </c>
      <c r="Z883" s="99">
        <v>27794.852923979251</v>
      </c>
      <c r="AA883" s="99">
        <v>1863300.9536713492</v>
      </c>
      <c r="AB883" s="99">
        <v>31868.337832586956</v>
      </c>
      <c r="AC883" s="99">
        <v>129779.33254074525</v>
      </c>
      <c r="AD883" s="99">
        <v>28022.014591957137</v>
      </c>
    </row>
    <row r="884" spans="1:30" hidden="1" outlineLevel="1" x14ac:dyDescent="0.2">
      <c r="F884" s="91" t="s">
        <v>399</v>
      </c>
      <c r="G884" s="86" t="s">
        <v>683</v>
      </c>
      <c r="H884" s="92">
        <v>25153524.969157465</v>
      </c>
      <c r="I884" s="99">
        <v>15982092.080974013</v>
      </c>
      <c r="J884" s="99">
        <v>1419684.381940369</v>
      </c>
      <c r="K884" s="99">
        <v>3862581.7183034848</v>
      </c>
      <c r="L884" s="99">
        <v>0</v>
      </c>
      <c r="M884" s="99">
        <v>0</v>
      </c>
      <c r="N884" s="99">
        <v>3862581.7183034848</v>
      </c>
      <c r="O884" s="99">
        <v>2480771.7064604238</v>
      </c>
      <c r="P884" s="99">
        <v>0</v>
      </c>
      <c r="Q884" s="99">
        <v>0</v>
      </c>
      <c r="R884" s="99">
        <v>0</v>
      </c>
      <c r="S884" s="99">
        <v>2480771.7064604238</v>
      </c>
      <c r="T884" s="99">
        <v>49346.40594637594</v>
      </c>
      <c r="U884" s="99">
        <v>0</v>
      </c>
      <c r="V884" s="99">
        <v>0</v>
      </c>
      <c r="W884" s="99">
        <v>0</v>
      </c>
      <c r="X884" s="99">
        <v>49346.40594637594</v>
      </c>
      <c r="Y884" s="99">
        <v>816045.67001748423</v>
      </c>
      <c r="Z884" s="99">
        <v>0</v>
      </c>
      <c r="AA884" s="99">
        <v>816045.67001748423</v>
      </c>
      <c r="AB884" s="99">
        <v>11188.841567849198</v>
      </c>
      <c r="AC884" s="99">
        <v>456946.35721846716</v>
      </c>
      <c r="AD884" s="99">
        <v>74867.806729000789</v>
      </c>
    </row>
    <row r="885" spans="1:30" hidden="1" outlineLevel="1" x14ac:dyDescent="0.2">
      <c r="F885" s="91" t="s">
        <v>399</v>
      </c>
      <c r="G885" s="86" t="s">
        <v>682</v>
      </c>
      <c r="H885" s="92">
        <v>190277222.24663815</v>
      </c>
      <c r="I885" s="99">
        <v>72407249.20337154</v>
      </c>
      <c r="J885" s="99">
        <v>4616185.3487771032</v>
      </c>
      <c r="K885" s="99">
        <v>15511645.577208208</v>
      </c>
      <c r="L885" s="99">
        <v>446033.46823132818</v>
      </c>
      <c r="M885" s="99">
        <v>21213.028947389477</v>
      </c>
      <c r="N885" s="99">
        <v>15978892.074386925</v>
      </c>
      <c r="O885" s="99">
        <v>14411074.488983992</v>
      </c>
      <c r="P885" s="99">
        <v>2709219.7057170733</v>
      </c>
      <c r="Q885" s="99">
        <v>1194489.7347850844</v>
      </c>
      <c r="R885" s="99">
        <v>55349.897720365283</v>
      </c>
      <c r="S885" s="99">
        <v>18370133.827206515</v>
      </c>
      <c r="T885" s="99">
        <v>538670.49952598324</v>
      </c>
      <c r="U885" s="99">
        <v>9252860.7920742929</v>
      </c>
      <c r="V885" s="99">
        <v>53441592.835912876</v>
      </c>
      <c r="W885" s="99">
        <v>9750478.3954889271</v>
      </c>
      <c r="X885" s="99">
        <v>72983602.523002088</v>
      </c>
      <c r="Y885" s="99">
        <v>3837795.5757299289</v>
      </c>
      <c r="Z885" s="99">
        <v>62432.138029660338</v>
      </c>
      <c r="AA885" s="99">
        <v>3900227.7137595895</v>
      </c>
      <c r="AB885" s="99">
        <v>70795.755423469091</v>
      </c>
      <c r="AC885" s="99">
        <v>1653060.5747916051</v>
      </c>
      <c r="AD885" s="99">
        <v>297075.22591935069</v>
      </c>
    </row>
    <row r="886" spans="1:30" hidden="1" outlineLevel="1" x14ac:dyDescent="0.2">
      <c r="F886" s="91" t="s">
        <v>399</v>
      </c>
      <c r="G886" s="86" t="s">
        <v>681</v>
      </c>
      <c r="H886" s="92">
        <v>22527109.263880037</v>
      </c>
      <c r="I886" s="99">
        <v>10647060.394303637</v>
      </c>
      <c r="J886" s="99">
        <v>3108136.159591347</v>
      </c>
      <c r="K886" s="99">
        <v>825609.00849275326</v>
      </c>
      <c r="L886" s="99">
        <v>201199.56106383388</v>
      </c>
      <c r="M886" s="99">
        <v>50851.022238638674</v>
      </c>
      <c r="N886" s="99">
        <v>1077659.5917952259</v>
      </c>
      <c r="O886" s="99">
        <v>205610.98615855098</v>
      </c>
      <c r="P886" s="99">
        <v>61269.740157843706</v>
      </c>
      <c r="Q886" s="99">
        <v>119045.89746437287</v>
      </c>
      <c r="R886" s="99">
        <v>20070.219310024971</v>
      </c>
      <c r="S886" s="99">
        <v>405996.84309079254</v>
      </c>
      <c r="T886" s="99">
        <v>1109.5599864599633</v>
      </c>
      <c r="U886" s="99">
        <v>30130.425262536577</v>
      </c>
      <c r="V886" s="99">
        <v>158961.07250439937</v>
      </c>
      <c r="W886" s="99">
        <v>24031.418236489033</v>
      </c>
      <c r="X886" s="99">
        <v>214232.47598988496</v>
      </c>
      <c r="Y886" s="99">
        <v>51509.321282549688</v>
      </c>
      <c r="Z886" s="99">
        <v>823.99141987136534</v>
      </c>
      <c r="AA886" s="99">
        <v>52333.312702421055</v>
      </c>
      <c r="AB886" s="99">
        <v>1376.125463500714</v>
      </c>
      <c r="AC886" s="99">
        <v>6009947.0300352899</v>
      </c>
      <c r="AD886" s="99">
        <v>1010367.3309079411</v>
      </c>
    </row>
    <row r="887" spans="1:30" collapsed="1" x14ac:dyDescent="0.2">
      <c r="B887" s="86"/>
      <c r="D887" s="84" t="s">
        <v>71</v>
      </c>
      <c r="E887" s="104">
        <v>500400210.81332529</v>
      </c>
      <c r="F887" s="104" t="s">
        <v>399</v>
      </c>
      <c r="G887" s="86" t="s">
        <v>679</v>
      </c>
      <c r="H887" s="92">
        <v>500400210.81332523</v>
      </c>
      <c r="I887" s="99">
        <v>216341049.91929379</v>
      </c>
      <c r="J887" s="99">
        <v>18632506.993049126</v>
      </c>
      <c r="K887" s="99">
        <v>51769141.980687477</v>
      </c>
      <c r="L887" s="99">
        <v>1555883.9994195763</v>
      </c>
      <c r="M887" s="99">
        <v>159610.999940457</v>
      </c>
      <c r="N887" s="99">
        <v>53484636.980047509</v>
      </c>
      <c r="O887" s="99">
        <v>41202437.9846294</v>
      </c>
      <c r="P887" s="99">
        <v>7449040.997221129</v>
      </c>
      <c r="Q887" s="99">
        <v>2726834.9989827517</v>
      </c>
      <c r="R887" s="99">
        <v>137063.99994886815</v>
      </c>
      <c r="S887" s="99">
        <v>51515377.980782144</v>
      </c>
      <c r="T887" s="99">
        <v>1240646.9995371758</v>
      </c>
      <c r="U887" s="99">
        <v>21122211.99212034</v>
      </c>
      <c r="V887" s="99">
        <v>99656951.962822899</v>
      </c>
      <c r="W887" s="99">
        <v>17010959.993654046</v>
      </c>
      <c r="X887" s="99">
        <v>139030770.94813445</v>
      </c>
      <c r="Y887" s="99">
        <v>11370749.995758133</v>
      </c>
      <c r="Z887" s="99">
        <v>164868.99993849549</v>
      </c>
      <c r="AA887" s="99">
        <v>11535618.995696628</v>
      </c>
      <c r="AB887" s="99">
        <v>194880.99992729948</v>
      </c>
      <c r="AC887" s="99">
        <v>8254024.9969208278</v>
      </c>
      <c r="AD887" s="99">
        <v>1411342.9994734973</v>
      </c>
    </row>
    <row r="888" spans="1:30" s="86" customFormat="1" x14ac:dyDescent="0.2">
      <c r="A888" s="87"/>
      <c r="E888" s="93"/>
      <c r="F888" s="93"/>
      <c r="H888" s="101"/>
      <c r="I888" s="120"/>
      <c r="J888" s="120"/>
      <c r="K888" s="120"/>
      <c r="L888" s="120"/>
      <c r="M888" s="120"/>
      <c r="N888" s="120"/>
      <c r="O888" s="120"/>
      <c r="P888" s="120"/>
      <c r="Q888" s="120"/>
      <c r="R888" s="120"/>
      <c r="S888" s="120"/>
      <c r="T888" s="120"/>
      <c r="U888" s="120"/>
      <c r="V888" s="120"/>
      <c r="W888" s="120"/>
      <c r="X888" s="120"/>
      <c r="Y888" s="120"/>
      <c r="Z888" s="120"/>
      <c r="AA888" s="120"/>
      <c r="AB888" s="120"/>
      <c r="AC888" s="120"/>
      <c r="AD888" s="120"/>
    </row>
    <row r="889" spans="1:30" hidden="1" outlineLevel="1" x14ac:dyDescent="0.2">
      <c r="F889" s="91" t="s">
        <v>199</v>
      </c>
      <c r="G889" s="86" t="s">
        <v>687</v>
      </c>
      <c r="H889" s="92">
        <v>0</v>
      </c>
      <c r="I889" s="99">
        <v>0</v>
      </c>
      <c r="J889" s="99">
        <v>0</v>
      </c>
      <c r="K889" s="99">
        <v>0</v>
      </c>
      <c r="L889" s="99">
        <v>0</v>
      </c>
      <c r="M889" s="99">
        <v>0</v>
      </c>
      <c r="N889" s="99">
        <v>0</v>
      </c>
      <c r="O889" s="99">
        <v>0</v>
      </c>
      <c r="P889" s="99">
        <v>0</v>
      </c>
      <c r="Q889" s="99">
        <v>0</v>
      </c>
      <c r="R889" s="99">
        <v>0</v>
      </c>
      <c r="S889" s="99">
        <v>0</v>
      </c>
      <c r="T889" s="99">
        <v>0</v>
      </c>
      <c r="U889" s="99">
        <v>0</v>
      </c>
      <c r="V889" s="99">
        <v>0</v>
      </c>
      <c r="W889" s="99">
        <v>0</v>
      </c>
      <c r="X889" s="99">
        <v>0</v>
      </c>
      <c r="Y889" s="99">
        <v>0</v>
      </c>
      <c r="Z889" s="99">
        <v>0</v>
      </c>
      <c r="AA889" s="99">
        <v>0</v>
      </c>
      <c r="AB889" s="99">
        <v>0</v>
      </c>
      <c r="AC889" s="99">
        <v>0</v>
      </c>
      <c r="AD889" s="99">
        <v>0</v>
      </c>
    </row>
    <row r="890" spans="1:30" hidden="1" outlineLevel="1" x14ac:dyDescent="0.2">
      <c r="F890" s="91" t="s">
        <v>199</v>
      </c>
      <c r="G890" s="86" t="s">
        <v>686</v>
      </c>
      <c r="H890" s="92">
        <v>0</v>
      </c>
      <c r="I890" s="99">
        <v>0</v>
      </c>
      <c r="J890" s="99">
        <v>0</v>
      </c>
      <c r="K890" s="99">
        <v>0</v>
      </c>
      <c r="L890" s="99">
        <v>0</v>
      </c>
      <c r="M890" s="99">
        <v>0</v>
      </c>
      <c r="N890" s="99">
        <v>0</v>
      </c>
      <c r="O890" s="99">
        <v>0</v>
      </c>
      <c r="P890" s="99">
        <v>0</v>
      </c>
      <c r="Q890" s="99">
        <v>0</v>
      </c>
      <c r="R890" s="99">
        <v>0</v>
      </c>
      <c r="S890" s="99">
        <v>0</v>
      </c>
      <c r="T890" s="99">
        <v>0</v>
      </c>
      <c r="U890" s="99">
        <v>0</v>
      </c>
      <c r="V890" s="99">
        <v>0</v>
      </c>
      <c r="W890" s="99">
        <v>0</v>
      </c>
      <c r="X890" s="99">
        <v>0</v>
      </c>
      <c r="Y890" s="99">
        <v>0</v>
      </c>
      <c r="Z890" s="99">
        <v>0</v>
      </c>
      <c r="AA890" s="99">
        <v>0</v>
      </c>
      <c r="AB890" s="99">
        <v>0</v>
      </c>
      <c r="AC890" s="99">
        <v>0</v>
      </c>
      <c r="AD890" s="99">
        <v>0</v>
      </c>
    </row>
    <row r="891" spans="1:30" hidden="1" outlineLevel="1" x14ac:dyDescent="0.2">
      <c r="F891" s="91" t="s">
        <v>199</v>
      </c>
      <c r="G891" s="86" t="s">
        <v>685</v>
      </c>
      <c r="H891" s="92">
        <v>0</v>
      </c>
      <c r="I891" s="99">
        <v>0</v>
      </c>
      <c r="J891" s="99">
        <v>0</v>
      </c>
      <c r="K891" s="99">
        <v>0</v>
      </c>
      <c r="L891" s="99">
        <v>0</v>
      </c>
      <c r="M891" s="99">
        <v>0</v>
      </c>
      <c r="N891" s="99">
        <v>0</v>
      </c>
      <c r="O891" s="99">
        <v>0</v>
      </c>
      <c r="P891" s="99">
        <v>0</v>
      </c>
      <c r="Q891" s="99">
        <v>0</v>
      </c>
      <c r="R891" s="99">
        <v>0</v>
      </c>
      <c r="S891" s="99">
        <v>0</v>
      </c>
      <c r="T891" s="99">
        <v>0</v>
      </c>
      <c r="U891" s="99">
        <v>0</v>
      </c>
      <c r="V891" s="99">
        <v>0</v>
      </c>
      <c r="W891" s="99">
        <v>0</v>
      </c>
      <c r="X891" s="99">
        <v>0</v>
      </c>
      <c r="Y891" s="99">
        <v>0</v>
      </c>
      <c r="Z891" s="99">
        <v>0</v>
      </c>
      <c r="AA891" s="99">
        <v>0</v>
      </c>
      <c r="AB891" s="99">
        <v>0</v>
      </c>
      <c r="AC891" s="99">
        <v>0</v>
      </c>
      <c r="AD891" s="99">
        <v>0</v>
      </c>
    </row>
    <row r="892" spans="1:30" hidden="1" outlineLevel="1" x14ac:dyDescent="0.2">
      <c r="F892" s="91" t="s">
        <v>199</v>
      </c>
      <c r="G892" s="86" t="s">
        <v>684</v>
      </c>
      <c r="H892" s="92">
        <v>0</v>
      </c>
      <c r="I892" s="99">
        <v>0</v>
      </c>
      <c r="J892" s="99">
        <v>0</v>
      </c>
      <c r="K892" s="99">
        <v>0</v>
      </c>
      <c r="L892" s="99">
        <v>0</v>
      </c>
      <c r="M892" s="99">
        <v>0</v>
      </c>
      <c r="N892" s="99">
        <v>0</v>
      </c>
      <c r="O892" s="99">
        <v>0</v>
      </c>
      <c r="P892" s="99">
        <v>0</v>
      </c>
      <c r="Q892" s="99">
        <v>0</v>
      </c>
      <c r="R892" s="99">
        <v>0</v>
      </c>
      <c r="S892" s="99">
        <v>0</v>
      </c>
      <c r="T892" s="99">
        <v>0</v>
      </c>
      <c r="U892" s="99">
        <v>0</v>
      </c>
      <c r="V892" s="99">
        <v>0</v>
      </c>
      <c r="W892" s="99">
        <v>0</v>
      </c>
      <c r="X892" s="99">
        <v>0</v>
      </c>
      <c r="Y892" s="99">
        <v>0</v>
      </c>
      <c r="Z892" s="99">
        <v>0</v>
      </c>
      <c r="AA892" s="99">
        <v>0</v>
      </c>
      <c r="AB892" s="99">
        <v>0</v>
      </c>
      <c r="AC892" s="99">
        <v>0</v>
      </c>
      <c r="AD892" s="99">
        <v>0</v>
      </c>
    </row>
    <row r="893" spans="1:30" hidden="1" outlineLevel="1" x14ac:dyDescent="0.2">
      <c r="F893" s="91" t="s">
        <v>199</v>
      </c>
      <c r="G893" s="86" t="s">
        <v>683</v>
      </c>
      <c r="H893" s="92">
        <v>0</v>
      </c>
      <c r="I893" s="99">
        <v>0</v>
      </c>
      <c r="J893" s="99">
        <v>0</v>
      </c>
      <c r="K893" s="99">
        <v>0</v>
      </c>
      <c r="L893" s="99">
        <v>0</v>
      </c>
      <c r="M893" s="99">
        <v>0</v>
      </c>
      <c r="N893" s="99">
        <v>0</v>
      </c>
      <c r="O893" s="99">
        <v>0</v>
      </c>
      <c r="P893" s="99">
        <v>0</v>
      </c>
      <c r="Q893" s="99">
        <v>0</v>
      </c>
      <c r="R893" s="99">
        <v>0</v>
      </c>
      <c r="S893" s="99">
        <v>0</v>
      </c>
      <c r="T893" s="99">
        <v>0</v>
      </c>
      <c r="U893" s="99">
        <v>0</v>
      </c>
      <c r="V893" s="99">
        <v>0</v>
      </c>
      <c r="W893" s="99">
        <v>0</v>
      </c>
      <c r="X893" s="99">
        <v>0</v>
      </c>
      <c r="Y893" s="99">
        <v>0</v>
      </c>
      <c r="Z893" s="99">
        <v>0</v>
      </c>
      <c r="AA893" s="99">
        <v>0</v>
      </c>
      <c r="AB893" s="99">
        <v>0</v>
      </c>
      <c r="AC893" s="99">
        <v>0</v>
      </c>
      <c r="AD893" s="99">
        <v>0</v>
      </c>
    </row>
    <row r="894" spans="1:30" hidden="1" outlineLevel="1" x14ac:dyDescent="0.2">
      <c r="F894" s="91" t="s">
        <v>199</v>
      </c>
      <c r="G894" s="86" t="s">
        <v>682</v>
      </c>
      <c r="H894" s="92">
        <v>46350788.999999993</v>
      </c>
      <c r="I894" s="99">
        <v>17392071.617380496</v>
      </c>
      <c r="J894" s="99">
        <v>1127118.624802981</v>
      </c>
      <c r="K894" s="99">
        <v>3781605.1700781635</v>
      </c>
      <c r="L894" s="99">
        <v>120187.99743147779</v>
      </c>
      <c r="M894" s="99">
        <v>11079.928340256667</v>
      </c>
      <c r="N894" s="99">
        <v>3912873.0958498982</v>
      </c>
      <c r="O894" s="99">
        <v>3447742.1992759448</v>
      </c>
      <c r="P894" s="99">
        <v>639145.06344252406</v>
      </c>
      <c r="Q894" s="99">
        <v>290411.1573179742</v>
      </c>
      <c r="R894" s="99">
        <v>13455.95069532305</v>
      </c>
      <c r="S894" s="99">
        <v>4390754.3707317663</v>
      </c>
      <c r="T894" s="99">
        <v>132124.01453464644</v>
      </c>
      <c r="U894" s="99">
        <v>2319899.762935841</v>
      </c>
      <c r="V894" s="99">
        <v>13171427.680600196</v>
      </c>
      <c r="W894" s="99">
        <v>2498928.1038322998</v>
      </c>
      <c r="X894" s="99">
        <v>18122379.561902985</v>
      </c>
      <c r="Y894" s="99">
        <v>934097.28869596682</v>
      </c>
      <c r="Z894" s="99">
        <v>15205.614764593587</v>
      </c>
      <c r="AA894" s="99">
        <v>949302.90346056037</v>
      </c>
      <c r="AB894" s="99">
        <v>16960.640124393645</v>
      </c>
      <c r="AC894" s="99">
        <v>366751.13101469434</v>
      </c>
      <c r="AD894" s="99">
        <v>72577.054732216944</v>
      </c>
    </row>
    <row r="895" spans="1:30" hidden="1" outlineLevel="1" x14ac:dyDescent="0.2">
      <c r="F895" s="91" t="s">
        <v>199</v>
      </c>
      <c r="G895" s="86" t="s">
        <v>681</v>
      </c>
      <c r="H895" s="92">
        <v>0</v>
      </c>
      <c r="I895" s="99">
        <v>0</v>
      </c>
      <c r="J895" s="99">
        <v>0</v>
      </c>
      <c r="K895" s="99">
        <v>0</v>
      </c>
      <c r="L895" s="99">
        <v>0</v>
      </c>
      <c r="M895" s="99">
        <v>0</v>
      </c>
      <c r="N895" s="99">
        <v>0</v>
      </c>
      <c r="O895" s="99">
        <v>0</v>
      </c>
      <c r="P895" s="99">
        <v>0</v>
      </c>
      <c r="Q895" s="99">
        <v>0</v>
      </c>
      <c r="R895" s="99">
        <v>0</v>
      </c>
      <c r="S895" s="99">
        <v>0</v>
      </c>
      <c r="T895" s="99">
        <v>0</v>
      </c>
      <c r="U895" s="99">
        <v>0</v>
      </c>
      <c r="V895" s="99">
        <v>0</v>
      </c>
      <c r="W895" s="99">
        <v>0</v>
      </c>
      <c r="X895" s="99">
        <v>0</v>
      </c>
      <c r="Y895" s="99">
        <v>0</v>
      </c>
      <c r="Z895" s="99">
        <v>0</v>
      </c>
      <c r="AA895" s="99">
        <v>0</v>
      </c>
      <c r="AB895" s="99">
        <v>0</v>
      </c>
      <c r="AC895" s="99">
        <v>0</v>
      </c>
      <c r="AD895" s="99">
        <v>0</v>
      </c>
    </row>
    <row r="896" spans="1:30" collapsed="1" x14ac:dyDescent="0.2">
      <c r="B896" s="86"/>
      <c r="D896" s="84" t="s">
        <v>604</v>
      </c>
      <c r="E896" s="104">
        <v>46350789</v>
      </c>
      <c r="F896" s="104" t="s">
        <v>199</v>
      </c>
      <c r="G896" s="86" t="s">
        <v>679</v>
      </c>
      <c r="H896" s="92">
        <v>46350788.999999993</v>
      </c>
      <c r="I896" s="99">
        <v>17392071.617380496</v>
      </c>
      <c r="J896" s="99">
        <v>1127118.624802981</v>
      </c>
      <c r="K896" s="99">
        <v>3781605.1700781635</v>
      </c>
      <c r="L896" s="99">
        <v>120187.99743147779</v>
      </c>
      <c r="M896" s="99">
        <v>11079.928340256667</v>
      </c>
      <c r="N896" s="99">
        <v>3912873.0958498982</v>
      </c>
      <c r="O896" s="99">
        <v>3447742.1992759448</v>
      </c>
      <c r="P896" s="99">
        <v>639145.06344252406</v>
      </c>
      <c r="Q896" s="99">
        <v>290411.1573179742</v>
      </c>
      <c r="R896" s="99">
        <v>13455.95069532305</v>
      </c>
      <c r="S896" s="99">
        <v>4390754.3707317663</v>
      </c>
      <c r="T896" s="99">
        <v>132124.01453464644</v>
      </c>
      <c r="U896" s="99">
        <v>2319899.762935841</v>
      </c>
      <c r="V896" s="99">
        <v>13171427.680600196</v>
      </c>
      <c r="W896" s="99">
        <v>2498928.1038322998</v>
      </c>
      <c r="X896" s="99">
        <v>18122379.561902985</v>
      </c>
      <c r="Y896" s="99">
        <v>934097.28869596682</v>
      </c>
      <c r="Z896" s="99">
        <v>15205.614764593587</v>
      </c>
      <c r="AA896" s="99">
        <v>949302.90346056037</v>
      </c>
      <c r="AB896" s="99">
        <v>16960.640124393645</v>
      </c>
      <c r="AC896" s="99">
        <v>366751.13101469434</v>
      </c>
      <c r="AD896" s="99">
        <v>72577.054732216944</v>
      </c>
    </row>
    <row r="897" spans="1:30" hidden="1" outlineLevel="1" x14ac:dyDescent="0.2">
      <c r="F897" s="91" t="s">
        <v>201</v>
      </c>
      <c r="G897" s="86" t="s">
        <v>687</v>
      </c>
      <c r="H897" s="92">
        <v>0</v>
      </c>
      <c r="I897" s="99">
        <v>0</v>
      </c>
      <c r="J897" s="99">
        <v>0</v>
      </c>
      <c r="K897" s="99">
        <v>0</v>
      </c>
      <c r="L897" s="99">
        <v>0</v>
      </c>
      <c r="M897" s="99">
        <v>0</v>
      </c>
      <c r="N897" s="99">
        <v>0</v>
      </c>
      <c r="O897" s="99">
        <v>0</v>
      </c>
      <c r="P897" s="99">
        <v>0</v>
      </c>
      <c r="Q897" s="99">
        <v>0</v>
      </c>
      <c r="R897" s="99">
        <v>0</v>
      </c>
      <c r="S897" s="99">
        <v>0</v>
      </c>
      <c r="T897" s="99">
        <v>0</v>
      </c>
      <c r="U897" s="99">
        <v>0</v>
      </c>
      <c r="V897" s="99">
        <v>0</v>
      </c>
      <c r="W897" s="99">
        <v>0</v>
      </c>
      <c r="X897" s="99">
        <v>0</v>
      </c>
      <c r="Y897" s="99">
        <v>0</v>
      </c>
      <c r="Z897" s="99">
        <v>0</v>
      </c>
      <c r="AA897" s="99">
        <v>0</v>
      </c>
      <c r="AB897" s="99">
        <v>0</v>
      </c>
      <c r="AC897" s="99">
        <v>0</v>
      </c>
      <c r="AD897" s="99">
        <v>0</v>
      </c>
    </row>
    <row r="898" spans="1:30" hidden="1" outlineLevel="1" x14ac:dyDescent="0.2">
      <c r="F898" s="91" t="s">
        <v>201</v>
      </c>
      <c r="G898" s="86" t="s">
        <v>686</v>
      </c>
      <c r="H898" s="92">
        <v>0</v>
      </c>
      <c r="I898" s="99">
        <v>0</v>
      </c>
      <c r="J898" s="99">
        <v>0</v>
      </c>
      <c r="K898" s="99">
        <v>0</v>
      </c>
      <c r="L898" s="99">
        <v>0</v>
      </c>
      <c r="M898" s="99">
        <v>0</v>
      </c>
      <c r="N898" s="99">
        <v>0</v>
      </c>
      <c r="O898" s="99">
        <v>0</v>
      </c>
      <c r="P898" s="99">
        <v>0</v>
      </c>
      <c r="Q898" s="99">
        <v>0</v>
      </c>
      <c r="R898" s="99">
        <v>0</v>
      </c>
      <c r="S898" s="99">
        <v>0</v>
      </c>
      <c r="T898" s="99">
        <v>0</v>
      </c>
      <c r="U898" s="99">
        <v>0</v>
      </c>
      <c r="V898" s="99">
        <v>0</v>
      </c>
      <c r="W898" s="99">
        <v>0</v>
      </c>
      <c r="X898" s="99">
        <v>0</v>
      </c>
      <c r="Y898" s="99">
        <v>0</v>
      </c>
      <c r="Z898" s="99">
        <v>0</v>
      </c>
      <c r="AA898" s="99">
        <v>0</v>
      </c>
      <c r="AB898" s="99">
        <v>0</v>
      </c>
      <c r="AC898" s="99">
        <v>0</v>
      </c>
      <c r="AD898" s="99">
        <v>0</v>
      </c>
    </row>
    <row r="899" spans="1:30" hidden="1" outlineLevel="1" x14ac:dyDescent="0.2">
      <c r="F899" s="91" t="s">
        <v>201</v>
      </c>
      <c r="G899" s="86" t="s">
        <v>685</v>
      </c>
      <c r="H899" s="92">
        <v>0</v>
      </c>
      <c r="I899" s="99">
        <v>0</v>
      </c>
      <c r="J899" s="99">
        <v>0</v>
      </c>
      <c r="K899" s="99">
        <v>0</v>
      </c>
      <c r="L899" s="99">
        <v>0</v>
      </c>
      <c r="M899" s="99">
        <v>0</v>
      </c>
      <c r="N899" s="99">
        <v>0</v>
      </c>
      <c r="O899" s="99">
        <v>0</v>
      </c>
      <c r="P899" s="99">
        <v>0</v>
      </c>
      <c r="Q899" s="99">
        <v>0</v>
      </c>
      <c r="R899" s="99">
        <v>0</v>
      </c>
      <c r="S899" s="99">
        <v>0</v>
      </c>
      <c r="T899" s="99">
        <v>0</v>
      </c>
      <c r="U899" s="99">
        <v>0</v>
      </c>
      <c r="V899" s="99">
        <v>0</v>
      </c>
      <c r="W899" s="99">
        <v>0</v>
      </c>
      <c r="X899" s="99">
        <v>0</v>
      </c>
      <c r="Y899" s="99">
        <v>0</v>
      </c>
      <c r="Z899" s="99">
        <v>0</v>
      </c>
      <c r="AA899" s="99">
        <v>0</v>
      </c>
      <c r="AB899" s="99">
        <v>0</v>
      </c>
      <c r="AC899" s="99">
        <v>0</v>
      </c>
      <c r="AD899" s="99">
        <v>0</v>
      </c>
    </row>
    <row r="900" spans="1:30" hidden="1" outlineLevel="1" x14ac:dyDescent="0.2">
      <c r="F900" s="91" t="s">
        <v>201</v>
      </c>
      <c r="G900" s="86" t="s">
        <v>684</v>
      </c>
      <c r="H900" s="92">
        <v>0</v>
      </c>
      <c r="I900" s="99">
        <v>0</v>
      </c>
      <c r="J900" s="99">
        <v>0</v>
      </c>
      <c r="K900" s="99">
        <v>0</v>
      </c>
      <c r="L900" s="99">
        <v>0</v>
      </c>
      <c r="M900" s="99">
        <v>0</v>
      </c>
      <c r="N900" s="99">
        <v>0</v>
      </c>
      <c r="O900" s="99">
        <v>0</v>
      </c>
      <c r="P900" s="99">
        <v>0</v>
      </c>
      <c r="Q900" s="99">
        <v>0</v>
      </c>
      <c r="R900" s="99">
        <v>0</v>
      </c>
      <c r="S900" s="99">
        <v>0</v>
      </c>
      <c r="T900" s="99">
        <v>0</v>
      </c>
      <c r="U900" s="99">
        <v>0</v>
      </c>
      <c r="V900" s="99">
        <v>0</v>
      </c>
      <c r="W900" s="99">
        <v>0</v>
      </c>
      <c r="X900" s="99">
        <v>0</v>
      </c>
      <c r="Y900" s="99">
        <v>0</v>
      </c>
      <c r="Z900" s="99">
        <v>0</v>
      </c>
      <c r="AA900" s="99">
        <v>0</v>
      </c>
      <c r="AB900" s="99">
        <v>0</v>
      </c>
      <c r="AC900" s="99">
        <v>0</v>
      </c>
      <c r="AD900" s="99">
        <v>0</v>
      </c>
    </row>
    <row r="901" spans="1:30" hidden="1" outlineLevel="1" x14ac:dyDescent="0.2">
      <c r="F901" s="91" t="s">
        <v>201</v>
      </c>
      <c r="G901" s="86" t="s">
        <v>683</v>
      </c>
      <c r="H901" s="92">
        <v>0</v>
      </c>
      <c r="I901" s="99">
        <v>0</v>
      </c>
      <c r="J901" s="99">
        <v>0</v>
      </c>
      <c r="K901" s="99">
        <v>0</v>
      </c>
      <c r="L901" s="99">
        <v>0</v>
      </c>
      <c r="M901" s="99">
        <v>0</v>
      </c>
      <c r="N901" s="99">
        <v>0</v>
      </c>
      <c r="O901" s="99">
        <v>0</v>
      </c>
      <c r="P901" s="99">
        <v>0</v>
      </c>
      <c r="Q901" s="99">
        <v>0</v>
      </c>
      <c r="R901" s="99">
        <v>0</v>
      </c>
      <c r="S901" s="99">
        <v>0</v>
      </c>
      <c r="T901" s="99">
        <v>0</v>
      </c>
      <c r="U901" s="99">
        <v>0</v>
      </c>
      <c r="V901" s="99">
        <v>0</v>
      </c>
      <c r="W901" s="99">
        <v>0</v>
      </c>
      <c r="X901" s="99">
        <v>0</v>
      </c>
      <c r="Y901" s="99">
        <v>0</v>
      </c>
      <c r="Z901" s="99">
        <v>0</v>
      </c>
      <c r="AA901" s="99">
        <v>0</v>
      </c>
      <c r="AB901" s="99">
        <v>0</v>
      </c>
      <c r="AC901" s="99">
        <v>0</v>
      </c>
      <c r="AD901" s="99">
        <v>0</v>
      </c>
    </row>
    <row r="902" spans="1:30" hidden="1" outlineLevel="1" x14ac:dyDescent="0.2">
      <c r="F902" s="91" t="s">
        <v>201</v>
      </c>
      <c r="G902" s="86" t="s">
        <v>682</v>
      </c>
      <c r="H902" s="92">
        <v>0</v>
      </c>
      <c r="I902" s="99">
        <v>0</v>
      </c>
      <c r="J902" s="99">
        <v>0</v>
      </c>
      <c r="K902" s="99">
        <v>0</v>
      </c>
      <c r="L902" s="99">
        <v>0</v>
      </c>
      <c r="M902" s="99">
        <v>0</v>
      </c>
      <c r="N902" s="99">
        <v>0</v>
      </c>
      <c r="O902" s="99">
        <v>0</v>
      </c>
      <c r="P902" s="99">
        <v>0</v>
      </c>
      <c r="Q902" s="99">
        <v>0</v>
      </c>
      <c r="R902" s="99">
        <v>0</v>
      </c>
      <c r="S902" s="99">
        <v>0</v>
      </c>
      <c r="T902" s="99">
        <v>0</v>
      </c>
      <c r="U902" s="99">
        <v>0</v>
      </c>
      <c r="V902" s="99">
        <v>0</v>
      </c>
      <c r="W902" s="99">
        <v>0</v>
      </c>
      <c r="X902" s="99">
        <v>0</v>
      </c>
      <c r="Y902" s="99">
        <v>0</v>
      </c>
      <c r="Z902" s="99">
        <v>0</v>
      </c>
      <c r="AA902" s="99">
        <v>0</v>
      </c>
      <c r="AB902" s="99">
        <v>0</v>
      </c>
      <c r="AC902" s="99">
        <v>0</v>
      </c>
      <c r="AD902" s="99">
        <v>0</v>
      </c>
    </row>
    <row r="903" spans="1:30" hidden="1" outlineLevel="1" x14ac:dyDescent="0.2">
      <c r="F903" s="91" t="s">
        <v>201</v>
      </c>
      <c r="G903" s="86" t="s">
        <v>681</v>
      </c>
      <c r="H903" s="92">
        <v>0</v>
      </c>
      <c r="I903" s="99">
        <v>0</v>
      </c>
      <c r="J903" s="99">
        <v>0</v>
      </c>
      <c r="K903" s="99">
        <v>0</v>
      </c>
      <c r="L903" s="99">
        <v>0</v>
      </c>
      <c r="M903" s="99">
        <v>0</v>
      </c>
      <c r="N903" s="99">
        <v>0</v>
      </c>
      <c r="O903" s="99">
        <v>0</v>
      </c>
      <c r="P903" s="99">
        <v>0</v>
      </c>
      <c r="Q903" s="99">
        <v>0</v>
      </c>
      <c r="R903" s="99">
        <v>0</v>
      </c>
      <c r="S903" s="99">
        <v>0</v>
      </c>
      <c r="T903" s="99">
        <v>0</v>
      </c>
      <c r="U903" s="99">
        <v>0</v>
      </c>
      <c r="V903" s="99">
        <v>0</v>
      </c>
      <c r="W903" s="99">
        <v>0</v>
      </c>
      <c r="X903" s="99">
        <v>0</v>
      </c>
      <c r="Y903" s="99">
        <v>0</v>
      </c>
      <c r="Z903" s="99">
        <v>0</v>
      </c>
      <c r="AA903" s="99">
        <v>0</v>
      </c>
      <c r="AB903" s="99">
        <v>0</v>
      </c>
      <c r="AC903" s="99">
        <v>0</v>
      </c>
      <c r="AD903" s="99">
        <v>0</v>
      </c>
    </row>
    <row r="904" spans="1:30" collapsed="1" x14ac:dyDescent="0.2">
      <c r="B904" s="86"/>
      <c r="D904" s="84" t="s">
        <v>603</v>
      </c>
      <c r="E904" s="104">
        <v>0</v>
      </c>
      <c r="F904" s="104" t="s">
        <v>201</v>
      </c>
      <c r="G904" s="86" t="s">
        <v>679</v>
      </c>
      <c r="H904" s="92">
        <v>0</v>
      </c>
      <c r="I904" s="99">
        <v>0</v>
      </c>
      <c r="J904" s="99">
        <v>0</v>
      </c>
      <c r="K904" s="99">
        <v>0</v>
      </c>
      <c r="L904" s="99">
        <v>0</v>
      </c>
      <c r="M904" s="99">
        <v>0</v>
      </c>
      <c r="N904" s="99">
        <v>0</v>
      </c>
      <c r="O904" s="99">
        <v>0</v>
      </c>
      <c r="P904" s="99">
        <v>0</v>
      </c>
      <c r="Q904" s="99">
        <v>0</v>
      </c>
      <c r="R904" s="99">
        <v>0</v>
      </c>
      <c r="S904" s="99">
        <v>0</v>
      </c>
      <c r="T904" s="99">
        <v>0</v>
      </c>
      <c r="U904" s="99">
        <v>0</v>
      </c>
      <c r="V904" s="99">
        <v>0</v>
      </c>
      <c r="W904" s="99">
        <v>0</v>
      </c>
      <c r="X904" s="99">
        <v>0</v>
      </c>
      <c r="Y904" s="99">
        <v>0</v>
      </c>
      <c r="Z904" s="99">
        <v>0</v>
      </c>
      <c r="AA904" s="99">
        <v>0</v>
      </c>
      <c r="AB904" s="99">
        <v>0</v>
      </c>
      <c r="AC904" s="99">
        <v>0</v>
      </c>
      <c r="AD904" s="99">
        <v>0</v>
      </c>
    </row>
    <row r="905" spans="1:30" s="86" customFormat="1" x14ac:dyDescent="0.2">
      <c r="A905" s="87"/>
      <c r="E905" s="93"/>
      <c r="F905" s="93"/>
      <c r="H905" s="101"/>
      <c r="I905" s="120"/>
      <c r="J905" s="120"/>
      <c r="K905" s="120"/>
      <c r="L905" s="120"/>
      <c r="M905" s="120"/>
      <c r="N905" s="120"/>
      <c r="O905" s="120"/>
      <c r="P905" s="120"/>
      <c r="Q905" s="120"/>
      <c r="R905" s="120"/>
      <c r="S905" s="120"/>
      <c r="T905" s="120"/>
      <c r="U905" s="120"/>
      <c r="V905" s="120"/>
      <c r="W905" s="120"/>
      <c r="X905" s="120"/>
      <c r="Y905" s="120"/>
      <c r="Z905" s="120"/>
      <c r="AA905" s="120"/>
      <c r="AB905" s="120"/>
      <c r="AC905" s="120"/>
      <c r="AD905" s="120"/>
    </row>
    <row r="906" spans="1:30" hidden="1" outlineLevel="1" x14ac:dyDescent="0.2">
      <c r="F906" s="91" t="s">
        <v>199</v>
      </c>
      <c r="G906" s="86" t="s">
        <v>687</v>
      </c>
      <c r="H906" s="92">
        <v>0</v>
      </c>
      <c r="I906" s="99">
        <v>0</v>
      </c>
      <c r="J906" s="99">
        <v>0</v>
      </c>
      <c r="K906" s="99">
        <v>0</v>
      </c>
      <c r="L906" s="99">
        <v>0</v>
      </c>
      <c r="M906" s="99">
        <v>0</v>
      </c>
      <c r="N906" s="99">
        <v>0</v>
      </c>
      <c r="O906" s="99">
        <v>0</v>
      </c>
      <c r="P906" s="99">
        <v>0</v>
      </c>
      <c r="Q906" s="99">
        <v>0</v>
      </c>
      <c r="R906" s="99">
        <v>0</v>
      </c>
      <c r="S906" s="99">
        <v>0</v>
      </c>
      <c r="T906" s="99">
        <v>0</v>
      </c>
      <c r="U906" s="99">
        <v>0</v>
      </c>
      <c r="V906" s="99">
        <v>0</v>
      </c>
      <c r="W906" s="99">
        <v>0</v>
      </c>
      <c r="X906" s="99">
        <v>0</v>
      </c>
      <c r="Y906" s="99">
        <v>0</v>
      </c>
      <c r="Z906" s="99">
        <v>0</v>
      </c>
      <c r="AA906" s="99">
        <v>0</v>
      </c>
      <c r="AB906" s="99">
        <v>0</v>
      </c>
      <c r="AC906" s="99">
        <v>0</v>
      </c>
      <c r="AD906" s="99">
        <v>0</v>
      </c>
    </row>
    <row r="907" spans="1:30" hidden="1" outlineLevel="1" x14ac:dyDescent="0.2">
      <c r="F907" s="91" t="s">
        <v>199</v>
      </c>
      <c r="G907" s="86" t="s">
        <v>686</v>
      </c>
      <c r="H907" s="92">
        <v>0</v>
      </c>
      <c r="I907" s="99">
        <v>0</v>
      </c>
      <c r="J907" s="99">
        <v>0</v>
      </c>
      <c r="K907" s="99">
        <v>0</v>
      </c>
      <c r="L907" s="99">
        <v>0</v>
      </c>
      <c r="M907" s="99">
        <v>0</v>
      </c>
      <c r="N907" s="99">
        <v>0</v>
      </c>
      <c r="O907" s="99">
        <v>0</v>
      </c>
      <c r="P907" s="99">
        <v>0</v>
      </c>
      <c r="Q907" s="99">
        <v>0</v>
      </c>
      <c r="R907" s="99">
        <v>0</v>
      </c>
      <c r="S907" s="99">
        <v>0</v>
      </c>
      <c r="T907" s="99">
        <v>0</v>
      </c>
      <c r="U907" s="99">
        <v>0</v>
      </c>
      <c r="V907" s="99">
        <v>0</v>
      </c>
      <c r="W907" s="99">
        <v>0</v>
      </c>
      <c r="X907" s="99">
        <v>0</v>
      </c>
      <c r="Y907" s="99">
        <v>0</v>
      </c>
      <c r="Z907" s="99">
        <v>0</v>
      </c>
      <c r="AA907" s="99">
        <v>0</v>
      </c>
      <c r="AB907" s="99">
        <v>0</v>
      </c>
      <c r="AC907" s="99">
        <v>0</v>
      </c>
      <c r="AD907" s="99">
        <v>0</v>
      </c>
    </row>
    <row r="908" spans="1:30" hidden="1" outlineLevel="1" x14ac:dyDescent="0.2">
      <c r="F908" s="91" t="s">
        <v>199</v>
      </c>
      <c r="G908" s="86" t="s">
        <v>685</v>
      </c>
      <c r="H908" s="92">
        <v>0</v>
      </c>
      <c r="I908" s="99">
        <v>0</v>
      </c>
      <c r="J908" s="99">
        <v>0</v>
      </c>
      <c r="K908" s="99">
        <v>0</v>
      </c>
      <c r="L908" s="99">
        <v>0</v>
      </c>
      <c r="M908" s="99">
        <v>0</v>
      </c>
      <c r="N908" s="99">
        <v>0</v>
      </c>
      <c r="O908" s="99">
        <v>0</v>
      </c>
      <c r="P908" s="99">
        <v>0</v>
      </c>
      <c r="Q908" s="99">
        <v>0</v>
      </c>
      <c r="R908" s="99">
        <v>0</v>
      </c>
      <c r="S908" s="99">
        <v>0</v>
      </c>
      <c r="T908" s="99">
        <v>0</v>
      </c>
      <c r="U908" s="99">
        <v>0</v>
      </c>
      <c r="V908" s="99">
        <v>0</v>
      </c>
      <c r="W908" s="99">
        <v>0</v>
      </c>
      <c r="X908" s="99">
        <v>0</v>
      </c>
      <c r="Y908" s="99">
        <v>0</v>
      </c>
      <c r="Z908" s="99">
        <v>0</v>
      </c>
      <c r="AA908" s="99">
        <v>0</v>
      </c>
      <c r="AB908" s="99">
        <v>0</v>
      </c>
      <c r="AC908" s="99">
        <v>0</v>
      </c>
      <c r="AD908" s="99">
        <v>0</v>
      </c>
    </row>
    <row r="909" spans="1:30" hidden="1" outlineLevel="1" x14ac:dyDescent="0.2">
      <c r="F909" s="91" t="s">
        <v>199</v>
      </c>
      <c r="G909" s="86" t="s">
        <v>684</v>
      </c>
      <c r="H909" s="92">
        <v>0</v>
      </c>
      <c r="I909" s="99">
        <v>0</v>
      </c>
      <c r="J909" s="99">
        <v>0</v>
      </c>
      <c r="K909" s="99">
        <v>0</v>
      </c>
      <c r="L909" s="99">
        <v>0</v>
      </c>
      <c r="M909" s="99">
        <v>0</v>
      </c>
      <c r="N909" s="99">
        <v>0</v>
      </c>
      <c r="O909" s="99">
        <v>0</v>
      </c>
      <c r="P909" s="99">
        <v>0</v>
      </c>
      <c r="Q909" s="99">
        <v>0</v>
      </c>
      <c r="R909" s="99">
        <v>0</v>
      </c>
      <c r="S909" s="99">
        <v>0</v>
      </c>
      <c r="T909" s="99">
        <v>0</v>
      </c>
      <c r="U909" s="99">
        <v>0</v>
      </c>
      <c r="V909" s="99">
        <v>0</v>
      </c>
      <c r="W909" s="99">
        <v>0</v>
      </c>
      <c r="X909" s="99">
        <v>0</v>
      </c>
      <c r="Y909" s="99">
        <v>0</v>
      </c>
      <c r="Z909" s="99">
        <v>0</v>
      </c>
      <c r="AA909" s="99">
        <v>0</v>
      </c>
      <c r="AB909" s="99">
        <v>0</v>
      </c>
      <c r="AC909" s="99">
        <v>0</v>
      </c>
      <c r="AD909" s="99">
        <v>0</v>
      </c>
    </row>
    <row r="910" spans="1:30" hidden="1" outlineLevel="1" x14ac:dyDescent="0.2">
      <c r="F910" s="91" t="s">
        <v>199</v>
      </c>
      <c r="G910" s="86" t="s">
        <v>683</v>
      </c>
      <c r="H910" s="92">
        <v>0</v>
      </c>
      <c r="I910" s="99">
        <v>0</v>
      </c>
      <c r="J910" s="99">
        <v>0</v>
      </c>
      <c r="K910" s="99">
        <v>0</v>
      </c>
      <c r="L910" s="99">
        <v>0</v>
      </c>
      <c r="M910" s="99">
        <v>0</v>
      </c>
      <c r="N910" s="99">
        <v>0</v>
      </c>
      <c r="O910" s="99">
        <v>0</v>
      </c>
      <c r="P910" s="99">
        <v>0</v>
      </c>
      <c r="Q910" s="99">
        <v>0</v>
      </c>
      <c r="R910" s="99">
        <v>0</v>
      </c>
      <c r="S910" s="99">
        <v>0</v>
      </c>
      <c r="T910" s="99">
        <v>0</v>
      </c>
      <c r="U910" s="99">
        <v>0</v>
      </c>
      <c r="V910" s="99">
        <v>0</v>
      </c>
      <c r="W910" s="99">
        <v>0</v>
      </c>
      <c r="X910" s="99">
        <v>0</v>
      </c>
      <c r="Y910" s="99">
        <v>0</v>
      </c>
      <c r="Z910" s="99">
        <v>0</v>
      </c>
      <c r="AA910" s="99">
        <v>0</v>
      </c>
      <c r="AB910" s="99">
        <v>0</v>
      </c>
      <c r="AC910" s="99">
        <v>0</v>
      </c>
      <c r="AD910" s="99">
        <v>0</v>
      </c>
    </row>
    <row r="911" spans="1:30" hidden="1" outlineLevel="1" x14ac:dyDescent="0.2">
      <c r="F911" s="91" t="s">
        <v>199</v>
      </c>
      <c r="G911" s="86" t="s">
        <v>682</v>
      </c>
      <c r="H911" s="92">
        <v>-3993184.9999999986</v>
      </c>
      <c r="I911" s="99">
        <v>-1498351.1823595827</v>
      </c>
      <c r="J911" s="99">
        <v>-97102.838654675157</v>
      </c>
      <c r="K911" s="99">
        <v>-325790.54999643203</v>
      </c>
      <c r="L911" s="99">
        <v>-10354.363299477289</v>
      </c>
      <c r="M911" s="99">
        <v>-954.5512515307521</v>
      </c>
      <c r="N911" s="99">
        <v>-337099.46454744006</v>
      </c>
      <c r="O911" s="99">
        <v>-297027.79027161142</v>
      </c>
      <c r="P911" s="99">
        <v>-55063.237006876741</v>
      </c>
      <c r="Q911" s="99">
        <v>-25019.325501336662</v>
      </c>
      <c r="R911" s="99">
        <v>-1159.2488852197009</v>
      </c>
      <c r="S911" s="99">
        <v>-378269.60166504449</v>
      </c>
      <c r="T911" s="99">
        <v>-11382.667789744251</v>
      </c>
      <c r="U911" s="99">
        <v>-199862.59424535267</v>
      </c>
      <c r="V911" s="99">
        <v>-1134736.8314001623</v>
      </c>
      <c r="W911" s="99">
        <v>-215286.13504942888</v>
      </c>
      <c r="X911" s="99">
        <v>-1561268.2284846881</v>
      </c>
      <c r="Y911" s="99">
        <v>-80473.781832740846</v>
      </c>
      <c r="Z911" s="99">
        <v>-1309.9848805972567</v>
      </c>
      <c r="AA911" s="99">
        <v>-81783.766713338104</v>
      </c>
      <c r="AB911" s="99">
        <v>-1461.1827586176976</v>
      </c>
      <c r="AC911" s="99">
        <v>-31596.120512660797</v>
      </c>
      <c r="AD911" s="99">
        <v>-6252.6143039521448</v>
      </c>
    </row>
    <row r="912" spans="1:30" hidden="1" outlineLevel="1" x14ac:dyDescent="0.2">
      <c r="F912" s="91" t="s">
        <v>199</v>
      </c>
      <c r="G912" s="86" t="s">
        <v>681</v>
      </c>
      <c r="H912" s="92">
        <v>0</v>
      </c>
      <c r="I912" s="99">
        <v>0</v>
      </c>
      <c r="J912" s="99">
        <v>0</v>
      </c>
      <c r="K912" s="99">
        <v>0</v>
      </c>
      <c r="L912" s="99">
        <v>0</v>
      </c>
      <c r="M912" s="99">
        <v>0</v>
      </c>
      <c r="N912" s="99">
        <v>0</v>
      </c>
      <c r="O912" s="99">
        <v>0</v>
      </c>
      <c r="P912" s="99">
        <v>0</v>
      </c>
      <c r="Q912" s="99">
        <v>0</v>
      </c>
      <c r="R912" s="99">
        <v>0</v>
      </c>
      <c r="S912" s="99">
        <v>0</v>
      </c>
      <c r="T912" s="99">
        <v>0</v>
      </c>
      <c r="U912" s="99">
        <v>0</v>
      </c>
      <c r="V912" s="99">
        <v>0</v>
      </c>
      <c r="W912" s="99">
        <v>0</v>
      </c>
      <c r="X912" s="99">
        <v>0</v>
      </c>
      <c r="Y912" s="99">
        <v>0</v>
      </c>
      <c r="Z912" s="99">
        <v>0</v>
      </c>
      <c r="AA912" s="99">
        <v>0</v>
      </c>
      <c r="AB912" s="99">
        <v>0</v>
      </c>
      <c r="AC912" s="99">
        <v>0</v>
      </c>
      <c r="AD912" s="99">
        <v>0</v>
      </c>
    </row>
    <row r="913" spans="2:30" collapsed="1" x14ac:dyDescent="0.2">
      <c r="B913" s="86"/>
      <c r="D913" s="84" t="s">
        <v>602</v>
      </c>
      <c r="E913" s="104">
        <v>-3993185</v>
      </c>
      <c r="F913" s="104" t="s">
        <v>199</v>
      </c>
      <c r="G913" s="86" t="s">
        <v>679</v>
      </c>
      <c r="H913" s="92">
        <v>-3993184.9999999986</v>
      </c>
      <c r="I913" s="99">
        <v>-1498351.1823595827</v>
      </c>
      <c r="J913" s="99">
        <v>-97102.838654675157</v>
      </c>
      <c r="K913" s="99">
        <v>-325790.54999643203</v>
      </c>
      <c r="L913" s="99">
        <v>-10354.363299477289</v>
      </c>
      <c r="M913" s="99">
        <v>-954.5512515307521</v>
      </c>
      <c r="N913" s="99">
        <v>-337099.46454744006</v>
      </c>
      <c r="O913" s="99">
        <v>-297027.79027161142</v>
      </c>
      <c r="P913" s="99">
        <v>-55063.237006876741</v>
      </c>
      <c r="Q913" s="99">
        <v>-25019.325501336662</v>
      </c>
      <c r="R913" s="99">
        <v>-1159.2488852197009</v>
      </c>
      <c r="S913" s="99">
        <v>-378269.60166504449</v>
      </c>
      <c r="T913" s="99">
        <v>-11382.667789744251</v>
      </c>
      <c r="U913" s="99">
        <v>-199862.59424535267</v>
      </c>
      <c r="V913" s="99">
        <v>-1134736.8314001623</v>
      </c>
      <c r="W913" s="99">
        <v>-215286.13504942888</v>
      </c>
      <c r="X913" s="99">
        <v>-1561268.2284846881</v>
      </c>
      <c r="Y913" s="99">
        <v>-80473.781832740846</v>
      </c>
      <c r="Z913" s="99">
        <v>-1309.9848805972567</v>
      </c>
      <c r="AA913" s="99">
        <v>-81783.766713338104</v>
      </c>
      <c r="AB913" s="99">
        <v>-1461.1827586176976</v>
      </c>
      <c r="AC913" s="99">
        <v>-31596.120512660797</v>
      </c>
      <c r="AD913" s="99">
        <v>-6252.6143039521448</v>
      </c>
    </row>
    <row r="914" spans="2:30" hidden="1" outlineLevel="1" x14ac:dyDescent="0.2">
      <c r="F914" s="93"/>
      <c r="G914" s="86" t="s">
        <v>687</v>
      </c>
      <c r="H914" s="93">
        <v>0</v>
      </c>
      <c r="I914" s="93">
        <v>0</v>
      </c>
      <c r="J914" s="93">
        <v>0</v>
      </c>
      <c r="K914" s="93">
        <v>0</v>
      </c>
      <c r="L914" s="93">
        <v>0</v>
      </c>
      <c r="M914" s="93">
        <v>0</v>
      </c>
      <c r="N914" s="93">
        <v>0</v>
      </c>
      <c r="O914" s="93">
        <v>0</v>
      </c>
      <c r="P914" s="93">
        <v>0</v>
      </c>
      <c r="Q914" s="93">
        <v>0</v>
      </c>
      <c r="R914" s="93">
        <v>0</v>
      </c>
      <c r="S914" s="93">
        <v>0</v>
      </c>
      <c r="T914" s="93">
        <v>0</v>
      </c>
      <c r="U914" s="93">
        <v>0</v>
      </c>
      <c r="V914" s="93">
        <v>0</v>
      </c>
      <c r="W914" s="93">
        <v>0</v>
      </c>
      <c r="X914" s="93">
        <v>0</v>
      </c>
      <c r="Y914" s="93">
        <v>0</v>
      </c>
      <c r="Z914" s="93">
        <v>0</v>
      </c>
      <c r="AA914" s="93">
        <v>0</v>
      </c>
      <c r="AB914" s="93">
        <v>0</v>
      </c>
      <c r="AC914" s="93">
        <v>0</v>
      </c>
      <c r="AD914" s="93">
        <v>0</v>
      </c>
    </row>
    <row r="915" spans="2:30" hidden="1" outlineLevel="1" x14ac:dyDescent="0.2">
      <c r="F915" s="93"/>
      <c r="G915" s="86" t="s">
        <v>686</v>
      </c>
      <c r="H915" s="93">
        <v>0</v>
      </c>
      <c r="I915" s="93">
        <v>0</v>
      </c>
      <c r="J915" s="93">
        <v>0</v>
      </c>
      <c r="K915" s="93">
        <v>0</v>
      </c>
      <c r="L915" s="93">
        <v>0</v>
      </c>
      <c r="M915" s="93">
        <v>0</v>
      </c>
      <c r="N915" s="93">
        <v>0</v>
      </c>
      <c r="O915" s="93">
        <v>0</v>
      </c>
      <c r="P915" s="93">
        <v>0</v>
      </c>
      <c r="Q915" s="93">
        <v>0</v>
      </c>
      <c r="R915" s="93">
        <v>0</v>
      </c>
      <c r="S915" s="93">
        <v>0</v>
      </c>
      <c r="T915" s="93">
        <v>0</v>
      </c>
      <c r="U915" s="93">
        <v>0</v>
      </c>
      <c r="V915" s="93">
        <v>0</v>
      </c>
      <c r="W915" s="93">
        <v>0</v>
      </c>
      <c r="X915" s="93">
        <v>0</v>
      </c>
      <c r="Y915" s="93">
        <v>0</v>
      </c>
      <c r="Z915" s="93">
        <v>0</v>
      </c>
      <c r="AA915" s="93">
        <v>0</v>
      </c>
      <c r="AB915" s="93">
        <v>0</v>
      </c>
      <c r="AC915" s="93">
        <v>0</v>
      </c>
      <c r="AD915" s="93">
        <v>0</v>
      </c>
    </row>
    <row r="916" spans="2:30" hidden="1" outlineLevel="1" x14ac:dyDescent="0.2">
      <c r="F916" s="93"/>
      <c r="G916" s="86" t="s">
        <v>685</v>
      </c>
      <c r="H916" s="93">
        <v>0</v>
      </c>
      <c r="I916" s="93">
        <v>0</v>
      </c>
      <c r="J916" s="93">
        <v>0</v>
      </c>
      <c r="K916" s="93">
        <v>0</v>
      </c>
      <c r="L916" s="93">
        <v>0</v>
      </c>
      <c r="M916" s="93">
        <v>0</v>
      </c>
      <c r="N916" s="93">
        <v>0</v>
      </c>
      <c r="O916" s="93">
        <v>0</v>
      </c>
      <c r="P916" s="93">
        <v>0</v>
      </c>
      <c r="Q916" s="93">
        <v>0</v>
      </c>
      <c r="R916" s="93">
        <v>0</v>
      </c>
      <c r="S916" s="93">
        <v>0</v>
      </c>
      <c r="T916" s="93">
        <v>0</v>
      </c>
      <c r="U916" s="93">
        <v>0</v>
      </c>
      <c r="V916" s="93">
        <v>0</v>
      </c>
      <c r="W916" s="93">
        <v>0</v>
      </c>
      <c r="X916" s="93">
        <v>0</v>
      </c>
      <c r="Y916" s="93">
        <v>0</v>
      </c>
      <c r="Z916" s="93">
        <v>0</v>
      </c>
      <c r="AA916" s="93">
        <v>0</v>
      </c>
      <c r="AB916" s="93">
        <v>0</v>
      </c>
      <c r="AC916" s="93">
        <v>0</v>
      </c>
      <c r="AD916" s="93">
        <v>0</v>
      </c>
    </row>
    <row r="917" spans="2:30" hidden="1" outlineLevel="1" x14ac:dyDescent="0.2">
      <c r="F917" s="93"/>
      <c r="G917" s="86" t="s">
        <v>684</v>
      </c>
      <c r="H917" s="93">
        <v>0</v>
      </c>
      <c r="I917" s="93">
        <v>0</v>
      </c>
      <c r="J917" s="93">
        <v>0</v>
      </c>
      <c r="K917" s="93">
        <v>0</v>
      </c>
      <c r="L917" s="93">
        <v>0</v>
      </c>
      <c r="M917" s="93">
        <v>0</v>
      </c>
      <c r="N917" s="93">
        <v>0</v>
      </c>
      <c r="O917" s="93">
        <v>0</v>
      </c>
      <c r="P917" s="93">
        <v>0</v>
      </c>
      <c r="Q917" s="93">
        <v>0</v>
      </c>
      <c r="R917" s="93">
        <v>0</v>
      </c>
      <c r="S917" s="93">
        <v>0</v>
      </c>
      <c r="T917" s="93">
        <v>0</v>
      </c>
      <c r="U917" s="93">
        <v>0</v>
      </c>
      <c r="V917" s="93">
        <v>0</v>
      </c>
      <c r="W917" s="93">
        <v>0</v>
      </c>
      <c r="X917" s="93">
        <v>0</v>
      </c>
      <c r="Y917" s="93">
        <v>0</v>
      </c>
      <c r="Z917" s="93">
        <v>0</v>
      </c>
      <c r="AA917" s="93">
        <v>0</v>
      </c>
      <c r="AB917" s="93">
        <v>0</v>
      </c>
      <c r="AC917" s="93">
        <v>0</v>
      </c>
      <c r="AD917" s="93">
        <v>0</v>
      </c>
    </row>
    <row r="918" spans="2:30" hidden="1" outlineLevel="1" x14ac:dyDescent="0.2">
      <c r="F918" s="93"/>
      <c r="G918" s="86" t="s">
        <v>683</v>
      </c>
      <c r="H918" s="93">
        <v>0</v>
      </c>
      <c r="I918" s="93">
        <v>0</v>
      </c>
      <c r="J918" s="93">
        <v>0</v>
      </c>
      <c r="K918" s="93">
        <v>0</v>
      </c>
      <c r="L918" s="93">
        <v>0</v>
      </c>
      <c r="M918" s="93">
        <v>0</v>
      </c>
      <c r="N918" s="93">
        <v>0</v>
      </c>
      <c r="O918" s="93">
        <v>0</v>
      </c>
      <c r="P918" s="93">
        <v>0</v>
      </c>
      <c r="Q918" s="93">
        <v>0</v>
      </c>
      <c r="R918" s="93">
        <v>0</v>
      </c>
      <c r="S918" s="93">
        <v>0</v>
      </c>
      <c r="T918" s="93">
        <v>0</v>
      </c>
      <c r="U918" s="93">
        <v>0</v>
      </c>
      <c r="V918" s="93">
        <v>0</v>
      </c>
      <c r="W918" s="93">
        <v>0</v>
      </c>
      <c r="X918" s="93">
        <v>0</v>
      </c>
      <c r="Y918" s="93">
        <v>0</v>
      </c>
      <c r="Z918" s="93">
        <v>0</v>
      </c>
      <c r="AA918" s="93">
        <v>0</v>
      </c>
      <c r="AB918" s="93">
        <v>0</v>
      </c>
      <c r="AC918" s="93">
        <v>0</v>
      </c>
      <c r="AD918" s="93">
        <v>0</v>
      </c>
    </row>
    <row r="919" spans="2:30" hidden="1" outlineLevel="1" x14ac:dyDescent="0.2">
      <c r="F919" s="93"/>
      <c r="G919" s="86" t="s">
        <v>682</v>
      </c>
      <c r="H919" s="93">
        <v>-3993184.9999999986</v>
      </c>
      <c r="I919" s="93">
        <v>-1498351.1823595827</v>
      </c>
      <c r="J919" s="93">
        <v>-97102.838654675157</v>
      </c>
      <c r="K919" s="93">
        <v>-325790.54999643203</v>
      </c>
      <c r="L919" s="93">
        <v>-10354.363299477289</v>
      </c>
      <c r="M919" s="93">
        <v>-954.5512515307521</v>
      </c>
      <c r="N919" s="93">
        <v>-337099.46454744006</v>
      </c>
      <c r="O919" s="93">
        <v>-297027.79027161142</v>
      </c>
      <c r="P919" s="93">
        <v>-55063.237006876741</v>
      </c>
      <c r="Q919" s="93">
        <v>-25019.325501336662</v>
      </c>
      <c r="R919" s="93">
        <v>-1159.2488852197009</v>
      </c>
      <c r="S919" s="93">
        <v>-378269.60166504449</v>
      </c>
      <c r="T919" s="93">
        <v>-11382.667789744251</v>
      </c>
      <c r="U919" s="93">
        <v>-199862.59424535267</v>
      </c>
      <c r="V919" s="93">
        <v>-1134736.8314001623</v>
      </c>
      <c r="W919" s="93">
        <v>-215286.13504942888</v>
      </c>
      <c r="X919" s="93">
        <v>-1561268.2284846881</v>
      </c>
      <c r="Y919" s="93">
        <v>-80473.781832740846</v>
      </c>
      <c r="Z919" s="93">
        <v>-1309.9848805972567</v>
      </c>
      <c r="AA919" s="93">
        <v>-81783.766713338104</v>
      </c>
      <c r="AB919" s="93">
        <v>-1461.1827586176976</v>
      </c>
      <c r="AC919" s="93">
        <v>-31596.120512660797</v>
      </c>
      <c r="AD919" s="93">
        <v>-6252.6143039521448</v>
      </c>
    </row>
    <row r="920" spans="2:30" hidden="1" outlineLevel="1" x14ac:dyDescent="0.2">
      <c r="F920" s="93"/>
      <c r="G920" s="86" t="s">
        <v>681</v>
      </c>
      <c r="H920" s="93">
        <v>0</v>
      </c>
      <c r="I920" s="93">
        <v>0</v>
      </c>
      <c r="J920" s="93">
        <v>0</v>
      </c>
      <c r="K920" s="93">
        <v>0</v>
      </c>
      <c r="L920" s="93">
        <v>0</v>
      </c>
      <c r="M920" s="93">
        <v>0</v>
      </c>
      <c r="N920" s="93">
        <v>0</v>
      </c>
      <c r="O920" s="93">
        <v>0</v>
      </c>
      <c r="P920" s="93">
        <v>0</v>
      </c>
      <c r="Q920" s="93">
        <v>0</v>
      </c>
      <c r="R920" s="93">
        <v>0</v>
      </c>
      <c r="S920" s="93">
        <v>0</v>
      </c>
      <c r="T920" s="93">
        <v>0</v>
      </c>
      <c r="U920" s="93">
        <v>0</v>
      </c>
      <c r="V920" s="93">
        <v>0</v>
      </c>
      <c r="W920" s="93">
        <v>0</v>
      </c>
      <c r="X920" s="93">
        <v>0</v>
      </c>
      <c r="Y920" s="93">
        <v>0</v>
      </c>
      <c r="Z920" s="93">
        <v>0</v>
      </c>
      <c r="AA920" s="93">
        <v>0</v>
      </c>
      <c r="AB920" s="93">
        <v>0</v>
      </c>
      <c r="AC920" s="93">
        <v>0</v>
      </c>
      <c r="AD920" s="93">
        <v>0</v>
      </c>
    </row>
    <row r="921" spans="2:30" collapsed="1" x14ac:dyDescent="0.2">
      <c r="C921" s="86" t="s">
        <v>601</v>
      </c>
      <c r="E921" s="93">
        <v>-3993185</v>
      </c>
      <c r="F921" s="93"/>
      <c r="G921" s="86" t="s">
        <v>679</v>
      </c>
      <c r="H921" s="93">
        <v>-3993184.9999999986</v>
      </c>
      <c r="I921" s="93">
        <v>-1498351.1823595827</v>
      </c>
      <c r="J921" s="93">
        <v>-97102.838654675157</v>
      </c>
      <c r="K921" s="93">
        <v>-325790.54999643203</v>
      </c>
      <c r="L921" s="93">
        <v>-10354.363299477289</v>
      </c>
      <c r="M921" s="93">
        <v>-954.5512515307521</v>
      </c>
      <c r="N921" s="93">
        <v>-337099.46454744006</v>
      </c>
      <c r="O921" s="93">
        <v>-297027.79027161142</v>
      </c>
      <c r="P921" s="93">
        <v>-55063.237006876741</v>
      </c>
      <c r="Q921" s="93">
        <v>-25019.325501336662</v>
      </c>
      <c r="R921" s="93">
        <v>-1159.2488852197009</v>
      </c>
      <c r="S921" s="93">
        <v>-378269.60166504449</v>
      </c>
      <c r="T921" s="93">
        <v>-11382.667789744251</v>
      </c>
      <c r="U921" s="93">
        <v>-199862.59424535267</v>
      </c>
      <c r="V921" s="93">
        <v>-1134736.8314001623</v>
      </c>
      <c r="W921" s="93">
        <v>-215286.13504942888</v>
      </c>
      <c r="X921" s="93">
        <v>-1561268.2284846881</v>
      </c>
      <c r="Y921" s="93">
        <v>-80473.781832740846</v>
      </c>
      <c r="Z921" s="93">
        <v>-1309.9848805972567</v>
      </c>
      <c r="AA921" s="93">
        <v>-81783.766713338104</v>
      </c>
      <c r="AB921" s="93">
        <v>-1461.1827586176976</v>
      </c>
      <c r="AC921" s="93">
        <v>-31596.120512660797</v>
      </c>
      <c r="AD921" s="93">
        <v>-6252.6143039521448</v>
      </c>
    </row>
    <row r="922" spans="2:30" x14ac:dyDescent="0.2">
      <c r="E922" s="93"/>
      <c r="F922" s="93"/>
      <c r="G922" s="86"/>
      <c r="H922" s="93"/>
      <c r="I922" s="93"/>
      <c r="J922" s="93"/>
      <c r="K922" s="93"/>
      <c r="L922" s="93"/>
      <c r="M922" s="93"/>
      <c r="N922" s="93"/>
      <c r="O922" s="93"/>
      <c r="P922" s="93"/>
      <c r="Q922" s="93"/>
      <c r="R922" s="93"/>
      <c r="S922" s="93"/>
      <c r="T922" s="93"/>
      <c r="U922" s="93"/>
      <c r="V922" s="93"/>
      <c r="W922" s="93"/>
      <c r="X922" s="93"/>
      <c r="Y922" s="93"/>
      <c r="Z922" s="93"/>
      <c r="AA922" s="93"/>
      <c r="AB922" s="93"/>
      <c r="AC922" s="93"/>
      <c r="AD922" s="93"/>
    </row>
    <row r="923" spans="2:30" hidden="1" outlineLevel="1" x14ac:dyDescent="0.2">
      <c r="E923" s="93"/>
      <c r="F923" s="93"/>
      <c r="G923" s="86" t="s">
        <v>687</v>
      </c>
      <c r="H923" s="92">
        <v>224613568.01217976</v>
      </c>
      <c r="I923" s="92">
        <v>100168785.8991406</v>
      </c>
      <c r="J923" s="92">
        <v>6636155.936050429</v>
      </c>
      <c r="K923" s="92">
        <v>22911721.306112926</v>
      </c>
      <c r="L923" s="92">
        <v>676996.12332405697</v>
      </c>
      <c r="M923" s="92">
        <v>65912.603209780442</v>
      </c>
      <c r="N923" s="92">
        <v>23654630.03264676</v>
      </c>
      <c r="O923" s="92">
        <v>17564876.443111181</v>
      </c>
      <c r="P923" s="92">
        <v>3358384.7548492569</v>
      </c>
      <c r="Q923" s="92">
        <v>1445968.9487572613</v>
      </c>
      <c r="R923" s="92">
        <v>63505.360977214194</v>
      </c>
      <c r="S923" s="92">
        <v>22432735.507694911</v>
      </c>
      <c r="T923" s="92">
        <v>523209.48097088875</v>
      </c>
      <c r="U923" s="92">
        <v>9082764.2836324051</v>
      </c>
      <c r="V923" s="92">
        <v>48905334.266621701</v>
      </c>
      <c r="W923" s="92">
        <v>7986648.0305651557</v>
      </c>
      <c r="X923" s="92">
        <v>66497956.061790153</v>
      </c>
      <c r="Y923" s="92">
        <v>5066261.101172898</v>
      </c>
      <c r="Z923" s="92">
        <v>80317.540913341989</v>
      </c>
      <c r="AA923" s="92">
        <v>5146578.6420862395</v>
      </c>
      <c r="AB923" s="92">
        <v>76725.932770705549</v>
      </c>
      <c r="AC923" s="92">
        <v>0</v>
      </c>
      <c r="AD923" s="92">
        <v>0</v>
      </c>
    </row>
    <row r="924" spans="2:30" hidden="1" outlineLevel="1" x14ac:dyDescent="0.2">
      <c r="E924" s="93"/>
      <c r="F924" s="93"/>
      <c r="G924" s="86" t="s">
        <v>686</v>
      </c>
      <c r="H924" s="92">
        <v>-17594274.546767466</v>
      </c>
      <c r="I924" s="92">
        <v>-13634660.553298278</v>
      </c>
      <c r="J924" s="92">
        <v>132509.45456868593</v>
      </c>
      <c r="K924" s="92">
        <v>-211754.20948301689</v>
      </c>
      <c r="L924" s="92">
        <v>-18176.895557254749</v>
      </c>
      <c r="M924" s="92">
        <v>16160.917117288778</v>
      </c>
      <c r="N924" s="92">
        <v>-213770.18792298288</v>
      </c>
      <c r="O924" s="92">
        <v>-166224.24484979795</v>
      </c>
      <c r="P924" s="92">
        <v>9628.6291151684982</v>
      </c>
      <c r="Q924" s="92">
        <v>-25274.186889635494</v>
      </c>
      <c r="R924" s="92">
        <v>-1861.4780587362716</v>
      </c>
      <c r="S924" s="92">
        <v>-183731.28068300121</v>
      </c>
      <c r="T924" s="92">
        <v>-45690.771836523927</v>
      </c>
      <c r="U924" s="92">
        <v>-462879.08677060041</v>
      </c>
      <c r="V924" s="92">
        <v>-2236684.6443125261</v>
      </c>
      <c r="W924" s="92">
        <v>-750197.85063652776</v>
      </c>
      <c r="X924" s="92">
        <v>-3495452.3535561785</v>
      </c>
      <c r="Y924" s="92">
        <v>-196208.36134582778</v>
      </c>
      <c r="Z924" s="92">
        <v>-5414.9564926228477</v>
      </c>
      <c r="AA924" s="92">
        <v>-201623.31783845063</v>
      </c>
      <c r="AB924" s="92">
        <v>2453.6919627364714</v>
      </c>
      <c r="AC924" s="92">
        <v>0</v>
      </c>
      <c r="AD924" s="92">
        <v>0</v>
      </c>
    </row>
    <row r="925" spans="2:30" hidden="1" outlineLevel="1" x14ac:dyDescent="0.2">
      <c r="E925" s="93"/>
      <c r="F925" s="93"/>
      <c r="G925" s="86" t="s">
        <v>685</v>
      </c>
      <c r="H925" s="92">
        <v>-3693132.414530349</v>
      </c>
      <c r="I925" s="92">
        <v>-2870263.8740261956</v>
      </c>
      <c r="J925" s="92">
        <v>24550.100690190229</v>
      </c>
      <c r="K925" s="92">
        <v>-50447.633781025586</v>
      </c>
      <c r="L925" s="92">
        <v>-3880.6366364053843</v>
      </c>
      <c r="M925" s="92">
        <v>5473.4284273597459</v>
      </c>
      <c r="N925" s="92">
        <v>-48854.841990071225</v>
      </c>
      <c r="O925" s="92">
        <v>-39012.459076488769</v>
      </c>
      <c r="P925" s="92">
        <v>765.23623321747448</v>
      </c>
      <c r="Q925" s="92">
        <v>-7395.3951343307226</v>
      </c>
      <c r="R925" s="92">
        <v>0</v>
      </c>
      <c r="S925" s="92">
        <v>-45642.617977602014</v>
      </c>
      <c r="T925" s="92">
        <v>-9330.0076929451152</v>
      </c>
      <c r="U925" s="92">
        <v>-95870.265494574909</v>
      </c>
      <c r="V925" s="92">
        <v>-612251.56790356792</v>
      </c>
      <c r="W925" s="92">
        <v>0</v>
      </c>
      <c r="X925" s="92">
        <v>-717451.8410910879</v>
      </c>
      <c r="Y925" s="92">
        <v>-40159.411846269955</v>
      </c>
      <c r="Z925" s="92">
        <v>-1084.5668557346262</v>
      </c>
      <c r="AA925" s="92">
        <v>-41243.978702004584</v>
      </c>
      <c r="AB925" s="92">
        <v>472.31490645145897</v>
      </c>
      <c r="AC925" s="92">
        <v>4291.7023347226004</v>
      </c>
      <c r="AD925" s="92">
        <v>1010.6213252482881</v>
      </c>
    </row>
    <row r="926" spans="2:30" hidden="1" outlineLevel="1" x14ac:dyDescent="0.2">
      <c r="E926" s="93"/>
      <c r="F926" s="93"/>
      <c r="G926" s="86" t="s">
        <v>684</v>
      </c>
      <c r="H926" s="92">
        <v>59116193.282767646</v>
      </c>
      <c r="I926" s="92">
        <v>33640786.768828511</v>
      </c>
      <c r="J926" s="92">
        <v>2695285.6114310119</v>
      </c>
      <c r="K926" s="92">
        <v>8919786.2138341516</v>
      </c>
      <c r="L926" s="92">
        <v>253712.37899401749</v>
      </c>
      <c r="M926" s="92">
        <v>0</v>
      </c>
      <c r="N926" s="92">
        <v>9173498.5928281695</v>
      </c>
      <c r="O926" s="92">
        <v>6745341.0638415348</v>
      </c>
      <c r="P926" s="92">
        <v>1309772.9311485689</v>
      </c>
      <c r="Q926" s="92">
        <v>0</v>
      </c>
      <c r="R926" s="92">
        <v>0</v>
      </c>
      <c r="S926" s="92">
        <v>8055113.9949901039</v>
      </c>
      <c r="T926" s="92">
        <v>183331.83263693668</v>
      </c>
      <c r="U926" s="92">
        <v>3315205.843416282</v>
      </c>
      <c r="V926" s="92">
        <v>0</v>
      </c>
      <c r="W926" s="92">
        <v>0</v>
      </c>
      <c r="X926" s="92">
        <v>3498537.6760532185</v>
      </c>
      <c r="Y926" s="92">
        <v>1835506.1007473699</v>
      </c>
      <c r="Z926" s="92">
        <v>27794.852923979251</v>
      </c>
      <c r="AA926" s="92">
        <v>1863300.9536713492</v>
      </c>
      <c r="AB926" s="92">
        <v>31868.337832586956</v>
      </c>
      <c r="AC926" s="92">
        <v>129779.33254074525</v>
      </c>
      <c r="AD926" s="92">
        <v>28022.014591957137</v>
      </c>
    </row>
    <row r="927" spans="2:30" hidden="1" outlineLevel="1" x14ac:dyDescent="0.2">
      <c r="E927" s="93"/>
      <c r="F927" s="93"/>
      <c r="G927" s="86" t="s">
        <v>683</v>
      </c>
      <c r="H927" s="92">
        <v>25153524.969157465</v>
      </c>
      <c r="I927" s="92">
        <v>15982092.080974013</v>
      </c>
      <c r="J927" s="92">
        <v>1419684.381940369</v>
      </c>
      <c r="K927" s="92">
        <v>3862581.7183034848</v>
      </c>
      <c r="L927" s="92">
        <v>0</v>
      </c>
      <c r="M927" s="92">
        <v>0</v>
      </c>
      <c r="N927" s="92">
        <v>3862581.7183034848</v>
      </c>
      <c r="O927" s="92">
        <v>2480771.7064604238</v>
      </c>
      <c r="P927" s="92">
        <v>0</v>
      </c>
      <c r="Q927" s="92">
        <v>0</v>
      </c>
      <c r="R927" s="92">
        <v>0</v>
      </c>
      <c r="S927" s="92">
        <v>2480771.7064604238</v>
      </c>
      <c r="T927" s="92">
        <v>49346.40594637594</v>
      </c>
      <c r="U927" s="92">
        <v>0</v>
      </c>
      <c r="V927" s="92">
        <v>0</v>
      </c>
      <c r="W927" s="92">
        <v>0</v>
      </c>
      <c r="X927" s="92">
        <v>49346.40594637594</v>
      </c>
      <c r="Y927" s="92">
        <v>816045.67001748423</v>
      </c>
      <c r="Z927" s="92">
        <v>0</v>
      </c>
      <c r="AA927" s="92">
        <v>816045.67001748423</v>
      </c>
      <c r="AB927" s="92">
        <v>11188.841567849198</v>
      </c>
      <c r="AC927" s="92">
        <v>456946.35721846716</v>
      </c>
      <c r="AD927" s="92">
        <v>74867.806729000789</v>
      </c>
    </row>
    <row r="928" spans="2:30" hidden="1" outlineLevel="1" x14ac:dyDescent="0.2">
      <c r="E928" s="93"/>
      <c r="F928" s="93"/>
      <c r="G928" s="86" t="s">
        <v>682</v>
      </c>
      <c r="H928" s="92">
        <v>232634826.24663815</v>
      </c>
      <c r="I928" s="92">
        <v>88300969.638392463</v>
      </c>
      <c r="J928" s="92">
        <v>5646201.1349254092</v>
      </c>
      <c r="K928" s="92">
        <v>18967460.19728994</v>
      </c>
      <c r="L928" s="92">
        <v>555867.10236332868</v>
      </c>
      <c r="M928" s="92">
        <v>31338.406036115393</v>
      </c>
      <c r="N928" s="92">
        <v>19554665.705689382</v>
      </c>
      <c r="O928" s="92">
        <v>17561788.897988327</v>
      </c>
      <c r="P928" s="92">
        <v>3293301.5321527207</v>
      </c>
      <c r="Q928" s="92">
        <v>1459881.5666017218</v>
      </c>
      <c r="R928" s="92">
        <v>67646.599530468637</v>
      </c>
      <c r="S928" s="92">
        <v>22382618.596273236</v>
      </c>
      <c r="T928" s="92">
        <v>659411.84627088543</v>
      </c>
      <c r="U928" s="92">
        <v>11372897.960764783</v>
      </c>
      <c r="V928" s="92">
        <v>65478283.685112908</v>
      </c>
      <c r="W928" s="92">
        <v>12034120.364271797</v>
      </c>
      <c r="X928" s="92">
        <v>89544713.856420383</v>
      </c>
      <c r="Y928" s="92">
        <v>4691419.0825931551</v>
      </c>
      <c r="Z928" s="92">
        <v>76327.767913656673</v>
      </c>
      <c r="AA928" s="92">
        <v>4767746.8505068123</v>
      </c>
      <c r="AB928" s="92">
        <v>86295.212789245037</v>
      </c>
      <c r="AC928" s="92">
        <v>1988215.5852936388</v>
      </c>
      <c r="AD928" s="92">
        <v>363399.66634761548</v>
      </c>
    </row>
    <row r="929" spans="2:30" hidden="1" outlineLevel="1" x14ac:dyDescent="0.2">
      <c r="E929" s="93"/>
      <c r="F929" s="93"/>
      <c r="G929" s="86" t="s">
        <v>681</v>
      </c>
      <c r="H929" s="92">
        <v>22527109.263880037</v>
      </c>
      <c r="I929" s="92">
        <v>10647060.394303637</v>
      </c>
      <c r="J929" s="92">
        <v>3108136.159591347</v>
      </c>
      <c r="K929" s="92">
        <v>825609.00849275326</v>
      </c>
      <c r="L929" s="92">
        <v>201199.56106383388</v>
      </c>
      <c r="M929" s="92">
        <v>50851.022238638674</v>
      </c>
      <c r="N929" s="92">
        <v>1077659.5917952259</v>
      </c>
      <c r="O929" s="92">
        <v>205610.98615855098</v>
      </c>
      <c r="P929" s="92">
        <v>61269.740157843706</v>
      </c>
      <c r="Q929" s="92">
        <v>119045.89746437287</v>
      </c>
      <c r="R929" s="92">
        <v>20070.219310024971</v>
      </c>
      <c r="S929" s="92">
        <v>405996.84309079254</v>
      </c>
      <c r="T929" s="92">
        <v>1109.5599864599633</v>
      </c>
      <c r="U929" s="92">
        <v>30130.425262536577</v>
      </c>
      <c r="V929" s="92">
        <v>158961.07250439937</v>
      </c>
      <c r="W929" s="92">
        <v>24031.418236489033</v>
      </c>
      <c r="X929" s="92">
        <v>214232.47598988496</v>
      </c>
      <c r="Y929" s="92">
        <v>51509.321282549688</v>
      </c>
      <c r="Z929" s="92">
        <v>823.99141987136534</v>
      </c>
      <c r="AA929" s="92">
        <v>52333.312702421055</v>
      </c>
      <c r="AB929" s="92">
        <v>1376.125463500714</v>
      </c>
      <c r="AC929" s="92">
        <v>6009947.0300352899</v>
      </c>
      <c r="AD929" s="92">
        <v>1010367.3309079411</v>
      </c>
    </row>
    <row r="930" spans="2:30" collapsed="1" x14ac:dyDescent="0.2">
      <c r="B930" s="2" t="s">
        <v>63</v>
      </c>
      <c r="E930" s="92">
        <v>542757814.81332529</v>
      </c>
      <c r="F930" s="125"/>
      <c r="G930" s="86" t="s">
        <v>679</v>
      </c>
      <c r="H930" s="92">
        <v>542757814.81332517</v>
      </c>
      <c r="I930" s="92">
        <v>232234770.35431471</v>
      </c>
      <c r="J930" s="92">
        <v>19662522.779197432</v>
      </c>
      <c r="K930" s="92">
        <v>55224956.600769207</v>
      </c>
      <c r="L930" s="92">
        <v>1665717.6335515769</v>
      </c>
      <c r="M930" s="92">
        <v>169736.37702918291</v>
      </c>
      <c r="N930" s="92">
        <v>57060410.61134997</v>
      </c>
      <c r="O930" s="92">
        <v>44353152.393633738</v>
      </c>
      <c r="P930" s="92">
        <v>8033122.8236567769</v>
      </c>
      <c r="Q930" s="92">
        <v>2992226.8307993892</v>
      </c>
      <c r="R930" s="92">
        <v>149360.7017589715</v>
      </c>
      <c r="S930" s="92">
        <v>55527862.749848865</v>
      </c>
      <c r="T930" s="92">
        <v>1361388.346282078</v>
      </c>
      <c r="U930" s="92">
        <v>23242249.160810828</v>
      </c>
      <c r="V930" s="92">
        <v>111693642.81202294</v>
      </c>
      <c r="W930" s="92">
        <v>19294601.962436918</v>
      </c>
      <c r="X930" s="92">
        <v>155591882.28155273</v>
      </c>
      <c r="Y930" s="92">
        <v>12224373.502621358</v>
      </c>
      <c r="Z930" s="92">
        <v>178764.62982249184</v>
      </c>
      <c r="AA930" s="92">
        <v>12403138.132443851</v>
      </c>
      <c r="AB930" s="92">
        <v>210380.45729307542</v>
      </c>
      <c r="AC930" s="92">
        <v>8589180.0074228607</v>
      </c>
      <c r="AD930" s="92">
        <v>1477667.4399017622</v>
      </c>
    </row>
    <row r="931" spans="2:30" x14ac:dyDescent="0.2">
      <c r="E931" s="132"/>
      <c r="F931" s="125"/>
      <c r="I931" s="99"/>
      <c r="J931" s="99"/>
      <c r="K931" s="99"/>
      <c r="L931" s="99"/>
      <c r="M931" s="99"/>
      <c r="N931" s="99"/>
      <c r="O931" s="99"/>
      <c r="P931" s="99"/>
      <c r="Q931" s="99"/>
      <c r="R931" s="99"/>
      <c r="S931" s="99"/>
      <c r="T931" s="99"/>
      <c r="U931" s="99"/>
      <c r="V931" s="99"/>
      <c r="W931" s="99"/>
      <c r="X931" s="99"/>
      <c r="Y931" s="99"/>
      <c r="Z931" s="99"/>
      <c r="AA931" s="99"/>
      <c r="AB931" s="99"/>
      <c r="AC931" s="99"/>
      <c r="AD931" s="99"/>
    </row>
    <row r="932" spans="2:30" x14ac:dyDescent="0.2">
      <c r="B932" s="2" t="s">
        <v>600</v>
      </c>
      <c r="F932" s="93"/>
      <c r="H932" s="121"/>
      <c r="I932" s="99"/>
      <c r="J932" s="99"/>
      <c r="K932" s="99"/>
      <c r="L932" s="99"/>
      <c r="M932" s="99"/>
      <c r="N932" s="99"/>
      <c r="O932" s="99"/>
      <c r="P932" s="99"/>
      <c r="Q932" s="99"/>
      <c r="R932" s="99"/>
      <c r="S932" s="99"/>
      <c r="T932" s="99"/>
      <c r="U932" s="99"/>
      <c r="V932" s="99"/>
      <c r="W932" s="99"/>
      <c r="X932" s="99"/>
      <c r="Y932" s="99"/>
      <c r="Z932" s="99"/>
      <c r="AA932" s="99"/>
      <c r="AB932" s="99"/>
      <c r="AC932" s="99"/>
      <c r="AD932" s="99"/>
    </row>
    <row r="933" spans="2:30" hidden="1" outlineLevel="1" x14ac:dyDescent="0.2">
      <c r="F933" s="91" t="s">
        <v>598</v>
      </c>
      <c r="G933" s="86" t="s">
        <v>687</v>
      </c>
      <c r="H933" s="92">
        <v>1854257.3609516257</v>
      </c>
      <c r="I933" s="99">
        <v>1310567.6467978733</v>
      </c>
      <c r="J933" s="99">
        <v>89213.380379676237</v>
      </c>
      <c r="K933" s="99">
        <v>180187.85591451998</v>
      </c>
      <c r="L933" s="99">
        <v>2441.7103762829674</v>
      </c>
      <c r="M933" s="99">
        <v>251.1608828391501</v>
      </c>
      <c r="N933" s="99">
        <v>182880.72717364211</v>
      </c>
      <c r="O933" s="99">
        <v>60328.582726413675</v>
      </c>
      <c r="P933" s="99">
        <v>40170.862338059662</v>
      </c>
      <c r="Q933" s="99">
        <v>9860.5573921741852</v>
      </c>
      <c r="R933" s="99">
        <v>233.46320389856353</v>
      </c>
      <c r="S933" s="99">
        <v>110593.46566054609</v>
      </c>
      <c r="T933" s="99">
        <v>2338.6474611257013</v>
      </c>
      <c r="U933" s="99">
        <v>60045.028690336818</v>
      </c>
      <c r="V933" s="99">
        <v>95090.564139302267</v>
      </c>
      <c r="W933" s="99">
        <v>3527.900649123299</v>
      </c>
      <c r="X933" s="99">
        <v>161002.14093988808</v>
      </c>
      <c r="Y933" s="99">
        <v>0</v>
      </c>
      <c r="Z933" s="99">
        <v>0</v>
      </c>
      <c r="AA933" s="99">
        <v>0</v>
      </c>
      <c r="AB933" s="99">
        <v>0</v>
      </c>
      <c r="AC933" s="99">
        <v>0</v>
      </c>
      <c r="AD933" s="99">
        <v>0</v>
      </c>
    </row>
    <row r="934" spans="2:30" hidden="1" outlineLevel="1" x14ac:dyDescent="0.2">
      <c r="F934" s="91" t="s">
        <v>598</v>
      </c>
      <c r="G934" s="86" t="s">
        <v>686</v>
      </c>
      <c r="H934" s="92">
        <v>-186857.81523605186</v>
      </c>
      <c r="I934" s="99">
        <v>-178390.35220229442</v>
      </c>
      <c r="J934" s="99">
        <v>1781.3952065411161</v>
      </c>
      <c r="K934" s="99">
        <v>-1665.3282604934138</v>
      </c>
      <c r="L934" s="99">
        <v>-65.558299319117467</v>
      </c>
      <c r="M934" s="99">
        <v>61.581397380862192</v>
      </c>
      <c r="N934" s="99">
        <v>-1669.305162431669</v>
      </c>
      <c r="O934" s="99">
        <v>-570.9162338280845</v>
      </c>
      <c r="P934" s="99">
        <v>115.17153718946899</v>
      </c>
      <c r="Q934" s="99">
        <v>-172.35333482090147</v>
      </c>
      <c r="R934" s="99">
        <v>-6.8433062168622056</v>
      </c>
      <c r="S934" s="99">
        <v>-634.94133767637913</v>
      </c>
      <c r="T934" s="99">
        <v>-204.22911173948268</v>
      </c>
      <c r="U934" s="99">
        <v>-3060.0362595980873</v>
      </c>
      <c r="V934" s="99">
        <v>-4348.9653596857997</v>
      </c>
      <c r="W934" s="99">
        <v>-331.38100916714967</v>
      </c>
      <c r="X934" s="99">
        <v>-7944.6117401905194</v>
      </c>
      <c r="Y934" s="99">
        <v>0</v>
      </c>
      <c r="Z934" s="99">
        <v>0</v>
      </c>
      <c r="AA934" s="99">
        <v>0</v>
      </c>
      <c r="AB934" s="99">
        <v>0</v>
      </c>
      <c r="AC934" s="99">
        <v>0</v>
      </c>
      <c r="AD934" s="99">
        <v>0</v>
      </c>
    </row>
    <row r="935" spans="2:30" hidden="1" outlineLevel="1" x14ac:dyDescent="0.2">
      <c r="F935" s="91" t="s">
        <v>598</v>
      </c>
      <c r="G935" s="86" t="s">
        <v>685</v>
      </c>
      <c r="H935" s="92">
        <v>-39643.315379195148</v>
      </c>
      <c r="I935" s="99">
        <v>-37553.36492606657</v>
      </c>
      <c r="J935" s="99">
        <v>330.0400853052904</v>
      </c>
      <c r="K935" s="99">
        <v>-396.74238550285844</v>
      </c>
      <c r="L935" s="99">
        <v>-13.996225997824931</v>
      </c>
      <c r="M935" s="99">
        <v>20.856574449005958</v>
      </c>
      <c r="N935" s="99">
        <v>-389.8820370516774</v>
      </c>
      <c r="O935" s="99">
        <v>-133.99276518565165</v>
      </c>
      <c r="P935" s="99">
        <v>9.1532690935092926</v>
      </c>
      <c r="Q935" s="99">
        <v>-50.43173176197682</v>
      </c>
      <c r="R935" s="99">
        <v>0</v>
      </c>
      <c r="S935" s="99">
        <v>-175.27122785411916</v>
      </c>
      <c r="T935" s="99">
        <v>-41.703370441414826</v>
      </c>
      <c r="U935" s="99">
        <v>-633.78644016398368</v>
      </c>
      <c r="V935" s="99">
        <v>-1190.449832521803</v>
      </c>
      <c r="W935" s="99">
        <v>0</v>
      </c>
      <c r="X935" s="99">
        <v>-1865.9396431272016</v>
      </c>
      <c r="Y935" s="99">
        <v>0</v>
      </c>
      <c r="Z935" s="99">
        <v>0</v>
      </c>
      <c r="AA935" s="99">
        <v>0</v>
      </c>
      <c r="AB935" s="99">
        <v>0</v>
      </c>
      <c r="AC935" s="99">
        <v>11.102369599127542</v>
      </c>
      <c r="AD935" s="99">
        <v>0</v>
      </c>
    </row>
    <row r="936" spans="2:30" hidden="1" outlineLevel="1" x14ac:dyDescent="0.2">
      <c r="F936" s="91" t="s">
        <v>598</v>
      </c>
      <c r="G936" s="86" t="s">
        <v>684</v>
      </c>
      <c r="H936" s="92">
        <v>609346.6357982289</v>
      </c>
      <c r="I936" s="99">
        <v>440142.36926506343</v>
      </c>
      <c r="J936" s="99">
        <v>36234.16068001146</v>
      </c>
      <c r="K936" s="99">
        <v>70149.122870914696</v>
      </c>
      <c r="L936" s="99">
        <v>915.06011192415303</v>
      </c>
      <c r="M936" s="99">
        <v>0</v>
      </c>
      <c r="N936" s="99">
        <v>71064.182982838844</v>
      </c>
      <c r="O936" s="99">
        <v>23167.647532609717</v>
      </c>
      <c r="P936" s="99">
        <v>15666.670721785027</v>
      </c>
      <c r="Q936" s="99">
        <v>0</v>
      </c>
      <c r="R936" s="99">
        <v>0</v>
      </c>
      <c r="S936" s="99">
        <v>38834.318254394748</v>
      </c>
      <c r="T936" s="99">
        <v>819.45863088010333</v>
      </c>
      <c r="U936" s="99">
        <v>21916.414845315525</v>
      </c>
      <c r="V936" s="99">
        <v>0</v>
      </c>
      <c r="W936" s="99">
        <v>0</v>
      </c>
      <c r="X936" s="99">
        <v>22735.873476195629</v>
      </c>
      <c r="Y936" s="99">
        <v>0</v>
      </c>
      <c r="Z936" s="99">
        <v>0</v>
      </c>
      <c r="AA936" s="99">
        <v>0</v>
      </c>
      <c r="AB936" s="99">
        <v>0</v>
      </c>
      <c r="AC936" s="99">
        <v>335.73113972466729</v>
      </c>
      <c r="AD936" s="99">
        <v>0</v>
      </c>
    </row>
    <row r="937" spans="2:30" hidden="1" outlineLevel="1" x14ac:dyDescent="0.2">
      <c r="F937" s="91" t="s">
        <v>598</v>
      </c>
      <c r="G937" s="86" t="s">
        <v>683</v>
      </c>
      <c r="H937" s="92">
        <v>268488.96307134564</v>
      </c>
      <c r="I937" s="99">
        <v>209103.19139296605</v>
      </c>
      <c r="J937" s="99">
        <v>19085.573637154695</v>
      </c>
      <c r="K937" s="99">
        <v>30377.041899948155</v>
      </c>
      <c r="L937" s="99">
        <v>0</v>
      </c>
      <c r="M937" s="99">
        <v>0</v>
      </c>
      <c r="N937" s="99">
        <v>30377.041899948155</v>
      </c>
      <c r="O937" s="99">
        <v>8520.4949549895773</v>
      </c>
      <c r="P937" s="99">
        <v>0</v>
      </c>
      <c r="Q937" s="99">
        <v>0</v>
      </c>
      <c r="R937" s="99">
        <v>0</v>
      </c>
      <c r="S937" s="99">
        <v>8520.4949549895773</v>
      </c>
      <c r="T937" s="99">
        <v>220.56910507053931</v>
      </c>
      <c r="U937" s="99">
        <v>0</v>
      </c>
      <c r="V937" s="99">
        <v>0</v>
      </c>
      <c r="W937" s="99">
        <v>0</v>
      </c>
      <c r="X937" s="99">
        <v>220.56910507053931</v>
      </c>
      <c r="Y937" s="99">
        <v>0</v>
      </c>
      <c r="Z937" s="99">
        <v>0</v>
      </c>
      <c r="AA937" s="99">
        <v>0</v>
      </c>
      <c r="AB937" s="99">
        <v>0</v>
      </c>
      <c r="AC937" s="99">
        <v>1182.0920812166012</v>
      </c>
      <c r="AD937" s="99">
        <v>0</v>
      </c>
    </row>
    <row r="938" spans="2:30" hidden="1" outlineLevel="1" x14ac:dyDescent="0.2">
      <c r="F938" s="91" t="s">
        <v>598</v>
      </c>
      <c r="G938" s="86" t="s">
        <v>682</v>
      </c>
      <c r="H938" s="92">
        <v>1399407.7797176968</v>
      </c>
      <c r="I938" s="99">
        <v>947346.99385414016</v>
      </c>
      <c r="J938" s="99">
        <v>62057.839416691284</v>
      </c>
      <c r="K938" s="99">
        <v>121990.40486396696</v>
      </c>
      <c r="L938" s="99">
        <v>1608.70130570689</v>
      </c>
      <c r="M938" s="99">
        <v>80.832539130061406</v>
      </c>
      <c r="N938" s="99">
        <v>123679.93870880391</v>
      </c>
      <c r="O938" s="99">
        <v>49496.488193411278</v>
      </c>
      <c r="P938" s="99">
        <v>32405.962921542628</v>
      </c>
      <c r="Q938" s="99">
        <v>8145.6345202531083</v>
      </c>
      <c r="R938" s="99">
        <v>203.48147397966551</v>
      </c>
      <c r="S938" s="99">
        <v>90251.567109186683</v>
      </c>
      <c r="T938" s="99">
        <v>2407.7552909822875</v>
      </c>
      <c r="U938" s="99">
        <v>61169.515620810656</v>
      </c>
      <c r="V938" s="99">
        <v>103910.77553145804</v>
      </c>
      <c r="W938" s="99">
        <v>4307.0282963595109</v>
      </c>
      <c r="X938" s="99">
        <v>171795.07473961051</v>
      </c>
      <c r="Y938" s="99">
        <v>0</v>
      </c>
      <c r="Z938" s="99">
        <v>0</v>
      </c>
      <c r="AA938" s="99">
        <v>0</v>
      </c>
      <c r="AB938" s="99">
        <v>0</v>
      </c>
      <c r="AC938" s="99">
        <v>4276.3658892640506</v>
      </c>
      <c r="AD938" s="99">
        <v>0</v>
      </c>
    </row>
    <row r="939" spans="2:30" hidden="1" outlineLevel="1" x14ac:dyDescent="0.2">
      <c r="F939" s="91" t="s">
        <v>598</v>
      </c>
      <c r="G939" s="86" t="s">
        <v>681</v>
      </c>
      <c r="H939" s="92">
        <v>206894.39107635195</v>
      </c>
      <c r="I939" s="99">
        <v>139301.80705521628</v>
      </c>
      <c r="J939" s="99">
        <v>41784.33058980816</v>
      </c>
      <c r="K939" s="99">
        <v>6492.9524533074245</v>
      </c>
      <c r="L939" s="99">
        <v>725.66302675559848</v>
      </c>
      <c r="M939" s="99">
        <v>193.76852099257709</v>
      </c>
      <c r="N939" s="99">
        <v>7412.3840010555996</v>
      </c>
      <c r="O939" s="99">
        <v>706.19451426830199</v>
      </c>
      <c r="P939" s="99">
        <v>732.86966117135682</v>
      </c>
      <c r="Q939" s="99">
        <v>811.81473866309909</v>
      </c>
      <c r="R939" s="99">
        <v>73.78365591444269</v>
      </c>
      <c r="S939" s="99">
        <v>2324.6625700172003</v>
      </c>
      <c r="T939" s="99">
        <v>4.9595233643054684</v>
      </c>
      <c r="U939" s="99">
        <v>199.18850614688907</v>
      </c>
      <c r="V939" s="99">
        <v>309.0807636284465</v>
      </c>
      <c r="W939" s="99">
        <v>10.615273850982996</v>
      </c>
      <c r="X939" s="99">
        <v>523.84406699062413</v>
      </c>
      <c r="Y939" s="99">
        <v>0</v>
      </c>
      <c r="Z939" s="99">
        <v>0</v>
      </c>
      <c r="AA939" s="99">
        <v>0</v>
      </c>
      <c r="AB939" s="99">
        <v>0</v>
      </c>
      <c r="AC939" s="99">
        <v>15547.362793264063</v>
      </c>
      <c r="AD939" s="99">
        <v>0</v>
      </c>
    </row>
    <row r="940" spans="2:30" collapsed="1" x14ac:dyDescent="0.2">
      <c r="D940" s="84" t="s">
        <v>599</v>
      </c>
      <c r="E940" s="104">
        <v>4111894</v>
      </c>
      <c r="F940" s="104" t="s">
        <v>598</v>
      </c>
      <c r="G940" s="86" t="s">
        <v>679</v>
      </c>
      <c r="H940" s="92">
        <v>4111894.0000000005</v>
      </c>
      <c r="I940" s="99">
        <v>2830518.2912368975</v>
      </c>
      <c r="J940" s="99">
        <v>250486.71999518809</v>
      </c>
      <c r="K940" s="99">
        <v>407135.30735666089</v>
      </c>
      <c r="L940" s="99">
        <v>5611.5802953526663</v>
      </c>
      <c r="M940" s="99">
        <v>608.19991479165628</v>
      </c>
      <c r="N940" s="99">
        <v>413355.08756680525</v>
      </c>
      <c r="O940" s="99">
        <v>141514.49892267882</v>
      </c>
      <c r="P940" s="99">
        <v>89100.690448841648</v>
      </c>
      <c r="Q940" s="99">
        <v>18595.221584507512</v>
      </c>
      <c r="R940" s="99">
        <v>503.88502757580937</v>
      </c>
      <c r="S940" s="99">
        <v>249714.29598360378</v>
      </c>
      <c r="T940" s="99">
        <v>5545.4575292420404</v>
      </c>
      <c r="U940" s="99">
        <v>139636.32496284781</v>
      </c>
      <c r="V940" s="99">
        <v>193771.00524218116</v>
      </c>
      <c r="W940" s="99">
        <v>7514.1632101666455</v>
      </c>
      <c r="X940" s="99">
        <v>346466.95094443765</v>
      </c>
      <c r="Y940" s="99">
        <v>0</v>
      </c>
      <c r="Z940" s="99">
        <v>0</v>
      </c>
      <c r="AA940" s="99">
        <v>0</v>
      </c>
      <c r="AB940" s="99">
        <v>0</v>
      </c>
      <c r="AC940" s="99">
        <v>21352.654273068507</v>
      </c>
      <c r="AD940" s="99">
        <v>0</v>
      </c>
    </row>
    <row r="941" spans="2:30" hidden="1" outlineLevel="1" x14ac:dyDescent="0.2">
      <c r="F941" s="91" t="s">
        <v>596</v>
      </c>
      <c r="G941" s="86" t="s">
        <v>687</v>
      </c>
      <c r="H941" s="92">
        <v>0</v>
      </c>
      <c r="I941" s="99">
        <v>0</v>
      </c>
      <c r="J941" s="99">
        <v>0</v>
      </c>
      <c r="K941" s="99">
        <v>0</v>
      </c>
      <c r="L941" s="99">
        <v>0</v>
      </c>
      <c r="M941" s="99">
        <v>0</v>
      </c>
      <c r="N941" s="99">
        <v>0</v>
      </c>
      <c r="O941" s="99">
        <v>0</v>
      </c>
      <c r="P941" s="99">
        <v>0</v>
      </c>
      <c r="Q941" s="99">
        <v>0</v>
      </c>
      <c r="R941" s="99">
        <v>0</v>
      </c>
      <c r="S941" s="99">
        <v>0</v>
      </c>
      <c r="T941" s="99">
        <v>0</v>
      </c>
      <c r="U941" s="99">
        <v>0</v>
      </c>
      <c r="V941" s="99">
        <v>0</v>
      </c>
      <c r="W941" s="99">
        <v>0</v>
      </c>
      <c r="X941" s="99">
        <v>0</v>
      </c>
      <c r="Y941" s="99">
        <v>0</v>
      </c>
      <c r="Z941" s="99">
        <v>0</v>
      </c>
      <c r="AA941" s="99">
        <v>0</v>
      </c>
      <c r="AB941" s="99">
        <v>0</v>
      </c>
      <c r="AC941" s="99">
        <v>0</v>
      </c>
      <c r="AD941" s="99">
        <v>0</v>
      </c>
    </row>
    <row r="942" spans="2:30" hidden="1" outlineLevel="1" x14ac:dyDescent="0.2">
      <c r="F942" s="91" t="s">
        <v>596</v>
      </c>
      <c r="G942" s="86" t="s">
        <v>686</v>
      </c>
      <c r="H942" s="92">
        <v>0</v>
      </c>
      <c r="I942" s="99">
        <v>0</v>
      </c>
      <c r="J942" s="99">
        <v>0</v>
      </c>
      <c r="K942" s="99">
        <v>0</v>
      </c>
      <c r="L942" s="99">
        <v>0</v>
      </c>
      <c r="M942" s="99">
        <v>0</v>
      </c>
      <c r="N942" s="99">
        <v>0</v>
      </c>
      <c r="O942" s="99">
        <v>0</v>
      </c>
      <c r="P942" s="99">
        <v>0</v>
      </c>
      <c r="Q942" s="99">
        <v>0</v>
      </c>
      <c r="R942" s="99">
        <v>0</v>
      </c>
      <c r="S942" s="99">
        <v>0</v>
      </c>
      <c r="T942" s="99">
        <v>0</v>
      </c>
      <c r="U942" s="99">
        <v>0</v>
      </c>
      <c r="V942" s="99">
        <v>0</v>
      </c>
      <c r="W942" s="99">
        <v>0</v>
      </c>
      <c r="X942" s="99">
        <v>0</v>
      </c>
      <c r="Y942" s="99">
        <v>0</v>
      </c>
      <c r="Z942" s="99">
        <v>0</v>
      </c>
      <c r="AA942" s="99">
        <v>0</v>
      </c>
      <c r="AB942" s="99">
        <v>0</v>
      </c>
      <c r="AC942" s="99">
        <v>0</v>
      </c>
      <c r="AD942" s="99">
        <v>0</v>
      </c>
    </row>
    <row r="943" spans="2:30" hidden="1" outlineLevel="1" x14ac:dyDescent="0.2">
      <c r="F943" s="91" t="s">
        <v>596</v>
      </c>
      <c r="G943" s="86" t="s">
        <v>685</v>
      </c>
      <c r="H943" s="92">
        <v>0</v>
      </c>
      <c r="I943" s="99">
        <v>0</v>
      </c>
      <c r="J943" s="99">
        <v>0</v>
      </c>
      <c r="K943" s="99">
        <v>0</v>
      </c>
      <c r="L943" s="99">
        <v>0</v>
      </c>
      <c r="M943" s="99">
        <v>0</v>
      </c>
      <c r="N943" s="99">
        <v>0</v>
      </c>
      <c r="O943" s="99">
        <v>0</v>
      </c>
      <c r="P943" s="99">
        <v>0</v>
      </c>
      <c r="Q943" s="99">
        <v>0</v>
      </c>
      <c r="R943" s="99">
        <v>0</v>
      </c>
      <c r="S943" s="99">
        <v>0</v>
      </c>
      <c r="T943" s="99">
        <v>0</v>
      </c>
      <c r="U943" s="99">
        <v>0</v>
      </c>
      <c r="V943" s="99">
        <v>0</v>
      </c>
      <c r="W943" s="99">
        <v>0</v>
      </c>
      <c r="X943" s="99">
        <v>0</v>
      </c>
      <c r="Y943" s="99">
        <v>0</v>
      </c>
      <c r="Z943" s="99">
        <v>0</v>
      </c>
      <c r="AA943" s="99">
        <v>0</v>
      </c>
      <c r="AB943" s="99">
        <v>0</v>
      </c>
      <c r="AC943" s="99">
        <v>0</v>
      </c>
      <c r="AD943" s="99">
        <v>0</v>
      </c>
    </row>
    <row r="944" spans="2:30" hidden="1" outlineLevel="1" x14ac:dyDescent="0.2">
      <c r="F944" s="91" t="s">
        <v>596</v>
      </c>
      <c r="G944" s="86" t="s">
        <v>684</v>
      </c>
      <c r="H944" s="92">
        <v>440890.53957780945</v>
      </c>
      <c r="I944" s="99">
        <v>412338.52955285023</v>
      </c>
      <c r="J944" s="99">
        <v>17992.814428839014</v>
      </c>
      <c r="K944" s="99">
        <v>9391.3094408417655</v>
      </c>
      <c r="L944" s="99">
        <v>227.27042161715849</v>
      </c>
      <c r="M944" s="99">
        <v>0</v>
      </c>
      <c r="N944" s="99">
        <v>9618.5798624589243</v>
      </c>
      <c r="O944" s="99">
        <v>827.77261158973579</v>
      </c>
      <c r="P944" s="99">
        <v>47.657663846502693</v>
      </c>
      <c r="Q944" s="99">
        <v>0</v>
      </c>
      <c r="R944" s="99">
        <v>0</v>
      </c>
      <c r="S944" s="99">
        <v>875.4302754362385</v>
      </c>
      <c r="T944" s="99">
        <v>0</v>
      </c>
      <c r="U944" s="99">
        <v>12.348199187280699</v>
      </c>
      <c r="V944" s="99">
        <v>0</v>
      </c>
      <c r="W944" s="99">
        <v>0</v>
      </c>
      <c r="X944" s="99">
        <v>12.348199187280699</v>
      </c>
      <c r="Y944" s="99">
        <v>0</v>
      </c>
      <c r="Z944" s="99">
        <v>0</v>
      </c>
      <c r="AA944" s="99">
        <v>0</v>
      </c>
      <c r="AB944" s="99">
        <v>0</v>
      </c>
      <c r="AC944" s="99">
        <v>52.837259037774679</v>
      </c>
      <c r="AD944" s="99">
        <v>0</v>
      </c>
    </row>
    <row r="945" spans="4:30" hidden="1" outlineLevel="1" x14ac:dyDescent="0.2">
      <c r="F945" s="91" t="s">
        <v>596</v>
      </c>
      <c r="G945" s="86" t="s">
        <v>683</v>
      </c>
      <c r="H945" s="92">
        <v>254715.36293485572</v>
      </c>
      <c r="I945" s="99">
        <v>238878.20722434935</v>
      </c>
      <c r="J945" s="99">
        <v>10660.956947741171</v>
      </c>
      <c r="K945" s="99">
        <v>4624.07580207719</v>
      </c>
      <c r="L945" s="99">
        <v>0</v>
      </c>
      <c r="M945" s="99">
        <v>0</v>
      </c>
      <c r="N945" s="99">
        <v>4624.07580207719</v>
      </c>
      <c r="O945" s="99">
        <v>346.360395020368</v>
      </c>
      <c r="P945" s="99">
        <v>0</v>
      </c>
      <c r="Q945" s="99">
        <v>0</v>
      </c>
      <c r="R945" s="99">
        <v>0</v>
      </c>
      <c r="S945" s="99">
        <v>346.360395020368</v>
      </c>
      <c r="T945" s="99">
        <v>0</v>
      </c>
      <c r="U945" s="99">
        <v>0</v>
      </c>
      <c r="V945" s="99">
        <v>0</v>
      </c>
      <c r="W945" s="99">
        <v>0</v>
      </c>
      <c r="X945" s="99">
        <v>0</v>
      </c>
      <c r="Y945" s="99">
        <v>0</v>
      </c>
      <c r="Z945" s="99">
        <v>0</v>
      </c>
      <c r="AA945" s="99">
        <v>0</v>
      </c>
      <c r="AB945" s="99">
        <v>0</v>
      </c>
      <c r="AC945" s="99">
        <v>205.76256566763684</v>
      </c>
      <c r="AD945" s="99">
        <v>0</v>
      </c>
    </row>
    <row r="946" spans="4:30" hidden="1" outlineLevel="1" x14ac:dyDescent="0.2">
      <c r="F946" s="91" t="s">
        <v>596</v>
      </c>
      <c r="G946" s="86" t="s">
        <v>682</v>
      </c>
      <c r="H946" s="92">
        <v>0</v>
      </c>
      <c r="I946" s="99">
        <v>0</v>
      </c>
      <c r="J946" s="99">
        <v>0</v>
      </c>
      <c r="K946" s="99">
        <v>0</v>
      </c>
      <c r="L946" s="99">
        <v>0</v>
      </c>
      <c r="M946" s="99">
        <v>0</v>
      </c>
      <c r="N946" s="99">
        <v>0</v>
      </c>
      <c r="O946" s="99">
        <v>0</v>
      </c>
      <c r="P946" s="99">
        <v>0</v>
      </c>
      <c r="Q946" s="99">
        <v>0</v>
      </c>
      <c r="R946" s="99">
        <v>0</v>
      </c>
      <c r="S946" s="99">
        <v>0</v>
      </c>
      <c r="T946" s="99">
        <v>0</v>
      </c>
      <c r="U946" s="99">
        <v>0</v>
      </c>
      <c r="V946" s="99">
        <v>0</v>
      </c>
      <c r="W946" s="99">
        <v>0</v>
      </c>
      <c r="X946" s="99">
        <v>0</v>
      </c>
      <c r="Y946" s="99">
        <v>0</v>
      </c>
      <c r="Z946" s="99">
        <v>0</v>
      </c>
      <c r="AA946" s="99">
        <v>0</v>
      </c>
      <c r="AB946" s="99">
        <v>0</v>
      </c>
      <c r="AC946" s="99">
        <v>0</v>
      </c>
      <c r="AD946" s="99">
        <v>0</v>
      </c>
    </row>
    <row r="947" spans="4:30" hidden="1" outlineLevel="1" x14ac:dyDescent="0.2">
      <c r="F947" s="91" t="s">
        <v>596</v>
      </c>
      <c r="G947" s="86" t="s">
        <v>681</v>
      </c>
      <c r="H947" s="92">
        <v>89530.097487335035</v>
      </c>
      <c r="I947" s="99">
        <v>68327.322031582138</v>
      </c>
      <c r="J947" s="99">
        <v>17027.057015114406</v>
      </c>
      <c r="K947" s="99">
        <v>694.28844256179218</v>
      </c>
      <c r="L947" s="99">
        <v>179.82305537282357</v>
      </c>
      <c r="M947" s="99">
        <v>42.159043913571708</v>
      </c>
      <c r="N947" s="99">
        <v>916.27054184818746</v>
      </c>
      <c r="O947" s="99">
        <v>23.567104570910388</v>
      </c>
      <c r="P947" s="99">
        <v>2.1666607786275103</v>
      </c>
      <c r="Q947" s="99">
        <v>0</v>
      </c>
      <c r="R947" s="99">
        <v>0</v>
      </c>
      <c r="S947" s="99">
        <v>25.733765349537897</v>
      </c>
      <c r="T947" s="99">
        <v>0</v>
      </c>
      <c r="U947" s="99">
        <v>0.10788196900185279</v>
      </c>
      <c r="V947" s="99">
        <v>0</v>
      </c>
      <c r="W947" s="99">
        <v>0</v>
      </c>
      <c r="X947" s="99">
        <v>0.10788196900185279</v>
      </c>
      <c r="Y947" s="99">
        <v>0</v>
      </c>
      <c r="Z947" s="99">
        <v>0</v>
      </c>
      <c r="AA947" s="99">
        <v>0</v>
      </c>
      <c r="AB947" s="99">
        <v>0</v>
      </c>
      <c r="AC947" s="99">
        <v>3233.6062514717428</v>
      </c>
      <c r="AD947" s="99">
        <v>0</v>
      </c>
    </row>
    <row r="948" spans="4:30" collapsed="1" x14ac:dyDescent="0.2">
      <c r="D948" s="84" t="s">
        <v>597</v>
      </c>
      <c r="E948" s="104">
        <v>785136</v>
      </c>
      <c r="F948" s="104" t="s">
        <v>596</v>
      </c>
      <c r="G948" s="86" t="s">
        <v>679</v>
      </c>
      <c r="H948" s="92">
        <v>785136.00000000012</v>
      </c>
      <c r="I948" s="99">
        <v>719544.05880878167</v>
      </c>
      <c r="J948" s="99">
        <v>45680.828391694587</v>
      </c>
      <c r="K948" s="99">
        <v>14709.673685480748</v>
      </c>
      <c r="L948" s="99">
        <v>407.09347698998204</v>
      </c>
      <c r="M948" s="99">
        <v>42.159043913571708</v>
      </c>
      <c r="N948" s="99">
        <v>15158.926206384302</v>
      </c>
      <c r="O948" s="99">
        <v>1197.7001111810143</v>
      </c>
      <c r="P948" s="99">
        <v>49.824324625130203</v>
      </c>
      <c r="Q948" s="99">
        <v>0</v>
      </c>
      <c r="R948" s="99">
        <v>0</v>
      </c>
      <c r="S948" s="99">
        <v>1247.5244358061445</v>
      </c>
      <c r="T948" s="99">
        <v>0</v>
      </c>
      <c r="U948" s="99">
        <v>12.456081156282551</v>
      </c>
      <c r="V948" s="99">
        <v>0</v>
      </c>
      <c r="W948" s="99">
        <v>0</v>
      </c>
      <c r="X948" s="99">
        <v>12.456081156282551</v>
      </c>
      <c r="Y948" s="99">
        <v>0</v>
      </c>
      <c r="Z948" s="99">
        <v>0</v>
      </c>
      <c r="AA948" s="99">
        <v>0</v>
      </c>
      <c r="AB948" s="99">
        <v>0</v>
      </c>
      <c r="AC948" s="99">
        <v>3492.206076177154</v>
      </c>
      <c r="AD948" s="99">
        <v>0</v>
      </c>
    </row>
    <row r="949" spans="4:30" hidden="1" outlineLevel="1" x14ac:dyDescent="0.2">
      <c r="F949" s="91" t="s">
        <v>584</v>
      </c>
      <c r="G949" s="86" t="s">
        <v>687</v>
      </c>
      <c r="H949" s="92">
        <v>0</v>
      </c>
      <c r="I949" s="99">
        <v>0</v>
      </c>
      <c r="J949" s="99">
        <v>0</v>
      </c>
      <c r="K949" s="99">
        <v>0</v>
      </c>
      <c r="L949" s="99">
        <v>0</v>
      </c>
      <c r="M949" s="99">
        <v>0</v>
      </c>
      <c r="N949" s="99">
        <v>0</v>
      </c>
      <c r="O949" s="99">
        <v>0</v>
      </c>
      <c r="P949" s="99">
        <v>0</v>
      </c>
      <c r="Q949" s="99">
        <v>0</v>
      </c>
      <c r="R949" s="99">
        <v>0</v>
      </c>
      <c r="S949" s="99">
        <v>0</v>
      </c>
      <c r="T949" s="99">
        <v>0</v>
      </c>
      <c r="U949" s="99">
        <v>0</v>
      </c>
      <c r="V949" s="99">
        <v>0</v>
      </c>
      <c r="W949" s="99">
        <v>0</v>
      </c>
      <c r="X949" s="99">
        <v>0</v>
      </c>
      <c r="Y949" s="99">
        <v>0</v>
      </c>
      <c r="Z949" s="99">
        <v>0</v>
      </c>
      <c r="AA949" s="99">
        <v>0</v>
      </c>
      <c r="AB949" s="99">
        <v>0</v>
      </c>
      <c r="AC949" s="99">
        <v>0</v>
      </c>
      <c r="AD949" s="99">
        <v>0</v>
      </c>
    </row>
    <row r="950" spans="4:30" hidden="1" outlineLevel="1" x14ac:dyDescent="0.2">
      <c r="F950" s="91" t="s">
        <v>584</v>
      </c>
      <c r="G950" s="86" t="s">
        <v>686</v>
      </c>
      <c r="H950" s="92">
        <v>0</v>
      </c>
      <c r="I950" s="99">
        <v>0</v>
      </c>
      <c r="J950" s="99">
        <v>0</v>
      </c>
      <c r="K950" s="99">
        <v>0</v>
      </c>
      <c r="L950" s="99">
        <v>0</v>
      </c>
      <c r="M950" s="99">
        <v>0</v>
      </c>
      <c r="N950" s="99">
        <v>0</v>
      </c>
      <c r="O950" s="99">
        <v>0</v>
      </c>
      <c r="P950" s="99">
        <v>0</v>
      </c>
      <c r="Q950" s="99">
        <v>0</v>
      </c>
      <c r="R950" s="99">
        <v>0</v>
      </c>
      <c r="S950" s="99">
        <v>0</v>
      </c>
      <c r="T950" s="99">
        <v>0</v>
      </c>
      <c r="U950" s="99">
        <v>0</v>
      </c>
      <c r="V950" s="99">
        <v>0</v>
      </c>
      <c r="W950" s="99">
        <v>0</v>
      </c>
      <c r="X950" s="99">
        <v>0</v>
      </c>
      <c r="Y950" s="99">
        <v>0</v>
      </c>
      <c r="Z950" s="99">
        <v>0</v>
      </c>
      <c r="AA950" s="99">
        <v>0</v>
      </c>
      <c r="AB950" s="99">
        <v>0</v>
      </c>
      <c r="AC950" s="99">
        <v>0</v>
      </c>
      <c r="AD950" s="99">
        <v>0</v>
      </c>
    </row>
    <row r="951" spans="4:30" hidden="1" outlineLevel="1" x14ac:dyDescent="0.2">
      <c r="F951" s="91" t="s">
        <v>584</v>
      </c>
      <c r="G951" s="86" t="s">
        <v>685</v>
      </c>
      <c r="H951" s="92">
        <v>0</v>
      </c>
      <c r="I951" s="99">
        <v>0</v>
      </c>
      <c r="J951" s="99">
        <v>0</v>
      </c>
      <c r="K951" s="99">
        <v>0</v>
      </c>
      <c r="L951" s="99">
        <v>0</v>
      </c>
      <c r="M951" s="99">
        <v>0</v>
      </c>
      <c r="N951" s="99">
        <v>0</v>
      </c>
      <c r="O951" s="99">
        <v>0</v>
      </c>
      <c r="P951" s="99">
        <v>0</v>
      </c>
      <c r="Q951" s="99">
        <v>0</v>
      </c>
      <c r="R951" s="99">
        <v>0</v>
      </c>
      <c r="S951" s="99">
        <v>0</v>
      </c>
      <c r="T951" s="99">
        <v>0</v>
      </c>
      <c r="U951" s="99">
        <v>0</v>
      </c>
      <c r="V951" s="99">
        <v>0</v>
      </c>
      <c r="W951" s="99">
        <v>0</v>
      </c>
      <c r="X951" s="99">
        <v>0</v>
      </c>
      <c r="Y951" s="99">
        <v>0</v>
      </c>
      <c r="Z951" s="99">
        <v>0</v>
      </c>
      <c r="AA951" s="99">
        <v>0</v>
      </c>
      <c r="AB951" s="99">
        <v>0</v>
      </c>
      <c r="AC951" s="99">
        <v>0</v>
      </c>
      <c r="AD951" s="99">
        <v>0</v>
      </c>
    </row>
    <row r="952" spans="4:30" hidden="1" outlineLevel="1" x14ac:dyDescent="0.2">
      <c r="F952" s="91" t="s">
        <v>584</v>
      </c>
      <c r="G952" s="86" t="s">
        <v>684</v>
      </c>
      <c r="H952" s="92">
        <v>3293002.4840999995</v>
      </c>
      <c r="I952" s="99">
        <v>2200854.0084166126</v>
      </c>
      <c r="J952" s="99">
        <v>103742.51254607375</v>
      </c>
      <c r="K952" s="99">
        <v>376695.4300815076</v>
      </c>
      <c r="L952" s="99">
        <v>11641.848899157652</v>
      </c>
      <c r="M952" s="99">
        <v>0</v>
      </c>
      <c r="N952" s="99">
        <v>388337.27898066526</v>
      </c>
      <c r="O952" s="99">
        <v>282455.73182963999</v>
      </c>
      <c r="P952" s="99">
        <v>52607.399060851356</v>
      </c>
      <c r="Q952" s="99">
        <v>0</v>
      </c>
      <c r="R952" s="99">
        <v>0</v>
      </c>
      <c r="S952" s="99">
        <v>335063.13089049136</v>
      </c>
      <c r="T952" s="99">
        <v>10069.372775490796</v>
      </c>
      <c r="U952" s="99">
        <v>162396.19742773336</v>
      </c>
      <c r="V952" s="99">
        <v>0</v>
      </c>
      <c r="W952" s="99">
        <v>0</v>
      </c>
      <c r="X952" s="99">
        <v>172465.57020322417</v>
      </c>
      <c r="Y952" s="99">
        <v>85173.383573512387</v>
      </c>
      <c r="Z952" s="99">
        <v>1421.0254502987937</v>
      </c>
      <c r="AA952" s="99">
        <v>86594.409023811182</v>
      </c>
      <c r="AB952" s="99">
        <v>1151.2687186559456</v>
      </c>
      <c r="AC952" s="99">
        <v>3944.086684843016</v>
      </c>
      <c r="AD952" s="99">
        <v>850.21863562215708</v>
      </c>
    </row>
    <row r="953" spans="4:30" hidden="1" outlineLevel="1" x14ac:dyDescent="0.2">
      <c r="F953" s="91" t="s">
        <v>584</v>
      </c>
      <c r="G953" s="86" t="s">
        <v>683</v>
      </c>
      <c r="H953" s="92">
        <v>2515786.5159</v>
      </c>
      <c r="I953" s="99">
        <v>1881057.22986369</v>
      </c>
      <c r="J953" s="99">
        <v>90686.368562292919</v>
      </c>
      <c r="K953" s="99">
        <v>273638.56635643245</v>
      </c>
      <c r="L953" s="99">
        <v>0</v>
      </c>
      <c r="M953" s="99">
        <v>0</v>
      </c>
      <c r="N953" s="99">
        <v>273638.56635643245</v>
      </c>
      <c r="O953" s="99">
        <v>174363.55954875506</v>
      </c>
      <c r="P953" s="99">
        <v>0</v>
      </c>
      <c r="Q953" s="99">
        <v>0</v>
      </c>
      <c r="R953" s="99">
        <v>0</v>
      </c>
      <c r="S953" s="99">
        <v>174363.55954875506</v>
      </c>
      <c r="T953" s="99">
        <v>4714.4248587435986</v>
      </c>
      <c r="U953" s="99">
        <v>0</v>
      </c>
      <c r="V953" s="99">
        <v>0</v>
      </c>
      <c r="W953" s="99">
        <v>0</v>
      </c>
      <c r="X953" s="99">
        <v>4714.4248587435986</v>
      </c>
      <c r="Y953" s="99">
        <v>64312.968953234362</v>
      </c>
      <c r="Z953" s="99">
        <v>0</v>
      </c>
      <c r="AA953" s="99">
        <v>64312.968953234362</v>
      </c>
      <c r="AB953" s="99">
        <v>667.37774769873079</v>
      </c>
      <c r="AC953" s="99">
        <v>22660.041371863059</v>
      </c>
      <c r="AD953" s="99">
        <v>3685.978637289913</v>
      </c>
    </row>
    <row r="954" spans="4:30" hidden="1" outlineLevel="1" x14ac:dyDescent="0.2">
      <c r="F954" s="91" t="s">
        <v>584</v>
      </c>
      <c r="G954" s="86" t="s">
        <v>682</v>
      </c>
      <c r="H954" s="92">
        <v>0</v>
      </c>
      <c r="I954" s="99">
        <v>0</v>
      </c>
      <c r="J954" s="99">
        <v>0</v>
      </c>
      <c r="K954" s="99">
        <v>0</v>
      </c>
      <c r="L954" s="99">
        <v>0</v>
      </c>
      <c r="M954" s="99">
        <v>0</v>
      </c>
      <c r="N954" s="99">
        <v>0</v>
      </c>
      <c r="O954" s="99">
        <v>0</v>
      </c>
      <c r="P954" s="99">
        <v>0</v>
      </c>
      <c r="Q954" s="99">
        <v>0</v>
      </c>
      <c r="R954" s="99">
        <v>0</v>
      </c>
      <c r="S954" s="99">
        <v>0</v>
      </c>
      <c r="T954" s="99">
        <v>0</v>
      </c>
      <c r="U954" s="99">
        <v>0</v>
      </c>
      <c r="V954" s="99">
        <v>0</v>
      </c>
      <c r="W954" s="99">
        <v>0</v>
      </c>
      <c r="X954" s="99">
        <v>0</v>
      </c>
      <c r="Y954" s="99">
        <v>0</v>
      </c>
      <c r="Z954" s="99">
        <v>0</v>
      </c>
      <c r="AA954" s="99">
        <v>0</v>
      </c>
      <c r="AB954" s="99">
        <v>0</v>
      </c>
      <c r="AC954" s="99">
        <v>0</v>
      </c>
      <c r="AD954" s="99">
        <v>0</v>
      </c>
    </row>
    <row r="955" spans="4:30" hidden="1" outlineLevel="1" x14ac:dyDescent="0.2">
      <c r="F955" s="91" t="s">
        <v>584</v>
      </c>
      <c r="G955" s="86" t="s">
        <v>681</v>
      </c>
      <c r="H955" s="92">
        <v>0</v>
      </c>
      <c r="I955" s="99">
        <v>0</v>
      </c>
      <c r="J955" s="99">
        <v>0</v>
      </c>
      <c r="K955" s="99">
        <v>0</v>
      </c>
      <c r="L955" s="99">
        <v>0</v>
      </c>
      <c r="M955" s="99">
        <v>0</v>
      </c>
      <c r="N955" s="99">
        <v>0</v>
      </c>
      <c r="O955" s="99">
        <v>0</v>
      </c>
      <c r="P955" s="99">
        <v>0</v>
      </c>
      <c r="Q955" s="99">
        <v>0</v>
      </c>
      <c r="R955" s="99">
        <v>0</v>
      </c>
      <c r="S955" s="99">
        <v>0</v>
      </c>
      <c r="T955" s="99">
        <v>0</v>
      </c>
      <c r="U955" s="99">
        <v>0</v>
      </c>
      <c r="V955" s="99">
        <v>0</v>
      </c>
      <c r="W955" s="99">
        <v>0</v>
      </c>
      <c r="X955" s="99">
        <v>0</v>
      </c>
      <c r="Y955" s="99">
        <v>0</v>
      </c>
      <c r="Z955" s="99">
        <v>0</v>
      </c>
      <c r="AA955" s="99">
        <v>0</v>
      </c>
      <c r="AB955" s="99">
        <v>0</v>
      </c>
      <c r="AC955" s="99">
        <v>0</v>
      </c>
      <c r="AD955" s="99">
        <v>0</v>
      </c>
    </row>
    <row r="956" spans="4:30" collapsed="1" x14ac:dyDescent="0.2">
      <c r="D956" s="84" t="s">
        <v>595</v>
      </c>
      <c r="E956" s="104">
        <v>5808789</v>
      </c>
      <c r="F956" s="102" t="s">
        <v>584</v>
      </c>
      <c r="G956" s="86" t="s">
        <v>679</v>
      </c>
      <c r="H956" s="92">
        <v>5808788.9999999991</v>
      </c>
      <c r="I956" s="99">
        <v>4081911.2382803028</v>
      </c>
      <c r="J956" s="99">
        <v>194428.88110836668</v>
      </c>
      <c r="K956" s="99">
        <v>650333.99643794005</v>
      </c>
      <c r="L956" s="99">
        <v>11641.848899157652</v>
      </c>
      <c r="M956" s="99">
        <v>0</v>
      </c>
      <c r="N956" s="99">
        <v>661975.84533709765</v>
      </c>
      <c r="O956" s="99">
        <v>456819.29137839505</v>
      </c>
      <c r="P956" s="99">
        <v>52607.399060851356</v>
      </c>
      <c r="Q956" s="99">
        <v>0</v>
      </c>
      <c r="R956" s="99">
        <v>0</v>
      </c>
      <c r="S956" s="99">
        <v>509426.69043924642</v>
      </c>
      <c r="T956" s="99">
        <v>14783.797634234395</v>
      </c>
      <c r="U956" s="99">
        <v>162396.19742773336</v>
      </c>
      <c r="V956" s="99">
        <v>0</v>
      </c>
      <c r="W956" s="99">
        <v>0</v>
      </c>
      <c r="X956" s="99">
        <v>177179.99506196775</v>
      </c>
      <c r="Y956" s="99">
        <v>149486.35252674675</v>
      </c>
      <c r="Z956" s="99">
        <v>1421.0254502987937</v>
      </c>
      <c r="AA956" s="99">
        <v>150907.37797704554</v>
      </c>
      <c r="AB956" s="99">
        <v>1818.6464663546765</v>
      </c>
      <c r="AC956" s="99">
        <v>26604.128056706078</v>
      </c>
      <c r="AD956" s="99">
        <v>4536.1972729120698</v>
      </c>
    </row>
    <row r="957" spans="4:30" hidden="1" outlineLevel="1" x14ac:dyDescent="0.2">
      <c r="F957" s="91" t="s">
        <v>311</v>
      </c>
      <c r="G957" s="86" t="s">
        <v>687</v>
      </c>
      <c r="H957" s="92">
        <v>61946.000000000015</v>
      </c>
      <c r="I957" s="99">
        <v>30513.545926843151</v>
      </c>
      <c r="J957" s="99">
        <v>1508.3936068978674</v>
      </c>
      <c r="K957" s="99">
        <v>5525.159334844775</v>
      </c>
      <c r="L957" s="99">
        <v>173.91239934770485</v>
      </c>
      <c r="M957" s="99">
        <v>16.30894832029831</v>
      </c>
      <c r="N957" s="99">
        <v>5715.3806825127785</v>
      </c>
      <c r="O957" s="99">
        <v>4199.9805924838156</v>
      </c>
      <c r="P957" s="99">
        <v>782.57874639658633</v>
      </c>
      <c r="Q957" s="99">
        <v>353.63276387998371</v>
      </c>
      <c r="R957" s="99">
        <v>15.902470097805528</v>
      </c>
      <c r="S957" s="99">
        <v>5352.094572858191</v>
      </c>
      <c r="T957" s="99">
        <v>146.71607966857817</v>
      </c>
      <c r="U957" s="99">
        <v>2400.9836460202387</v>
      </c>
      <c r="V957" s="99">
        <v>12689.26603312181</v>
      </c>
      <c r="W957" s="99">
        <v>2291.4711303375138</v>
      </c>
      <c r="X957" s="99">
        <v>17528.436889148143</v>
      </c>
      <c r="Y957" s="99">
        <v>1289.8073754203931</v>
      </c>
      <c r="Z957" s="99">
        <v>21.603780515051191</v>
      </c>
      <c r="AA957" s="99">
        <v>1311.4111559354442</v>
      </c>
      <c r="AB957" s="99">
        <v>16.73716580443995</v>
      </c>
      <c r="AC957" s="99">
        <v>0</v>
      </c>
      <c r="AD957" s="99">
        <v>0</v>
      </c>
    </row>
    <row r="958" spans="4:30" hidden="1" outlineLevel="1" x14ac:dyDescent="0.2">
      <c r="F958" s="91" t="s">
        <v>311</v>
      </c>
      <c r="G958" s="86" t="s">
        <v>686</v>
      </c>
      <c r="H958" s="92">
        <v>0</v>
      </c>
      <c r="I958" s="99">
        <v>0</v>
      </c>
      <c r="J958" s="99">
        <v>0</v>
      </c>
      <c r="K958" s="99">
        <v>0</v>
      </c>
      <c r="L958" s="99">
        <v>0</v>
      </c>
      <c r="M958" s="99">
        <v>0</v>
      </c>
      <c r="N958" s="99">
        <v>0</v>
      </c>
      <c r="O958" s="99">
        <v>0</v>
      </c>
      <c r="P958" s="99">
        <v>0</v>
      </c>
      <c r="Q958" s="99">
        <v>0</v>
      </c>
      <c r="R958" s="99">
        <v>0</v>
      </c>
      <c r="S958" s="99">
        <v>0</v>
      </c>
      <c r="T958" s="99">
        <v>0</v>
      </c>
      <c r="U958" s="99">
        <v>0</v>
      </c>
      <c r="V958" s="99">
        <v>0</v>
      </c>
      <c r="W958" s="99">
        <v>0</v>
      </c>
      <c r="X958" s="99">
        <v>0</v>
      </c>
      <c r="Y958" s="99">
        <v>0</v>
      </c>
      <c r="Z958" s="99">
        <v>0</v>
      </c>
      <c r="AA958" s="99">
        <v>0</v>
      </c>
      <c r="AB958" s="99">
        <v>0</v>
      </c>
      <c r="AC958" s="99">
        <v>0</v>
      </c>
      <c r="AD958" s="99">
        <v>0</v>
      </c>
    </row>
    <row r="959" spans="4:30" hidden="1" outlineLevel="1" x14ac:dyDescent="0.2">
      <c r="F959" s="91" t="s">
        <v>311</v>
      </c>
      <c r="G959" s="86" t="s">
        <v>685</v>
      </c>
      <c r="H959" s="92">
        <v>0</v>
      </c>
      <c r="I959" s="99">
        <v>0</v>
      </c>
      <c r="J959" s="99">
        <v>0</v>
      </c>
      <c r="K959" s="99">
        <v>0</v>
      </c>
      <c r="L959" s="99">
        <v>0</v>
      </c>
      <c r="M959" s="99">
        <v>0</v>
      </c>
      <c r="N959" s="99">
        <v>0</v>
      </c>
      <c r="O959" s="99">
        <v>0</v>
      </c>
      <c r="P959" s="99">
        <v>0</v>
      </c>
      <c r="Q959" s="99">
        <v>0</v>
      </c>
      <c r="R959" s="99">
        <v>0</v>
      </c>
      <c r="S959" s="99">
        <v>0</v>
      </c>
      <c r="T959" s="99">
        <v>0</v>
      </c>
      <c r="U959" s="99">
        <v>0</v>
      </c>
      <c r="V959" s="99">
        <v>0</v>
      </c>
      <c r="W959" s="99">
        <v>0</v>
      </c>
      <c r="X959" s="99">
        <v>0</v>
      </c>
      <c r="Y959" s="99">
        <v>0</v>
      </c>
      <c r="Z959" s="99">
        <v>0</v>
      </c>
      <c r="AA959" s="99">
        <v>0</v>
      </c>
      <c r="AB959" s="99">
        <v>0</v>
      </c>
      <c r="AC959" s="99">
        <v>0</v>
      </c>
      <c r="AD959" s="99">
        <v>0</v>
      </c>
    </row>
    <row r="960" spans="4:30" hidden="1" outlineLevel="1" x14ac:dyDescent="0.2">
      <c r="F960" s="91" t="s">
        <v>311</v>
      </c>
      <c r="G960" s="86" t="s">
        <v>684</v>
      </c>
      <c r="H960" s="92">
        <v>0</v>
      </c>
      <c r="I960" s="99">
        <v>0</v>
      </c>
      <c r="J960" s="99">
        <v>0</v>
      </c>
      <c r="K960" s="99">
        <v>0</v>
      </c>
      <c r="L960" s="99">
        <v>0</v>
      </c>
      <c r="M960" s="99">
        <v>0</v>
      </c>
      <c r="N960" s="99">
        <v>0</v>
      </c>
      <c r="O960" s="99">
        <v>0</v>
      </c>
      <c r="P960" s="99">
        <v>0</v>
      </c>
      <c r="Q960" s="99">
        <v>0</v>
      </c>
      <c r="R960" s="99">
        <v>0</v>
      </c>
      <c r="S960" s="99">
        <v>0</v>
      </c>
      <c r="T960" s="99">
        <v>0</v>
      </c>
      <c r="U960" s="99">
        <v>0</v>
      </c>
      <c r="V960" s="99">
        <v>0</v>
      </c>
      <c r="W960" s="99">
        <v>0</v>
      </c>
      <c r="X960" s="99">
        <v>0</v>
      </c>
      <c r="Y960" s="99">
        <v>0</v>
      </c>
      <c r="Z960" s="99">
        <v>0</v>
      </c>
      <c r="AA960" s="99">
        <v>0</v>
      </c>
      <c r="AB960" s="99">
        <v>0</v>
      </c>
      <c r="AC960" s="99">
        <v>0</v>
      </c>
      <c r="AD960" s="99">
        <v>0</v>
      </c>
    </row>
    <row r="961" spans="4:30" hidden="1" outlineLevel="1" x14ac:dyDescent="0.2">
      <c r="F961" s="91" t="s">
        <v>311</v>
      </c>
      <c r="G961" s="86" t="s">
        <v>683</v>
      </c>
      <c r="H961" s="92">
        <v>0</v>
      </c>
      <c r="I961" s="99">
        <v>0</v>
      </c>
      <c r="J961" s="99">
        <v>0</v>
      </c>
      <c r="K961" s="99">
        <v>0</v>
      </c>
      <c r="L961" s="99">
        <v>0</v>
      </c>
      <c r="M961" s="99">
        <v>0</v>
      </c>
      <c r="N961" s="99">
        <v>0</v>
      </c>
      <c r="O961" s="99">
        <v>0</v>
      </c>
      <c r="P961" s="99">
        <v>0</v>
      </c>
      <c r="Q961" s="99">
        <v>0</v>
      </c>
      <c r="R961" s="99">
        <v>0</v>
      </c>
      <c r="S961" s="99">
        <v>0</v>
      </c>
      <c r="T961" s="99">
        <v>0</v>
      </c>
      <c r="U961" s="99">
        <v>0</v>
      </c>
      <c r="V961" s="99">
        <v>0</v>
      </c>
      <c r="W961" s="99">
        <v>0</v>
      </c>
      <c r="X961" s="99">
        <v>0</v>
      </c>
      <c r="Y961" s="99">
        <v>0</v>
      </c>
      <c r="Z961" s="99">
        <v>0</v>
      </c>
      <c r="AA961" s="99">
        <v>0</v>
      </c>
      <c r="AB961" s="99">
        <v>0</v>
      </c>
      <c r="AC961" s="99">
        <v>0</v>
      </c>
      <c r="AD961" s="99">
        <v>0</v>
      </c>
    </row>
    <row r="962" spans="4:30" hidden="1" outlineLevel="1" x14ac:dyDescent="0.2">
      <c r="F962" s="91" t="s">
        <v>311</v>
      </c>
      <c r="G962" s="86" t="s">
        <v>682</v>
      </c>
      <c r="H962" s="92">
        <v>0</v>
      </c>
      <c r="I962" s="99">
        <v>0</v>
      </c>
      <c r="J962" s="99">
        <v>0</v>
      </c>
      <c r="K962" s="99">
        <v>0</v>
      </c>
      <c r="L962" s="99">
        <v>0</v>
      </c>
      <c r="M962" s="99">
        <v>0</v>
      </c>
      <c r="N962" s="99">
        <v>0</v>
      </c>
      <c r="O962" s="99">
        <v>0</v>
      </c>
      <c r="P962" s="99">
        <v>0</v>
      </c>
      <c r="Q962" s="99">
        <v>0</v>
      </c>
      <c r="R962" s="99">
        <v>0</v>
      </c>
      <c r="S962" s="99">
        <v>0</v>
      </c>
      <c r="T962" s="99">
        <v>0</v>
      </c>
      <c r="U962" s="99">
        <v>0</v>
      </c>
      <c r="V962" s="99">
        <v>0</v>
      </c>
      <c r="W962" s="99">
        <v>0</v>
      </c>
      <c r="X962" s="99">
        <v>0</v>
      </c>
      <c r="Y962" s="99">
        <v>0</v>
      </c>
      <c r="Z962" s="99">
        <v>0</v>
      </c>
      <c r="AA962" s="99">
        <v>0</v>
      </c>
      <c r="AB962" s="99">
        <v>0</v>
      </c>
      <c r="AC962" s="99">
        <v>0</v>
      </c>
      <c r="AD962" s="99">
        <v>0</v>
      </c>
    </row>
    <row r="963" spans="4:30" hidden="1" outlineLevel="1" x14ac:dyDescent="0.2">
      <c r="F963" s="91" t="s">
        <v>311</v>
      </c>
      <c r="G963" s="86" t="s">
        <v>681</v>
      </c>
      <c r="H963" s="92">
        <v>0</v>
      </c>
      <c r="I963" s="99">
        <v>0</v>
      </c>
      <c r="J963" s="99">
        <v>0</v>
      </c>
      <c r="K963" s="99">
        <v>0</v>
      </c>
      <c r="L963" s="99">
        <v>0</v>
      </c>
      <c r="M963" s="99">
        <v>0</v>
      </c>
      <c r="N963" s="99">
        <v>0</v>
      </c>
      <c r="O963" s="99">
        <v>0</v>
      </c>
      <c r="P963" s="99">
        <v>0</v>
      </c>
      <c r="Q963" s="99">
        <v>0</v>
      </c>
      <c r="R963" s="99">
        <v>0</v>
      </c>
      <c r="S963" s="99">
        <v>0</v>
      </c>
      <c r="T963" s="99">
        <v>0</v>
      </c>
      <c r="U963" s="99">
        <v>0</v>
      </c>
      <c r="V963" s="99">
        <v>0</v>
      </c>
      <c r="W963" s="99">
        <v>0</v>
      </c>
      <c r="X963" s="99">
        <v>0</v>
      </c>
      <c r="Y963" s="99">
        <v>0</v>
      </c>
      <c r="Z963" s="99">
        <v>0</v>
      </c>
      <c r="AA963" s="99">
        <v>0</v>
      </c>
      <c r="AB963" s="99">
        <v>0</v>
      </c>
      <c r="AC963" s="99">
        <v>0</v>
      </c>
      <c r="AD963" s="99">
        <v>0</v>
      </c>
    </row>
    <row r="964" spans="4:30" collapsed="1" x14ac:dyDescent="0.2">
      <c r="D964" s="84" t="s">
        <v>594</v>
      </c>
      <c r="E964" s="104">
        <v>61946</v>
      </c>
      <c r="F964" s="104" t="s">
        <v>311</v>
      </c>
      <c r="G964" s="86" t="s">
        <v>679</v>
      </c>
      <c r="H964" s="92">
        <v>61946.000000000015</v>
      </c>
      <c r="I964" s="99">
        <v>30513.545926843151</v>
      </c>
      <c r="J964" s="99">
        <v>1508.3936068978674</v>
      </c>
      <c r="K964" s="99">
        <v>5525.159334844775</v>
      </c>
      <c r="L964" s="99">
        <v>173.91239934770485</v>
      </c>
      <c r="M964" s="99">
        <v>16.30894832029831</v>
      </c>
      <c r="N964" s="99">
        <v>5715.3806825127785</v>
      </c>
      <c r="O964" s="99">
        <v>4199.9805924838156</v>
      </c>
      <c r="P964" s="99">
        <v>782.57874639658633</v>
      </c>
      <c r="Q964" s="99">
        <v>353.63276387998371</v>
      </c>
      <c r="R964" s="99">
        <v>15.902470097805528</v>
      </c>
      <c r="S964" s="99">
        <v>5352.094572858191</v>
      </c>
      <c r="T964" s="99">
        <v>146.71607966857817</v>
      </c>
      <c r="U964" s="99">
        <v>2400.9836460202387</v>
      </c>
      <c r="V964" s="99">
        <v>12689.26603312181</v>
      </c>
      <c r="W964" s="99">
        <v>2291.4711303375138</v>
      </c>
      <c r="X964" s="99">
        <v>17528.436889148143</v>
      </c>
      <c r="Y964" s="99">
        <v>1289.8073754203931</v>
      </c>
      <c r="Z964" s="99">
        <v>21.603780515051191</v>
      </c>
      <c r="AA964" s="99">
        <v>1311.4111559354442</v>
      </c>
      <c r="AB964" s="99">
        <v>16.73716580443995</v>
      </c>
      <c r="AC964" s="99">
        <v>0</v>
      </c>
      <c r="AD964" s="99">
        <v>0</v>
      </c>
    </row>
    <row r="965" spans="4:30" hidden="1" outlineLevel="1" x14ac:dyDescent="0.2">
      <c r="F965" s="91" t="s">
        <v>280</v>
      </c>
      <c r="G965" s="86" t="s">
        <v>687</v>
      </c>
      <c r="H965" s="92">
        <v>0</v>
      </c>
      <c r="I965" s="99">
        <v>0</v>
      </c>
      <c r="J965" s="99">
        <v>0</v>
      </c>
      <c r="K965" s="99">
        <v>0</v>
      </c>
      <c r="L965" s="99">
        <v>0</v>
      </c>
      <c r="M965" s="99">
        <v>0</v>
      </c>
      <c r="N965" s="99">
        <v>0</v>
      </c>
      <c r="O965" s="99">
        <v>0</v>
      </c>
      <c r="P965" s="99">
        <v>0</v>
      </c>
      <c r="Q965" s="99">
        <v>0</v>
      </c>
      <c r="R965" s="99">
        <v>0</v>
      </c>
      <c r="S965" s="99">
        <v>0</v>
      </c>
      <c r="T965" s="99">
        <v>0</v>
      </c>
      <c r="U965" s="99">
        <v>0</v>
      </c>
      <c r="V965" s="99">
        <v>0</v>
      </c>
      <c r="W965" s="99">
        <v>0</v>
      </c>
      <c r="X965" s="99">
        <v>0</v>
      </c>
      <c r="Y965" s="99">
        <v>0</v>
      </c>
      <c r="Z965" s="99">
        <v>0</v>
      </c>
      <c r="AA965" s="99">
        <v>0</v>
      </c>
      <c r="AB965" s="99">
        <v>0</v>
      </c>
      <c r="AC965" s="99">
        <v>0</v>
      </c>
      <c r="AD965" s="99">
        <v>0</v>
      </c>
    </row>
    <row r="966" spans="4:30" hidden="1" outlineLevel="1" x14ac:dyDescent="0.2">
      <c r="F966" s="91" t="s">
        <v>280</v>
      </c>
      <c r="G966" s="86" t="s">
        <v>686</v>
      </c>
      <c r="H966" s="92">
        <v>-41457.966899999992</v>
      </c>
      <c r="I966" s="99">
        <v>-20421.489313865182</v>
      </c>
      <c r="J966" s="99">
        <v>-1009.5071873396727</v>
      </c>
      <c r="K966" s="99">
        <v>-3697.7669715755756</v>
      </c>
      <c r="L966" s="99">
        <v>-116.39257572170483</v>
      </c>
      <c r="M966" s="99">
        <v>-10.914923314447059</v>
      </c>
      <c r="N966" s="99">
        <v>-3825.0744706117275</v>
      </c>
      <c r="O966" s="99">
        <v>-2810.8781258489066</v>
      </c>
      <c r="P966" s="99">
        <v>-523.74848682325171</v>
      </c>
      <c r="Q966" s="99">
        <v>-236.67218899835137</v>
      </c>
      <c r="R966" s="99">
        <v>-10.642883784958856</v>
      </c>
      <c r="S966" s="99">
        <v>-3581.9416854554688</v>
      </c>
      <c r="T966" s="99">
        <v>-98.191172547019562</v>
      </c>
      <c r="U966" s="99">
        <v>-1606.8818087390359</v>
      </c>
      <c r="V966" s="99">
        <v>-8492.4155100645403</v>
      </c>
      <c r="W966" s="99">
        <v>-1533.5894855816064</v>
      </c>
      <c r="X966" s="99">
        <v>-11731.077976932202</v>
      </c>
      <c r="Y966" s="99">
        <v>-863.2162121453282</v>
      </c>
      <c r="Z966" s="99">
        <v>-14.458541592804327</v>
      </c>
      <c r="AA966" s="99">
        <v>-877.67475373813249</v>
      </c>
      <c r="AB966" s="99">
        <v>-11.201512057603122</v>
      </c>
      <c r="AC966" s="99">
        <v>0</v>
      </c>
      <c r="AD966" s="99">
        <v>0</v>
      </c>
    </row>
    <row r="967" spans="4:30" hidden="1" outlineLevel="1" x14ac:dyDescent="0.2">
      <c r="F967" s="91" t="s">
        <v>280</v>
      </c>
      <c r="G967" s="86" t="s">
        <v>685</v>
      </c>
      <c r="H967" s="92">
        <v>-9119.0330999999987</v>
      </c>
      <c r="I967" s="99">
        <v>-4439.7602306410427</v>
      </c>
      <c r="J967" s="99">
        <v>-214.26863662665815</v>
      </c>
      <c r="K967" s="99">
        <v>-779.49882330068465</v>
      </c>
      <c r="L967" s="99">
        <v>-24.077985238456396</v>
      </c>
      <c r="M967" s="99">
        <v>-2.9987857209239732</v>
      </c>
      <c r="N967" s="99">
        <v>-806.57559426006503</v>
      </c>
      <c r="O967" s="99">
        <v>-588.92354442611293</v>
      </c>
      <c r="P967" s="99">
        <v>-109.48020001436613</v>
      </c>
      <c r="Q967" s="99">
        <v>-65.142023507362495</v>
      </c>
      <c r="R967" s="99">
        <v>0</v>
      </c>
      <c r="S967" s="99">
        <v>-763.54576794784157</v>
      </c>
      <c r="T967" s="99">
        <v>-20.564198958403971</v>
      </c>
      <c r="U967" s="99">
        <v>-336.64767796866812</v>
      </c>
      <c r="V967" s="99">
        <v>-2345.3176909948556</v>
      </c>
      <c r="W967" s="99">
        <v>0</v>
      </c>
      <c r="X967" s="99">
        <v>-2702.5295679219275</v>
      </c>
      <c r="Y967" s="99">
        <v>-177.24873285393377</v>
      </c>
      <c r="Z967" s="99">
        <v>-2.954741192176499</v>
      </c>
      <c r="AA967" s="99">
        <v>-180.20347404611027</v>
      </c>
      <c r="AB967" s="99">
        <v>-2.3669154145938771</v>
      </c>
      <c r="AC967" s="99">
        <v>-8.0480184056476585</v>
      </c>
      <c r="AD967" s="99">
        <v>-1.734894736114075</v>
      </c>
    </row>
    <row r="968" spans="4:30" hidden="1" outlineLevel="1" x14ac:dyDescent="0.2">
      <c r="F968" s="91" t="s">
        <v>280</v>
      </c>
      <c r="G968" s="86" t="s">
        <v>684</v>
      </c>
      <c r="H968" s="92">
        <v>0</v>
      </c>
      <c r="I968" s="99">
        <v>0</v>
      </c>
      <c r="J968" s="99">
        <v>0</v>
      </c>
      <c r="K968" s="99">
        <v>0</v>
      </c>
      <c r="L968" s="99">
        <v>0</v>
      </c>
      <c r="M968" s="99">
        <v>0</v>
      </c>
      <c r="N968" s="99">
        <v>0</v>
      </c>
      <c r="O968" s="99">
        <v>0</v>
      </c>
      <c r="P968" s="99">
        <v>0</v>
      </c>
      <c r="Q968" s="99">
        <v>0</v>
      </c>
      <c r="R968" s="99">
        <v>0</v>
      </c>
      <c r="S968" s="99">
        <v>0</v>
      </c>
      <c r="T968" s="99">
        <v>0</v>
      </c>
      <c r="U968" s="99">
        <v>0</v>
      </c>
      <c r="V968" s="99">
        <v>0</v>
      </c>
      <c r="W968" s="99">
        <v>0</v>
      </c>
      <c r="X968" s="99">
        <v>0</v>
      </c>
      <c r="Y968" s="99">
        <v>0</v>
      </c>
      <c r="Z968" s="99">
        <v>0</v>
      </c>
      <c r="AA968" s="99">
        <v>0</v>
      </c>
      <c r="AB968" s="99">
        <v>0</v>
      </c>
      <c r="AC968" s="99">
        <v>0</v>
      </c>
      <c r="AD968" s="99">
        <v>0</v>
      </c>
    </row>
    <row r="969" spans="4:30" hidden="1" outlineLevel="1" x14ac:dyDescent="0.2">
      <c r="F969" s="91" t="s">
        <v>280</v>
      </c>
      <c r="G969" s="86" t="s">
        <v>683</v>
      </c>
      <c r="H969" s="92">
        <v>0</v>
      </c>
      <c r="I969" s="99">
        <v>0</v>
      </c>
      <c r="J969" s="99">
        <v>0</v>
      </c>
      <c r="K969" s="99">
        <v>0</v>
      </c>
      <c r="L969" s="99">
        <v>0</v>
      </c>
      <c r="M969" s="99">
        <v>0</v>
      </c>
      <c r="N969" s="99">
        <v>0</v>
      </c>
      <c r="O969" s="99">
        <v>0</v>
      </c>
      <c r="P969" s="99">
        <v>0</v>
      </c>
      <c r="Q969" s="99">
        <v>0</v>
      </c>
      <c r="R969" s="99">
        <v>0</v>
      </c>
      <c r="S969" s="99">
        <v>0</v>
      </c>
      <c r="T969" s="99">
        <v>0</v>
      </c>
      <c r="U969" s="99">
        <v>0</v>
      </c>
      <c r="V969" s="99">
        <v>0</v>
      </c>
      <c r="W969" s="99">
        <v>0</v>
      </c>
      <c r="X969" s="99">
        <v>0</v>
      </c>
      <c r="Y969" s="99">
        <v>0</v>
      </c>
      <c r="Z969" s="99">
        <v>0</v>
      </c>
      <c r="AA969" s="99">
        <v>0</v>
      </c>
      <c r="AB969" s="99">
        <v>0</v>
      </c>
      <c r="AC969" s="99">
        <v>0</v>
      </c>
      <c r="AD969" s="99">
        <v>0</v>
      </c>
    </row>
    <row r="970" spans="4:30" hidden="1" outlineLevel="1" x14ac:dyDescent="0.2">
      <c r="F970" s="91" t="s">
        <v>280</v>
      </c>
      <c r="G970" s="86" t="s">
        <v>682</v>
      </c>
      <c r="H970" s="92">
        <v>0</v>
      </c>
      <c r="I970" s="99">
        <v>0</v>
      </c>
      <c r="J970" s="99">
        <v>0</v>
      </c>
      <c r="K970" s="99">
        <v>0</v>
      </c>
      <c r="L970" s="99">
        <v>0</v>
      </c>
      <c r="M970" s="99">
        <v>0</v>
      </c>
      <c r="N970" s="99">
        <v>0</v>
      </c>
      <c r="O970" s="99">
        <v>0</v>
      </c>
      <c r="P970" s="99">
        <v>0</v>
      </c>
      <c r="Q970" s="99">
        <v>0</v>
      </c>
      <c r="R970" s="99">
        <v>0</v>
      </c>
      <c r="S970" s="99">
        <v>0</v>
      </c>
      <c r="T970" s="99">
        <v>0</v>
      </c>
      <c r="U970" s="99">
        <v>0</v>
      </c>
      <c r="V970" s="99">
        <v>0</v>
      </c>
      <c r="W970" s="99">
        <v>0</v>
      </c>
      <c r="X970" s="99">
        <v>0</v>
      </c>
      <c r="Y970" s="99">
        <v>0</v>
      </c>
      <c r="Z970" s="99">
        <v>0</v>
      </c>
      <c r="AA970" s="99">
        <v>0</v>
      </c>
      <c r="AB970" s="99">
        <v>0</v>
      </c>
      <c r="AC970" s="99">
        <v>0</v>
      </c>
      <c r="AD970" s="99">
        <v>0</v>
      </c>
    </row>
    <row r="971" spans="4:30" hidden="1" outlineLevel="1" x14ac:dyDescent="0.2">
      <c r="F971" s="91" t="s">
        <v>280</v>
      </c>
      <c r="G971" s="86" t="s">
        <v>681</v>
      </c>
      <c r="H971" s="92">
        <v>0</v>
      </c>
      <c r="I971" s="99">
        <v>0</v>
      </c>
      <c r="J971" s="99">
        <v>0</v>
      </c>
      <c r="K971" s="99">
        <v>0</v>
      </c>
      <c r="L971" s="99">
        <v>0</v>
      </c>
      <c r="M971" s="99">
        <v>0</v>
      </c>
      <c r="N971" s="99">
        <v>0</v>
      </c>
      <c r="O971" s="99">
        <v>0</v>
      </c>
      <c r="P971" s="99">
        <v>0</v>
      </c>
      <c r="Q971" s="99">
        <v>0</v>
      </c>
      <c r="R971" s="99">
        <v>0</v>
      </c>
      <c r="S971" s="99">
        <v>0</v>
      </c>
      <c r="T971" s="99">
        <v>0</v>
      </c>
      <c r="U971" s="99">
        <v>0</v>
      </c>
      <c r="V971" s="99">
        <v>0</v>
      </c>
      <c r="W971" s="99">
        <v>0</v>
      </c>
      <c r="X971" s="99">
        <v>0</v>
      </c>
      <c r="Y971" s="99">
        <v>0</v>
      </c>
      <c r="Z971" s="99">
        <v>0</v>
      </c>
      <c r="AA971" s="99">
        <v>0</v>
      </c>
      <c r="AB971" s="99">
        <v>0</v>
      </c>
      <c r="AC971" s="99">
        <v>0</v>
      </c>
      <c r="AD971" s="99">
        <v>0</v>
      </c>
    </row>
    <row r="972" spans="4:30" collapsed="1" x14ac:dyDescent="0.2">
      <c r="D972" s="84" t="s">
        <v>593</v>
      </c>
      <c r="E972" s="104">
        <v>-50577</v>
      </c>
      <c r="F972" s="102" t="s">
        <v>280</v>
      </c>
      <c r="G972" s="86" t="s">
        <v>679</v>
      </c>
      <c r="H972" s="92">
        <v>-50577</v>
      </c>
      <c r="I972" s="99">
        <v>-24861.249544506227</v>
      </c>
      <c r="J972" s="99">
        <v>-1223.7758239663308</v>
      </c>
      <c r="K972" s="99">
        <v>-4477.2657948762599</v>
      </c>
      <c r="L972" s="99">
        <v>-140.47056096016124</v>
      </c>
      <c r="M972" s="99">
        <v>-13.913709035371031</v>
      </c>
      <c r="N972" s="99">
        <v>-4631.650064871792</v>
      </c>
      <c r="O972" s="99">
        <v>-3399.8016702750197</v>
      </c>
      <c r="P972" s="99">
        <v>-633.22868683761772</v>
      </c>
      <c r="Q972" s="99">
        <v>-301.81421250571384</v>
      </c>
      <c r="R972" s="99">
        <v>-10.642883784958856</v>
      </c>
      <c r="S972" s="99">
        <v>-4345.4874534033106</v>
      </c>
      <c r="T972" s="99">
        <v>-118.75537150542353</v>
      </c>
      <c r="U972" s="99">
        <v>-1943.5294867077043</v>
      </c>
      <c r="V972" s="99">
        <v>-10837.733201059396</v>
      </c>
      <c r="W972" s="99">
        <v>-1533.5894855816064</v>
      </c>
      <c r="X972" s="99">
        <v>-14433.607544854131</v>
      </c>
      <c r="Y972" s="99">
        <v>-1040.4649449992619</v>
      </c>
      <c r="Z972" s="99">
        <v>-17.413282784980826</v>
      </c>
      <c r="AA972" s="99">
        <v>-1057.8782277842427</v>
      </c>
      <c r="AB972" s="99">
        <v>-13.568427472196998</v>
      </c>
      <c r="AC972" s="99">
        <v>-8.0480184056476585</v>
      </c>
      <c r="AD972" s="99">
        <v>-1.734894736114075</v>
      </c>
    </row>
    <row r="973" spans="4:30" hidden="1" outlineLevel="1" x14ac:dyDescent="0.2">
      <c r="F973" s="91" t="s">
        <v>211</v>
      </c>
      <c r="G973" s="86" t="s">
        <v>687</v>
      </c>
      <c r="H973" s="92">
        <v>0</v>
      </c>
      <c r="I973" s="99">
        <v>0</v>
      </c>
      <c r="J973" s="99">
        <v>0</v>
      </c>
      <c r="K973" s="99">
        <v>0</v>
      </c>
      <c r="L973" s="99">
        <v>0</v>
      </c>
      <c r="M973" s="99">
        <v>0</v>
      </c>
      <c r="N973" s="99">
        <v>0</v>
      </c>
      <c r="O973" s="99">
        <v>0</v>
      </c>
      <c r="P973" s="99">
        <v>0</v>
      </c>
      <c r="Q973" s="99">
        <v>0</v>
      </c>
      <c r="R973" s="99">
        <v>0</v>
      </c>
      <c r="S973" s="99">
        <v>0</v>
      </c>
      <c r="T973" s="99">
        <v>0</v>
      </c>
      <c r="U973" s="99">
        <v>0</v>
      </c>
      <c r="V973" s="99">
        <v>0</v>
      </c>
      <c r="W973" s="99">
        <v>0</v>
      </c>
      <c r="X973" s="99">
        <v>0</v>
      </c>
      <c r="Y973" s="99">
        <v>0</v>
      </c>
      <c r="Z973" s="99">
        <v>0</v>
      </c>
      <c r="AA973" s="99">
        <v>0</v>
      </c>
      <c r="AB973" s="99">
        <v>0</v>
      </c>
      <c r="AC973" s="99">
        <v>0</v>
      </c>
      <c r="AD973" s="99">
        <v>0</v>
      </c>
    </row>
    <row r="974" spans="4:30" hidden="1" outlineLevel="1" x14ac:dyDescent="0.2">
      <c r="F974" s="91" t="s">
        <v>211</v>
      </c>
      <c r="G974" s="86" t="s">
        <v>686</v>
      </c>
      <c r="H974" s="92">
        <v>0</v>
      </c>
      <c r="I974" s="99">
        <v>0</v>
      </c>
      <c r="J974" s="99">
        <v>0</v>
      </c>
      <c r="K974" s="99">
        <v>0</v>
      </c>
      <c r="L974" s="99">
        <v>0</v>
      </c>
      <c r="M974" s="99">
        <v>0</v>
      </c>
      <c r="N974" s="99">
        <v>0</v>
      </c>
      <c r="O974" s="99">
        <v>0</v>
      </c>
      <c r="P974" s="99">
        <v>0</v>
      </c>
      <c r="Q974" s="99">
        <v>0</v>
      </c>
      <c r="R974" s="99">
        <v>0</v>
      </c>
      <c r="S974" s="99">
        <v>0</v>
      </c>
      <c r="T974" s="99">
        <v>0</v>
      </c>
      <c r="U974" s="99">
        <v>0</v>
      </c>
      <c r="V974" s="99">
        <v>0</v>
      </c>
      <c r="W974" s="99">
        <v>0</v>
      </c>
      <c r="X974" s="99">
        <v>0</v>
      </c>
      <c r="Y974" s="99">
        <v>0</v>
      </c>
      <c r="Z974" s="99">
        <v>0</v>
      </c>
      <c r="AA974" s="99">
        <v>0</v>
      </c>
      <c r="AB974" s="99">
        <v>0</v>
      </c>
      <c r="AC974" s="99">
        <v>0</v>
      </c>
      <c r="AD974" s="99">
        <v>0</v>
      </c>
    </row>
    <row r="975" spans="4:30" hidden="1" outlineLevel="1" x14ac:dyDescent="0.2">
      <c r="F975" s="91" t="s">
        <v>211</v>
      </c>
      <c r="G975" s="86" t="s">
        <v>685</v>
      </c>
      <c r="H975" s="92">
        <v>0</v>
      </c>
      <c r="I975" s="99">
        <v>0</v>
      </c>
      <c r="J975" s="99">
        <v>0</v>
      </c>
      <c r="K975" s="99">
        <v>0</v>
      </c>
      <c r="L975" s="99">
        <v>0</v>
      </c>
      <c r="M975" s="99">
        <v>0</v>
      </c>
      <c r="N975" s="99">
        <v>0</v>
      </c>
      <c r="O975" s="99">
        <v>0</v>
      </c>
      <c r="P975" s="99">
        <v>0</v>
      </c>
      <c r="Q975" s="99">
        <v>0</v>
      </c>
      <c r="R975" s="99">
        <v>0</v>
      </c>
      <c r="S975" s="99">
        <v>0</v>
      </c>
      <c r="T975" s="99">
        <v>0</v>
      </c>
      <c r="U975" s="99">
        <v>0</v>
      </c>
      <c r="V975" s="99">
        <v>0</v>
      </c>
      <c r="W975" s="99">
        <v>0</v>
      </c>
      <c r="X975" s="99">
        <v>0</v>
      </c>
      <c r="Y975" s="99">
        <v>0</v>
      </c>
      <c r="Z975" s="99">
        <v>0</v>
      </c>
      <c r="AA975" s="99">
        <v>0</v>
      </c>
      <c r="AB975" s="99">
        <v>0</v>
      </c>
      <c r="AC975" s="99">
        <v>0</v>
      </c>
      <c r="AD975" s="99">
        <v>0</v>
      </c>
    </row>
    <row r="976" spans="4:30" hidden="1" outlineLevel="1" x14ac:dyDescent="0.2">
      <c r="F976" s="91" t="s">
        <v>211</v>
      </c>
      <c r="G976" s="86" t="s">
        <v>684</v>
      </c>
      <c r="H976" s="92">
        <v>540509.7841819434</v>
      </c>
      <c r="I976" s="99">
        <v>361245.74179613777</v>
      </c>
      <c r="J976" s="99">
        <v>17028.181222917068</v>
      </c>
      <c r="K976" s="99">
        <v>61830.371097131872</v>
      </c>
      <c r="L976" s="99">
        <v>1910.8801971287583</v>
      </c>
      <c r="M976" s="99">
        <v>0</v>
      </c>
      <c r="N976" s="99">
        <v>63741.251294260634</v>
      </c>
      <c r="O976" s="99">
        <v>46361.971298031807</v>
      </c>
      <c r="P976" s="99">
        <v>8634.920274141723</v>
      </c>
      <c r="Q976" s="99">
        <v>0</v>
      </c>
      <c r="R976" s="99">
        <v>0</v>
      </c>
      <c r="S976" s="99">
        <v>54996.891572173532</v>
      </c>
      <c r="T976" s="99">
        <v>1652.7757060637521</v>
      </c>
      <c r="U976" s="99">
        <v>26655.532161744613</v>
      </c>
      <c r="V976" s="99">
        <v>0</v>
      </c>
      <c r="W976" s="99">
        <v>0</v>
      </c>
      <c r="X976" s="99">
        <v>28308.307867808366</v>
      </c>
      <c r="Y976" s="99">
        <v>13980.264939261746</v>
      </c>
      <c r="Z976" s="99">
        <v>233.24554511168884</v>
      </c>
      <c r="AA976" s="99">
        <v>14213.510484373435</v>
      </c>
      <c r="AB976" s="99">
        <v>188.96797365344804</v>
      </c>
      <c r="AC976" s="99">
        <v>647.37802449669755</v>
      </c>
      <c r="AD976" s="99">
        <v>139.55394612257547</v>
      </c>
    </row>
    <row r="977" spans="4:30" hidden="1" outlineLevel="1" x14ac:dyDescent="0.2">
      <c r="F977" s="91" t="s">
        <v>211</v>
      </c>
      <c r="G977" s="86" t="s">
        <v>683</v>
      </c>
      <c r="H977" s="92">
        <v>279896.27964477352</v>
      </c>
      <c r="I977" s="99">
        <v>209278.85458889956</v>
      </c>
      <c r="J977" s="99">
        <v>10089.40027886272</v>
      </c>
      <c r="K977" s="99">
        <v>30443.925272051711</v>
      </c>
      <c r="L977" s="99">
        <v>0</v>
      </c>
      <c r="M977" s="99">
        <v>0</v>
      </c>
      <c r="N977" s="99">
        <v>30443.925272051711</v>
      </c>
      <c r="O977" s="99">
        <v>19398.987678355286</v>
      </c>
      <c r="P977" s="99">
        <v>0</v>
      </c>
      <c r="Q977" s="99">
        <v>0</v>
      </c>
      <c r="R977" s="99">
        <v>0</v>
      </c>
      <c r="S977" s="99">
        <v>19398.987678355286</v>
      </c>
      <c r="T977" s="99">
        <v>524.50793033808463</v>
      </c>
      <c r="U977" s="99">
        <v>0</v>
      </c>
      <c r="V977" s="99">
        <v>0</v>
      </c>
      <c r="W977" s="99">
        <v>0</v>
      </c>
      <c r="X977" s="99">
        <v>524.50793033808463</v>
      </c>
      <c r="Y977" s="99">
        <v>7155.2020130294877</v>
      </c>
      <c r="Z977" s="99">
        <v>0</v>
      </c>
      <c r="AA977" s="99">
        <v>7155.2020130294877</v>
      </c>
      <c r="AB977" s="99">
        <v>74.249761463467507</v>
      </c>
      <c r="AC977" s="99">
        <v>2521.064977690351</v>
      </c>
      <c r="AD977" s="99">
        <v>410.08714408284362</v>
      </c>
    </row>
    <row r="978" spans="4:30" hidden="1" outlineLevel="1" x14ac:dyDescent="0.2">
      <c r="F978" s="91" t="s">
        <v>211</v>
      </c>
      <c r="G978" s="86" t="s">
        <v>682</v>
      </c>
      <c r="H978" s="92">
        <v>0</v>
      </c>
      <c r="I978" s="99">
        <v>0</v>
      </c>
      <c r="J978" s="99">
        <v>0</v>
      </c>
      <c r="K978" s="99">
        <v>0</v>
      </c>
      <c r="L978" s="99">
        <v>0</v>
      </c>
      <c r="M978" s="99">
        <v>0</v>
      </c>
      <c r="N978" s="99">
        <v>0</v>
      </c>
      <c r="O978" s="99">
        <v>0</v>
      </c>
      <c r="P978" s="99">
        <v>0</v>
      </c>
      <c r="Q978" s="99">
        <v>0</v>
      </c>
      <c r="R978" s="99">
        <v>0</v>
      </c>
      <c r="S978" s="99">
        <v>0</v>
      </c>
      <c r="T978" s="99">
        <v>0</v>
      </c>
      <c r="U978" s="99">
        <v>0</v>
      </c>
      <c r="V978" s="99">
        <v>0</v>
      </c>
      <c r="W978" s="99">
        <v>0</v>
      </c>
      <c r="X978" s="99">
        <v>0</v>
      </c>
      <c r="Y978" s="99">
        <v>0</v>
      </c>
      <c r="Z978" s="99">
        <v>0</v>
      </c>
      <c r="AA978" s="99">
        <v>0</v>
      </c>
      <c r="AB978" s="99">
        <v>0</v>
      </c>
      <c r="AC978" s="99">
        <v>0</v>
      </c>
      <c r="AD978" s="99">
        <v>0</v>
      </c>
    </row>
    <row r="979" spans="4:30" hidden="1" outlineLevel="1" x14ac:dyDescent="0.2">
      <c r="F979" s="91" t="s">
        <v>211</v>
      </c>
      <c r="G979" s="86" t="s">
        <v>681</v>
      </c>
      <c r="H979" s="92">
        <v>131516.93617328277</v>
      </c>
      <c r="I979" s="99">
        <v>59860.896722431607</v>
      </c>
      <c r="J979" s="99">
        <v>16114.20012655674</v>
      </c>
      <c r="K979" s="99">
        <v>4571.0464895721288</v>
      </c>
      <c r="L979" s="99">
        <v>1511.9447267007406</v>
      </c>
      <c r="M979" s="99">
        <v>245.58833786989848</v>
      </c>
      <c r="N979" s="99">
        <v>6328.5795541427678</v>
      </c>
      <c r="O979" s="99">
        <v>1319.9487521046292</v>
      </c>
      <c r="P979" s="99">
        <v>392.56945419768653</v>
      </c>
      <c r="Q979" s="99">
        <v>855.66602575057971</v>
      </c>
      <c r="R979" s="99">
        <v>150.3865305238553</v>
      </c>
      <c r="S979" s="99">
        <v>2718.5707625767509</v>
      </c>
      <c r="T979" s="99">
        <v>9.0816081094975321</v>
      </c>
      <c r="U979" s="99">
        <v>232.88021603695023</v>
      </c>
      <c r="V979" s="99">
        <v>1258.331520569189</v>
      </c>
      <c r="W979" s="99">
        <v>225.58025810104172</v>
      </c>
      <c r="X979" s="99">
        <v>1725.8736028166784</v>
      </c>
      <c r="Y979" s="99">
        <v>365.53172135809371</v>
      </c>
      <c r="Z979" s="99">
        <v>6.6536412041542183</v>
      </c>
      <c r="AA979" s="99">
        <v>372.18536256224792</v>
      </c>
      <c r="AB979" s="99">
        <v>6.7453598564147992</v>
      </c>
      <c r="AC979" s="99">
        <v>39619.118500854638</v>
      </c>
      <c r="AD979" s="99">
        <v>4770.7661814849243</v>
      </c>
    </row>
    <row r="980" spans="4:30" collapsed="1" x14ac:dyDescent="0.2">
      <c r="D980" s="84" t="s">
        <v>592</v>
      </c>
      <c r="E980" s="104">
        <v>951923</v>
      </c>
      <c r="F980" s="102" t="s">
        <v>211</v>
      </c>
      <c r="G980" s="86" t="s">
        <v>679</v>
      </c>
      <c r="H980" s="92">
        <v>951922.99999999953</v>
      </c>
      <c r="I980" s="99">
        <v>630385.49310746894</v>
      </c>
      <c r="J980" s="99">
        <v>43231.781628336525</v>
      </c>
      <c r="K980" s="99">
        <v>96845.342858755714</v>
      </c>
      <c r="L980" s="99">
        <v>3422.8249238294989</v>
      </c>
      <c r="M980" s="99">
        <v>245.58833786989848</v>
      </c>
      <c r="N980" s="99">
        <v>100513.7561204551</v>
      </c>
      <c r="O980" s="99">
        <v>67080.907728491729</v>
      </c>
      <c r="P980" s="99">
        <v>9027.4897283394093</v>
      </c>
      <c r="Q980" s="99">
        <v>855.66602575057971</v>
      </c>
      <c r="R980" s="99">
        <v>150.3865305238553</v>
      </c>
      <c r="S980" s="99">
        <v>77114.450013105583</v>
      </c>
      <c r="T980" s="99">
        <v>2186.3652445113344</v>
      </c>
      <c r="U980" s="99">
        <v>26888.412377781562</v>
      </c>
      <c r="V980" s="99">
        <v>1258.331520569189</v>
      </c>
      <c r="W980" s="99">
        <v>225.58025810104172</v>
      </c>
      <c r="X980" s="99">
        <v>30558.689400963129</v>
      </c>
      <c r="Y980" s="99">
        <v>21500.998673649327</v>
      </c>
      <c r="Z980" s="99">
        <v>239.89918631584305</v>
      </c>
      <c r="AA980" s="99">
        <v>21740.897859965171</v>
      </c>
      <c r="AB980" s="99">
        <v>269.96309497333033</v>
      </c>
      <c r="AC980" s="99">
        <v>42787.561503041688</v>
      </c>
      <c r="AD980" s="99">
        <v>5320.4072716903438</v>
      </c>
    </row>
    <row r="981" spans="4:30" hidden="1" outlineLevel="1" x14ac:dyDescent="0.2">
      <c r="F981" s="91" t="s">
        <v>199</v>
      </c>
      <c r="G981" s="86" t="s">
        <v>687</v>
      </c>
      <c r="H981" s="92">
        <v>0</v>
      </c>
      <c r="I981" s="99">
        <v>0</v>
      </c>
      <c r="J981" s="99">
        <v>0</v>
      </c>
      <c r="K981" s="99">
        <v>0</v>
      </c>
      <c r="L981" s="99">
        <v>0</v>
      </c>
      <c r="M981" s="99">
        <v>0</v>
      </c>
      <c r="N981" s="99">
        <v>0</v>
      </c>
      <c r="O981" s="99">
        <v>0</v>
      </c>
      <c r="P981" s="99">
        <v>0</v>
      </c>
      <c r="Q981" s="99">
        <v>0</v>
      </c>
      <c r="R981" s="99">
        <v>0</v>
      </c>
      <c r="S981" s="99">
        <v>0</v>
      </c>
      <c r="T981" s="99">
        <v>0</v>
      </c>
      <c r="U981" s="99">
        <v>0</v>
      </c>
      <c r="V981" s="99">
        <v>0</v>
      </c>
      <c r="W981" s="99">
        <v>0</v>
      </c>
      <c r="X981" s="99">
        <v>0</v>
      </c>
      <c r="Y981" s="99">
        <v>0</v>
      </c>
      <c r="Z981" s="99">
        <v>0</v>
      </c>
      <c r="AA981" s="99">
        <v>0</v>
      </c>
      <c r="AB981" s="99">
        <v>0</v>
      </c>
      <c r="AC981" s="99">
        <v>0</v>
      </c>
      <c r="AD981" s="99">
        <v>0</v>
      </c>
    </row>
    <row r="982" spans="4:30" hidden="1" outlineLevel="1" x14ac:dyDescent="0.2">
      <c r="F982" s="91" t="s">
        <v>199</v>
      </c>
      <c r="G982" s="86" t="s">
        <v>686</v>
      </c>
      <c r="H982" s="92">
        <v>0</v>
      </c>
      <c r="I982" s="99">
        <v>0</v>
      </c>
      <c r="J982" s="99">
        <v>0</v>
      </c>
      <c r="K982" s="99">
        <v>0</v>
      </c>
      <c r="L982" s="99">
        <v>0</v>
      </c>
      <c r="M982" s="99">
        <v>0</v>
      </c>
      <c r="N982" s="99">
        <v>0</v>
      </c>
      <c r="O982" s="99">
        <v>0</v>
      </c>
      <c r="P982" s="99">
        <v>0</v>
      </c>
      <c r="Q982" s="99">
        <v>0</v>
      </c>
      <c r="R982" s="99">
        <v>0</v>
      </c>
      <c r="S982" s="99">
        <v>0</v>
      </c>
      <c r="T982" s="99">
        <v>0</v>
      </c>
      <c r="U982" s="99">
        <v>0</v>
      </c>
      <c r="V982" s="99">
        <v>0</v>
      </c>
      <c r="W982" s="99">
        <v>0</v>
      </c>
      <c r="X982" s="99">
        <v>0</v>
      </c>
      <c r="Y982" s="99">
        <v>0</v>
      </c>
      <c r="Z982" s="99">
        <v>0</v>
      </c>
      <c r="AA982" s="99">
        <v>0</v>
      </c>
      <c r="AB982" s="99">
        <v>0</v>
      </c>
      <c r="AC982" s="99">
        <v>0</v>
      </c>
      <c r="AD982" s="99">
        <v>0</v>
      </c>
    </row>
    <row r="983" spans="4:30" hidden="1" outlineLevel="1" x14ac:dyDescent="0.2">
      <c r="F983" s="91" t="s">
        <v>199</v>
      </c>
      <c r="G983" s="86" t="s">
        <v>685</v>
      </c>
      <c r="H983" s="92">
        <v>0</v>
      </c>
      <c r="I983" s="99">
        <v>0</v>
      </c>
      <c r="J983" s="99">
        <v>0</v>
      </c>
      <c r="K983" s="99">
        <v>0</v>
      </c>
      <c r="L983" s="99">
        <v>0</v>
      </c>
      <c r="M983" s="99">
        <v>0</v>
      </c>
      <c r="N983" s="99">
        <v>0</v>
      </c>
      <c r="O983" s="99">
        <v>0</v>
      </c>
      <c r="P983" s="99">
        <v>0</v>
      </c>
      <c r="Q983" s="99">
        <v>0</v>
      </c>
      <c r="R983" s="99">
        <v>0</v>
      </c>
      <c r="S983" s="99">
        <v>0</v>
      </c>
      <c r="T983" s="99">
        <v>0</v>
      </c>
      <c r="U983" s="99">
        <v>0</v>
      </c>
      <c r="V983" s="99">
        <v>0</v>
      </c>
      <c r="W983" s="99">
        <v>0</v>
      </c>
      <c r="X983" s="99">
        <v>0</v>
      </c>
      <c r="Y983" s="99">
        <v>0</v>
      </c>
      <c r="Z983" s="99">
        <v>0</v>
      </c>
      <c r="AA983" s="99">
        <v>0</v>
      </c>
      <c r="AB983" s="99">
        <v>0</v>
      </c>
      <c r="AC983" s="99">
        <v>0</v>
      </c>
      <c r="AD983" s="99">
        <v>0</v>
      </c>
    </row>
    <row r="984" spans="4:30" hidden="1" outlineLevel="1" x14ac:dyDescent="0.2">
      <c r="F984" s="91" t="s">
        <v>199</v>
      </c>
      <c r="G984" s="86" t="s">
        <v>684</v>
      </c>
      <c r="H984" s="92">
        <v>0</v>
      </c>
      <c r="I984" s="99">
        <v>0</v>
      </c>
      <c r="J984" s="99">
        <v>0</v>
      </c>
      <c r="K984" s="99">
        <v>0</v>
      </c>
      <c r="L984" s="99">
        <v>0</v>
      </c>
      <c r="M984" s="99">
        <v>0</v>
      </c>
      <c r="N984" s="99">
        <v>0</v>
      </c>
      <c r="O984" s="99">
        <v>0</v>
      </c>
      <c r="P984" s="99">
        <v>0</v>
      </c>
      <c r="Q984" s="99">
        <v>0</v>
      </c>
      <c r="R984" s="99">
        <v>0</v>
      </c>
      <c r="S984" s="99">
        <v>0</v>
      </c>
      <c r="T984" s="99">
        <v>0</v>
      </c>
      <c r="U984" s="99">
        <v>0</v>
      </c>
      <c r="V984" s="99">
        <v>0</v>
      </c>
      <c r="W984" s="99">
        <v>0</v>
      </c>
      <c r="X984" s="99">
        <v>0</v>
      </c>
      <c r="Y984" s="99">
        <v>0</v>
      </c>
      <c r="Z984" s="99">
        <v>0</v>
      </c>
      <c r="AA984" s="99">
        <v>0</v>
      </c>
      <c r="AB984" s="99">
        <v>0</v>
      </c>
      <c r="AC984" s="99">
        <v>0</v>
      </c>
      <c r="AD984" s="99">
        <v>0</v>
      </c>
    </row>
    <row r="985" spans="4:30" hidden="1" outlineLevel="1" x14ac:dyDescent="0.2">
      <c r="F985" s="91" t="s">
        <v>199</v>
      </c>
      <c r="G985" s="86" t="s">
        <v>683</v>
      </c>
      <c r="H985" s="92">
        <v>0</v>
      </c>
      <c r="I985" s="99">
        <v>0</v>
      </c>
      <c r="J985" s="99">
        <v>0</v>
      </c>
      <c r="K985" s="99">
        <v>0</v>
      </c>
      <c r="L985" s="99">
        <v>0</v>
      </c>
      <c r="M985" s="99">
        <v>0</v>
      </c>
      <c r="N985" s="99">
        <v>0</v>
      </c>
      <c r="O985" s="99">
        <v>0</v>
      </c>
      <c r="P985" s="99">
        <v>0</v>
      </c>
      <c r="Q985" s="99">
        <v>0</v>
      </c>
      <c r="R985" s="99">
        <v>0</v>
      </c>
      <c r="S985" s="99">
        <v>0</v>
      </c>
      <c r="T985" s="99">
        <v>0</v>
      </c>
      <c r="U985" s="99">
        <v>0</v>
      </c>
      <c r="V985" s="99">
        <v>0</v>
      </c>
      <c r="W985" s="99">
        <v>0</v>
      </c>
      <c r="X985" s="99">
        <v>0</v>
      </c>
      <c r="Y985" s="99">
        <v>0</v>
      </c>
      <c r="Z985" s="99">
        <v>0</v>
      </c>
      <c r="AA985" s="99">
        <v>0</v>
      </c>
      <c r="AB985" s="99">
        <v>0</v>
      </c>
      <c r="AC985" s="99">
        <v>0</v>
      </c>
      <c r="AD985" s="99">
        <v>0</v>
      </c>
    </row>
    <row r="986" spans="4:30" hidden="1" outlineLevel="1" x14ac:dyDescent="0.2">
      <c r="F986" s="91" t="s">
        <v>199</v>
      </c>
      <c r="G986" s="86" t="s">
        <v>682</v>
      </c>
      <c r="H986" s="92">
        <v>-513341.99999999994</v>
      </c>
      <c r="I986" s="99">
        <v>-192619.82418917053</v>
      </c>
      <c r="J986" s="99">
        <v>-12483.009277223133</v>
      </c>
      <c r="K986" s="99">
        <v>-41881.849329862853</v>
      </c>
      <c r="L986" s="99">
        <v>-1331.1002532765876</v>
      </c>
      <c r="M986" s="99">
        <v>-122.71188251065236</v>
      </c>
      <c r="N986" s="99">
        <v>-43335.66146565009</v>
      </c>
      <c r="O986" s="99">
        <v>-38184.266422319415</v>
      </c>
      <c r="P986" s="99">
        <v>-7078.6282658038936</v>
      </c>
      <c r="Q986" s="99">
        <v>-3216.3474999297969</v>
      </c>
      <c r="R986" s="99">
        <v>-149.02668953140204</v>
      </c>
      <c r="S986" s="99">
        <v>-48628.268877584509</v>
      </c>
      <c r="T986" s="99">
        <v>-1463.2934483433382</v>
      </c>
      <c r="U986" s="99">
        <v>-25693.240822826348</v>
      </c>
      <c r="V986" s="99">
        <v>-145875.5541014559</v>
      </c>
      <c r="W986" s="99">
        <v>-27676.00678118943</v>
      </c>
      <c r="X986" s="99">
        <v>-200708.09515381503</v>
      </c>
      <c r="Y986" s="99">
        <v>-10345.268780079774</v>
      </c>
      <c r="Z986" s="99">
        <v>-168.40448378313476</v>
      </c>
      <c r="AA986" s="99">
        <v>-10513.673263862909</v>
      </c>
      <c r="AB986" s="99">
        <v>-187.84165513852381</v>
      </c>
      <c r="AC986" s="99">
        <v>-4061.824257130666</v>
      </c>
      <c r="AD986" s="99">
        <v>-803.80186042454886</v>
      </c>
    </row>
    <row r="987" spans="4:30" hidden="1" outlineLevel="1" x14ac:dyDescent="0.2">
      <c r="F987" s="91" t="s">
        <v>199</v>
      </c>
      <c r="G987" s="86" t="s">
        <v>681</v>
      </c>
      <c r="H987" s="92">
        <v>0</v>
      </c>
      <c r="I987" s="99">
        <v>0</v>
      </c>
      <c r="J987" s="99">
        <v>0</v>
      </c>
      <c r="K987" s="99">
        <v>0</v>
      </c>
      <c r="L987" s="99">
        <v>0</v>
      </c>
      <c r="M987" s="99">
        <v>0</v>
      </c>
      <c r="N987" s="99">
        <v>0</v>
      </c>
      <c r="O987" s="99">
        <v>0</v>
      </c>
      <c r="P987" s="99">
        <v>0</v>
      </c>
      <c r="Q987" s="99">
        <v>0</v>
      </c>
      <c r="R987" s="99">
        <v>0</v>
      </c>
      <c r="S987" s="99">
        <v>0</v>
      </c>
      <c r="T987" s="99">
        <v>0</v>
      </c>
      <c r="U987" s="99">
        <v>0</v>
      </c>
      <c r="V987" s="99">
        <v>0</v>
      </c>
      <c r="W987" s="99">
        <v>0</v>
      </c>
      <c r="X987" s="99">
        <v>0</v>
      </c>
      <c r="Y987" s="99">
        <v>0</v>
      </c>
      <c r="Z987" s="99">
        <v>0</v>
      </c>
      <c r="AA987" s="99">
        <v>0</v>
      </c>
      <c r="AB987" s="99">
        <v>0</v>
      </c>
      <c r="AC987" s="99">
        <v>0</v>
      </c>
      <c r="AD987" s="99">
        <v>0</v>
      </c>
    </row>
    <row r="988" spans="4:30" collapsed="1" x14ac:dyDescent="0.2">
      <c r="D988" s="84" t="s">
        <v>591</v>
      </c>
      <c r="E988" s="104">
        <v>-513342</v>
      </c>
      <c r="F988" s="104" t="s">
        <v>199</v>
      </c>
      <c r="G988" s="86" t="s">
        <v>679</v>
      </c>
      <c r="H988" s="92">
        <v>-513341.99999999994</v>
      </c>
      <c r="I988" s="99">
        <v>-192619.82418917053</v>
      </c>
      <c r="J988" s="99">
        <v>-12483.009277223133</v>
      </c>
      <c r="K988" s="99">
        <v>-41881.849329862853</v>
      </c>
      <c r="L988" s="99">
        <v>-1331.1002532765876</v>
      </c>
      <c r="M988" s="99">
        <v>-122.71188251065236</v>
      </c>
      <c r="N988" s="99">
        <v>-43335.66146565009</v>
      </c>
      <c r="O988" s="99">
        <v>-38184.266422319415</v>
      </c>
      <c r="P988" s="99">
        <v>-7078.6282658038936</v>
      </c>
      <c r="Q988" s="99">
        <v>-3216.3474999297969</v>
      </c>
      <c r="R988" s="99">
        <v>-149.02668953140204</v>
      </c>
      <c r="S988" s="99">
        <v>-48628.268877584509</v>
      </c>
      <c r="T988" s="99">
        <v>-1463.2934483433382</v>
      </c>
      <c r="U988" s="99">
        <v>-25693.240822826348</v>
      </c>
      <c r="V988" s="99">
        <v>-145875.5541014559</v>
      </c>
      <c r="W988" s="99">
        <v>-27676.00678118943</v>
      </c>
      <c r="X988" s="99">
        <v>-200708.09515381503</v>
      </c>
      <c r="Y988" s="99">
        <v>-10345.268780079774</v>
      </c>
      <c r="Z988" s="99">
        <v>-168.40448378313476</v>
      </c>
      <c r="AA988" s="99">
        <v>-10513.673263862909</v>
      </c>
      <c r="AB988" s="99">
        <v>-187.84165513852381</v>
      </c>
      <c r="AC988" s="99">
        <v>-4061.824257130666</v>
      </c>
      <c r="AD988" s="99">
        <v>-803.80186042454886</v>
      </c>
    </row>
    <row r="989" spans="4:30" hidden="1" outlineLevel="1" x14ac:dyDescent="0.2">
      <c r="F989" s="91" t="s">
        <v>280</v>
      </c>
      <c r="G989" s="86" t="s">
        <v>687</v>
      </c>
      <c r="H989" s="92">
        <v>0</v>
      </c>
      <c r="I989" s="99">
        <v>0</v>
      </c>
      <c r="J989" s="99">
        <v>0</v>
      </c>
      <c r="K989" s="99">
        <v>0</v>
      </c>
      <c r="L989" s="99">
        <v>0</v>
      </c>
      <c r="M989" s="99">
        <v>0</v>
      </c>
      <c r="N989" s="99">
        <v>0</v>
      </c>
      <c r="O989" s="99">
        <v>0</v>
      </c>
      <c r="P989" s="99">
        <v>0</v>
      </c>
      <c r="Q989" s="99">
        <v>0</v>
      </c>
      <c r="R989" s="99">
        <v>0</v>
      </c>
      <c r="S989" s="99">
        <v>0</v>
      </c>
      <c r="T989" s="99">
        <v>0</v>
      </c>
      <c r="U989" s="99">
        <v>0</v>
      </c>
      <c r="V989" s="99">
        <v>0</v>
      </c>
      <c r="W989" s="99">
        <v>0</v>
      </c>
      <c r="X989" s="99">
        <v>0</v>
      </c>
      <c r="Y989" s="99">
        <v>0</v>
      </c>
      <c r="Z989" s="99">
        <v>0</v>
      </c>
      <c r="AA989" s="99">
        <v>0</v>
      </c>
      <c r="AB989" s="99">
        <v>0</v>
      </c>
      <c r="AC989" s="99">
        <v>0</v>
      </c>
      <c r="AD989" s="99">
        <v>0</v>
      </c>
    </row>
    <row r="990" spans="4:30" hidden="1" outlineLevel="1" x14ac:dyDescent="0.2">
      <c r="F990" s="91" t="s">
        <v>280</v>
      </c>
      <c r="G990" s="86" t="s">
        <v>686</v>
      </c>
      <c r="H990" s="92">
        <v>48862460.447499983</v>
      </c>
      <c r="I990" s="99">
        <v>24068816.888311554</v>
      </c>
      <c r="J990" s="99">
        <v>1189807.6220629076</v>
      </c>
      <c r="K990" s="99">
        <v>4358197.1308072852</v>
      </c>
      <c r="L990" s="99">
        <v>137180.57234457511</v>
      </c>
      <c r="M990" s="99">
        <v>12864.355119634798</v>
      </c>
      <c r="N990" s="99">
        <v>4508242.0582714947</v>
      </c>
      <c r="O990" s="99">
        <v>3312907.7838844797</v>
      </c>
      <c r="P990" s="99">
        <v>617291.23822131054</v>
      </c>
      <c r="Q990" s="99">
        <v>278942.41658905824</v>
      </c>
      <c r="R990" s="99">
        <v>12543.728669673166</v>
      </c>
      <c r="S990" s="99">
        <v>4221685.1673645219</v>
      </c>
      <c r="T990" s="99">
        <v>115728.3543702282</v>
      </c>
      <c r="U990" s="99">
        <v>1893874.8012584862</v>
      </c>
      <c r="V990" s="99">
        <v>10009181.539586402</v>
      </c>
      <c r="W990" s="99">
        <v>1807492.2912327645</v>
      </c>
      <c r="X990" s="99">
        <v>13826276.986447882</v>
      </c>
      <c r="Y990" s="99">
        <v>1017388.7235071305</v>
      </c>
      <c r="Z990" s="99">
        <v>17040.872226344873</v>
      </c>
      <c r="AA990" s="99">
        <v>1034429.5957334754</v>
      </c>
      <c r="AB990" s="99">
        <v>13202.129308150585</v>
      </c>
      <c r="AC990" s="99">
        <v>0</v>
      </c>
      <c r="AD990" s="99">
        <v>0</v>
      </c>
    </row>
    <row r="991" spans="4:30" hidden="1" outlineLevel="1" x14ac:dyDescent="0.2">
      <c r="F991" s="91" t="s">
        <v>280</v>
      </c>
      <c r="G991" s="86" t="s">
        <v>685</v>
      </c>
      <c r="H991" s="92">
        <v>10747714.552500002</v>
      </c>
      <c r="I991" s="99">
        <v>5232712.1874874523</v>
      </c>
      <c r="J991" s="99">
        <v>252537.53536837897</v>
      </c>
      <c r="K991" s="99">
        <v>918719.20575059589</v>
      </c>
      <c r="L991" s="99">
        <v>28378.371862937751</v>
      </c>
      <c r="M991" s="99">
        <v>3534.3761316760429</v>
      </c>
      <c r="N991" s="99">
        <v>950631.95374520961</v>
      </c>
      <c r="O991" s="99">
        <v>694106.71935585083</v>
      </c>
      <c r="P991" s="99">
        <v>129033.62955278817</v>
      </c>
      <c r="Q991" s="99">
        <v>76776.547069379201</v>
      </c>
      <c r="R991" s="99">
        <v>0</v>
      </c>
      <c r="S991" s="99">
        <v>899916.89597801829</v>
      </c>
      <c r="T991" s="99">
        <v>24237.014821861289</v>
      </c>
      <c r="U991" s="99">
        <v>396773.7706280711</v>
      </c>
      <c r="V991" s="99">
        <v>2764197.1249935599</v>
      </c>
      <c r="W991" s="99">
        <v>0</v>
      </c>
      <c r="X991" s="99">
        <v>3185207.9104434922</v>
      </c>
      <c r="Y991" s="99">
        <v>208905.7868982194</v>
      </c>
      <c r="Z991" s="99">
        <v>3482.4651431549864</v>
      </c>
      <c r="AA991" s="99">
        <v>212388.25204137439</v>
      </c>
      <c r="AB991" s="99">
        <v>2789.6522544662312</v>
      </c>
      <c r="AC991" s="99">
        <v>9485.4140333328978</v>
      </c>
      <c r="AD991" s="99">
        <v>2044.7511482756754</v>
      </c>
    </row>
    <row r="992" spans="4:30" hidden="1" outlineLevel="1" x14ac:dyDescent="0.2">
      <c r="F992" s="91" t="s">
        <v>280</v>
      </c>
      <c r="G992" s="86" t="s">
        <v>684</v>
      </c>
      <c r="H992" s="92">
        <v>0</v>
      </c>
      <c r="I992" s="99">
        <v>0</v>
      </c>
      <c r="J992" s="99">
        <v>0</v>
      </c>
      <c r="K992" s="99">
        <v>0</v>
      </c>
      <c r="L992" s="99">
        <v>0</v>
      </c>
      <c r="M992" s="99">
        <v>0</v>
      </c>
      <c r="N992" s="99">
        <v>0</v>
      </c>
      <c r="O992" s="99">
        <v>0</v>
      </c>
      <c r="P992" s="99">
        <v>0</v>
      </c>
      <c r="Q992" s="99">
        <v>0</v>
      </c>
      <c r="R992" s="99">
        <v>0</v>
      </c>
      <c r="S992" s="99">
        <v>0</v>
      </c>
      <c r="T992" s="99">
        <v>0</v>
      </c>
      <c r="U992" s="99">
        <v>0</v>
      </c>
      <c r="V992" s="99">
        <v>0</v>
      </c>
      <c r="W992" s="99">
        <v>0</v>
      </c>
      <c r="X992" s="99">
        <v>0</v>
      </c>
      <c r="Y992" s="99">
        <v>0</v>
      </c>
      <c r="Z992" s="99">
        <v>0</v>
      </c>
      <c r="AA992" s="99">
        <v>0</v>
      </c>
      <c r="AB992" s="99">
        <v>0</v>
      </c>
      <c r="AC992" s="99">
        <v>0</v>
      </c>
      <c r="AD992" s="99">
        <v>0</v>
      </c>
    </row>
    <row r="993" spans="4:30" hidden="1" outlineLevel="1" x14ac:dyDescent="0.2">
      <c r="F993" s="91" t="s">
        <v>280</v>
      </c>
      <c r="G993" s="86" t="s">
        <v>683</v>
      </c>
      <c r="H993" s="92">
        <v>0</v>
      </c>
      <c r="I993" s="99">
        <v>0</v>
      </c>
      <c r="J993" s="99">
        <v>0</v>
      </c>
      <c r="K993" s="99">
        <v>0</v>
      </c>
      <c r="L993" s="99">
        <v>0</v>
      </c>
      <c r="M993" s="99">
        <v>0</v>
      </c>
      <c r="N993" s="99">
        <v>0</v>
      </c>
      <c r="O993" s="99">
        <v>0</v>
      </c>
      <c r="P993" s="99">
        <v>0</v>
      </c>
      <c r="Q993" s="99">
        <v>0</v>
      </c>
      <c r="R993" s="99">
        <v>0</v>
      </c>
      <c r="S993" s="99">
        <v>0</v>
      </c>
      <c r="T993" s="99">
        <v>0</v>
      </c>
      <c r="U993" s="99">
        <v>0</v>
      </c>
      <c r="V993" s="99">
        <v>0</v>
      </c>
      <c r="W993" s="99">
        <v>0</v>
      </c>
      <c r="X993" s="99">
        <v>0</v>
      </c>
      <c r="Y993" s="99">
        <v>0</v>
      </c>
      <c r="Z993" s="99">
        <v>0</v>
      </c>
      <c r="AA993" s="99">
        <v>0</v>
      </c>
      <c r="AB993" s="99">
        <v>0</v>
      </c>
      <c r="AC993" s="99">
        <v>0</v>
      </c>
      <c r="AD993" s="99">
        <v>0</v>
      </c>
    </row>
    <row r="994" spans="4:30" hidden="1" outlineLevel="1" x14ac:dyDescent="0.2">
      <c r="F994" s="91" t="s">
        <v>280</v>
      </c>
      <c r="G994" s="86" t="s">
        <v>682</v>
      </c>
      <c r="H994" s="92">
        <v>0</v>
      </c>
      <c r="I994" s="99">
        <v>0</v>
      </c>
      <c r="J994" s="99">
        <v>0</v>
      </c>
      <c r="K994" s="99">
        <v>0</v>
      </c>
      <c r="L994" s="99">
        <v>0</v>
      </c>
      <c r="M994" s="99">
        <v>0</v>
      </c>
      <c r="N994" s="99">
        <v>0</v>
      </c>
      <c r="O994" s="99">
        <v>0</v>
      </c>
      <c r="P994" s="99">
        <v>0</v>
      </c>
      <c r="Q994" s="99">
        <v>0</v>
      </c>
      <c r="R994" s="99">
        <v>0</v>
      </c>
      <c r="S994" s="99">
        <v>0</v>
      </c>
      <c r="T994" s="99">
        <v>0</v>
      </c>
      <c r="U994" s="99">
        <v>0</v>
      </c>
      <c r="V994" s="99">
        <v>0</v>
      </c>
      <c r="W994" s="99">
        <v>0</v>
      </c>
      <c r="X994" s="99">
        <v>0</v>
      </c>
      <c r="Y994" s="99">
        <v>0</v>
      </c>
      <c r="Z994" s="99">
        <v>0</v>
      </c>
      <c r="AA994" s="99">
        <v>0</v>
      </c>
      <c r="AB994" s="99">
        <v>0</v>
      </c>
      <c r="AC994" s="99">
        <v>0</v>
      </c>
      <c r="AD994" s="99">
        <v>0</v>
      </c>
    </row>
    <row r="995" spans="4:30" hidden="1" outlineLevel="1" x14ac:dyDescent="0.2">
      <c r="F995" s="91" t="s">
        <v>280</v>
      </c>
      <c r="G995" s="86" t="s">
        <v>681</v>
      </c>
      <c r="H995" s="92">
        <v>0</v>
      </c>
      <c r="I995" s="99">
        <v>0</v>
      </c>
      <c r="J995" s="99">
        <v>0</v>
      </c>
      <c r="K995" s="99">
        <v>0</v>
      </c>
      <c r="L995" s="99">
        <v>0</v>
      </c>
      <c r="M995" s="99">
        <v>0</v>
      </c>
      <c r="N995" s="99">
        <v>0</v>
      </c>
      <c r="O995" s="99">
        <v>0</v>
      </c>
      <c r="P995" s="99">
        <v>0</v>
      </c>
      <c r="Q995" s="99">
        <v>0</v>
      </c>
      <c r="R995" s="99">
        <v>0</v>
      </c>
      <c r="S995" s="99">
        <v>0</v>
      </c>
      <c r="T995" s="99">
        <v>0</v>
      </c>
      <c r="U995" s="99">
        <v>0</v>
      </c>
      <c r="V995" s="99">
        <v>0</v>
      </c>
      <c r="W995" s="99">
        <v>0</v>
      </c>
      <c r="X995" s="99">
        <v>0</v>
      </c>
      <c r="Y995" s="99">
        <v>0</v>
      </c>
      <c r="Z995" s="99">
        <v>0</v>
      </c>
      <c r="AA995" s="99">
        <v>0</v>
      </c>
      <c r="AB995" s="99">
        <v>0</v>
      </c>
      <c r="AC995" s="99">
        <v>0</v>
      </c>
      <c r="AD995" s="99">
        <v>0</v>
      </c>
    </row>
    <row r="996" spans="4:30" collapsed="1" x14ac:dyDescent="0.2">
      <c r="D996" s="84" t="s">
        <v>590</v>
      </c>
      <c r="E996" s="104">
        <v>59610175</v>
      </c>
      <c r="F996" s="102" t="s">
        <v>280</v>
      </c>
      <c r="G996" s="86" t="s">
        <v>679</v>
      </c>
      <c r="H996" s="92">
        <v>59610174.999999985</v>
      </c>
      <c r="I996" s="99">
        <v>29301529.075799007</v>
      </c>
      <c r="J996" s="99">
        <v>1442345.1574312865</v>
      </c>
      <c r="K996" s="99">
        <v>5276916.336557881</v>
      </c>
      <c r="L996" s="99">
        <v>165558.94420751286</v>
      </c>
      <c r="M996" s="99">
        <v>16398.731251310841</v>
      </c>
      <c r="N996" s="99">
        <v>5458874.0120167043</v>
      </c>
      <c r="O996" s="99">
        <v>4007014.5032403311</v>
      </c>
      <c r="P996" s="99">
        <v>746324.86777409876</v>
      </c>
      <c r="Q996" s="99">
        <v>355718.96365843742</v>
      </c>
      <c r="R996" s="99">
        <v>12543.728669673166</v>
      </c>
      <c r="S996" s="99">
        <v>5121602.0633425405</v>
      </c>
      <c r="T996" s="99">
        <v>139965.36919208948</v>
      </c>
      <c r="U996" s="99">
        <v>2290648.5718865576</v>
      </c>
      <c r="V996" s="99">
        <v>12773378.664579963</v>
      </c>
      <c r="W996" s="99">
        <v>1807492.2912327645</v>
      </c>
      <c r="X996" s="99">
        <v>17011484.896891374</v>
      </c>
      <c r="Y996" s="99">
        <v>1226294.5104053498</v>
      </c>
      <c r="Z996" s="99">
        <v>20523.337369499859</v>
      </c>
      <c r="AA996" s="99">
        <v>1246817.8477748497</v>
      </c>
      <c r="AB996" s="99">
        <v>15991.781562616814</v>
      </c>
      <c r="AC996" s="99">
        <v>9485.4140333328978</v>
      </c>
      <c r="AD996" s="99">
        <v>2044.7511482756754</v>
      </c>
    </row>
    <row r="997" spans="4:30" hidden="1" outlineLevel="1" x14ac:dyDescent="0.2">
      <c r="F997" s="91" t="s">
        <v>211</v>
      </c>
      <c r="G997" s="86" t="s">
        <v>687</v>
      </c>
      <c r="H997" s="92">
        <v>0</v>
      </c>
      <c r="I997" s="99">
        <v>0</v>
      </c>
      <c r="J997" s="99">
        <v>0</v>
      </c>
      <c r="K997" s="99">
        <v>0</v>
      </c>
      <c r="L997" s="99">
        <v>0</v>
      </c>
      <c r="M997" s="99">
        <v>0</v>
      </c>
      <c r="N997" s="99">
        <v>0</v>
      </c>
      <c r="O997" s="99">
        <v>0</v>
      </c>
      <c r="P997" s="99">
        <v>0</v>
      </c>
      <c r="Q997" s="99">
        <v>0</v>
      </c>
      <c r="R997" s="99">
        <v>0</v>
      </c>
      <c r="S997" s="99">
        <v>0</v>
      </c>
      <c r="T997" s="99">
        <v>0</v>
      </c>
      <c r="U997" s="99">
        <v>0</v>
      </c>
      <c r="V997" s="99">
        <v>0</v>
      </c>
      <c r="W997" s="99">
        <v>0</v>
      </c>
      <c r="X997" s="99">
        <v>0</v>
      </c>
      <c r="Y997" s="99">
        <v>0</v>
      </c>
      <c r="Z997" s="99">
        <v>0</v>
      </c>
      <c r="AA997" s="99">
        <v>0</v>
      </c>
      <c r="AB997" s="99">
        <v>0</v>
      </c>
      <c r="AC997" s="99">
        <v>0</v>
      </c>
      <c r="AD997" s="99">
        <v>0</v>
      </c>
    </row>
    <row r="998" spans="4:30" hidden="1" outlineLevel="1" x14ac:dyDescent="0.2">
      <c r="F998" s="91" t="s">
        <v>211</v>
      </c>
      <c r="G998" s="86" t="s">
        <v>686</v>
      </c>
      <c r="H998" s="92">
        <v>0</v>
      </c>
      <c r="I998" s="99">
        <v>0</v>
      </c>
      <c r="J998" s="99">
        <v>0</v>
      </c>
      <c r="K998" s="99">
        <v>0</v>
      </c>
      <c r="L998" s="99">
        <v>0</v>
      </c>
      <c r="M998" s="99">
        <v>0</v>
      </c>
      <c r="N998" s="99">
        <v>0</v>
      </c>
      <c r="O998" s="99">
        <v>0</v>
      </c>
      <c r="P998" s="99">
        <v>0</v>
      </c>
      <c r="Q998" s="99">
        <v>0</v>
      </c>
      <c r="R998" s="99">
        <v>0</v>
      </c>
      <c r="S998" s="99">
        <v>0</v>
      </c>
      <c r="T998" s="99">
        <v>0</v>
      </c>
      <c r="U998" s="99">
        <v>0</v>
      </c>
      <c r="V998" s="99">
        <v>0</v>
      </c>
      <c r="W998" s="99">
        <v>0</v>
      </c>
      <c r="X998" s="99">
        <v>0</v>
      </c>
      <c r="Y998" s="99">
        <v>0</v>
      </c>
      <c r="Z998" s="99">
        <v>0</v>
      </c>
      <c r="AA998" s="99">
        <v>0</v>
      </c>
      <c r="AB998" s="99">
        <v>0</v>
      </c>
      <c r="AC998" s="99">
        <v>0</v>
      </c>
      <c r="AD998" s="99">
        <v>0</v>
      </c>
    </row>
    <row r="999" spans="4:30" hidden="1" outlineLevel="1" x14ac:dyDescent="0.2">
      <c r="F999" s="91" t="s">
        <v>211</v>
      </c>
      <c r="G999" s="86" t="s">
        <v>685</v>
      </c>
      <c r="H999" s="92">
        <v>0</v>
      </c>
      <c r="I999" s="99">
        <v>0</v>
      </c>
      <c r="J999" s="99">
        <v>0</v>
      </c>
      <c r="K999" s="99">
        <v>0</v>
      </c>
      <c r="L999" s="99">
        <v>0</v>
      </c>
      <c r="M999" s="99">
        <v>0</v>
      </c>
      <c r="N999" s="99">
        <v>0</v>
      </c>
      <c r="O999" s="99">
        <v>0</v>
      </c>
      <c r="P999" s="99">
        <v>0</v>
      </c>
      <c r="Q999" s="99">
        <v>0</v>
      </c>
      <c r="R999" s="99">
        <v>0</v>
      </c>
      <c r="S999" s="99">
        <v>0</v>
      </c>
      <c r="T999" s="99">
        <v>0</v>
      </c>
      <c r="U999" s="99">
        <v>0</v>
      </c>
      <c r="V999" s="99">
        <v>0</v>
      </c>
      <c r="W999" s="99">
        <v>0</v>
      </c>
      <c r="X999" s="99">
        <v>0</v>
      </c>
      <c r="Y999" s="99">
        <v>0</v>
      </c>
      <c r="Z999" s="99">
        <v>0</v>
      </c>
      <c r="AA999" s="99">
        <v>0</v>
      </c>
      <c r="AB999" s="99">
        <v>0</v>
      </c>
      <c r="AC999" s="99">
        <v>0</v>
      </c>
      <c r="AD999" s="99">
        <v>0</v>
      </c>
    </row>
    <row r="1000" spans="4:30" hidden="1" outlineLevel="1" x14ac:dyDescent="0.2">
      <c r="F1000" s="91" t="s">
        <v>211</v>
      </c>
      <c r="G1000" s="86" t="s">
        <v>684</v>
      </c>
      <c r="H1000" s="92">
        <v>126801.81483580422</v>
      </c>
      <c r="I1000" s="99">
        <v>84747.06101904239</v>
      </c>
      <c r="J1000" s="99">
        <v>3994.7552211044317</v>
      </c>
      <c r="K1000" s="99">
        <v>14505.201379386039</v>
      </c>
      <c r="L1000" s="99">
        <v>448.28619947453734</v>
      </c>
      <c r="M1000" s="99">
        <v>0</v>
      </c>
      <c r="N1000" s="99">
        <v>14953.487578860577</v>
      </c>
      <c r="O1000" s="99">
        <v>10876.365742117658</v>
      </c>
      <c r="P1000" s="99">
        <v>2025.7238513837583</v>
      </c>
      <c r="Q1000" s="99">
        <v>0</v>
      </c>
      <c r="R1000" s="99">
        <v>0</v>
      </c>
      <c r="S1000" s="99">
        <v>12902.089593501416</v>
      </c>
      <c r="T1000" s="99">
        <v>387.7357361117916</v>
      </c>
      <c r="U1000" s="99">
        <v>6253.3000371841872</v>
      </c>
      <c r="V1000" s="99">
        <v>0</v>
      </c>
      <c r="W1000" s="99">
        <v>0</v>
      </c>
      <c r="X1000" s="99">
        <v>6641.0357732959792</v>
      </c>
      <c r="Y1000" s="99">
        <v>3279.7241013254798</v>
      </c>
      <c r="Z1000" s="99">
        <v>54.718636531791049</v>
      </c>
      <c r="AA1000" s="99">
        <v>3334.4427378572709</v>
      </c>
      <c r="AB1000" s="99">
        <v>44.331264125712593</v>
      </c>
      <c r="AC1000" s="99">
        <v>151.87275197106646</v>
      </c>
      <c r="AD1000" s="99">
        <v>32.738896045374794</v>
      </c>
    </row>
    <row r="1001" spans="4:30" hidden="1" outlineLevel="1" x14ac:dyDescent="0.2">
      <c r="F1001" s="91" t="s">
        <v>211</v>
      </c>
      <c r="G1001" s="86" t="s">
        <v>683</v>
      </c>
      <c r="H1001" s="92">
        <v>65662.745177615769</v>
      </c>
      <c r="I1001" s="99">
        <v>49096.129885593553</v>
      </c>
      <c r="J1001" s="99">
        <v>2366.9400691810838</v>
      </c>
      <c r="K1001" s="99">
        <v>7142.0445812361331</v>
      </c>
      <c r="L1001" s="99">
        <v>0</v>
      </c>
      <c r="M1001" s="99">
        <v>0</v>
      </c>
      <c r="N1001" s="99">
        <v>7142.0445812361331</v>
      </c>
      <c r="O1001" s="99">
        <v>4550.9386057012443</v>
      </c>
      <c r="P1001" s="99">
        <v>0</v>
      </c>
      <c r="Q1001" s="99">
        <v>0</v>
      </c>
      <c r="R1001" s="99">
        <v>0</v>
      </c>
      <c r="S1001" s="99">
        <v>4550.9386057012443</v>
      </c>
      <c r="T1001" s="99">
        <v>123.04783263692588</v>
      </c>
      <c r="U1001" s="99">
        <v>0</v>
      </c>
      <c r="V1001" s="99">
        <v>0</v>
      </c>
      <c r="W1001" s="99">
        <v>0</v>
      </c>
      <c r="X1001" s="99">
        <v>123.04783263692588</v>
      </c>
      <c r="Y1001" s="99">
        <v>1678.5868217762561</v>
      </c>
      <c r="Z1001" s="99">
        <v>0</v>
      </c>
      <c r="AA1001" s="99">
        <v>1678.5868217762561</v>
      </c>
      <c r="AB1001" s="99">
        <v>17.418749447695493</v>
      </c>
      <c r="AC1001" s="99">
        <v>591.43353893944561</v>
      </c>
      <c r="AD1001" s="99">
        <v>96.205093103425881</v>
      </c>
    </row>
    <row r="1002" spans="4:30" hidden="1" outlineLevel="1" x14ac:dyDescent="0.2">
      <c r="F1002" s="91" t="s">
        <v>211</v>
      </c>
      <c r="G1002" s="86" t="s">
        <v>682</v>
      </c>
      <c r="H1002" s="92">
        <v>0</v>
      </c>
      <c r="I1002" s="99">
        <v>0</v>
      </c>
      <c r="J1002" s="99">
        <v>0</v>
      </c>
      <c r="K1002" s="99">
        <v>0</v>
      </c>
      <c r="L1002" s="99">
        <v>0</v>
      </c>
      <c r="M1002" s="99">
        <v>0</v>
      </c>
      <c r="N1002" s="99">
        <v>0</v>
      </c>
      <c r="O1002" s="99">
        <v>0</v>
      </c>
      <c r="P1002" s="99">
        <v>0</v>
      </c>
      <c r="Q1002" s="99">
        <v>0</v>
      </c>
      <c r="R1002" s="99">
        <v>0</v>
      </c>
      <c r="S1002" s="99">
        <v>0</v>
      </c>
      <c r="T1002" s="99">
        <v>0</v>
      </c>
      <c r="U1002" s="99">
        <v>0</v>
      </c>
      <c r="V1002" s="99">
        <v>0</v>
      </c>
      <c r="W1002" s="99">
        <v>0</v>
      </c>
      <c r="X1002" s="99">
        <v>0</v>
      </c>
      <c r="Y1002" s="99">
        <v>0</v>
      </c>
      <c r="Z1002" s="99">
        <v>0</v>
      </c>
      <c r="AA1002" s="99">
        <v>0</v>
      </c>
      <c r="AB1002" s="99">
        <v>0</v>
      </c>
      <c r="AC1002" s="99">
        <v>0</v>
      </c>
      <c r="AD1002" s="99">
        <v>0</v>
      </c>
    </row>
    <row r="1003" spans="4:30" hidden="1" outlineLevel="1" x14ac:dyDescent="0.2">
      <c r="F1003" s="91" t="s">
        <v>211</v>
      </c>
      <c r="G1003" s="86" t="s">
        <v>681</v>
      </c>
      <c r="H1003" s="92">
        <v>30853.439986579964</v>
      </c>
      <c r="I1003" s="99">
        <v>14043.169178872642</v>
      </c>
      <c r="J1003" s="99">
        <v>3780.3382667110659</v>
      </c>
      <c r="K1003" s="99">
        <v>1072.3524486311064</v>
      </c>
      <c r="L1003" s="99">
        <v>354.6972522749802</v>
      </c>
      <c r="M1003" s="99">
        <v>57.614215053559995</v>
      </c>
      <c r="N1003" s="99">
        <v>1484.6639159596466</v>
      </c>
      <c r="O1003" s="99">
        <v>309.65562910288077</v>
      </c>
      <c r="P1003" s="99">
        <v>92.09550076268664</v>
      </c>
      <c r="Q1003" s="99">
        <v>200.73643092830824</v>
      </c>
      <c r="R1003" s="99">
        <v>35.280184661497117</v>
      </c>
      <c r="S1003" s="99">
        <v>637.76774545537273</v>
      </c>
      <c r="T1003" s="99">
        <v>2.1305153460907764</v>
      </c>
      <c r="U1003" s="99">
        <v>54.632931534314913</v>
      </c>
      <c r="V1003" s="99">
        <v>295.20042956254883</v>
      </c>
      <c r="W1003" s="99">
        <v>52.920385449882431</v>
      </c>
      <c r="X1003" s="99">
        <v>404.88426189283695</v>
      </c>
      <c r="Y1003" s="99">
        <v>85.752537705514811</v>
      </c>
      <c r="Z1003" s="99">
        <v>1.5609223082426957</v>
      </c>
      <c r="AA1003" s="99">
        <v>87.313460013757506</v>
      </c>
      <c r="AB1003" s="99">
        <v>1.5824392019258282</v>
      </c>
      <c r="AC1003" s="99">
        <v>9294.5146880302891</v>
      </c>
      <c r="AD1003" s="99">
        <v>1119.2060304424313</v>
      </c>
    </row>
    <row r="1004" spans="4:30" collapsed="1" x14ac:dyDescent="0.2">
      <c r="D1004" s="84" t="s">
        <v>589</v>
      </c>
      <c r="E1004" s="104">
        <v>223318</v>
      </c>
      <c r="F1004" s="102" t="s">
        <v>211</v>
      </c>
      <c r="G1004" s="86" t="s">
        <v>679</v>
      </c>
      <c r="H1004" s="92">
        <v>223318</v>
      </c>
      <c r="I1004" s="99">
        <v>147886.3600835086</v>
      </c>
      <c r="J1004" s="99">
        <v>10142.033556996581</v>
      </c>
      <c r="K1004" s="99">
        <v>22719.598409253278</v>
      </c>
      <c r="L1004" s="99">
        <v>802.9834517495176</v>
      </c>
      <c r="M1004" s="99">
        <v>57.614215053559995</v>
      </c>
      <c r="N1004" s="99">
        <v>23580.196076056356</v>
      </c>
      <c r="O1004" s="99">
        <v>15736.959976921786</v>
      </c>
      <c r="P1004" s="99">
        <v>2117.819352146445</v>
      </c>
      <c r="Q1004" s="99">
        <v>200.73643092830824</v>
      </c>
      <c r="R1004" s="99">
        <v>35.280184661497117</v>
      </c>
      <c r="S1004" s="99">
        <v>18090.795944658035</v>
      </c>
      <c r="T1004" s="99">
        <v>512.91408409480823</v>
      </c>
      <c r="U1004" s="99">
        <v>6307.9329687185027</v>
      </c>
      <c r="V1004" s="99">
        <v>295.20042956254883</v>
      </c>
      <c r="W1004" s="99">
        <v>52.920385449882431</v>
      </c>
      <c r="X1004" s="99">
        <v>7168.9678678257424</v>
      </c>
      <c r="Y1004" s="99">
        <v>5044.0634608072505</v>
      </c>
      <c r="Z1004" s="99">
        <v>56.279558840033744</v>
      </c>
      <c r="AA1004" s="99">
        <v>5100.3430196472846</v>
      </c>
      <c r="AB1004" s="99">
        <v>63.332452775333913</v>
      </c>
      <c r="AC1004" s="99">
        <v>10037.820978940801</v>
      </c>
      <c r="AD1004" s="99">
        <v>1248.150019591232</v>
      </c>
    </row>
    <row r="1005" spans="4:30" hidden="1" outlineLevel="1" x14ac:dyDescent="0.2">
      <c r="F1005" s="91" t="s">
        <v>442</v>
      </c>
      <c r="G1005" s="86" t="s">
        <v>687</v>
      </c>
      <c r="H1005" s="92">
        <v>-42605779.999999993</v>
      </c>
      <c r="I1005" s="99">
        <v>-20986882.52314879</v>
      </c>
      <c r="J1005" s="99">
        <v>-1037456.5939511347</v>
      </c>
      <c r="K1005" s="99">
        <v>-3800144.0461909198</v>
      </c>
      <c r="L1005" s="99">
        <v>-119615.04255126165</v>
      </c>
      <c r="M1005" s="99">
        <v>-11217.115942369142</v>
      </c>
      <c r="N1005" s="99">
        <v>-3930976.2046845509</v>
      </c>
      <c r="O1005" s="99">
        <v>-2888700.6284124083</v>
      </c>
      <c r="P1005" s="99">
        <v>-538249.08632758737</v>
      </c>
      <c r="Q1005" s="99">
        <v>-243224.73991319092</v>
      </c>
      <c r="R1005" s="99">
        <v>-10937.544675098969</v>
      </c>
      <c r="S1005" s="99">
        <v>-3681111.9993282855</v>
      </c>
      <c r="T1005" s="99">
        <v>-100909.71189135556</v>
      </c>
      <c r="U1005" s="99">
        <v>-1651370.241919351</v>
      </c>
      <c r="V1005" s="99">
        <v>-8727538.129478259</v>
      </c>
      <c r="W1005" s="99">
        <v>-1576048.7336633743</v>
      </c>
      <c r="X1005" s="99">
        <v>-12055866.81695234</v>
      </c>
      <c r="Y1005" s="99">
        <v>-887115.37919379212</v>
      </c>
      <c r="Z1005" s="99">
        <v>-14858.843505513792</v>
      </c>
      <c r="AA1005" s="99">
        <v>-901974.22269930586</v>
      </c>
      <c r="AB1005" s="99">
        <v>-11511.639235584076</v>
      </c>
      <c r="AC1005" s="99">
        <v>0</v>
      </c>
      <c r="AD1005" s="99">
        <v>0</v>
      </c>
    </row>
    <row r="1006" spans="4:30" hidden="1" outlineLevel="1" x14ac:dyDescent="0.2">
      <c r="F1006" s="91" t="s">
        <v>442</v>
      </c>
      <c r="G1006" s="86" t="s">
        <v>686</v>
      </c>
      <c r="H1006" s="92">
        <v>0</v>
      </c>
      <c r="I1006" s="99">
        <v>0</v>
      </c>
      <c r="J1006" s="99">
        <v>0</v>
      </c>
      <c r="K1006" s="99">
        <v>0</v>
      </c>
      <c r="L1006" s="99">
        <v>0</v>
      </c>
      <c r="M1006" s="99">
        <v>0</v>
      </c>
      <c r="N1006" s="99">
        <v>0</v>
      </c>
      <c r="O1006" s="99">
        <v>0</v>
      </c>
      <c r="P1006" s="99">
        <v>0</v>
      </c>
      <c r="Q1006" s="99">
        <v>0</v>
      </c>
      <c r="R1006" s="99">
        <v>0</v>
      </c>
      <c r="S1006" s="99">
        <v>0</v>
      </c>
      <c r="T1006" s="99">
        <v>0</v>
      </c>
      <c r="U1006" s="99">
        <v>0</v>
      </c>
      <c r="V1006" s="99">
        <v>0</v>
      </c>
      <c r="W1006" s="99">
        <v>0</v>
      </c>
      <c r="X1006" s="99">
        <v>0</v>
      </c>
      <c r="Y1006" s="99">
        <v>0</v>
      </c>
      <c r="Z1006" s="99">
        <v>0</v>
      </c>
      <c r="AA1006" s="99">
        <v>0</v>
      </c>
      <c r="AB1006" s="99">
        <v>0</v>
      </c>
      <c r="AC1006" s="99">
        <v>0</v>
      </c>
      <c r="AD1006" s="99">
        <v>0</v>
      </c>
    </row>
    <row r="1007" spans="4:30" hidden="1" outlineLevel="1" x14ac:dyDescent="0.2">
      <c r="F1007" s="91" t="s">
        <v>442</v>
      </c>
      <c r="G1007" s="86" t="s">
        <v>685</v>
      </c>
      <c r="H1007" s="92">
        <v>0</v>
      </c>
      <c r="I1007" s="99">
        <v>0</v>
      </c>
      <c r="J1007" s="99">
        <v>0</v>
      </c>
      <c r="K1007" s="99">
        <v>0</v>
      </c>
      <c r="L1007" s="99">
        <v>0</v>
      </c>
      <c r="M1007" s="99">
        <v>0</v>
      </c>
      <c r="N1007" s="99">
        <v>0</v>
      </c>
      <c r="O1007" s="99">
        <v>0</v>
      </c>
      <c r="P1007" s="99">
        <v>0</v>
      </c>
      <c r="Q1007" s="99">
        <v>0</v>
      </c>
      <c r="R1007" s="99">
        <v>0</v>
      </c>
      <c r="S1007" s="99">
        <v>0</v>
      </c>
      <c r="T1007" s="99">
        <v>0</v>
      </c>
      <c r="U1007" s="99">
        <v>0</v>
      </c>
      <c r="V1007" s="99">
        <v>0</v>
      </c>
      <c r="W1007" s="99">
        <v>0</v>
      </c>
      <c r="X1007" s="99">
        <v>0</v>
      </c>
      <c r="Y1007" s="99">
        <v>0</v>
      </c>
      <c r="Z1007" s="99">
        <v>0</v>
      </c>
      <c r="AA1007" s="99">
        <v>0</v>
      </c>
      <c r="AB1007" s="99">
        <v>0</v>
      </c>
      <c r="AC1007" s="99">
        <v>0</v>
      </c>
      <c r="AD1007" s="99">
        <v>0</v>
      </c>
    </row>
    <row r="1008" spans="4:30" hidden="1" outlineLevel="1" x14ac:dyDescent="0.2">
      <c r="F1008" s="91" t="s">
        <v>442</v>
      </c>
      <c r="G1008" s="86" t="s">
        <v>684</v>
      </c>
      <c r="H1008" s="92">
        <v>0</v>
      </c>
      <c r="I1008" s="99">
        <v>0</v>
      </c>
      <c r="J1008" s="99">
        <v>0</v>
      </c>
      <c r="K1008" s="99">
        <v>0</v>
      </c>
      <c r="L1008" s="99">
        <v>0</v>
      </c>
      <c r="M1008" s="99">
        <v>0</v>
      </c>
      <c r="N1008" s="99">
        <v>0</v>
      </c>
      <c r="O1008" s="99">
        <v>0</v>
      </c>
      <c r="P1008" s="99">
        <v>0</v>
      </c>
      <c r="Q1008" s="99">
        <v>0</v>
      </c>
      <c r="R1008" s="99">
        <v>0</v>
      </c>
      <c r="S1008" s="99">
        <v>0</v>
      </c>
      <c r="T1008" s="99">
        <v>0</v>
      </c>
      <c r="U1008" s="99">
        <v>0</v>
      </c>
      <c r="V1008" s="99">
        <v>0</v>
      </c>
      <c r="W1008" s="99">
        <v>0</v>
      </c>
      <c r="X1008" s="99">
        <v>0</v>
      </c>
      <c r="Y1008" s="99">
        <v>0</v>
      </c>
      <c r="Z1008" s="99">
        <v>0</v>
      </c>
      <c r="AA1008" s="99">
        <v>0</v>
      </c>
      <c r="AB1008" s="99">
        <v>0</v>
      </c>
      <c r="AC1008" s="99">
        <v>0</v>
      </c>
      <c r="AD1008" s="99">
        <v>0</v>
      </c>
    </row>
    <row r="1009" spans="4:30" hidden="1" outlineLevel="1" x14ac:dyDescent="0.2">
      <c r="F1009" s="91" t="s">
        <v>442</v>
      </c>
      <c r="G1009" s="86" t="s">
        <v>683</v>
      </c>
      <c r="H1009" s="92">
        <v>0</v>
      </c>
      <c r="I1009" s="99">
        <v>0</v>
      </c>
      <c r="J1009" s="99">
        <v>0</v>
      </c>
      <c r="K1009" s="99">
        <v>0</v>
      </c>
      <c r="L1009" s="99">
        <v>0</v>
      </c>
      <c r="M1009" s="99">
        <v>0</v>
      </c>
      <c r="N1009" s="99">
        <v>0</v>
      </c>
      <c r="O1009" s="99">
        <v>0</v>
      </c>
      <c r="P1009" s="99">
        <v>0</v>
      </c>
      <c r="Q1009" s="99">
        <v>0</v>
      </c>
      <c r="R1009" s="99">
        <v>0</v>
      </c>
      <c r="S1009" s="99">
        <v>0</v>
      </c>
      <c r="T1009" s="99">
        <v>0</v>
      </c>
      <c r="U1009" s="99">
        <v>0</v>
      </c>
      <c r="V1009" s="99">
        <v>0</v>
      </c>
      <c r="W1009" s="99">
        <v>0</v>
      </c>
      <c r="X1009" s="99">
        <v>0</v>
      </c>
      <c r="Y1009" s="99">
        <v>0</v>
      </c>
      <c r="Z1009" s="99">
        <v>0</v>
      </c>
      <c r="AA1009" s="99">
        <v>0</v>
      </c>
      <c r="AB1009" s="99">
        <v>0</v>
      </c>
      <c r="AC1009" s="99">
        <v>0</v>
      </c>
      <c r="AD1009" s="99">
        <v>0</v>
      </c>
    </row>
    <row r="1010" spans="4:30" hidden="1" outlineLevel="1" x14ac:dyDescent="0.2">
      <c r="F1010" s="91" t="s">
        <v>442</v>
      </c>
      <c r="G1010" s="86" t="s">
        <v>682</v>
      </c>
      <c r="H1010" s="92">
        <v>0</v>
      </c>
      <c r="I1010" s="99">
        <v>0</v>
      </c>
      <c r="J1010" s="99">
        <v>0</v>
      </c>
      <c r="K1010" s="99">
        <v>0</v>
      </c>
      <c r="L1010" s="99">
        <v>0</v>
      </c>
      <c r="M1010" s="99">
        <v>0</v>
      </c>
      <c r="N1010" s="99">
        <v>0</v>
      </c>
      <c r="O1010" s="99">
        <v>0</v>
      </c>
      <c r="P1010" s="99">
        <v>0</v>
      </c>
      <c r="Q1010" s="99">
        <v>0</v>
      </c>
      <c r="R1010" s="99">
        <v>0</v>
      </c>
      <c r="S1010" s="99">
        <v>0</v>
      </c>
      <c r="T1010" s="99">
        <v>0</v>
      </c>
      <c r="U1010" s="99">
        <v>0</v>
      </c>
      <c r="V1010" s="99">
        <v>0</v>
      </c>
      <c r="W1010" s="99">
        <v>0</v>
      </c>
      <c r="X1010" s="99">
        <v>0</v>
      </c>
      <c r="Y1010" s="99">
        <v>0</v>
      </c>
      <c r="Z1010" s="99">
        <v>0</v>
      </c>
      <c r="AA1010" s="99">
        <v>0</v>
      </c>
      <c r="AB1010" s="99">
        <v>0</v>
      </c>
      <c r="AC1010" s="99">
        <v>0</v>
      </c>
      <c r="AD1010" s="99">
        <v>0</v>
      </c>
    </row>
    <row r="1011" spans="4:30" hidden="1" outlineLevel="1" x14ac:dyDescent="0.2">
      <c r="F1011" s="91" t="s">
        <v>442</v>
      </c>
      <c r="G1011" s="86" t="s">
        <v>681</v>
      </c>
      <c r="H1011" s="92">
        <v>0</v>
      </c>
      <c r="I1011" s="99">
        <v>0</v>
      </c>
      <c r="J1011" s="99">
        <v>0</v>
      </c>
      <c r="K1011" s="99">
        <v>0</v>
      </c>
      <c r="L1011" s="99">
        <v>0</v>
      </c>
      <c r="M1011" s="99">
        <v>0</v>
      </c>
      <c r="N1011" s="99">
        <v>0</v>
      </c>
      <c r="O1011" s="99">
        <v>0</v>
      </c>
      <c r="P1011" s="99">
        <v>0</v>
      </c>
      <c r="Q1011" s="99">
        <v>0</v>
      </c>
      <c r="R1011" s="99">
        <v>0</v>
      </c>
      <c r="S1011" s="99">
        <v>0</v>
      </c>
      <c r="T1011" s="99">
        <v>0</v>
      </c>
      <c r="U1011" s="99">
        <v>0</v>
      </c>
      <c r="V1011" s="99">
        <v>0</v>
      </c>
      <c r="W1011" s="99">
        <v>0</v>
      </c>
      <c r="X1011" s="99">
        <v>0</v>
      </c>
      <c r="Y1011" s="99">
        <v>0</v>
      </c>
      <c r="Z1011" s="99">
        <v>0</v>
      </c>
      <c r="AA1011" s="99">
        <v>0</v>
      </c>
      <c r="AB1011" s="99">
        <v>0</v>
      </c>
      <c r="AC1011" s="99">
        <v>0</v>
      </c>
      <c r="AD1011" s="99">
        <v>0</v>
      </c>
    </row>
    <row r="1012" spans="4:30" collapsed="1" x14ac:dyDescent="0.2">
      <c r="D1012" s="84" t="s">
        <v>588</v>
      </c>
      <c r="E1012" s="104">
        <v>-42605780</v>
      </c>
      <c r="F1012" s="102" t="s">
        <v>442</v>
      </c>
      <c r="G1012" s="86" t="s">
        <v>679</v>
      </c>
      <c r="H1012" s="92">
        <v>-42605779.999999993</v>
      </c>
      <c r="I1012" s="99">
        <v>-20986882.52314879</v>
      </c>
      <c r="J1012" s="99">
        <v>-1037456.5939511347</v>
      </c>
      <c r="K1012" s="99">
        <v>-3800144.0461909198</v>
      </c>
      <c r="L1012" s="99">
        <v>-119615.04255126165</v>
      </c>
      <c r="M1012" s="99">
        <v>-11217.115942369142</v>
      </c>
      <c r="N1012" s="99">
        <v>-3930976.2046845509</v>
      </c>
      <c r="O1012" s="99">
        <v>-2888700.6284124083</v>
      </c>
      <c r="P1012" s="99">
        <v>-538249.08632758737</v>
      </c>
      <c r="Q1012" s="99">
        <v>-243224.73991319092</v>
      </c>
      <c r="R1012" s="99">
        <v>-10937.544675098969</v>
      </c>
      <c r="S1012" s="99">
        <v>-3681111.9993282855</v>
      </c>
      <c r="T1012" s="99">
        <v>-100909.71189135556</v>
      </c>
      <c r="U1012" s="99">
        <v>-1651370.241919351</v>
      </c>
      <c r="V1012" s="99">
        <v>-8727538.129478259</v>
      </c>
      <c r="W1012" s="99">
        <v>-1576048.7336633743</v>
      </c>
      <c r="X1012" s="99">
        <v>-12055866.81695234</v>
      </c>
      <c r="Y1012" s="99">
        <v>-887115.37919379212</v>
      </c>
      <c r="Z1012" s="99">
        <v>-14858.843505513792</v>
      </c>
      <c r="AA1012" s="99">
        <v>-901974.22269930586</v>
      </c>
      <c r="AB1012" s="99">
        <v>-11511.639235584076</v>
      </c>
      <c r="AC1012" s="99">
        <v>0</v>
      </c>
      <c r="AD1012" s="99">
        <v>0</v>
      </c>
    </row>
    <row r="1013" spans="4:30" hidden="1" outlineLevel="1" x14ac:dyDescent="0.2">
      <c r="F1013" s="91" t="s">
        <v>201</v>
      </c>
      <c r="G1013" s="86" t="s">
        <v>687</v>
      </c>
      <c r="H1013" s="92">
        <v>12563567.999999994</v>
      </c>
      <c r="I1013" s="99">
        <v>6188599.8962486163</v>
      </c>
      <c r="J1013" s="99">
        <v>305924.60612511891</v>
      </c>
      <c r="K1013" s="99">
        <v>1120584.2994568991</v>
      </c>
      <c r="L1013" s="99">
        <v>35272.015226940319</v>
      </c>
      <c r="M1013" s="99">
        <v>3307.696723445476</v>
      </c>
      <c r="N1013" s="99">
        <v>1159164.011407285</v>
      </c>
      <c r="O1013" s="99">
        <v>851818.38653586491</v>
      </c>
      <c r="P1013" s="99">
        <v>158718.58224434606</v>
      </c>
      <c r="Q1013" s="99">
        <v>71721.971976142406</v>
      </c>
      <c r="R1013" s="99">
        <v>3225.2569083031412</v>
      </c>
      <c r="S1013" s="99">
        <v>1085484.1976646564</v>
      </c>
      <c r="T1013" s="99">
        <v>29756.198037154918</v>
      </c>
      <c r="U1013" s="99">
        <v>486955.11096217972</v>
      </c>
      <c r="V1013" s="99">
        <v>2573571.4441161016</v>
      </c>
      <c r="W1013" s="99">
        <v>464744.34775501571</v>
      </c>
      <c r="X1013" s="99">
        <v>3555027.1008704519</v>
      </c>
      <c r="Y1013" s="99">
        <v>261592.07483930566</v>
      </c>
      <c r="Z1013" s="99">
        <v>4381.5672611293794</v>
      </c>
      <c r="AA1013" s="99">
        <v>265973.64210043504</v>
      </c>
      <c r="AB1013" s="99">
        <v>3394.545583433247</v>
      </c>
      <c r="AC1013" s="99">
        <v>0</v>
      </c>
      <c r="AD1013" s="99">
        <v>0</v>
      </c>
    </row>
    <row r="1014" spans="4:30" hidden="1" outlineLevel="1" x14ac:dyDescent="0.2">
      <c r="F1014" s="91" t="s">
        <v>201</v>
      </c>
      <c r="G1014" s="86" t="s">
        <v>686</v>
      </c>
      <c r="H1014" s="92">
        <v>0</v>
      </c>
      <c r="I1014" s="99">
        <v>0</v>
      </c>
      <c r="J1014" s="99">
        <v>0</v>
      </c>
      <c r="K1014" s="99">
        <v>0</v>
      </c>
      <c r="L1014" s="99">
        <v>0</v>
      </c>
      <c r="M1014" s="99">
        <v>0</v>
      </c>
      <c r="N1014" s="99">
        <v>0</v>
      </c>
      <c r="O1014" s="99">
        <v>0</v>
      </c>
      <c r="P1014" s="99">
        <v>0</v>
      </c>
      <c r="Q1014" s="99">
        <v>0</v>
      </c>
      <c r="R1014" s="99">
        <v>0</v>
      </c>
      <c r="S1014" s="99">
        <v>0</v>
      </c>
      <c r="T1014" s="99">
        <v>0</v>
      </c>
      <c r="U1014" s="99">
        <v>0</v>
      </c>
      <c r="V1014" s="99">
        <v>0</v>
      </c>
      <c r="W1014" s="99">
        <v>0</v>
      </c>
      <c r="X1014" s="99">
        <v>0</v>
      </c>
      <c r="Y1014" s="99">
        <v>0</v>
      </c>
      <c r="Z1014" s="99">
        <v>0</v>
      </c>
      <c r="AA1014" s="99">
        <v>0</v>
      </c>
      <c r="AB1014" s="99">
        <v>0</v>
      </c>
      <c r="AC1014" s="99">
        <v>0</v>
      </c>
      <c r="AD1014" s="99">
        <v>0</v>
      </c>
    </row>
    <row r="1015" spans="4:30" hidden="1" outlineLevel="1" x14ac:dyDescent="0.2">
      <c r="F1015" s="91" t="s">
        <v>201</v>
      </c>
      <c r="G1015" s="86" t="s">
        <v>685</v>
      </c>
      <c r="H1015" s="92">
        <v>0</v>
      </c>
      <c r="I1015" s="99">
        <v>0</v>
      </c>
      <c r="J1015" s="99">
        <v>0</v>
      </c>
      <c r="K1015" s="99">
        <v>0</v>
      </c>
      <c r="L1015" s="99">
        <v>0</v>
      </c>
      <c r="M1015" s="99">
        <v>0</v>
      </c>
      <c r="N1015" s="99">
        <v>0</v>
      </c>
      <c r="O1015" s="99">
        <v>0</v>
      </c>
      <c r="P1015" s="99">
        <v>0</v>
      </c>
      <c r="Q1015" s="99">
        <v>0</v>
      </c>
      <c r="R1015" s="99">
        <v>0</v>
      </c>
      <c r="S1015" s="99">
        <v>0</v>
      </c>
      <c r="T1015" s="99">
        <v>0</v>
      </c>
      <c r="U1015" s="99">
        <v>0</v>
      </c>
      <c r="V1015" s="99">
        <v>0</v>
      </c>
      <c r="W1015" s="99">
        <v>0</v>
      </c>
      <c r="X1015" s="99">
        <v>0</v>
      </c>
      <c r="Y1015" s="99">
        <v>0</v>
      </c>
      <c r="Z1015" s="99">
        <v>0</v>
      </c>
      <c r="AA1015" s="99">
        <v>0</v>
      </c>
      <c r="AB1015" s="99">
        <v>0</v>
      </c>
      <c r="AC1015" s="99">
        <v>0</v>
      </c>
      <c r="AD1015" s="99">
        <v>0</v>
      </c>
    </row>
    <row r="1016" spans="4:30" hidden="1" outlineLevel="1" x14ac:dyDescent="0.2">
      <c r="F1016" s="91" t="s">
        <v>201</v>
      </c>
      <c r="G1016" s="86" t="s">
        <v>684</v>
      </c>
      <c r="H1016" s="92">
        <v>0</v>
      </c>
      <c r="I1016" s="99">
        <v>0</v>
      </c>
      <c r="J1016" s="99">
        <v>0</v>
      </c>
      <c r="K1016" s="99">
        <v>0</v>
      </c>
      <c r="L1016" s="99">
        <v>0</v>
      </c>
      <c r="M1016" s="99">
        <v>0</v>
      </c>
      <c r="N1016" s="99">
        <v>0</v>
      </c>
      <c r="O1016" s="99">
        <v>0</v>
      </c>
      <c r="P1016" s="99">
        <v>0</v>
      </c>
      <c r="Q1016" s="99">
        <v>0</v>
      </c>
      <c r="R1016" s="99">
        <v>0</v>
      </c>
      <c r="S1016" s="99">
        <v>0</v>
      </c>
      <c r="T1016" s="99">
        <v>0</v>
      </c>
      <c r="U1016" s="99">
        <v>0</v>
      </c>
      <c r="V1016" s="99">
        <v>0</v>
      </c>
      <c r="W1016" s="99">
        <v>0</v>
      </c>
      <c r="X1016" s="99">
        <v>0</v>
      </c>
      <c r="Y1016" s="99">
        <v>0</v>
      </c>
      <c r="Z1016" s="99">
        <v>0</v>
      </c>
      <c r="AA1016" s="99">
        <v>0</v>
      </c>
      <c r="AB1016" s="99">
        <v>0</v>
      </c>
      <c r="AC1016" s="99">
        <v>0</v>
      </c>
      <c r="AD1016" s="99">
        <v>0</v>
      </c>
    </row>
    <row r="1017" spans="4:30" hidden="1" outlineLevel="1" x14ac:dyDescent="0.2">
      <c r="F1017" s="91" t="s">
        <v>201</v>
      </c>
      <c r="G1017" s="86" t="s">
        <v>683</v>
      </c>
      <c r="H1017" s="92">
        <v>0</v>
      </c>
      <c r="I1017" s="99">
        <v>0</v>
      </c>
      <c r="J1017" s="99">
        <v>0</v>
      </c>
      <c r="K1017" s="99">
        <v>0</v>
      </c>
      <c r="L1017" s="99">
        <v>0</v>
      </c>
      <c r="M1017" s="99">
        <v>0</v>
      </c>
      <c r="N1017" s="99">
        <v>0</v>
      </c>
      <c r="O1017" s="99">
        <v>0</v>
      </c>
      <c r="P1017" s="99">
        <v>0</v>
      </c>
      <c r="Q1017" s="99">
        <v>0</v>
      </c>
      <c r="R1017" s="99">
        <v>0</v>
      </c>
      <c r="S1017" s="99">
        <v>0</v>
      </c>
      <c r="T1017" s="99">
        <v>0</v>
      </c>
      <c r="U1017" s="99">
        <v>0</v>
      </c>
      <c r="V1017" s="99">
        <v>0</v>
      </c>
      <c r="W1017" s="99">
        <v>0</v>
      </c>
      <c r="X1017" s="99">
        <v>0</v>
      </c>
      <c r="Y1017" s="99">
        <v>0</v>
      </c>
      <c r="Z1017" s="99">
        <v>0</v>
      </c>
      <c r="AA1017" s="99">
        <v>0</v>
      </c>
      <c r="AB1017" s="99">
        <v>0</v>
      </c>
      <c r="AC1017" s="99">
        <v>0</v>
      </c>
      <c r="AD1017" s="99">
        <v>0</v>
      </c>
    </row>
    <row r="1018" spans="4:30" hidden="1" outlineLevel="1" x14ac:dyDescent="0.2">
      <c r="F1018" s="91" t="s">
        <v>201</v>
      </c>
      <c r="G1018" s="86" t="s">
        <v>682</v>
      </c>
      <c r="H1018" s="92">
        <v>0</v>
      </c>
      <c r="I1018" s="99">
        <v>0</v>
      </c>
      <c r="J1018" s="99">
        <v>0</v>
      </c>
      <c r="K1018" s="99">
        <v>0</v>
      </c>
      <c r="L1018" s="99">
        <v>0</v>
      </c>
      <c r="M1018" s="99">
        <v>0</v>
      </c>
      <c r="N1018" s="99">
        <v>0</v>
      </c>
      <c r="O1018" s="99">
        <v>0</v>
      </c>
      <c r="P1018" s="99">
        <v>0</v>
      </c>
      <c r="Q1018" s="99">
        <v>0</v>
      </c>
      <c r="R1018" s="99">
        <v>0</v>
      </c>
      <c r="S1018" s="99">
        <v>0</v>
      </c>
      <c r="T1018" s="99">
        <v>0</v>
      </c>
      <c r="U1018" s="99">
        <v>0</v>
      </c>
      <c r="V1018" s="99">
        <v>0</v>
      </c>
      <c r="W1018" s="99">
        <v>0</v>
      </c>
      <c r="X1018" s="99">
        <v>0</v>
      </c>
      <c r="Y1018" s="99">
        <v>0</v>
      </c>
      <c r="Z1018" s="99">
        <v>0</v>
      </c>
      <c r="AA1018" s="99">
        <v>0</v>
      </c>
      <c r="AB1018" s="99">
        <v>0</v>
      </c>
      <c r="AC1018" s="99">
        <v>0</v>
      </c>
      <c r="AD1018" s="99">
        <v>0</v>
      </c>
    </row>
    <row r="1019" spans="4:30" hidden="1" outlineLevel="1" x14ac:dyDescent="0.2">
      <c r="F1019" s="91" t="s">
        <v>201</v>
      </c>
      <c r="G1019" s="86" t="s">
        <v>681</v>
      </c>
      <c r="H1019" s="92">
        <v>0</v>
      </c>
      <c r="I1019" s="99">
        <v>0</v>
      </c>
      <c r="J1019" s="99">
        <v>0</v>
      </c>
      <c r="K1019" s="99">
        <v>0</v>
      </c>
      <c r="L1019" s="99">
        <v>0</v>
      </c>
      <c r="M1019" s="99">
        <v>0</v>
      </c>
      <c r="N1019" s="99">
        <v>0</v>
      </c>
      <c r="O1019" s="99">
        <v>0</v>
      </c>
      <c r="P1019" s="99">
        <v>0</v>
      </c>
      <c r="Q1019" s="99">
        <v>0</v>
      </c>
      <c r="R1019" s="99">
        <v>0</v>
      </c>
      <c r="S1019" s="99">
        <v>0</v>
      </c>
      <c r="T1019" s="99">
        <v>0</v>
      </c>
      <c r="U1019" s="99">
        <v>0</v>
      </c>
      <c r="V1019" s="99">
        <v>0</v>
      </c>
      <c r="W1019" s="99">
        <v>0</v>
      </c>
      <c r="X1019" s="99">
        <v>0</v>
      </c>
      <c r="Y1019" s="99">
        <v>0</v>
      </c>
      <c r="Z1019" s="99">
        <v>0</v>
      </c>
      <c r="AA1019" s="99">
        <v>0</v>
      </c>
      <c r="AB1019" s="99">
        <v>0</v>
      </c>
      <c r="AC1019" s="99">
        <v>0</v>
      </c>
      <c r="AD1019" s="99">
        <v>0</v>
      </c>
    </row>
    <row r="1020" spans="4:30" collapsed="1" x14ac:dyDescent="0.2">
      <c r="D1020" s="84" t="s">
        <v>587</v>
      </c>
      <c r="E1020" s="104">
        <v>12563568</v>
      </c>
      <c r="F1020" s="102" t="s">
        <v>201</v>
      </c>
      <c r="G1020" s="86" t="s">
        <v>679</v>
      </c>
      <c r="H1020" s="92">
        <v>12563567.999999994</v>
      </c>
      <c r="I1020" s="99">
        <v>6188599.8962486163</v>
      </c>
      <c r="J1020" s="99">
        <v>305924.60612511891</v>
      </c>
      <c r="K1020" s="99">
        <v>1120584.2994568991</v>
      </c>
      <c r="L1020" s="99">
        <v>35272.015226940319</v>
      </c>
      <c r="M1020" s="99">
        <v>3307.696723445476</v>
      </c>
      <c r="N1020" s="99">
        <v>1159164.011407285</v>
      </c>
      <c r="O1020" s="99">
        <v>851818.38653586491</v>
      </c>
      <c r="P1020" s="99">
        <v>158718.58224434606</v>
      </c>
      <c r="Q1020" s="99">
        <v>71721.971976142406</v>
      </c>
      <c r="R1020" s="99">
        <v>3225.2569083031412</v>
      </c>
      <c r="S1020" s="99">
        <v>1085484.1976646564</v>
      </c>
      <c r="T1020" s="99">
        <v>29756.198037154918</v>
      </c>
      <c r="U1020" s="99">
        <v>486955.11096217972</v>
      </c>
      <c r="V1020" s="99">
        <v>2573571.4441161016</v>
      </c>
      <c r="W1020" s="99">
        <v>464744.34775501571</v>
      </c>
      <c r="X1020" s="99">
        <v>3555027.1008704519</v>
      </c>
      <c r="Y1020" s="99">
        <v>261592.07483930566</v>
      </c>
      <c r="Z1020" s="99">
        <v>4381.5672611293794</v>
      </c>
      <c r="AA1020" s="99">
        <v>265973.64210043504</v>
      </c>
      <c r="AB1020" s="99">
        <v>3394.545583433247</v>
      </c>
      <c r="AC1020" s="99">
        <v>0</v>
      </c>
      <c r="AD1020" s="99">
        <v>0</v>
      </c>
    </row>
    <row r="1021" spans="4:30" hidden="1" outlineLevel="1" x14ac:dyDescent="0.2">
      <c r="E1021" s="93"/>
      <c r="F1021" s="93"/>
      <c r="G1021" s="86" t="s">
        <v>687</v>
      </c>
      <c r="H1021" s="101">
        <v>-28126008.639048375</v>
      </c>
      <c r="I1021" s="101">
        <v>-13457201.434175458</v>
      </c>
      <c r="J1021" s="101">
        <v>-640810.21383944165</v>
      </c>
      <c r="K1021" s="101">
        <v>-2493846.7314846562</v>
      </c>
      <c r="L1021" s="101">
        <v>-81727.404548690654</v>
      </c>
      <c r="M1021" s="101">
        <v>-7641.949387764219</v>
      </c>
      <c r="N1021" s="101">
        <v>-2583216.085421111</v>
      </c>
      <c r="O1021" s="101">
        <v>-1972353.678557646</v>
      </c>
      <c r="P1021" s="101">
        <v>-338577.06299878506</v>
      </c>
      <c r="Q1021" s="101">
        <v>-161288.57778099435</v>
      </c>
      <c r="R1021" s="101">
        <v>-7462.9220927994575</v>
      </c>
      <c r="S1021" s="101">
        <v>-2479682.2414302249</v>
      </c>
      <c r="T1021" s="101">
        <v>-68668.150313406368</v>
      </c>
      <c r="U1021" s="101">
        <v>-1101969.1186208143</v>
      </c>
      <c r="V1021" s="101">
        <v>-6046186.8551897341</v>
      </c>
      <c r="W1021" s="101">
        <v>-1105485.0141288978</v>
      </c>
      <c r="X1021" s="101">
        <v>-8322309.1382528516</v>
      </c>
      <c r="Y1021" s="101">
        <v>-624233.49697906617</v>
      </c>
      <c r="Z1021" s="101">
        <v>-10455.672463869361</v>
      </c>
      <c r="AA1021" s="101">
        <v>-634689.16944293538</v>
      </c>
      <c r="AB1021" s="101">
        <v>-8100.3564863463898</v>
      </c>
      <c r="AC1021" s="101">
        <v>0</v>
      </c>
      <c r="AD1021" s="101">
        <v>0</v>
      </c>
    </row>
    <row r="1022" spans="4:30" hidden="1" outlineLevel="1" x14ac:dyDescent="0.2">
      <c r="E1022" s="93"/>
      <c r="F1022" s="93"/>
      <c r="G1022" s="86" t="s">
        <v>686</v>
      </c>
      <c r="H1022" s="101">
        <v>48634144.66536393</v>
      </c>
      <c r="I1022" s="101">
        <v>23870005.046795394</v>
      </c>
      <c r="J1022" s="101">
        <v>1190579.5100821089</v>
      </c>
      <c r="K1022" s="101">
        <v>4352834.0355752166</v>
      </c>
      <c r="L1022" s="101">
        <v>136998.62146953429</v>
      </c>
      <c r="M1022" s="101">
        <v>12915.021593701213</v>
      </c>
      <c r="N1022" s="101">
        <v>4502747.6786384517</v>
      </c>
      <c r="O1022" s="101">
        <v>3309525.9895248027</v>
      </c>
      <c r="P1022" s="101">
        <v>616882.66127167677</v>
      </c>
      <c r="Q1022" s="101">
        <v>278533.39106523897</v>
      </c>
      <c r="R1022" s="101">
        <v>12526.242479671346</v>
      </c>
      <c r="S1022" s="101">
        <v>4217468.2843413902</v>
      </c>
      <c r="T1022" s="101">
        <v>115425.9340859417</v>
      </c>
      <c r="U1022" s="101">
        <v>1889207.8831901492</v>
      </c>
      <c r="V1022" s="101">
        <v>9996340.1587166525</v>
      </c>
      <c r="W1022" s="101">
        <v>1805627.3207380157</v>
      </c>
      <c r="X1022" s="101">
        <v>13806601.296730759</v>
      </c>
      <c r="Y1022" s="101">
        <v>1016525.5072949852</v>
      </c>
      <c r="Z1022" s="101">
        <v>17026.413684752068</v>
      </c>
      <c r="AA1022" s="101">
        <v>1033551.9209797373</v>
      </c>
      <c r="AB1022" s="101">
        <v>13190.927796092981</v>
      </c>
      <c r="AC1022" s="101">
        <v>0</v>
      </c>
      <c r="AD1022" s="101">
        <v>0</v>
      </c>
    </row>
    <row r="1023" spans="4:30" hidden="1" outlineLevel="1" x14ac:dyDescent="0.2">
      <c r="E1023" s="93"/>
      <c r="F1023" s="93"/>
      <c r="G1023" s="86" t="s">
        <v>685</v>
      </c>
      <c r="H1023" s="101">
        <v>10698952.204020808</v>
      </c>
      <c r="I1023" s="101">
        <v>5190719.0623307442</v>
      </c>
      <c r="J1023" s="101">
        <v>252653.3068170576</v>
      </c>
      <c r="K1023" s="101">
        <v>917542.9645417924</v>
      </c>
      <c r="L1023" s="101">
        <v>28340.297651701469</v>
      </c>
      <c r="M1023" s="101">
        <v>3552.233920404125</v>
      </c>
      <c r="N1023" s="101">
        <v>949435.49611389788</v>
      </c>
      <c r="O1023" s="101">
        <v>693383.80304623907</v>
      </c>
      <c r="P1023" s="101">
        <v>128933.30262186732</v>
      </c>
      <c r="Q1023" s="101">
        <v>76660.973314109855</v>
      </c>
      <c r="R1023" s="101">
        <v>0</v>
      </c>
      <c r="S1023" s="101">
        <v>898978.07898221631</v>
      </c>
      <c r="T1023" s="101">
        <v>24174.747252461471</v>
      </c>
      <c r="U1023" s="101">
        <v>395803.33650993847</v>
      </c>
      <c r="V1023" s="101">
        <v>2760661.3574700435</v>
      </c>
      <c r="W1023" s="101">
        <v>0</v>
      </c>
      <c r="X1023" s="101">
        <v>3180639.4412324433</v>
      </c>
      <c r="Y1023" s="101">
        <v>208728.53816536546</v>
      </c>
      <c r="Z1023" s="101">
        <v>3479.5104019628097</v>
      </c>
      <c r="AA1023" s="101">
        <v>212208.04856732828</v>
      </c>
      <c r="AB1023" s="101">
        <v>2787.2853390516375</v>
      </c>
      <c r="AC1023" s="101">
        <v>9488.4683845263771</v>
      </c>
      <c r="AD1023" s="101">
        <v>2043.0162535395614</v>
      </c>
    </row>
    <row r="1024" spans="4:30" hidden="1" outlineLevel="1" x14ac:dyDescent="0.2">
      <c r="E1024" s="93"/>
      <c r="F1024" s="93"/>
      <c r="G1024" s="86" t="s">
        <v>684</v>
      </c>
      <c r="H1024" s="101">
        <v>5010551.2584937857</v>
      </c>
      <c r="I1024" s="101">
        <v>3499327.7100497065</v>
      </c>
      <c r="J1024" s="101">
        <v>178992.42409894572</v>
      </c>
      <c r="K1024" s="101">
        <v>532571.43486978195</v>
      </c>
      <c r="L1024" s="101">
        <v>15143.34582930226</v>
      </c>
      <c r="M1024" s="101">
        <v>0</v>
      </c>
      <c r="N1024" s="101">
        <v>547714.78069908428</v>
      </c>
      <c r="O1024" s="101">
        <v>363689.48901398887</v>
      </c>
      <c r="P1024" s="101">
        <v>78982.371572008356</v>
      </c>
      <c r="Q1024" s="101">
        <v>0</v>
      </c>
      <c r="R1024" s="101">
        <v>0</v>
      </c>
      <c r="S1024" s="101">
        <v>442671.86058599729</v>
      </c>
      <c r="T1024" s="101">
        <v>12929.342848546443</v>
      </c>
      <c r="U1024" s="101">
        <v>217233.79267116493</v>
      </c>
      <c r="V1024" s="101">
        <v>0</v>
      </c>
      <c r="W1024" s="101">
        <v>0</v>
      </c>
      <c r="X1024" s="101">
        <v>230163.13551971139</v>
      </c>
      <c r="Y1024" s="101">
        <v>102433.37261409962</v>
      </c>
      <c r="Z1024" s="101">
        <v>1708.9896319422737</v>
      </c>
      <c r="AA1024" s="101">
        <v>104142.36224604188</v>
      </c>
      <c r="AB1024" s="101">
        <v>1384.5679564351062</v>
      </c>
      <c r="AC1024" s="101">
        <v>5131.9058600732214</v>
      </c>
      <c r="AD1024" s="101">
        <v>1022.5114777901073</v>
      </c>
    </row>
    <row r="1025" spans="2:30" hidden="1" outlineLevel="1" x14ac:dyDescent="0.2">
      <c r="E1025" s="93"/>
      <c r="F1025" s="93"/>
      <c r="G1025" s="86" t="s">
        <v>683</v>
      </c>
      <c r="H1025" s="101">
        <v>3384549.8667285903</v>
      </c>
      <c r="I1025" s="101">
        <v>2587413.6129554985</v>
      </c>
      <c r="J1025" s="101">
        <v>132889.23949523258</v>
      </c>
      <c r="K1025" s="101">
        <v>346225.65391174564</v>
      </c>
      <c r="L1025" s="101">
        <v>0</v>
      </c>
      <c r="M1025" s="101">
        <v>0</v>
      </c>
      <c r="N1025" s="101">
        <v>346225.65391174564</v>
      </c>
      <c r="O1025" s="101">
        <v>207180.34118282152</v>
      </c>
      <c r="P1025" s="101">
        <v>0</v>
      </c>
      <c r="Q1025" s="101">
        <v>0</v>
      </c>
      <c r="R1025" s="101">
        <v>0</v>
      </c>
      <c r="S1025" s="101">
        <v>207180.34118282152</v>
      </c>
      <c r="T1025" s="101">
        <v>5582.5497267891478</v>
      </c>
      <c r="U1025" s="101">
        <v>0</v>
      </c>
      <c r="V1025" s="101">
        <v>0</v>
      </c>
      <c r="W1025" s="101">
        <v>0</v>
      </c>
      <c r="X1025" s="101">
        <v>5582.5497267891478</v>
      </c>
      <c r="Y1025" s="101">
        <v>73146.757788040108</v>
      </c>
      <c r="Z1025" s="101">
        <v>0</v>
      </c>
      <c r="AA1025" s="101">
        <v>73146.757788040108</v>
      </c>
      <c r="AB1025" s="101">
        <v>759.04625860989381</v>
      </c>
      <c r="AC1025" s="101">
        <v>27160.394535377098</v>
      </c>
      <c r="AD1025" s="101">
        <v>4192.2708744761821</v>
      </c>
    </row>
    <row r="1026" spans="2:30" hidden="1" outlineLevel="1" x14ac:dyDescent="0.2">
      <c r="E1026" s="93"/>
      <c r="F1026" s="93"/>
      <c r="G1026" s="86" t="s">
        <v>682</v>
      </c>
      <c r="H1026" s="101">
        <v>886065.77971769683</v>
      </c>
      <c r="I1026" s="101">
        <v>754727.16966496967</v>
      </c>
      <c r="J1026" s="101">
        <v>49574.830139468148</v>
      </c>
      <c r="K1026" s="101">
        <v>80108.555534104118</v>
      </c>
      <c r="L1026" s="101">
        <v>277.60105243030239</v>
      </c>
      <c r="M1026" s="101">
        <v>-41.879343380590953</v>
      </c>
      <c r="N1026" s="101">
        <v>80344.277243153818</v>
      </c>
      <c r="O1026" s="101">
        <v>11312.221771091863</v>
      </c>
      <c r="P1026" s="101">
        <v>25327.334655738734</v>
      </c>
      <c r="Q1026" s="101">
        <v>4929.2870203233115</v>
      </c>
      <c r="R1026" s="101">
        <v>54.454784448263467</v>
      </c>
      <c r="S1026" s="101">
        <v>41623.298231602173</v>
      </c>
      <c r="T1026" s="101">
        <v>944.46184263894929</v>
      </c>
      <c r="U1026" s="101">
        <v>35476.274797984312</v>
      </c>
      <c r="V1026" s="101">
        <v>-41964.778569997856</v>
      </c>
      <c r="W1026" s="101">
        <v>-23368.978484829917</v>
      </c>
      <c r="X1026" s="101">
        <v>-28913.020414204511</v>
      </c>
      <c r="Y1026" s="101">
        <v>-10345.268780079774</v>
      </c>
      <c r="Z1026" s="101">
        <v>-168.40448378313476</v>
      </c>
      <c r="AA1026" s="101">
        <v>-10513.673263862909</v>
      </c>
      <c r="AB1026" s="101">
        <v>-187.84165513852381</v>
      </c>
      <c r="AC1026" s="101">
        <v>214.54163213338461</v>
      </c>
      <c r="AD1026" s="101">
        <v>-803.80186042454886</v>
      </c>
    </row>
    <row r="1027" spans="2:30" hidden="1" outlineLevel="1" x14ac:dyDescent="0.2">
      <c r="E1027" s="93"/>
      <c r="F1027" s="93"/>
      <c r="G1027" s="86" t="s">
        <v>681</v>
      </c>
      <c r="H1027" s="101">
        <v>458794.86472354969</v>
      </c>
      <c r="I1027" s="101">
        <v>281533.19498810265</v>
      </c>
      <c r="J1027" s="101">
        <v>78705.925998190374</v>
      </c>
      <c r="K1027" s="101">
        <v>12830.639834072452</v>
      </c>
      <c r="L1027" s="101">
        <v>2772.1280611041429</v>
      </c>
      <c r="M1027" s="101">
        <v>539.13011782960723</v>
      </c>
      <c r="N1027" s="101">
        <v>16141.898013006203</v>
      </c>
      <c r="O1027" s="101">
        <v>2359.3660000467225</v>
      </c>
      <c r="P1027" s="101">
        <v>1219.7012769103576</v>
      </c>
      <c r="Q1027" s="101">
        <v>1868.217195341987</v>
      </c>
      <c r="R1027" s="101">
        <v>259.45037109979512</v>
      </c>
      <c r="S1027" s="101">
        <v>5706.7348433988609</v>
      </c>
      <c r="T1027" s="101">
        <v>16.171646819893777</v>
      </c>
      <c r="U1027" s="101">
        <v>486.80953568715609</v>
      </c>
      <c r="V1027" s="101">
        <v>1862.6127137601843</v>
      </c>
      <c r="W1027" s="101">
        <v>289.11591740190715</v>
      </c>
      <c r="X1027" s="101">
        <v>2654.7098136691416</v>
      </c>
      <c r="Y1027" s="101">
        <v>451.28425906360849</v>
      </c>
      <c r="Z1027" s="101">
        <v>8.2145635123969143</v>
      </c>
      <c r="AA1027" s="101">
        <v>459.49882257600541</v>
      </c>
      <c r="AB1027" s="101">
        <v>8.3277990583406272</v>
      </c>
      <c r="AC1027" s="101">
        <v>67694.602233620739</v>
      </c>
      <c r="AD1027" s="101">
        <v>5889.9722119273556</v>
      </c>
    </row>
    <row r="1028" spans="2:30" collapsed="1" x14ac:dyDescent="0.2">
      <c r="B1028" s="86"/>
      <c r="C1028" s="86" t="s">
        <v>66</v>
      </c>
      <c r="E1028" s="101">
        <v>40947050</v>
      </c>
      <c r="F1028" s="91"/>
      <c r="G1028" s="86" t="s">
        <v>679</v>
      </c>
      <c r="H1028" s="101">
        <v>40947049.999999985</v>
      </c>
      <c r="I1028" s="101">
        <v>22726524.362608954</v>
      </c>
      <c r="J1028" s="101">
        <v>1242585.0227915617</v>
      </c>
      <c r="K1028" s="101">
        <v>3748266.5527820564</v>
      </c>
      <c r="L1028" s="101">
        <v>101804.58951538181</v>
      </c>
      <c r="M1028" s="101">
        <v>9322.5569007901358</v>
      </c>
      <c r="N1028" s="101">
        <v>3859393.6991982274</v>
      </c>
      <c r="O1028" s="101">
        <v>2615097.5319813453</v>
      </c>
      <c r="P1028" s="101">
        <v>512768.30839941651</v>
      </c>
      <c r="Q1028" s="101">
        <v>200703.29081401974</v>
      </c>
      <c r="R1028" s="101">
        <v>5377.2255424199448</v>
      </c>
      <c r="S1028" s="101">
        <v>3333946.356737202</v>
      </c>
      <c r="T1028" s="101">
        <v>90405.05708979124</v>
      </c>
      <c r="U1028" s="101">
        <v>1436238.9780841102</v>
      </c>
      <c r="V1028" s="101">
        <v>6670712.4951407248</v>
      </c>
      <c r="W1028" s="101">
        <v>677062.44404168997</v>
      </c>
      <c r="X1028" s="101">
        <v>8874418.974356316</v>
      </c>
      <c r="Y1028" s="101">
        <v>766706.69436240802</v>
      </c>
      <c r="Z1028" s="101">
        <v>11599.051334517053</v>
      </c>
      <c r="AA1028" s="101">
        <v>778305.74569692533</v>
      </c>
      <c r="AB1028" s="101">
        <v>9841.9570077630451</v>
      </c>
      <c r="AC1028" s="101">
        <v>109689.9126457308</v>
      </c>
      <c r="AD1028" s="101">
        <v>12343.96895730866</v>
      </c>
    </row>
    <row r="1029" spans="2:30" x14ac:dyDescent="0.2">
      <c r="E1029" s="92"/>
      <c r="F1029" s="91"/>
      <c r="G1029" s="86"/>
      <c r="H1029" s="92"/>
      <c r="I1029" s="92"/>
      <c r="J1029" s="92"/>
      <c r="K1029" s="92"/>
      <c r="L1029" s="92"/>
      <c r="M1029" s="92"/>
      <c r="N1029" s="92"/>
      <c r="O1029" s="92"/>
      <c r="P1029" s="92"/>
      <c r="Q1029" s="92"/>
      <c r="R1029" s="92"/>
      <c r="S1029" s="92"/>
      <c r="T1029" s="92"/>
      <c r="U1029" s="92"/>
      <c r="V1029" s="92"/>
      <c r="W1029" s="92"/>
      <c r="X1029" s="92"/>
      <c r="Y1029" s="92"/>
      <c r="Z1029" s="92"/>
      <c r="AA1029" s="92"/>
      <c r="AB1029" s="92"/>
      <c r="AC1029" s="92"/>
      <c r="AD1029" s="92"/>
    </row>
    <row r="1030" spans="2:30" x14ac:dyDescent="0.2">
      <c r="C1030" s="86" t="s">
        <v>586</v>
      </c>
    </row>
    <row r="1031" spans="2:30" hidden="1" outlineLevel="1" x14ac:dyDescent="0.2">
      <c r="F1031" s="91" t="s">
        <v>201</v>
      </c>
      <c r="G1031" s="86" t="s">
        <v>687</v>
      </c>
      <c r="H1031" s="92">
        <v>-12563569</v>
      </c>
      <c r="I1031" s="99">
        <v>-6188600.3888316071</v>
      </c>
      <c r="J1031" s="99">
        <v>-305924.63047525624</v>
      </c>
      <c r="K1031" s="99">
        <v>-1120584.3886500564</v>
      </c>
      <c r="L1031" s="99">
        <v>-35272.018034424247</v>
      </c>
      <c r="M1031" s="99">
        <v>-3307.6969867223352</v>
      </c>
      <c r="N1031" s="99">
        <v>-1159164.1036712029</v>
      </c>
      <c r="O1031" s="99">
        <v>-851818.45433653961</v>
      </c>
      <c r="P1031" s="99">
        <v>-158718.59487758705</v>
      </c>
      <c r="Q1031" s="99">
        <v>-71721.977684868776</v>
      </c>
      <c r="R1031" s="99">
        <v>-3225.2571650181849</v>
      </c>
      <c r="S1031" s="99">
        <v>-1085484.2840640137</v>
      </c>
      <c r="T1031" s="99">
        <v>-29756.200405606145</v>
      </c>
      <c r="U1031" s="99">
        <v>-486955.1497214805</v>
      </c>
      <c r="V1031" s="99">
        <v>-2573571.6489600954</v>
      </c>
      <c r="W1031" s="99">
        <v>-464744.38474644581</v>
      </c>
      <c r="X1031" s="99">
        <v>-3555027.3838336277</v>
      </c>
      <c r="Y1031" s="99">
        <v>-261592.09566078524</v>
      </c>
      <c r="Z1031" s="99">
        <v>-4381.5676098812037</v>
      </c>
      <c r="AA1031" s="99">
        <v>-265973.66327066644</v>
      </c>
      <c r="AB1031" s="99">
        <v>-3394.5458536228607</v>
      </c>
      <c r="AC1031" s="99">
        <v>0</v>
      </c>
      <c r="AD1031" s="99">
        <v>0</v>
      </c>
    </row>
    <row r="1032" spans="2:30" hidden="1" outlineLevel="1" x14ac:dyDescent="0.2">
      <c r="F1032" s="91" t="s">
        <v>201</v>
      </c>
      <c r="G1032" s="86" t="s">
        <v>686</v>
      </c>
      <c r="H1032" s="92">
        <v>0</v>
      </c>
      <c r="I1032" s="99">
        <v>0</v>
      </c>
      <c r="J1032" s="99">
        <v>0</v>
      </c>
      <c r="K1032" s="99">
        <v>0</v>
      </c>
      <c r="L1032" s="99">
        <v>0</v>
      </c>
      <c r="M1032" s="99">
        <v>0</v>
      </c>
      <c r="N1032" s="99">
        <v>0</v>
      </c>
      <c r="O1032" s="99">
        <v>0</v>
      </c>
      <c r="P1032" s="99">
        <v>0</v>
      </c>
      <c r="Q1032" s="99">
        <v>0</v>
      </c>
      <c r="R1032" s="99">
        <v>0</v>
      </c>
      <c r="S1032" s="99">
        <v>0</v>
      </c>
      <c r="T1032" s="99">
        <v>0</v>
      </c>
      <c r="U1032" s="99">
        <v>0</v>
      </c>
      <c r="V1032" s="99">
        <v>0</v>
      </c>
      <c r="W1032" s="99">
        <v>0</v>
      </c>
      <c r="X1032" s="99">
        <v>0</v>
      </c>
      <c r="Y1032" s="99">
        <v>0</v>
      </c>
      <c r="Z1032" s="99">
        <v>0</v>
      </c>
      <c r="AA1032" s="99">
        <v>0</v>
      </c>
      <c r="AB1032" s="99">
        <v>0</v>
      </c>
      <c r="AC1032" s="99">
        <v>0</v>
      </c>
      <c r="AD1032" s="99">
        <v>0</v>
      </c>
    </row>
    <row r="1033" spans="2:30" hidden="1" outlineLevel="1" x14ac:dyDescent="0.2">
      <c r="F1033" s="91" t="s">
        <v>201</v>
      </c>
      <c r="G1033" s="86" t="s">
        <v>685</v>
      </c>
      <c r="H1033" s="92">
        <v>0</v>
      </c>
      <c r="I1033" s="99">
        <v>0</v>
      </c>
      <c r="J1033" s="99">
        <v>0</v>
      </c>
      <c r="K1033" s="99">
        <v>0</v>
      </c>
      <c r="L1033" s="99">
        <v>0</v>
      </c>
      <c r="M1033" s="99">
        <v>0</v>
      </c>
      <c r="N1033" s="99">
        <v>0</v>
      </c>
      <c r="O1033" s="99">
        <v>0</v>
      </c>
      <c r="P1033" s="99">
        <v>0</v>
      </c>
      <c r="Q1033" s="99">
        <v>0</v>
      </c>
      <c r="R1033" s="99">
        <v>0</v>
      </c>
      <c r="S1033" s="99">
        <v>0</v>
      </c>
      <c r="T1033" s="99">
        <v>0</v>
      </c>
      <c r="U1033" s="99">
        <v>0</v>
      </c>
      <c r="V1033" s="99">
        <v>0</v>
      </c>
      <c r="W1033" s="99">
        <v>0</v>
      </c>
      <c r="X1033" s="99">
        <v>0</v>
      </c>
      <c r="Y1033" s="99">
        <v>0</v>
      </c>
      <c r="Z1033" s="99">
        <v>0</v>
      </c>
      <c r="AA1033" s="99">
        <v>0</v>
      </c>
      <c r="AB1033" s="99">
        <v>0</v>
      </c>
      <c r="AC1033" s="99">
        <v>0</v>
      </c>
      <c r="AD1033" s="99">
        <v>0</v>
      </c>
    </row>
    <row r="1034" spans="2:30" hidden="1" outlineLevel="1" x14ac:dyDescent="0.2">
      <c r="F1034" s="91" t="s">
        <v>201</v>
      </c>
      <c r="G1034" s="86" t="s">
        <v>684</v>
      </c>
      <c r="H1034" s="92">
        <v>0</v>
      </c>
      <c r="I1034" s="99">
        <v>0</v>
      </c>
      <c r="J1034" s="99">
        <v>0</v>
      </c>
      <c r="K1034" s="99">
        <v>0</v>
      </c>
      <c r="L1034" s="99">
        <v>0</v>
      </c>
      <c r="M1034" s="99">
        <v>0</v>
      </c>
      <c r="N1034" s="99">
        <v>0</v>
      </c>
      <c r="O1034" s="99">
        <v>0</v>
      </c>
      <c r="P1034" s="99">
        <v>0</v>
      </c>
      <c r="Q1034" s="99">
        <v>0</v>
      </c>
      <c r="R1034" s="99">
        <v>0</v>
      </c>
      <c r="S1034" s="99">
        <v>0</v>
      </c>
      <c r="T1034" s="99">
        <v>0</v>
      </c>
      <c r="U1034" s="99">
        <v>0</v>
      </c>
      <c r="V1034" s="99">
        <v>0</v>
      </c>
      <c r="W1034" s="99">
        <v>0</v>
      </c>
      <c r="X1034" s="99">
        <v>0</v>
      </c>
      <c r="Y1034" s="99">
        <v>0</v>
      </c>
      <c r="Z1034" s="99">
        <v>0</v>
      </c>
      <c r="AA1034" s="99">
        <v>0</v>
      </c>
      <c r="AB1034" s="99">
        <v>0</v>
      </c>
      <c r="AC1034" s="99">
        <v>0</v>
      </c>
      <c r="AD1034" s="99">
        <v>0</v>
      </c>
    </row>
    <row r="1035" spans="2:30" hidden="1" outlineLevel="1" x14ac:dyDescent="0.2">
      <c r="F1035" s="91" t="s">
        <v>201</v>
      </c>
      <c r="G1035" s="86" t="s">
        <v>683</v>
      </c>
      <c r="H1035" s="92">
        <v>0</v>
      </c>
      <c r="I1035" s="99">
        <v>0</v>
      </c>
      <c r="J1035" s="99">
        <v>0</v>
      </c>
      <c r="K1035" s="99">
        <v>0</v>
      </c>
      <c r="L1035" s="99">
        <v>0</v>
      </c>
      <c r="M1035" s="99">
        <v>0</v>
      </c>
      <c r="N1035" s="99">
        <v>0</v>
      </c>
      <c r="O1035" s="99">
        <v>0</v>
      </c>
      <c r="P1035" s="99">
        <v>0</v>
      </c>
      <c r="Q1035" s="99">
        <v>0</v>
      </c>
      <c r="R1035" s="99">
        <v>0</v>
      </c>
      <c r="S1035" s="99">
        <v>0</v>
      </c>
      <c r="T1035" s="99">
        <v>0</v>
      </c>
      <c r="U1035" s="99">
        <v>0</v>
      </c>
      <c r="V1035" s="99">
        <v>0</v>
      </c>
      <c r="W1035" s="99">
        <v>0</v>
      </c>
      <c r="X1035" s="99">
        <v>0</v>
      </c>
      <c r="Y1035" s="99">
        <v>0</v>
      </c>
      <c r="Z1035" s="99">
        <v>0</v>
      </c>
      <c r="AA1035" s="99">
        <v>0</v>
      </c>
      <c r="AB1035" s="99">
        <v>0</v>
      </c>
      <c r="AC1035" s="99">
        <v>0</v>
      </c>
      <c r="AD1035" s="99">
        <v>0</v>
      </c>
    </row>
    <row r="1036" spans="2:30" hidden="1" outlineLevel="1" x14ac:dyDescent="0.2">
      <c r="F1036" s="91" t="s">
        <v>201</v>
      </c>
      <c r="G1036" s="86" t="s">
        <v>682</v>
      </c>
      <c r="H1036" s="92">
        <v>0</v>
      </c>
      <c r="I1036" s="99">
        <v>0</v>
      </c>
      <c r="J1036" s="99">
        <v>0</v>
      </c>
      <c r="K1036" s="99">
        <v>0</v>
      </c>
      <c r="L1036" s="99">
        <v>0</v>
      </c>
      <c r="M1036" s="99">
        <v>0</v>
      </c>
      <c r="N1036" s="99">
        <v>0</v>
      </c>
      <c r="O1036" s="99">
        <v>0</v>
      </c>
      <c r="P1036" s="99">
        <v>0</v>
      </c>
      <c r="Q1036" s="99">
        <v>0</v>
      </c>
      <c r="R1036" s="99">
        <v>0</v>
      </c>
      <c r="S1036" s="99">
        <v>0</v>
      </c>
      <c r="T1036" s="99">
        <v>0</v>
      </c>
      <c r="U1036" s="99">
        <v>0</v>
      </c>
      <c r="V1036" s="99">
        <v>0</v>
      </c>
      <c r="W1036" s="99">
        <v>0</v>
      </c>
      <c r="X1036" s="99">
        <v>0</v>
      </c>
      <c r="Y1036" s="99">
        <v>0</v>
      </c>
      <c r="Z1036" s="99">
        <v>0</v>
      </c>
      <c r="AA1036" s="99">
        <v>0</v>
      </c>
      <c r="AB1036" s="99">
        <v>0</v>
      </c>
      <c r="AC1036" s="99">
        <v>0</v>
      </c>
      <c r="AD1036" s="99">
        <v>0</v>
      </c>
    </row>
    <row r="1037" spans="2:30" hidden="1" outlineLevel="1" x14ac:dyDescent="0.2">
      <c r="F1037" s="91" t="s">
        <v>201</v>
      </c>
      <c r="G1037" s="86" t="s">
        <v>681</v>
      </c>
      <c r="H1037" s="92">
        <v>0</v>
      </c>
      <c r="I1037" s="99">
        <v>0</v>
      </c>
      <c r="J1037" s="99">
        <v>0</v>
      </c>
      <c r="K1037" s="99">
        <v>0</v>
      </c>
      <c r="L1037" s="99">
        <v>0</v>
      </c>
      <c r="M1037" s="99">
        <v>0</v>
      </c>
      <c r="N1037" s="99">
        <v>0</v>
      </c>
      <c r="O1037" s="99">
        <v>0</v>
      </c>
      <c r="P1037" s="99">
        <v>0</v>
      </c>
      <c r="Q1037" s="99">
        <v>0</v>
      </c>
      <c r="R1037" s="99">
        <v>0</v>
      </c>
      <c r="S1037" s="99">
        <v>0</v>
      </c>
      <c r="T1037" s="99">
        <v>0</v>
      </c>
      <c r="U1037" s="99">
        <v>0</v>
      </c>
      <c r="V1037" s="99">
        <v>0</v>
      </c>
      <c r="W1037" s="99">
        <v>0</v>
      </c>
      <c r="X1037" s="99">
        <v>0</v>
      </c>
      <c r="Y1037" s="99">
        <v>0</v>
      </c>
      <c r="Z1037" s="99">
        <v>0</v>
      </c>
      <c r="AA1037" s="99">
        <v>0</v>
      </c>
      <c r="AB1037" s="99">
        <v>0</v>
      </c>
      <c r="AC1037" s="99">
        <v>0</v>
      </c>
      <c r="AD1037" s="99">
        <v>0</v>
      </c>
    </row>
    <row r="1038" spans="2:30" collapsed="1" x14ac:dyDescent="0.2">
      <c r="D1038" s="84" t="s">
        <v>463</v>
      </c>
      <c r="E1038" s="104">
        <v>-12563569</v>
      </c>
      <c r="F1038" s="102" t="s">
        <v>201</v>
      </c>
      <c r="G1038" s="86" t="s">
        <v>679</v>
      </c>
      <c r="H1038" s="92">
        <v>-12563569</v>
      </c>
      <c r="I1038" s="99">
        <v>-6188600.3888316071</v>
      </c>
      <c r="J1038" s="99">
        <v>-305924.63047525624</v>
      </c>
      <c r="K1038" s="99">
        <v>-1120584.3886500564</v>
      </c>
      <c r="L1038" s="99">
        <v>-35272.018034424247</v>
      </c>
      <c r="M1038" s="99">
        <v>-3307.6969867223352</v>
      </c>
      <c r="N1038" s="99">
        <v>-1159164.1036712029</v>
      </c>
      <c r="O1038" s="99">
        <v>-851818.45433653961</v>
      </c>
      <c r="P1038" s="99">
        <v>-158718.59487758705</v>
      </c>
      <c r="Q1038" s="99">
        <v>-71721.977684868776</v>
      </c>
      <c r="R1038" s="99">
        <v>-3225.2571650181849</v>
      </c>
      <c r="S1038" s="99">
        <v>-1085484.2840640137</v>
      </c>
      <c r="T1038" s="99">
        <v>-29756.200405606145</v>
      </c>
      <c r="U1038" s="99">
        <v>-486955.1497214805</v>
      </c>
      <c r="V1038" s="99">
        <v>-2573571.6489600954</v>
      </c>
      <c r="W1038" s="99">
        <v>-464744.38474644581</v>
      </c>
      <c r="X1038" s="99">
        <v>-3555027.3838336277</v>
      </c>
      <c r="Y1038" s="99">
        <v>-261592.09566078524</v>
      </c>
      <c r="Z1038" s="99">
        <v>-4381.5676098812037</v>
      </c>
      <c r="AA1038" s="99">
        <v>-265973.66327066644</v>
      </c>
      <c r="AB1038" s="99">
        <v>-3394.5458536228607</v>
      </c>
      <c r="AC1038" s="99">
        <v>0</v>
      </c>
      <c r="AD1038" s="99">
        <v>0</v>
      </c>
    </row>
    <row r="1039" spans="2:30" hidden="1" outlineLevel="1" x14ac:dyDescent="0.2">
      <c r="F1039" s="91" t="s">
        <v>442</v>
      </c>
      <c r="G1039" s="86" t="s">
        <v>687</v>
      </c>
      <c r="H1039" s="92">
        <v>-3297103.9999999986</v>
      </c>
      <c r="I1039" s="99">
        <v>-1624097.3481674073</v>
      </c>
      <c r="J1039" s="99">
        <v>-80284.935183504727</v>
      </c>
      <c r="K1039" s="99">
        <v>-294079.1163844968</v>
      </c>
      <c r="L1039" s="99">
        <v>-9256.5664859541357</v>
      </c>
      <c r="M1039" s="99">
        <v>-868.05118559146365</v>
      </c>
      <c r="N1039" s="99">
        <v>-304203.73405604239</v>
      </c>
      <c r="O1039" s="99">
        <v>-223545.8756239427</v>
      </c>
      <c r="P1039" s="99">
        <v>-41653.109402692164</v>
      </c>
      <c r="Q1039" s="99">
        <v>-18822.264558159513</v>
      </c>
      <c r="R1039" s="99">
        <v>-846.41619748417963</v>
      </c>
      <c r="S1039" s="99">
        <v>-284867.66578227858</v>
      </c>
      <c r="T1039" s="99">
        <v>-7809.030012262092</v>
      </c>
      <c r="U1039" s="99">
        <v>-127793.44563374406</v>
      </c>
      <c r="V1039" s="99">
        <v>-675391.95097133028</v>
      </c>
      <c r="W1039" s="99">
        <v>-121964.59222097204</v>
      </c>
      <c r="X1039" s="99">
        <v>-932959.01883830852</v>
      </c>
      <c r="Y1039" s="99">
        <v>-68650.583681401171</v>
      </c>
      <c r="Z1039" s="99">
        <v>-1149.8710352774565</v>
      </c>
      <c r="AA1039" s="99">
        <v>-69800.454716678621</v>
      </c>
      <c r="AB1039" s="99">
        <v>-890.8432557789389</v>
      </c>
      <c r="AC1039" s="99">
        <v>0</v>
      </c>
      <c r="AD1039" s="99">
        <v>0</v>
      </c>
    </row>
    <row r="1040" spans="2:30" hidden="1" outlineLevel="1" x14ac:dyDescent="0.2">
      <c r="F1040" s="91" t="s">
        <v>442</v>
      </c>
      <c r="G1040" s="86" t="s">
        <v>686</v>
      </c>
      <c r="H1040" s="92">
        <v>0</v>
      </c>
      <c r="I1040" s="99">
        <v>0</v>
      </c>
      <c r="J1040" s="99">
        <v>0</v>
      </c>
      <c r="K1040" s="99">
        <v>0</v>
      </c>
      <c r="L1040" s="99">
        <v>0</v>
      </c>
      <c r="M1040" s="99">
        <v>0</v>
      </c>
      <c r="N1040" s="99">
        <v>0</v>
      </c>
      <c r="O1040" s="99">
        <v>0</v>
      </c>
      <c r="P1040" s="99">
        <v>0</v>
      </c>
      <c r="Q1040" s="99">
        <v>0</v>
      </c>
      <c r="R1040" s="99">
        <v>0</v>
      </c>
      <c r="S1040" s="99">
        <v>0</v>
      </c>
      <c r="T1040" s="99">
        <v>0</v>
      </c>
      <c r="U1040" s="99">
        <v>0</v>
      </c>
      <c r="V1040" s="99">
        <v>0</v>
      </c>
      <c r="W1040" s="99">
        <v>0</v>
      </c>
      <c r="X1040" s="99">
        <v>0</v>
      </c>
      <c r="Y1040" s="99">
        <v>0</v>
      </c>
      <c r="Z1040" s="99">
        <v>0</v>
      </c>
      <c r="AA1040" s="99">
        <v>0</v>
      </c>
      <c r="AB1040" s="99">
        <v>0</v>
      </c>
      <c r="AC1040" s="99">
        <v>0</v>
      </c>
      <c r="AD1040" s="99">
        <v>0</v>
      </c>
    </row>
    <row r="1041" spans="4:30" hidden="1" outlineLevel="1" x14ac:dyDescent="0.2">
      <c r="F1041" s="91" t="s">
        <v>442</v>
      </c>
      <c r="G1041" s="86" t="s">
        <v>685</v>
      </c>
      <c r="H1041" s="92">
        <v>0</v>
      </c>
      <c r="I1041" s="99">
        <v>0</v>
      </c>
      <c r="J1041" s="99">
        <v>0</v>
      </c>
      <c r="K1041" s="99">
        <v>0</v>
      </c>
      <c r="L1041" s="99">
        <v>0</v>
      </c>
      <c r="M1041" s="99">
        <v>0</v>
      </c>
      <c r="N1041" s="99">
        <v>0</v>
      </c>
      <c r="O1041" s="99">
        <v>0</v>
      </c>
      <c r="P1041" s="99">
        <v>0</v>
      </c>
      <c r="Q1041" s="99">
        <v>0</v>
      </c>
      <c r="R1041" s="99">
        <v>0</v>
      </c>
      <c r="S1041" s="99">
        <v>0</v>
      </c>
      <c r="T1041" s="99">
        <v>0</v>
      </c>
      <c r="U1041" s="99">
        <v>0</v>
      </c>
      <c r="V1041" s="99">
        <v>0</v>
      </c>
      <c r="W1041" s="99">
        <v>0</v>
      </c>
      <c r="X1041" s="99">
        <v>0</v>
      </c>
      <c r="Y1041" s="99">
        <v>0</v>
      </c>
      <c r="Z1041" s="99">
        <v>0</v>
      </c>
      <c r="AA1041" s="99">
        <v>0</v>
      </c>
      <c r="AB1041" s="99">
        <v>0</v>
      </c>
      <c r="AC1041" s="99">
        <v>0</v>
      </c>
      <c r="AD1041" s="99">
        <v>0</v>
      </c>
    </row>
    <row r="1042" spans="4:30" hidden="1" outlineLevel="1" x14ac:dyDescent="0.2">
      <c r="F1042" s="91" t="s">
        <v>442</v>
      </c>
      <c r="G1042" s="86" t="s">
        <v>684</v>
      </c>
      <c r="H1042" s="92">
        <v>0</v>
      </c>
      <c r="I1042" s="99">
        <v>0</v>
      </c>
      <c r="J1042" s="99">
        <v>0</v>
      </c>
      <c r="K1042" s="99">
        <v>0</v>
      </c>
      <c r="L1042" s="99">
        <v>0</v>
      </c>
      <c r="M1042" s="99">
        <v>0</v>
      </c>
      <c r="N1042" s="99">
        <v>0</v>
      </c>
      <c r="O1042" s="99">
        <v>0</v>
      </c>
      <c r="P1042" s="99">
        <v>0</v>
      </c>
      <c r="Q1042" s="99">
        <v>0</v>
      </c>
      <c r="R1042" s="99">
        <v>0</v>
      </c>
      <c r="S1042" s="99">
        <v>0</v>
      </c>
      <c r="T1042" s="99">
        <v>0</v>
      </c>
      <c r="U1042" s="99">
        <v>0</v>
      </c>
      <c r="V1042" s="99">
        <v>0</v>
      </c>
      <c r="W1042" s="99">
        <v>0</v>
      </c>
      <c r="X1042" s="99">
        <v>0</v>
      </c>
      <c r="Y1042" s="99">
        <v>0</v>
      </c>
      <c r="Z1042" s="99">
        <v>0</v>
      </c>
      <c r="AA1042" s="99">
        <v>0</v>
      </c>
      <c r="AB1042" s="99">
        <v>0</v>
      </c>
      <c r="AC1042" s="99">
        <v>0</v>
      </c>
      <c r="AD1042" s="99">
        <v>0</v>
      </c>
    </row>
    <row r="1043" spans="4:30" hidden="1" outlineLevel="1" x14ac:dyDescent="0.2">
      <c r="F1043" s="91" t="s">
        <v>442</v>
      </c>
      <c r="G1043" s="86" t="s">
        <v>683</v>
      </c>
      <c r="H1043" s="92">
        <v>0</v>
      </c>
      <c r="I1043" s="99">
        <v>0</v>
      </c>
      <c r="J1043" s="99">
        <v>0</v>
      </c>
      <c r="K1043" s="99">
        <v>0</v>
      </c>
      <c r="L1043" s="99">
        <v>0</v>
      </c>
      <c r="M1043" s="99">
        <v>0</v>
      </c>
      <c r="N1043" s="99">
        <v>0</v>
      </c>
      <c r="O1043" s="99">
        <v>0</v>
      </c>
      <c r="P1043" s="99">
        <v>0</v>
      </c>
      <c r="Q1043" s="99">
        <v>0</v>
      </c>
      <c r="R1043" s="99">
        <v>0</v>
      </c>
      <c r="S1043" s="99">
        <v>0</v>
      </c>
      <c r="T1043" s="99">
        <v>0</v>
      </c>
      <c r="U1043" s="99">
        <v>0</v>
      </c>
      <c r="V1043" s="99">
        <v>0</v>
      </c>
      <c r="W1043" s="99">
        <v>0</v>
      </c>
      <c r="X1043" s="99">
        <v>0</v>
      </c>
      <c r="Y1043" s="99">
        <v>0</v>
      </c>
      <c r="Z1043" s="99">
        <v>0</v>
      </c>
      <c r="AA1043" s="99">
        <v>0</v>
      </c>
      <c r="AB1043" s="99">
        <v>0</v>
      </c>
      <c r="AC1043" s="99">
        <v>0</v>
      </c>
      <c r="AD1043" s="99">
        <v>0</v>
      </c>
    </row>
    <row r="1044" spans="4:30" hidden="1" outlineLevel="1" x14ac:dyDescent="0.2">
      <c r="F1044" s="91" t="s">
        <v>442</v>
      </c>
      <c r="G1044" s="86" t="s">
        <v>682</v>
      </c>
      <c r="H1044" s="92">
        <v>0</v>
      </c>
      <c r="I1044" s="99">
        <v>0</v>
      </c>
      <c r="J1044" s="99">
        <v>0</v>
      </c>
      <c r="K1044" s="99">
        <v>0</v>
      </c>
      <c r="L1044" s="99">
        <v>0</v>
      </c>
      <c r="M1044" s="99">
        <v>0</v>
      </c>
      <c r="N1044" s="99">
        <v>0</v>
      </c>
      <c r="O1044" s="99">
        <v>0</v>
      </c>
      <c r="P1044" s="99">
        <v>0</v>
      </c>
      <c r="Q1044" s="99">
        <v>0</v>
      </c>
      <c r="R1044" s="99">
        <v>0</v>
      </c>
      <c r="S1044" s="99">
        <v>0</v>
      </c>
      <c r="T1044" s="99">
        <v>0</v>
      </c>
      <c r="U1044" s="99">
        <v>0</v>
      </c>
      <c r="V1044" s="99">
        <v>0</v>
      </c>
      <c r="W1044" s="99">
        <v>0</v>
      </c>
      <c r="X1044" s="99">
        <v>0</v>
      </c>
      <c r="Y1044" s="99">
        <v>0</v>
      </c>
      <c r="Z1044" s="99">
        <v>0</v>
      </c>
      <c r="AA1044" s="99">
        <v>0</v>
      </c>
      <c r="AB1044" s="99">
        <v>0</v>
      </c>
      <c r="AC1044" s="99">
        <v>0</v>
      </c>
      <c r="AD1044" s="99">
        <v>0</v>
      </c>
    </row>
    <row r="1045" spans="4:30" hidden="1" outlineLevel="1" x14ac:dyDescent="0.2">
      <c r="F1045" s="91" t="s">
        <v>442</v>
      </c>
      <c r="G1045" s="86" t="s">
        <v>681</v>
      </c>
      <c r="H1045" s="92">
        <v>0</v>
      </c>
      <c r="I1045" s="99">
        <v>0</v>
      </c>
      <c r="J1045" s="99">
        <v>0</v>
      </c>
      <c r="K1045" s="99">
        <v>0</v>
      </c>
      <c r="L1045" s="99">
        <v>0</v>
      </c>
      <c r="M1045" s="99">
        <v>0</v>
      </c>
      <c r="N1045" s="99">
        <v>0</v>
      </c>
      <c r="O1045" s="99">
        <v>0</v>
      </c>
      <c r="P1045" s="99">
        <v>0</v>
      </c>
      <c r="Q1045" s="99">
        <v>0</v>
      </c>
      <c r="R1045" s="99">
        <v>0</v>
      </c>
      <c r="S1045" s="99">
        <v>0</v>
      </c>
      <c r="T1045" s="99">
        <v>0</v>
      </c>
      <c r="U1045" s="99">
        <v>0</v>
      </c>
      <c r="V1045" s="99">
        <v>0</v>
      </c>
      <c r="W1045" s="99">
        <v>0</v>
      </c>
      <c r="X1045" s="99">
        <v>0</v>
      </c>
      <c r="Y1045" s="99">
        <v>0</v>
      </c>
      <c r="Z1045" s="99">
        <v>0</v>
      </c>
      <c r="AA1045" s="99">
        <v>0</v>
      </c>
      <c r="AB1045" s="99">
        <v>0</v>
      </c>
      <c r="AC1045" s="99">
        <v>0</v>
      </c>
      <c r="AD1045" s="99">
        <v>0</v>
      </c>
    </row>
    <row r="1046" spans="4:30" collapsed="1" x14ac:dyDescent="0.2">
      <c r="D1046" s="84" t="s">
        <v>444</v>
      </c>
      <c r="E1046" s="104">
        <v>-3297104</v>
      </c>
      <c r="F1046" s="102" t="s">
        <v>442</v>
      </c>
      <c r="G1046" s="86" t="s">
        <v>679</v>
      </c>
      <c r="H1046" s="92">
        <v>-3297103.9999999986</v>
      </c>
      <c r="I1046" s="99">
        <v>-1624097.3481674073</v>
      </c>
      <c r="J1046" s="99">
        <v>-80284.935183504727</v>
      </c>
      <c r="K1046" s="99">
        <v>-294079.1163844968</v>
      </c>
      <c r="L1046" s="99">
        <v>-9256.5664859541357</v>
      </c>
      <c r="M1046" s="99">
        <v>-868.05118559146365</v>
      </c>
      <c r="N1046" s="99">
        <v>-304203.73405604239</v>
      </c>
      <c r="O1046" s="99">
        <v>-223545.8756239427</v>
      </c>
      <c r="P1046" s="99">
        <v>-41653.109402692164</v>
      </c>
      <c r="Q1046" s="99">
        <v>-18822.264558159513</v>
      </c>
      <c r="R1046" s="99">
        <v>-846.41619748417963</v>
      </c>
      <c r="S1046" s="99">
        <v>-284867.66578227858</v>
      </c>
      <c r="T1046" s="99">
        <v>-7809.030012262092</v>
      </c>
      <c r="U1046" s="99">
        <v>-127793.44563374406</v>
      </c>
      <c r="V1046" s="99">
        <v>-675391.95097133028</v>
      </c>
      <c r="W1046" s="99">
        <v>-121964.59222097204</v>
      </c>
      <c r="X1046" s="99">
        <v>-932959.01883830852</v>
      </c>
      <c r="Y1046" s="99">
        <v>-68650.583681401171</v>
      </c>
      <c r="Z1046" s="99">
        <v>-1149.8710352774565</v>
      </c>
      <c r="AA1046" s="99">
        <v>-69800.454716678621</v>
      </c>
      <c r="AB1046" s="99">
        <v>-890.8432557789389</v>
      </c>
      <c r="AC1046" s="99">
        <v>0</v>
      </c>
      <c r="AD1046" s="99">
        <v>0</v>
      </c>
    </row>
    <row r="1047" spans="4:30" hidden="1" outlineLevel="1" x14ac:dyDescent="0.2">
      <c r="F1047" s="91" t="s">
        <v>584</v>
      </c>
      <c r="G1047" s="86" t="s">
        <v>687</v>
      </c>
      <c r="H1047" s="92">
        <v>0</v>
      </c>
      <c r="I1047" s="99">
        <v>0</v>
      </c>
      <c r="J1047" s="99">
        <v>0</v>
      </c>
      <c r="K1047" s="99">
        <v>0</v>
      </c>
      <c r="L1047" s="99">
        <v>0</v>
      </c>
      <c r="M1047" s="99">
        <v>0</v>
      </c>
      <c r="N1047" s="99">
        <v>0</v>
      </c>
      <c r="O1047" s="99">
        <v>0</v>
      </c>
      <c r="P1047" s="99">
        <v>0</v>
      </c>
      <c r="Q1047" s="99">
        <v>0</v>
      </c>
      <c r="R1047" s="99">
        <v>0</v>
      </c>
      <c r="S1047" s="99">
        <v>0</v>
      </c>
      <c r="T1047" s="99">
        <v>0</v>
      </c>
      <c r="U1047" s="99">
        <v>0</v>
      </c>
      <c r="V1047" s="99">
        <v>0</v>
      </c>
      <c r="W1047" s="99">
        <v>0</v>
      </c>
      <c r="X1047" s="99">
        <v>0</v>
      </c>
      <c r="Y1047" s="99">
        <v>0</v>
      </c>
      <c r="Z1047" s="99">
        <v>0</v>
      </c>
      <c r="AA1047" s="99">
        <v>0</v>
      </c>
      <c r="AB1047" s="99">
        <v>0</v>
      </c>
      <c r="AC1047" s="99">
        <v>0</v>
      </c>
      <c r="AD1047" s="99">
        <v>0</v>
      </c>
    </row>
    <row r="1048" spans="4:30" hidden="1" outlineLevel="1" x14ac:dyDescent="0.2">
      <c r="F1048" s="91" t="s">
        <v>584</v>
      </c>
      <c r="G1048" s="86" t="s">
        <v>686</v>
      </c>
      <c r="H1048" s="92">
        <v>0</v>
      </c>
      <c r="I1048" s="99">
        <v>0</v>
      </c>
      <c r="J1048" s="99">
        <v>0</v>
      </c>
      <c r="K1048" s="99">
        <v>0</v>
      </c>
      <c r="L1048" s="99">
        <v>0</v>
      </c>
      <c r="M1048" s="99">
        <v>0</v>
      </c>
      <c r="N1048" s="99">
        <v>0</v>
      </c>
      <c r="O1048" s="99">
        <v>0</v>
      </c>
      <c r="P1048" s="99">
        <v>0</v>
      </c>
      <c r="Q1048" s="99">
        <v>0</v>
      </c>
      <c r="R1048" s="99">
        <v>0</v>
      </c>
      <c r="S1048" s="99">
        <v>0</v>
      </c>
      <c r="T1048" s="99">
        <v>0</v>
      </c>
      <c r="U1048" s="99">
        <v>0</v>
      </c>
      <c r="V1048" s="99">
        <v>0</v>
      </c>
      <c r="W1048" s="99">
        <v>0</v>
      </c>
      <c r="X1048" s="99">
        <v>0</v>
      </c>
      <c r="Y1048" s="99">
        <v>0</v>
      </c>
      <c r="Z1048" s="99">
        <v>0</v>
      </c>
      <c r="AA1048" s="99">
        <v>0</v>
      </c>
      <c r="AB1048" s="99">
        <v>0</v>
      </c>
      <c r="AC1048" s="99">
        <v>0</v>
      </c>
      <c r="AD1048" s="99">
        <v>0</v>
      </c>
    </row>
    <row r="1049" spans="4:30" hidden="1" outlineLevel="1" x14ac:dyDescent="0.2">
      <c r="F1049" s="91" t="s">
        <v>584</v>
      </c>
      <c r="G1049" s="86" t="s">
        <v>685</v>
      </c>
      <c r="H1049" s="92">
        <v>0</v>
      </c>
      <c r="I1049" s="99">
        <v>0</v>
      </c>
      <c r="J1049" s="99">
        <v>0</v>
      </c>
      <c r="K1049" s="99">
        <v>0</v>
      </c>
      <c r="L1049" s="99">
        <v>0</v>
      </c>
      <c r="M1049" s="99">
        <v>0</v>
      </c>
      <c r="N1049" s="99">
        <v>0</v>
      </c>
      <c r="O1049" s="99">
        <v>0</v>
      </c>
      <c r="P1049" s="99">
        <v>0</v>
      </c>
      <c r="Q1049" s="99">
        <v>0</v>
      </c>
      <c r="R1049" s="99">
        <v>0</v>
      </c>
      <c r="S1049" s="99">
        <v>0</v>
      </c>
      <c r="T1049" s="99">
        <v>0</v>
      </c>
      <c r="U1049" s="99">
        <v>0</v>
      </c>
      <c r="V1049" s="99">
        <v>0</v>
      </c>
      <c r="W1049" s="99">
        <v>0</v>
      </c>
      <c r="X1049" s="99">
        <v>0</v>
      </c>
      <c r="Y1049" s="99">
        <v>0</v>
      </c>
      <c r="Z1049" s="99">
        <v>0</v>
      </c>
      <c r="AA1049" s="99">
        <v>0</v>
      </c>
      <c r="AB1049" s="99">
        <v>0</v>
      </c>
      <c r="AC1049" s="99">
        <v>0</v>
      </c>
      <c r="AD1049" s="99">
        <v>0</v>
      </c>
    </row>
    <row r="1050" spans="4:30" hidden="1" outlineLevel="1" x14ac:dyDescent="0.2">
      <c r="F1050" s="91" t="s">
        <v>584</v>
      </c>
      <c r="G1050" s="86" t="s">
        <v>684</v>
      </c>
      <c r="H1050" s="92">
        <v>301799.98609999998</v>
      </c>
      <c r="I1050" s="99">
        <v>201705.80263919791</v>
      </c>
      <c r="J1050" s="99">
        <v>9507.884975963274</v>
      </c>
      <c r="K1050" s="99">
        <v>34523.713878583316</v>
      </c>
      <c r="L1050" s="99">
        <v>1066.9624006992956</v>
      </c>
      <c r="M1050" s="99">
        <v>0</v>
      </c>
      <c r="N1050" s="99">
        <v>35590.676279282612</v>
      </c>
      <c r="O1050" s="99">
        <v>25886.751179706065</v>
      </c>
      <c r="P1050" s="99">
        <v>4821.4091492437365</v>
      </c>
      <c r="Q1050" s="99">
        <v>0</v>
      </c>
      <c r="R1050" s="99">
        <v>0</v>
      </c>
      <c r="S1050" s="99">
        <v>30708.160328949802</v>
      </c>
      <c r="T1050" s="99">
        <v>922.84672676443563</v>
      </c>
      <c r="U1050" s="99">
        <v>14883.429442592076</v>
      </c>
      <c r="V1050" s="99">
        <v>0</v>
      </c>
      <c r="W1050" s="99">
        <v>0</v>
      </c>
      <c r="X1050" s="99">
        <v>15806.276169356512</v>
      </c>
      <c r="Y1050" s="99">
        <v>7806.0451222530573</v>
      </c>
      <c r="Z1050" s="99">
        <v>130.23538950203192</v>
      </c>
      <c r="AA1050" s="99">
        <v>7936.2805117550888</v>
      </c>
      <c r="AB1050" s="99">
        <v>105.51248745343428</v>
      </c>
      <c r="AC1050" s="99">
        <v>361.4711232105679</v>
      </c>
      <c r="AD1050" s="99">
        <v>77.921584830768026</v>
      </c>
    </row>
    <row r="1051" spans="4:30" hidden="1" outlineLevel="1" x14ac:dyDescent="0.2">
      <c r="F1051" s="91" t="s">
        <v>584</v>
      </c>
      <c r="G1051" s="86" t="s">
        <v>683</v>
      </c>
      <c r="H1051" s="92">
        <v>230569.01389999999</v>
      </c>
      <c r="I1051" s="99">
        <v>172396.78638788612</v>
      </c>
      <c r="J1051" s="99">
        <v>8311.3040162311499</v>
      </c>
      <c r="K1051" s="99">
        <v>25078.667848428922</v>
      </c>
      <c r="L1051" s="99">
        <v>0</v>
      </c>
      <c r="M1051" s="99">
        <v>0</v>
      </c>
      <c r="N1051" s="99">
        <v>25078.667848428922</v>
      </c>
      <c r="O1051" s="99">
        <v>15980.224765163821</v>
      </c>
      <c r="P1051" s="99">
        <v>0</v>
      </c>
      <c r="Q1051" s="99">
        <v>0</v>
      </c>
      <c r="R1051" s="99">
        <v>0</v>
      </c>
      <c r="S1051" s="99">
        <v>15980.224765163821</v>
      </c>
      <c r="T1051" s="99">
        <v>432.07175327326763</v>
      </c>
      <c r="U1051" s="99">
        <v>0</v>
      </c>
      <c r="V1051" s="99">
        <v>0</v>
      </c>
      <c r="W1051" s="99">
        <v>0</v>
      </c>
      <c r="X1051" s="99">
        <v>432.07175327326763</v>
      </c>
      <c r="Y1051" s="99">
        <v>5894.2115075387355</v>
      </c>
      <c r="Z1051" s="99">
        <v>0</v>
      </c>
      <c r="AA1051" s="99">
        <v>5894.2115075387355</v>
      </c>
      <c r="AB1051" s="99">
        <v>61.164422423438971</v>
      </c>
      <c r="AC1051" s="99">
        <v>2076.7673890543047</v>
      </c>
      <c r="AD1051" s="99">
        <v>337.81581000022442</v>
      </c>
    </row>
    <row r="1052" spans="4:30" hidden="1" outlineLevel="1" x14ac:dyDescent="0.2">
      <c r="F1052" s="91" t="s">
        <v>584</v>
      </c>
      <c r="G1052" s="86" t="s">
        <v>682</v>
      </c>
      <c r="H1052" s="92">
        <v>0</v>
      </c>
      <c r="I1052" s="99">
        <v>0</v>
      </c>
      <c r="J1052" s="99">
        <v>0</v>
      </c>
      <c r="K1052" s="99">
        <v>0</v>
      </c>
      <c r="L1052" s="99">
        <v>0</v>
      </c>
      <c r="M1052" s="99">
        <v>0</v>
      </c>
      <c r="N1052" s="99">
        <v>0</v>
      </c>
      <c r="O1052" s="99">
        <v>0</v>
      </c>
      <c r="P1052" s="99">
        <v>0</v>
      </c>
      <c r="Q1052" s="99">
        <v>0</v>
      </c>
      <c r="R1052" s="99">
        <v>0</v>
      </c>
      <c r="S1052" s="99">
        <v>0</v>
      </c>
      <c r="T1052" s="99">
        <v>0</v>
      </c>
      <c r="U1052" s="99">
        <v>0</v>
      </c>
      <c r="V1052" s="99">
        <v>0</v>
      </c>
      <c r="W1052" s="99">
        <v>0</v>
      </c>
      <c r="X1052" s="99">
        <v>0</v>
      </c>
      <c r="Y1052" s="99">
        <v>0</v>
      </c>
      <c r="Z1052" s="99">
        <v>0</v>
      </c>
      <c r="AA1052" s="99">
        <v>0</v>
      </c>
      <c r="AB1052" s="99">
        <v>0</v>
      </c>
      <c r="AC1052" s="99">
        <v>0</v>
      </c>
      <c r="AD1052" s="99">
        <v>0</v>
      </c>
    </row>
    <row r="1053" spans="4:30" hidden="1" outlineLevel="1" x14ac:dyDescent="0.2">
      <c r="F1053" s="91" t="s">
        <v>584</v>
      </c>
      <c r="G1053" s="86" t="s">
        <v>681</v>
      </c>
      <c r="H1053" s="92">
        <v>0</v>
      </c>
      <c r="I1053" s="99">
        <v>0</v>
      </c>
      <c r="J1053" s="99">
        <v>0</v>
      </c>
      <c r="K1053" s="99">
        <v>0</v>
      </c>
      <c r="L1053" s="99">
        <v>0</v>
      </c>
      <c r="M1053" s="99">
        <v>0</v>
      </c>
      <c r="N1053" s="99">
        <v>0</v>
      </c>
      <c r="O1053" s="99">
        <v>0</v>
      </c>
      <c r="P1053" s="99">
        <v>0</v>
      </c>
      <c r="Q1053" s="99">
        <v>0</v>
      </c>
      <c r="R1053" s="99">
        <v>0</v>
      </c>
      <c r="S1053" s="99">
        <v>0</v>
      </c>
      <c r="T1053" s="99">
        <v>0</v>
      </c>
      <c r="U1053" s="99">
        <v>0</v>
      </c>
      <c r="V1053" s="99">
        <v>0</v>
      </c>
      <c r="W1053" s="99">
        <v>0</v>
      </c>
      <c r="X1053" s="99">
        <v>0</v>
      </c>
      <c r="Y1053" s="99">
        <v>0</v>
      </c>
      <c r="Z1053" s="99">
        <v>0</v>
      </c>
      <c r="AA1053" s="99">
        <v>0</v>
      </c>
      <c r="AB1053" s="99">
        <v>0</v>
      </c>
      <c r="AC1053" s="99">
        <v>0</v>
      </c>
      <c r="AD1053" s="99">
        <v>0</v>
      </c>
    </row>
    <row r="1054" spans="4:30" collapsed="1" x14ac:dyDescent="0.2">
      <c r="D1054" s="84" t="s">
        <v>585</v>
      </c>
      <c r="E1054" s="104">
        <v>532369</v>
      </c>
      <c r="F1054" s="102" t="s">
        <v>584</v>
      </c>
      <c r="G1054" s="86" t="s">
        <v>679</v>
      </c>
      <c r="H1054" s="92">
        <v>532369</v>
      </c>
      <c r="I1054" s="99">
        <v>374102.58902708406</v>
      </c>
      <c r="J1054" s="99">
        <v>17819.188992194424</v>
      </c>
      <c r="K1054" s="99">
        <v>59602.381727012238</v>
      </c>
      <c r="L1054" s="99">
        <v>1066.9624006992956</v>
      </c>
      <c r="M1054" s="99">
        <v>0</v>
      </c>
      <c r="N1054" s="99">
        <v>60669.344127711534</v>
      </c>
      <c r="O1054" s="99">
        <v>41866.975944869882</v>
      </c>
      <c r="P1054" s="99">
        <v>4821.4091492437365</v>
      </c>
      <c r="Q1054" s="99">
        <v>0</v>
      </c>
      <c r="R1054" s="99">
        <v>0</v>
      </c>
      <c r="S1054" s="99">
        <v>46688.385094113619</v>
      </c>
      <c r="T1054" s="99">
        <v>1354.9184800377034</v>
      </c>
      <c r="U1054" s="99">
        <v>14883.429442592076</v>
      </c>
      <c r="V1054" s="99">
        <v>0</v>
      </c>
      <c r="W1054" s="99">
        <v>0</v>
      </c>
      <c r="X1054" s="99">
        <v>16238.347922629779</v>
      </c>
      <c r="Y1054" s="99">
        <v>13700.256629791793</v>
      </c>
      <c r="Z1054" s="99">
        <v>130.23538950203192</v>
      </c>
      <c r="AA1054" s="99">
        <v>13830.492019293824</v>
      </c>
      <c r="AB1054" s="99">
        <v>166.67690987687325</v>
      </c>
      <c r="AC1054" s="99">
        <v>2438.2385122648725</v>
      </c>
      <c r="AD1054" s="99">
        <v>415.73739483099246</v>
      </c>
    </row>
    <row r="1055" spans="4:30" hidden="1" outlineLevel="1" x14ac:dyDescent="0.2">
      <c r="F1055" s="93"/>
      <c r="G1055" s="86" t="s">
        <v>687</v>
      </c>
      <c r="H1055" s="93">
        <v>-15860672.999999998</v>
      </c>
      <c r="I1055" s="93">
        <v>-7812697.7369990144</v>
      </c>
      <c r="J1055" s="93">
        <v>-386209.56565876096</v>
      </c>
      <c r="K1055" s="93">
        <v>-1414663.5050345534</v>
      </c>
      <c r="L1055" s="93">
        <v>-44528.584520378383</v>
      </c>
      <c r="M1055" s="93">
        <v>-4175.7481723137989</v>
      </c>
      <c r="N1055" s="93">
        <v>-1463367.8377272454</v>
      </c>
      <c r="O1055" s="93">
        <v>-1075364.3299604822</v>
      </c>
      <c r="P1055" s="93">
        <v>-200371.70428027923</v>
      </c>
      <c r="Q1055" s="93">
        <v>-90544.24224302829</v>
      </c>
      <c r="R1055" s="93">
        <v>-4071.6733625023644</v>
      </c>
      <c r="S1055" s="93">
        <v>-1370351.9498462924</v>
      </c>
      <c r="T1055" s="93">
        <v>-37565.230417868239</v>
      </c>
      <c r="U1055" s="93">
        <v>-614748.59535522456</v>
      </c>
      <c r="V1055" s="93">
        <v>-3248963.5999314254</v>
      </c>
      <c r="W1055" s="93">
        <v>-586708.97696741787</v>
      </c>
      <c r="X1055" s="93">
        <v>-4487986.402671936</v>
      </c>
      <c r="Y1055" s="93">
        <v>-330242.67934218643</v>
      </c>
      <c r="Z1055" s="93">
        <v>-5531.4386451586597</v>
      </c>
      <c r="AA1055" s="93">
        <v>-335774.11798734509</v>
      </c>
      <c r="AB1055" s="93">
        <v>-4285.3891094017999</v>
      </c>
      <c r="AC1055" s="93">
        <v>0</v>
      </c>
      <c r="AD1055" s="93">
        <v>0</v>
      </c>
    </row>
    <row r="1056" spans="4:30" hidden="1" outlineLevel="1" x14ac:dyDescent="0.2">
      <c r="F1056" s="93"/>
      <c r="G1056" s="86" t="s">
        <v>686</v>
      </c>
      <c r="H1056" s="93">
        <v>0</v>
      </c>
      <c r="I1056" s="93">
        <v>0</v>
      </c>
      <c r="J1056" s="93">
        <v>0</v>
      </c>
      <c r="K1056" s="93">
        <v>0</v>
      </c>
      <c r="L1056" s="93">
        <v>0</v>
      </c>
      <c r="M1056" s="93">
        <v>0</v>
      </c>
      <c r="N1056" s="93">
        <v>0</v>
      </c>
      <c r="O1056" s="93">
        <v>0</v>
      </c>
      <c r="P1056" s="93">
        <v>0</v>
      </c>
      <c r="Q1056" s="93">
        <v>0</v>
      </c>
      <c r="R1056" s="93">
        <v>0</v>
      </c>
      <c r="S1056" s="93">
        <v>0</v>
      </c>
      <c r="T1056" s="93">
        <v>0</v>
      </c>
      <c r="U1056" s="93">
        <v>0</v>
      </c>
      <c r="V1056" s="93">
        <v>0</v>
      </c>
      <c r="W1056" s="93">
        <v>0</v>
      </c>
      <c r="X1056" s="93">
        <v>0</v>
      </c>
      <c r="Y1056" s="93">
        <v>0</v>
      </c>
      <c r="Z1056" s="93">
        <v>0</v>
      </c>
      <c r="AA1056" s="93">
        <v>0</v>
      </c>
      <c r="AB1056" s="93">
        <v>0</v>
      </c>
      <c r="AC1056" s="93">
        <v>0</v>
      </c>
      <c r="AD1056" s="93">
        <v>0</v>
      </c>
    </row>
    <row r="1057" spans="2:30" hidden="1" outlineLevel="1" x14ac:dyDescent="0.2">
      <c r="F1057" s="93"/>
      <c r="G1057" s="86" t="s">
        <v>685</v>
      </c>
      <c r="H1057" s="93">
        <v>0</v>
      </c>
      <c r="I1057" s="93">
        <v>0</v>
      </c>
      <c r="J1057" s="93">
        <v>0</v>
      </c>
      <c r="K1057" s="93">
        <v>0</v>
      </c>
      <c r="L1057" s="93">
        <v>0</v>
      </c>
      <c r="M1057" s="93">
        <v>0</v>
      </c>
      <c r="N1057" s="93">
        <v>0</v>
      </c>
      <c r="O1057" s="93">
        <v>0</v>
      </c>
      <c r="P1057" s="93">
        <v>0</v>
      </c>
      <c r="Q1057" s="93">
        <v>0</v>
      </c>
      <c r="R1057" s="93">
        <v>0</v>
      </c>
      <c r="S1057" s="93">
        <v>0</v>
      </c>
      <c r="T1057" s="93">
        <v>0</v>
      </c>
      <c r="U1057" s="93">
        <v>0</v>
      </c>
      <c r="V1057" s="93">
        <v>0</v>
      </c>
      <c r="W1057" s="93">
        <v>0</v>
      </c>
      <c r="X1057" s="93">
        <v>0</v>
      </c>
      <c r="Y1057" s="93">
        <v>0</v>
      </c>
      <c r="Z1057" s="93">
        <v>0</v>
      </c>
      <c r="AA1057" s="93">
        <v>0</v>
      </c>
      <c r="AB1057" s="93">
        <v>0</v>
      </c>
      <c r="AC1057" s="93">
        <v>0</v>
      </c>
      <c r="AD1057" s="93">
        <v>0</v>
      </c>
    </row>
    <row r="1058" spans="2:30" hidden="1" outlineLevel="1" x14ac:dyDescent="0.2">
      <c r="F1058" s="93"/>
      <c r="G1058" s="86" t="s">
        <v>684</v>
      </c>
      <c r="H1058" s="93">
        <v>301799.98609999998</v>
      </c>
      <c r="I1058" s="93">
        <v>201705.80263919791</v>
      </c>
      <c r="J1058" s="93">
        <v>9507.884975963274</v>
      </c>
      <c r="K1058" s="93">
        <v>34523.713878583316</v>
      </c>
      <c r="L1058" s="93">
        <v>1066.9624006992956</v>
      </c>
      <c r="M1058" s="93">
        <v>0</v>
      </c>
      <c r="N1058" s="93">
        <v>35590.676279282612</v>
      </c>
      <c r="O1058" s="93">
        <v>25886.751179706065</v>
      </c>
      <c r="P1058" s="93">
        <v>4821.4091492437365</v>
      </c>
      <c r="Q1058" s="93">
        <v>0</v>
      </c>
      <c r="R1058" s="93">
        <v>0</v>
      </c>
      <c r="S1058" s="93">
        <v>30708.160328949802</v>
      </c>
      <c r="T1058" s="93">
        <v>922.84672676443563</v>
      </c>
      <c r="U1058" s="93">
        <v>14883.429442592076</v>
      </c>
      <c r="V1058" s="93">
        <v>0</v>
      </c>
      <c r="W1058" s="93">
        <v>0</v>
      </c>
      <c r="X1058" s="93">
        <v>15806.276169356512</v>
      </c>
      <c r="Y1058" s="93">
        <v>7806.0451222530573</v>
      </c>
      <c r="Z1058" s="93">
        <v>130.23538950203192</v>
      </c>
      <c r="AA1058" s="93">
        <v>7936.2805117550888</v>
      </c>
      <c r="AB1058" s="93">
        <v>105.51248745343428</v>
      </c>
      <c r="AC1058" s="93">
        <v>361.4711232105679</v>
      </c>
      <c r="AD1058" s="93">
        <v>77.921584830768026</v>
      </c>
    </row>
    <row r="1059" spans="2:30" hidden="1" outlineLevel="1" x14ac:dyDescent="0.2">
      <c r="F1059" s="93"/>
      <c r="G1059" s="86" t="s">
        <v>683</v>
      </c>
      <c r="H1059" s="93">
        <v>230569.01389999999</v>
      </c>
      <c r="I1059" s="93">
        <v>172396.78638788612</v>
      </c>
      <c r="J1059" s="93">
        <v>8311.3040162311499</v>
      </c>
      <c r="K1059" s="93">
        <v>25078.667848428922</v>
      </c>
      <c r="L1059" s="93">
        <v>0</v>
      </c>
      <c r="M1059" s="93">
        <v>0</v>
      </c>
      <c r="N1059" s="93">
        <v>25078.667848428922</v>
      </c>
      <c r="O1059" s="93">
        <v>15980.224765163821</v>
      </c>
      <c r="P1059" s="93">
        <v>0</v>
      </c>
      <c r="Q1059" s="93">
        <v>0</v>
      </c>
      <c r="R1059" s="93">
        <v>0</v>
      </c>
      <c r="S1059" s="93">
        <v>15980.224765163821</v>
      </c>
      <c r="T1059" s="93">
        <v>432.07175327326763</v>
      </c>
      <c r="U1059" s="93">
        <v>0</v>
      </c>
      <c r="V1059" s="93">
        <v>0</v>
      </c>
      <c r="W1059" s="93">
        <v>0</v>
      </c>
      <c r="X1059" s="93">
        <v>432.07175327326763</v>
      </c>
      <c r="Y1059" s="93">
        <v>5894.2115075387355</v>
      </c>
      <c r="Z1059" s="93">
        <v>0</v>
      </c>
      <c r="AA1059" s="93">
        <v>5894.2115075387355</v>
      </c>
      <c r="AB1059" s="93">
        <v>61.164422423438971</v>
      </c>
      <c r="AC1059" s="93">
        <v>2076.7673890543047</v>
      </c>
      <c r="AD1059" s="93">
        <v>337.81581000022442</v>
      </c>
    </row>
    <row r="1060" spans="2:30" hidden="1" outlineLevel="1" x14ac:dyDescent="0.2">
      <c r="F1060" s="93"/>
      <c r="G1060" s="86" t="s">
        <v>682</v>
      </c>
      <c r="H1060" s="93">
        <v>0</v>
      </c>
      <c r="I1060" s="93">
        <v>0</v>
      </c>
      <c r="J1060" s="93">
        <v>0</v>
      </c>
      <c r="K1060" s="93">
        <v>0</v>
      </c>
      <c r="L1060" s="93">
        <v>0</v>
      </c>
      <c r="M1060" s="93">
        <v>0</v>
      </c>
      <c r="N1060" s="93">
        <v>0</v>
      </c>
      <c r="O1060" s="93">
        <v>0</v>
      </c>
      <c r="P1060" s="93">
        <v>0</v>
      </c>
      <c r="Q1060" s="93">
        <v>0</v>
      </c>
      <c r="R1060" s="93">
        <v>0</v>
      </c>
      <c r="S1060" s="93">
        <v>0</v>
      </c>
      <c r="T1060" s="93">
        <v>0</v>
      </c>
      <c r="U1060" s="93">
        <v>0</v>
      </c>
      <c r="V1060" s="93">
        <v>0</v>
      </c>
      <c r="W1060" s="93">
        <v>0</v>
      </c>
      <c r="X1060" s="93">
        <v>0</v>
      </c>
      <c r="Y1060" s="93">
        <v>0</v>
      </c>
      <c r="Z1060" s="93">
        <v>0</v>
      </c>
      <c r="AA1060" s="93">
        <v>0</v>
      </c>
      <c r="AB1060" s="93">
        <v>0</v>
      </c>
      <c r="AC1060" s="93">
        <v>0</v>
      </c>
      <c r="AD1060" s="93">
        <v>0</v>
      </c>
    </row>
    <row r="1061" spans="2:30" hidden="1" outlineLevel="1" x14ac:dyDescent="0.2">
      <c r="F1061" s="93"/>
      <c r="G1061" s="86" t="s">
        <v>681</v>
      </c>
      <c r="H1061" s="93">
        <v>0</v>
      </c>
      <c r="I1061" s="93">
        <v>0</v>
      </c>
      <c r="J1061" s="93">
        <v>0</v>
      </c>
      <c r="K1061" s="93">
        <v>0</v>
      </c>
      <c r="L1061" s="93">
        <v>0</v>
      </c>
      <c r="M1061" s="93">
        <v>0</v>
      </c>
      <c r="N1061" s="93">
        <v>0</v>
      </c>
      <c r="O1061" s="93">
        <v>0</v>
      </c>
      <c r="P1061" s="93">
        <v>0</v>
      </c>
      <c r="Q1061" s="93">
        <v>0</v>
      </c>
      <c r="R1061" s="93">
        <v>0</v>
      </c>
      <c r="S1061" s="93">
        <v>0</v>
      </c>
      <c r="T1061" s="93">
        <v>0</v>
      </c>
      <c r="U1061" s="93">
        <v>0</v>
      </c>
      <c r="V1061" s="93">
        <v>0</v>
      </c>
      <c r="W1061" s="93">
        <v>0</v>
      </c>
      <c r="X1061" s="93">
        <v>0</v>
      </c>
      <c r="Y1061" s="93">
        <v>0</v>
      </c>
      <c r="Z1061" s="93">
        <v>0</v>
      </c>
      <c r="AA1061" s="93">
        <v>0</v>
      </c>
      <c r="AB1061" s="93">
        <v>0</v>
      </c>
      <c r="AC1061" s="93">
        <v>0</v>
      </c>
      <c r="AD1061" s="93">
        <v>0</v>
      </c>
    </row>
    <row r="1062" spans="2:30" collapsed="1" x14ac:dyDescent="0.2">
      <c r="C1062" s="86" t="s">
        <v>583</v>
      </c>
      <c r="E1062" s="93">
        <v>-15328304</v>
      </c>
      <c r="F1062" s="93"/>
      <c r="G1062" s="86" t="s">
        <v>679</v>
      </c>
      <c r="H1062" s="93">
        <v>-15328303.999999998</v>
      </c>
      <c r="I1062" s="93">
        <v>-7438595.14797193</v>
      </c>
      <c r="J1062" s="93">
        <v>-368390.37666656653</v>
      </c>
      <c r="K1062" s="93">
        <v>-1355061.123307541</v>
      </c>
      <c r="L1062" s="93">
        <v>-43461.622119679087</v>
      </c>
      <c r="M1062" s="93">
        <v>-4175.7481723137989</v>
      </c>
      <c r="N1062" s="93">
        <v>-1402698.4935995336</v>
      </c>
      <c r="O1062" s="93">
        <v>-1033497.3540156124</v>
      </c>
      <c r="P1062" s="93">
        <v>-195550.2951310355</v>
      </c>
      <c r="Q1062" s="93">
        <v>-90544.24224302829</v>
      </c>
      <c r="R1062" s="93">
        <v>-4071.6733625023644</v>
      </c>
      <c r="S1062" s="93">
        <v>-1323663.5647521787</v>
      </c>
      <c r="T1062" s="93">
        <v>-36210.311937830535</v>
      </c>
      <c r="U1062" s="93">
        <v>-599865.16591263248</v>
      </c>
      <c r="V1062" s="93">
        <v>-3248963.5999314254</v>
      </c>
      <c r="W1062" s="93">
        <v>-586708.97696741787</v>
      </c>
      <c r="X1062" s="93">
        <v>-4471748.0547493063</v>
      </c>
      <c r="Y1062" s="93">
        <v>-316542.42271239462</v>
      </c>
      <c r="Z1062" s="93">
        <v>-5401.2032556566282</v>
      </c>
      <c r="AA1062" s="93">
        <v>-321943.62596805126</v>
      </c>
      <c r="AB1062" s="93">
        <v>-4118.7121995249263</v>
      </c>
      <c r="AC1062" s="93">
        <v>2438.2385122648725</v>
      </c>
      <c r="AD1062" s="93">
        <v>415.73739483099246</v>
      </c>
    </row>
    <row r="1063" spans="2:30" x14ac:dyDescent="0.2">
      <c r="G1063" s="86"/>
      <c r="H1063" s="92"/>
      <c r="I1063" s="99"/>
      <c r="J1063" s="99"/>
      <c r="K1063" s="99"/>
      <c r="L1063" s="99"/>
      <c r="M1063" s="99"/>
      <c r="N1063" s="99"/>
      <c r="O1063" s="99"/>
      <c r="P1063" s="99"/>
      <c r="Q1063" s="99"/>
      <c r="R1063" s="99"/>
      <c r="S1063" s="99"/>
      <c r="T1063" s="99"/>
      <c r="U1063" s="99"/>
      <c r="V1063" s="99"/>
      <c r="W1063" s="99"/>
      <c r="X1063" s="99"/>
      <c r="Y1063" s="99"/>
      <c r="Z1063" s="99"/>
      <c r="AA1063" s="99"/>
      <c r="AB1063" s="99"/>
      <c r="AC1063" s="99"/>
      <c r="AD1063" s="99"/>
    </row>
    <row r="1064" spans="2:30" hidden="1" outlineLevel="1" x14ac:dyDescent="0.2">
      <c r="E1064" s="93"/>
      <c r="F1064" s="93"/>
      <c r="G1064" s="86" t="s">
        <v>687</v>
      </c>
      <c r="H1064" s="92">
        <v>-43986681.639048375</v>
      </c>
      <c r="I1064" s="92">
        <v>-21269899.171174474</v>
      </c>
      <c r="J1064" s="92">
        <v>-1027019.7794982026</v>
      </c>
      <c r="K1064" s="92">
        <v>-3908510.2365192096</v>
      </c>
      <c r="L1064" s="92">
        <v>-126255.98906906904</v>
      </c>
      <c r="M1064" s="92">
        <v>-11817.697560078017</v>
      </c>
      <c r="N1064" s="92">
        <v>-4046583.9231483564</v>
      </c>
      <c r="O1064" s="92">
        <v>-3047718.0085181282</v>
      </c>
      <c r="P1064" s="92">
        <v>-538948.76727906428</v>
      </c>
      <c r="Q1064" s="92">
        <v>-251832.82002402266</v>
      </c>
      <c r="R1064" s="92">
        <v>-11534.595455301822</v>
      </c>
      <c r="S1064" s="92">
        <v>-3850034.1912765172</v>
      </c>
      <c r="T1064" s="92">
        <v>-106233.38073127461</v>
      </c>
      <c r="U1064" s="92">
        <v>-1716717.7139760389</v>
      </c>
      <c r="V1064" s="92">
        <v>-9295150.4551211596</v>
      </c>
      <c r="W1064" s="92">
        <v>-1692193.9910963157</v>
      </c>
      <c r="X1064" s="92">
        <v>-12810295.540924788</v>
      </c>
      <c r="Y1064" s="92">
        <v>-954476.1763212526</v>
      </c>
      <c r="Z1064" s="92">
        <v>-15987.111109028021</v>
      </c>
      <c r="AA1064" s="92">
        <v>-970463.28743028047</v>
      </c>
      <c r="AB1064" s="92">
        <v>-12385.745595748191</v>
      </c>
      <c r="AC1064" s="92">
        <v>0</v>
      </c>
      <c r="AD1064" s="92">
        <v>0</v>
      </c>
    </row>
    <row r="1065" spans="2:30" hidden="1" outlineLevel="1" x14ac:dyDescent="0.2">
      <c r="E1065" s="93"/>
      <c r="F1065" s="93"/>
      <c r="G1065" s="86" t="s">
        <v>686</v>
      </c>
      <c r="H1065" s="92">
        <v>48634144.66536393</v>
      </c>
      <c r="I1065" s="92">
        <v>23870005.046795394</v>
      </c>
      <c r="J1065" s="92">
        <v>1190579.5100821089</v>
      </c>
      <c r="K1065" s="92">
        <v>4352834.0355752166</v>
      </c>
      <c r="L1065" s="92">
        <v>136998.62146953429</v>
      </c>
      <c r="M1065" s="92">
        <v>12915.021593701213</v>
      </c>
      <c r="N1065" s="92">
        <v>4502747.6786384517</v>
      </c>
      <c r="O1065" s="92">
        <v>3309525.9895248027</v>
      </c>
      <c r="P1065" s="92">
        <v>616882.66127167677</v>
      </c>
      <c r="Q1065" s="92">
        <v>278533.39106523897</v>
      </c>
      <c r="R1065" s="92">
        <v>12526.242479671346</v>
      </c>
      <c r="S1065" s="92">
        <v>4217468.2843413902</v>
      </c>
      <c r="T1065" s="92">
        <v>115425.9340859417</v>
      </c>
      <c r="U1065" s="92">
        <v>1889207.8831901492</v>
      </c>
      <c r="V1065" s="92">
        <v>9996340.1587166525</v>
      </c>
      <c r="W1065" s="92">
        <v>1805627.3207380157</v>
      </c>
      <c r="X1065" s="92">
        <v>13806601.296730759</v>
      </c>
      <c r="Y1065" s="92">
        <v>1016525.5072949852</v>
      </c>
      <c r="Z1065" s="92">
        <v>17026.413684752068</v>
      </c>
      <c r="AA1065" s="92">
        <v>1033551.9209797373</v>
      </c>
      <c r="AB1065" s="92">
        <v>13190.927796092981</v>
      </c>
      <c r="AC1065" s="92">
        <v>0</v>
      </c>
      <c r="AD1065" s="92">
        <v>0</v>
      </c>
    </row>
    <row r="1066" spans="2:30" hidden="1" outlineLevel="1" x14ac:dyDescent="0.2">
      <c r="E1066" s="93"/>
      <c r="F1066" s="93"/>
      <c r="G1066" s="86" t="s">
        <v>685</v>
      </c>
      <c r="H1066" s="92">
        <v>10698952.204020808</v>
      </c>
      <c r="I1066" s="92">
        <v>5190719.0623307442</v>
      </c>
      <c r="J1066" s="92">
        <v>252653.3068170576</v>
      </c>
      <c r="K1066" s="92">
        <v>917542.9645417924</v>
      </c>
      <c r="L1066" s="92">
        <v>28340.297651701469</v>
      </c>
      <c r="M1066" s="92">
        <v>3552.233920404125</v>
      </c>
      <c r="N1066" s="92">
        <v>949435.49611389788</v>
      </c>
      <c r="O1066" s="92">
        <v>693383.80304623907</v>
      </c>
      <c r="P1066" s="92">
        <v>128933.30262186732</v>
      </c>
      <c r="Q1066" s="92">
        <v>76660.973314109855</v>
      </c>
      <c r="R1066" s="92">
        <v>0</v>
      </c>
      <c r="S1066" s="92">
        <v>898978.07898221631</v>
      </c>
      <c r="T1066" s="92">
        <v>24174.747252461471</v>
      </c>
      <c r="U1066" s="92">
        <v>395803.33650993847</v>
      </c>
      <c r="V1066" s="92">
        <v>2760661.3574700435</v>
      </c>
      <c r="W1066" s="92">
        <v>0</v>
      </c>
      <c r="X1066" s="92">
        <v>3180639.4412324433</v>
      </c>
      <c r="Y1066" s="92">
        <v>208728.53816536546</v>
      </c>
      <c r="Z1066" s="92">
        <v>3479.5104019628097</v>
      </c>
      <c r="AA1066" s="92">
        <v>212208.04856732828</v>
      </c>
      <c r="AB1066" s="92">
        <v>2787.2853390516375</v>
      </c>
      <c r="AC1066" s="92">
        <v>9488.4683845263771</v>
      </c>
      <c r="AD1066" s="92">
        <v>2043.0162535395614</v>
      </c>
    </row>
    <row r="1067" spans="2:30" hidden="1" outlineLevel="1" x14ac:dyDescent="0.2">
      <c r="E1067" s="93"/>
      <c r="F1067" s="93"/>
      <c r="G1067" s="86" t="s">
        <v>684</v>
      </c>
      <c r="H1067" s="92">
        <v>5312351.2445937861</v>
      </c>
      <c r="I1067" s="92">
        <v>3701033.5126889045</v>
      </c>
      <c r="J1067" s="92">
        <v>188500.30907490899</v>
      </c>
      <c r="K1067" s="92">
        <v>567095.14874836523</v>
      </c>
      <c r="L1067" s="92">
        <v>16210.308230001556</v>
      </c>
      <c r="M1067" s="92">
        <v>0</v>
      </c>
      <c r="N1067" s="92">
        <v>583305.45697836694</v>
      </c>
      <c r="O1067" s="92">
        <v>389576.24019369495</v>
      </c>
      <c r="P1067" s="92">
        <v>83803.780721252086</v>
      </c>
      <c r="Q1067" s="92">
        <v>0</v>
      </c>
      <c r="R1067" s="92">
        <v>0</v>
      </c>
      <c r="S1067" s="92">
        <v>473380.02091494709</v>
      </c>
      <c r="T1067" s="92">
        <v>13852.189575310878</v>
      </c>
      <c r="U1067" s="92">
        <v>232117.22211375702</v>
      </c>
      <c r="V1067" s="92">
        <v>0</v>
      </c>
      <c r="W1067" s="92">
        <v>0</v>
      </c>
      <c r="X1067" s="92">
        <v>245969.4116890679</v>
      </c>
      <c r="Y1067" s="92">
        <v>110239.41773635267</v>
      </c>
      <c r="Z1067" s="92">
        <v>1839.2250214443056</v>
      </c>
      <c r="AA1067" s="92">
        <v>112078.64275779697</v>
      </c>
      <c r="AB1067" s="92">
        <v>1490.0804438885405</v>
      </c>
      <c r="AC1067" s="92">
        <v>5493.3769832837897</v>
      </c>
      <c r="AD1067" s="92">
        <v>1100.4330626208753</v>
      </c>
    </row>
    <row r="1068" spans="2:30" hidden="1" outlineLevel="1" x14ac:dyDescent="0.2">
      <c r="E1068" s="93"/>
      <c r="F1068" s="93"/>
      <c r="G1068" s="86" t="s">
        <v>683</v>
      </c>
      <c r="H1068" s="92">
        <v>3615118.8806285905</v>
      </c>
      <c r="I1068" s="92">
        <v>2759810.3993433844</v>
      </c>
      <c r="J1068" s="92">
        <v>141200.54351146374</v>
      </c>
      <c r="K1068" s="92">
        <v>371304.32176017459</v>
      </c>
      <c r="L1068" s="92">
        <v>0</v>
      </c>
      <c r="M1068" s="92">
        <v>0</v>
      </c>
      <c r="N1068" s="92">
        <v>371304.32176017459</v>
      </c>
      <c r="O1068" s="92">
        <v>223160.56594798533</v>
      </c>
      <c r="P1068" s="92">
        <v>0</v>
      </c>
      <c r="Q1068" s="92">
        <v>0</v>
      </c>
      <c r="R1068" s="92">
        <v>0</v>
      </c>
      <c r="S1068" s="92">
        <v>223160.56594798533</v>
      </c>
      <c r="T1068" s="92">
        <v>6014.6214800624157</v>
      </c>
      <c r="U1068" s="92">
        <v>0</v>
      </c>
      <c r="V1068" s="92">
        <v>0</v>
      </c>
      <c r="W1068" s="92">
        <v>0</v>
      </c>
      <c r="X1068" s="92">
        <v>6014.6214800624157</v>
      </c>
      <c r="Y1068" s="92">
        <v>79040.969295578849</v>
      </c>
      <c r="Z1068" s="92">
        <v>0</v>
      </c>
      <c r="AA1068" s="92">
        <v>79040.969295578849</v>
      </c>
      <c r="AB1068" s="92">
        <v>820.21068103333278</v>
      </c>
      <c r="AC1068" s="92">
        <v>29237.161924431402</v>
      </c>
      <c r="AD1068" s="92">
        <v>4530.0866844764068</v>
      </c>
    </row>
    <row r="1069" spans="2:30" hidden="1" outlineLevel="1" x14ac:dyDescent="0.2">
      <c r="E1069" s="93"/>
      <c r="F1069" s="93"/>
      <c r="G1069" s="86" t="s">
        <v>682</v>
      </c>
      <c r="H1069" s="92">
        <v>886065.77971769683</v>
      </c>
      <c r="I1069" s="92">
        <v>754727.16966496967</v>
      </c>
      <c r="J1069" s="92">
        <v>49574.830139468148</v>
      </c>
      <c r="K1069" s="92">
        <v>80108.555534104118</v>
      </c>
      <c r="L1069" s="92">
        <v>277.60105243030239</v>
      </c>
      <c r="M1069" s="92">
        <v>-41.879343380590953</v>
      </c>
      <c r="N1069" s="92">
        <v>80344.277243153818</v>
      </c>
      <c r="O1069" s="92">
        <v>11312.221771091863</v>
      </c>
      <c r="P1069" s="92">
        <v>25327.334655738734</v>
      </c>
      <c r="Q1069" s="92">
        <v>4929.2870203233115</v>
      </c>
      <c r="R1069" s="92">
        <v>54.454784448263467</v>
      </c>
      <c r="S1069" s="92">
        <v>41623.298231602173</v>
      </c>
      <c r="T1069" s="92">
        <v>944.46184263894929</v>
      </c>
      <c r="U1069" s="92">
        <v>35476.274797984312</v>
      </c>
      <c r="V1069" s="92">
        <v>-41964.778569997856</v>
      </c>
      <c r="W1069" s="92">
        <v>-23368.978484829917</v>
      </c>
      <c r="X1069" s="92">
        <v>-28913.020414204511</v>
      </c>
      <c r="Y1069" s="92">
        <v>-10345.268780079774</v>
      </c>
      <c r="Z1069" s="92">
        <v>-168.40448378313476</v>
      </c>
      <c r="AA1069" s="92">
        <v>-10513.673263862909</v>
      </c>
      <c r="AB1069" s="92">
        <v>-187.84165513852381</v>
      </c>
      <c r="AC1069" s="92">
        <v>214.54163213338461</v>
      </c>
      <c r="AD1069" s="92">
        <v>-803.80186042454886</v>
      </c>
    </row>
    <row r="1070" spans="2:30" hidden="1" outlineLevel="1" x14ac:dyDescent="0.2">
      <c r="E1070" s="93"/>
      <c r="F1070" s="93"/>
      <c r="G1070" s="86" t="s">
        <v>681</v>
      </c>
      <c r="H1070" s="92">
        <v>458794.86472354969</v>
      </c>
      <c r="I1070" s="92">
        <v>281533.19498810265</v>
      </c>
      <c r="J1070" s="92">
        <v>78705.925998190374</v>
      </c>
      <c r="K1070" s="92">
        <v>12830.639834072452</v>
      </c>
      <c r="L1070" s="92">
        <v>2772.1280611041429</v>
      </c>
      <c r="M1070" s="92">
        <v>539.13011782960723</v>
      </c>
      <c r="N1070" s="92">
        <v>16141.898013006203</v>
      </c>
      <c r="O1070" s="92">
        <v>2359.3660000467225</v>
      </c>
      <c r="P1070" s="92">
        <v>1219.7012769103576</v>
      </c>
      <c r="Q1070" s="92">
        <v>1868.217195341987</v>
      </c>
      <c r="R1070" s="92">
        <v>259.45037109979512</v>
      </c>
      <c r="S1070" s="92">
        <v>5706.7348433988609</v>
      </c>
      <c r="T1070" s="92">
        <v>16.171646819893777</v>
      </c>
      <c r="U1070" s="92">
        <v>486.80953568715609</v>
      </c>
      <c r="V1070" s="92">
        <v>1862.6127137601843</v>
      </c>
      <c r="W1070" s="92">
        <v>289.11591740190715</v>
      </c>
      <c r="X1070" s="92">
        <v>2654.7098136691416</v>
      </c>
      <c r="Y1070" s="92">
        <v>451.28425906360849</v>
      </c>
      <c r="Z1070" s="92">
        <v>8.2145635123969143</v>
      </c>
      <c r="AA1070" s="92">
        <v>459.49882257600541</v>
      </c>
      <c r="AB1070" s="92">
        <v>8.3277990583406272</v>
      </c>
      <c r="AC1070" s="92">
        <v>67694.602233620739</v>
      </c>
      <c r="AD1070" s="92">
        <v>5889.9722119273556</v>
      </c>
    </row>
    <row r="1071" spans="2:30" collapsed="1" x14ac:dyDescent="0.2">
      <c r="B1071" s="2" t="s">
        <v>66</v>
      </c>
      <c r="E1071" s="92">
        <v>25618746</v>
      </c>
      <c r="F1071" s="91"/>
      <c r="G1071" s="86" t="s">
        <v>679</v>
      </c>
      <c r="H1071" s="92">
        <v>25618745.999999985</v>
      </c>
      <c r="I1071" s="92">
        <v>15287929.214637024</v>
      </c>
      <c r="J1071" s="92">
        <v>874194.64612499508</v>
      </c>
      <c r="K1071" s="92">
        <v>2393205.4294745154</v>
      </c>
      <c r="L1071" s="92">
        <v>58342.967395702726</v>
      </c>
      <c r="M1071" s="92">
        <v>5146.8087284763369</v>
      </c>
      <c r="N1071" s="92">
        <v>2456695.2055986938</v>
      </c>
      <c r="O1071" s="92">
        <v>1581600.1779657328</v>
      </c>
      <c r="P1071" s="92">
        <v>317218.01326838101</v>
      </c>
      <c r="Q1071" s="92">
        <v>110159.04857099145</v>
      </c>
      <c r="R1071" s="92">
        <v>1305.5521799175804</v>
      </c>
      <c r="S1071" s="92">
        <v>2010282.7919850233</v>
      </c>
      <c r="T1071" s="92">
        <v>54194.745151960706</v>
      </c>
      <c r="U1071" s="92">
        <v>836373.81217147771</v>
      </c>
      <c r="V1071" s="92">
        <v>3421748.8952092994</v>
      </c>
      <c r="W1071" s="92">
        <v>90353.467074272106</v>
      </c>
      <c r="X1071" s="92">
        <v>4402670.9196070097</v>
      </c>
      <c r="Y1071" s="92">
        <v>450164.2716500134</v>
      </c>
      <c r="Z1071" s="92">
        <v>6197.8480788604247</v>
      </c>
      <c r="AA1071" s="92">
        <v>456362.11972887407</v>
      </c>
      <c r="AB1071" s="92">
        <v>5723.2448082381188</v>
      </c>
      <c r="AC1071" s="92">
        <v>112128.15115799567</v>
      </c>
      <c r="AD1071" s="92">
        <v>12759.706352139652</v>
      </c>
    </row>
    <row r="1072" spans="2:30" x14ac:dyDescent="0.2">
      <c r="F1072" s="92"/>
      <c r="I1072" s="99"/>
      <c r="J1072" s="99"/>
      <c r="K1072" s="99"/>
      <c r="L1072" s="99"/>
      <c r="M1072" s="99"/>
      <c r="N1072" s="99"/>
      <c r="O1072" s="99"/>
      <c r="P1072" s="99"/>
      <c r="Q1072" s="99"/>
      <c r="R1072" s="99"/>
      <c r="S1072" s="99"/>
      <c r="T1072" s="99"/>
      <c r="U1072" s="99"/>
      <c r="V1072" s="99"/>
      <c r="W1072" s="99"/>
      <c r="X1072" s="99"/>
      <c r="Y1072" s="99"/>
      <c r="Z1072" s="99"/>
      <c r="AA1072" s="99"/>
      <c r="AB1072" s="99"/>
      <c r="AC1072" s="99"/>
      <c r="AD1072" s="99"/>
    </row>
    <row r="1073" spans="1:30" hidden="1" outlineLevel="1" x14ac:dyDescent="0.2">
      <c r="E1073" s="93"/>
      <c r="F1073" s="93"/>
      <c r="G1073" s="86" t="s">
        <v>687</v>
      </c>
      <c r="H1073" s="92">
        <v>180626886.37313139</v>
      </c>
      <c r="I1073" s="92">
        <v>78898886.72796613</v>
      </c>
      <c r="J1073" s="92">
        <v>5609136.1565522263</v>
      </c>
      <c r="K1073" s="92">
        <v>19003211.069593716</v>
      </c>
      <c r="L1073" s="92">
        <v>550740.13425498793</v>
      </c>
      <c r="M1073" s="92">
        <v>54094.905649702428</v>
      </c>
      <c r="N1073" s="92">
        <v>19608046.109498404</v>
      </c>
      <c r="O1073" s="92">
        <v>14517158.434593054</v>
      </c>
      <c r="P1073" s="92">
        <v>2819435.9875701927</v>
      </c>
      <c r="Q1073" s="92">
        <v>1194136.1287332387</v>
      </c>
      <c r="R1073" s="92">
        <v>51970.76552191237</v>
      </c>
      <c r="S1073" s="92">
        <v>18582701.316418394</v>
      </c>
      <c r="T1073" s="92">
        <v>416976.10023961414</v>
      </c>
      <c r="U1073" s="92">
        <v>7366046.5696563665</v>
      </c>
      <c r="V1073" s="92">
        <v>39610183.811500542</v>
      </c>
      <c r="W1073" s="92">
        <v>6294454.0394688398</v>
      </c>
      <c r="X1073" s="92">
        <v>53687660.520865366</v>
      </c>
      <c r="Y1073" s="92">
        <v>4111784.9248516452</v>
      </c>
      <c r="Z1073" s="92">
        <v>64330.429804313972</v>
      </c>
      <c r="AA1073" s="92">
        <v>4176115.3546559592</v>
      </c>
      <c r="AB1073" s="92">
        <v>64340.187174957362</v>
      </c>
      <c r="AC1073" s="92">
        <v>0</v>
      </c>
      <c r="AD1073" s="92">
        <v>0</v>
      </c>
    </row>
    <row r="1074" spans="1:30" hidden="1" outlineLevel="1" x14ac:dyDescent="0.2">
      <c r="E1074" s="93"/>
      <c r="F1074" s="93"/>
      <c r="G1074" s="86" t="s">
        <v>686</v>
      </c>
      <c r="H1074" s="92">
        <v>31039870.118596464</v>
      </c>
      <c r="I1074" s="92">
        <v>10235344.493497116</v>
      </c>
      <c r="J1074" s="92">
        <v>1323088.9646507949</v>
      </c>
      <c r="K1074" s="92">
        <v>4141079.8260921999</v>
      </c>
      <c r="L1074" s="92">
        <v>118821.72591227954</v>
      </c>
      <c r="M1074" s="92">
        <v>29075.938710989991</v>
      </c>
      <c r="N1074" s="92">
        <v>4288977.4907154692</v>
      </c>
      <c r="O1074" s="92">
        <v>3143301.7446750049</v>
      </c>
      <c r="P1074" s="92">
        <v>626511.29038684524</v>
      </c>
      <c r="Q1074" s="92">
        <v>253259.20417560349</v>
      </c>
      <c r="R1074" s="92">
        <v>10664.764420935075</v>
      </c>
      <c r="S1074" s="92">
        <v>4033737.0036583892</v>
      </c>
      <c r="T1074" s="92">
        <v>69735.162249417772</v>
      </c>
      <c r="U1074" s="92">
        <v>1426328.7964195488</v>
      </c>
      <c r="V1074" s="92">
        <v>7759655.5144041264</v>
      </c>
      <c r="W1074" s="92">
        <v>1055429.4701014878</v>
      </c>
      <c r="X1074" s="92">
        <v>10311148.94317458</v>
      </c>
      <c r="Y1074" s="92">
        <v>820317.14594915742</v>
      </c>
      <c r="Z1074" s="92">
        <v>11611.457192129219</v>
      </c>
      <c r="AA1074" s="92">
        <v>831928.60314128664</v>
      </c>
      <c r="AB1074" s="92">
        <v>15644.619758829453</v>
      </c>
      <c r="AC1074" s="92">
        <v>0</v>
      </c>
      <c r="AD1074" s="92">
        <v>0</v>
      </c>
    </row>
    <row r="1075" spans="1:30" hidden="1" outlineLevel="1" x14ac:dyDescent="0.2">
      <c r="E1075" s="93"/>
      <c r="F1075" s="93"/>
      <c r="G1075" s="86" t="s">
        <v>685</v>
      </c>
      <c r="H1075" s="92">
        <v>7005819.7894904586</v>
      </c>
      <c r="I1075" s="92">
        <v>2320455.1883045486</v>
      </c>
      <c r="J1075" s="92">
        <v>277203.40750724782</v>
      </c>
      <c r="K1075" s="92">
        <v>867095.33076076687</v>
      </c>
      <c r="L1075" s="92">
        <v>24459.661015296086</v>
      </c>
      <c r="M1075" s="92">
        <v>9025.6623477638714</v>
      </c>
      <c r="N1075" s="92">
        <v>900580.65412382665</v>
      </c>
      <c r="O1075" s="92">
        <v>654371.34396975033</v>
      </c>
      <c r="P1075" s="92">
        <v>129698.5388550848</v>
      </c>
      <c r="Q1075" s="92">
        <v>69265.578179779128</v>
      </c>
      <c r="R1075" s="92">
        <v>0</v>
      </c>
      <c r="S1075" s="92">
        <v>853335.46100461425</v>
      </c>
      <c r="T1075" s="92">
        <v>14844.739559516356</v>
      </c>
      <c r="U1075" s="92">
        <v>299933.07101536356</v>
      </c>
      <c r="V1075" s="92">
        <v>2148409.7895664754</v>
      </c>
      <c r="W1075" s="92">
        <v>0</v>
      </c>
      <c r="X1075" s="92">
        <v>2463187.6001413553</v>
      </c>
      <c r="Y1075" s="92">
        <v>168569.12631909549</v>
      </c>
      <c r="Z1075" s="92">
        <v>2394.9435462281835</v>
      </c>
      <c r="AA1075" s="92">
        <v>170964.06986532369</v>
      </c>
      <c r="AB1075" s="92">
        <v>3259.6002455030966</v>
      </c>
      <c r="AC1075" s="92">
        <v>13780.170719248978</v>
      </c>
      <c r="AD1075" s="92">
        <v>3053.6375787878496</v>
      </c>
    </row>
    <row r="1076" spans="1:30" hidden="1" outlineLevel="1" x14ac:dyDescent="0.2">
      <c r="E1076" s="93"/>
      <c r="F1076" s="93"/>
      <c r="G1076" s="86" t="s">
        <v>684</v>
      </c>
      <c r="H1076" s="92">
        <v>64428544.52736143</v>
      </c>
      <c r="I1076" s="92">
        <v>37341820.281517416</v>
      </c>
      <c r="J1076" s="92">
        <v>2883785.9205059209</v>
      </c>
      <c r="K1076" s="92">
        <v>9486881.3625825159</v>
      </c>
      <c r="L1076" s="92">
        <v>269922.68722401903</v>
      </c>
      <c r="M1076" s="92">
        <v>0</v>
      </c>
      <c r="N1076" s="92">
        <v>9756804.0498065371</v>
      </c>
      <c r="O1076" s="92">
        <v>7134917.3040352296</v>
      </c>
      <c r="P1076" s="92">
        <v>1393576.711869821</v>
      </c>
      <c r="Q1076" s="92">
        <v>0</v>
      </c>
      <c r="R1076" s="92">
        <v>0</v>
      </c>
      <c r="S1076" s="92">
        <v>8528494.0159050506</v>
      </c>
      <c r="T1076" s="92">
        <v>197184.02221224757</v>
      </c>
      <c r="U1076" s="92">
        <v>3547323.0655300389</v>
      </c>
      <c r="V1076" s="92">
        <v>0</v>
      </c>
      <c r="W1076" s="92">
        <v>0</v>
      </c>
      <c r="X1076" s="92">
        <v>3744507.0877422863</v>
      </c>
      <c r="Y1076" s="92">
        <v>1945745.5184837226</v>
      </c>
      <c r="Z1076" s="92">
        <v>29634.077945423556</v>
      </c>
      <c r="AA1076" s="92">
        <v>1975379.5964291461</v>
      </c>
      <c r="AB1076" s="92">
        <v>33358.418276475495</v>
      </c>
      <c r="AC1076" s="92">
        <v>135272.70952402905</v>
      </c>
      <c r="AD1076" s="92">
        <v>29122.447654578013</v>
      </c>
    </row>
    <row r="1077" spans="1:30" hidden="1" outlineLevel="1" x14ac:dyDescent="0.2">
      <c r="E1077" s="93"/>
      <c r="F1077" s="93"/>
      <c r="G1077" s="86" t="s">
        <v>683</v>
      </c>
      <c r="H1077" s="92">
        <v>28768643.849786054</v>
      </c>
      <c r="I1077" s="92">
        <v>18741902.480317399</v>
      </c>
      <c r="J1077" s="92">
        <v>1560884.9254518328</v>
      </c>
      <c r="K1077" s="92">
        <v>4233886.0400636597</v>
      </c>
      <c r="L1077" s="92">
        <v>0</v>
      </c>
      <c r="M1077" s="92">
        <v>0</v>
      </c>
      <c r="N1077" s="92">
        <v>4233886.0400636597</v>
      </c>
      <c r="O1077" s="92">
        <v>2703932.272408409</v>
      </c>
      <c r="P1077" s="92">
        <v>0</v>
      </c>
      <c r="Q1077" s="92">
        <v>0</v>
      </c>
      <c r="R1077" s="92">
        <v>0</v>
      </c>
      <c r="S1077" s="92">
        <v>2703932.272408409</v>
      </c>
      <c r="T1077" s="92">
        <v>55361.027426438355</v>
      </c>
      <c r="U1077" s="92">
        <v>0</v>
      </c>
      <c r="V1077" s="92">
        <v>0</v>
      </c>
      <c r="W1077" s="92">
        <v>0</v>
      </c>
      <c r="X1077" s="92">
        <v>55361.027426438355</v>
      </c>
      <c r="Y1077" s="92">
        <v>895086.63931306312</v>
      </c>
      <c r="Z1077" s="92">
        <v>0</v>
      </c>
      <c r="AA1077" s="92">
        <v>895086.63931306312</v>
      </c>
      <c r="AB1077" s="92">
        <v>12009.052248882532</v>
      </c>
      <c r="AC1077" s="92">
        <v>486183.51914289856</v>
      </c>
      <c r="AD1077" s="92">
        <v>79397.893413477199</v>
      </c>
    </row>
    <row r="1078" spans="1:30" hidden="1" outlineLevel="1" x14ac:dyDescent="0.2">
      <c r="E1078" s="93"/>
      <c r="F1078" s="93"/>
      <c r="G1078" s="86" t="s">
        <v>682</v>
      </c>
      <c r="H1078" s="92">
        <v>233520892.02635583</v>
      </c>
      <c r="I1078" s="92">
        <v>89055696.808057427</v>
      </c>
      <c r="J1078" s="92">
        <v>5695775.9650648776</v>
      </c>
      <c r="K1078" s="92">
        <v>19047568.752824046</v>
      </c>
      <c r="L1078" s="92">
        <v>556144.70341575902</v>
      </c>
      <c r="M1078" s="92">
        <v>31296.526692734802</v>
      </c>
      <c r="N1078" s="92">
        <v>19635009.982932534</v>
      </c>
      <c r="O1078" s="92">
        <v>17573101.119759418</v>
      </c>
      <c r="P1078" s="92">
        <v>3318628.8668084596</v>
      </c>
      <c r="Q1078" s="92">
        <v>1464810.8536220451</v>
      </c>
      <c r="R1078" s="92">
        <v>67701.054314916895</v>
      </c>
      <c r="S1078" s="92">
        <v>22424241.894504838</v>
      </c>
      <c r="T1078" s="92">
        <v>660356.30811352434</v>
      </c>
      <c r="U1078" s="92">
        <v>11408374.235562766</v>
      </c>
      <c r="V1078" s="92">
        <v>65436318.906542912</v>
      </c>
      <c r="W1078" s="92">
        <v>12010751.385786967</v>
      </c>
      <c r="X1078" s="92">
        <v>89515800.836006179</v>
      </c>
      <c r="Y1078" s="92">
        <v>4681073.8138130754</v>
      </c>
      <c r="Z1078" s="92">
        <v>76159.363429873541</v>
      </c>
      <c r="AA1078" s="92">
        <v>4757233.1772429496</v>
      </c>
      <c r="AB1078" s="92">
        <v>86107.371134106506</v>
      </c>
      <c r="AC1078" s="92">
        <v>1988430.1269257721</v>
      </c>
      <c r="AD1078" s="92">
        <v>362595.86448719091</v>
      </c>
    </row>
    <row r="1079" spans="1:30" hidden="1" outlineLevel="1" x14ac:dyDescent="0.2">
      <c r="E1079" s="93"/>
      <c r="F1079" s="93"/>
      <c r="G1079" s="86" t="s">
        <v>681</v>
      </c>
      <c r="H1079" s="92">
        <v>22985904.128603585</v>
      </c>
      <c r="I1079" s="92">
        <v>10928593.58929174</v>
      </c>
      <c r="J1079" s="92">
        <v>3186842.0855895374</v>
      </c>
      <c r="K1079" s="92">
        <v>838439.6483268257</v>
      </c>
      <c r="L1079" s="92">
        <v>203971.68912493801</v>
      </c>
      <c r="M1079" s="92">
        <v>51390.152356468279</v>
      </c>
      <c r="N1079" s="92">
        <v>1093801.4898082321</v>
      </c>
      <c r="O1079" s="92">
        <v>207970.3521585977</v>
      </c>
      <c r="P1079" s="92">
        <v>62489.441434754066</v>
      </c>
      <c r="Q1079" s="92">
        <v>120914.11465971486</v>
      </c>
      <c r="R1079" s="92">
        <v>20329.669681124768</v>
      </c>
      <c r="S1079" s="92">
        <v>411703.57793419139</v>
      </c>
      <c r="T1079" s="92">
        <v>1125.7316332798571</v>
      </c>
      <c r="U1079" s="92">
        <v>30617.234798223733</v>
      </c>
      <c r="V1079" s="92">
        <v>160823.68521815955</v>
      </c>
      <c r="W1079" s="92">
        <v>24320.534153890942</v>
      </c>
      <c r="X1079" s="92">
        <v>216887.18580355411</v>
      </c>
      <c r="Y1079" s="92">
        <v>51960.605541613295</v>
      </c>
      <c r="Z1079" s="92">
        <v>832.20598338376226</v>
      </c>
      <c r="AA1079" s="92">
        <v>52792.811524997058</v>
      </c>
      <c r="AB1079" s="92">
        <v>1384.4532625590546</v>
      </c>
      <c r="AC1079" s="92">
        <v>6077641.6322689103</v>
      </c>
      <c r="AD1079" s="92">
        <v>1016257.3031198685</v>
      </c>
    </row>
    <row r="1080" spans="1:30" ht="15" collapsed="1" x14ac:dyDescent="0.25">
      <c r="A1080" s="109" t="s">
        <v>55</v>
      </c>
      <c r="E1080" s="101">
        <v>568376560.81332529</v>
      </c>
      <c r="F1080" s="91"/>
      <c r="G1080" s="86" t="s">
        <v>679</v>
      </c>
      <c r="H1080" s="92">
        <v>568376560.81332517</v>
      </c>
      <c r="I1080" s="92">
        <v>247522699.56895173</v>
      </c>
      <c r="J1080" s="92">
        <v>20536717.425322428</v>
      </c>
      <c r="K1080" s="92">
        <v>57618162.030243725</v>
      </c>
      <c r="L1080" s="92">
        <v>1724060.6009472795</v>
      </c>
      <c r="M1080" s="92">
        <v>174883.18575765926</v>
      </c>
      <c r="N1080" s="92">
        <v>59517105.816948667</v>
      </c>
      <c r="O1080" s="92">
        <v>45934752.571599469</v>
      </c>
      <c r="P1080" s="92">
        <v>8350340.8369251583</v>
      </c>
      <c r="Q1080" s="92">
        <v>3102385.8793703807</v>
      </c>
      <c r="R1080" s="92">
        <v>150666.25393888907</v>
      </c>
      <c r="S1080" s="92">
        <v>57538145.541833885</v>
      </c>
      <c r="T1080" s="92">
        <v>1415583.0914340387</v>
      </c>
      <c r="U1080" s="92">
        <v>24078622.972982306</v>
      </c>
      <c r="V1080" s="92">
        <v>115115391.70723224</v>
      </c>
      <c r="W1080" s="92">
        <v>19384955.429511189</v>
      </c>
      <c r="X1080" s="92">
        <v>159994553.20115975</v>
      </c>
      <c r="Y1080" s="92">
        <v>12674537.774271371</v>
      </c>
      <c r="Z1080" s="92">
        <v>184962.47790135228</v>
      </c>
      <c r="AA1080" s="92">
        <v>12859500.252172725</v>
      </c>
      <c r="AB1080" s="92">
        <v>216103.70210131354</v>
      </c>
      <c r="AC1080" s="92">
        <v>8701308.1585808564</v>
      </c>
      <c r="AD1080" s="92">
        <v>1490427.1462539018</v>
      </c>
    </row>
    <row r="1081" spans="1:30" s="107" customFormat="1" ht="13.5" thickBot="1" x14ac:dyDescent="0.25">
      <c r="I1081" s="108"/>
      <c r="J1081" s="108"/>
      <c r="K1081" s="108"/>
      <c r="L1081" s="108"/>
      <c r="M1081" s="108"/>
      <c r="N1081" s="108"/>
      <c r="O1081" s="108"/>
      <c r="P1081" s="108"/>
      <c r="Q1081" s="108"/>
      <c r="R1081" s="108"/>
      <c r="S1081" s="108"/>
      <c r="T1081" s="108"/>
      <c r="U1081" s="108"/>
      <c r="V1081" s="108"/>
      <c r="W1081" s="108"/>
      <c r="X1081" s="108"/>
      <c r="Y1081" s="108"/>
      <c r="Z1081" s="108"/>
      <c r="AA1081" s="108"/>
      <c r="AB1081" s="108"/>
      <c r="AC1081" s="108"/>
      <c r="AD1081" s="108"/>
    </row>
    <row r="1082" spans="1:30" ht="19.5" thickTop="1" x14ac:dyDescent="0.4">
      <c r="A1082" s="131" t="s">
        <v>582</v>
      </c>
      <c r="I1082" s="99"/>
      <c r="J1082" s="99"/>
      <c r="K1082" s="99"/>
      <c r="L1082" s="99"/>
      <c r="M1082" s="99"/>
      <c r="N1082" s="99"/>
      <c r="O1082" s="99"/>
      <c r="P1082" s="99"/>
      <c r="Q1082" s="99"/>
      <c r="R1082" s="99"/>
      <c r="S1082" s="99"/>
      <c r="T1082" s="99"/>
      <c r="U1082" s="99"/>
      <c r="V1082" s="99"/>
      <c r="W1082" s="99"/>
      <c r="X1082" s="99"/>
      <c r="Y1082" s="99"/>
      <c r="Z1082" s="99"/>
      <c r="AA1082" s="99"/>
      <c r="AB1082" s="99"/>
      <c r="AC1082" s="99"/>
      <c r="AD1082" s="99"/>
    </row>
    <row r="1083" spans="1:30" x14ac:dyDescent="0.2">
      <c r="B1083" s="2" t="s">
        <v>581</v>
      </c>
      <c r="I1083" s="99"/>
      <c r="J1083" s="99"/>
      <c r="K1083" s="99"/>
      <c r="L1083" s="99"/>
      <c r="M1083" s="99"/>
      <c r="N1083" s="99"/>
      <c r="O1083" s="99"/>
      <c r="P1083" s="99"/>
      <c r="Q1083" s="99"/>
      <c r="R1083" s="99"/>
      <c r="S1083" s="99"/>
      <c r="T1083" s="99"/>
      <c r="U1083" s="99"/>
      <c r="V1083" s="99"/>
      <c r="W1083" s="99"/>
      <c r="X1083" s="99"/>
      <c r="Y1083" s="99"/>
      <c r="Z1083" s="99"/>
      <c r="AA1083" s="99"/>
      <c r="AB1083" s="99"/>
      <c r="AC1083" s="99"/>
      <c r="AD1083" s="99"/>
    </row>
    <row r="1084" spans="1:30" x14ac:dyDescent="0.2">
      <c r="C1084" s="86" t="s">
        <v>213</v>
      </c>
      <c r="D1084" s="86"/>
      <c r="I1084" s="99"/>
      <c r="J1084" s="99"/>
      <c r="K1084" s="99"/>
      <c r="L1084" s="99"/>
      <c r="M1084" s="99"/>
      <c r="N1084" s="99"/>
      <c r="O1084" s="99"/>
      <c r="P1084" s="99"/>
      <c r="Q1084" s="99"/>
      <c r="R1084" s="99"/>
      <c r="S1084" s="99"/>
      <c r="T1084" s="99"/>
      <c r="U1084" s="99"/>
      <c r="V1084" s="99"/>
      <c r="W1084" s="99"/>
      <c r="X1084" s="99"/>
      <c r="Y1084" s="99"/>
      <c r="Z1084" s="99"/>
      <c r="AA1084" s="99"/>
      <c r="AB1084" s="99"/>
      <c r="AC1084" s="99"/>
      <c r="AD1084" s="99"/>
    </row>
    <row r="1085" spans="1:30" hidden="1" outlineLevel="1" x14ac:dyDescent="0.2">
      <c r="F1085" s="91" t="s">
        <v>401</v>
      </c>
      <c r="G1085" s="86" t="s">
        <v>687</v>
      </c>
      <c r="H1085" s="92">
        <v>2803070.0535879447</v>
      </c>
      <c r="I1085" s="99">
        <v>1380744.6294565336</v>
      </c>
      <c r="J1085" s="99">
        <v>68255.140743856216</v>
      </c>
      <c r="K1085" s="99">
        <v>250014.66878903034</v>
      </c>
      <c r="L1085" s="99">
        <v>7869.574121963954</v>
      </c>
      <c r="M1085" s="99">
        <v>737.9834798395633</v>
      </c>
      <c r="N1085" s="99">
        <v>258622.22639083388</v>
      </c>
      <c r="O1085" s="99">
        <v>190050.04075229933</v>
      </c>
      <c r="P1085" s="99">
        <v>35411.859500188315</v>
      </c>
      <c r="Q1085" s="99">
        <v>16001.959939294204</v>
      </c>
      <c r="R1085" s="99">
        <v>719.59025133562193</v>
      </c>
      <c r="S1085" s="99">
        <v>242183.45044311747</v>
      </c>
      <c r="T1085" s="99">
        <v>6638.9347060151504</v>
      </c>
      <c r="U1085" s="99">
        <v>108645.03531000756</v>
      </c>
      <c r="V1085" s="99">
        <v>574192.06436984509</v>
      </c>
      <c r="W1085" s="99">
        <v>103689.57001437382</v>
      </c>
      <c r="X1085" s="99">
        <v>793165.60440024163</v>
      </c>
      <c r="Y1085" s="99">
        <v>58364.06594352769</v>
      </c>
      <c r="Z1085" s="99">
        <v>977.57579514458928</v>
      </c>
      <c r="AA1085" s="99">
        <v>59341.641738672282</v>
      </c>
      <c r="AB1085" s="99">
        <v>757.36041468959729</v>
      </c>
      <c r="AC1085" s="99">
        <v>0</v>
      </c>
      <c r="AD1085" s="99">
        <v>0</v>
      </c>
    </row>
    <row r="1086" spans="1:30" hidden="1" outlineLevel="1" x14ac:dyDescent="0.2">
      <c r="F1086" s="91" t="s">
        <v>401</v>
      </c>
      <c r="G1086" s="86" t="s">
        <v>686</v>
      </c>
      <c r="H1086" s="92">
        <v>0</v>
      </c>
      <c r="I1086" s="99">
        <v>0</v>
      </c>
      <c r="J1086" s="99">
        <v>0</v>
      </c>
      <c r="K1086" s="99">
        <v>0</v>
      </c>
      <c r="L1086" s="99">
        <v>0</v>
      </c>
      <c r="M1086" s="99">
        <v>0</v>
      </c>
      <c r="N1086" s="99">
        <v>0</v>
      </c>
      <c r="O1086" s="99">
        <v>0</v>
      </c>
      <c r="P1086" s="99">
        <v>0</v>
      </c>
      <c r="Q1086" s="99">
        <v>0</v>
      </c>
      <c r="R1086" s="99">
        <v>0</v>
      </c>
      <c r="S1086" s="99">
        <v>0</v>
      </c>
      <c r="T1086" s="99">
        <v>0</v>
      </c>
      <c r="U1086" s="99">
        <v>0</v>
      </c>
      <c r="V1086" s="99">
        <v>0</v>
      </c>
      <c r="W1086" s="99">
        <v>0</v>
      </c>
      <c r="X1086" s="99">
        <v>0</v>
      </c>
      <c r="Y1086" s="99">
        <v>0</v>
      </c>
      <c r="Z1086" s="99">
        <v>0</v>
      </c>
      <c r="AA1086" s="99">
        <v>0</v>
      </c>
      <c r="AB1086" s="99">
        <v>0</v>
      </c>
      <c r="AC1086" s="99">
        <v>0</v>
      </c>
      <c r="AD1086" s="99">
        <v>0</v>
      </c>
    </row>
    <row r="1087" spans="1:30" hidden="1" outlineLevel="1" x14ac:dyDescent="0.2">
      <c r="F1087" s="91" t="s">
        <v>401</v>
      </c>
      <c r="G1087" s="86" t="s">
        <v>685</v>
      </c>
      <c r="H1087" s="92">
        <v>0</v>
      </c>
      <c r="I1087" s="99">
        <v>0</v>
      </c>
      <c r="J1087" s="99">
        <v>0</v>
      </c>
      <c r="K1087" s="99">
        <v>0</v>
      </c>
      <c r="L1087" s="99">
        <v>0</v>
      </c>
      <c r="M1087" s="99">
        <v>0</v>
      </c>
      <c r="N1087" s="99">
        <v>0</v>
      </c>
      <c r="O1087" s="99">
        <v>0</v>
      </c>
      <c r="P1087" s="99">
        <v>0</v>
      </c>
      <c r="Q1087" s="99">
        <v>0</v>
      </c>
      <c r="R1087" s="99">
        <v>0</v>
      </c>
      <c r="S1087" s="99">
        <v>0</v>
      </c>
      <c r="T1087" s="99">
        <v>0</v>
      </c>
      <c r="U1087" s="99">
        <v>0</v>
      </c>
      <c r="V1087" s="99">
        <v>0</v>
      </c>
      <c r="W1087" s="99">
        <v>0</v>
      </c>
      <c r="X1087" s="99">
        <v>0</v>
      </c>
      <c r="Y1087" s="99">
        <v>0</v>
      </c>
      <c r="Z1087" s="99">
        <v>0</v>
      </c>
      <c r="AA1087" s="99">
        <v>0</v>
      </c>
      <c r="AB1087" s="99">
        <v>0</v>
      </c>
      <c r="AC1087" s="99">
        <v>0</v>
      </c>
      <c r="AD1087" s="99">
        <v>0</v>
      </c>
    </row>
    <row r="1088" spans="1:30" hidden="1" outlineLevel="1" x14ac:dyDescent="0.2">
      <c r="F1088" s="91" t="s">
        <v>401</v>
      </c>
      <c r="G1088" s="86" t="s">
        <v>684</v>
      </c>
      <c r="H1088" s="92">
        <v>0</v>
      </c>
      <c r="I1088" s="99">
        <v>0</v>
      </c>
      <c r="J1088" s="99">
        <v>0</v>
      </c>
      <c r="K1088" s="99">
        <v>0</v>
      </c>
      <c r="L1088" s="99">
        <v>0</v>
      </c>
      <c r="M1088" s="99">
        <v>0</v>
      </c>
      <c r="N1088" s="99">
        <v>0</v>
      </c>
      <c r="O1088" s="99">
        <v>0</v>
      </c>
      <c r="P1088" s="99">
        <v>0</v>
      </c>
      <c r="Q1088" s="99">
        <v>0</v>
      </c>
      <c r="R1088" s="99">
        <v>0</v>
      </c>
      <c r="S1088" s="99">
        <v>0</v>
      </c>
      <c r="T1088" s="99">
        <v>0</v>
      </c>
      <c r="U1088" s="99">
        <v>0</v>
      </c>
      <c r="V1088" s="99">
        <v>0</v>
      </c>
      <c r="W1088" s="99">
        <v>0</v>
      </c>
      <c r="X1088" s="99">
        <v>0</v>
      </c>
      <c r="Y1088" s="99">
        <v>0</v>
      </c>
      <c r="Z1088" s="99">
        <v>0</v>
      </c>
      <c r="AA1088" s="99">
        <v>0</v>
      </c>
      <c r="AB1088" s="99">
        <v>0</v>
      </c>
      <c r="AC1088" s="99">
        <v>0</v>
      </c>
      <c r="AD1088" s="99">
        <v>0</v>
      </c>
    </row>
    <row r="1089" spans="4:30" hidden="1" outlineLevel="1" x14ac:dyDescent="0.2">
      <c r="F1089" s="91" t="s">
        <v>401</v>
      </c>
      <c r="G1089" s="86" t="s">
        <v>683</v>
      </c>
      <c r="H1089" s="92">
        <v>0</v>
      </c>
      <c r="I1089" s="99">
        <v>0</v>
      </c>
      <c r="J1089" s="99">
        <v>0</v>
      </c>
      <c r="K1089" s="99">
        <v>0</v>
      </c>
      <c r="L1089" s="99">
        <v>0</v>
      </c>
      <c r="M1089" s="99">
        <v>0</v>
      </c>
      <c r="N1089" s="99">
        <v>0</v>
      </c>
      <c r="O1089" s="99">
        <v>0</v>
      </c>
      <c r="P1089" s="99">
        <v>0</v>
      </c>
      <c r="Q1089" s="99">
        <v>0</v>
      </c>
      <c r="R1089" s="99">
        <v>0</v>
      </c>
      <c r="S1089" s="99">
        <v>0</v>
      </c>
      <c r="T1089" s="99">
        <v>0</v>
      </c>
      <c r="U1089" s="99">
        <v>0</v>
      </c>
      <c r="V1089" s="99">
        <v>0</v>
      </c>
      <c r="W1089" s="99">
        <v>0</v>
      </c>
      <c r="X1089" s="99">
        <v>0</v>
      </c>
      <c r="Y1089" s="99">
        <v>0</v>
      </c>
      <c r="Z1089" s="99">
        <v>0</v>
      </c>
      <c r="AA1089" s="99">
        <v>0</v>
      </c>
      <c r="AB1089" s="99">
        <v>0</v>
      </c>
      <c r="AC1089" s="99">
        <v>0</v>
      </c>
      <c r="AD1089" s="99">
        <v>0</v>
      </c>
    </row>
    <row r="1090" spans="4:30" hidden="1" outlineLevel="1" x14ac:dyDescent="0.2">
      <c r="F1090" s="91" t="s">
        <v>401</v>
      </c>
      <c r="G1090" s="86" t="s">
        <v>682</v>
      </c>
      <c r="H1090" s="92">
        <v>737920.94641205552</v>
      </c>
      <c r="I1090" s="99">
        <v>276887.92844418832</v>
      </c>
      <c r="J1090" s="99">
        <v>17944.126956140288</v>
      </c>
      <c r="K1090" s="99">
        <v>60204.491148161505</v>
      </c>
      <c r="L1090" s="99">
        <v>1913.4354069357009</v>
      </c>
      <c r="M1090" s="99">
        <v>176.3963760578047</v>
      </c>
      <c r="N1090" s="99">
        <v>62294.322931155009</v>
      </c>
      <c r="O1090" s="99">
        <v>54889.274628625797</v>
      </c>
      <c r="P1090" s="99">
        <v>10175.415355067653</v>
      </c>
      <c r="Q1090" s="99">
        <v>4623.4482881553522</v>
      </c>
      <c r="R1090" s="99">
        <v>214.22349190143765</v>
      </c>
      <c r="S1090" s="99">
        <v>69902.361763750247</v>
      </c>
      <c r="T1090" s="99">
        <v>2103.4610187361968</v>
      </c>
      <c r="U1090" s="99">
        <v>36933.62433693889</v>
      </c>
      <c r="V1090" s="99">
        <v>209693.7849249221</v>
      </c>
      <c r="W1090" s="99">
        <v>39783.81881256897</v>
      </c>
      <c r="X1090" s="99">
        <v>288514.68909316615</v>
      </c>
      <c r="Y1090" s="99">
        <v>14871.159050074921</v>
      </c>
      <c r="Z1090" s="99">
        <v>242.07876241040964</v>
      </c>
      <c r="AA1090" s="99">
        <v>15113.237812485331</v>
      </c>
      <c r="AB1090" s="99">
        <v>270.01938655988891</v>
      </c>
      <c r="AC1090" s="99">
        <v>5838.8076564576959</v>
      </c>
      <c r="AD1090" s="99">
        <v>1155.4523681527212</v>
      </c>
    </row>
    <row r="1091" spans="4:30" hidden="1" outlineLevel="1" x14ac:dyDescent="0.2">
      <c r="F1091" s="91" t="s">
        <v>401</v>
      </c>
      <c r="G1091" s="86" t="s">
        <v>681</v>
      </c>
      <c r="H1091" s="92">
        <v>0</v>
      </c>
      <c r="I1091" s="99">
        <v>0</v>
      </c>
      <c r="J1091" s="99">
        <v>0</v>
      </c>
      <c r="K1091" s="99">
        <v>0</v>
      </c>
      <c r="L1091" s="99">
        <v>0</v>
      </c>
      <c r="M1091" s="99">
        <v>0</v>
      </c>
      <c r="N1091" s="99">
        <v>0</v>
      </c>
      <c r="O1091" s="99">
        <v>0</v>
      </c>
      <c r="P1091" s="99">
        <v>0</v>
      </c>
      <c r="Q1091" s="99">
        <v>0</v>
      </c>
      <c r="R1091" s="99">
        <v>0</v>
      </c>
      <c r="S1091" s="99">
        <v>0</v>
      </c>
      <c r="T1091" s="99">
        <v>0</v>
      </c>
      <c r="U1091" s="99">
        <v>0</v>
      </c>
      <c r="V1091" s="99">
        <v>0</v>
      </c>
      <c r="W1091" s="99">
        <v>0</v>
      </c>
      <c r="X1091" s="99">
        <v>0</v>
      </c>
      <c r="Y1091" s="99">
        <v>0</v>
      </c>
      <c r="Z1091" s="99">
        <v>0</v>
      </c>
      <c r="AA1091" s="99">
        <v>0</v>
      </c>
      <c r="AB1091" s="99">
        <v>0</v>
      </c>
      <c r="AC1091" s="99">
        <v>0</v>
      </c>
      <c r="AD1091" s="99">
        <v>0</v>
      </c>
    </row>
    <row r="1092" spans="4:30" collapsed="1" x14ac:dyDescent="0.2">
      <c r="D1092" s="86" t="s">
        <v>580</v>
      </c>
      <c r="E1092" s="104">
        <v>3540991</v>
      </c>
      <c r="F1092" s="104" t="s">
        <v>401</v>
      </c>
      <c r="G1092" s="86" t="s">
        <v>679</v>
      </c>
      <c r="H1092" s="92">
        <v>3540991.0000000009</v>
      </c>
      <c r="I1092" s="99">
        <v>1657632.5579007219</v>
      </c>
      <c r="J1092" s="99">
        <v>86199.267699996504</v>
      </c>
      <c r="K1092" s="99">
        <v>310219.15993719181</v>
      </c>
      <c r="L1092" s="99">
        <v>9783.0095288996545</v>
      </c>
      <c r="M1092" s="99">
        <v>914.37985589736797</v>
      </c>
      <c r="N1092" s="99">
        <v>320916.54932198889</v>
      </c>
      <c r="O1092" s="99">
        <v>244939.31538092517</v>
      </c>
      <c r="P1092" s="99">
        <v>45587.274855255964</v>
      </c>
      <c r="Q1092" s="99">
        <v>20625.408227449556</v>
      </c>
      <c r="R1092" s="99">
        <v>933.8137432370595</v>
      </c>
      <c r="S1092" s="99">
        <v>312085.81220686779</v>
      </c>
      <c r="T1092" s="99">
        <v>8742.3957247513481</v>
      </c>
      <c r="U1092" s="99">
        <v>145578.65964694644</v>
      </c>
      <c r="V1092" s="99">
        <v>783885.84929476725</v>
      </c>
      <c r="W1092" s="99">
        <v>143473.3888269428</v>
      </c>
      <c r="X1092" s="99">
        <v>1081680.2934934078</v>
      </c>
      <c r="Y1092" s="99">
        <v>73235.22499360262</v>
      </c>
      <c r="Z1092" s="99">
        <v>1219.654557554999</v>
      </c>
      <c r="AA1092" s="99">
        <v>74454.879551157617</v>
      </c>
      <c r="AB1092" s="99">
        <v>1027.3798012494863</v>
      </c>
      <c r="AC1092" s="99">
        <v>5838.8076564576959</v>
      </c>
      <c r="AD1092" s="99">
        <v>1155.4523681527212</v>
      </c>
    </row>
    <row r="1093" spans="4:30" hidden="1" outlineLevel="1" x14ac:dyDescent="0.2">
      <c r="D1093" s="86"/>
      <c r="F1093" s="91" t="s">
        <v>199</v>
      </c>
      <c r="G1093" s="86" t="s">
        <v>687</v>
      </c>
      <c r="H1093" s="92">
        <v>0</v>
      </c>
      <c r="I1093" s="99">
        <v>0</v>
      </c>
      <c r="J1093" s="99">
        <v>0</v>
      </c>
      <c r="K1093" s="99">
        <v>0</v>
      </c>
      <c r="L1093" s="99">
        <v>0</v>
      </c>
      <c r="M1093" s="99">
        <v>0</v>
      </c>
      <c r="N1093" s="99">
        <v>0</v>
      </c>
      <c r="O1093" s="99">
        <v>0</v>
      </c>
      <c r="P1093" s="99">
        <v>0</v>
      </c>
      <c r="Q1093" s="99">
        <v>0</v>
      </c>
      <c r="R1093" s="99">
        <v>0</v>
      </c>
      <c r="S1093" s="99">
        <v>0</v>
      </c>
      <c r="T1093" s="99">
        <v>0</v>
      </c>
      <c r="U1093" s="99">
        <v>0</v>
      </c>
      <c r="V1093" s="99">
        <v>0</v>
      </c>
      <c r="W1093" s="99">
        <v>0</v>
      </c>
      <c r="X1093" s="99">
        <v>0</v>
      </c>
      <c r="Y1093" s="99">
        <v>0</v>
      </c>
      <c r="Z1093" s="99">
        <v>0</v>
      </c>
      <c r="AA1093" s="99">
        <v>0</v>
      </c>
      <c r="AB1093" s="99">
        <v>0</v>
      </c>
      <c r="AC1093" s="99">
        <v>0</v>
      </c>
      <c r="AD1093" s="99">
        <v>0</v>
      </c>
    </row>
    <row r="1094" spans="4:30" hidden="1" outlineLevel="1" x14ac:dyDescent="0.2">
      <c r="D1094" s="86"/>
      <c r="F1094" s="91" t="s">
        <v>199</v>
      </c>
      <c r="G1094" s="86" t="s">
        <v>686</v>
      </c>
      <c r="H1094" s="92">
        <v>0</v>
      </c>
      <c r="I1094" s="99">
        <v>0</v>
      </c>
      <c r="J1094" s="99">
        <v>0</v>
      </c>
      <c r="K1094" s="99">
        <v>0</v>
      </c>
      <c r="L1094" s="99">
        <v>0</v>
      </c>
      <c r="M1094" s="99">
        <v>0</v>
      </c>
      <c r="N1094" s="99">
        <v>0</v>
      </c>
      <c r="O1094" s="99">
        <v>0</v>
      </c>
      <c r="P1094" s="99">
        <v>0</v>
      </c>
      <c r="Q1094" s="99">
        <v>0</v>
      </c>
      <c r="R1094" s="99">
        <v>0</v>
      </c>
      <c r="S1094" s="99">
        <v>0</v>
      </c>
      <c r="T1094" s="99">
        <v>0</v>
      </c>
      <c r="U1094" s="99">
        <v>0</v>
      </c>
      <c r="V1094" s="99">
        <v>0</v>
      </c>
      <c r="W1094" s="99">
        <v>0</v>
      </c>
      <c r="X1094" s="99">
        <v>0</v>
      </c>
      <c r="Y1094" s="99">
        <v>0</v>
      </c>
      <c r="Z1094" s="99">
        <v>0</v>
      </c>
      <c r="AA1094" s="99">
        <v>0</v>
      </c>
      <c r="AB1094" s="99">
        <v>0</v>
      </c>
      <c r="AC1094" s="99">
        <v>0</v>
      </c>
      <c r="AD1094" s="99">
        <v>0</v>
      </c>
    </row>
    <row r="1095" spans="4:30" hidden="1" outlineLevel="1" x14ac:dyDescent="0.2">
      <c r="D1095" s="86"/>
      <c r="F1095" s="91" t="s">
        <v>199</v>
      </c>
      <c r="G1095" s="86" t="s">
        <v>685</v>
      </c>
      <c r="H1095" s="92">
        <v>0</v>
      </c>
      <c r="I1095" s="99">
        <v>0</v>
      </c>
      <c r="J1095" s="99">
        <v>0</v>
      </c>
      <c r="K1095" s="99">
        <v>0</v>
      </c>
      <c r="L1095" s="99">
        <v>0</v>
      </c>
      <c r="M1095" s="99">
        <v>0</v>
      </c>
      <c r="N1095" s="99">
        <v>0</v>
      </c>
      <c r="O1095" s="99">
        <v>0</v>
      </c>
      <c r="P1095" s="99">
        <v>0</v>
      </c>
      <c r="Q1095" s="99">
        <v>0</v>
      </c>
      <c r="R1095" s="99">
        <v>0</v>
      </c>
      <c r="S1095" s="99">
        <v>0</v>
      </c>
      <c r="T1095" s="99">
        <v>0</v>
      </c>
      <c r="U1095" s="99">
        <v>0</v>
      </c>
      <c r="V1095" s="99">
        <v>0</v>
      </c>
      <c r="W1095" s="99">
        <v>0</v>
      </c>
      <c r="X1095" s="99">
        <v>0</v>
      </c>
      <c r="Y1095" s="99">
        <v>0</v>
      </c>
      <c r="Z1095" s="99">
        <v>0</v>
      </c>
      <c r="AA1095" s="99">
        <v>0</v>
      </c>
      <c r="AB1095" s="99">
        <v>0</v>
      </c>
      <c r="AC1095" s="99">
        <v>0</v>
      </c>
      <c r="AD1095" s="99">
        <v>0</v>
      </c>
    </row>
    <row r="1096" spans="4:30" hidden="1" outlineLevel="1" x14ac:dyDescent="0.2">
      <c r="D1096" s="86"/>
      <c r="F1096" s="91" t="s">
        <v>199</v>
      </c>
      <c r="G1096" s="86" t="s">
        <v>684</v>
      </c>
      <c r="H1096" s="92">
        <v>0</v>
      </c>
      <c r="I1096" s="99">
        <v>0</v>
      </c>
      <c r="J1096" s="99">
        <v>0</v>
      </c>
      <c r="K1096" s="99">
        <v>0</v>
      </c>
      <c r="L1096" s="99">
        <v>0</v>
      </c>
      <c r="M1096" s="99">
        <v>0</v>
      </c>
      <c r="N1096" s="99">
        <v>0</v>
      </c>
      <c r="O1096" s="99">
        <v>0</v>
      </c>
      <c r="P1096" s="99">
        <v>0</v>
      </c>
      <c r="Q1096" s="99">
        <v>0</v>
      </c>
      <c r="R1096" s="99">
        <v>0</v>
      </c>
      <c r="S1096" s="99">
        <v>0</v>
      </c>
      <c r="T1096" s="99">
        <v>0</v>
      </c>
      <c r="U1096" s="99">
        <v>0</v>
      </c>
      <c r="V1096" s="99">
        <v>0</v>
      </c>
      <c r="W1096" s="99">
        <v>0</v>
      </c>
      <c r="X1096" s="99">
        <v>0</v>
      </c>
      <c r="Y1096" s="99">
        <v>0</v>
      </c>
      <c r="Z1096" s="99">
        <v>0</v>
      </c>
      <c r="AA1096" s="99">
        <v>0</v>
      </c>
      <c r="AB1096" s="99">
        <v>0</v>
      </c>
      <c r="AC1096" s="99">
        <v>0</v>
      </c>
      <c r="AD1096" s="99">
        <v>0</v>
      </c>
    </row>
    <row r="1097" spans="4:30" hidden="1" outlineLevel="1" x14ac:dyDescent="0.2">
      <c r="D1097" s="86"/>
      <c r="F1097" s="91" t="s">
        <v>199</v>
      </c>
      <c r="G1097" s="86" t="s">
        <v>683</v>
      </c>
      <c r="H1097" s="92">
        <v>0</v>
      </c>
      <c r="I1097" s="99">
        <v>0</v>
      </c>
      <c r="J1097" s="99">
        <v>0</v>
      </c>
      <c r="K1097" s="99">
        <v>0</v>
      </c>
      <c r="L1097" s="99">
        <v>0</v>
      </c>
      <c r="M1097" s="99">
        <v>0</v>
      </c>
      <c r="N1097" s="99">
        <v>0</v>
      </c>
      <c r="O1097" s="99">
        <v>0</v>
      </c>
      <c r="P1097" s="99">
        <v>0</v>
      </c>
      <c r="Q1097" s="99">
        <v>0</v>
      </c>
      <c r="R1097" s="99">
        <v>0</v>
      </c>
      <c r="S1097" s="99">
        <v>0</v>
      </c>
      <c r="T1097" s="99">
        <v>0</v>
      </c>
      <c r="U1097" s="99">
        <v>0</v>
      </c>
      <c r="V1097" s="99">
        <v>0</v>
      </c>
      <c r="W1097" s="99">
        <v>0</v>
      </c>
      <c r="X1097" s="99">
        <v>0</v>
      </c>
      <c r="Y1097" s="99">
        <v>0</v>
      </c>
      <c r="Z1097" s="99">
        <v>0</v>
      </c>
      <c r="AA1097" s="99">
        <v>0</v>
      </c>
      <c r="AB1097" s="99">
        <v>0</v>
      </c>
      <c r="AC1097" s="99">
        <v>0</v>
      </c>
      <c r="AD1097" s="99">
        <v>0</v>
      </c>
    </row>
    <row r="1098" spans="4:30" hidden="1" outlineLevel="1" x14ac:dyDescent="0.2">
      <c r="D1098" s="86"/>
      <c r="F1098" s="91" t="s">
        <v>199</v>
      </c>
      <c r="G1098" s="86" t="s">
        <v>682</v>
      </c>
      <c r="H1098" s="92">
        <v>107534920.99999997</v>
      </c>
      <c r="I1098" s="99">
        <v>40350015.344967566</v>
      </c>
      <c r="J1098" s="99">
        <v>2614941.7278704192</v>
      </c>
      <c r="K1098" s="99">
        <v>8773412.9664447978</v>
      </c>
      <c r="L1098" s="99">
        <v>278838.98176883609</v>
      </c>
      <c r="M1098" s="99">
        <v>25705.694432842596</v>
      </c>
      <c r="N1098" s="99">
        <v>9077957.6426464766</v>
      </c>
      <c r="O1098" s="99">
        <v>7998843.0192095535</v>
      </c>
      <c r="P1098" s="99">
        <v>1482831.5846971194</v>
      </c>
      <c r="Q1098" s="99">
        <v>673760.71763755579</v>
      </c>
      <c r="R1098" s="99">
        <v>31218.12219855544</v>
      </c>
      <c r="S1098" s="99">
        <v>10186653.443742784</v>
      </c>
      <c r="T1098" s="99">
        <v>306530.8222732963</v>
      </c>
      <c r="U1098" s="99">
        <v>5382222.0315435054</v>
      </c>
      <c r="V1098" s="99">
        <v>30558022.110272069</v>
      </c>
      <c r="W1098" s="99">
        <v>5797571.9945195792</v>
      </c>
      <c r="X1098" s="99">
        <v>42044346.958608449</v>
      </c>
      <c r="Y1098" s="99">
        <v>2167127.6867851159</v>
      </c>
      <c r="Z1098" s="99">
        <v>35277.384004552863</v>
      </c>
      <c r="AA1098" s="99">
        <v>2202405.0707896687</v>
      </c>
      <c r="AB1098" s="99">
        <v>39349.084130716757</v>
      </c>
      <c r="AC1098" s="99">
        <v>850871.25270566181</v>
      </c>
      <c r="AD1098" s="99">
        <v>168380.47453823549</v>
      </c>
    </row>
    <row r="1099" spans="4:30" hidden="1" outlineLevel="1" x14ac:dyDescent="0.2">
      <c r="D1099" s="86"/>
      <c r="F1099" s="91" t="s">
        <v>199</v>
      </c>
      <c r="G1099" s="86" t="s">
        <v>681</v>
      </c>
      <c r="H1099" s="92">
        <v>0</v>
      </c>
      <c r="I1099" s="99">
        <v>0</v>
      </c>
      <c r="J1099" s="99">
        <v>0</v>
      </c>
      <c r="K1099" s="99">
        <v>0</v>
      </c>
      <c r="L1099" s="99">
        <v>0</v>
      </c>
      <c r="M1099" s="99">
        <v>0</v>
      </c>
      <c r="N1099" s="99">
        <v>0</v>
      </c>
      <c r="O1099" s="99">
        <v>0</v>
      </c>
      <c r="P1099" s="99">
        <v>0</v>
      </c>
      <c r="Q1099" s="99">
        <v>0</v>
      </c>
      <c r="R1099" s="99">
        <v>0</v>
      </c>
      <c r="S1099" s="99">
        <v>0</v>
      </c>
      <c r="T1099" s="99">
        <v>0</v>
      </c>
      <c r="U1099" s="99">
        <v>0</v>
      </c>
      <c r="V1099" s="99">
        <v>0</v>
      </c>
      <c r="W1099" s="99">
        <v>0</v>
      </c>
      <c r="X1099" s="99">
        <v>0</v>
      </c>
      <c r="Y1099" s="99">
        <v>0</v>
      </c>
      <c r="Z1099" s="99">
        <v>0</v>
      </c>
      <c r="AA1099" s="99">
        <v>0</v>
      </c>
      <c r="AB1099" s="99">
        <v>0</v>
      </c>
      <c r="AC1099" s="99">
        <v>0</v>
      </c>
      <c r="AD1099" s="99">
        <v>0</v>
      </c>
    </row>
    <row r="1100" spans="4:30" collapsed="1" x14ac:dyDescent="0.2">
      <c r="D1100" s="86" t="s">
        <v>579</v>
      </c>
      <c r="E1100" s="104">
        <v>107534921</v>
      </c>
      <c r="F1100" s="104" t="s">
        <v>199</v>
      </c>
      <c r="G1100" s="86" t="s">
        <v>679</v>
      </c>
      <c r="H1100" s="92">
        <v>107534920.99999997</v>
      </c>
      <c r="I1100" s="99">
        <v>40350015.344967566</v>
      </c>
      <c r="J1100" s="99">
        <v>2614941.7278704192</v>
      </c>
      <c r="K1100" s="99">
        <v>8773412.9664447978</v>
      </c>
      <c r="L1100" s="99">
        <v>278838.98176883609</v>
      </c>
      <c r="M1100" s="99">
        <v>25705.694432842596</v>
      </c>
      <c r="N1100" s="99">
        <v>9077957.6426464766</v>
      </c>
      <c r="O1100" s="99">
        <v>7998843.0192095535</v>
      </c>
      <c r="P1100" s="99">
        <v>1482831.5846971194</v>
      </c>
      <c r="Q1100" s="99">
        <v>673760.71763755579</v>
      </c>
      <c r="R1100" s="99">
        <v>31218.12219855544</v>
      </c>
      <c r="S1100" s="99">
        <v>10186653.443742784</v>
      </c>
      <c r="T1100" s="99">
        <v>306530.8222732963</v>
      </c>
      <c r="U1100" s="99">
        <v>5382222.0315435054</v>
      </c>
      <c r="V1100" s="99">
        <v>30558022.110272069</v>
      </c>
      <c r="W1100" s="99">
        <v>5797571.9945195792</v>
      </c>
      <c r="X1100" s="99">
        <v>42044346.958608449</v>
      </c>
      <c r="Y1100" s="99">
        <v>2167127.6867851159</v>
      </c>
      <c r="Z1100" s="99">
        <v>35277.384004552863</v>
      </c>
      <c r="AA1100" s="99">
        <v>2202405.0707896687</v>
      </c>
      <c r="AB1100" s="99">
        <v>39349.084130716757</v>
      </c>
      <c r="AC1100" s="99">
        <v>850871.25270566181</v>
      </c>
      <c r="AD1100" s="99">
        <v>168380.47453823549</v>
      </c>
    </row>
    <row r="1101" spans="4:30" hidden="1" outlineLevel="1" x14ac:dyDescent="0.2">
      <c r="D1101" s="86"/>
      <c r="F1101" s="91" t="s">
        <v>199</v>
      </c>
      <c r="G1101" s="86" t="s">
        <v>687</v>
      </c>
      <c r="H1101" s="92">
        <v>0</v>
      </c>
      <c r="I1101" s="99">
        <v>0</v>
      </c>
      <c r="J1101" s="99">
        <v>0</v>
      </c>
      <c r="K1101" s="99">
        <v>0</v>
      </c>
      <c r="L1101" s="99">
        <v>0</v>
      </c>
      <c r="M1101" s="99">
        <v>0</v>
      </c>
      <c r="N1101" s="99">
        <v>0</v>
      </c>
      <c r="O1101" s="99">
        <v>0</v>
      </c>
      <c r="P1101" s="99">
        <v>0</v>
      </c>
      <c r="Q1101" s="99">
        <v>0</v>
      </c>
      <c r="R1101" s="99">
        <v>0</v>
      </c>
      <c r="S1101" s="99">
        <v>0</v>
      </c>
      <c r="T1101" s="99">
        <v>0</v>
      </c>
      <c r="U1101" s="99">
        <v>0</v>
      </c>
      <c r="V1101" s="99">
        <v>0</v>
      </c>
      <c r="W1101" s="99">
        <v>0</v>
      </c>
      <c r="X1101" s="99">
        <v>0</v>
      </c>
      <c r="Y1101" s="99">
        <v>0</v>
      </c>
      <c r="Z1101" s="99">
        <v>0</v>
      </c>
      <c r="AA1101" s="99">
        <v>0</v>
      </c>
      <c r="AB1101" s="99">
        <v>0</v>
      </c>
      <c r="AC1101" s="99">
        <v>0</v>
      </c>
      <c r="AD1101" s="99">
        <v>0</v>
      </c>
    </row>
    <row r="1102" spans="4:30" hidden="1" outlineLevel="1" x14ac:dyDescent="0.2">
      <c r="D1102" s="86"/>
      <c r="F1102" s="91" t="s">
        <v>199</v>
      </c>
      <c r="G1102" s="86" t="s">
        <v>686</v>
      </c>
      <c r="H1102" s="92">
        <v>0</v>
      </c>
      <c r="I1102" s="99">
        <v>0</v>
      </c>
      <c r="J1102" s="99">
        <v>0</v>
      </c>
      <c r="K1102" s="99">
        <v>0</v>
      </c>
      <c r="L1102" s="99">
        <v>0</v>
      </c>
      <c r="M1102" s="99">
        <v>0</v>
      </c>
      <c r="N1102" s="99">
        <v>0</v>
      </c>
      <c r="O1102" s="99">
        <v>0</v>
      </c>
      <c r="P1102" s="99">
        <v>0</v>
      </c>
      <c r="Q1102" s="99">
        <v>0</v>
      </c>
      <c r="R1102" s="99">
        <v>0</v>
      </c>
      <c r="S1102" s="99">
        <v>0</v>
      </c>
      <c r="T1102" s="99">
        <v>0</v>
      </c>
      <c r="U1102" s="99">
        <v>0</v>
      </c>
      <c r="V1102" s="99">
        <v>0</v>
      </c>
      <c r="W1102" s="99">
        <v>0</v>
      </c>
      <c r="X1102" s="99">
        <v>0</v>
      </c>
      <c r="Y1102" s="99">
        <v>0</v>
      </c>
      <c r="Z1102" s="99">
        <v>0</v>
      </c>
      <c r="AA1102" s="99">
        <v>0</v>
      </c>
      <c r="AB1102" s="99">
        <v>0</v>
      </c>
      <c r="AC1102" s="99">
        <v>0</v>
      </c>
      <c r="AD1102" s="99">
        <v>0</v>
      </c>
    </row>
    <row r="1103" spans="4:30" hidden="1" outlineLevel="1" x14ac:dyDescent="0.2">
      <c r="D1103" s="86"/>
      <c r="F1103" s="91" t="s">
        <v>199</v>
      </c>
      <c r="G1103" s="86" t="s">
        <v>685</v>
      </c>
      <c r="H1103" s="92">
        <v>0</v>
      </c>
      <c r="I1103" s="99">
        <v>0</v>
      </c>
      <c r="J1103" s="99">
        <v>0</v>
      </c>
      <c r="K1103" s="99">
        <v>0</v>
      </c>
      <c r="L1103" s="99">
        <v>0</v>
      </c>
      <c r="M1103" s="99">
        <v>0</v>
      </c>
      <c r="N1103" s="99">
        <v>0</v>
      </c>
      <c r="O1103" s="99">
        <v>0</v>
      </c>
      <c r="P1103" s="99">
        <v>0</v>
      </c>
      <c r="Q1103" s="99">
        <v>0</v>
      </c>
      <c r="R1103" s="99">
        <v>0</v>
      </c>
      <c r="S1103" s="99">
        <v>0</v>
      </c>
      <c r="T1103" s="99">
        <v>0</v>
      </c>
      <c r="U1103" s="99">
        <v>0</v>
      </c>
      <c r="V1103" s="99">
        <v>0</v>
      </c>
      <c r="W1103" s="99">
        <v>0</v>
      </c>
      <c r="X1103" s="99">
        <v>0</v>
      </c>
      <c r="Y1103" s="99">
        <v>0</v>
      </c>
      <c r="Z1103" s="99">
        <v>0</v>
      </c>
      <c r="AA1103" s="99">
        <v>0</v>
      </c>
      <c r="AB1103" s="99">
        <v>0</v>
      </c>
      <c r="AC1103" s="99">
        <v>0</v>
      </c>
      <c r="AD1103" s="99">
        <v>0</v>
      </c>
    </row>
    <row r="1104" spans="4:30" hidden="1" outlineLevel="1" x14ac:dyDescent="0.2">
      <c r="D1104" s="86"/>
      <c r="F1104" s="91" t="s">
        <v>199</v>
      </c>
      <c r="G1104" s="86" t="s">
        <v>684</v>
      </c>
      <c r="H1104" s="92">
        <v>0</v>
      </c>
      <c r="I1104" s="99">
        <v>0</v>
      </c>
      <c r="J1104" s="99">
        <v>0</v>
      </c>
      <c r="K1104" s="99">
        <v>0</v>
      </c>
      <c r="L1104" s="99">
        <v>0</v>
      </c>
      <c r="M1104" s="99">
        <v>0</v>
      </c>
      <c r="N1104" s="99">
        <v>0</v>
      </c>
      <c r="O1104" s="99">
        <v>0</v>
      </c>
      <c r="P1104" s="99">
        <v>0</v>
      </c>
      <c r="Q1104" s="99">
        <v>0</v>
      </c>
      <c r="R1104" s="99">
        <v>0</v>
      </c>
      <c r="S1104" s="99">
        <v>0</v>
      </c>
      <c r="T1104" s="99">
        <v>0</v>
      </c>
      <c r="U1104" s="99">
        <v>0</v>
      </c>
      <c r="V1104" s="99">
        <v>0</v>
      </c>
      <c r="W1104" s="99">
        <v>0</v>
      </c>
      <c r="X1104" s="99">
        <v>0</v>
      </c>
      <c r="Y1104" s="99">
        <v>0</v>
      </c>
      <c r="Z1104" s="99">
        <v>0</v>
      </c>
      <c r="AA1104" s="99">
        <v>0</v>
      </c>
      <c r="AB1104" s="99">
        <v>0</v>
      </c>
      <c r="AC1104" s="99">
        <v>0</v>
      </c>
      <c r="AD1104" s="99">
        <v>0</v>
      </c>
    </row>
    <row r="1105" spans="4:30" hidden="1" outlineLevel="1" x14ac:dyDescent="0.2">
      <c r="D1105" s="86"/>
      <c r="F1105" s="91" t="s">
        <v>199</v>
      </c>
      <c r="G1105" s="86" t="s">
        <v>683</v>
      </c>
      <c r="H1105" s="92">
        <v>0</v>
      </c>
      <c r="I1105" s="99">
        <v>0</v>
      </c>
      <c r="J1105" s="99">
        <v>0</v>
      </c>
      <c r="K1105" s="99">
        <v>0</v>
      </c>
      <c r="L1105" s="99">
        <v>0</v>
      </c>
      <c r="M1105" s="99">
        <v>0</v>
      </c>
      <c r="N1105" s="99">
        <v>0</v>
      </c>
      <c r="O1105" s="99">
        <v>0</v>
      </c>
      <c r="P1105" s="99">
        <v>0</v>
      </c>
      <c r="Q1105" s="99">
        <v>0</v>
      </c>
      <c r="R1105" s="99">
        <v>0</v>
      </c>
      <c r="S1105" s="99">
        <v>0</v>
      </c>
      <c r="T1105" s="99">
        <v>0</v>
      </c>
      <c r="U1105" s="99">
        <v>0</v>
      </c>
      <c r="V1105" s="99">
        <v>0</v>
      </c>
      <c r="W1105" s="99">
        <v>0</v>
      </c>
      <c r="X1105" s="99">
        <v>0</v>
      </c>
      <c r="Y1105" s="99">
        <v>0</v>
      </c>
      <c r="Z1105" s="99">
        <v>0</v>
      </c>
      <c r="AA1105" s="99">
        <v>0</v>
      </c>
      <c r="AB1105" s="99">
        <v>0</v>
      </c>
      <c r="AC1105" s="99">
        <v>0</v>
      </c>
      <c r="AD1105" s="99">
        <v>0</v>
      </c>
    </row>
    <row r="1106" spans="4:30" hidden="1" outlineLevel="1" x14ac:dyDescent="0.2">
      <c r="D1106" s="86"/>
      <c r="F1106" s="91" t="s">
        <v>199</v>
      </c>
      <c r="G1106" s="86" t="s">
        <v>682</v>
      </c>
      <c r="H1106" s="92">
        <v>6255756.9999999981</v>
      </c>
      <c r="I1106" s="99">
        <v>2347329.4869895177</v>
      </c>
      <c r="J1106" s="99">
        <v>152122.11871822987</v>
      </c>
      <c r="K1106" s="99">
        <v>510386.19890489161</v>
      </c>
      <c r="L1106" s="99">
        <v>16221.232096997297</v>
      </c>
      <c r="M1106" s="99">
        <v>1495.4079697340001</v>
      </c>
      <c r="N1106" s="99">
        <v>528102.83897162299</v>
      </c>
      <c r="O1106" s="99">
        <v>465326.21909231978</v>
      </c>
      <c r="P1106" s="99">
        <v>86262.527368110474</v>
      </c>
      <c r="Q1106" s="99">
        <v>39195.484466726521</v>
      </c>
      <c r="R1106" s="99">
        <v>1816.0889937369143</v>
      </c>
      <c r="S1106" s="99">
        <v>592600.31992089364</v>
      </c>
      <c r="T1106" s="99">
        <v>17832.182507038146</v>
      </c>
      <c r="U1106" s="99">
        <v>313106.41079452232</v>
      </c>
      <c r="V1106" s="99">
        <v>1777688.2053271725</v>
      </c>
      <c r="W1106" s="99">
        <v>337269.05874343665</v>
      </c>
      <c r="X1106" s="99">
        <v>2445895.8573721698</v>
      </c>
      <c r="Y1106" s="99">
        <v>126070.89929884074</v>
      </c>
      <c r="Z1106" s="99">
        <v>2052.2332640963173</v>
      </c>
      <c r="AA1106" s="99">
        <v>128123.13256293705</v>
      </c>
      <c r="AB1106" s="99">
        <v>2289.1011236649374</v>
      </c>
      <c r="AC1106" s="99">
        <v>49498.746506841373</v>
      </c>
      <c r="AD1106" s="99">
        <v>9795.3978341220754</v>
      </c>
    </row>
    <row r="1107" spans="4:30" hidden="1" outlineLevel="1" x14ac:dyDescent="0.2">
      <c r="D1107" s="86"/>
      <c r="F1107" s="91" t="s">
        <v>199</v>
      </c>
      <c r="G1107" s="86" t="s">
        <v>681</v>
      </c>
      <c r="H1107" s="92">
        <v>0</v>
      </c>
      <c r="I1107" s="99">
        <v>0</v>
      </c>
      <c r="J1107" s="99">
        <v>0</v>
      </c>
      <c r="K1107" s="99">
        <v>0</v>
      </c>
      <c r="L1107" s="99">
        <v>0</v>
      </c>
      <c r="M1107" s="99">
        <v>0</v>
      </c>
      <c r="N1107" s="99">
        <v>0</v>
      </c>
      <c r="O1107" s="99">
        <v>0</v>
      </c>
      <c r="P1107" s="99">
        <v>0</v>
      </c>
      <c r="Q1107" s="99">
        <v>0</v>
      </c>
      <c r="R1107" s="99">
        <v>0</v>
      </c>
      <c r="S1107" s="99">
        <v>0</v>
      </c>
      <c r="T1107" s="99">
        <v>0</v>
      </c>
      <c r="U1107" s="99">
        <v>0</v>
      </c>
      <c r="V1107" s="99">
        <v>0</v>
      </c>
      <c r="W1107" s="99">
        <v>0</v>
      </c>
      <c r="X1107" s="99">
        <v>0</v>
      </c>
      <c r="Y1107" s="99">
        <v>0</v>
      </c>
      <c r="Z1107" s="99">
        <v>0</v>
      </c>
      <c r="AA1107" s="99">
        <v>0</v>
      </c>
      <c r="AB1107" s="99">
        <v>0</v>
      </c>
      <c r="AC1107" s="99">
        <v>0</v>
      </c>
      <c r="AD1107" s="99">
        <v>0</v>
      </c>
    </row>
    <row r="1108" spans="4:30" collapsed="1" x14ac:dyDescent="0.2">
      <c r="D1108" s="86" t="s">
        <v>578</v>
      </c>
      <c r="E1108" s="104">
        <v>6255757</v>
      </c>
      <c r="F1108" s="104" t="s">
        <v>199</v>
      </c>
      <c r="G1108" s="86" t="s">
        <v>679</v>
      </c>
      <c r="H1108" s="92">
        <v>6255756.9999999981</v>
      </c>
      <c r="I1108" s="99">
        <v>2347329.4869895177</v>
      </c>
      <c r="J1108" s="99">
        <v>152122.11871822987</v>
      </c>
      <c r="K1108" s="99">
        <v>510386.19890489161</v>
      </c>
      <c r="L1108" s="99">
        <v>16221.232096997297</v>
      </c>
      <c r="M1108" s="99">
        <v>1495.4079697340001</v>
      </c>
      <c r="N1108" s="99">
        <v>528102.83897162299</v>
      </c>
      <c r="O1108" s="99">
        <v>465326.21909231978</v>
      </c>
      <c r="P1108" s="99">
        <v>86262.527368110474</v>
      </c>
      <c r="Q1108" s="99">
        <v>39195.484466726521</v>
      </c>
      <c r="R1108" s="99">
        <v>1816.0889937369143</v>
      </c>
      <c r="S1108" s="99">
        <v>592600.31992089364</v>
      </c>
      <c r="T1108" s="99">
        <v>17832.182507038146</v>
      </c>
      <c r="U1108" s="99">
        <v>313106.41079452232</v>
      </c>
      <c r="V1108" s="99">
        <v>1777688.2053271725</v>
      </c>
      <c r="W1108" s="99">
        <v>337269.05874343665</v>
      </c>
      <c r="X1108" s="99">
        <v>2445895.8573721698</v>
      </c>
      <c r="Y1108" s="99">
        <v>126070.89929884074</v>
      </c>
      <c r="Z1108" s="99">
        <v>2052.2332640963173</v>
      </c>
      <c r="AA1108" s="99">
        <v>128123.13256293705</v>
      </c>
      <c r="AB1108" s="99">
        <v>2289.1011236649374</v>
      </c>
      <c r="AC1108" s="99">
        <v>49498.746506841373</v>
      </c>
      <c r="AD1108" s="99">
        <v>9795.3978341220754</v>
      </c>
    </row>
    <row r="1109" spans="4:30" hidden="1" outlineLevel="1" x14ac:dyDescent="0.2">
      <c r="D1109" s="86"/>
      <c r="F1109" s="91" t="s">
        <v>201</v>
      </c>
      <c r="G1109" s="86" t="s">
        <v>687</v>
      </c>
      <c r="H1109" s="92">
        <v>0</v>
      </c>
      <c r="I1109" s="99">
        <v>0</v>
      </c>
      <c r="J1109" s="99">
        <v>0</v>
      </c>
      <c r="K1109" s="99">
        <v>0</v>
      </c>
      <c r="L1109" s="99">
        <v>0</v>
      </c>
      <c r="M1109" s="99">
        <v>0</v>
      </c>
      <c r="N1109" s="99">
        <v>0</v>
      </c>
      <c r="O1109" s="99">
        <v>0</v>
      </c>
      <c r="P1109" s="99">
        <v>0</v>
      </c>
      <c r="Q1109" s="99">
        <v>0</v>
      </c>
      <c r="R1109" s="99">
        <v>0</v>
      </c>
      <c r="S1109" s="99">
        <v>0</v>
      </c>
      <c r="T1109" s="99">
        <v>0</v>
      </c>
      <c r="U1109" s="99">
        <v>0</v>
      </c>
      <c r="V1109" s="99">
        <v>0</v>
      </c>
      <c r="W1109" s="99">
        <v>0</v>
      </c>
      <c r="X1109" s="99">
        <v>0</v>
      </c>
      <c r="Y1109" s="99">
        <v>0</v>
      </c>
      <c r="Z1109" s="99">
        <v>0</v>
      </c>
      <c r="AA1109" s="99">
        <v>0</v>
      </c>
      <c r="AB1109" s="99">
        <v>0</v>
      </c>
      <c r="AC1109" s="99">
        <v>0</v>
      </c>
      <c r="AD1109" s="99">
        <v>0</v>
      </c>
    </row>
    <row r="1110" spans="4:30" hidden="1" outlineLevel="1" x14ac:dyDescent="0.2">
      <c r="D1110" s="86"/>
      <c r="F1110" s="91" t="s">
        <v>201</v>
      </c>
      <c r="G1110" s="86" t="s">
        <v>686</v>
      </c>
      <c r="H1110" s="92">
        <v>0</v>
      </c>
      <c r="I1110" s="99">
        <v>0</v>
      </c>
      <c r="J1110" s="99">
        <v>0</v>
      </c>
      <c r="K1110" s="99">
        <v>0</v>
      </c>
      <c r="L1110" s="99">
        <v>0</v>
      </c>
      <c r="M1110" s="99">
        <v>0</v>
      </c>
      <c r="N1110" s="99">
        <v>0</v>
      </c>
      <c r="O1110" s="99">
        <v>0</v>
      </c>
      <c r="P1110" s="99">
        <v>0</v>
      </c>
      <c r="Q1110" s="99">
        <v>0</v>
      </c>
      <c r="R1110" s="99">
        <v>0</v>
      </c>
      <c r="S1110" s="99">
        <v>0</v>
      </c>
      <c r="T1110" s="99">
        <v>0</v>
      </c>
      <c r="U1110" s="99">
        <v>0</v>
      </c>
      <c r="V1110" s="99">
        <v>0</v>
      </c>
      <c r="W1110" s="99">
        <v>0</v>
      </c>
      <c r="X1110" s="99">
        <v>0</v>
      </c>
      <c r="Y1110" s="99">
        <v>0</v>
      </c>
      <c r="Z1110" s="99">
        <v>0</v>
      </c>
      <c r="AA1110" s="99">
        <v>0</v>
      </c>
      <c r="AB1110" s="99">
        <v>0</v>
      </c>
      <c r="AC1110" s="99">
        <v>0</v>
      </c>
      <c r="AD1110" s="99">
        <v>0</v>
      </c>
    </row>
    <row r="1111" spans="4:30" hidden="1" outlineLevel="1" x14ac:dyDescent="0.2">
      <c r="D1111" s="86"/>
      <c r="F1111" s="91" t="s">
        <v>201</v>
      </c>
      <c r="G1111" s="86" t="s">
        <v>685</v>
      </c>
      <c r="H1111" s="92">
        <v>0</v>
      </c>
      <c r="I1111" s="99">
        <v>0</v>
      </c>
      <c r="J1111" s="99">
        <v>0</v>
      </c>
      <c r="K1111" s="99">
        <v>0</v>
      </c>
      <c r="L1111" s="99">
        <v>0</v>
      </c>
      <c r="M1111" s="99">
        <v>0</v>
      </c>
      <c r="N1111" s="99">
        <v>0</v>
      </c>
      <c r="O1111" s="99">
        <v>0</v>
      </c>
      <c r="P1111" s="99">
        <v>0</v>
      </c>
      <c r="Q1111" s="99">
        <v>0</v>
      </c>
      <c r="R1111" s="99">
        <v>0</v>
      </c>
      <c r="S1111" s="99">
        <v>0</v>
      </c>
      <c r="T1111" s="99">
        <v>0</v>
      </c>
      <c r="U1111" s="99">
        <v>0</v>
      </c>
      <c r="V1111" s="99">
        <v>0</v>
      </c>
      <c r="W1111" s="99">
        <v>0</v>
      </c>
      <c r="X1111" s="99">
        <v>0</v>
      </c>
      <c r="Y1111" s="99">
        <v>0</v>
      </c>
      <c r="Z1111" s="99">
        <v>0</v>
      </c>
      <c r="AA1111" s="99">
        <v>0</v>
      </c>
      <c r="AB1111" s="99">
        <v>0</v>
      </c>
      <c r="AC1111" s="99">
        <v>0</v>
      </c>
      <c r="AD1111" s="99">
        <v>0</v>
      </c>
    </row>
    <row r="1112" spans="4:30" hidden="1" outlineLevel="1" x14ac:dyDescent="0.2">
      <c r="D1112" s="86"/>
      <c r="F1112" s="91" t="s">
        <v>201</v>
      </c>
      <c r="G1112" s="86" t="s">
        <v>684</v>
      </c>
      <c r="H1112" s="92">
        <v>0</v>
      </c>
      <c r="I1112" s="99">
        <v>0</v>
      </c>
      <c r="J1112" s="99">
        <v>0</v>
      </c>
      <c r="K1112" s="99">
        <v>0</v>
      </c>
      <c r="L1112" s="99">
        <v>0</v>
      </c>
      <c r="M1112" s="99">
        <v>0</v>
      </c>
      <c r="N1112" s="99">
        <v>0</v>
      </c>
      <c r="O1112" s="99">
        <v>0</v>
      </c>
      <c r="P1112" s="99">
        <v>0</v>
      </c>
      <c r="Q1112" s="99">
        <v>0</v>
      </c>
      <c r="R1112" s="99">
        <v>0</v>
      </c>
      <c r="S1112" s="99">
        <v>0</v>
      </c>
      <c r="T1112" s="99">
        <v>0</v>
      </c>
      <c r="U1112" s="99">
        <v>0</v>
      </c>
      <c r="V1112" s="99">
        <v>0</v>
      </c>
      <c r="W1112" s="99">
        <v>0</v>
      </c>
      <c r="X1112" s="99">
        <v>0</v>
      </c>
      <c r="Y1112" s="99">
        <v>0</v>
      </c>
      <c r="Z1112" s="99">
        <v>0</v>
      </c>
      <c r="AA1112" s="99">
        <v>0</v>
      </c>
      <c r="AB1112" s="99">
        <v>0</v>
      </c>
      <c r="AC1112" s="99">
        <v>0</v>
      </c>
      <c r="AD1112" s="99">
        <v>0</v>
      </c>
    </row>
    <row r="1113" spans="4:30" hidden="1" outlineLevel="1" x14ac:dyDescent="0.2">
      <c r="D1113" s="86"/>
      <c r="F1113" s="91" t="s">
        <v>201</v>
      </c>
      <c r="G1113" s="86" t="s">
        <v>683</v>
      </c>
      <c r="H1113" s="92">
        <v>0</v>
      </c>
      <c r="I1113" s="99">
        <v>0</v>
      </c>
      <c r="J1113" s="99">
        <v>0</v>
      </c>
      <c r="K1113" s="99">
        <v>0</v>
      </c>
      <c r="L1113" s="99">
        <v>0</v>
      </c>
      <c r="M1113" s="99">
        <v>0</v>
      </c>
      <c r="N1113" s="99">
        <v>0</v>
      </c>
      <c r="O1113" s="99">
        <v>0</v>
      </c>
      <c r="P1113" s="99">
        <v>0</v>
      </c>
      <c r="Q1113" s="99">
        <v>0</v>
      </c>
      <c r="R1113" s="99">
        <v>0</v>
      </c>
      <c r="S1113" s="99">
        <v>0</v>
      </c>
      <c r="T1113" s="99">
        <v>0</v>
      </c>
      <c r="U1113" s="99">
        <v>0</v>
      </c>
      <c r="V1113" s="99">
        <v>0</v>
      </c>
      <c r="W1113" s="99">
        <v>0</v>
      </c>
      <c r="X1113" s="99">
        <v>0</v>
      </c>
      <c r="Y1113" s="99">
        <v>0</v>
      </c>
      <c r="Z1113" s="99">
        <v>0</v>
      </c>
      <c r="AA1113" s="99">
        <v>0</v>
      </c>
      <c r="AB1113" s="99">
        <v>0</v>
      </c>
      <c r="AC1113" s="99">
        <v>0</v>
      </c>
      <c r="AD1113" s="99">
        <v>0</v>
      </c>
    </row>
    <row r="1114" spans="4:30" hidden="1" outlineLevel="1" x14ac:dyDescent="0.2">
      <c r="D1114" s="86"/>
      <c r="F1114" s="91" t="s">
        <v>201</v>
      </c>
      <c r="G1114" s="86" t="s">
        <v>682</v>
      </c>
      <c r="H1114" s="92">
        <v>0</v>
      </c>
      <c r="I1114" s="99">
        <v>0</v>
      </c>
      <c r="J1114" s="99">
        <v>0</v>
      </c>
      <c r="K1114" s="99">
        <v>0</v>
      </c>
      <c r="L1114" s="99">
        <v>0</v>
      </c>
      <c r="M1114" s="99">
        <v>0</v>
      </c>
      <c r="N1114" s="99">
        <v>0</v>
      </c>
      <c r="O1114" s="99">
        <v>0</v>
      </c>
      <c r="P1114" s="99">
        <v>0</v>
      </c>
      <c r="Q1114" s="99">
        <v>0</v>
      </c>
      <c r="R1114" s="99">
        <v>0</v>
      </c>
      <c r="S1114" s="99">
        <v>0</v>
      </c>
      <c r="T1114" s="99">
        <v>0</v>
      </c>
      <c r="U1114" s="99">
        <v>0</v>
      </c>
      <c r="V1114" s="99">
        <v>0</v>
      </c>
      <c r="W1114" s="99">
        <v>0</v>
      </c>
      <c r="X1114" s="99">
        <v>0</v>
      </c>
      <c r="Y1114" s="99">
        <v>0</v>
      </c>
      <c r="Z1114" s="99">
        <v>0</v>
      </c>
      <c r="AA1114" s="99">
        <v>0</v>
      </c>
      <c r="AB1114" s="99">
        <v>0</v>
      </c>
      <c r="AC1114" s="99">
        <v>0</v>
      </c>
      <c r="AD1114" s="99">
        <v>0</v>
      </c>
    </row>
    <row r="1115" spans="4:30" hidden="1" outlineLevel="1" x14ac:dyDescent="0.2">
      <c r="D1115" s="86"/>
      <c r="F1115" s="91" t="s">
        <v>201</v>
      </c>
      <c r="G1115" s="86" t="s">
        <v>681</v>
      </c>
      <c r="H1115" s="92">
        <v>0</v>
      </c>
      <c r="I1115" s="99">
        <v>0</v>
      </c>
      <c r="J1115" s="99">
        <v>0</v>
      </c>
      <c r="K1115" s="99">
        <v>0</v>
      </c>
      <c r="L1115" s="99">
        <v>0</v>
      </c>
      <c r="M1115" s="99">
        <v>0</v>
      </c>
      <c r="N1115" s="99">
        <v>0</v>
      </c>
      <c r="O1115" s="99">
        <v>0</v>
      </c>
      <c r="P1115" s="99">
        <v>0</v>
      </c>
      <c r="Q1115" s="99">
        <v>0</v>
      </c>
      <c r="R1115" s="99">
        <v>0</v>
      </c>
      <c r="S1115" s="99">
        <v>0</v>
      </c>
      <c r="T1115" s="99">
        <v>0</v>
      </c>
      <c r="U1115" s="99">
        <v>0</v>
      </c>
      <c r="V1115" s="99">
        <v>0</v>
      </c>
      <c r="W1115" s="99">
        <v>0</v>
      </c>
      <c r="X1115" s="99">
        <v>0</v>
      </c>
      <c r="Y1115" s="99">
        <v>0</v>
      </c>
      <c r="Z1115" s="99">
        <v>0</v>
      </c>
      <c r="AA1115" s="99">
        <v>0</v>
      </c>
      <c r="AB1115" s="99">
        <v>0</v>
      </c>
      <c r="AC1115" s="99">
        <v>0</v>
      </c>
      <c r="AD1115" s="99">
        <v>0</v>
      </c>
    </row>
    <row r="1116" spans="4:30" collapsed="1" x14ac:dyDescent="0.2">
      <c r="D1116" s="86" t="s">
        <v>577</v>
      </c>
      <c r="E1116" s="104">
        <v>0</v>
      </c>
      <c r="F1116" s="104" t="s">
        <v>201</v>
      </c>
      <c r="G1116" s="86" t="s">
        <v>679</v>
      </c>
      <c r="H1116" s="92">
        <v>0</v>
      </c>
      <c r="I1116" s="99">
        <v>0</v>
      </c>
      <c r="J1116" s="99">
        <v>0</v>
      </c>
      <c r="K1116" s="99">
        <v>0</v>
      </c>
      <c r="L1116" s="99">
        <v>0</v>
      </c>
      <c r="M1116" s="99">
        <v>0</v>
      </c>
      <c r="N1116" s="99">
        <v>0</v>
      </c>
      <c r="O1116" s="99">
        <v>0</v>
      </c>
      <c r="P1116" s="99">
        <v>0</v>
      </c>
      <c r="Q1116" s="99">
        <v>0</v>
      </c>
      <c r="R1116" s="99">
        <v>0</v>
      </c>
      <c r="S1116" s="99">
        <v>0</v>
      </c>
      <c r="T1116" s="99">
        <v>0</v>
      </c>
      <c r="U1116" s="99">
        <v>0</v>
      </c>
      <c r="V1116" s="99">
        <v>0</v>
      </c>
      <c r="W1116" s="99">
        <v>0</v>
      </c>
      <c r="X1116" s="99">
        <v>0</v>
      </c>
      <c r="Y1116" s="99">
        <v>0</v>
      </c>
      <c r="Z1116" s="99">
        <v>0</v>
      </c>
      <c r="AA1116" s="99">
        <v>0</v>
      </c>
      <c r="AB1116" s="99">
        <v>0</v>
      </c>
      <c r="AC1116" s="99">
        <v>0</v>
      </c>
      <c r="AD1116" s="99">
        <v>0</v>
      </c>
    </row>
    <row r="1117" spans="4:30" hidden="1" outlineLevel="1" x14ac:dyDescent="0.2">
      <c r="F1117" s="91" t="s">
        <v>201</v>
      </c>
      <c r="G1117" s="86" t="s">
        <v>687</v>
      </c>
      <c r="H1117" s="92">
        <v>0</v>
      </c>
      <c r="I1117" s="99">
        <v>0</v>
      </c>
      <c r="J1117" s="99">
        <v>0</v>
      </c>
      <c r="K1117" s="99">
        <v>0</v>
      </c>
      <c r="L1117" s="99">
        <v>0</v>
      </c>
      <c r="M1117" s="99">
        <v>0</v>
      </c>
      <c r="N1117" s="99">
        <v>0</v>
      </c>
      <c r="O1117" s="99">
        <v>0</v>
      </c>
      <c r="P1117" s="99">
        <v>0</v>
      </c>
      <c r="Q1117" s="99">
        <v>0</v>
      </c>
      <c r="R1117" s="99">
        <v>0</v>
      </c>
      <c r="S1117" s="99">
        <v>0</v>
      </c>
      <c r="T1117" s="99">
        <v>0</v>
      </c>
      <c r="U1117" s="99">
        <v>0</v>
      </c>
      <c r="V1117" s="99">
        <v>0</v>
      </c>
      <c r="W1117" s="99">
        <v>0</v>
      </c>
      <c r="X1117" s="99">
        <v>0</v>
      </c>
      <c r="Y1117" s="99">
        <v>0</v>
      </c>
      <c r="Z1117" s="99">
        <v>0</v>
      </c>
      <c r="AA1117" s="99">
        <v>0</v>
      </c>
      <c r="AB1117" s="99">
        <v>0</v>
      </c>
      <c r="AC1117" s="99">
        <v>0</v>
      </c>
      <c r="AD1117" s="99">
        <v>0</v>
      </c>
    </row>
    <row r="1118" spans="4:30" hidden="1" outlineLevel="1" x14ac:dyDescent="0.2">
      <c r="F1118" s="91" t="s">
        <v>201</v>
      </c>
      <c r="G1118" s="86" t="s">
        <v>686</v>
      </c>
      <c r="H1118" s="92">
        <v>0</v>
      </c>
      <c r="I1118" s="99">
        <v>0</v>
      </c>
      <c r="J1118" s="99">
        <v>0</v>
      </c>
      <c r="K1118" s="99">
        <v>0</v>
      </c>
      <c r="L1118" s="99">
        <v>0</v>
      </c>
      <c r="M1118" s="99">
        <v>0</v>
      </c>
      <c r="N1118" s="99">
        <v>0</v>
      </c>
      <c r="O1118" s="99">
        <v>0</v>
      </c>
      <c r="P1118" s="99">
        <v>0</v>
      </c>
      <c r="Q1118" s="99">
        <v>0</v>
      </c>
      <c r="R1118" s="99">
        <v>0</v>
      </c>
      <c r="S1118" s="99">
        <v>0</v>
      </c>
      <c r="T1118" s="99">
        <v>0</v>
      </c>
      <c r="U1118" s="99">
        <v>0</v>
      </c>
      <c r="V1118" s="99">
        <v>0</v>
      </c>
      <c r="W1118" s="99">
        <v>0</v>
      </c>
      <c r="X1118" s="99">
        <v>0</v>
      </c>
      <c r="Y1118" s="99">
        <v>0</v>
      </c>
      <c r="Z1118" s="99">
        <v>0</v>
      </c>
      <c r="AA1118" s="99">
        <v>0</v>
      </c>
      <c r="AB1118" s="99">
        <v>0</v>
      </c>
      <c r="AC1118" s="99">
        <v>0</v>
      </c>
      <c r="AD1118" s="99">
        <v>0</v>
      </c>
    </row>
    <row r="1119" spans="4:30" hidden="1" outlineLevel="1" x14ac:dyDescent="0.2">
      <c r="F1119" s="91" t="s">
        <v>201</v>
      </c>
      <c r="G1119" s="86" t="s">
        <v>685</v>
      </c>
      <c r="H1119" s="92">
        <v>0</v>
      </c>
      <c r="I1119" s="99">
        <v>0</v>
      </c>
      <c r="J1119" s="99">
        <v>0</v>
      </c>
      <c r="K1119" s="99">
        <v>0</v>
      </c>
      <c r="L1119" s="99">
        <v>0</v>
      </c>
      <c r="M1119" s="99">
        <v>0</v>
      </c>
      <c r="N1119" s="99">
        <v>0</v>
      </c>
      <c r="O1119" s="99">
        <v>0</v>
      </c>
      <c r="P1119" s="99">
        <v>0</v>
      </c>
      <c r="Q1119" s="99">
        <v>0</v>
      </c>
      <c r="R1119" s="99">
        <v>0</v>
      </c>
      <c r="S1119" s="99">
        <v>0</v>
      </c>
      <c r="T1119" s="99">
        <v>0</v>
      </c>
      <c r="U1119" s="99">
        <v>0</v>
      </c>
      <c r="V1119" s="99">
        <v>0</v>
      </c>
      <c r="W1119" s="99">
        <v>0</v>
      </c>
      <c r="X1119" s="99">
        <v>0</v>
      </c>
      <c r="Y1119" s="99">
        <v>0</v>
      </c>
      <c r="Z1119" s="99">
        <v>0</v>
      </c>
      <c r="AA1119" s="99">
        <v>0</v>
      </c>
      <c r="AB1119" s="99">
        <v>0</v>
      </c>
      <c r="AC1119" s="99">
        <v>0</v>
      </c>
      <c r="AD1119" s="99">
        <v>0</v>
      </c>
    </row>
    <row r="1120" spans="4:30" hidden="1" outlineLevel="1" x14ac:dyDescent="0.2">
      <c r="F1120" s="91" t="s">
        <v>201</v>
      </c>
      <c r="G1120" s="86" t="s">
        <v>684</v>
      </c>
      <c r="H1120" s="92">
        <v>0</v>
      </c>
      <c r="I1120" s="99">
        <v>0</v>
      </c>
      <c r="J1120" s="99">
        <v>0</v>
      </c>
      <c r="K1120" s="99">
        <v>0</v>
      </c>
      <c r="L1120" s="99">
        <v>0</v>
      </c>
      <c r="M1120" s="99">
        <v>0</v>
      </c>
      <c r="N1120" s="99">
        <v>0</v>
      </c>
      <c r="O1120" s="99">
        <v>0</v>
      </c>
      <c r="P1120" s="99">
        <v>0</v>
      </c>
      <c r="Q1120" s="99">
        <v>0</v>
      </c>
      <c r="R1120" s="99">
        <v>0</v>
      </c>
      <c r="S1120" s="99">
        <v>0</v>
      </c>
      <c r="T1120" s="99">
        <v>0</v>
      </c>
      <c r="U1120" s="99">
        <v>0</v>
      </c>
      <c r="V1120" s="99">
        <v>0</v>
      </c>
      <c r="W1120" s="99">
        <v>0</v>
      </c>
      <c r="X1120" s="99">
        <v>0</v>
      </c>
      <c r="Y1120" s="99">
        <v>0</v>
      </c>
      <c r="Z1120" s="99">
        <v>0</v>
      </c>
      <c r="AA1120" s="99">
        <v>0</v>
      </c>
      <c r="AB1120" s="99">
        <v>0</v>
      </c>
      <c r="AC1120" s="99">
        <v>0</v>
      </c>
      <c r="AD1120" s="99">
        <v>0</v>
      </c>
    </row>
    <row r="1121" spans="4:30" hidden="1" outlineLevel="1" x14ac:dyDescent="0.2">
      <c r="F1121" s="91" t="s">
        <v>201</v>
      </c>
      <c r="G1121" s="86" t="s">
        <v>683</v>
      </c>
      <c r="H1121" s="92">
        <v>0</v>
      </c>
      <c r="I1121" s="99">
        <v>0</v>
      </c>
      <c r="J1121" s="99">
        <v>0</v>
      </c>
      <c r="K1121" s="99">
        <v>0</v>
      </c>
      <c r="L1121" s="99">
        <v>0</v>
      </c>
      <c r="M1121" s="99">
        <v>0</v>
      </c>
      <c r="N1121" s="99">
        <v>0</v>
      </c>
      <c r="O1121" s="99">
        <v>0</v>
      </c>
      <c r="P1121" s="99">
        <v>0</v>
      </c>
      <c r="Q1121" s="99">
        <v>0</v>
      </c>
      <c r="R1121" s="99">
        <v>0</v>
      </c>
      <c r="S1121" s="99">
        <v>0</v>
      </c>
      <c r="T1121" s="99">
        <v>0</v>
      </c>
      <c r="U1121" s="99">
        <v>0</v>
      </c>
      <c r="V1121" s="99">
        <v>0</v>
      </c>
      <c r="W1121" s="99">
        <v>0</v>
      </c>
      <c r="X1121" s="99">
        <v>0</v>
      </c>
      <c r="Y1121" s="99">
        <v>0</v>
      </c>
      <c r="Z1121" s="99">
        <v>0</v>
      </c>
      <c r="AA1121" s="99">
        <v>0</v>
      </c>
      <c r="AB1121" s="99">
        <v>0</v>
      </c>
      <c r="AC1121" s="99">
        <v>0</v>
      </c>
      <c r="AD1121" s="99">
        <v>0</v>
      </c>
    </row>
    <row r="1122" spans="4:30" hidden="1" outlineLevel="1" x14ac:dyDescent="0.2">
      <c r="F1122" s="91" t="s">
        <v>201</v>
      </c>
      <c r="G1122" s="86" t="s">
        <v>682</v>
      </c>
      <c r="H1122" s="92">
        <v>0</v>
      </c>
      <c r="I1122" s="99">
        <v>0</v>
      </c>
      <c r="J1122" s="99">
        <v>0</v>
      </c>
      <c r="K1122" s="99">
        <v>0</v>
      </c>
      <c r="L1122" s="99">
        <v>0</v>
      </c>
      <c r="M1122" s="99">
        <v>0</v>
      </c>
      <c r="N1122" s="99">
        <v>0</v>
      </c>
      <c r="O1122" s="99">
        <v>0</v>
      </c>
      <c r="P1122" s="99">
        <v>0</v>
      </c>
      <c r="Q1122" s="99">
        <v>0</v>
      </c>
      <c r="R1122" s="99">
        <v>0</v>
      </c>
      <c r="S1122" s="99">
        <v>0</v>
      </c>
      <c r="T1122" s="99">
        <v>0</v>
      </c>
      <c r="U1122" s="99">
        <v>0</v>
      </c>
      <c r="V1122" s="99">
        <v>0</v>
      </c>
      <c r="W1122" s="99">
        <v>0</v>
      </c>
      <c r="X1122" s="99">
        <v>0</v>
      </c>
      <c r="Y1122" s="99">
        <v>0</v>
      </c>
      <c r="Z1122" s="99">
        <v>0</v>
      </c>
      <c r="AA1122" s="99">
        <v>0</v>
      </c>
      <c r="AB1122" s="99">
        <v>0</v>
      </c>
      <c r="AC1122" s="99">
        <v>0</v>
      </c>
      <c r="AD1122" s="99">
        <v>0</v>
      </c>
    </row>
    <row r="1123" spans="4:30" hidden="1" outlineLevel="1" x14ac:dyDescent="0.2">
      <c r="F1123" s="91" t="s">
        <v>201</v>
      </c>
      <c r="G1123" s="86" t="s">
        <v>681</v>
      </c>
      <c r="H1123" s="92">
        <v>0</v>
      </c>
      <c r="I1123" s="99">
        <v>0</v>
      </c>
      <c r="J1123" s="99">
        <v>0</v>
      </c>
      <c r="K1123" s="99">
        <v>0</v>
      </c>
      <c r="L1123" s="99">
        <v>0</v>
      </c>
      <c r="M1123" s="99">
        <v>0</v>
      </c>
      <c r="N1123" s="99">
        <v>0</v>
      </c>
      <c r="O1123" s="99">
        <v>0</v>
      </c>
      <c r="P1123" s="99">
        <v>0</v>
      </c>
      <c r="Q1123" s="99">
        <v>0</v>
      </c>
      <c r="R1123" s="99">
        <v>0</v>
      </c>
      <c r="S1123" s="99">
        <v>0</v>
      </c>
      <c r="T1123" s="99">
        <v>0</v>
      </c>
      <c r="U1123" s="99">
        <v>0</v>
      </c>
      <c r="V1123" s="99">
        <v>0</v>
      </c>
      <c r="W1123" s="99">
        <v>0</v>
      </c>
      <c r="X1123" s="99">
        <v>0</v>
      </c>
      <c r="Y1123" s="99">
        <v>0</v>
      </c>
      <c r="Z1123" s="99">
        <v>0</v>
      </c>
      <c r="AA1123" s="99">
        <v>0</v>
      </c>
      <c r="AB1123" s="99">
        <v>0</v>
      </c>
      <c r="AC1123" s="99">
        <v>0</v>
      </c>
      <c r="AD1123" s="99">
        <v>0</v>
      </c>
    </row>
    <row r="1124" spans="4:30" collapsed="1" x14ac:dyDescent="0.2">
      <c r="D1124" s="86" t="s">
        <v>576</v>
      </c>
      <c r="E1124" s="104">
        <v>0</v>
      </c>
      <c r="F1124" s="104" t="s">
        <v>201</v>
      </c>
      <c r="G1124" s="86" t="s">
        <v>679</v>
      </c>
      <c r="H1124" s="92">
        <v>0</v>
      </c>
      <c r="I1124" s="99">
        <v>0</v>
      </c>
      <c r="J1124" s="99">
        <v>0</v>
      </c>
      <c r="K1124" s="99">
        <v>0</v>
      </c>
      <c r="L1124" s="99">
        <v>0</v>
      </c>
      <c r="M1124" s="99">
        <v>0</v>
      </c>
      <c r="N1124" s="99">
        <v>0</v>
      </c>
      <c r="O1124" s="99">
        <v>0</v>
      </c>
      <c r="P1124" s="99">
        <v>0</v>
      </c>
      <c r="Q1124" s="99">
        <v>0</v>
      </c>
      <c r="R1124" s="99">
        <v>0</v>
      </c>
      <c r="S1124" s="99">
        <v>0</v>
      </c>
      <c r="T1124" s="99">
        <v>0</v>
      </c>
      <c r="U1124" s="99">
        <v>0</v>
      </c>
      <c r="V1124" s="99">
        <v>0</v>
      </c>
      <c r="W1124" s="99">
        <v>0</v>
      </c>
      <c r="X1124" s="99">
        <v>0</v>
      </c>
      <c r="Y1124" s="99">
        <v>0</v>
      </c>
      <c r="Z1124" s="99">
        <v>0</v>
      </c>
      <c r="AA1124" s="99">
        <v>0</v>
      </c>
      <c r="AB1124" s="99">
        <v>0</v>
      </c>
      <c r="AC1124" s="99">
        <v>0</v>
      </c>
      <c r="AD1124" s="99">
        <v>0</v>
      </c>
    </row>
    <row r="1125" spans="4:30" hidden="1" outlineLevel="1" x14ac:dyDescent="0.2">
      <c r="D1125" s="86"/>
      <c r="F1125" s="91" t="s">
        <v>201</v>
      </c>
      <c r="G1125" s="86" t="s">
        <v>687</v>
      </c>
      <c r="H1125" s="92">
        <v>110662</v>
      </c>
      <c r="I1125" s="99">
        <v>54510.21888994149</v>
      </c>
      <c r="J1125" s="99">
        <v>2694.6348969510818</v>
      </c>
      <c r="K1125" s="99">
        <v>9870.2931958898425</v>
      </c>
      <c r="L1125" s="99">
        <v>310.68178633996882</v>
      </c>
      <c r="M1125" s="99">
        <v>29.134743793317575</v>
      </c>
      <c r="N1125" s="99">
        <v>10210.109726023129</v>
      </c>
      <c r="O1125" s="99">
        <v>7502.9582592167999</v>
      </c>
      <c r="P1125" s="99">
        <v>1398.0197144890546</v>
      </c>
      <c r="Q1125" s="99">
        <v>631.73907784984885</v>
      </c>
      <c r="R1125" s="99">
        <v>28.408600167296598</v>
      </c>
      <c r="S1125" s="99">
        <v>9561.1256517229995</v>
      </c>
      <c r="T1125" s="99">
        <v>262.09754961231056</v>
      </c>
      <c r="U1125" s="99">
        <v>4289.1817427419292</v>
      </c>
      <c r="V1125" s="99">
        <v>22668.446029724677</v>
      </c>
      <c r="W1125" s="99">
        <v>4093.5456401609435</v>
      </c>
      <c r="X1125" s="99">
        <v>31313.270962239862</v>
      </c>
      <c r="Y1125" s="99">
        <v>2304.1465757074138</v>
      </c>
      <c r="Z1125" s="99">
        <v>38.593574393126175</v>
      </c>
      <c r="AA1125" s="99">
        <v>2342.7401501005402</v>
      </c>
      <c r="AB1125" s="99">
        <v>29.899723020871935</v>
      </c>
      <c r="AC1125" s="99">
        <v>0</v>
      </c>
      <c r="AD1125" s="99">
        <v>0</v>
      </c>
    </row>
    <row r="1126" spans="4:30" hidden="1" outlineLevel="1" x14ac:dyDescent="0.2">
      <c r="D1126" s="86"/>
      <c r="F1126" s="91" t="s">
        <v>201</v>
      </c>
      <c r="G1126" s="86" t="s">
        <v>686</v>
      </c>
      <c r="H1126" s="92">
        <v>0</v>
      </c>
      <c r="I1126" s="99">
        <v>0</v>
      </c>
      <c r="J1126" s="99">
        <v>0</v>
      </c>
      <c r="K1126" s="99">
        <v>0</v>
      </c>
      <c r="L1126" s="99">
        <v>0</v>
      </c>
      <c r="M1126" s="99">
        <v>0</v>
      </c>
      <c r="N1126" s="99">
        <v>0</v>
      </c>
      <c r="O1126" s="99">
        <v>0</v>
      </c>
      <c r="P1126" s="99">
        <v>0</v>
      </c>
      <c r="Q1126" s="99">
        <v>0</v>
      </c>
      <c r="R1126" s="99">
        <v>0</v>
      </c>
      <c r="S1126" s="99">
        <v>0</v>
      </c>
      <c r="T1126" s="99">
        <v>0</v>
      </c>
      <c r="U1126" s="99">
        <v>0</v>
      </c>
      <c r="V1126" s="99">
        <v>0</v>
      </c>
      <c r="W1126" s="99">
        <v>0</v>
      </c>
      <c r="X1126" s="99">
        <v>0</v>
      </c>
      <c r="Y1126" s="99">
        <v>0</v>
      </c>
      <c r="Z1126" s="99">
        <v>0</v>
      </c>
      <c r="AA1126" s="99">
        <v>0</v>
      </c>
      <c r="AB1126" s="99">
        <v>0</v>
      </c>
      <c r="AC1126" s="99">
        <v>0</v>
      </c>
      <c r="AD1126" s="99">
        <v>0</v>
      </c>
    </row>
    <row r="1127" spans="4:30" hidden="1" outlineLevel="1" x14ac:dyDescent="0.2">
      <c r="D1127" s="86"/>
      <c r="F1127" s="91" t="s">
        <v>201</v>
      </c>
      <c r="G1127" s="86" t="s">
        <v>685</v>
      </c>
      <c r="H1127" s="92">
        <v>0</v>
      </c>
      <c r="I1127" s="99">
        <v>0</v>
      </c>
      <c r="J1127" s="99">
        <v>0</v>
      </c>
      <c r="K1127" s="99">
        <v>0</v>
      </c>
      <c r="L1127" s="99">
        <v>0</v>
      </c>
      <c r="M1127" s="99">
        <v>0</v>
      </c>
      <c r="N1127" s="99">
        <v>0</v>
      </c>
      <c r="O1127" s="99">
        <v>0</v>
      </c>
      <c r="P1127" s="99">
        <v>0</v>
      </c>
      <c r="Q1127" s="99">
        <v>0</v>
      </c>
      <c r="R1127" s="99">
        <v>0</v>
      </c>
      <c r="S1127" s="99">
        <v>0</v>
      </c>
      <c r="T1127" s="99">
        <v>0</v>
      </c>
      <c r="U1127" s="99">
        <v>0</v>
      </c>
      <c r="V1127" s="99">
        <v>0</v>
      </c>
      <c r="W1127" s="99">
        <v>0</v>
      </c>
      <c r="X1127" s="99">
        <v>0</v>
      </c>
      <c r="Y1127" s="99">
        <v>0</v>
      </c>
      <c r="Z1127" s="99">
        <v>0</v>
      </c>
      <c r="AA1127" s="99">
        <v>0</v>
      </c>
      <c r="AB1127" s="99">
        <v>0</v>
      </c>
      <c r="AC1127" s="99">
        <v>0</v>
      </c>
      <c r="AD1127" s="99">
        <v>0</v>
      </c>
    </row>
    <row r="1128" spans="4:30" hidden="1" outlineLevel="1" x14ac:dyDescent="0.2">
      <c r="D1128" s="86"/>
      <c r="F1128" s="91" t="s">
        <v>201</v>
      </c>
      <c r="G1128" s="86" t="s">
        <v>684</v>
      </c>
      <c r="H1128" s="92">
        <v>0</v>
      </c>
      <c r="I1128" s="99">
        <v>0</v>
      </c>
      <c r="J1128" s="99">
        <v>0</v>
      </c>
      <c r="K1128" s="99">
        <v>0</v>
      </c>
      <c r="L1128" s="99">
        <v>0</v>
      </c>
      <c r="M1128" s="99">
        <v>0</v>
      </c>
      <c r="N1128" s="99">
        <v>0</v>
      </c>
      <c r="O1128" s="99">
        <v>0</v>
      </c>
      <c r="P1128" s="99">
        <v>0</v>
      </c>
      <c r="Q1128" s="99">
        <v>0</v>
      </c>
      <c r="R1128" s="99">
        <v>0</v>
      </c>
      <c r="S1128" s="99">
        <v>0</v>
      </c>
      <c r="T1128" s="99">
        <v>0</v>
      </c>
      <c r="U1128" s="99">
        <v>0</v>
      </c>
      <c r="V1128" s="99">
        <v>0</v>
      </c>
      <c r="W1128" s="99">
        <v>0</v>
      </c>
      <c r="X1128" s="99">
        <v>0</v>
      </c>
      <c r="Y1128" s="99">
        <v>0</v>
      </c>
      <c r="Z1128" s="99">
        <v>0</v>
      </c>
      <c r="AA1128" s="99">
        <v>0</v>
      </c>
      <c r="AB1128" s="99">
        <v>0</v>
      </c>
      <c r="AC1128" s="99">
        <v>0</v>
      </c>
      <c r="AD1128" s="99">
        <v>0</v>
      </c>
    </row>
    <row r="1129" spans="4:30" hidden="1" outlineLevel="1" x14ac:dyDescent="0.2">
      <c r="D1129" s="86"/>
      <c r="F1129" s="91" t="s">
        <v>201</v>
      </c>
      <c r="G1129" s="86" t="s">
        <v>683</v>
      </c>
      <c r="H1129" s="92">
        <v>0</v>
      </c>
      <c r="I1129" s="99">
        <v>0</v>
      </c>
      <c r="J1129" s="99">
        <v>0</v>
      </c>
      <c r="K1129" s="99">
        <v>0</v>
      </c>
      <c r="L1129" s="99">
        <v>0</v>
      </c>
      <c r="M1129" s="99">
        <v>0</v>
      </c>
      <c r="N1129" s="99">
        <v>0</v>
      </c>
      <c r="O1129" s="99">
        <v>0</v>
      </c>
      <c r="P1129" s="99">
        <v>0</v>
      </c>
      <c r="Q1129" s="99">
        <v>0</v>
      </c>
      <c r="R1129" s="99">
        <v>0</v>
      </c>
      <c r="S1129" s="99">
        <v>0</v>
      </c>
      <c r="T1129" s="99">
        <v>0</v>
      </c>
      <c r="U1129" s="99">
        <v>0</v>
      </c>
      <c r="V1129" s="99">
        <v>0</v>
      </c>
      <c r="W1129" s="99">
        <v>0</v>
      </c>
      <c r="X1129" s="99">
        <v>0</v>
      </c>
      <c r="Y1129" s="99">
        <v>0</v>
      </c>
      <c r="Z1129" s="99">
        <v>0</v>
      </c>
      <c r="AA1129" s="99">
        <v>0</v>
      </c>
      <c r="AB1129" s="99">
        <v>0</v>
      </c>
      <c r="AC1129" s="99">
        <v>0</v>
      </c>
      <c r="AD1129" s="99">
        <v>0</v>
      </c>
    </row>
    <row r="1130" spans="4:30" hidden="1" outlineLevel="1" x14ac:dyDescent="0.2">
      <c r="D1130" s="86"/>
      <c r="F1130" s="91" t="s">
        <v>201</v>
      </c>
      <c r="G1130" s="86" t="s">
        <v>682</v>
      </c>
      <c r="H1130" s="92">
        <v>0</v>
      </c>
      <c r="I1130" s="99">
        <v>0</v>
      </c>
      <c r="J1130" s="99">
        <v>0</v>
      </c>
      <c r="K1130" s="99">
        <v>0</v>
      </c>
      <c r="L1130" s="99">
        <v>0</v>
      </c>
      <c r="M1130" s="99">
        <v>0</v>
      </c>
      <c r="N1130" s="99">
        <v>0</v>
      </c>
      <c r="O1130" s="99">
        <v>0</v>
      </c>
      <c r="P1130" s="99">
        <v>0</v>
      </c>
      <c r="Q1130" s="99">
        <v>0</v>
      </c>
      <c r="R1130" s="99">
        <v>0</v>
      </c>
      <c r="S1130" s="99">
        <v>0</v>
      </c>
      <c r="T1130" s="99">
        <v>0</v>
      </c>
      <c r="U1130" s="99">
        <v>0</v>
      </c>
      <c r="V1130" s="99">
        <v>0</v>
      </c>
      <c r="W1130" s="99">
        <v>0</v>
      </c>
      <c r="X1130" s="99">
        <v>0</v>
      </c>
      <c r="Y1130" s="99">
        <v>0</v>
      </c>
      <c r="Z1130" s="99">
        <v>0</v>
      </c>
      <c r="AA1130" s="99">
        <v>0</v>
      </c>
      <c r="AB1130" s="99">
        <v>0</v>
      </c>
      <c r="AC1130" s="99">
        <v>0</v>
      </c>
      <c r="AD1130" s="99">
        <v>0</v>
      </c>
    </row>
    <row r="1131" spans="4:30" hidden="1" outlineLevel="1" x14ac:dyDescent="0.2">
      <c r="D1131" s="86"/>
      <c r="F1131" s="91" t="s">
        <v>201</v>
      </c>
      <c r="G1131" s="86" t="s">
        <v>681</v>
      </c>
      <c r="H1131" s="92">
        <v>0</v>
      </c>
      <c r="I1131" s="99">
        <v>0</v>
      </c>
      <c r="J1131" s="99">
        <v>0</v>
      </c>
      <c r="K1131" s="99">
        <v>0</v>
      </c>
      <c r="L1131" s="99">
        <v>0</v>
      </c>
      <c r="M1131" s="99">
        <v>0</v>
      </c>
      <c r="N1131" s="99">
        <v>0</v>
      </c>
      <c r="O1131" s="99">
        <v>0</v>
      </c>
      <c r="P1131" s="99">
        <v>0</v>
      </c>
      <c r="Q1131" s="99">
        <v>0</v>
      </c>
      <c r="R1131" s="99">
        <v>0</v>
      </c>
      <c r="S1131" s="99">
        <v>0</v>
      </c>
      <c r="T1131" s="99">
        <v>0</v>
      </c>
      <c r="U1131" s="99">
        <v>0</v>
      </c>
      <c r="V1131" s="99">
        <v>0</v>
      </c>
      <c r="W1131" s="99">
        <v>0</v>
      </c>
      <c r="X1131" s="99">
        <v>0</v>
      </c>
      <c r="Y1131" s="99">
        <v>0</v>
      </c>
      <c r="Z1131" s="99">
        <v>0</v>
      </c>
      <c r="AA1131" s="99">
        <v>0</v>
      </c>
      <c r="AB1131" s="99">
        <v>0</v>
      </c>
      <c r="AC1131" s="99">
        <v>0</v>
      </c>
      <c r="AD1131" s="99">
        <v>0</v>
      </c>
    </row>
    <row r="1132" spans="4:30" collapsed="1" x14ac:dyDescent="0.2">
      <c r="D1132" s="86" t="s">
        <v>575</v>
      </c>
      <c r="E1132" s="104">
        <v>110662</v>
      </c>
      <c r="F1132" s="104" t="s">
        <v>201</v>
      </c>
      <c r="G1132" s="86" t="s">
        <v>679</v>
      </c>
      <c r="H1132" s="92">
        <v>110662</v>
      </c>
      <c r="I1132" s="99">
        <v>54510.21888994149</v>
      </c>
      <c r="J1132" s="99">
        <v>2694.6348969510818</v>
      </c>
      <c r="K1132" s="99">
        <v>9870.2931958898425</v>
      </c>
      <c r="L1132" s="99">
        <v>310.68178633996882</v>
      </c>
      <c r="M1132" s="99">
        <v>29.134743793317575</v>
      </c>
      <c r="N1132" s="99">
        <v>10210.109726023129</v>
      </c>
      <c r="O1132" s="99">
        <v>7502.9582592167999</v>
      </c>
      <c r="P1132" s="99">
        <v>1398.0197144890546</v>
      </c>
      <c r="Q1132" s="99">
        <v>631.73907784984885</v>
      </c>
      <c r="R1132" s="99">
        <v>28.408600167296598</v>
      </c>
      <c r="S1132" s="99">
        <v>9561.1256517229995</v>
      </c>
      <c r="T1132" s="99">
        <v>262.09754961231056</v>
      </c>
      <c r="U1132" s="99">
        <v>4289.1817427419292</v>
      </c>
      <c r="V1132" s="99">
        <v>22668.446029724677</v>
      </c>
      <c r="W1132" s="99">
        <v>4093.5456401609435</v>
      </c>
      <c r="X1132" s="99">
        <v>31313.270962239862</v>
      </c>
      <c r="Y1132" s="99">
        <v>2304.1465757074138</v>
      </c>
      <c r="Z1132" s="99">
        <v>38.593574393126175</v>
      </c>
      <c r="AA1132" s="99">
        <v>2342.7401501005402</v>
      </c>
      <c r="AB1132" s="99">
        <v>29.899723020871935</v>
      </c>
      <c r="AC1132" s="99">
        <v>0</v>
      </c>
      <c r="AD1132" s="99">
        <v>0</v>
      </c>
    </row>
    <row r="1133" spans="4:30" hidden="1" outlineLevel="1" x14ac:dyDescent="0.2">
      <c r="D1133" s="86"/>
      <c r="F1133" s="91" t="s">
        <v>201</v>
      </c>
      <c r="G1133" s="86" t="s">
        <v>687</v>
      </c>
      <c r="H1133" s="92">
        <v>10846902.999999994</v>
      </c>
      <c r="I1133" s="99">
        <v>5342999.9169359216</v>
      </c>
      <c r="J1133" s="99">
        <v>264123.57762956916</v>
      </c>
      <c r="K1133" s="99">
        <v>967469.52772746852</v>
      </c>
      <c r="L1133" s="99">
        <v>30452.505831237162</v>
      </c>
      <c r="M1133" s="99">
        <v>2855.7385539387301</v>
      </c>
      <c r="N1133" s="99">
        <v>1000777.7721126444</v>
      </c>
      <c r="O1133" s="99">
        <v>735427.341370782</v>
      </c>
      <c r="P1133" s="99">
        <v>137031.53959941509</v>
      </c>
      <c r="Q1133" s="99">
        <v>61922.001217642544</v>
      </c>
      <c r="R1133" s="99">
        <v>2784.5631777886715</v>
      </c>
      <c r="S1133" s="99">
        <v>937165.44536562823</v>
      </c>
      <c r="T1133" s="99">
        <v>25690.360712642283</v>
      </c>
      <c r="U1133" s="99">
        <v>420418.37589138694</v>
      </c>
      <c r="V1133" s="99">
        <v>2221922.9296882283</v>
      </c>
      <c r="W1133" s="99">
        <v>401242.45436462975</v>
      </c>
      <c r="X1133" s="99">
        <v>3069274.1206568875</v>
      </c>
      <c r="Y1133" s="99">
        <v>225848.56955847965</v>
      </c>
      <c r="Z1133" s="99">
        <v>3782.8772104744489</v>
      </c>
      <c r="AA1133" s="99">
        <v>229631.44676895411</v>
      </c>
      <c r="AB1133" s="99">
        <v>2930.7205303922292</v>
      </c>
      <c r="AC1133" s="99">
        <v>0</v>
      </c>
      <c r="AD1133" s="99">
        <v>0</v>
      </c>
    </row>
    <row r="1134" spans="4:30" hidden="1" outlineLevel="1" x14ac:dyDescent="0.2">
      <c r="D1134" s="86"/>
      <c r="F1134" s="91" t="s">
        <v>201</v>
      </c>
      <c r="G1134" s="86" t="s">
        <v>686</v>
      </c>
      <c r="H1134" s="92">
        <v>0</v>
      </c>
      <c r="I1134" s="99">
        <v>0</v>
      </c>
      <c r="J1134" s="99">
        <v>0</v>
      </c>
      <c r="K1134" s="99">
        <v>0</v>
      </c>
      <c r="L1134" s="99">
        <v>0</v>
      </c>
      <c r="M1134" s="99">
        <v>0</v>
      </c>
      <c r="N1134" s="99">
        <v>0</v>
      </c>
      <c r="O1134" s="99">
        <v>0</v>
      </c>
      <c r="P1134" s="99">
        <v>0</v>
      </c>
      <c r="Q1134" s="99">
        <v>0</v>
      </c>
      <c r="R1134" s="99">
        <v>0</v>
      </c>
      <c r="S1134" s="99">
        <v>0</v>
      </c>
      <c r="T1134" s="99">
        <v>0</v>
      </c>
      <c r="U1134" s="99">
        <v>0</v>
      </c>
      <c r="V1134" s="99">
        <v>0</v>
      </c>
      <c r="W1134" s="99">
        <v>0</v>
      </c>
      <c r="X1134" s="99">
        <v>0</v>
      </c>
      <c r="Y1134" s="99">
        <v>0</v>
      </c>
      <c r="Z1134" s="99">
        <v>0</v>
      </c>
      <c r="AA1134" s="99">
        <v>0</v>
      </c>
      <c r="AB1134" s="99">
        <v>0</v>
      </c>
      <c r="AC1134" s="99">
        <v>0</v>
      </c>
      <c r="AD1134" s="99">
        <v>0</v>
      </c>
    </row>
    <row r="1135" spans="4:30" hidden="1" outlineLevel="1" x14ac:dyDescent="0.2">
      <c r="D1135" s="86"/>
      <c r="F1135" s="91" t="s">
        <v>201</v>
      </c>
      <c r="G1135" s="86" t="s">
        <v>685</v>
      </c>
      <c r="H1135" s="92">
        <v>0</v>
      </c>
      <c r="I1135" s="99">
        <v>0</v>
      </c>
      <c r="J1135" s="99">
        <v>0</v>
      </c>
      <c r="K1135" s="99">
        <v>0</v>
      </c>
      <c r="L1135" s="99">
        <v>0</v>
      </c>
      <c r="M1135" s="99">
        <v>0</v>
      </c>
      <c r="N1135" s="99">
        <v>0</v>
      </c>
      <c r="O1135" s="99">
        <v>0</v>
      </c>
      <c r="P1135" s="99">
        <v>0</v>
      </c>
      <c r="Q1135" s="99">
        <v>0</v>
      </c>
      <c r="R1135" s="99">
        <v>0</v>
      </c>
      <c r="S1135" s="99">
        <v>0</v>
      </c>
      <c r="T1135" s="99">
        <v>0</v>
      </c>
      <c r="U1135" s="99">
        <v>0</v>
      </c>
      <c r="V1135" s="99">
        <v>0</v>
      </c>
      <c r="W1135" s="99">
        <v>0</v>
      </c>
      <c r="X1135" s="99">
        <v>0</v>
      </c>
      <c r="Y1135" s="99">
        <v>0</v>
      </c>
      <c r="Z1135" s="99">
        <v>0</v>
      </c>
      <c r="AA1135" s="99">
        <v>0</v>
      </c>
      <c r="AB1135" s="99">
        <v>0</v>
      </c>
      <c r="AC1135" s="99">
        <v>0</v>
      </c>
      <c r="AD1135" s="99">
        <v>0</v>
      </c>
    </row>
    <row r="1136" spans="4:30" hidden="1" outlineLevel="1" x14ac:dyDescent="0.2">
      <c r="D1136" s="86"/>
      <c r="F1136" s="91" t="s">
        <v>201</v>
      </c>
      <c r="G1136" s="86" t="s">
        <v>684</v>
      </c>
      <c r="H1136" s="92">
        <v>0</v>
      </c>
      <c r="I1136" s="99">
        <v>0</v>
      </c>
      <c r="J1136" s="99">
        <v>0</v>
      </c>
      <c r="K1136" s="99">
        <v>0</v>
      </c>
      <c r="L1136" s="99">
        <v>0</v>
      </c>
      <c r="M1136" s="99">
        <v>0</v>
      </c>
      <c r="N1136" s="99">
        <v>0</v>
      </c>
      <c r="O1136" s="99">
        <v>0</v>
      </c>
      <c r="P1136" s="99">
        <v>0</v>
      </c>
      <c r="Q1136" s="99">
        <v>0</v>
      </c>
      <c r="R1136" s="99">
        <v>0</v>
      </c>
      <c r="S1136" s="99">
        <v>0</v>
      </c>
      <c r="T1136" s="99">
        <v>0</v>
      </c>
      <c r="U1136" s="99">
        <v>0</v>
      </c>
      <c r="V1136" s="99">
        <v>0</v>
      </c>
      <c r="W1136" s="99">
        <v>0</v>
      </c>
      <c r="X1136" s="99">
        <v>0</v>
      </c>
      <c r="Y1136" s="99">
        <v>0</v>
      </c>
      <c r="Z1136" s="99">
        <v>0</v>
      </c>
      <c r="AA1136" s="99">
        <v>0</v>
      </c>
      <c r="AB1136" s="99">
        <v>0</v>
      </c>
      <c r="AC1136" s="99">
        <v>0</v>
      </c>
      <c r="AD1136" s="99">
        <v>0</v>
      </c>
    </row>
    <row r="1137" spans="4:30" hidden="1" outlineLevel="1" x14ac:dyDescent="0.2">
      <c r="D1137" s="86"/>
      <c r="F1137" s="91" t="s">
        <v>201</v>
      </c>
      <c r="G1137" s="86" t="s">
        <v>683</v>
      </c>
      <c r="H1137" s="92">
        <v>0</v>
      </c>
      <c r="I1137" s="99">
        <v>0</v>
      </c>
      <c r="J1137" s="99">
        <v>0</v>
      </c>
      <c r="K1137" s="99">
        <v>0</v>
      </c>
      <c r="L1137" s="99">
        <v>0</v>
      </c>
      <c r="M1137" s="99">
        <v>0</v>
      </c>
      <c r="N1137" s="99">
        <v>0</v>
      </c>
      <c r="O1137" s="99">
        <v>0</v>
      </c>
      <c r="P1137" s="99">
        <v>0</v>
      </c>
      <c r="Q1137" s="99">
        <v>0</v>
      </c>
      <c r="R1137" s="99">
        <v>0</v>
      </c>
      <c r="S1137" s="99">
        <v>0</v>
      </c>
      <c r="T1137" s="99">
        <v>0</v>
      </c>
      <c r="U1137" s="99">
        <v>0</v>
      </c>
      <c r="V1137" s="99">
        <v>0</v>
      </c>
      <c r="W1137" s="99">
        <v>0</v>
      </c>
      <c r="X1137" s="99">
        <v>0</v>
      </c>
      <c r="Y1137" s="99">
        <v>0</v>
      </c>
      <c r="Z1137" s="99">
        <v>0</v>
      </c>
      <c r="AA1137" s="99">
        <v>0</v>
      </c>
      <c r="AB1137" s="99">
        <v>0</v>
      </c>
      <c r="AC1137" s="99">
        <v>0</v>
      </c>
      <c r="AD1137" s="99">
        <v>0</v>
      </c>
    </row>
    <row r="1138" spans="4:30" hidden="1" outlineLevel="1" x14ac:dyDescent="0.2">
      <c r="D1138" s="86"/>
      <c r="F1138" s="91" t="s">
        <v>201</v>
      </c>
      <c r="G1138" s="86" t="s">
        <v>682</v>
      </c>
      <c r="H1138" s="92">
        <v>0</v>
      </c>
      <c r="I1138" s="99">
        <v>0</v>
      </c>
      <c r="J1138" s="99">
        <v>0</v>
      </c>
      <c r="K1138" s="99">
        <v>0</v>
      </c>
      <c r="L1138" s="99">
        <v>0</v>
      </c>
      <c r="M1138" s="99">
        <v>0</v>
      </c>
      <c r="N1138" s="99">
        <v>0</v>
      </c>
      <c r="O1138" s="99">
        <v>0</v>
      </c>
      <c r="P1138" s="99">
        <v>0</v>
      </c>
      <c r="Q1138" s="99">
        <v>0</v>
      </c>
      <c r="R1138" s="99">
        <v>0</v>
      </c>
      <c r="S1138" s="99">
        <v>0</v>
      </c>
      <c r="T1138" s="99">
        <v>0</v>
      </c>
      <c r="U1138" s="99">
        <v>0</v>
      </c>
      <c r="V1138" s="99">
        <v>0</v>
      </c>
      <c r="W1138" s="99">
        <v>0</v>
      </c>
      <c r="X1138" s="99">
        <v>0</v>
      </c>
      <c r="Y1138" s="99">
        <v>0</v>
      </c>
      <c r="Z1138" s="99">
        <v>0</v>
      </c>
      <c r="AA1138" s="99">
        <v>0</v>
      </c>
      <c r="AB1138" s="99">
        <v>0</v>
      </c>
      <c r="AC1138" s="99">
        <v>0</v>
      </c>
      <c r="AD1138" s="99">
        <v>0</v>
      </c>
    </row>
    <row r="1139" spans="4:30" hidden="1" outlineLevel="1" x14ac:dyDescent="0.2">
      <c r="D1139" s="86"/>
      <c r="F1139" s="91" t="s">
        <v>201</v>
      </c>
      <c r="G1139" s="86" t="s">
        <v>681</v>
      </c>
      <c r="H1139" s="92">
        <v>0</v>
      </c>
      <c r="I1139" s="99">
        <v>0</v>
      </c>
      <c r="J1139" s="99">
        <v>0</v>
      </c>
      <c r="K1139" s="99">
        <v>0</v>
      </c>
      <c r="L1139" s="99">
        <v>0</v>
      </c>
      <c r="M1139" s="99">
        <v>0</v>
      </c>
      <c r="N1139" s="99">
        <v>0</v>
      </c>
      <c r="O1139" s="99">
        <v>0</v>
      </c>
      <c r="P1139" s="99">
        <v>0</v>
      </c>
      <c r="Q1139" s="99">
        <v>0</v>
      </c>
      <c r="R1139" s="99">
        <v>0</v>
      </c>
      <c r="S1139" s="99">
        <v>0</v>
      </c>
      <c r="T1139" s="99">
        <v>0</v>
      </c>
      <c r="U1139" s="99">
        <v>0</v>
      </c>
      <c r="V1139" s="99">
        <v>0</v>
      </c>
      <c r="W1139" s="99">
        <v>0</v>
      </c>
      <c r="X1139" s="99">
        <v>0</v>
      </c>
      <c r="Y1139" s="99">
        <v>0</v>
      </c>
      <c r="Z1139" s="99">
        <v>0</v>
      </c>
      <c r="AA1139" s="99">
        <v>0</v>
      </c>
      <c r="AB1139" s="99">
        <v>0</v>
      </c>
      <c r="AC1139" s="99">
        <v>0</v>
      </c>
      <c r="AD1139" s="99">
        <v>0</v>
      </c>
    </row>
    <row r="1140" spans="4:30" collapsed="1" x14ac:dyDescent="0.2">
      <c r="D1140" s="86" t="s">
        <v>574</v>
      </c>
      <c r="E1140" s="104">
        <v>10846903</v>
      </c>
      <c r="F1140" s="104" t="s">
        <v>201</v>
      </c>
      <c r="G1140" s="86" t="s">
        <v>679</v>
      </c>
      <c r="H1140" s="92">
        <v>10846902.999999994</v>
      </c>
      <c r="I1140" s="99">
        <v>5342999.9169359216</v>
      </c>
      <c r="J1140" s="99">
        <v>264123.57762956916</v>
      </c>
      <c r="K1140" s="99">
        <v>967469.52772746852</v>
      </c>
      <c r="L1140" s="99">
        <v>30452.505831237162</v>
      </c>
      <c r="M1140" s="99">
        <v>2855.7385539387301</v>
      </c>
      <c r="N1140" s="99">
        <v>1000777.7721126444</v>
      </c>
      <c r="O1140" s="99">
        <v>735427.341370782</v>
      </c>
      <c r="P1140" s="99">
        <v>137031.53959941509</v>
      </c>
      <c r="Q1140" s="99">
        <v>61922.001217642544</v>
      </c>
      <c r="R1140" s="99">
        <v>2784.5631777886715</v>
      </c>
      <c r="S1140" s="99">
        <v>937165.44536562823</v>
      </c>
      <c r="T1140" s="99">
        <v>25690.360712642283</v>
      </c>
      <c r="U1140" s="99">
        <v>420418.37589138694</v>
      </c>
      <c r="V1140" s="99">
        <v>2221922.9296882283</v>
      </c>
      <c r="W1140" s="99">
        <v>401242.45436462975</v>
      </c>
      <c r="X1140" s="99">
        <v>3069274.1206568875</v>
      </c>
      <c r="Y1140" s="99">
        <v>225848.56955847965</v>
      </c>
      <c r="Z1140" s="99">
        <v>3782.8772104744489</v>
      </c>
      <c r="AA1140" s="99">
        <v>229631.44676895411</v>
      </c>
      <c r="AB1140" s="99">
        <v>2930.7205303922292</v>
      </c>
      <c r="AC1140" s="99">
        <v>0</v>
      </c>
      <c r="AD1140" s="99">
        <v>0</v>
      </c>
    </row>
    <row r="1141" spans="4:30" hidden="1" outlineLevel="1" x14ac:dyDescent="0.2">
      <c r="D1141" s="86"/>
      <c r="F1141" s="91" t="s">
        <v>201</v>
      </c>
      <c r="G1141" s="86" t="s">
        <v>687</v>
      </c>
      <c r="H1141" s="92">
        <v>0</v>
      </c>
      <c r="I1141" s="99">
        <v>0</v>
      </c>
      <c r="J1141" s="99">
        <v>0</v>
      </c>
      <c r="K1141" s="99">
        <v>0</v>
      </c>
      <c r="L1141" s="99">
        <v>0</v>
      </c>
      <c r="M1141" s="99">
        <v>0</v>
      </c>
      <c r="N1141" s="99">
        <v>0</v>
      </c>
      <c r="O1141" s="99">
        <v>0</v>
      </c>
      <c r="P1141" s="99">
        <v>0</v>
      </c>
      <c r="Q1141" s="99">
        <v>0</v>
      </c>
      <c r="R1141" s="99">
        <v>0</v>
      </c>
      <c r="S1141" s="99">
        <v>0</v>
      </c>
      <c r="T1141" s="99">
        <v>0</v>
      </c>
      <c r="U1141" s="99">
        <v>0</v>
      </c>
      <c r="V1141" s="99">
        <v>0</v>
      </c>
      <c r="W1141" s="99">
        <v>0</v>
      </c>
      <c r="X1141" s="99">
        <v>0</v>
      </c>
      <c r="Y1141" s="99">
        <v>0</v>
      </c>
      <c r="Z1141" s="99">
        <v>0</v>
      </c>
      <c r="AA1141" s="99">
        <v>0</v>
      </c>
      <c r="AB1141" s="99">
        <v>0</v>
      </c>
      <c r="AC1141" s="99">
        <v>0</v>
      </c>
      <c r="AD1141" s="99">
        <v>0</v>
      </c>
    </row>
    <row r="1142" spans="4:30" hidden="1" outlineLevel="1" x14ac:dyDescent="0.2">
      <c r="D1142" s="86"/>
      <c r="F1142" s="91" t="s">
        <v>201</v>
      </c>
      <c r="G1142" s="86" t="s">
        <v>686</v>
      </c>
      <c r="H1142" s="92">
        <v>0</v>
      </c>
      <c r="I1142" s="99">
        <v>0</v>
      </c>
      <c r="J1142" s="99">
        <v>0</v>
      </c>
      <c r="K1142" s="99">
        <v>0</v>
      </c>
      <c r="L1142" s="99">
        <v>0</v>
      </c>
      <c r="M1142" s="99">
        <v>0</v>
      </c>
      <c r="N1142" s="99">
        <v>0</v>
      </c>
      <c r="O1142" s="99">
        <v>0</v>
      </c>
      <c r="P1142" s="99">
        <v>0</v>
      </c>
      <c r="Q1142" s="99">
        <v>0</v>
      </c>
      <c r="R1142" s="99">
        <v>0</v>
      </c>
      <c r="S1142" s="99">
        <v>0</v>
      </c>
      <c r="T1142" s="99">
        <v>0</v>
      </c>
      <c r="U1142" s="99">
        <v>0</v>
      </c>
      <c r="V1142" s="99">
        <v>0</v>
      </c>
      <c r="W1142" s="99">
        <v>0</v>
      </c>
      <c r="X1142" s="99">
        <v>0</v>
      </c>
      <c r="Y1142" s="99">
        <v>0</v>
      </c>
      <c r="Z1142" s="99">
        <v>0</v>
      </c>
      <c r="AA1142" s="99">
        <v>0</v>
      </c>
      <c r="AB1142" s="99">
        <v>0</v>
      </c>
      <c r="AC1142" s="99">
        <v>0</v>
      </c>
      <c r="AD1142" s="99">
        <v>0</v>
      </c>
    </row>
    <row r="1143" spans="4:30" hidden="1" outlineLevel="1" x14ac:dyDescent="0.2">
      <c r="D1143" s="86"/>
      <c r="F1143" s="91" t="s">
        <v>201</v>
      </c>
      <c r="G1143" s="86" t="s">
        <v>685</v>
      </c>
      <c r="H1143" s="92">
        <v>0</v>
      </c>
      <c r="I1143" s="99">
        <v>0</v>
      </c>
      <c r="J1143" s="99">
        <v>0</v>
      </c>
      <c r="K1143" s="99">
        <v>0</v>
      </c>
      <c r="L1143" s="99">
        <v>0</v>
      </c>
      <c r="M1143" s="99">
        <v>0</v>
      </c>
      <c r="N1143" s="99">
        <v>0</v>
      </c>
      <c r="O1143" s="99">
        <v>0</v>
      </c>
      <c r="P1143" s="99">
        <v>0</v>
      </c>
      <c r="Q1143" s="99">
        <v>0</v>
      </c>
      <c r="R1143" s="99">
        <v>0</v>
      </c>
      <c r="S1143" s="99">
        <v>0</v>
      </c>
      <c r="T1143" s="99">
        <v>0</v>
      </c>
      <c r="U1143" s="99">
        <v>0</v>
      </c>
      <c r="V1143" s="99">
        <v>0</v>
      </c>
      <c r="W1143" s="99">
        <v>0</v>
      </c>
      <c r="X1143" s="99">
        <v>0</v>
      </c>
      <c r="Y1143" s="99">
        <v>0</v>
      </c>
      <c r="Z1143" s="99">
        <v>0</v>
      </c>
      <c r="AA1143" s="99">
        <v>0</v>
      </c>
      <c r="AB1143" s="99">
        <v>0</v>
      </c>
      <c r="AC1143" s="99">
        <v>0</v>
      </c>
      <c r="AD1143" s="99">
        <v>0</v>
      </c>
    </row>
    <row r="1144" spans="4:30" hidden="1" outlineLevel="1" x14ac:dyDescent="0.2">
      <c r="D1144" s="86"/>
      <c r="F1144" s="91" t="s">
        <v>201</v>
      </c>
      <c r="G1144" s="86" t="s">
        <v>684</v>
      </c>
      <c r="H1144" s="92">
        <v>0</v>
      </c>
      <c r="I1144" s="99">
        <v>0</v>
      </c>
      <c r="J1144" s="99">
        <v>0</v>
      </c>
      <c r="K1144" s="99">
        <v>0</v>
      </c>
      <c r="L1144" s="99">
        <v>0</v>
      </c>
      <c r="M1144" s="99">
        <v>0</v>
      </c>
      <c r="N1144" s="99">
        <v>0</v>
      </c>
      <c r="O1144" s="99">
        <v>0</v>
      </c>
      <c r="P1144" s="99">
        <v>0</v>
      </c>
      <c r="Q1144" s="99">
        <v>0</v>
      </c>
      <c r="R1144" s="99">
        <v>0</v>
      </c>
      <c r="S1144" s="99">
        <v>0</v>
      </c>
      <c r="T1144" s="99">
        <v>0</v>
      </c>
      <c r="U1144" s="99">
        <v>0</v>
      </c>
      <c r="V1144" s="99">
        <v>0</v>
      </c>
      <c r="W1144" s="99">
        <v>0</v>
      </c>
      <c r="X1144" s="99">
        <v>0</v>
      </c>
      <c r="Y1144" s="99">
        <v>0</v>
      </c>
      <c r="Z1144" s="99">
        <v>0</v>
      </c>
      <c r="AA1144" s="99">
        <v>0</v>
      </c>
      <c r="AB1144" s="99">
        <v>0</v>
      </c>
      <c r="AC1144" s="99">
        <v>0</v>
      </c>
      <c r="AD1144" s="99">
        <v>0</v>
      </c>
    </row>
    <row r="1145" spans="4:30" hidden="1" outlineLevel="1" x14ac:dyDescent="0.2">
      <c r="D1145" s="86"/>
      <c r="F1145" s="91" t="s">
        <v>201</v>
      </c>
      <c r="G1145" s="86" t="s">
        <v>683</v>
      </c>
      <c r="H1145" s="92">
        <v>0</v>
      </c>
      <c r="I1145" s="99">
        <v>0</v>
      </c>
      <c r="J1145" s="99">
        <v>0</v>
      </c>
      <c r="K1145" s="99">
        <v>0</v>
      </c>
      <c r="L1145" s="99">
        <v>0</v>
      </c>
      <c r="M1145" s="99">
        <v>0</v>
      </c>
      <c r="N1145" s="99">
        <v>0</v>
      </c>
      <c r="O1145" s="99">
        <v>0</v>
      </c>
      <c r="P1145" s="99">
        <v>0</v>
      </c>
      <c r="Q1145" s="99">
        <v>0</v>
      </c>
      <c r="R1145" s="99">
        <v>0</v>
      </c>
      <c r="S1145" s="99">
        <v>0</v>
      </c>
      <c r="T1145" s="99">
        <v>0</v>
      </c>
      <c r="U1145" s="99">
        <v>0</v>
      </c>
      <c r="V1145" s="99">
        <v>0</v>
      </c>
      <c r="W1145" s="99">
        <v>0</v>
      </c>
      <c r="X1145" s="99">
        <v>0</v>
      </c>
      <c r="Y1145" s="99">
        <v>0</v>
      </c>
      <c r="Z1145" s="99">
        <v>0</v>
      </c>
      <c r="AA1145" s="99">
        <v>0</v>
      </c>
      <c r="AB1145" s="99">
        <v>0</v>
      </c>
      <c r="AC1145" s="99">
        <v>0</v>
      </c>
      <c r="AD1145" s="99">
        <v>0</v>
      </c>
    </row>
    <row r="1146" spans="4:30" hidden="1" outlineLevel="1" x14ac:dyDescent="0.2">
      <c r="D1146" s="86"/>
      <c r="F1146" s="91" t="s">
        <v>201</v>
      </c>
      <c r="G1146" s="86" t="s">
        <v>682</v>
      </c>
      <c r="H1146" s="92">
        <v>0</v>
      </c>
      <c r="I1146" s="99">
        <v>0</v>
      </c>
      <c r="J1146" s="99">
        <v>0</v>
      </c>
      <c r="K1146" s="99">
        <v>0</v>
      </c>
      <c r="L1146" s="99">
        <v>0</v>
      </c>
      <c r="M1146" s="99">
        <v>0</v>
      </c>
      <c r="N1146" s="99">
        <v>0</v>
      </c>
      <c r="O1146" s="99">
        <v>0</v>
      </c>
      <c r="P1146" s="99">
        <v>0</v>
      </c>
      <c r="Q1146" s="99">
        <v>0</v>
      </c>
      <c r="R1146" s="99">
        <v>0</v>
      </c>
      <c r="S1146" s="99">
        <v>0</v>
      </c>
      <c r="T1146" s="99">
        <v>0</v>
      </c>
      <c r="U1146" s="99">
        <v>0</v>
      </c>
      <c r="V1146" s="99">
        <v>0</v>
      </c>
      <c r="W1146" s="99">
        <v>0</v>
      </c>
      <c r="X1146" s="99">
        <v>0</v>
      </c>
      <c r="Y1146" s="99">
        <v>0</v>
      </c>
      <c r="Z1146" s="99">
        <v>0</v>
      </c>
      <c r="AA1146" s="99">
        <v>0</v>
      </c>
      <c r="AB1146" s="99">
        <v>0</v>
      </c>
      <c r="AC1146" s="99">
        <v>0</v>
      </c>
      <c r="AD1146" s="99">
        <v>0</v>
      </c>
    </row>
    <row r="1147" spans="4:30" hidden="1" outlineLevel="1" x14ac:dyDescent="0.2">
      <c r="D1147" s="86"/>
      <c r="F1147" s="91" t="s">
        <v>201</v>
      </c>
      <c r="G1147" s="86" t="s">
        <v>681</v>
      </c>
      <c r="H1147" s="92">
        <v>0</v>
      </c>
      <c r="I1147" s="99">
        <v>0</v>
      </c>
      <c r="J1147" s="99">
        <v>0</v>
      </c>
      <c r="K1147" s="99">
        <v>0</v>
      </c>
      <c r="L1147" s="99">
        <v>0</v>
      </c>
      <c r="M1147" s="99">
        <v>0</v>
      </c>
      <c r="N1147" s="99">
        <v>0</v>
      </c>
      <c r="O1147" s="99">
        <v>0</v>
      </c>
      <c r="P1147" s="99">
        <v>0</v>
      </c>
      <c r="Q1147" s="99">
        <v>0</v>
      </c>
      <c r="R1147" s="99">
        <v>0</v>
      </c>
      <c r="S1147" s="99">
        <v>0</v>
      </c>
      <c r="T1147" s="99">
        <v>0</v>
      </c>
      <c r="U1147" s="99">
        <v>0</v>
      </c>
      <c r="V1147" s="99">
        <v>0</v>
      </c>
      <c r="W1147" s="99">
        <v>0</v>
      </c>
      <c r="X1147" s="99">
        <v>0</v>
      </c>
      <c r="Y1147" s="99">
        <v>0</v>
      </c>
      <c r="Z1147" s="99">
        <v>0</v>
      </c>
      <c r="AA1147" s="99">
        <v>0</v>
      </c>
      <c r="AB1147" s="99">
        <v>0</v>
      </c>
      <c r="AC1147" s="99">
        <v>0</v>
      </c>
      <c r="AD1147" s="99">
        <v>0</v>
      </c>
    </row>
    <row r="1148" spans="4:30" collapsed="1" x14ac:dyDescent="0.2">
      <c r="D1148" s="86" t="s">
        <v>573</v>
      </c>
      <c r="E1148" s="104">
        <v>0</v>
      </c>
      <c r="F1148" s="104" t="s">
        <v>201</v>
      </c>
      <c r="G1148" s="86" t="s">
        <v>679</v>
      </c>
      <c r="H1148" s="92">
        <v>0</v>
      </c>
      <c r="I1148" s="99">
        <v>0</v>
      </c>
      <c r="J1148" s="99">
        <v>0</v>
      </c>
      <c r="K1148" s="99">
        <v>0</v>
      </c>
      <c r="L1148" s="99">
        <v>0</v>
      </c>
      <c r="M1148" s="99">
        <v>0</v>
      </c>
      <c r="N1148" s="99">
        <v>0</v>
      </c>
      <c r="O1148" s="99">
        <v>0</v>
      </c>
      <c r="P1148" s="99">
        <v>0</v>
      </c>
      <c r="Q1148" s="99">
        <v>0</v>
      </c>
      <c r="R1148" s="99">
        <v>0</v>
      </c>
      <c r="S1148" s="99">
        <v>0</v>
      </c>
      <c r="T1148" s="99">
        <v>0</v>
      </c>
      <c r="U1148" s="99">
        <v>0</v>
      </c>
      <c r="V1148" s="99">
        <v>0</v>
      </c>
      <c r="W1148" s="99">
        <v>0</v>
      </c>
      <c r="X1148" s="99">
        <v>0</v>
      </c>
      <c r="Y1148" s="99">
        <v>0</v>
      </c>
      <c r="Z1148" s="99">
        <v>0</v>
      </c>
      <c r="AA1148" s="99">
        <v>0</v>
      </c>
      <c r="AB1148" s="99">
        <v>0</v>
      </c>
      <c r="AC1148" s="99">
        <v>0</v>
      </c>
      <c r="AD1148" s="99">
        <v>0</v>
      </c>
    </row>
    <row r="1149" spans="4:30" hidden="1" outlineLevel="1" x14ac:dyDescent="0.2">
      <c r="D1149" s="86"/>
      <c r="F1149" s="91" t="s">
        <v>201</v>
      </c>
      <c r="G1149" s="86" t="s">
        <v>687</v>
      </c>
      <c r="H1149" s="92">
        <v>18.999999999999989</v>
      </c>
      <c r="I1149" s="99">
        <v>9.3590768186811033</v>
      </c>
      <c r="J1149" s="99">
        <v>0.46265260922512297</v>
      </c>
      <c r="K1149" s="99">
        <v>1.6946699926072817</v>
      </c>
      <c r="L1149" s="99">
        <v>5.3342194614767559E-2</v>
      </c>
      <c r="M1149" s="99">
        <v>5.0022603248905126E-3</v>
      </c>
      <c r="N1149" s="99">
        <v>1.7530144475469398</v>
      </c>
      <c r="O1149" s="99">
        <v>1.2882128185386057</v>
      </c>
      <c r="P1149" s="99">
        <v>0.24003157881921564</v>
      </c>
      <c r="Q1149" s="99">
        <v>0.10846580108029069</v>
      </c>
      <c r="R1149" s="99">
        <v>4.8775858305347402E-3</v>
      </c>
      <c r="S1149" s="99">
        <v>1.6415877842686468</v>
      </c>
      <c r="T1149" s="99">
        <v>4.5000573300987702E-2</v>
      </c>
      <c r="U1149" s="99">
        <v>0.73642671479005128</v>
      </c>
      <c r="V1149" s="99">
        <v>3.8920358801103259</v>
      </c>
      <c r="W1149" s="99">
        <v>0.70283717231803089</v>
      </c>
      <c r="X1149" s="99">
        <v>5.3763003405193954</v>
      </c>
      <c r="Y1149" s="99">
        <v>0.39560811243643584</v>
      </c>
      <c r="Z1149" s="99">
        <v>6.6262846638358002E-3</v>
      </c>
      <c r="AA1149" s="99">
        <v>0.40223439710027165</v>
      </c>
      <c r="AB1149" s="99">
        <v>5.1336026585148175E-3</v>
      </c>
      <c r="AC1149" s="99">
        <v>0</v>
      </c>
      <c r="AD1149" s="99">
        <v>0</v>
      </c>
    </row>
    <row r="1150" spans="4:30" hidden="1" outlineLevel="1" x14ac:dyDescent="0.2">
      <c r="D1150" s="86"/>
      <c r="F1150" s="91" t="s">
        <v>201</v>
      </c>
      <c r="G1150" s="86" t="s">
        <v>686</v>
      </c>
      <c r="H1150" s="92">
        <v>0</v>
      </c>
      <c r="I1150" s="99">
        <v>0</v>
      </c>
      <c r="J1150" s="99">
        <v>0</v>
      </c>
      <c r="K1150" s="99">
        <v>0</v>
      </c>
      <c r="L1150" s="99">
        <v>0</v>
      </c>
      <c r="M1150" s="99">
        <v>0</v>
      </c>
      <c r="N1150" s="99">
        <v>0</v>
      </c>
      <c r="O1150" s="99">
        <v>0</v>
      </c>
      <c r="P1150" s="99">
        <v>0</v>
      </c>
      <c r="Q1150" s="99">
        <v>0</v>
      </c>
      <c r="R1150" s="99">
        <v>0</v>
      </c>
      <c r="S1150" s="99">
        <v>0</v>
      </c>
      <c r="T1150" s="99">
        <v>0</v>
      </c>
      <c r="U1150" s="99">
        <v>0</v>
      </c>
      <c r="V1150" s="99">
        <v>0</v>
      </c>
      <c r="W1150" s="99">
        <v>0</v>
      </c>
      <c r="X1150" s="99">
        <v>0</v>
      </c>
      <c r="Y1150" s="99">
        <v>0</v>
      </c>
      <c r="Z1150" s="99">
        <v>0</v>
      </c>
      <c r="AA1150" s="99">
        <v>0</v>
      </c>
      <c r="AB1150" s="99">
        <v>0</v>
      </c>
      <c r="AC1150" s="99">
        <v>0</v>
      </c>
      <c r="AD1150" s="99">
        <v>0</v>
      </c>
    </row>
    <row r="1151" spans="4:30" hidden="1" outlineLevel="1" x14ac:dyDescent="0.2">
      <c r="D1151" s="86"/>
      <c r="F1151" s="91" t="s">
        <v>201</v>
      </c>
      <c r="G1151" s="86" t="s">
        <v>685</v>
      </c>
      <c r="H1151" s="92">
        <v>0</v>
      </c>
      <c r="I1151" s="99">
        <v>0</v>
      </c>
      <c r="J1151" s="99">
        <v>0</v>
      </c>
      <c r="K1151" s="99">
        <v>0</v>
      </c>
      <c r="L1151" s="99">
        <v>0</v>
      </c>
      <c r="M1151" s="99">
        <v>0</v>
      </c>
      <c r="N1151" s="99">
        <v>0</v>
      </c>
      <c r="O1151" s="99">
        <v>0</v>
      </c>
      <c r="P1151" s="99">
        <v>0</v>
      </c>
      <c r="Q1151" s="99">
        <v>0</v>
      </c>
      <c r="R1151" s="99">
        <v>0</v>
      </c>
      <c r="S1151" s="99">
        <v>0</v>
      </c>
      <c r="T1151" s="99">
        <v>0</v>
      </c>
      <c r="U1151" s="99">
        <v>0</v>
      </c>
      <c r="V1151" s="99">
        <v>0</v>
      </c>
      <c r="W1151" s="99">
        <v>0</v>
      </c>
      <c r="X1151" s="99">
        <v>0</v>
      </c>
      <c r="Y1151" s="99">
        <v>0</v>
      </c>
      <c r="Z1151" s="99">
        <v>0</v>
      </c>
      <c r="AA1151" s="99">
        <v>0</v>
      </c>
      <c r="AB1151" s="99">
        <v>0</v>
      </c>
      <c r="AC1151" s="99">
        <v>0</v>
      </c>
      <c r="AD1151" s="99">
        <v>0</v>
      </c>
    </row>
    <row r="1152" spans="4:30" hidden="1" outlineLevel="1" x14ac:dyDescent="0.2">
      <c r="D1152" s="86"/>
      <c r="F1152" s="91" t="s">
        <v>201</v>
      </c>
      <c r="G1152" s="86" t="s">
        <v>684</v>
      </c>
      <c r="H1152" s="92">
        <v>0</v>
      </c>
      <c r="I1152" s="99">
        <v>0</v>
      </c>
      <c r="J1152" s="99">
        <v>0</v>
      </c>
      <c r="K1152" s="99">
        <v>0</v>
      </c>
      <c r="L1152" s="99">
        <v>0</v>
      </c>
      <c r="M1152" s="99">
        <v>0</v>
      </c>
      <c r="N1152" s="99">
        <v>0</v>
      </c>
      <c r="O1152" s="99">
        <v>0</v>
      </c>
      <c r="P1152" s="99">
        <v>0</v>
      </c>
      <c r="Q1152" s="99">
        <v>0</v>
      </c>
      <c r="R1152" s="99">
        <v>0</v>
      </c>
      <c r="S1152" s="99">
        <v>0</v>
      </c>
      <c r="T1152" s="99">
        <v>0</v>
      </c>
      <c r="U1152" s="99">
        <v>0</v>
      </c>
      <c r="V1152" s="99">
        <v>0</v>
      </c>
      <c r="W1152" s="99">
        <v>0</v>
      </c>
      <c r="X1152" s="99">
        <v>0</v>
      </c>
      <c r="Y1152" s="99">
        <v>0</v>
      </c>
      <c r="Z1152" s="99">
        <v>0</v>
      </c>
      <c r="AA1152" s="99">
        <v>0</v>
      </c>
      <c r="AB1152" s="99">
        <v>0</v>
      </c>
      <c r="AC1152" s="99">
        <v>0</v>
      </c>
      <c r="AD1152" s="99">
        <v>0</v>
      </c>
    </row>
    <row r="1153" spans="4:30" hidden="1" outlineLevel="1" x14ac:dyDescent="0.2">
      <c r="D1153" s="86"/>
      <c r="F1153" s="91" t="s">
        <v>201</v>
      </c>
      <c r="G1153" s="86" t="s">
        <v>683</v>
      </c>
      <c r="H1153" s="92">
        <v>0</v>
      </c>
      <c r="I1153" s="99">
        <v>0</v>
      </c>
      <c r="J1153" s="99">
        <v>0</v>
      </c>
      <c r="K1153" s="99">
        <v>0</v>
      </c>
      <c r="L1153" s="99">
        <v>0</v>
      </c>
      <c r="M1153" s="99">
        <v>0</v>
      </c>
      <c r="N1153" s="99">
        <v>0</v>
      </c>
      <c r="O1153" s="99">
        <v>0</v>
      </c>
      <c r="P1153" s="99">
        <v>0</v>
      </c>
      <c r="Q1153" s="99">
        <v>0</v>
      </c>
      <c r="R1153" s="99">
        <v>0</v>
      </c>
      <c r="S1153" s="99">
        <v>0</v>
      </c>
      <c r="T1153" s="99">
        <v>0</v>
      </c>
      <c r="U1153" s="99">
        <v>0</v>
      </c>
      <c r="V1153" s="99">
        <v>0</v>
      </c>
      <c r="W1153" s="99">
        <v>0</v>
      </c>
      <c r="X1153" s="99">
        <v>0</v>
      </c>
      <c r="Y1153" s="99">
        <v>0</v>
      </c>
      <c r="Z1153" s="99">
        <v>0</v>
      </c>
      <c r="AA1153" s="99">
        <v>0</v>
      </c>
      <c r="AB1153" s="99">
        <v>0</v>
      </c>
      <c r="AC1153" s="99">
        <v>0</v>
      </c>
      <c r="AD1153" s="99">
        <v>0</v>
      </c>
    </row>
    <row r="1154" spans="4:30" hidden="1" outlineLevel="1" x14ac:dyDescent="0.2">
      <c r="D1154" s="86"/>
      <c r="F1154" s="91" t="s">
        <v>201</v>
      </c>
      <c r="G1154" s="86" t="s">
        <v>682</v>
      </c>
      <c r="H1154" s="92">
        <v>0</v>
      </c>
      <c r="I1154" s="99">
        <v>0</v>
      </c>
      <c r="J1154" s="99">
        <v>0</v>
      </c>
      <c r="K1154" s="99">
        <v>0</v>
      </c>
      <c r="L1154" s="99">
        <v>0</v>
      </c>
      <c r="M1154" s="99">
        <v>0</v>
      </c>
      <c r="N1154" s="99">
        <v>0</v>
      </c>
      <c r="O1154" s="99">
        <v>0</v>
      </c>
      <c r="P1154" s="99">
        <v>0</v>
      </c>
      <c r="Q1154" s="99">
        <v>0</v>
      </c>
      <c r="R1154" s="99">
        <v>0</v>
      </c>
      <c r="S1154" s="99">
        <v>0</v>
      </c>
      <c r="T1154" s="99">
        <v>0</v>
      </c>
      <c r="U1154" s="99">
        <v>0</v>
      </c>
      <c r="V1154" s="99">
        <v>0</v>
      </c>
      <c r="W1154" s="99">
        <v>0</v>
      </c>
      <c r="X1154" s="99">
        <v>0</v>
      </c>
      <c r="Y1154" s="99">
        <v>0</v>
      </c>
      <c r="Z1154" s="99">
        <v>0</v>
      </c>
      <c r="AA1154" s="99">
        <v>0</v>
      </c>
      <c r="AB1154" s="99">
        <v>0</v>
      </c>
      <c r="AC1154" s="99">
        <v>0</v>
      </c>
      <c r="AD1154" s="99">
        <v>0</v>
      </c>
    </row>
    <row r="1155" spans="4:30" hidden="1" outlineLevel="1" x14ac:dyDescent="0.2">
      <c r="D1155" s="86"/>
      <c r="F1155" s="91" t="s">
        <v>201</v>
      </c>
      <c r="G1155" s="86" t="s">
        <v>681</v>
      </c>
      <c r="H1155" s="92">
        <v>0</v>
      </c>
      <c r="I1155" s="99">
        <v>0</v>
      </c>
      <c r="J1155" s="99">
        <v>0</v>
      </c>
      <c r="K1155" s="99">
        <v>0</v>
      </c>
      <c r="L1155" s="99">
        <v>0</v>
      </c>
      <c r="M1155" s="99">
        <v>0</v>
      </c>
      <c r="N1155" s="99">
        <v>0</v>
      </c>
      <c r="O1155" s="99">
        <v>0</v>
      </c>
      <c r="P1155" s="99">
        <v>0</v>
      </c>
      <c r="Q1155" s="99">
        <v>0</v>
      </c>
      <c r="R1155" s="99">
        <v>0</v>
      </c>
      <c r="S1155" s="99">
        <v>0</v>
      </c>
      <c r="T1155" s="99">
        <v>0</v>
      </c>
      <c r="U1155" s="99">
        <v>0</v>
      </c>
      <c r="V1155" s="99">
        <v>0</v>
      </c>
      <c r="W1155" s="99">
        <v>0</v>
      </c>
      <c r="X1155" s="99">
        <v>0</v>
      </c>
      <c r="Y1155" s="99">
        <v>0</v>
      </c>
      <c r="Z1155" s="99">
        <v>0</v>
      </c>
      <c r="AA1155" s="99">
        <v>0</v>
      </c>
      <c r="AB1155" s="99">
        <v>0</v>
      </c>
      <c r="AC1155" s="99">
        <v>0</v>
      </c>
      <c r="AD1155" s="99">
        <v>0</v>
      </c>
    </row>
    <row r="1156" spans="4:30" collapsed="1" x14ac:dyDescent="0.2">
      <c r="D1156" s="86" t="s">
        <v>572</v>
      </c>
      <c r="E1156" s="104">
        <v>19</v>
      </c>
      <c r="F1156" s="104" t="s">
        <v>201</v>
      </c>
      <c r="G1156" s="86" t="s">
        <v>679</v>
      </c>
      <c r="H1156" s="92">
        <v>18.999999999999989</v>
      </c>
      <c r="I1156" s="99">
        <v>9.3590768186811033</v>
      </c>
      <c r="J1156" s="99">
        <v>0.46265260922512297</v>
      </c>
      <c r="K1156" s="99">
        <v>1.6946699926072817</v>
      </c>
      <c r="L1156" s="99">
        <v>5.3342194614767559E-2</v>
      </c>
      <c r="M1156" s="99">
        <v>5.0022603248905126E-3</v>
      </c>
      <c r="N1156" s="99">
        <v>1.7530144475469398</v>
      </c>
      <c r="O1156" s="99">
        <v>1.2882128185386057</v>
      </c>
      <c r="P1156" s="99">
        <v>0.24003157881921564</v>
      </c>
      <c r="Q1156" s="99">
        <v>0.10846580108029069</v>
      </c>
      <c r="R1156" s="99">
        <v>4.8775858305347402E-3</v>
      </c>
      <c r="S1156" s="99">
        <v>1.6415877842686468</v>
      </c>
      <c r="T1156" s="99">
        <v>4.5000573300987702E-2</v>
      </c>
      <c r="U1156" s="99">
        <v>0.73642671479005128</v>
      </c>
      <c r="V1156" s="99">
        <v>3.8920358801103259</v>
      </c>
      <c r="W1156" s="99">
        <v>0.70283717231803089</v>
      </c>
      <c r="X1156" s="99">
        <v>5.3763003405193954</v>
      </c>
      <c r="Y1156" s="99">
        <v>0.39560811243643584</v>
      </c>
      <c r="Z1156" s="99">
        <v>6.6262846638358002E-3</v>
      </c>
      <c r="AA1156" s="99">
        <v>0.40223439710027165</v>
      </c>
      <c r="AB1156" s="99">
        <v>5.1336026585148175E-3</v>
      </c>
      <c r="AC1156" s="99">
        <v>0</v>
      </c>
      <c r="AD1156" s="99">
        <v>0</v>
      </c>
    </row>
    <row r="1157" spans="4:30" hidden="1" outlineLevel="1" x14ac:dyDescent="0.2">
      <c r="D1157" s="86"/>
      <c r="F1157" s="91" t="s">
        <v>199</v>
      </c>
      <c r="G1157" s="86" t="s">
        <v>687</v>
      </c>
      <c r="H1157" s="92">
        <v>0</v>
      </c>
      <c r="I1157" s="99">
        <v>0</v>
      </c>
      <c r="J1157" s="99">
        <v>0</v>
      </c>
      <c r="K1157" s="99">
        <v>0</v>
      </c>
      <c r="L1157" s="99">
        <v>0</v>
      </c>
      <c r="M1157" s="99">
        <v>0</v>
      </c>
      <c r="N1157" s="99">
        <v>0</v>
      </c>
      <c r="O1157" s="99">
        <v>0</v>
      </c>
      <c r="P1157" s="99">
        <v>0</v>
      </c>
      <c r="Q1157" s="99">
        <v>0</v>
      </c>
      <c r="R1157" s="99">
        <v>0</v>
      </c>
      <c r="S1157" s="99">
        <v>0</v>
      </c>
      <c r="T1157" s="99">
        <v>0</v>
      </c>
      <c r="U1157" s="99">
        <v>0</v>
      </c>
      <c r="V1157" s="99">
        <v>0</v>
      </c>
      <c r="W1157" s="99">
        <v>0</v>
      </c>
      <c r="X1157" s="99">
        <v>0</v>
      </c>
      <c r="Y1157" s="99">
        <v>0</v>
      </c>
      <c r="Z1157" s="99">
        <v>0</v>
      </c>
      <c r="AA1157" s="99">
        <v>0</v>
      </c>
      <c r="AB1157" s="99">
        <v>0</v>
      </c>
      <c r="AC1157" s="99">
        <v>0</v>
      </c>
      <c r="AD1157" s="99">
        <v>0</v>
      </c>
    </row>
    <row r="1158" spans="4:30" hidden="1" outlineLevel="1" x14ac:dyDescent="0.2">
      <c r="D1158" s="86"/>
      <c r="F1158" s="91" t="s">
        <v>199</v>
      </c>
      <c r="G1158" s="86" t="s">
        <v>686</v>
      </c>
      <c r="H1158" s="92">
        <v>0</v>
      </c>
      <c r="I1158" s="99">
        <v>0</v>
      </c>
      <c r="J1158" s="99">
        <v>0</v>
      </c>
      <c r="K1158" s="99">
        <v>0</v>
      </c>
      <c r="L1158" s="99">
        <v>0</v>
      </c>
      <c r="M1158" s="99">
        <v>0</v>
      </c>
      <c r="N1158" s="99">
        <v>0</v>
      </c>
      <c r="O1158" s="99">
        <v>0</v>
      </c>
      <c r="P1158" s="99">
        <v>0</v>
      </c>
      <c r="Q1158" s="99">
        <v>0</v>
      </c>
      <c r="R1158" s="99">
        <v>0</v>
      </c>
      <c r="S1158" s="99">
        <v>0</v>
      </c>
      <c r="T1158" s="99">
        <v>0</v>
      </c>
      <c r="U1158" s="99">
        <v>0</v>
      </c>
      <c r="V1158" s="99">
        <v>0</v>
      </c>
      <c r="W1158" s="99">
        <v>0</v>
      </c>
      <c r="X1158" s="99">
        <v>0</v>
      </c>
      <c r="Y1158" s="99">
        <v>0</v>
      </c>
      <c r="Z1158" s="99">
        <v>0</v>
      </c>
      <c r="AA1158" s="99">
        <v>0</v>
      </c>
      <c r="AB1158" s="99">
        <v>0</v>
      </c>
      <c r="AC1158" s="99">
        <v>0</v>
      </c>
      <c r="AD1158" s="99">
        <v>0</v>
      </c>
    </row>
    <row r="1159" spans="4:30" hidden="1" outlineLevel="1" x14ac:dyDescent="0.2">
      <c r="D1159" s="86"/>
      <c r="F1159" s="91" t="s">
        <v>199</v>
      </c>
      <c r="G1159" s="86" t="s">
        <v>685</v>
      </c>
      <c r="H1159" s="92">
        <v>0</v>
      </c>
      <c r="I1159" s="99">
        <v>0</v>
      </c>
      <c r="J1159" s="99">
        <v>0</v>
      </c>
      <c r="K1159" s="99">
        <v>0</v>
      </c>
      <c r="L1159" s="99">
        <v>0</v>
      </c>
      <c r="M1159" s="99">
        <v>0</v>
      </c>
      <c r="N1159" s="99">
        <v>0</v>
      </c>
      <c r="O1159" s="99">
        <v>0</v>
      </c>
      <c r="P1159" s="99">
        <v>0</v>
      </c>
      <c r="Q1159" s="99">
        <v>0</v>
      </c>
      <c r="R1159" s="99">
        <v>0</v>
      </c>
      <c r="S1159" s="99">
        <v>0</v>
      </c>
      <c r="T1159" s="99">
        <v>0</v>
      </c>
      <c r="U1159" s="99">
        <v>0</v>
      </c>
      <c r="V1159" s="99">
        <v>0</v>
      </c>
      <c r="W1159" s="99">
        <v>0</v>
      </c>
      <c r="X1159" s="99">
        <v>0</v>
      </c>
      <c r="Y1159" s="99">
        <v>0</v>
      </c>
      <c r="Z1159" s="99">
        <v>0</v>
      </c>
      <c r="AA1159" s="99">
        <v>0</v>
      </c>
      <c r="AB1159" s="99">
        <v>0</v>
      </c>
      <c r="AC1159" s="99">
        <v>0</v>
      </c>
      <c r="AD1159" s="99">
        <v>0</v>
      </c>
    </row>
    <row r="1160" spans="4:30" hidden="1" outlineLevel="1" x14ac:dyDescent="0.2">
      <c r="D1160" s="86"/>
      <c r="F1160" s="91" t="s">
        <v>199</v>
      </c>
      <c r="G1160" s="86" t="s">
        <v>684</v>
      </c>
      <c r="H1160" s="92">
        <v>0</v>
      </c>
      <c r="I1160" s="99">
        <v>0</v>
      </c>
      <c r="J1160" s="99">
        <v>0</v>
      </c>
      <c r="K1160" s="99">
        <v>0</v>
      </c>
      <c r="L1160" s="99">
        <v>0</v>
      </c>
      <c r="M1160" s="99">
        <v>0</v>
      </c>
      <c r="N1160" s="99">
        <v>0</v>
      </c>
      <c r="O1160" s="99">
        <v>0</v>
      </c>
      <c r="P1160" s="99">
        <v>0</v>
      </c>
      <c r="Q1160" s="99">
        <v>0</v>
      </c>
      <c r="R1160" s="99">
        <v>0</v>
      </c>
      <c r="S1160" s="99">
        <v>0</v>
      </c>
      <c r="T1160" s="99">
        <v>0</v>
      </c>
      <c r="U1160" s="99">
        <v>0</v>
      </c>
      <c r="V1160" s="99">
        <v>0</v>
      </c>
      <c r="W1160" s="99">
        <v>0</v>
      </c>
      <c r="X1160" s="99">
        <v>0</v>
      </c>
      <c r="Y1160" s="99">
        <v>0</v>
      </c>
      <c r="Z1160" s="99">
        <v>0</v>
      </c>
      <c r="AA1160" s="99">
        <v>0</v>
      </c>
      <c r="AB1160" s="99">
        <v>0</v>
      </c>
      <c r="AC1160" s="99">
        <v>0</v>
      </c>
      <c r="AD1160" s="99">
        <v>0</v>
      </c>
    </row>
    <row r="1161" spans="4:30" hidden="1" outlineLevel="1" x14ac:dyDescent="0.2">
      <c r="D1161" s="86"/>
      <c r="F1161" s="91" t="s">
        <v>199</v>
      </c>
      <c r="G1161" s="86" t="s">
        <v>683</v>
      </c>
      <c r="H1161" s="92">
        <v>0</v>
      </c>
      <c r="I1161" s="99">
        <v>0</v>
      </c>
      <c r="J1161" s="99">
        <v>0</v>
      </c>
      <c r="K1161" s="99">
        <v>0</v>
      </c>
      <c r="L1161" s="99">
        <v>0</v>
      </c>
      <c r="M1161" s="99">
        <v>0</v>
      </c>
      <c r="N1161" s="99">
        <v>0</v>
      </c>
      <c r="O1161" s="99">
        <v>0</v>
      </c>
      <c r="P1161" s="99">
        <v>0</v>
      </c>
      <c r="Q1161" s="99">
        <v>0</v>
      </c>
      <c r="R1161" s="99">
        <v>0</v>
      </c>
      <c r="S1161" s="99">
        <v>0</v>
      </c>
      <c r="T1161" s="99">
        <v>0</v>
      </c>
      <c r="U1161" s="99">
        <v>0</v>
      </c>
      <c r="V1161" s="99">
        <v>0</v>
      </c>
      <c r="W1161" s="99">
        <v>0</v>
      </c>
      <c r="X1161" s="99">
        <v>0</v>
      </c>
      <c r="Y1161" s="99">
        <v>0</v>
      </c>
      <c r="Z1161" s="99">
        <v>0</v>
      </c>
      <c r="AA1161" s="99">
        <v>0</v>
      </c>
      <c r="AB1161" s="99">
        <v>0</v>
      </c>
      <c r="AC1161" s="99">
        <v>0</v>
      </c>
      <c r="AD1161" s="99">
        <v>0</v>
      </c>
    </row>
    <row r="1162" spans="4:30" hidden="1" outlineLevel="1" x14ac:dyDescent="0.2">
      <c r="D1162" s="86"/>
      <c r="F1162" s="91" t="s">
        <v>199</v>
      </c>
      <c r="G1162" s="86" t="s">
        <v>682</v>
      </c>
      <c r="H1162" s="92">
        <v>385332.00000000006</v>
      </c>
      <c r="I1162" s="99">
        <v>144587.00455926353</v>
      </c>
      <c r="J1162" s="99">
        <v>9370.1721869843968</v>
      </c>
      <c r="K1162" s="99">
        <v>31437.943448957449</v>
      </c>
      <c r="L1162" s="99">
        <v>999.16921427737077</v>
      </c>
      <c r="M1162" s="99">
        <v>92.111721058465307</v>
      </c>
      <c r="N1162" s="99">
        <v>32529.224384293288</v>
      </c>
      <c r="O1162" s="99">
        <v>28662.411704176131</v>
      </c>
      <c r="P1162" s="99">
        <v>5313.4596174066137</v>
      </c>
      <c r="Q1162" s="99">
        <v>2414.3000472257254</v>
      </c>
      <c r="R1162" s="99">
        <v>111.86451202222732</v>
      </c>
      <c r="S1162" s="99">
        <v>36502.035880830699</v>
      </c>
      <c r="T1162" s="99">
        <v>1098.3979316655079</v>
      </c>
      <c r="U1162" s="99">
        <v>19286.222192498026</v>
      </c>
      <c r="V1162" s="99">
        <v>109499.16237717195</v>
      </c>
      <c r="W1162" s="99">
        <v>20774.553893913388</v>
      </c>
      <c r="X1162" s="99">
        <v>150658.33639524889</v>
      </c>
      <c r="Y1162" s="99">
        <v>7765.5113151966907</v>
      </c>
      <c r="Z1162" s="99">
        <v>126.41014478675596</v>
      </c>
      <c r="AA1162" s="99">
        <v>7891.9214599834468</v>
      </c>
      <c r="AB1162" s="99">
        <v>141.00034802887285</v>
      </c>
      <c r="AC1162" s="99">
        <v>3048.9437152009259</v>
      </c>
      <c r="AD1162" s="99">
        <v>603.36107016591723</v>
      </c>
    </row>
    <row r="1163" spans="4:30" hidden="1" outlineLevel="1" x14ac:dyDescent="0.2">
      <c r="D1163" s="86"/>
      <c r="F1163" s="91" t="s">
        <v>199</v>
      </c>
      <c r="G1163" s="86" t="s">
        <v>681</v>
      </c>
      <c r="H1163" s="92">
        <v>0</v>
      </c>
      <c r="I1163" s="99">
        <v>0</v>
      </c>
      <c r="J1163" s="99">
        <v>0</v>
      </c>
      <c r="K1163" s="99">
        <v>0</v>
      </c>
      <c r="L1163" s="99">
        <v>0</v>
      </c>
      <c r="M1163" s="99">
        <v>0</v>
      </c>
      <c r="N1163" s="99">
        <v>0</v>
      </c>
      <c r="O1163" s="99">
        <v>0</v>
      </c>
      <c r="P1163" s="99">
        <v>0</v>
      </c>
      <c r="Q1163" s="99">
        <v>0</v>
      </c>
      <c r="R1163" s="99">
        <v>0</v>
      </c>
      <c r="S1163" s="99">
        <v>0</v>
      </c>
      <c r="T1163" s="99">
        <v>0</v>
      </c>
      <c r="U1163" s="99">
        <v>0</v>
      </c>
      <c r="V1163" s="99">
        <v>0</v>
      </c>
      <c r="W1163" s="99">
        <v>0</v>
      </c>
      <c r="X1163" s="99">
        <v>0</v>
      </c>
      <c r="Y1163" s="99">
        <v>0</v>
      </c>
      <c r="Z1163" s="99">
        <v>0</v>
      </c>
      <c r="AA1163" s="99">
        <v>0</v>
      </c>
      <c r="AB1163" s="99">
        <v>0</v>
      </c>
      <c r="AC1163" s="99">
        <v>0</v>
      </c>
      <c r="AD1163" s="99">
        <v>0</v>
      </c>
    </row>
    <row r="1164" spans="4:30" collapsed="1" x14ac:dyDescent="0.2">
      <c r="D1164" s="86" t="s">
        <v>571</v>
      </c>
      <c r="E1164" s="104">
        <v>385332</v>
      </c>
      <c r="F1164" s="104" t="s">
        <v>199</v>
      </c>
      <c r="G1164" s="86" t="s">
        <v>679</v>
      </c>
      <c r="H1164" s="92">
        <v>385332.00000000006</v>
      </c>
      <c r="I1164" s="99">
        <v>144587.00455926353</v>
      </c>
      <c r="J1164" s="99">
        <v>9370.1721869843968</v>
      </c>
      <c r="K1164" s="99">
        <v>31437.943448957449</v>
      </c>
      <c r="L1164" s="99">
        <v>999.16921427737077</v>
      </c>
      <c r="M1164" s="99">
        <v>92.111721058465307</v>
      </c>
      <c r="N1164" s="99">
        <v>32529.224384293288</v>
      </c>
      <c r="O1164" s="99">
        <v>28662.411704176131</v>
      </c>
      <c r="P1164" s="99">
        <v>5313.4596174066137</v>
      </c>
      <c r="Q1164" s="99">
        <v>2414.3000472257254</v>
      </c>
      <c r="R1164" s="99">
        <v>111.86451202222732</v>
      </c>
      <c r="S1164" s="99">
        <v>36502.035880830699</v>
      </c>
      <c r="T1164" s="99">
        <v>1098.3979316655079</v>
      </c>
      <c r="U1164" s="99">
        <v>19286.222192498026</v>
      </c>
      <c r="V1164" s="99">
        <v>109499.16237717195</v>
      </c>
      <c r="W1164" s="99">
        <v>20774.553893913388</v>
      </c>
      <c r="X1164" s="99">
        <v>150658.33639524889</v>
      </c>
      <c r="Y1164" s="99">
        <v>7765.5113151966907</v>
      </c>
      <c r="Z1164" s="99">
        <v>126.41014478675596</v>
      </c>
      <c r="AA1164" s="99">
        <v>7891.9214599834468</v>
      </c>
      <c r="AB1164" s="99">
        <v>141.00034802887285</v>
      </c>
      <c r="AC1164" s="99">
        <v>3048.9437152009259</v>
      </c>
      <c r="AD1164" s="99">
        <v>603.36107016591723</v>
      </c>
    </row>
    <row r="1165" spans="4:30" hidden="1" outlineLevel="1" x14ac:dyDescent="0.2">
      <c r="D1165" s="86"/>
      <c r="F1165" s="91" t="s">
        <v>401</v>
      </c>
      <c r="G1165" s="86" t="s">
        <v>687</v>
      </c>
      <c r="H1165" s="92">
        <v>2025833.1936311657</v>
      </c>
      <c r="I1165" s="99">
        <v>997890.97268569213</v>
      </c>
      <c r="J1165" s="99">
        <v>49329.316467806457</v>
      </c>
      <c r="K1165" s="99">
        <v>180690.45911971125</v>
      </c>
      <c r="L1165" s="99">
        <v>5687.4941300910396</v>
      </c>
      <c r="M1165" s="99">
        <v>533.35500049196946</v>
      </c>
      <c r="N1165" s="99">
        <v>186911.30825029427</v>
      </c>
      <c r="O1165" s="99">
        <v>137352.85727666679</v>
      </c>
      <c r="P1165" s="99">
        <v>25592.83894166645</v>
      </c>
      <c r="Q1165" s="99">
        <v>11564.927379065688</v>
      </c>
      <c r="R1165" s="99">
        <v>520.06185685696391</v>
      </c>
      <c r="S1165" s="99">
        <v>175030.6854542559</v>
      </c>
      <c r="T1165" s="99">
        <v>4798.087111872278</v>
      </c>
      <c r="U1165" s="99">
        <v>78519.87807886512</v>
      </c>
      <c r="V1165" s="99">
        <v>414979.76193320984</v>
      </c>
      <c r="W1165" s="99">
        <v>74938.467021038654</v>
      </c>
      <c r="X1165" s="99">
        <v>573236.19414498587</v>
      </c>
      <c r="Y1165" s="99">
        <v>42180.844518079059</v>
      </c>
      <c r="Z1165" s="99">
        <v>706.51302223408914</v>
      </c>
      <c r="AA1165" s="99">
        <v>42887.357540313147</v>
      </c>
      <c r="AB1165" s="99">
        <v>547.35908781750084</v>
      </c>
      <c r="AC1165" s="99">
        <v>0</v>
      </c>
      <c r="AD1165" s="99">
        <v>0</v>
      </c>
    </row>
    <row r="1166" spans="4:30" hidden="1" outlineLevel="1" x14ac:dyDescent="0.2">
      <c r="D1166" s="86"/>
      <c r="F1166" s="91" t="s">
        <v>401</v>
      </c>
      <c r="G1166" s="86" t="s">
        <v>686</v>
      </c>
      <c r="H1166" s="92">
        <v>0</v>
      </c>
      <c r="I1166" s="99">
        <v>0</v>
      </c>
      <c r="J1166" s="99">
        <v>0</v>
      </c>
      <c r="K1166" s="99">
        <v>0</v>
      </c>
      <c r="L1166" s="99">
        <v>0</v>
      </c>
      <c r="M1166" s="99">
        <v>0</v>
      </c>
      <c r="N1166" s="99">
        <v>0</v>
      </c>
      <c r="O1166" s="99">
        <v>0</v>
      </c>
      <c r="P1166" s="99">
        <v>0</v>
      </c>
      <c r="Q1166" s="99">
        <v>0</v>
      </c>
      <c r="R1166" s="99">
        <v>0</v>
      </c>
      <c r="S1166" s="99">
        <v>0</v>
      </c>
      <c r="T1166" s="99">
        <v>0</v>
      </c>
      <c r="U1166" s="99">
        <v>0</v>
      </c>
      <c r="V1166" s="99">
        <v>0</v>
      </c>
      <c r="W1166" s="99">
        <v>0</v>
      </c>
      <c r="X1166" s="99">
        <v>0</v>
      </c>
      <c r="Y1166" s="99">
        <v>0</v>
      </c>
      <c r="Z1166" s="99">
        <v>0</v>
      </c>
      <c r="AA1166" s="99">
        <v>0</v>
      </c>
      <c r="AB1166" s="99">
        <v>0</v>
      </c>
      <c r="AC1166" s="99">
        <v>0</v>
      </c>
      <c r="AD1166" s="99">
        <v>0</v>
      </c>
    </row>
    <row r="1167" spans="4:30" hidden="1" outlineLevel="1" x14ac:dyDescent="0.2">
      <c r="D1167" s="86"/>
      <c r="F1167" s="91" t="s">
        <v>401</v>
      </c>
      <c r="G1167" s="86" t="s">
        <v>685</v>
      </c>
      <c r="H1167" s="92">
        <v>0</v>
      </c>
      <c r="I1167" s="99">
        <v>0</v>
      </c>
      <c r="J1167" s="99">
        <v>0</v>
      </c>
      <c r="K1167" s="99">
        <v>0</v>
      </c>
      <c r="L1167" s="99">
        <v>0</v>
      </c>
      <c r="M1167" s="99">
        <v>0</v>
      </c>
      <c r="N1167" s="99">
        <v>0</v>
      </c>
      <c r="O1167" s="99">
        <v>0</v>
      </c>
      <c r="P1167" s="99">
        <v>0</v>
      </c>
      <c r="Q1167" s="99">
        <v>0</v>
      </c>
      <c r="R1167" s="99">
        <v>0</v>
      </c>
      <c r="S1167" s="99">
        <v>0</v>
      </c>
      <c r="T1167" s="99">
        <v>0</v>
      </c>
      <c r="U1167" s="99">
        <v>0</v>
      </c>
      <c r="V1167" s="99">
        <v>0</v>
      </c>
      <c r="W1167" s="99">
        <v>0</v>
      </c>
      <c r="X1167" s="99">
        <v>0</v>
      </c>
      <c r="Y1167" s="99">
        <v>0</v>
      </c>
      <c r="Z1167" s="99">
        <v>0</v>
      </c>
      <c r="AA1167" s="99">
        <v>0</v>
      </c>
      <c r="AB1167" s="99">
        <v>0</v>
      </c>
      <c r="AC1167" s="99">
        <v>0</v>
      </c>
      <c r="AD1167" s="99">
        <v>0</v>
      </c>
    </row>
    <row r="1168" spans="4:30" hidden="1" outlineLevel="1" x14ac:dyDescent="0.2">
      <c r="D1168" s="86"/>
      <c r="F1168" s="91" t="s">
        <v>401</v>
      </c>
      <c r="G1168" s="86" t="s">
        <v>684</v>
      </c>
      <c r="H1168" s="92">
        <v>0</v>
      </c>
      <c r="I1168" s="99">
        <v>0</v>
      </c>
      <c r="J1168" s="99">
        <v>0</v>
      </c>
      <c r="K1168" s="99">
        <v>0</v>
      </c>
      <c r="L1168" s="99">
        <v>0</v>
      </c>
      <c r="M1168" s="99">
        <v>0</v>
      </c>
      <c r="N1168" s="99">
        <v>0</v>
      </c>
      <c r="O1168" s="99">
        <v>0</v>
      </c>
      <c r="P1168" s="99">
        <v>0</v>
      </c>
      <c r="Q1168" s="99">
        <v>0</v>
      </c>
      <c r="R1168" s="99">
        <v>0</v>
      </c>
      <c r="S1168" s="99">
        <v>0</v>
      </c>
      <c r="T1168" s="99">
        <v>0</v>
      </c>
      <c r="U1168" s="99">
        <v>0</v>
      </c>
      <c r="V1168" s="99">
        <v>0</v>
      </c>
      <c r="W1168" s="99">
        <v>0</v>
      </c>
      <c r="X1168" s="99">
        <v>0</v>
      </c>
      <c r="Y1168" s="99">
        <v>0</v>
      </c>
      <c r="Z1168" s="99">
        <v>0</v>
      </c>
      <c r="AA1168" s="99">
        <v>0</v>
      </c>
      <c r="AB1168" s="99">
        <v>0</v>
      </c>
      <c r="AC1168" s="99">
        <v>0</v>
      </c>
      <c r="AD1168" s="99">
        <v>0</v>
      </c>
    </row>
    <row r="1169" spans="4:30" hidden="1" outlineLevel="1" x14ac:dyDescent="0.2">
      <c r="D1169" s="86"/>
      <c r="F1169" s="91" t="s">
        <v>401</v>
      </c>
      <c r="G1169" s="86" t="s">
        <v>683</v>
      </c>
      <c r="H1169" s="92">
        <v>0</v>
      </c>
      <c r="I1169" s="99">
        <v>0</v>
      </c>
      <c r="J1169" s="99">
        <v>0</v>
      </c>
      <c r="K1169" s="99">
        <v>0</v>
      </c>
      <c r="L1169" s="99">
        <v>0</v>
      </c>
      <c r="M1169" s="99">
        <v>0</v>
      </c>
      <c r="N1169" s="99">
        <v>0</v>
      </c>
      <c r="O1169" s="99">
        <v>0</v>
      </c>
      <c r="P1169" s="99">
        <v>0</v>
      </c>
      <c r="Q1169" s="99">
        <v>0</v>
      </c>
      <c r="R1169" s="99">
        <v>0</v>
      </c>
      <c r="S1169" s="99">
        <v>0</v>
      </c>
      <c r="T1169" s="99">
        <v>0</v>
      </c>
      <c r="U1169" s="99">
        <v>0</v>
      </c>
      <c r="V1169" s="99">
        <v>0</v>
      </c>
      <c r="W1169" s="99">
        <v>0</v>
      </c>
      <c r="X1169" s="99">
        <v>0</v>
      </c>
      <c r="Y1169" s="99">
        <v>0</v>
      </c>
      <c r="Z1169" s="99">
        <v>0</v>
      </c>
      <c r="AA1169" s="99">
        <v>0</v>
      </c>
      <c r="AB1169" s="99">
        <v>0</v>
      </c>
      <c r="AC1169" s="99">
        <v>0</v>
      </c>
      <c r="AD1169" s="99">
        <v>0</v>
      </c>
    </row>
    <row r="1170" spans="4:30" hidden="1" outlineLevel="1" x14ac:dyDescent="0.2">
      <c r="D1170" s="86"/>
      <c r="F1170" s="91" t="s">
        <v>401</v>
      </c>
      <c r="G1170" s="86" t="s">
        <v>682</v>
      </c>
      <c r="H1170" s="92">
        <v>533309.80636883515</v>
      </c>
      <c r="I1170" s="99">
        <v>200112.28604151928</v>
      </c>
      <c r="J1170" s="99">
        <v>12968.569220005847</v>
      </c>
      <c r="K1170" s="99">
        <v>43510.955574408261</v>
      </c>
      <c r="L1170" s="99">
        <v>1382.8769481796623</v>
      </c>
      <c r="M1170" s="99">
        <v>127.48508850028099</v>
      </c>
      <c r="N1170" s="99">
        <v>45021.317611088205</v>
      </c>
      <c r="O1170" s="99">
        <v>39669.545316812531</v>
      </c>
      <c r="P1170" s="99">
        <v>7353.970393602779</v>
      </c>
      <c r="Q1170" s="99">
        <v>3341.4559151646399</v>
      </c>
      <c r="R1170" s="99">
        <v>154.82348013172609</v>
      </c>
      <c r="S1170" s="99">
        <v>50519.795105711673</v>
      </c>
      <c r="T1170" s="99">
        <v>1520.2121501781867</v>
      </c>
      <c r="U1170" s="99">
        <v>26692.647958299473</v>
      </c>
      <c r="V1170" s="99">
        <v>151549.77288395254</v>
      </c>
      <c r="W1170" s="99">
        <v>28752.538887405866</v>
      </c>
      <c r="X1170" s="99">
        <v>208515.17187983604</v>
      </c>
      <c r="Y1170" s="99">
        <v>10747.675604057136</v>
      </c>
      <c r="Z1170" s="99">
        <v>174.95502537884533</v>
      </c>
      <c r="AA1170" s="99">
        <v>10922.630629435982</v>
      </c>
      <c r="AB1170" s="99">
        <v>195.14825736044904</v>
      </c>
      <c r="AC1170" s="99">
        <v>4219.8197460457022</v>
      </c>
      <c r="AD1170" s="99">
        <v>835.06787783178765</v>
      </c>
    </row>
    <row r="1171" spans="4:30" hidden="1" outlineLevel="1" x14ac:dyDescent="0.2">
      <c r="D1171" s="86"/>
      <c r="F1171" s="91" t="s">
        <v>401</v>
      </c>
      <c r="G1171" s="86" t="s">
        <v>681</v>
      </c>
      <c r="H1171" s="92">
        <v>0</v>
      </c>
      <c r="I1171" s="99">
        <v>0</v>
      </c>
      <c r="J1171" s="99">
        <v>0</v>
      </c>
      <c r="K1171" s="99">
        <v>0</v>
      </c>
      <c r="L1171" s="99">
        <v>0</v>
      </c>
      <c r="M1171" s="99">
        <v>0</v>
      </c>
      <c r="N1171" s="99">
        <v>0</v>
      </c>
      <c r="O1171" s="99">
        <v>0</v>
      </c>
      <c r="P1171" s="99">
        <v>0</v>
      </c>
      <c r="Q1171" s="99">
        <v>0</v>
      </c>
      <c r="R1171" s="99">
        <v>0</v>
      </c>
      <c r="S1171" s="99">
        <v>0</v>
      </c>
      <c r="T1171" s="99">
        <v>0</v>
      </c>
      <c r="U1171" s="99">
        <v>0</v>
      </c>
      <c r="V1171" s="99">
        <v>0</v>
      </c>
      <c r="W1171" s="99">
        <v>0</v>
      </c>
      <c r="X1171" s="99">
        <v>0</v>
      </c>
      <c r="Y1171" s="99">
        <v>0</v>
      </c>
      <c r="Z1171" s="99">
        <v>0</v>
      </c>
      <c r="AA1171" s="99">
        <v>0</v>
      </c>
      <c r="AB1171" s="99">
        <v>0</v>
      </c>
      <c r="AC1171" s="99">
        <v>0</v>
      </c>
      <c r="AD1171" s="99">
        <v>0</v>
      </c>
    </row>
    <row r="1172" spans="4:30" collapsed="1" x14ac:dyDescent="0.2">
      <c r="D1172" s="86" t="s">
        <v>570</v>
      </c>
      <c r="E1172" s="104">
        <v>2559143</v>
      </c>
      <c r="F1172" s="104" t="s">
        <v>401</v>
      </c>
      <c r="G1172" s="86" t="s">
        <v>679</v>
      </c>
      <c r="H1172" s="92">
        <v>2559143</v>
      </c>
      <c r="I1172" s="99">
        <v>1198003.2587272113</v>
      </c>
      <c r="J1172" s="99">
        <v>62297.885687812297</v>
      </c>
      <c r="K1172" s="99">
        <v>224201.41469411951</v>
      </c>
      <c r="L1172" s="99">
        <v>7070.3710782707012</v>
      </c>
      <c r="M1172" s="99">
        <v>660.84008899225046</v>
      </c>
      <c r="N1172" s="99">
        <v>231932.62586138246</v>
      </c>
      <c r="O1172" s="99">
        <v>177022.40259347935</v>
      </c>
      <c r="P1172" s="99">
        <v>32946.809335269223</v>
      </c>
      <c r="Q1172" s="99">
        <v>14906.383294230325</v>
      </c>
      <c r="R1172" s="99">
        <v>674.88533698869003</v>
      </c>
      <c r="S1172" s="99">
        <v>225550.4805599676</v>
      </c>
      <c r="T1172" s="99">
        <v>6318.2992620504647</v>
      </c>
      <c r="U1172" s="99">
        <v>105212.52603716459</v>
      </c>
      <c r="V1172" s="99">
        <v>566529.53481716232</v>
      </c>
      <c r="W1172" s="99">
        <v>103691.00590844451</v>
      </c>
      <c r="X1172" s="99">
        <v>781751.36602482188</v>
      </c>
      <c r="Y1172" s="99">
        <v>52928.5201221362</v>
      </c>
      <c r="Z1172" s="99">
        <v>881.46804761293447</v>
      </c>
      <c r="AA1172" s="99">
        <v>53809.988169749136</v>
      </c>
      <c r="AB1172" s="99">
        <v>742.5073451779499</v>
      </c>
      <c r="AC1172" s="99">
        <v>4219.8197460457022</v>
      </c>
      <c r="AD1172" s="99">
        <v>835.06787783178765</v>
      </c>
    </row>
    <row r="1173" spans="4:30" hidden="1" outlineLevel="1" x14ac:dyDescent="0.2">
      <c r="D1173" s="86"/>
      <c r="F1173" s="91" t="s">
        <v>201</v>
      </c>
      <c r="G1173" s="86" t="s">
        <v>687</v>
      </c>
      <c r="H1173" s="92">
        <v>1612431</v>
      </c>
      <c r="I1173" s="99">
        <v>794256.08388540999</v>
      </c>
      <c r="J1173" s="99">
        <v>39262.916281340746</v>
      </c>
      <c r="K1173" s="99">
        <v>143817.81214998694</v>
      </c>
      <c r="L1173" s="99">
        <v>4526.8741160465406</v>
      </c>
      <c r="M1173" s="99">
        <v>424.51576936439653</v>
      </c>
      <c r="N1173" s="99">
        <v>148769.20203539787</v>
      </c>
      <c r="O1173" s="99">
        <v>109323.90964258014</v>
      </c>
      <c r="P1173" s="99">
        <v>20370.22940352877</v>
      </c>
      <c r="Q1173" s="99">
        <v>9204.9273737733783</v>
      </c>
      <c r="R1173" s="99">
        <v>413.93529464815583</v>
      </c>
      <c r="S1173" s="99">
        <v>139313.00171453046</v>
      </c>
      <c r="T1173" s="99">
        <v>3818.9641793834157</v>
      </c>
      <c r="U1173" s="99">
        <v>62496.698113454593</v>
      </c>
      <c r="V1173" s="99">
        <v>330296.80558958807</v>
      </c>
      <c r="W1173" s="99">
        <v>59646.128663049196</v>
      </c>
      <c r="X1173" s="99">
        <v>456258.5965454753</v>
      </c>
      <c r="Y1173" s="99">
        <v>33573.199175999718</v>
      </c>
      <c r="Z1173" s="99">
        <v>562.33825298912757</v>
      </c>
      <c r="AA1173" s="99">
        <v>34135.537428988842</v>
      </c>
      <c r="AB1173" s="99">
        <v>435.66210885640555</v>
      </c>
      <c r="AC1173" s="99">
        <v>0</v>
      </c>
      <c r="AD1173" s="99">
        <v>0</v>
      </c>
    </row>
    <row r="1174" spans="4:30" hidden="1" outlineLevel="1" x14ac:dyDescent="0.2">
      <c r="D1174" s="86"/>
      <c r="F1174" s="91" t="s">
        <v>201</v>
      </c>
      <c r="G1174" s="86" t="s">
        <v>686</v>
      </c>
      <c r="H1174" s="92">
        <v>0</v>
      </c>
      <c r="I1174" s="99">
        <v>0</v>
      </c>
      <c r="J1174" s="99">
        <v>0</v>
      </c>
      <c r="K1174" s="99">
        <v>0</v>
      </c>
      <c r="L1174" s="99">
        <v>0</v>
      </c>
      <c r="M1174" s="99">
        <v>0</v>
      </c>
      <c r="N1174" s="99">
        <v>0</v>
      </c>
      <c r="O1174" s="99">
        <v>0</v>
      </c>
      <c r="P1174" s="99">
        <v>0</v>
      </c>
      <c r="Q1174" s="99">
        <v>0</v>
      </c>
      <c r="R1174" s="99">
        <v>0</v>
      </c>
      <c r="S1174" s="99">
        <v>0</v>
      </c>
      <c r="T1174" s="99">
        <v>0</v>
      </c>
      <c r="U1174" s="99">
        <v>0</v>
      </c>
      <c r="V1174" s="99">
        <v>0</v>
      </c>
      <c r="W1174" s="99">
        <v>0</v>
      </c>
      <c r="X1174" s="99">
        <v>0</v>
      </c>
      <c r="Y1174" s="99">
        <v>0</v>
      </c>
      <c r="Z1174" s="99">
        <v>0</v>
      </c>
      <c r="AA1174" s="99">
        <v>0</v>
      </c>
      <c r="AB1174" s="99">
        <v>0</v>
      </c>
      <c r="AC1174" s="99">
        <v>0</v>
      </c>
      <c r="AD1174" s="99">
        <v>0</v>
      </c>
    </row>
    <row r="1175" spans="4:30" hidden="1" outlineLevel="1" x14ac:dyDescent="0.2">
      <c r="D1175" s="86"/>
      <c r="F1175" s="91" t="s">
        <v>201</v>
      </c>
      <c r="G1175" s="86" t="s">
        <v>685</v>
      </c>
      <c r="H1175" s="92">
        <v>0</v>
      </c>
      <c r="I1175" s="99">
        <v>0</v>
      </c>
      <c r="J1175" s="99">
        <v>0</v>
      </c>
      <c r="K1175" s="99">
        <v>0</v>
      </c>
      <c r="L1175" s="99">
        <v>0</v>
      </c>
      <c r="M1175" s="99">
        <v>0</v>
      </c>
      <c r="N1175" s="99">
        <v>0</v>
      </c>
      <c r="O1175" s="99">
        <v>0</v>
      </c>
      <c r="P1175" s="99">
        <v>0</v>
      </c>
      <c r="Q1175" s="99">
        <v>0</v>
      </c>
      <c r="R1175" s="99">
        <v>0</v>
      </c>
      <c r="S1175" s="99">
        <v>0</v>
      </c>
      <c r="T1175" s="99">
        <v>0</v>
      </c>
      <c r="U1175" s="99">
        <v>0</v>
      </c>
      <c r="V1175" s="99">
        <v>0</v>
      </c>
      <c r="W1175" s="99">
        <v>0</v>
      </c>
      <c r="X1175" s="99">
        <v>0</v>
      </c>
      <c r="Y1175" s="99">
        <v>0</v>
      </c>
      <c r="Z1175" s="99">
        <v>0</v>
      </c>
      <c r="AA1175" s="99">
        <v>0</v>
      </c>
      <c r="AB1175" s="99">
        <v>0</v>
      </c>
      <c r="AC1175" s="99">
        <v>0</v>
      </c>
      <c r="AD1175" s="99">
        <v>0</v>
      </c>
    </row>
    <row r="1176" spans="4:30" hidden="1" outlineLevel="1" x14ac:dyDescent="0.2">
      <c r="D1176" s="86"/>
      <c r="F1176" s="91" t="s">
        <v>201</v>
      </c>
      <c r="G1176" s="86" t="s">
        <v>684</v>
      </c>
      <c r="H1176" s="92">
        <v>0</v>
      </c>
      <c r="I1176" s="99">
        <v>0</v>
      </c>
      <c r="J1176" s="99">
        <v>0</v>
      </c>
      <c r="K1176" s="99">
        <v>0</v>
      </c>
      <c r="L1176" s="99">
        <v>0</v>
      </c>
      <c r="M1176" s="99">
        <v>0</v>
      </c>
      <c r="N1176" s="99">
        <v>0</v>
      </c>
      <c r="O1176" s="99">
        <v>0</v>
      </c>
      <c r="P1176" s="99">
        <v>0</v>
      </c>
      <c r="Q1176" s="99">
        <v>0</v>
      </c>
      <c r="R1176" s="99">
        <v>0</v>
      </c>
      <c r="S1176" s="99">
        <v>0</v>
      </c>
      <c r="T1176" s="99">
        <v>0</v>
      </c>
      <c r="U1176" s="99">
        <v>0</v>
      </c>
      <c r="V1176" s="99">
        <v>0</v>
      </c>
      <c r="W1176" s="99">
        <v>0</v>
      </c>
      <c r="X1176" s="99">
        <v>0</v>
      </c>
      <c r="Y1176" s="99">
        <v>0</v>
      </c>
      <c r="Z1176" s="99">
        <v>0</v>
      </c>
      <c r="AA1176" s="99">
        <v>0</v>
      </c>
      <c r="AB1176" s="99">
        <v>0</v>
      </c>
      <c r="AC1176" s="99">
        <v>0</v>
      </c>
      <c r="AD1176" s="99">
        <v>0</v>
      </c>
    </row>
    <row r="1177" spans="4:30" hidden="1" outlineLevel="1" x14ac:dyDescent="0.2">
      <c r="D1177" s="86"/>
      <c r="F1177" s="91" t="s">
        <v>201</v>
      </c>
      <c r="G1177" s="86" t="s">
        <v>683</v>
      </c>
      <c r="H1177" s="92">
        <v>0</v>
      </c>
      <c r="I1177" s="99">
        <v>0</v>
      </c>
      <c r="J1177" s="99">
        <v>0</v>
      </c>
      <c r="K1177" s="99">
        <v>0</v>
      </c>
      <c r="L1177" s="99">
        <v>0</v>
      </c>
      <c r="M1177" s="99">
        <v>0</v>
      </c>
      <c r="N1177" s="99">
        <v>0</v>
      </c>
      <c r="O1177" s="99">
        <v>0</v>
      </c>
      <c r="P1177" s="99">
        <v>0</v>
      </c>
      <c r="Q1177" s="99">
        <v>0</v>
      </c>
      <c r="R1177" s="99">
        <v>0</v>
      </c>
      <c r="S1177" s="99">
        <v>0</v>
      </c>
      <c r="T1177" s="99">
        <v>0</v>
      </c>
      <c r="U1177" s="99">
        <v>0</v>
      </c>
      <c r="V1177" s="99">
        <v>0</v>
      </c>
      <c r="W1177" s="99">
        <v>0</v>
      </c>
      <c r="X1177" s="99">
        <v>0</v>
      </c>
      <c r="Y1177" s="99">
        <v>0</v>
      </c>
      <c r="Z1177" s="99">
        <v>0</v>
      </c>
      <c r="AA1177" s="99">
        <v>0</v>
      </c>
      <c r="AB1177" s="99">
        <v>0</v>
      </c>
      <c r="AC1177" s="99">
        <v>0</v>
      </c>
      <c r="AD1177" s="99">
        <v>0</v>
      </c>
    </row>
    <row r="1178" spans="4:30" hidden="1" outlineLevel="1" x14ac:dyDescent="0.2">
      <c r="D1178" s="86"/>
      <c r="F1178" s="91" t="s">
        <v>201</v>
      </c>
      <c r="G1178" s="86" t="s">
        <v>682</v>
      </c>
      <c r="H1178" s="92">
        <v>0</v>
      </c>
      <c r="I1178" s="99">
        <v>0</v>
      </c>
      <c r="J1178" s="99">
        <v>0</v>
      </c>
      <c r="K1178" s="99">
        <v>0</v>
      </c>
      <c r="L1178" s="99">
        <v>0</v>
      </c>
      <c r="M1178" s="99">
        <v>0</v>
      </c>
      <c r="N1178" s="99">
        <v>0</v>
      </c>
      <c r="O1178" s="99">
        <v>0</v>
      </c>
      <c r="P1178" s="99">
        <v>0</v>
      </c>
      <c r="Q1178" s="99">
        <v>0</v>
      </c>
      <c r="R1178" s="99">
        <v>0</v>
      </c>
      <c r="S1178" s="99">
        <v>0</v>
      </c>
      <c r="T1178" s="99">
        <v>0</v>
      </c>
      <c r="U1178" s="99">
        <v>0</v>
      </c>
      <c r="V1178" s="99">
        <v>0</v>
      </c>
      <c r="W1178" s="99">
        <v>0</v>
      </c>
      <c r="X1178" s="99">
        <v>0</v>
      </c>
      <c r="Y1178" s="99">
        <v>0</v>
      </c>
      <c r="Z1178" s="99">
        <v>0</v>
      </c>
      <c r="AA1178" s="99">
        <v>0</v>
      </c>
      <c r="AB1178" s="99">
        <v>0</v>
      </c>
      <c r="AC1178" s="99">
        <v>0</v>
      </c>
      <c r="AD1178" s="99">
        <v>0</v>
      </c>
    </row>
    <row r="1179" spans="4:30" hidden="1" outlineLevel="1" x14ac:dyDescent="0.2">
      <c r="D1179" s="86"/>
      <c r="F1179" s="91" t="s">
        <v>201</v>
      </c>
      <c r="G1179" s="86" t="s">
        <v>681</v>
      </c>
      <c r="H1179" s="92">
        <v>0</v>
      </c>
      <c r="I1179" s="99">
        <v>0</v>
      </c>
      <c r="J1179" s="99">
        <v>0</v>
      </c>
      <c r="K1179" s="99">
        <v>0</v>
      </c>
      <c r="L1179" s="99">
        <v>0</v>
      </c>
      <c r="M1179" s="99">
        <v>0</v>
      </c>
      <c r="N1179" s="99">
        <v>0</v>
      </c>
      <c r="O1179" s="99">
        <v>0</v>
      </c>
      <c r="P1179" s="99">
        <v>0</v>
      </c>
      <c r="Q1179" s="99">
        <v>0</v>
      </c>
      <c r="R1179" s="99">
        <v>0</v>
      </c>
      <c r="S1179" s="99">
        <v>0</v>
      </c>
      <c r="T1179" s="99">
        <v>0</v>
      </c>
      <c r="U1179" s="99">
        <v>0</v>
      </c>
      <c r="V1179" s="99">
        <v>0</v>
      </c>
      <c r="W1179" s="99">
        <v>0</v>
      </c>
      <c r="X1179" s="99">
        <v>0</v>
      </c>
      <c r="Y1179" s="99">
        <v>0</v>
      </c>
      <c r="Z1179" s="99">
        <v>0</v>
      </c>
      <c r="AA1179" s="99">
        <v>0</v>
      </c>
      <c r="AB1179" s="99">
        <v>0</v>
      </c>
      <c r="AC1179" s="99">
        <v>0</v>
      </c>
      <c r="AD1179" s="99">
        <v>0</v>
      </c>
    </row>
    <row r="1180" spans="4:30" collapsed="1" x14ac:dyDescent="0.2">
      <c r="D1180" s="86" t="s">
        <v>569</v>
      </c>
      <c r="E1180" s="104">
        <v>1612431</v>
      </c>
      <c r="F1180" s="104" t="s">
        <v>201</v>
      </c>
      <c r="G1180" s="86" t="s">
        <v>679</v>
      </c>
      <c r="H1180" s="92">
        <v>1612431</v>
      </c>
      <c r="I1180" s="99">
        <v>794256.08388540999</v>
      </c>
      <c r="J1180" s="99">
        <v>39262.916281340746</v>
      </c>
      <c r="K1180" s="99">
        <v>143817.81214998694</v>
      </c>
      <c r="L1180" s="99">
        <v>4526.8741160465406</v>
      </c>
      <c r="M1180" s="99">
        <v>424.51576936439653</v>
      </c>
      <c r="N1180" s="99">
        <v>148769.20203539787</v>
      </c>
      <c r="O1180" s="99">
        <v>109323.90964258014</v>
      </c>
      <c r="P1180" s="99">
        <v>20370.22940352877</v>
      </c>
      <c r="Q1180" s="99">
        <v>9204.9273737733783</v>
      </c>
      <c r="R1180" s="99">
        <v>413.93529464815583</v>
      </c>
      <c r="S1180" s="99">
        <v>139313.00171453046</v>
      </c>
      <c r="T1180" s="99">
        <v>3818.9641793834157</v>
      </c>
      <c r="U1180" s="99">
        <v>62496.698113454593</v>
      </c>
      <c r="V1180" s="99">
        <v>330296.80558958807</v>
      </c>
      <c r="W1180" s="99">
        <v>59646.128663049196</v>
      </c>
      <c r="X1180" s="99">
        <v>456258.5965454753</v>
      </c>
      <c r="Y1180" s="99">
        <v>33573.199175999718</v>
      </c>
      <c r="Z1180" s="99">
        <v>562.33825298912757</v>
      </c>
      <c r="AA1180" s="99">
        <v>34135.537428988842</v>
      </c>
      <c r="AB1180" s="99">
        <v>435.66210885640555</v>
      </c>
      <c r="AC1180" s="99">
        <v>0</v>
      </c>
      <c r="AD1180" s="99">
        <v>0</v>
      </c>
    </row>
    <row r="1181" spans="4:30" hidden="1" outlineLevel="1" x14ac:dyDescent="0.2">
      <c r="D1181" s="86"/>
      <c r="F1181" s="91" t="s">
        <v>199</v>
      </c>
      <c r="G1181" s="86" t="s">
        <v>687</v>
      </c>
      <c r="H1181" s="92">
        <v>0</v>
      </c>
      <c r="I1181" s="99">
        <v>0</v>
      </c>
      <c r="J1181" s="99">
        <v>0</v>
      </c>
      <c r="K1181" s="99">
        <v>0</v>
      </c>
      <c r="L1181" s="99">
        <v>0</v>
      </c>
      <c r="M1181" s="99">
        <v>0</v>
      </c>
      <c r="N1181" s="99">
        <v>0</v>
      </c>
      <c r="O1181" s="99">
        <v>0</v>
      </c>
      <c r="P1181" s="99">
        <v>0</v>
      </c>
      <c r="Q1181" s="99">
        <v>0</v>
      </c>
      <c r="R1181" s="99">
        <v>0</v>
      </c>
      <c r="S1181" s="99">
        <v>0</v>
      </c>
      <c r="T1181" s="99">
        <v>0</v>
      </c>
      <c r="U1181" s="99">
        <v>0</v>
      </c>
      <c r="V1181" s="99">
        <v>0</v>
      </c>
      <c r="W1181" s="99">
        <v>0</v>
      </c>
      <c r="X1181" s="99">
        <v>0</v>
      </c>
      <c r="Y1181" s="99">
        <v>0</v>
      </c>
      <c r="Z1181" s="99">
        <v>0</v>
      </c>
      <c r="AA1181" s="99">
        <v>0</v>
      </c>
      <c r="AB1181" s="99">
        <v>0</v>
      </c>
      <c r="AC1181" s="99">
        <v>0</v>
      </c>
      <c r="AD1181" s="99">
        <v>0</v>
      </c>
    </row>
    <row r="1182" spans="4:30" hidden="1" outlineLevel="1" x14ac:dyDescent="0.2">
      <c r="D1182" s="86"/>
      <c r="F1182" s="91" t="s">
        <v>199</v>
      </c>
      <c r="G1182" s="86" t="s">
        <v>686</v>
      </c>
      <c r="H1182" s="92">
        <v>0</v>
      </c>
      <c r="I1182" s="99">
        <v>0</v>
      </c>
      <c r="J1182" s="99">
        <v>0</v>
      </c>
      <c r="K1182" s="99">
        <v>0</v>
      </c>
      <c r="L1182" s="99">
        <v>0</v>
      </c>
      <c r="M1182" s="99">
        <v>0</v>
      </c>
      <c r="N1182" s="99">
        <v>0</v>
      </c>
      <c r="O1182" s="99">
        <v>0</v>
      </c>
      <c r="P1182" s="99">
        <v>0</v>
      </c>
      <c r="Q1182" s="99">
        <v>0</v>
      </c>
      <c r="R1182" s="99">
        <v>0</v>
      </c>
      <c r="S1182" s="99">
        <v>0</v>
      </c>
      <c r="T1182" s="99">
        <v>0</v>
      </c>
      <c r="U1182" s="99">
        <v>0</v>
      </c>
      <c r="V1182" s="99">
        <v>0</v>
      </c>
      <c r="W1182" s="99">
        <v>0</v>
      </c>
      <c r="X1182" s="99">
        <v>0</v>
      </c>
      <c r="Y1182" s="99">
        <v>0</v>
      </c>
      <c r="Z1182" s="99">
        <v>0</v>
      </c>
      <c r="AA1182" s="99">
        <v>0</v>
      </c>
      <c r="AB1182" s="99">
        <v>0</v>
      </c>
      <c r="AC1182" s="99">
        <v>0</v>
      </c>
      <c r="AD1182" s="99">
        <v>0</v>
      </c>
    </row>
    <row r="1183" spans="4:30" hidden="1" outlineLevel="1" x14ac:dyDescent="0.2">
      <c r="D1183" s="86"/>
      <c r="F1183" s="91" t="s">
        <v>199</v>
      </c>
      <c r="G1183" s="86" t="s">
        <v>685</v>
      </c>
      <c r="H1183" s="92">
        <v>0</v>
      </c>
      <c r="I1183" s="99">
        <v>0</v>
      </c>
      <c r="J1183" s="99">
        <v>0</v>
      </c>
      <c r="K1183" s="99">
        <v>0</v>
      </c>
      <c r="L1183" s="99">
        <v>0</v>
      </c>
      <c r="M1183" s="99">
        <v>0</v>
      </c>
      <c r="N1183" s="99">
        <v>0</v>
      </c>
      <c r="O1183" s="99">
        <v>0</v>
      </c>
      <c r="P1183" s="99">
        <v>0</v>
      </c>
      <c r="Q1183" s="99">
        <v>0</v>
      </c>
      <c r="R1183" s="99">
        <v>0</v>
      </c>
      <c r="S1183" s="99">
        <v>0</v>
      </c>
      <c r="T1183" s="99">
        <v>0</v>
      </c>
      <c r="U1183" s="99">
        <v>0</v>
      </c>
      <c r="V1183" s="99">
        <v>0</v>
      </c>
      <c r="W1183" s="99">
        <v>0</v>
      </c>
      <c r="X1183" s="99">
        <v>0</v>
      </c>
      <c r="Y1183" s="99">
        <v>0</v>
      </c>
      <c r="Z1183" s="99">
        <v>0</v>
      </c>
      <c r="AA1183" s="99">
        <v>0</v>
      </c>
      <c r="AB1183" s="99">
        <v>0</v>
      </c>
      <c r="AC1183" s="99">
        <v>0</v>
      </c>
      <c r="AD1183" s="99">
        <v>0</v>
      </c>
    </row>
    <row r="1184" spans="4:30" hidden="1" outlineLevel="1" x14ac:dyDescent="0.2">
      <c r="D1184" s="86"/>
      <c r="F1184" s="91" t="s">
        <v>199</v>
      </c>
      <c r="G1184" s="86" t="s">
        <v>684</v>
      </c>
      <c r="H1184" s="92">
        <v>0</v>
      </c>
      <c r="I1184" s="99">
        <v>0</v>
      </c>
      <c r="J1184" s="99">
        <v>0</v>
      </c>
      <c r="K1184" s="99">
        <v>0</v>
      </c>
      <c r="L1184" s="99">
        <v>0</v>
      </c>
      <c r="M1184" s="99">
        <v>0</v>
      </c>
      <c r="N1184" s="99">
        <v>0</v>
      </c>
      <c r="O1184" s="99">
        <v>0</v>
      </c>
      <c r="P1184" s="99">
        <v>0</v>
      </c>
      <c r="Q1184" s="99">
        <v>0</v>
      </c>
      <c r="R1184" s="99">
        <v>0</v>
      </c>
      <c r="S1184" s="99">
        <v>0</v>
      </c>
      <c r="T1184" s="99">
        <v>0</v>
      </c>
      <c r="U1184" s="99">
        <v>0</v>
      </c>
      <c r="V1184" s="99">
        <v>0</v>
      </c>
      <c r="W1184" s="99">
        <v>0</v>
      </c>
      <c r="X1184" s="99">
        <v>0</v>
      </c>
      <c r="Y1184" s="99">
        <v>0</v>
      </c>
      <c r="Z1184" s="99">
        <v>0</v>
      </c>
      <c r="AA1184" s="99">
        <v>0</v>
      </c>
      <c r="AB1184" s="99">
        <v>0</v>
      </c>
      <c r="AC1184" s="99">
        <v>0</v>
      </c>
      <c r="AD1184" s="99">
        <v>0</v>
      </c>
    </row>
    <row r="1185" spans="4:30" hidden="1" outlineLevel="1" x14ac:dyDescent="0.2">
      <c r="D1185" s="86"/>
      <c r="F1185" s="91" t="s">
        <v>199</v>
      </c>
      <c r="G1185" s="86" t="s">
        <v>683</v>
      </c>
      <c r="H1185" s="92">
        <v>0</v>
      </c>
      <c r="I1185" s="99">
        <v>0</v>
      </c>
      <c r="J1185" s="99">
        <v>0</v>
      </c>
      <c r="K1185" s="99">
        <v>0</v>
      </c>
      <c r="L1185" s="99">
        <v>0</v>
      </c>
      <c r="M1185" s="99">
        <v>0</v>
      </c>
      <c r="N1185" s="99">
        <v>0</v>
      </c>
      <c r="O1185" s="99">
        <v>0</v>
      </c>
      <c r="P1185" s="99">
        <v>0</v>
      </c>
      <c r="Q1185" s="99">
        <v>0</v>
      </c>
      <c r="R1185" s="99">
        <v>0</v>
      </c>
      <c r="S1185" s="99">
        <v>0</v>
      </c>
      <c r="T1185" s="99">
        <v>0</v>
      </c>
      <c r="U1185" s="99">
        <v>0</v>
      </c>
      <c r="V1185" s="99">
        <v>0</v>
      </c>
      <c r="W1185" s="99">
        <v>0</v>
      </c>
      <c r="X1185" s="99">
        <v>0</v>
      </c>
      <c r="Y1185" s="99">
        <v>0</v>
      </c>
      <c r="Z1185" s="99">
        <v>0</v>
      </c>
      <c r="AA1185" s="99">
        <v>0</v>
      </c>
      <c r="AB1185" s="99">
        <v>0</v>
      </c>
      <c r="AC1185" s="99">
        <v>0</v>
      </c>
      <c r="AD1185" s="99">
        <v>0</v>
      </c>
    </row>
    <row r="1186" spans="4:30" hidden="1" outlineLevel="1" x14ac:dyDescent="0.2">
      <c r="D1186" s="86"/>
      <c r="F1186" s="91" t="s">
        <v>199</v>
      </c>
      <c r="G1186" s="86" t="s">
        <v>682</v>
      </c>
      <c r="H1186" s="92">
        <v>14474665.999999996</v>
      </c>
      <c r="I1186" s="99">
        <v>5431286.7836977383</v>
      </c>
      <c r="J1186" s="99">
        <v>351982.47944393067</v>
      </c>
      <c r="K1186" s="99">
        <v>1180939.3747483913</v>
      </c>
      <c r="L1186" s="99">
        <v>37532.93433752549</v>
      </c>
      <c r="M1186" s="99">
        <v>3460.0977780367366</v>
      </c>
      <c r="N1186" s="99">
        <v>1221932.4068639535</v>
      </c>
      <c r="O1186" s="99">
        <v>1076678.9059108517</v>
      </c>
      <c r="P1186" s="99">
        <v>199595.55206016765</v>
      </c>
      <c r="Q1186" s="99">
        <v>90691.110022984343</v>
      </c>
      <c r="R1186" s="99">
        <v>4202.0944244825887</v>
      </c>
      <c r="S1186" s="99">
        <v>1371167.6624184863</v>
      </c>
      <c r="T1186" s="99">
        <v>41260.375976947289</v>
      </c>
      <c r="U1186" s="99">
        <v>724470.39082712214</v>
      </c>
      <c r="V1186" s="99">
        <v>4113242.0943221166</v>
      </c>
      <c r="W1186" s="99">
        <v>780378.29433682049</v>
      </c>
      <c r="X1186" s="99">
        <v>5659351.1554630063</v>
      </c>
      <c r="Y1186" s="99">
        <v>291704.77044910059</v>
      </c>
      <c r="Z1186" s="99">
        <v>4748.4886404449508</v>
      </c>
      <c r="AA1186" s="99">
        <v>296453.25908954552</v>
      </c>
      <c r="AB1186" s="99">
        <v>5296.5571081604776</v>
      </c>
      <c r="AC1186" s="99">
        <v>114530.95494361363</v>
      </c>
      <c r="AD1186" s="99">
        <v>22664.740971562744</v>
      </c>
    </row>
    <row r="1187" spans="4:30" hidden="1" outlineLevel="1" x14ac:dyDescent="0.2">
      <c r="D1187" s="86"/>
      <c r="F1187" s="91" t="s">
        <v>199</v>
      </c>
      <c r="G1187" s="86" t="s">
        <v>681</v>
      </c>
      <c r="H1187" s="92">
        <v>0</v>
      </c>
      <c r="I1187" s="99">
        <v>0</v>
      </c>
      <c r="J1187" s="99">
        <v>0</v>
      </c>
      <c r="K1187" s="99">
        <v>0</v>
      </c>
      <c r="L1187" s="99">
        <v>0</v>
      </c>
      <c r="M1187" s="99">
        <v>0</v>
      </c>
      <c r="N1187" s="99">
        <v>0</v>
      </c>
      <c r="O1187" s="99">
        <v>0</v>
      </c>
      <c r="P1187" s="99">
        <v>0</v>
      </c>
      <c r="Q1187" s="99">
        <v>0</v>
      </c>
      <c r="R1187" s="99">
        <v>0</v>
      </c>
      <c r="S1187" s="99">
        <v>0</v>
      </c>
      <c r="T1187" s="99">
        <v>0</v>
      </c>
      <c r="U1187" s="99">
        <v>0</v>
      </c>
      <c r="V1187" s="99">
        <v>0</v>
      </c>
      <c r="W1187" s="99">
        <v>0</v>
      </c>
      <c r="X1187" s="99">
        <v>0</v>
      </c>
      <c r="Y1187" s="99">
        <v>0</v>
      </c>
      <c r="Z1187" s="99">
        <v>0</v>
      </c>
      <c r="AA1187" s="99">
        <v>0</v>
      </c>
      <c r="AB1187" s="99">
        <v>0</v>
      </c>
      <c r="AC1187" s="99">
        <v>0</v>
      </c>
      <c r="AD1187" s="99">
        <v>0</v>
      </c>
    </row>
    <row r="1188" spans="4:30" collapsed="1" x14ac:dyDescent="0.2">
      <c r="D1188" s="86" t="s">
        <v>568</v>
      </c>
      <c r="E1188" s="104">
        <v>14474666</v>
      </c>
      <c r="F1188" s="104" t="s">
        <v>199</v>
      </c>
      <c r="G1188" s="86" t="s">
        <v>679</v>
      </c>
      <c r="H1188" s="92">
        <v>14474665.999999996</v>
      </c>
      <c r="I1188" s="99">
        <v>5431286.7836977383</v>
      </c>
      <c r="J1188" s="99">
        <v>351982.47944393067</v>
      </c>
      <c r="K1188" s="99">
        <v>1180939.3747483913</v>
      </c>
      <c r="L1188" s="99">
        <v>37532.93433752549</v>
      </c>
      <c r="M1188" s="99">
        <v>3460.0977780367366</v>
      </c>
      <c r="N1188" s="99">
        <v>1221932.4068639535</v>
      </c>
      <c r="O1188" s="99">
        <v>1076678.9059108517</v>
      </c>
      <c r="P1188" s="99">
        <v>199595.55206016765</v>
      </c>
      <c r="Q1188" s="99">
        <v>90691.110022984343</v>
      </c>
      <c r="R1188" s="99">
        <v>4202.0944244825887</v>
      </c>
      <c r="S1188" s="99">
        <v>1371167.6624184863</v>
      </c>
      <c r="T1188" s="99">
        <v>41260.375976947289</v>
      </c>
      <c r="U1188" s="99">
        <v>724470.39082712214</v>
      </c>
      <c r="V1188" s="99">
        <v>4113242.0943221166</v>
      </c>
      <c r="W1188" s="99">
        <v>780378.29433682049</v>
      </c>
      <c r="X1188" s="99">
        <v>5659351.1554630063</v>
      </c>
      <c r="Y1188" s="99">
        <v>291704.77044910059</v>
      </c>
      <c r="Z1188" s="99">
        <v>4748.4886404449508</v>
      </c>
      <c r="AA1188" s="99">
        <v>296453.25908954552</v>
      </c>
      <c r="AB1188" s="99">
        <v>5296.5571081604776</v>
      </c>
      <c r="AC1188" s="99">
        <v>114530.95494361363</v>
      </c>
      <c r="AD1188" s="99">
        <v>22664.740971562744</v>
      </c>
    </row>
    <row r="1189" spans="4:30" hidden="1" outlineLevel="1" x14ac:dyDescent="0.2">
      <c r="D1189" s="86"/>
      <c r="F1189" s="91" t="s">
        <v>201</v>
      </c>
      <c r="G1189" s="86" t="s">
        <v>687</v>
      </c>
      <c r="H1189" s="92">
        <v>4640308.9999999991</v>
      </c>
      <c r="I1189" s="99">
        <v>2285737.2838640679</v>
      </c>
      <c r="J1189" s="99">
        <v>112992.1613926748</v>
      </c>
      <c r="K1189" s="99">
        <v>413883.81151186855</v>
      </c>
      <c r="L1189" s="99">
        <v>13027.592934245129</v>
      </c>
      <c r="M1189" s="99">
        <v>1221.6859792595983</v>
      </c>
      <c r="N1189" s="99">
        <v>428133.09042537329</v>
      </c>
      <c r="O1189" s="99">
        <v>314616.08083052945</v>
      </c>
      <c r="P1189" s="99">
        <v>58622.141867316612</v>
      </c>
      <c r="Q1189" s="99">
        <v>26490.254365530665</v>
      </c>
      <c r="R1189" s="99">
        <v>1191.237127773833</v>
      </c>
      <c r="S1189" s="99">
        <v>400919.71419115056</v>
      </c>
      <c r="T1189" s="99">
        <v>10990.345541775418</v>
      </c>
      <c r="U1189" s="99">
        <v>179855.13223582675</v>
      </c>
      <c r="V1189" s="99">
        <v>950539.4275157298</v>
      </c>
      <c r="W1189" s="99">
        <v>171651.66611799522</v>
      </c>
      <c r="X1189" s="99">
        <v>1313036.5714113272</v>
      </c>
      <c r="Y1189" s="99">
        <v>96618.099190095003</v>
      </c>
      <c r="Z1189" s="99">
        <v>1618.3162295873283</v>
      </c>
      <c r="AA1189" s="99">
        <v>98236.415419682337</v>
      </c>
      <c r="AB1189" s="99">
        <v>1253.763295722644</v>
      </c>
      <c r="AC1189" s="99">
        <v>0</v>
      </c>
      <c r="AD1189" s="99">
        <v>0</v>
      </c>
    </row>
    <row r="1190" spans="4:30" hidden="1" outlineLevel="1" x14ac:dyDescent="0.2">
      <c r="D1190" s="86"/>
      <c r="F1190" s="91" t="s">
        <v>201</v>
      </c>
      <c r="G1190" s="86" t="s">
        <v>686</v>
      </c>
      <c r="H1190" s="92">
        <v>0</v>
      </c>
      <c r="I1190" s="99">
        <v>0</v>
      </c>
      <c r="J1190" s="99">
        <v>0</v>
      </c>
      <c r="K1190" s="99">
        <v>0</v>
      </c>
      <c r="L1190" s="99">
        <v>0</v>
      </c>
      <c r="M1190" s="99">
        <v>0</v>
      </c>
      <c r="N1190" s="99">
        <v>0</v>
      </c>
      <c r="O1190" s="99">
        <v>0</v>
      </c>
      <c r="P1190" s="99">
        <v>0</v>
      </c>
      <c r="Q1190" s="99">
        <v>0</v>
      </c>
      <c r="R1190" s="99">
        <v>0</v>
      </c>
      <c r="S1190" s="99">
        <v>0</v>
      </c>
      <c r="T1190" s="99">
        <v>0</v>
      </c>
      <c r="U1190" s="99">
        <v>0</v>
      </c>
      <c r="V1190" s="99">
        <v>0</v>
      </c>
      <c r="W1190" s="99">
        <v>0</v>
      </c>
      <c r="X1190" s="99">
        <v>0</v>
      </c>
      <c r="Y1190" s="99">
        <v>0</v>
      </c>
      <c r="Z1190" s="99">
        <v>0</v>
      </c>
      <c r="AA1190" s="99">
        <v>0</v>
      </c>
      <c r="AB1190" s="99">
        <v>0</v>
      </c>
      <c r="AC1190" s="99">
        <v>0</v>
      </c>
      <c r="AD1190" s="99">
        <v>0</v>
      </c>
    </row>
    <row r="1191" spans="4:30" hidden="1" outlineLevel="1" x14ac:dyDescent="0.2">
      <c r="D1191" s="86"/>
      <c r="F1191" s="91" t="s">
        <v>201</v>
      </c>
      <c r="G1191" s="86" t="s">
        <v>685</v>
      </c>
      <c r="H1191" s="92">
        <v>0</v>
      </c>
      <c r="I1191" s="99">
        <v>0</v>
      </c>
      <c r="J1191" s="99">
        <v>0</v>
      </c>
      <c r="K1191" s="99">
        <v>0</v>
      </c>
      <c r="L1191" s="99">
        <v>0</v>
      </c>
      <c r="M1191" s="99">
        <v>0</v>
      </c>
      <c r="N1191" s="99">
        <v>0</v>
      </c>
      <c r="O1191" s="99">
        <v>0</v>
      </c>
      <c r="P1191" s="99">
        <v>0</v>
      </c>
      <c r="Q1191" s="99">
        <v>0</v>
      </c>
      <c r="R1191" s="99">
        <v>0</v>
      </c>
      <c r="S1191" s="99">
        <v>0</v>
      </c>
      <c r="T1191" s="99">
        <v>0</v>
      </c>
      <c r="U1191" s="99">
        <v>0</v>
      </c>
      <c r="V1191" s="99">
        <v>0</v>
      </c>
      <c r="W1191" s="99">
        <v>0</v>
      </c>
      <c r="X1191" s="99">
        <v>0</v>
      </c>
      <c r="Y1191" s="99">
        <v>0</v>
      </c>
      <c r="Z1191" s="99">
        <v>0</v>
      </c>
      <c r="AA1191" s="99">
        <v>0</v>
      </c>
      <c r="AB1191" s="99">
        <v>0</v>
      </c>
      <c r="AC1191" s="99">
        <v>0</v>
      </c>
      <c r="AD1191" s="99">
        <v>0</v>
      </c>
    </row>
    <row r="1192" spans="4:30" hidden="1" outlineLevel="1" x14ac:dyDescent="0.2">
      <c r="D1192" s="86"/>
      <c r="F1192" s="91" t="s">
        <v>201</v>
      </c>
      <c r="G1192" s="86" t="s">
        <v>684</v>
      </c>
      <c r="H1192" s="92">
        <v>0</v>
      </c>
      <c r="I1192" s="99">
        <v>0</v>
      </c>
      <c r="J1192" s="99">
        <v>0</v>
      </c>
      <c r="K1192" s="99">
        <v>0</v>
      </c>
      <c r="L1192" s="99">
        <v>0</v>
      </c>
      <c r="M1192" s="99">
        <v>0</v>
      </c>
      <c r="N1192" s="99">
        <v>0</v>
      </c>
      <c r="O1192" s="99">
        <v>0</v>
      </c>
      <c r="P1192" s="99">
        <v>0</v>
      </c>
      <c r="Q1192" s="99">
        <v>0</v>
      </c>
      <c r="R1192" s="99">
        <v>0</v>
      </c>
      <c r="S1192" s="99">
        <v>0</v>
      </c>
      <c r="T1192" s="99">
        <v>0</v>
      </c>
      <c r="U1192" s="99">
        <v>0</v>
      </c>
      <c r="V1192" s="99">
        <v>0</v>
      </c>
      <c r="W1192" s="99">
        <v>0</v>
      </c>
      <c r="X1192" s="99">
        <v>0</v>
      </c>
      <c r="Y1192" s="99">
        <v>0</v>
      </c>
      <c r="Z1192" s="99">
        <v>0</v>
      </c>
      <c r="AA1192" s="99">
        <v>0</v>
      </c>
      <c r="AB1192" s="99">
        <v>0</v>
      </c>
      <c r="AC1192" s="99">
        <v>0</v>
      </c>
      <c r="AD1192" s="99">
        <v>0</v>
      </c>
    </row>
    <row r="1193" spans="4:30" hidden="1" outlineLevel="1" x14ac:dyDescent="0.2">
      <c r="D1193" s="86"/>
      <c r="F1193" s="91" t="s">
        <v>201</v>
      </c>
      <c r="G1193" s="86" t="s">
        <v>683</v>
      </c>
      <c r="H1193" s="92">
        <v>0</v>
      </c>
      <c r="I1193" s="99">
        <v>0</v>
      </c>
      <c r="J1193" s="99">
        <v>0</v>
      </c>
      <c r="K1193" s="99">
        <v>0</v>
      </c>
      <c r="L1193" s="99">
        <v>0</v>
      </c>
      <c r="M1193" s="99">
        <v>0</v>
      </c>
      <c r="N1193" s="99">
        <v>0</v>
      </c>
      <c r="O1193" s="99">
        <v>0</v>
      </c>
      <c r="P1193" s="99">
        <v>0</v>
      </c>
      <c r="Q1193" s="99">
        <v>0</v>
      </c>
      <c r="R1193" s="99">
        <v>0</v>
      </c>
      <c r="S1193" s="99">
        <v>0</v>
      </c>
      <c r="T1193" s="99">
        <v>0</v>
      </c>
      <c r="U1193" s="99">
        <v>0</v>
      </c>
      <c r="V1193" s="99">
        <v>0</v>
      </c>
      <c r="W1193" s="99">
        <v>0</v>
      </c>
      <c r="X1193" s="99">
        <v>0</v>
      </c>
      <c r="Y1193" s="99">
        <v>0</v>
      </c>
      <c r="Z1193" s="99">
        <v>0</v>
      </c>
      <c r="AA1193" s="99">
        <v>0</v>
      </c>
      <c r="AB1193" s="99">
        <v>0</v>
      </c>
      <c r="AC1193" s="99">
        <v>0</v>
      </c>
      <c r="AD1193" s="99">
        <v>0</v>
      </c>
    </row>
    <row r="1194" spans="4:30" hidden="1" outlineLevel="1" x14ac:dyDescent="0.2">
      <c r="D1194" s="86"/>
      <c r="F1194" s="91" t="s">
        <v>201</v>
      </c>
      <c r="G1194" s="86" t="s">
        <v>682</v>
      </c>
      <c r="H1194" s="92">
        <v>0</v>
      </c>
      <c r="I1194" s="99">
        <v>0</v>
      </c>
      <c r="J1194" s="99">
        <v>0</v>
      </c>
      <c r="K1194" s="99">
        <v>0</v>
      </c>
      <c r="L1194" s="99">
        <v>0</v>
      </c>
      <c r="M1194" s="99">
        <v>0</v>
      </c>
      <c r="N1194" s="99">
        <v>0</v>
      </c>
      <c r="O1194" s="99">
        <v>0</v>
      </c>
      <c r="P1194" s="99">
        <v>0</v>
      </c>
      <c r="Q1194" s="99">
        <v>0</v>
      </c>
      <c r="R1194" s="99">
        <v>0</v>
      </c>
      <c r="S1194" s="99">
        <v>0</v>
      </c>
      <c r="T1194" s="99">
        <v>0</v>
      </c>
      <c r="U1194" s="99">
        <v>0</v>
      </c>
      <c r="V1194" s="99">
        <v>0</v>
      </c>
      <c r="W1194" s="99">
        <v>0</v>
      </c>
      <c r="X1194" s="99">
        <v>0</v>
      </c>
      <c r="Y1194" s="99">
        <v>0</v>
      </c>
      <c r="Z1194" s="99">
        <v>0</v>
      </c>
      <c r="AA1194" s="99">
        <v>0</v>
      </c>
      <c r="AB1194" s="99">
        <v>0</v>
      </c>
      <c r="AC1194" s="99">
        <v>0</v>
      </c>
      <c r="AD1194" s="99">
        <v>0</v>
      </c>
    </row>
    <row r="1195" spans="4:30" hidden="1" outlineLevel="1" x14ac:dyDescent="0.2">
      <c r="D1195" s="86"/>
      <c r="F1195" s="91" t="s">
        <v>201</v>
      </c>
      <c r="G1195" s="86" t="s">
        <v>681</v>
      </c>
      <c r="H1195" s="92">
        <v>0</v>
      </c>
      <c r="I1195" s="99">
        <v>0</v>
      </c>
      <c r="J1195" s="99">
        <v>0</v>
      </c>
      <c r="K1195" s="99">
        <v>0</v>
      </c>
      <c r="L1195" s="99">
        <v>0</v>
      </c>
      <c r="M1195" s="99">
        <v>0</v>
      </c>
      <c r="N1195" s="99">
        <v>0</v>
      </c>
      <c r="O1195" s="99">
        <v>0</v>
      </c>
      <c r="P1195" s="99">
        <v>0</v>
      </c>
      <c r="Q1195" s="99">
        <v>0</v>
      </c>
      <c r="R1195" s="99">
        <v>0</v>
      </c>
      <c r="S1195" s="99">
        <v>0</v>
      </c>
      <c r="T1195" s="99">
        <v>0</v>
      </c>
      <c r="U1195" s="99">
        <v>0</v>
      </c>
      <c r="V1195" s="99">
        <v>0</v>
      </c>
      <c r="W1195" s="99">
        <v>0</v>
      </c>
      <c r="X1195" s="99">
        <v>0</v>
      </c>
      <c r="Y1195" s="99">
        <v>0</v>
      </c>
      <c r="Z1195" s="99">
        <v>0</v>
      </c>
      <c r="AA1195" s="99">
        <v>0</v>
      </c>
      <c r="AB1195" s="99">
        <v>0</v>
      </c>
      <c r="AC1195" s="99">
        <v>0</v>
      </c>
      <c r="AD1195" s="99">
        <v>0</v>
      </c>
    </row>
    <row r="1196" spans="4:30" collapsed="1" x14ac:dyDescent="0.2">
      <c r="D1196" s="86" t="s">
        <v>567</v>
      </c>
      <c r="E1196" s="104">
        <v>4640309</v>
      </c>
      <c r="F1196" s="104" t="s">
        <v>201</v>
      </c>
      <c r="G1196" s="86" t="s">
        <v>679</v>
      </c>
      <c r="H1196" s="92">
        <v>4640308.9999999991</v>
      </c>
      <c r="I1196" s="99">
        <v>2285737.2838640679</v>
      </c>
      <c r="J1196" s="99">
        <v>112992.1613926748</v>
      </c>
      <c r="K1196" s="99">
        <v>413883.81151186855</v>
      </c>
      <c r="L1196" s="99">
        <v>13027.592934245129</v>
      </c>
      <c r="M1196" s="99">
        <v>1221.6859792595983</v>
      </c>
      <c r="N1196" s="99">
        <v>428133.09042537329</v>
      </c>
      <c r="O1196" s="99">
        <v>314616.08083052945</v>
      </c>
      <c r="P1196" s="99">
        <v>58622.141867316612</v>
      </c>
      <c r="Q1196" s="99">
        <v>26490.254365530665</v>
      </c>
      <c r="R1196" s="99">
        <v>1191.237127773833</v>
      </c>
      <c r="S1196" s="99">
        <v>400919.71419115056</v>
      </c>
      <c r="T1196" s="99">
        <v>10990.345541775418</v>
      </c>
      <c r="U1196" s="99">
        <v>179855.13223582675</v>
      </c>
      <c r="V1196" s="99">
        <v>950539.4275157298</v>
      </c>
      <c r="W1196" s="99">
        <v>171651.66611799522</v>
      </c>
      <c r="X1196" s="99">
        <v>1313036.5714113272</v>
      </c>
      <c r="Y1196" s="99">
        <v>96618.099190095003</v>
      </c>
      <c r="Z1196" s="99">
        <v>1618.3162295873283</v>
      </c>
      <c r="AA1196" s="99">
        <v>98236.415419682337</v>
      </c>
      <c r="AB1196" s="99">
        <v>1253.763295722644</v>
      </c>
      <c r="AC1196" s="99">
        <v>0</v>
      </c>
      <c r="AD1196" s="99">
        <v>0</v>
      </c>
    </row>
    <row r="1197" spans="4:30" hidden="1" outlineLevel="1" x14ac:dyDescent="0.2">
      <c r="D1197" s="86"/>
      <c r="F1197" s="91" t="s">
        <v>201</v>
      </c>
      <c r="G1197" s="86" t="s">
        <v>687</v>
      </c>
      <c r="H1197" s="92">
        <v>1806778.9999999998</v>
      </c>
      <c r="I1197" s="99">
        <v>889988.60291472764</v>
      </c>
      <c r="J1197" s="99">
        <v>43995.316770692545</v>
      </c>
      <c r="K1197" s="99">
        <v>161152.3239248943</v>
      </c>
      <c r="L1197" s="99">
        <v>5072.5030023092168</v>
      </c>
      <c r="M1197" s="99">
        <v>475.68310039712395</v>
      </c>
      <c r="N1197" s="99">
        <v>166700.51002760063</v>
      </c>
      <c r="O1197" s="99">
        <v>122500.83516138756</v>
      </c>
      <c r="P1197" s="99">
        <v>22825.474523547557</v>
      </c>
      <c r="Q1197" s="99">
        <v>10314.406926844555</v>
      </c>
      <c r="R1197" s="99">
        <v>463.82734996356453</v>
      </c>
      <c r="S1197" s="99">
        <v>156104.54396174324</v>
      </c>
      <c r="T1197" s="99">
        <v>4279.2679383255399</v>
      </c>
      <c r="U1197" s="99">
        <v>70029.490701139686</v>
      </c>
      <c r="V1197" s="99">
        <v>370107.82607525552</v>
      </c>
      <c r="W1197" s="99">
        <v>66835.339124399965</v>
      </c>
      <c r="X1197" s="99">
        <v>511251.92383912066</v>
      </c>
      <c r="Y1197" s="99">
        <v>37619.812093673216</v>
      </c>
      <c r="Z1197" s="99">
        <v>630.11747256003071</v>
      </c>
      <c r="AA1197" s="99">
        <v>38249.929566233244</v>
      </c>
      <c r="AB1197" s="99">
        <v>488.17291988151283</v>
      </c>
      <c r="AC1197" s="99">
        <v>0</v>
      </c>
      <c r="AD1197" s="99">
        <v>0</v>
      </c>
    </row>
    <row r="1198" spans="4:30" hidden="1" outlineLevel="1" x14ac:dyDescent="0.2">
      <c r="D1198" s="86"/>
      <c r="F1198" s="91" t="s">
        <v>201</v>
      </c>
      <c r="G1198" s="86" t="s">
        <v>686</v>
      </c>
      <c r="H1198" s="92">
        <v>0</v>
      </c>
      <c r="I1198" s="99">
        <v>0</v>
      </c>
      <c r="J1198" s="99">
        <v>0</v>
      </c>
      <c r="K1198" s="99">
        <v>0</v>
      </c>
      <c r="L1198" s="99">
        <v>0</v>
      </c>
      <c r="M1198" s="99">
        <v>0</v>
      </c>
      <c r="N1198" s="99">
        <v>0</v>
      </c>
      <c r="O1198" s="99">
        <v>0</v>
      </c>
      <c r="P1198" s="99">
        <v>0</v>
      </c>
      <c r="Q1198" s="99">
        <v>0</v>
      </c>
      <c r="R1198" s="99">
        <v>0</v>
      </c>
      <c r="S1198" s="99">
        <v>0</v>
      </c>
      <c r="T1198" s="99">
        <v>0</v>
      </c>
      <c r="U1198" s="99">
        <v>0</v>
      </c>
      <c r="V1198" s="99">
        <v>0</v>
      </c>
      <c r="W1198" s="99">
        <v>0</v>
      </c>
      <c r="X1198" s="99">
        <v>0</v>
      </c>
      <c r="Y1198" s="99">
        <v>0</v>
      </c>
      <c r="Z1198" s="99">
        <v>0</v>
      </c>
      <c r="AA1198" s="99">
        <v>0</v>
      </c>
      <c r="AB1198" s="99">
        <v>0</v>
      </c>
      <c r="AC1198" s="99">
        <v>0</v>
      </c>
      <c r="AD1198" s="99">
        <v>0</v>
      </c>
    </row>
    <row r="1199" spans="4:30" hidden="1" outlineLevel="1" x14ac:dyDescent="0.2">
      <c r="D1199" s="86"/>
      <c r="F1199" s="91" t="s">
        <v>201</v>
      </c>
      <c r="G1199" s="86" t="s">
        <v>685</v>
      </c>
      <c r="H1199" s="92">
        <v>0</v>
      </c>
      <c r="I1199" s="99">
        <v>0</v>
      </c>
      <c r="J1199" s="99">
        <v>0</v>
      </c>
      <c r="K1199" s="99">
        <v>0</v>
      </c>
      <c r="L1199" s="99">
        <v>0</v>
      </c>
      <c r="M1199" s="99">
        <v>0</v>
      </c>
      <c r="N1199" s="99">
        <v>0</v>
      </c>
      <c r="O1199" s="99">
        <v>0</v>
      </c>
      <c r="P1199" s="99">
        <v>0</v>
      </c>
      <c r="Q1199" s="99">
        <v>0</v>
      </c>
      <c r="R1199" s="99">
        <v>0</v>
      </c>
      <c r="S1199" s="99">
        <v>0</v>
      </c>
      <c r="T1199" s="99">
        <v>0</v>
      </c>
      <c r="U1199" s="99">
        <v>0</v>
      </c>
      <c r="V1199" s="99">
        <v>0</v>
      </c>
      <c r="W1199" s="99">
        <v>0</v>
      </c>
      <c r="X1199" s="99">
        <v>0</v>
      </c>
      <c r="Y1199" s="99">
        <v>0</v>
      </c>
      <c r="Z1199" s="99">
        <v>0</v>
      </c>
      <c r="AA1199" s="99">
        <v>0</v>
      </c>
      <c r="AB1199" s="99">
        <v>0</v>
      </c>
      <c r="AC1199" s="99">
        <v>0</v>
      </c>
      <c r="AD1199" s="99">
        <v>0</v>
      </c>
    </row>
    <row r="1200" spans="4:30" hidden="1" outlineLevel="1" x14ac:dyDescent="0.2">
      <c r="D1200" s="86"/>
      <c r="F1200" s="91" t="s">
        <v>201</v>
      </c>
      <c r="G1200" s="86" t="s">
        <v>684</v>
      </c>
      <c r="H1200" s="92">
        <v>0</v>
      </c>
      <c r="I1200" s="99">
        <v>0</v>
      </c>
      <c r="J1200" s="99">
        <v>0</v>
      </c>
      <c r="K1200" s="99">
        <v>0</v>
      </c>
      <c r="L1200" s="99">
        <v>0</v>
      </c>
      <c r="M1200" s="99">
        <v>0</v>
      </c>
      <c r="N1200" s="99">
        <v>0</v>
      </c>
      <c r="O1200" s="99">
        <v>0</v>
      </c>
      <c r="P1200" s="99">
        <v>0</v>
      </c>
      <c r="Q1200" s="99">
        <v>0</v>
      </c>
      <c r="R1200" s="99">
        <v>0</v>
      </c>
      <c r="S1200" s="99">
        <v>0</v>
      </c>
      <c r="T1200" s="99">
        <v>0</v>
      </c>
      <c r="U1200" s="99">
        <v>0</v>
      </c>
      <c r="V1200" s="99">
        <v>0</v>
      </c>
      <c r="W1200" s="99">
        <v>0</v>
      </c>
      <c r="X1200" s="99">
        <v>0</v>
      </c>
      <c r="Y1200" s="99">
        <v>0</v>
      </c>
      <c r="Z1200" s="99">
        <v>0</v>
      </c>
      <c r="AA1200" s="99">
        <v>0</v>
      </c>
      <c r="AB1200" s="99">
        <v>0</v>
      </c>
      <c r="AC1200" s="99">
        <v>0</v>
      </c>
      <c r="AD1200" s="99">
        <v>0</v>
      </c>
    </row>
    <row r="1201" spans="4:30" hidden="1" outlineLevel="1" x14ac:dyDescent="0.2">
      <c r="D1201" s="86"/>
      <c r="F1201" s="91" t="s">
        <v>201</v>
      </c>
      <c r="G1201" s="86" t="s">
        <v>683</v>
      </c>
      <c r="H1201" s="92">
        <v>0</v>
      </c>
      <c r="I1201" s="99">
        <v>0</v>
      </c>
      <c r="J1201" s="99">
        <v>0</v>
      </c>
      <c r="K1201" s="99">
        <v>0</v>
      </c>
      <c r="L1201" s="99">
        <v>0</v>
      </c>
      <c r="M1201" s="99">
        <v>0</v>
      </c>
      <c r="N1201" s="99">
        <v>0</v>
      </c>
      <c r="O1201" s="99">
        <v>0</v>
      </c>
      <c r="P1201" s="99">
        <v>0</v>
      </c>
      <c r="Q1201" s="99">
        <v>0</v>
      </c>
      <c r="R1201" s="99">
        <v>0</v>
      </c>
      <c r="S1201" s="99">
        <v>0</v>
      </c>
      <c r="T1201" s="99">
        <v>0</v>
      </c>
      <c r="U1201" s="99">
        <v>0</v>
      </c>
      <c r="V1201" s="99">
        <v>0</v>
      </c>
      <c r="W1201" s="99">
        <v>0</v>
      </c>
      <c r="X1201" s="99">
        <v>0</v>
      </c>
      <c r="Y1201" s="99">
        <v>0</v>
      </c>
      <c r="Z1201" s="99">
        <v>0</v>
      </c>
      <c r="AA1201" s="99">
        <v>0</v>
      </c>
      <c r="AB1201" s="99">
        <v>0</v>
      </c>
      <c r="AC1201" s="99">
        <v>0</v>
      </c>
      <c r="AD1201" s="99">
        <v>0</v>
      </c>
    </row>
    <row r="1202" spans="4:30" hidden="1" outlineLevel="1" x14ac:dyDescent="0.2">
      <c r="D1202" s="86"/>
      <c r="F1202" s="91" t="s">
        <v>201</v>
      </c>
      <c r="G1202" s="86" t="s">
        <v>682</v>
      </c>
      <c r="H1202" s="92">
        <v>0</v>
      </c>
      <c r="I1202" s="99">
        <v>0</v>
      </c>
      <c r="J1202" s="99">
        <v>0</v>
      </c>
      <c r="K1202" s="99">
        <v>0</v>
      </c>
      <c r="L1202" s="99">
        <v>0</v>
      </c>
      <c r="M1202" s="99">
        <v>0</v>
      </c>
      <c r="N1202" s="99">
        <v>0</v>
      </c>
      <c r="O1202" s="99">
        <v>0</v>
      </c>
      <c r="P1202" s="99">
        <v>0</v>
      </c>
      <c r="Q1202" s="99">
        <v>0</v>
      </c>
      <c r="R1202" s="99">
        <v>0</v>
      </c>
      <c r="S1202" s="99">
        <v>0</v>
      </c>
      <c r="T1202" s="99">
        <v>0</v>
      </c>
      <c r="U1202" s="99">
        <v>0</v>
      </c>
      <c r="V1202" s="99">
        <v>0</v>
      </c>
      <c r="W1202" s="99">
        <v>0</v>
      </c>
      <c r="X1202" s="99">
        <v>0</v>
      </c>
      <c r="Y1202" s="99">
        <v>0</v>
      </c>
      <c r="Z1202" s="99">
        <v>0</v>
      </c>
      <c r="AA1202" s="99">
        <v>0</v>
      </c>
      <c r="AB1202" s="99">
        <v>0</v>
      </c>
      <c r="AC1202" s="99">
        <v>0</v>
      </c>
      <c r="AD1202" s="99">
        <v>0</v>
      </c>
    </row>
    <row r="1203" spans="4:30" hidden="1" outlineLevel="1" x14ac:dyDescent="0.2">
      <c r="D1203" s="86"/>
      <c r="F1203" s="91" t="s">
        <v>201</v>
      </c>
      <c r="G1203" s="86" t="s">
        <v>681</v>
      </c>
      <c r="H1203" s="92">
        <v>0</v>
      </c>
      <c r="I1203" s="99">
        <v>0</v>
      </c>
      <c r="J1203" s="99">
        <v>0</v>
      </c>
      <c r="K1203" s="99">
        <v>0</v>
      </c>
      <c r="L1203" s="99">
        <v>0</v>
      </c>
      <c r="M1203" s="99">
        <v>0</v>
      </c>
      <c r="N1203" s="99">
        <v>0</v>
      </c>
      <c r="O1203" s="99">
        <v>0</v>
      </c>
      <c r="P1203" s="99">
        <v>0</v>
      </c>
      <c r="Q1203" s="99">
        <v>0</v>
      </c>
      <c r="R1203" s="99">
        <v>0</v>
      </c>
      <c r="S1203" s="99">
        <v>0</v>
      </c>
      <c r="T1203" s="99">
        <v>0</v>
      </c>
      <c r="U1203" s="99">
        <v>0</v>
      </c>
      <c r="V1203" s="99">
        <v>0</v>
      </c>
      <c r="W1203" s="99">
        <v>0</v>
      </c>
      <c r="X1203" s="99">
        <v>0</v>
      </c>
      <c r="Y1203" s="99">
        <v>0</v>
      </c>
      <c r="Z1203" s="99">
        <v>0</v>
      </c>
      <c r="AA1203" s="99">
        <v>0</v>
      </c>
      <c r="AB1203" s="99">
        <v>0</v>
      </c>
      <c r="AC1203" s="99">
        <v>0</v>
      </c>
      <c r="AD1203" s="99">
        <v>0</v>
      </c>
    </row>
    <row r="1204" spans="4:30" collapsed="1" x14ac:dyDescent="0.2">
      <c r="D1204" s="86" t="s">
        <v>566</v>
      </c>
      <c r="E1204" s="104">
        <v>1806779</v>
      </c>
      <c r="F1204" s="104" t="s">
        <v>201</v>
      </c>
      <c r="G1204" s="86" t="s">
        <v>679</v>
      </c>
      <c r="H1204" s="92">
        <v>1806778.9999999998</v>
      </c>
      <c r="I1204" s="99">
        <v>889988.60291472764</v>
      </c>
      <c r="J1204" s="99">
        <v>43995.316770692545</v>
      </c>
      <c r="K1204" s="99">
        <v>161152.3239248943</v>
      </c>
      <c r="L1204" s="99">
        <v>5072.5030023092168</v>
      </c>
      <c r="M1204" s="99">
        <v>475.68310039712395</v>
      </c>
      <c r="N1204" s="99">
        <v>166700.51002760063</v>
      </c>
      <c r="O1204" s="99">
        <v>122500.83516138756</v>
      </c>
      <c r="P1204" s="99">
        <v>22825.474523547557</v>
      </c>
      <c r="Q1204" s="99">
        <v>10314.406926844555</v>
      </c>
      <c r="R1204" s="99">
        <v>463.82734996356453</v>
      </c>
      <c r="S1204" s="99">
        <v>156104.54396174324</v>
      </c>
      <c r="T1204" s="99">
        <v>4279.2679383255399</v>
      </c>
      <c r="U1204" s="99">
        <v>70029.490701139686</v>
      </c>
      <c r="V1204" s="99">
        <v>370107.82607525552</v>
      </c>
      <c r="W1204" s="99">
        <v>66835.339124399965</v>
      </c>
      <c r="X1204" s="99">
        <v>511251.92383912066</v>
      </c>
      <c r="Y1204" s="99">
        <v>37619.812093673216</v>
      </c>
      <c r="Z1204" s="99">
        <v>630.11747256003071</v>
      </c>
      <c r="AA1204" s="99">
        <v>38249.929566233244</v>
      </c>
      <c r="AB1204" s="99">
        <v>488.17291988151283</v>
      </c>
      <c r="AC1204" s="99">
        <v>0</v>
      </c>
      <c r="AD1204" s="99">
        <v>0</v>
      </c>
    </row>
    <row r="1205" spans="4:30" hidden="1" outlineLevel="1" x14ac:dyDescent="0.2">
      <c r="D1205" s="86"/>
      <c r="F1205" s="91" t="s">
        <v>201</v>
      </c>
      <c r="G1205" s="86" t="s">
        <v>687</v>
      </c>
      <c r="H1205" s="92">
        <v>53409161</v>
      </c>
      <c r="I1205" s="99">
        <v>26308444.243174046</v>
      </c>
      <c r="J1205" s="99">
        <v>1300520.4049039304</v>
      </c>
      <c r="K1205" s="99">
        <v>4763731.7093174271</v>
      </c>
      <c r="L1205" s="99">
        <v>149945.36106702388</v>
      </c>
      <c r="M1205" s="99">
        <v>14061.396160841563</v>
      </c>
      <c r="N1205" s="99">
        <v>4927738.4665452931</v>
      </c>
      <c r="O1205" s="99">
        <v>3621177.148820641</v>
      </c>
      <c r="P1205" s="99">
        <v>674730.80201261456</v>
      </c>
      <c r="Q1205" s="99">
        <v>304898.28594164312</v>
      </c>
      <c r="R1205" s="99">
        <v>13710.93510075519</v>
      </c>
      <c r="S1205" s="99">
        <v>4614517.1718756538</v>
      </c>
      <c r="T1205" s="99">
        <v>126496.99286972386</v>
      </c>
      <c r="U1205" s="99">
        <v>2070101.7355222595</v>
      </c>
      <c r="V1205" s="99">
        <v>10940545.838873111</v>
      </c>
      <c r="W1205" s="99">
        <v>1975681.2470062342</v>
      </c>
      <c r="X1205" s="99">
        <v>15112825.814271327</v>
      </c>
      <c r="Y1205" s="99">
        <v>1112057.7563170372</v>
      </c>
      <c r="Z1205" s="99">
        <v>18626.542339086165</v>
      </c>
      <c r="AA1205" s="99">
        <v>1130684.2986561232</v>
      </c>
      <c r="AB1205" s="99">
        <v>14430.600573612943</v>
      </c>
      <c r="AC1205" s="99">
        <v>0</v>
      </c>
      <c r="AD1205" s="99">
        <v>0</v>
      </c>
    </row>
    <row r="1206" spans="4:30" hidden="1" outlineLevel="1" x14ac:dyDescent="0.2">
      <c r="D1206" s="86"/>
      <c r="F1206" s="91" t="s">
        <v>201</v>
      </c>
      <c r="G1206" s="86" t="s">
        <v>686</v>
      </c>
      <c r="H1206" s="92">
        <v>0</v>
      </c>
      <c r="I1206" s="99">
        <v>0</v>
      </c>
      <c r="J1206" s="99">
        <v>0</v>
      </c>
      <c r="K1206" s="99">
        <v>0</v>
      </c>
      <c r="L1206" s="99">
        <v>0</v>
      </c>
      <c r="M1206" s="99">
        <v>0</v>
      </c>
      <c r="N1206" s="99">
        <v>0</v>
      </c>
      <c r="O1206" s="99">
        <v>0</v>
      </c>
      <c r="P1206" s="99">
        <v>0</v>
      </c>
      <c r="Q1206" s="99">
        <v>0</v>
      </c>
      <c r="R1206" s="99">
        <v>0</v>
      </c>
      <c r="S1206" s="99">
        <v>0</v>
      </c>
      <c r="T1206" s="99">
        <v>0</v>
      </c>
      <c r="U1206" s="99">
        <v>0</v>
      </c>
      <c r="V1206" s="99">
        <v>0</v>
      </c>
      <c r="W1206" s="99">
        <v>0</v>
      </c>
      <c r="X1206" s="99">
        <v>0</v>
      </c>
      <c r="Y1206" s="99">
        <v>0</v>
      </c>
      <c r="Z1206" s="99">
        <v>0</v>
      </c>
      <c r="AA1206" s="99">
        <v>0</v>
      </c>
      <c r="AB1206" s="99">
        <v>0</v>
      </c>
      <c r="AC1206" s="99">
        <v>0</v>
      </c>
      <c r="AD1206" s="99">
        <v>0</v>
      </c>
    </row>
    <row r="1207" spans="4:30" hidden="1" outlineLevel="1" x14ac:dyDescent="0.2">
      <c r="D1207" s="86"/>
      <c r="F1207" s="91" t="s">
        <v>201</v>
      </c>
      <c r="G1207" s="86" t="s">
        <v>685</v>
      </c>
      <c r="H1207" s="92">
        <v>0</v>
      </c>
      <c r="I1207" s="99">
        <v>0</v>
      </c>
      <c r="J1207" s="99">
        <v>0</v>
      </c>
      <c r="K1207" s="99">
        <v>0</v>
      </c>
      <c r="L1207" s="99">
        <v>0</v>
      </c>
      <c r="M1207" s="99">
        <v>0</v>
      </c>
      <c r="N1207" s="99">
        <v>0</v>
      </c>
      <c r="O1207" s="99">
        <v>0</v>
      </c>
      <c r="P1207" s="99">
        <v>0</v>
      </c>
      <c r="Q1207" s="99">
        <v>0</v>
      </c>
      <c r="R1207" s="99">
        <v>0</v>
      </c>
      <c r="S1207" s="99">
        <v>0</v>
      </c>
      <c r="T1207" s="99">
        <v>0</v>
      </c>
      <c r="U1207" s="99">
        <v>0</v>
      </c>
      <c r="V1207" s="99">
        <v>0</v>
      </c>
      <c r="W1207" s="99">
        <v>0</v>
      </c>
      <c r="X1207" s="99">
        <v>0</v>
      </c>
      <c r="Y1207" s="99">
        <v>0</v>
      </c>
      <c r="Z1207" s="99">
        <v>0</v>
      </c>
      <c r="AA1207" s="99">
        <v>0</v>
      </c>
      <c r="AB1207" s="99">
        <v>0</v>
      </c>
      <c r="AC1207" s="99">
        <v>0</v>
      </c>
      <c r="AD1207" s="99">
        <v>0</v>
      </c>
    </row>
    <row r="1208" spans="4:30" hidden="1" outlineLevel="1" x14ac:dyDescent="0.2">
      <c r="D1208" s="86"/>
      <c r="F1208" s="91" t="s">
        <v>201</v>
      </c>
      <c r="G1208" s="86" t="s">
        <v>684</v>
      </c>
      <c r="H1208" s="92">
        <v>0</v>
      </c>
      <c r="I1208" s="99">
        <v>0</v>
      </c>
      <c r="J1208" s="99">
        <v>0</v>
      </c>
      <c r="K1208" s="99">
        <v>0</v>
      </c>
      <c r="L1208" s="99">
        <v>0</v>
      </c>
      <c r="M1208" s="99">
        <v>0</v>
      </c>
      <c r="N1208" s="99">
        <v>0</v>
      </c>
      <c r="O1208" s="99">
        <v>0</v>
      </c>
      <c r="P1208" s="99">
        <v>0</v>
      </c>
      <c r="Q1208" s="99">
        <v>0</v>
      </c>
      <c r="R1208" s="99">
        <v>0</v>
      </c>
      <c r="S1208" s="99">
        <v>0</v>
      </c>
      <c r="T1208" s="99">
        <v>0</v>
      </c>
      <c r="U1208" s="99">
        <v>0</v>
      </c>
      <c r="V1208" s="99">
        <v>0</v>
      </c>
      <c r="W1208" s="99">
        <v>0</v>
      </c>
      <c r="X1208" s="99">
        <v>0</v>
      </c>
      <c r="Y1208" s="99">
        <v>0</v>
      </c>
      <c r="Z1208" s="99">
        <v>0</v>
      </c>
      <c r="AA1208" s="99">
        <v>0</v>
      </c>
      <c r="AB1208" s="99">
        <v>0</v>
      </c>
      <c r="AC1208" s="99">
        <v>0</v>
      </c>
      <c r="AD1208" s="99">
        <v>0</v>
      </c>
    </row>
    <row r="1209" spans="4:30" hidden="1" outlineLevel="1" x14ac:dyDescent="0.2">
      <c r="D1209" s="86"/>
      <c r="F1209" s="91" t="s">
        <v>201</v>
      </c>
      <c r="G1209" s="86" t="s">
        <v>683</v>
      </c>
      <c r="H1209" s="92">
        <v>0</v>
      </c>
      <c r="I1209" s="99">
        <v>0</v>
      </c>
      <c r="J1209" s="99">
        <v>0</v>
      </c>
      <c r="K1209" s="99">
        <v>0</v>
      </c>
      <c r="L1209" s="99">
        <v>0</v>
      </c>
      <c r="M1209" s="99">
        <v>0</v>
      </c>
      <c r="N1209" s="99">
        <v>0</v>
      </c>
      <c r="O1209" s="99">
        <v>0</v>
      </c>
      <c r="P1209" s="99">
        <v>0</v>
      </c>
      <c r="Q1209" s="99">
        <v>0</v>
      </c>
      <c r="R1209" s="99">
        <v>0</v>
      </c>
      <c r="S1209" s="99">
        <v>0</v>
      </c>
      <c r="T1209" s="99">
        <v>0</v>
      </c>
      <c r="U1209" s="99">
        <v>0</v>
      </c>
      <c r="V1209" s="99">
        <v>0</v>
      </c>
      <c r="W1209" s="99">
        <v>0</v>
      </c>
      <c r="X1209" s="99">
        <v>0</v>
      </c>
      <c r="Y1209" s="99">
        <v>0</v>
      </c>
      <c r="Z1209" s="99">
        <v>0</v>
      </c>
      <c r="AA1209" s="99">
        <v>0</v>
      </c>
      <c r="AB1209" s="99">
        <v>0</v>
      </c>
      <c r="AC1209" s="99">
        <v>0</v>
      </c>
      <c r="AD1209" s="99">
        <v>0</v>
      </c>
    </row>
    <row r="1210" spans="4:30" hidden="1" outlineLevel="1" x14ac:dyDescent="0.2">
      <c r="D1210" s="86"/>
      <c r="F1210" s="91" t="s">
        <v>201</v>
      </c>
      <c r="G1210" s="86" t="s">
        <v>682</v>
      </c>
      <c r="H1210" s="92">
        <v>0</v>
      </c>
      <c r="I1210" s="99">
        <v>0</v>
      </c>
      <c r="J1210" s="99">
        <v>0</v>
      </c>
      <c r="K1210" s="99">
        <v>0</v>
      </c>
      <c r="L1210" s="99">
        <v>0</v>
      </c>
      <c r="M1210" s="99">
        <v>0</v>
      </c>
      <c r="N1210" s="99">
        <v>0</v>
      </c>
      <c r="O1210" s="99">
        <v>0</v>
      </c>
      <c r="P1210" s="99">
        <v>0</v>
      </c>
      <c r="Q1210" s="99">
        <v>0</v>
      </c>
      <c r="R1210" s="99">
        <v>0</v>
      </c>
      <c r="S1210" s="99">
        <v>0</v>
      </c>
      <c r="T1210" s="99">
        <v>0</v>
      </c>
      <c r="U1210" s="99">
        <v>0</v>
      </c>
      <c r="V1210" s="99">
        <v>0</v>
      </c>
      <c r="W1210" s="99">
        <v>0</v>
      </c>
      <c r="X1210" s="99">
        <v>0</v>
      </c>
      <c r="Y1210" s="99">
        <v>0</v>
      </c>
      <c r="Z1210" s="99">
        <v>0</v>
      </c>
      <c r="AA1210" s="99">
        <v>0</v>
      </c>
      <c r="AB1210" s="99">
        <v>0</v>
      </c>
      <c r="AC1210" s="99">
        <v>0</v>
      </c>
      <c r="AD1210" s="99">
        <v>0</v>
      </c>
    </row>
    <row r="1211" spans="4:30" hidden="1" outlineLevel="1" x14ac:dyDescent="0.2">
      <c r="D1211" s="86"/>
      <c r="F1211" s="91" t="s">
        <v>201</v>
      </c>
      <c r="G1211" s="86" t="s">
        <v>681</v>
      </c>
      <c r="H1211" s="92">
        <v>0</v>
      </c>
      <c r="I1211" s="99">
        <v>0</v>
      </c>
      <c r="J1211" s="99">
        <v>0</v>
      </c>
      <c r="K1211" s="99">
        <v>0</v>
      </c>
      <c r="L1211" s="99">
        <v>0</v>
      </c>
      <c r="M1211" s="99">
        <v>0</v>
      </c>
      <c r="N1211" s="99">
        <v>0</v>
      </c>
      <c r="O1211" s="99">
        <v>0</v>
      </c>
      <c r="P1211" s="99">
        <v>0</v>
      </c>
      <c r="Q1211" s="99">
        <v>0</v>
      </c>
      <c r="R1211" s="99">
        <v>0</v>
      </c>
      <c r="S1211" s="99">
        <v>0</v>
      </c>
      <c r="T1211" s="99">
        <v>0</v>
      </c>
      <c r="U1211" s="99">
        <v>0</v>
      </c>
      <c r="V1211" s="99">
        <v>0</v>
      </c>
      <c r="W1211" s="99">
        <v>0</v>
      </c>
      <c r="X1211" s="99">
        <v>0</v>
      </c>
      <c r="Y1211" s="99">
        <v>0</v>
      </c>
      <c r="Z1211" s="99">
        <v>0</v>
      </c>
      <c r="AA1211" s="99">
        <v>0</v>
      </c>
      <c r="AB1211" s="99">
        <v>0</v>
      </c>
      <c r="AC1211" s="99">
        <v>0</v>
      </c>
      <c r="AD1211" s="99">
        <v>0</v>
      </c>
    </row>
    <row r="1212" spans="4:30" collapsed="1" x14ac:dyDescent="0.2">
      <c r="D1212" s="86" t="s">
        <v>565</v>
      </c>
      <c r="E1212" s="104">
        <v>53409161</v>
      </c>
      <c r="F1212" s="104" t="s">
        <v>201</v>
      </c>
      <c r="G1212" s="86" t="s">
        <v>679</v>
      </c>
      <c r="H1212" s="92">
        <v>53409161</v>
      </c>
      <c r="I1212" s="99">
        <v>26308444.243174046</v>
      </c>
      <c r="J1212" s="99">
        <v>1300520.4049039304</v>
      </c>
      <c r="K1212" s="99">
        <v>4763731.7093174271</v>
      </c>
      <c r="L1212" s="99">
        <v>149945.36106702388</v>
      </c>
      <c r="M1212" s="99">
        <v>14061.396160841563</v>
      </c>
      <c r="N1212" s="99">
        <v>4927738.4665452931</v>
      </c>
      <c r="O1212" s="99">
        <v>3621177.148820641</v>
      </c>
      <c r="P1212" s="99">
        <v>674730.80201261456</v>
      </c>
      <c r="Q1212" s="99">
        <v>304898.28594164312</v>
      </c>
      <c r="R1212" s="99">
        <v>13710.93510075519</v>
      </c>
      <c r="S1212" s="99">
        <v>4614517.1718756538</v>
      </c>
      <c r="T1212" s="99">
        <v>126496.99286972386</v>
      </c>
      <c r="U1212" s="99">
        <v>2070101.7355222595</v>
      </c>
      <c r="V1212" s="99">
        <v>10940545.838873111</v>
      </c>
      <c r="W1212" s="99">
        <v>1975681.2470062342</v>
      </c>
      <c r="X1212" s="99">
        <v>15112825.814271327</v>
      </c>
      <c r="Y1212" s="99">
        <v>1112057.7563170372</v>
      </c>
      <c r="Z1212" s="99">
        <v>18626.542339086165</v>
      </c>
      <c r="AA1212" s="99">
        <v>1130684.2986561232</v>
      </c>
      <c r="AB1212" s="99">
        <v>14430.600573612943</v>
      </c>
      <c r="AC1212" s="99">
        <v>0</v>
      </c>
      <c r="AD1212" s="99">
        <v>0</v>
      </c>
    </row>
    <row r="1213" spans="4:30" hidden="1" outlineLevel="1" x14ac:dyDescent="0.2">
      <c r="D1213" s="86"/>
      <c r="F1213" s="91" t="s">
        <v>199</v>
      </c>
      <c r="G1213" s="86" t="s">
        <v>687</v>
      </c>
      <c r="H1213" s="92">
        <v>0</v>
      </c>
      <c r="I1213" s="99">
        <v>0</v>
      </c>
      <c r="J1213" s="99">
        <v>0</v>
      </c>
      <c r="K1213" s="99">
        <v>0</v>
      </c>
      <c r="L1213" s="99">
        <v>0</v>
      </c>
      <c r="M1213" s="99">
        <v>0</v>
      </c>
      <c r="N1213" s="99">
        <v>0</v>
      </c>
      <c r="O1213" s="99">
        <v>0</v>
      </c>
      <c r="P1213" s="99">
        <v>0</v>
      </c>
      <c r="Q1213" s="99">
        <v>0</v>
      </c>
      <c r="R1213" s="99">
        <v>0</v>
      </c>
      <c r="S1213" s="99">
        <v>0</v>
      </c>
      <c r="T1213" s="99">
        <v>0</v>
      </c>
      <c r="U1213" s="99">
        <v>0</v>
      </c>
      <c r="V1213" s="99">
        <v>0</v>
      </c>
      <c r="W1213" s="99">
        <v>0</v>
      </c>
      <c r="X1213" s="99">
        <v>0</v>
      </c>
      <c r="Y1213" s="99">
        <v>0</v>
      </c>
      <c r="Z1213" s="99">
        <v>0</v>
      </c>
      <c r="AA1213" s="99">
        <v>0</v>
      </c>
      <c r="AB1213" s="99">
        <v>0</v>
      </c>
      <c r="AC1213" s="99">
        <v>0</v>
      </c>
      <c r="AD1213" s="99">
        <v>0</v>
      </c>
    </row>
    <row r="1214" spans="4:30" hidden="1" outlineLevel="1" x14ac:dyDescent="0.2">
      <c r="D1214" s="86"/>
      <c r="F1214" s="91" t="s">
        <v>199</v>
      </c>
      <c r="G1214" s="86" t="s">
        <v>686</v>
      </c>
      <c r="H1214" s="92">
        <v>0</v>
      </c>
      <c r="I1214" s="99">
        <v>0</v>
      </c>
      <c r="J1214" s="99">
        <v>0</v>
      </c>
      <c r="K1214" s="99">
        <v>0</v>
      </c>
      <c r="L1214" s="99">
        <v>0</v>
      </c>
      <c r="M1214" s="99">
        <v>0</v>
      </c>
      <c r="N1214" s="99">
        <v>0</v>
      </c>
      <c r="O1214" s="99">
        <v>0</v>
      </c>
      <c r="P1214" s="99">
        <v>0</v>
      </c>
      <c r="Q1214" s="99">
        <v>0</v>
      </c>
      <c r="R1214" s="99">
        <v>0</v>
      </c>
      <c r="S1214" s="99">
        <v>0</v>
      </c>
      <c r="T1214" s="99">
        <v>0</v>
      </c>
      <c r="U1214" s="99">
        <v>0</v>
      </c>
      <c r="V1214" s="99">
        <v>0</v>
      </c>
      <c r="W1214" s="99">
        <v>0</v>
      </c>
      <c r="X1214" s="99">
        <v>0</v>
      </c>
      <c r="Y1214" s="99">
        <v>0</v>
      </c>
      <c r="Z1214" s="99">
        <v>0</v>
      </c>
      <c r="AA1214" s="99">
        <v>0</v>
      </c>
      <c r="AB1214" s="99">
        <v>0</v>
      </c>
      <c r="AC1214" s="99">
        <v>0</v>
      </c>
      <c r="AD1214" s="99">
        <v>0</v>
      </c>
    </row>
    <row r="1215" spans="4:30" hidden="1" outlineLevel="1" x14ac:dyDescent="0.2">
      <c r="D1215" s="86"/>
      <c r="F1215" s="91" t="s">
        <v>199</v>
      </c>
      <c r="G1215" s="86" t="s">
        <v>685</v>
      </c>
      <c r="H1215" s="92">
        <v>0</v>
      </c>
      <c r="I1215" s="99">
        <v>0</v>
      </c>
      <c r="J1215" s="99">
        <v>0</v>
      </c>
      <c r="K1215" s="99">
        <v>0</v>
      </c>
      <c r="L1215" s="99">
        <v>0</v>
      </c>
      <c r="M1215" s="99">
        <v>0</v>
      </c>
      <c r="N1215" s="99">
        <v>0</v>
      </c>
      <c r="O1215" s="99">
        <v>0</v>
      </c>
      <c r="P1215" s="99">
        <v>0</v>
      </c>
      <c r="Q1215" s="99">
        <v>0</v>
      </c>
      <c r="R1215" s="99">
        <v>0</v>
      </c>
      <c r="S1215" s="99">
        <v>0</v>
      </c>
      <c r="T1215" s="99">
        <v>0</v>
      </c>
      <c r="U1215" s="99">
        <v>0</v>
      </c>
      <c r="V1215" s="99">
        <v>0</v>
      </c>
      <c r="W1215" s="99">
        <v>0</v>
      </c>
      <c r="X1215" s="99">
        <v>0</v>
      </c>
      <c r="Y1215" s="99">
        <v>0</v>
      </c>
      <c r="Z1215" s="99">
        <v>0</v>
      </c>
      <c r="AA1215" s="99">
        <v>0</v>
      </c>
      <c r="AB1215" s="99">
        <v>0</v>
      </c>
      <c r="AC1215" s="99">
        <v>0</v>
      </c>
      <c r="AD1215" s="99">
        <v>0</v>
      </c>
    </row>
    <row r="1216" spans="4:30" hidden="1" outlineLevel="1" x14ac:dyDescent="0.2">
      <c r="D1216" s="86"/>
      <c r="F1216" s="91" t="s">
        <v>199</v>
      </c>
      <c r="G1216" s="86" t="s">
        <v>684</v>
      </c>
      <c r="H1216" s="92">
        <v>0</v>
      </c>
      <c r="I1216" s="99">
        <v>0</v>
      </c>
      <c r="J1216" s="99">
        <v>0</v>
      </c>
      <c r="K1216" s="99">
        <v>0</v>
      </c>
      <c r="L1216" s="99">
        <v>0</v>
      </c>
      <c r="M1216" s="99">
        <v>0</v>
      </c>
      <c r="N1216" s="99">
        <v>0</v>
      </c>
      <c r="O1216" s="99">
        <v>0</v>
      </c>
      <c r="P1216" s="99">
        <v>0</v>
      </c>
      <c r="Q1216" s="99">
        <v>0</v>
      </c>
      <c r="R1216" s="99">
        <v>0</v>
      </c>
      <c r="S1216" s="99">
        <v>0</v>
      </c>
      <c r="T1216" s="99">
        <v>0</v>
      </c>
      <c r="U1216" s="99">
        <v>0</v>
      </c>
      <c r="V1216" s="99">
        <v>0</v>
      </c>
      <c r="W1216" s="99">
        <v>0</v>
      </c>
      <c r="X1216" s="99">
        <v>0</v>
      </c>
      <c r="Y1216" s="99">
        <v>0</v>
      </c>
      <c r="Z1216" s="99">
        <v>0</v>
      </c>
      <c r="AA1216" s="99">
        <v>0</v>
      </c>
      <c r="AB1216" s="99">
        <v>0</v>
      </c>
      <c r="AC1216" s="99">
        <v>0</v>
      </c>
      <c r="AD1216" s="99">
        <v>0</v>
      </c>
    </row>
    <row r="1217" spans="4:30" hidden="1" outlineLevel="1" x14ac:dyDescent="0.2">
      <c r="D1217" s="86"/>
      <c r="F1217" s="91" t="s">
        <v>199</v>
      </c>
      <c r="G1217" s="86" t="s">
        <v>683</v>
      </c>
      <c r="H1217" s="92">
        <v>0</v>
      </c>
      <c r="I1217" s="99">
        <v>0</v>
      </c>
      <c r="J1217" s="99">
        <v>0</v>
      </c>
      <c r="K1217" s="99">
        <v>0</v>
      </c>
      <c r="L1217" s="99">
        <v>0</v>
      </c>
      <c r="M1217" s="99">
        <v>0</v>
      </c>
      <c r="N1217" s="99">
        <v>0</v>
      </c>
      <c r="O1217" s="99">
        <v>0</v>
      </c>
      <c r="P1217" s="99">
        <v>0</v>
      </c>
      <c r="Q1217" s="99">
        <v>0</v>
      </c>
      <c r="R1217" s="99">
        <v>0</v>
      </c>
      <c r="S1217" s="99">
        <v>0</v>
      </c>
      <c r="T1217" s="99">
        <v>0</v>
      </c>
      <c r="U1217" s="99">
        <v>0</v>
      </c>
      <c r="V1217" s="99">
        <v>0</v>
      </c>
      <c r="W1217" s="99">
        <v>0</v>
      </c>
      <c r="X1217" s="99">
        <v>0</v>
      </c>
      <c r="Y1217" s="99">
        <v>0</v>
      </c>
      <c r="Z1217" s="99">
        <v>0</v>
      </c>
      <c r="AA1217" s="99">
        <v>0</v>
      </c>
      <c r="AB1217" s="99">
        <v>0</v>
      </c>
      <c r="AC1217" s="99">
        <v>0</v>
      </c>
      <c r="AD1217" s="99">
        <v>0</v>
      </c>
    </row>
    <row r="1218" spans="4:30" hidden="1" outlineLevel="1" x14ac:dyDescent="0.2">
      <c r="D1218" s="86"/>
      <c r="F1218" s="91" t="s">
        <v>199</v>
      </c>
      <c r="G1218" s="86" t="s">
        <v>682</v>
      </c>
      <c r="H1218" s="92">
        <v>97062506.999999985</v>
      </c>
      <c r="I1218" s="99">
        <v>36420481.927643038</v>
      </c>
      <c r="J1218" s="99">
        <v>2360282.5705894614</v>
      </c>
      <c r="K1218" s="99">
        <v>7919003.887764412</v>
      </c>
      <c r="L1218" s="99">
        <v>251683.92154033872</v>
      </c>
      <c r="M1218" s="99">
        <v>23202.315328130899</v>
      </c>
      <c r="N1218" s="99">
        <v>8193890.124632881</v>
      </c>
      <c r="O1218" s="99">
        <v>7219866.3403856354</v>
      </c>
      <c r="P1218" s="99">
        <v>1338424.2972521016</v>
      </c>
      <c r="Q1218" s="99">
        <v>608145.74246090988</v>
      </c>
      <c r="R1218" s="99">
        <v>28177.908871334392</v>
      </c>
      <c r="S1218" s="99">
        <v>9194614.2889699806</v>
      </c>
      <c r="T1218" s="99">
        <v>276678.95978291158</v>
      </c>
      <c r="U1218" s="99">
        <v>4858068.0466789547</v>
      </c>
      <c r="V1218" s="99">
        <v>27582093.401867449</v>
      </c>
      <c r="W1218" s="99">
        <v>5232968.6679275157</v>
      </c>
      <c r="X1218" s="99">
        <v>37949809.076256834</v>
      </c>
      <c r="Y1218" s="99">
        <v>1956079.4234318924</v>
      </c>
      <c r="Z1218" s="99">
        <v>31841.854720696738</v>
      </c>
      <c r="AA1218" s="99">
        <v>1987921.2781525892</v>
      </c>
      <c r="AB1218" s="99">
        <v>35517.027569874568</v>
      </c>
      <c r="AC1218" s="99">
        <v>768008.16101257061</v>
      </c>
      <c r="AD1218" s="99">
        <v>151982.54517275188</v>
      </c>
    </row>
    <row r="1219" spans="4:30" hidden="1" outlineLevel="1" x14ac:dyDescent="0.2">
      <c r="D1219" s="86"/>
      <c r="F1219" s="91" t="s">
        <v>199</v>
      </c>
      <c r="G1219" s="86" t="s">
        <v>681</v>
      </c>
      <c r="H1219" s="92">
        <v>0</v>
      </c>
      <c r="I1219" s="99">
        <v>0</v>
      </c>
      <c r="J1219" s="99">
        <v>0</v>
      </c>
      <c r="K1219" s="99">
        <v>0</v>
      </c>
      <c r="L1219" s="99">
        <v>0</v>
      </c>
      <c r="M1219" s="99">
        <v>0</v>
      </c>
      <c r="N1219" s="99">
        <v>0</v>
      </c>
      <c r="O1219" s="99">
        <v>0</v>
      </c>
      <c r="P1219" s="99">
        <v>0</v>
      </c>
      <c r="Q1219" s="99">
        <v>0</v>
      </c>
      <c r="R1219" s="99">
        <v>0</v>
      </c>
      <c r="S1219" s="99">
        <v>0</v>
      </c>
      <c r="T1219" s="99">
        <v>0</v>
      </c>
      <c r="U1219" s="99">
        <v>0</v>
      </c>
      <c r="V1219" s="99">
        <v>0</v>
      </c>
      <c r="W1219" s="99">
        <v>0</v>
      </c>
      <c r="X1219" s="99">
        <v>0</v>
      </c>
      <c r="Y1219" s="99">
        <v>0</v>
      </c>
      <c r="Z1219" s="99">
        <v>0</v>
      </c>
      <c r="AA1219" s="99">
        <v>0</v>
      </c>
      <c r="AB1219" s="99">
        <v>0</v>
      </c>
      <c r="AC1219" s="99">
        <v>0</v>
      </c>
      <c r="AD1219" s="99">
        <v>0</v>
      </c>
    </row>
    <row r="1220" spans="4:30" collapsed="1" x14ac:dyDescent="0.2">
      <c r="D1220" s="86" t="s">
        <v>564</v>
      </c>
      <c r="E1220" s="104">
        <v>97062507</v>
      </c>
      <c r="F1220" s="104" t="s">
        <v>199</v>
      </c>
      <c r="G1220" s="86" t="s">
        <v>679</v>
      </c>
      <c r="H1220" s="92">
        <v>97062506.999999985</v>
      </c>
      <c r="I1220" s="99">
        <v>36420481.927643038</v>
      </c>
      <c r="J1220" s="99">
        <v>2360282.5705894614</v>
      </c>
      <c r="K1220" s="99">
        <v>7919003.887764412</v>
      </c>
      <c r="L1220" s="99">
        <v>251683.92154033872</v>
      </c>
      <c r="M1220" s="99">
        <v>23202.315328130899</v>
      </c>
      <c r="N1220" s="99">
        <v>8193890.124632881</v>
      </c>
      <c r="O1220" s="99">
        <v>7219866.3403856354</v>
      </c>
      <c r="P1220" s="99">
        <v>1338424.2972521016</v>
      </c>
      <c r="Q1220" s="99">
        <v>608145.74246090988</v>
      </c>
      <c r="R1220" s="99">
        <v>28177.908871334392</v>
      </c>
      <c r="S1220" s="99">
        <v>9194614.2889699806</v>
      </c>
      <c r="T1220" s="99">
        <v>276678.95978291158</v>
      </c>
      <c r="U1220" s="99">
        <v>4858068.0466789547</v>
      </c>
      <c r="V1220" s="99">
        <v>27582093.401867449</v>
      </c>
      <c r="W1220" s="99">
        <v>5232968.6679275157</v>
      </c>
      <c r="X1220" s="99">
        <v>37949809.076256834</v>
      </c>
      <c r="Y1220" s="99">
        <v>1956079.4234318924</v>
      </c>
      <c r="Z1220" s="99">
        <v>31841.854720696738</v>
      </c>
      <c r="AA1220" s="99">
        <v>1987921.2781525892</v>
      </c>
      <c r="AB1220" s="99">
        <v>35517.027569874568</v>
      </c>
      <c r="AC1220" s="99">
        <v>768008.16101257061</v>
      </c>
      <c r="AD1220" s="99">
        <v>151982.54517275188</v>
      </c>
    </row>
    <row r="1221" spans="4:30" hidden="1" outlineLevel="1" x14ac:dyDescent="0.2">
      <c r="D1221" s="86"/>
      <c r="F1221" s="91" t="s">
        <v>201</v>
      </c>
      <c r="G1221" s="86" t="s">
        <v>687</v>
      </c>
      <c r="H1221" s="92">
        <v>571584.99999999977</v>
      </c>
      <c r="I1221" s="99">
        <v>281553.04860030732</v>
      </c>
      <c r="J1221" s="99">
        <v>13918.173244417994</v>
      </c>
      <c r="K1221" s="99">
        <v>50981.470932864904</v>
      </c>
      <c r="L1221" s="99">
        <v>1604.7157004674693</v>
      </c>
      <c r="M1221" s="99">
        <v>150.48510356855493</v>
      </c>
      <c r="N1221" s="99">
        <v>52736.671736900927</v>
      </c>
      <c r="O1221" s="99">
        <v>38753.848625494153</v>
      </c>
      <c r="P1221" s="99">
        <v>7220.9710515463876</v>
      </c>
      <c r="Q1221" s="99">
        <v>3263.0223637093659</v>
      </c>
      <c r="R1221" s="99">
        <v>146.73446826032628</v>
      </c>
      <c r="S1221" s="99">
        <v>49384.576509010236</v>
      </c>
      <c r="T1221" s="99">
        <v>1353.7711942234239</v>
      </c>
      <c r="U1221" s="99">
        <v>22154.234935435339</v>
      </c>
      <c r="V1221" s="99">
        <v>117085.75413330845</v>
      </c>
      <c r="W1221" s="99">
        <v>21143.746586284298</v>
      </c>
      <c r="X1221" s="99">
        <v>161737.50684925151</v>
      </c>
      <c r="Y1221" s="99">
        <v>11901.245418262115</v>
      </c>
      <c r="Z1221" s="99">
        <v>199.34131155676766</v>
      </c>
      <c r="AA1221" s="99">
        <v>12100.586729818882</v>
      </c>
      <c r="AB1221" s="99">
        <v>154.43633029301012</v>
      </c>
      <c r="AC1221" s="99">
        <v>0</v>
      </c>
      <c r="AD1221" s="99">
        <v>0</v>
      </c>
    </row>
    <row r="1222" spans="4:30" hidden="1" outlineLevel="1" x14ac:dyDescent="0.2">
      <c r="D1222" s="86"/>
      <c r="F1222" s="91" t="s">
        <v>201</v>
      </c>
      <c r="G1222" s="86" t="s">
        <v>686</v>
      </c>
      <c r="H1222" s="92">
        <v>0</v>
      </c>
      <c r="I1222" s="99">
        <v>0</v>
      </c>
      <c r="J1222" s="99">
        <v>0</v>
      </c>
      <c r="K1222" s="99">
        <v>0</v>
      </c>
      <c r="L1222" s="99">
        <v>0</v>
      </c>
      <c r="M1222" s="99">
        <v>0</v>
      </c>
      <c r="N1222" s="99">
        <v>0</v>
      </c>
      <c r="O1222" s="99">
        <v>0</v>
      </c>
      <c r="P1222" s="99">
        <v>0</v>
      </c>
      <c r="Q1222" s="99">
        <v>0</v>
      </c>
      <c r="R1222" s="99">
        <v>0</v>
      </c>
      <c r="S1222" s="99">
        <v>0</v>
      </c>
      <c r="T1222" s="99">
        <v>0</v>
      </c>
      <c r="U1222" s="99">
        <v>0</v>
      </c>
      <c r="V1222" s="99">
        <v>0</v>
      </c>
      <c r="W1222" s="99">
        <v>0</v>
      </c>
      <c r="X1222" s="99">
        <v>0</v>
      </c>
      <c r="Y1222" s="99">
        <v>0</v>
      </c>
      <c r="Z1222" s="99">
        <v>0</v>
      </c>
      <c r="AA1222" s="99">
        <v>0</v>
      </c>
      <c r="AB1222" s="99">
        <v>0</v>
      </c>
      <c r="AC1222" s="99">
        <v>0</v>
      </c>
      <c r="AD1222" s="99">
        <v>0</v>
      </c>
    </row>
    <row r="1223" spans="4:30" hidden="1" outlineLevel="1" x14ac:dyDescent="0.2">
      <c r="D1223" s="86"/>
      <c r="F1223" s="91" t="s">
        <v>201</v>
      </c>
      <c r="G1223" s="86" t="s">
        <v>685</v>
      </c>
      <c r="H1223" s="92">
        <v>0</v>
      </c>
      <c r="I1223" s="99">
        <v>0</v>
      </c>
      <c r="J1223" s="99">
        <v>0</v>
      </c>
      <c r="K1223" s="99">
        <v>0</v>
      </c>
      <c r="L1223" s="99">
        <v>0</v>
      </c>
      <c r="M1223" s="99">
        <v>0</v>
      </c>
      <c r="N1223" s="99">
        <v>0</v>
      </c>
      <c r="O1223" s="99">
        <v>0</v>
      </c>
      <c r="P1223" s="99">
        <v>0</v>
      </c>
      <c r="Q1223" s="99">
        <v>0</v>
      </c>
      <c r="R1223" s="99">
        <v>0</v>
      </c>
      <c r="S1223" s="99">
        <v>0</v>
      </c>
      <c r="T1223" s="99">
        <v>0</v>
      </c>
      <c r="U1223" s="99">
        <v>0</v>
      </c>
      <c r="V1223" s="99">
        <v>0</v>
      </c>
      <c r="W1223" s="99">
        <v>0</v>
      </c>
      <c r="X1223" s="99">
        <v>0</v>
      </c>
      <c r="Y1223" s="99">
        <v>0</v>
      </c>
      <c r="Z1223" s="99">
        <v>0</v>
      </c>
      <c r="AA1223" s="99">
        <v>0</v>
      </c>
      <c r="AB1223" s="99">
        <v>0</v>
      </c>
      <c r="AC1223" s="99">
        <v>0</v>
      </c>
      <c r="AD1223" s="99">
        <v>0</v>
      </c>
    </row>
    <row r="1224" spans="4:30" hidden="1" outlineLevel="1" x14ac:dyDescent="0.2">
      <c r="D1224" s="86"/>
      <c r="F1224" s="91" t="s">
        <v>201</v>
      </c>
      <c r="G1224" s="86" t="s">
        <v>684</v>
      </c>
      <c r="H1224" s="92">
        <v>0</v>
      </c>
      <c r="I1224" s="99">
        <v>0</v>
      </c>
      <c r="J1224" s="99">
        <v>0</v>
      </c>
      <c r="K1224" s="99">
        <v>0</v>
      </c>
      <c r="L1224" s="99">
        <v>0</v>
      </c>
      <c r="M1224" s="99">
        <v>0</v>
      </c>
      <c r="N1224" s="99">
        <v>0</v>
      </c>
      <c r="O1224" s="99">
        <v>0</v>
      </c>
      <c r="P1224" s="99">
        <v>0</v>
      </c>
      <c r="Q1224" s="99">
        <v>0</v>
      </c>
      <c r="R1224" s="99">
        <v>0</v>
      </c>
      <c r="S1224" s="99">
        <v>0</v>
      </c>
      <c r="T1224" s="99">
        <v>0</v>
      </c>
      <c r="U1224" s="99">
        <v>0</v>
      </c>
      <c r="V1224" s="99">
        <v>0</v>
      </c>
      <c r="W1224" s="99">
        <v>0</v>
      </c>
      <c r="X1224" s="99">
        <v>0</v>
      </c>
      <c r="Y1224" s="99">
        <v>0</v>
      </c>
      <c r="Z1224" s="99">
        <v>0</v>
      </c>
      <c r="AA1224" s="99">
        <v>0</v>
      </c>
      <c r="AB1224" s="99">
        <v>0</v>
      </c>
      <c r="AC1224" s="99">
        <v>0</v>
      </c>
      <c r="AD1224" s="99">
        <v>0</v>
      </c>
    </row>
    <row r="1225" spans="4:30" hidden="1" outlineLevel="1" x14ac:dyDescent="0.2">
      <c r="D1225" s="86"/>
      <c r="F1225" s="91" t="s">
        <v>201</v>
      </c>
      <c r="G1225" s="86" t="s">
        <v>683</v>
      </c>
      <c r="H1225" s="92">
        <v>0</v>
      </c>
      <c r="I1225" s="99">
        <v>0</v>
      </c>
      <c r="J1225" s="99">
        <v>0</v>
      </c>
      <c r="K1225" s="99">
        <v>0</v>
      </c>
      <c r="L1225" s="99">
        <v>0</v>
      </c>
      <c r="M1225" s="99">
        <v>0</v>
      </c>
      <c r="N1225" s="99">
        <v>0</v>
      </c>
      <c r="O1225" s="99">
        <v>0</v>
      </c>
      <c r="P1225" s="99">
        <v>0</v>
      </c>
      <c r="Q1225" s="99">
        <v>0</v>
      </c>
      <c r="R1225" s="99">
        <v>0</v>
      </c>
      <c r="S1225" s="99">
        <v>0</v>
      </c>
      <c r="T1225" s="99">
        <v>0</v>
      </c>
      <c r="U1225" s="99">
        <v>0</v>
      </c>
      <c r="V1225" s="99">
        <v>0</v>
      </c>
      <c r="W1225" s="99">
        <v>0</v>
      </c>
      <c r="X1225" s="99">
        <v>0</v>
      </c>
      <c r="Y1225" s="99">
        <v>0</v>
      </c>
      <c r="Z1225" s="99">
        <v>0</v>
      </c>
      <c r="AA1225" s="99">
        <v>0</v>
      </c>
      <c r="AB1225" s="99">
        <v>0</v>
      </c>
      <c r="AC1225" s="99">
        <v>0</v>
      </c>
      <c r="AD1225" s="99">
        <v>0</v>
      </c>
    </row>
    <row r="1226" spans="4:30" hidden="1" outlineLevel="1" x14ac:dyDescent="0.2">
      <c r="D1226" s="86"/>
      <c r="F1226" s="91" t="s">
        <v>201</v>
      </c>
      <c r="G1226" s="86" t="s">
        <v>682</v>
      </c>
      <c r="H1226" s="92">
        <v>0</v>
      </c>
      <c r="I1226" s="99">
        <v>0</v>
      </c>
      <c r="J1226" s="99">
        <v>0</v>
      </c>
      <c r="K1226" s="99">
        <v>0</v>
      </c>
      <c r="L1226" s="99">
        <v>0</v>
      </c>
      <c r="M1226" s="99">
        <v>0</v>
      </c>
      <c r="N1226" s="99">
        <v>0</v>
      </c>
      <c r="O1226" s="99">
        <v>0</v>
      </c>
      <c r="P1226" s="99">
        <v>0</v>
      </c>
      <c r="Q1226" s="99">
        <v>0</v>
      </c>
      <c r="R1226" s="99">
        <v>0</v>
      </c>
      <c r="S1226" s="99">
        <v>0</v>
      </c>
      <c r="T1226" s="99">
        <v>0</v>
      </c>
      <c r="U1226" s="99">
        <v>0</v>
      </c>
      <c r="V1226" s="99">
        <v>0</v>
      </c>
      <c r="W1226" s="99">
        <v>0</v>
      </c>
      <c r="X1226" s="99">
        <v>0</v>
      </c>
      <c r="Y1226" s="99">
        <v>0</v>
      </c>
      <c r="Z1226" s="99">
        <v>0</v>
      </c>
      <c r="AA1226" s="99">
        <v>0</v>
      </c>
      <c r="AB1226" s="99">
        <v>0</v>
      </c>
      <c r="AC1226" s="99">
        <v>0</v>
      </c>
      <c r="AD1226" s="99">
        <v>0</v>
      </c>
    </row>
    <row r="1227" spans="4:30" hidden="1" outlineLevel="1" x14ac:dyDescent="0.2">
      <c r="D1227" s="86"/>
      <c r="F1227" s="91" t="s">
        <v>201</v>
      </c>
      <c r="G1227" s="86" t="s">
        <v>681</v>
      </c>
      <c r="H1227" s="92">
        <v>0</v>
      </c>
      <c r="I1227" s="99">
        <v>0</v>
      </c>
      <c r="J1227" s="99">
        <v>0</v>
      </c>
      <c r="K1227" s="99">
        <v>0</v>
      </c>
      <c r="L1227" s="99">
        <v>0</v>
      </c>
      <c r="M1227" s="99">
        <v>0</v>
      </c>
      <c r="N1227" s="99">
        <v>0</v>
      </c>
      <c r="O1227" s="99">
        <v>0</v>
      </c>
      <c r="P1227" s="99">
        <v>0</v>
      </c>
      <c r="Q1227" s="99">
        <v>0</v>
      </c>
      <c r="R1227" s="99">
        <v>0</v>
      </c>
      <c r="S1227" s="99">
        <v>0</v>
      </c>
      <c r="T1227" s="99">
        <v>0</v>
      </c>
      <c r="U1227" s="99">
        <v>0</v>
      </c>
      <c r="V1227" s="99">
        <v>0</v>
      </c>
      <c r="W1227" s="99">
        <v>0</v>
      </c>
      <c r="X1227" s="99">
        <v>0</v>
      </c>
      <c r="Y1227" s="99">
        <v>0</v>
      </c>
      <c r="Z1227" s="99">
        <v>0</v>
      </c>
      <c r="AA1227" s="99">
        <v>0</v>
      </c>
      <c r="AB1227" s="99">
        <v>0</v>
      </c>
      <c r="AC1227" s="99">
        <v>0</v>
      </c>
      <c r="AD1227" s="99">
        <v>0</v>
      </c>
    </row>
    <row r="1228" spans="4:30" collapsed="1" x14ac:dyDescent="0.2">
      <c r="D1228" s="86" t="s">
        <v>563</v>
      </c>
      <c r="E1228" s="104">
        <v>571585</v>
      </c>
      <c r="F1228" s="104" t="s">
        <v>201</v>
      </c>
      <c r="G1228" s="86" t="s">
        <v>679</v>
      </c>
      <c r="H1228" s="92">
        <v>571584.99999999977</v>
      </c>
      <c r="I1228" s="99">
        <v>281553.04860030732</v>
      </c>
      <c r="J1228" s="99">
        <v>13918.173244417994</v>
      </c>
      <c r="K1228" s="99">
        <v>50981.470932864904</v>
      </c>
      <c r="L1228" s="99">
        <v>1604.7157004674693</v>
      </c>
      <c r="M1228" s="99">
        <v>150.48510356855493</v>
      </c>
      <c r="N1228" s="99">
        <v>52736.671736900927</v>
      </c>
      <c r="O1228" s="99">
        <v>38753.848625494153</v>
      </c>
      <c r="P1228" s="99">
        <v>7220.9710515463876</v>
      </c>
      <c r="Q1228" s="99">
        <v>3263.0223637093659</v>
      </c>
      <c r="R1228" s="99">
        <v>146.73446826032628</v>
      </c>
      <c r="S1228" s="99">
        <v>49384.576509010236</v>
      </c>
      <c r="T1228" s="99">
        <v>1353.7711942234239</v>
      </c>
      <c r="U1228" s="99">
        <v>22154.234935435339</v>
      </c>
      <c r="V1228" s="99">
        <v>117085.75413330845</v>
      </c>
      <c r="W1228" s="99">
        <v>21143.746586284298</v>
      </c>
      <c r="X1228" s="99">
        <v>161737.50684925151</v>
      </c>
      <c r="Y1228" s="99">
        <v>11901.245418262115</v>
      </c>
      <c r="Z1228" s="99">
        <v>199.34131155676766</v>
      </c>
      <c r="AA1228" s="99">
        <v>12100.586729818882</v>
      </c>
      <c r="AB1228" s="99">
        <v>154.43633029301012</v>
      </c>
      <c r="AC1228" s="99">
        <v>0</v>
      </c>
      <c r="AD1228" s="99">
        <v>0</v>
      </c>
    </row>
    <row r="1229" spans="4:30" hidden="1" outlineLevel="1" x14ac:dyDescent="0.2">
      <c r="D1229" s="86"/>
      <c r="F1229" s="91" t="s">
        <v>201</v>
      </c>
      <c r="G1229" s="86" t="s">
        <v>687</v>
      </c>
      <c r="H1229" s="92">
        <v>1465559.9999999995</v>
      </c>
      <c r="I1229" s="99">
        <v>721909.92749401461</v>
      </c>
      <c r="J1229" s="99">
        <v>35686.587261893219</v>
      </c>
      <c r="K1229" s="99">
        <v>130717.92391397514</v>
      </c>
      <c r="L1229" s="99">
        <v>4114.5361441904606</v>
      </c>
      <c r="M1229" s="99">
        <v>385.84803377613366</v>
      </c>
      <c r="N1229" s="99">
        <v>135218.30809194173</v>
      </c>
      <c r="O1229" s="99">
        <v>99365.956754602055</v>
      </c>
      <c r="P1229" s="99">
        <v>18514.772666015244</v>
      </c>
      <c r="Q1229" s="99">
        <v>8366.48102269636</v>
      </c>
      <c r="R1229" s="99">
        <v>376.23129946307859</v>
      </c>
      <c r="S1229" s="99">
        <v>126623.44174277673</v>
      </c>
      <c r="T1229" s="99">
        <v>3471.1073793155542</v>
      </c>
      <c r="U1229" s="99">
        <v>56804.080848826714</v>
      </c>
      <c r="V1229" s="99">
        <v>300211.16339234152</v>
      </c>
      <c r="W1229" s="99">
        <v>54213.160329600702</v>
      </c>
      <c r="X1229" s="99">
        <v>414699.51195008447</v>
      </c>
      <c r="Y1229" s="99">
        <v>30515.12764538647</v>
      </c>
      <c r="Z1229" s="99">
        <v>511.11672378585234</v>
      </c>
      <c r="AA1229" s="99">
        <v>31026.244369172324</v>
      </c>
      <c r="AB1229" s="99">
        <v>395.97909011647243</v>
      </c>
      <c r="AC1229" s="99">
        <v>0</v>
      </c>
      <c r="AD1229" s="99">
        <v>0</v>
      </c>
    </row>
    <row r="1230" spans="4:30" hidden="1" outlineLevel="1" x14ac:dyDescent="0.2">
      <c r="D1230" s="86"/>
      <c r="F1230" s="91" t="s">
        <v>201</v>
      </c>
      <c r="G1230" s="86" t="s">
        <v>686</v>
      </c>
      <c r="H1230" s="92">
        <v>0</v>
      </c>
      <c r="I1230" s="99">
        <v>0</v>
      </c>
      <c r="J1230" s="99">
        <v>0</v>
      </c>
      <c r="K1230" s="99">
        <v>0</v>
      </c>
      <c r="L1230" s="99">
        <v>0</v>
      </c>
      <c r="M1230" s="99">
        <v>0</v>
      </c>
      <c r="N1230" s="99">
        <v>0</v>
      </c>
      <c r="O1230" s="99">
        <v>0</v>
      </c>
      <c r="P1230" s="99">
        <v>0</v>
      </c>
      <c r="Q1230" s="99">
        <v>0</v>
      </c>
      <c r="R1230" s="99">
        <v>0</v>
      </c>
      <c r="S1230" s="99">
        <v>0</v>
      </c>
      <c r="T1230" s="99">
        <v>0</v>
      </c>
      <c r="U1230" s="99">
        <v>0</v>
      </c>
      <c r="V1230" s="99">
        <v>0</v>
      </c>
      <c r="W1230" s="99">
        <v>0</v>
      </c>
      <c r="X1230" s="99">
        <v>0</v>
      </c>
      <c r="Y1230" s="99">
        <v>0</v>
      </c>
      <c r="Z1230" s="99">
        <v>0</v>
      </c>
      <c r="AA1230" s="99">
        <v>0</v>
      </c>
      <c r="AB1230" s="99">
        <v>0</v>
      </c>
      <c r="AC1230" s="99">
        <v>0</v>
      </c>
      <c r="AD1230" s="99">
        <v>0</v>
      </c>
    </row>
    <row r="1231" spans="4:30" hidden="1" outlineLevel="1" x14ac:dyDescent="0.2">
      <c r="D1231" s="86"/>
      <c r="F1231" s="91" t="s">
        <v>201</v>
      </c>
      <c r="G1231" s="86" t="s">
        <v>685</v>
      </c>
      <c r="H1231" s="92">
        <v>0</v>
      </c>
      <c r="I1231" s="99">
        <v>0</v>
      </c>
      <c r="J1231" s="99">
        <v>0</v>
      </c>
      <c r="K1231" s="99">
        <v>0</v>
      </c>
      <c r="L1231" s="99">
        <v>0</v>
      </c>
      <c r="M1231" s="99">
        <v>0</v>
      </c>
      <c r="N1231" s="99">
        <v>0</v>
      </c>
      <c r="O1231" s="99">
        <v>0</v>
      </c>
      <c r="P1231" s="99">
        <v>0</v>
      </c>
      <c r="Q1231" s="99">
        <v>0</v>
      </c>
      <c r="R1231" s="99">
        <v>0</v>
      </c>
      <c r="S1231" s="99">
        <v>0</v>
      </c>
      <c r="T1231" s="99">
        <v>0</v>
      </c>
      <c r="U1231" s="99">
        <v>0</v>
      </c>
      <c r="V1231" s="99">
        <v>0</v>
      </c>
      <c r="W1231" s="99">
        <v>0</v>
      </c>
      <c r="X1231" s="99">
        <v>0</v>
      </c>
      <c r="Y1231" s="99">
        <v>0</v>
      </c>
      <c r="Z1231" s="99">
        <v>0</v>
      </c>
      <c r="AA1231" s="99">
        <v>0</v>
      </c>
      <c r="AB1231" s="99">
        <v>0</v>
      </c>
      <c r="AC1231" s="99">
        <v>0</v>
      </c>
      <c r="AD1231" s="99">
        <v>0</v>
      </c>
    </row>
    <row r="1232" spans="4:30" hidden="1" outlineLevel="1" x14ac:dyDescent="0.2">
      <c r="D1232" s="86"/>
      <c r="F1232" s="91" t="s">
        <v>201</v>
      </c>
      <c r="G1232" s="86" t="s">
        <v>684</v>
      </c>
      <c r="H1232" s="92">
        <v>0</v>
      </c>
      <c r="I1232" s="99">
        <v>0</v>
      </c>
      <c r="J1232" s="99">
        <v>0</v>
      </c>
      <c r="K1232" s="99">
        <v>0</v>
      </c>
      <c r="L1232" s="99">
        <v>0</v>
      </c>
      <c r="M1232" s="99">
        <v>0</v>
      </c>
      <c r="N1232" s="99">
        <v>0</v>
      </c>
      <c r="O1232" s="99">
        <v>0</v>
      </c>
      <c r="P1232" s="99">
        <v>0</v>
      </c>
      <c r="Q1232" s="99">
        <v>0</v>
      </c>
      <c r="R1232" s="99">
        <v>0</v>
      </c>
      <c r="S1232" s="99">
        <v>0</v>
      </c>
      <c r="T1232" s="99">
        <v>0</v>
      </c>
      <c r="U1232" s="99">
        <v>0</v>
      </c>
      <c r="V1232" s="99">
        <v>0</v>
      </c>
      <c r="W1232" s="99">
        <v>0</v>
      </c>
      <c r="X1232" s="99">
        <v>0</v>
      </c>
      <c r="Y1232" s="99">
        <v>0</v>
      </c>
      <c r="Z1232" s="99">
        <v>0</v>
      </c>
      <c r="AA1232" s="99">
        <v>0</v>
      </c>
      <c r="AB1232" s="99">
        <v>0</v>
      </c>
      <c r="AC1232" s="99">
        <v>0</v>
      </c>
      <c r="AD1232" s="99">
        <v>0</v>
      </c>
    </row>
    <row r="1233" spans="3:30" hidden="1" outlineLevel="1" x14ac:dyDescent="0.2">
      <c r="D1233" s="86"/>
      <c r="F1233" s="91" t="s">
        <v>201</v>
      </c>
      <c r="G1233" s="86" t="s">
        <v>683</v>
      </c>
      <c r="H1233" s="92">
        <v>0</v>
      </c>
      <c r="I1233" s="99">
        <v>0</v>
      </c>
      <c r="J1233" s="99">
        <v>0</v>
      </c>
      <c r="K1233" s="99">
        <v>0</v>
      </c>
      <c r="L1233" s="99">
        <v>0</v>
      </c>
      <c r="M1233" s="99">
        <v>0</v>
      </c>
      <c r="N1233" s="99">
        <v>0</v>
      </c>
      <c r="O1233" s="99">
        <v>0</v>
      </c>
      <c r="P1233" s="99">
        <v>0</v>
      </c>
      <c r="Q1233" s="99">
        <v>0</v>
      </c>
      <c r="R1233" s="99">
        <v>0</v>
      </c>
      <c r="S1233" s="99">
        <v>0</v>
      </c>
      <c r="T1233" s="99">
        <v>0</v>
      </c>
      <c r="U1233" s="99">
        <v>0</v>
      </c>
      <c r="V1233" s="99">
        <v>0</v>
      </c>
      <c r="W1233" s="99">
        <v>0</v>
      </c>
      <c r="X1233" s="99">
        <v>0</v>
      </c>
      <c r="Y1233" s="99">
        <v>0</v>
      </c>
      <c r="Z1233" s="99">
        <v>0</v>
      </c>
      <c r="AA1233" s="99">
        <v>0</v>
      </c>
      <c r="AB1233" s="99">
        <v>0</v>
      </c>
      <c r="AC1233" s="99">
        <v>0</v>
      </c>
      <c r="AD1233" s="99">
        <v>0</v>
      </c>
    </row>
    <row r="1234" spans="3:30" hidden="1" outlineLevel="1" x14ac:dyDescent="0.2">
      <c r="D1234" s="86"/>
      <c r="F1234" s="91" t="s">
        <v>201</v>
      </c>
      <c r="G1234" s="86" t="s">
        <v>682</v>
      </c>
      <c r="H1234" s="92">
        <v>0</v>
      </c>
      <c r="I1234" s="99">
        <v>0</v>
      </c>
      <c r="J1234" s="99">
        <v>0</v>
      </c>
      <c r="K1234" s="99">
        <v>0</v>
      </c>
      <c r="L1234" s="99">
        <v>0</v>
      </c>
      <c r="M1234" s="99">
        <v>0</v>
      </c>
      <c r="N1234" s="99">
        <v>0</v>
      </c>
      <c r="O1234" s="99">
        <v>0</v>
      </c>
      <c r="P1234" s="99">
        <v>0</v>
      </c>
      <c r="Q1234" s="99">
        <v>0</v>
      </c>
      <c r="R1234" s="99">
        <v>0</v>
      </c>
      <c r="S1234" s="99">
        <v>0</v>
      </c>
      <c r="T1234" s="99">
        <v>0</v>
      </c>
      <c r="U1234" s="99">
        <v>0</v>
      </c>
      <c r="V1234" s="99">
        <v>0</v>
      </c>
      <c r="W1234" s="99">
        <v>0</v>
      </c>
      <c r="X1234" s="99">
        <v>0</v>
      </c>
      <c r="Y1234" s="99">
        <v>0</v>
      </c>
      <c r="Z1234" s="99">
        <v>0</v>
      </c>
      <c r="AA1234" s="99">
        <v>0</v>
      </c>
      <c r="AB1234" s="99">
        <v>0</v>
      </c>
      <c r="AC1234" s="99">
        <v>0</v>
      </c>
      <c r="AD1234" s="99">
        <v>0</v>
      </c>
    </row>
    <row r="1235" spans="3:30" hidden="1" outlineLevel="1" x14ac:dyDescent="0.2">
      <c r="D1235" s="86"/>
      <c r="F1235" s="91" t="s">
        <v>201</v>
      </c>
      <c r="G1235" s="86" t="s">
        <v>681</v>
      </c>
      <c r="H1235" s="92">
        <v>0</v>
      </c>
      <c r="I1235" s="99">
        <v>0</v>
      </c>
      <c r="J1235" s="99">
        <v>0</v>
      </c>
      <c r="K1235" s="99">
        <v>0</v>
      </c>
      <c r="L1235" s="99">
        <v>0</v>
      </c>
      <c r="M1235" s="99">
        <v>0</v>
      </c>
      <c r="N1235" s="99">
        <v>0</v>
      </c>
      <c r="O1235" s="99">
        <v>0</v>
      </c>
      <c r="P1235" s="99">
        <v>0</v>
      </c>
      <c r="Q1235" s="99">
        <v>0</v>
      </c>
      <c r="R1235" s="99">
        <v>0</v>
      </c>
      <c r="S1235" s="99">
        <v>0</v>
      </c>
      <c r="T1235" s="99">
        <v>0</v>
      </c>
      <c r="U1235" s="99">
        <v>0</v>
      </c>
      <c r="V1235" s="99">
        <v>0</v>
      </c>
      <c r="W1235" s="99">
        <v>0</v>
      </c>
      <c r="X1235" s="99">
        <v>0</v>
      </c>
      <c r="Y1235" s="99">
        <v>0</v>
      </c>
      <c r="Z1235" s="99">
        <v>0</v>
      </c>
      <c r="AA1235" s="99">
        <v>0</v>
      </c>
      <c r="AB1235" s="99">
        <v>0</v>
      </c>
      <c r="AC1235" s="99">
        <v>0</v>
      </c>
      <c r="AD1235" s="99">
        <v>0</v>
      </c>
    </row>
    <row r="1236" spans="3:30" collapsed="1" x14ac:dyDescent="0.2">
      <c r="D1236" s="86" t="s">
        <v>562</v>
      </c>
      <c r="E1236" s="104">
        <v>1465560</v>
      </c>
      <c r="F1236" s="104" t="s">
        <v>201</v>
      </c>
      <c r="G1236" s="86" t="s">
        <v>679</v>
      </c>
      <c r="H1236" s="92">
        <v>1465559.9999999995</v>
      </c>
      <c r="I1236" s="99">
        <v>721909.92749401461</v>
      </c>
      <c r="J1236" s="99">
        <v>35686.587261893219</v>
      </c>
      <c r="K1236" s="99">
        <v>130717.92391397514</v>
      </c>
      <c r="L1236" s="99">
        <v>4114.5361441904606</v>
      </c>
      <c r="M1236" s="99">
        <v>385.84803377613366</v>
      </c>
      <c r="N1236" s="99">
        <v>135218.30809194173</v>
      </c>
      <c r="O1236" s="99">
        <v>99365.956754602055</v>
      </c>
      <c r="P1236" s="99">
        <v>18514.772666015244</v>
      </c>
      <c r="Q1236" s="99">
        <v>8366.48102269636</v>
      </c>
      <c r="R1236" s="99">
        <v>376.23129946307859</v>
      </c>
      <c r="S1236" s="99">
        <v>126623.44174277673</v>
      </c>
      <c r="T1236" s="99">
        <v>3471.1073793155542</v>
      </c>
      <c r="U1236" s="99">
        <v>56804.080848826714</v>
      </c>
      <c r="V1236" s="99">
        <v>300211.16339234152</v>
      </c>
      <c r="W1236" s="99">
        <v>54213.160329600702</v>
      </c>
      <c r="X1236" s="99">
        <v>414699.51195008447</v>
      </c>
      <c r="Y1236" s="99">
        <v>30515.12764538647</v>
      </c>
      <c r="Z1236" s="99">
        <v>511.11672378585234</v>
      </c>
      <c r="AA1236" s="99">
        <v>31026.244369172324</v>
      </c>
      <c r="AB1236" s="99">
        <v>395.97909011647243</v>
      </c>
      <c r="AC1236" s="99">
        <v>0</v>
      </c>
      <c r="AD1236" s="99">
        <v>0</v>
      </c>
    </row>
    <row r="1237" spans="3:30" hidden="1" outlineLevel="1" x14ac:dyDescent="0.2">
      <c r="D1237" s="86"/>
      <c r="E1237" s="93"/>
      <c r="F1237" s="93"/>
      <c r="G1237" s="86" t="s">
        <v>687</v>
      </c>
      <c r="H1237" s="92">
        <v>79292312.247219101</v>
      </c>
      <c r="I1237" s="92">
        <v>39058044.286977485</v>
      </c>
      <c r="J1237" s="92">
        <v>1930778.6922457418</v>
      </c>
      <c r="K1237" s="92">
        <v>7072331.6952531096</v>
      </c>
      <c r="L1237" s="92">
        <v>222611.89217610945</v>
      </c>
      <c r="M1237" s="92">
        <v>20875.830927531271</v>
      </c>
      <c r="N1237" s="92">
        <v>7315819.4183567502</v>
      </c>
      <c r="O1237" s="92">
        <v>5376072.2657070179</v>
      </c>
      <c r="P1237" s="92">
        <v>1001718.8893119068</v>
      </c>
      <c r="Q1237" s="92">
        <v>452658.1140738508</v>
      </c>
      <c r="R1237" s="92">
        <v>20355.529404598532</v>
      </c>
      <c r="S1237" s="92">
        <v>6850804.7984973742</v>
      </c>
      <c r="T1237" s="92">
        <v>187799.97418346256</v>
      </c>
      <c r="U1237" s="92">
        <v>3073314.5798066589</v>
      </c>
      <c r="V1237" s="92">
        <v>16242553.909636222</v>
      </c>
      <c r="W1237" s="92">
        <v>2933136.0277049392</v>
      </c>
      <c r="X1237" s="92">
        <v>22436804.491331279</v>
      </c>
      <c r="Y1237" s="92">
        <v>1650983.2620443599</v>
      </c>
      <c r="Z1237" s="92">
        <v>27653.338558096191</v>
      </c>
      <c r="AA1237" s="92">
        <v>1678636.6006024561</v>
      </c>
      <c r="AB1237" s="92">
        <v>21423.959208005843</v>
      </c>
      <c r="AC1237" s="92">
        <v>0</v>
      </c>
      <c r="AD1237" s="92">
        <v>0</v>
      </c>
    </row>
    <row r="1238" spans="3:30" hidden="1" outlineLevel="1" x14ac:dyDescent="0.2">
      <c r="D1238" s="86"/>
      <c r="E1238" s="93"/>
      <c r="F1238" s="93"/>
      <c r="G1238" s="86" t="s">
        <v>686</v>
      </c>
      <c r="H1238" s="92">
        <v>0</v>
      </c>
      <c r="I1238" s="92">
        <v>0</v>
      </c>
      <c r="J1238" s="92">
        <v>0</v>
      </c>
      <c r="K1238" s="92">
        <v>0</v>
      </c>
      <c r="L1238" s="92">
        <v>0</v>
      </c>
      <c r="M1238" s="92">
        <v>0</v>
      </c>
      <c r="N1238" s="92">
        <v>0</v>
      </c>
      <c r="O1238" s="92">
        <v>0</v>
      </c>
      <c r="P1238" s="92">
        <v>0</v>
      </c>
      <c r="Q1238" s="92">
        <v>0</v>
      </c>
      <c r="R1238" s="92">
        <v>0</v>
      </c>
      <c r="S1238" s="92">
        <v>0</v>
      </c>
      <c r="T1238" s="92">
        <v>0</v>
      </c>
      <c r="U1238" s="92">
        <v>0</v>
      </c>
      <c r="V1238" s="92">
        <v>0</v>
      </c>
      <c r="W1238" s="92">
        <v>0</v>
      </c>
      <c r="X1238" s="92">
        <v>0</v>
      </c>
      <c r="Y1238" s="92">
        <v>0</v>
      </c>
      <c r="Z1238" s="92">
        <v>0</v>
      </c>
      <c r="AA1238" s="92">
        <v>0</v>
      </c>
      <c r="AB1238" s="92">
        <v>0</v>
      </c>
      <c r="AC1238" s="92">
        <v>0</v>
      </c>
      <c r="AD1238" s="92">
        <v>0</v>
      </c>
    </row>
    <row r="1239" spans="3:30" hidden="1" outlineLevel="1" x14ac:dyDescent="0.2">
      <c r="D1239" s="86"/>
      <c r="E1239" s="93"/>
      <c r="F1239" s="93"/>
      <c r="G1239" s="86" t="s">
        <v>685</v>
      </c>
      <c r="H1239" s="92">
        <v>0</v>
      </c>
      <c r="I1239" s="92">
        <v>0</v>
      </c>
      <c r="J1239" s="92">
        <v>0</v>
      </c>
      <c r="K1239" s="92">
        <v>0</v>
      </c>
      <c r="L1239" s="92">
        <v>0</v>
      </c>
      <c r="M1239" s="92">
        <v>0</v>
      </c>
      <c r="N1239" s="92">
        <v>0</v>
      </c>
      <c r="O1239" s="92">
        <v>0</v>
      </c>
      <c r="P1239" s="92">
        <v>0</v>
      </c>
      <c r="Q1239" s="92">
        <v>0</v>
      </c>
      <c r="R1239" s="92">
        <v>0</v>
      </c>
      <c r="S1239" s="92">
        <v>0</v>
      </c>
      <c r="T1239" s="92">
        <v>0</v>
      </c>
      <c r="U1239" s="92">
        <v>0</v>
      </c>
      <c r="V1239" s="92">
        <v>0</v>
      </c>
      <c r="W1239" s="92">
        <v>0</v>
      </c>
      <c r="X1239" s="92">
        <v>0</v>
      </c>
      <c r="Y1239" s="92">
        <v>0</v>
      </c>
      <c r="Z1239" s="92">
        <v>0</v>
      </c>
      <c r="AA1239" s="92">
        <v>0</v>
      </c>
      <c r="AB1239" s="92">
        <v>0</v>
      </c>
      <c r="AC1239" s="92">
        <v>0</v>
      </c>
      <c r="AD1239" s="92">
        <v>0</v>
      </c>
    </row>
    <row r="1240" spans="3:30" hidden="1" outlineLevel="1" x14ac:dyDescent="0.2">
      <c r="D1240" s="86"/>
      <c r="E1240" s="93"/>
      <c r="F1240" s="93"/>
      <c r="G1240" s="86" t="s">
        <v>684</v>
      </c>
      <c r="H1240" s="92">
        <v>0</v>
      </c>
      <c r="I1240" s="92">
        <v>0</v>
      </c>
      <c r="J1240" s="92">
        <v>0</v>
      </c>
      <c r="K1240" s="92">
        <v>0</v>
      </c>
      <c r="L1240" s="92">
        <v>0</v>
      </c>
      <c r="M1240" s="92">
        <v>0</v>
      </c>
      <c r="N1240" s="92">
        <v>0</v>
      </c>
      <c r="O1240" s="92">
        <v>0</v>
      </c>
      <c r="P1240" s="92">
        <v>0</v>
      </c>
      <c r="Q1240" s="92">
        <v>0</v>
      </c>
      <c r="R1240" s="92">
        <v>0</v>
      </c>
      <c r="S1240" s="92">
        <v>0</v>
      </c>
      <c r="T1240" s="92">
        <v>0</v>
      </c>
      <c r="U1240" s="92">
        <v>0</v>
      </c>
      <c r="V1240" s="92">
        <v>0</v>
      </c>
      <c r="W1240" s="92">
        <v>0</v>
      </c>
      <c r="X1240" s="92">
        <v>0</v>
      </c>
      <c r="Y1240" s="92">
        <v>0</v>
      </c>
      <c r="Z1240" s="92">
        <v>0</v>
      </c>
      <c r="AA1240" s="92">
        <v>0</v>
      </c>
      <c r="AB1240" s="92">
        <v>0</v>
      </c>
      <c r="AC1240" s="92">
        <v>0</v>
      </c>
      <c r="AD1240" s="92">
        <v>0</v>
      </c>
    </row>
    <row r="1241" spans="3:30" hidden="1" outlineLevel="1" x14ac:dyDescent="0.2">
      <c r="D1241" s="86"/>
      <c r="E1241" s="93"/>
      <c r="F1241" s="93"/>
      <c r="G1241" s="86" t="s">
        <v>683</v>
      </c>
      <c r="H1241" s="92">
        <v>0</v>
      </c>
      <c r="I1241" s="92">
        <v>0</v>
      </c>
      <c r="J1241" s="92">
        <v>0</v>
      </c>
      <c r="K1241" s="92">
        <v>0</v>
      </c>
      <c r="L1241" s="92">
        <v>0</v>
      </c>
      <c r="M1241" s="92">
        <v>0</v>
      </c>
      <c r="N1241" s="92">
        <v>0</v>
      </c>
      <c r="O1241" s="92">
        <v>0</v>
      </c>
      <c r="P1241" s="92">
        <v>0</v>
      </c>
      <c r="Q1241" s="92">
        <v>0</v>
      </c>
      <c r="R1241" s="92">
        <v>0</v>
      </c>
      <c r="S1241" s="92">
        <v>0</v>
      </c>
      <c r="T1241" s="92">
        <v>0</v>
      </c>
      <c r="U1241" s="92">
        <v>0</v>
      </c>
      <c r="V1241" s="92">
        <v>0</v>
      </c>
      <c r="W1241" s="92">
        <v>0</v>
      </c>
      <c r="X1241" s="92">
        <v>0</v>
      </c>
      <c r="Y1241" s="92">
        <v>0</v>
      </c>
      <c r="Z1241" s="92">
        <v>0</v>
      </c>
      <c r="AA1241" s="92">
        <v>0</v>
      </c>
      <c r="AB1241" s="92">
        <v>0</v>
      </c>
      <c r="AC1241" s="92">
        <v>0</v>
      </c>
      <c r="AD1241" s="92">
        <v>0</v>
      </c>
    </row>
    <row r="1242" spans="3:30" hidden="1" outlineLevel="1" x14ac:dyDescent="0.2">
      <c r="D1242" s="86"/>
      <c r="E1242" s="93"/>
      <c r="F1242" s="93"/>
      <c r="G1242" s="86" t="s">
        <v>682</v>
      </c>
      <c r="H1242" s="92">
        <v>226984413.75278085</v>
      </c>
      <c r="I1242" s="92">
        <v>85170700.76234284</v>
      </c>
      <c r="J1242" s="92">
        <v>5519611.7649851721</v>
      </c>
      <c r="K1242" s="92">
        <v>18518895.818034019</v>
      </c>
      <c r="L1242" s="92">
        <v>588572.55131309037</v>
      </c>
      <c r="M1242" s="92">
        <v>54259.508694360782</v>
      </c>
      <c r="N1242" s="92">
        <v>19161727.878041472</v>
      </c>
      <c r="O1242" s="92">
        <v>16883935.716247976</v>
      </c>
      <c r="P1242" s="92">
        <v>3129956.8067435762</v>
      </c>
      <c r="Q1242" s="92">
        <v>1422172.2588387222</v>
      </c>
      <c r="R1242" s="92">
        <v>65895.125972164722</v>
      </c>
      <c r="S1242" s="92">
        <v>21501959.90780244</v>
      </c>
      <c r="T1242" s="92">
        <v>647024.41164077318</v>
      </c>
      <c r="U1242" s="92">
        <v>11360779.374331841</v>
      </c>
      <c r="V1242" s="92">
        <v>64501788.531974852</v>
      </c>
      <c r="W1242" s="92">
        <v>12237498.927121241</v>
      </c>
      <c r="X1242" s="92">
        <v>88747091.245068699</v>
      </c>
      <c r="Y1242" s="92">
        <v>4574367.1259342786</v>
      </c>
      <c r="Z1242" s="92">
        <v>74463.404562366879</v>
      </c>
      <c r="AA1242" s="92">
        <v>4648830.5304966457</v>
      </c>
      <c r="AB1242" s="92">
        <v>83057.93792436595</v>
      </c>
      <c r="AC1242" s="92">
        <v>1796016.6862863917</v>
      </c>
      <c r="AD1242" s="92">
        <v>355417.03983282263</v>
      </c>
    </row>
    <row r="1243" spans="3:30" hidden="1" outlineLevel="1" x14ac:dyDescent="0.2">
      <c r="D1243" s="86"/>
      <c r="E1243" s="93"/>
      <c r="F1243" s="93"/>
      <c r="G1243" s="86" t="s">
        <v>681</v>
      </c>
      <c r="H1243" s="92">
        <v>0</v>
      </c>
      <c r="I1243" s="92">
        <v>0</v>
      </c>
      <c r="J1243" s="92">
        <v>0</v>
      </c>
      <c r="K1243" s="92">
        <v>0</v>
      </c>
      <c r="L1243" s="92">
        <v>0</v>
      </c>
      <c r="M1243" s="92">
        <v>0</v>
      </c>
      <c r="N1243" s="92">
        <v>0</v>
      </c>
      <c r="O1243" s="92">
        <v>0</v>
      </c>
      <c r="P1243" s="92">
        <v>0</v>
      </c>
      <c r="Q1243" s="92">
        <v>0</v>
      </c>
      <c r="R1243" s="92">
        <v>0</v>
      </c>
      <c r="S1243" s="92">
        <v>0</v>
      </c>
      <c r="T1243" s="92">
        <v>0</v>
      </c>
      <c r="U1243" s="92">
        <v>0</v>
      </c>
      <c r="V1243" s="92">
        <v>0</v>
      </c>
      <c r="W1243" s="92">
        <v>0</v>
      </c>
      <c r="X1243" s="92">
        <v>0</v>
      </c>
      <c r="Y1243" s="92">
        <v>0</v>
      </c>
      <c r="Z1243" s="92">
        <v>0</v>
      </c>
      <c r="AA1243" s="92">
        <v>0</v>
      </c>
      <c r="AB1243" s="92">
        <v>0</v>
      </c>
      <c r="AC1243" s="92">
        <v>0</v>
      </c>
      <c r="AD1243" s="92">
        <v>0</v>
      </c>
    </row>
    <row r="1244" spans="3:30" collapsed="1" x14ac:dyDescent="0.2">
      <c r="C1244" s="86" t="s">
        <v>561</v>
      </c>
      <c r="E1244" s="92">
        <v>306276726</v>
      </c>
      <c r="F1244" s="91"/>
      <c r="G1244" s="86" t="s">
        <v>679</v>
      </c>
      <c r="H1244" s="92">
        <v>306276725.99999994</v>
      </c>
      <c r="I1244" s="92">
        <v>124228745.0493203</v>
      </c>
      <c r="J1244" s="92">
        <v>7450390.4572309125</v>
      </c>
      <c r="K1244" s="92">
        <v>25591227.513287127</v>
      </c>
      <c r="L1244" s="92">
        <v>811184.44348919985</v>
      </c>
      <c r="M1244" s="92">
        <v>75135.339621892053</v>
      </c>
      <c r="N1244" s="92">
        <v>26477547.296398219</v>
      </c>
      <c r="O1244" s="92">
        <v>22260007.981954992</v>
      </c>
      <c r="P1244" s="92">
        <v>4131675.6960554831</v>
      </c>
      <c r="Q1244" s="92">
        <v>1874830.3729125732</v>
      </c>
      <c r="R1244" s="92">
        <v>86250.655376763258</v>
      </c>
      <c r="S1244" s="92">
        <v>28352764.706299808</v>
      </c>
      <c r="T1244" s="92">
        <v>834824.38582423574</v>
      </c>
      <c r="U1244" s="92">
        <v>14434093.954138499</v>
      </c>
      <c r="V1244" s="92">
        <v>80744342.441611081</v>
      </c>
      <c r="W1244" s="92">
        <v>15170634.95482618</v>
      </c>
      <c r="X1244" s="92">
        <v>111183895.73639998</v>
      </c>
      <c r="Y1244" s="92">
        <v>6225350.3879786376</v>
      </c>
      <c r="Z1244" s="92">
        <v>102116.74312046306</v>
      </c>
      <c r="AA1244" s="92">
        <v>6327467.1310991021</v>
      </c>
      <c r="AB1244" s="92">
        <v>104481.8971323718</v>
      </c>
      <c r="AC1244" s="92">
        <v>1796016.6862863917</v>
      </c>
      <c r="AD1244" s="92">
        <v>355417.03983282263</v>
      </c>
    </row>
    <row r="1245" spans="3:30" x14ac:dyDescent="0.2">
      <c r="E1245" s="92"/>
      <c r="F1245" s="91"/>
      <c r="G1245" s="86"/>
      <c r="H1245" s="92"/>
      <c r="I1245" s="92"/>
      <c r="J1245" s="92"/>
      <c r="K1245" s="92"/>
      <c r="L1245" s="92"/>
      <c r="M1245" s="92"/>
      <c r="N1245" s="92"/>
      <c r="O1245" s="92"/>
      <c r="P1245" s="92"/>
      <c r="Q1245" s="92"/>
      <c r="R1245" s="92"/>
      <c r="S1245" s="92"/>
      <c r="T1245" s="92"/>
      <c r="U1245" s="92"/>
      <c r="V1245" s="92"/>
      <c r="W1245" s="92"/>
      <c r="X1245" s="92"/>
      <c r="Y1245" s="92"/>
      <c r="Z1245" s="92"/>
      <c r="AA1245" s="92"/>
      <c r="AB1245" s="92"/>
      <c r="AC1245" s="92"/>
      <c r="AD1245" s="92"/>
    </row>
    <row r="1246" spans="3:30" x14ac:dyDescent="0.2">
      <c r="C1246" s="86" t="s">
        <v>198</v>
      </c>
      <c r="D1246" s="86"/>
      <c r="E1246" s="92"/>
      <c r="I1246" s="99"/>
      <c r="J1246" s="99"/>
      <c r="K1246" s="99"/>
      <c r="L1246" s="99"/>
      <c r="M1246" s="99"/>
      <c r="N1246" s="99"/>
      <c r="O1246" s="99"/>
      <c r="P1246" s="99"/>
      <c r="Q1246" s="99"/>
      <c r="R1246" s="99"/>
      <c r="S1246" s="99"/>
      <c r="T1246" s="99"/>
      <c r="U1246" s="99"/>
      <c r="V1246" s="99"/>
      <c r="W1246" s="99"/>
      <c r="X1246" s="99"/>
      <c r="Y1246" s="99"/>
      <c r="Z1246" s="99"/>
      <c r="AA1246" s="99"/>
      <c r="AB1246" s="99"/>
      <c r="AC1246" s="99"/>
      <c r="AD1246" s="99"/>
    </row>
    <row r="1247" spans="3:30" hidden="1" outlineLevel="1" x14ac:dyDescent="0.2">
      <c r="D1247" s="86"/>
      <c r="F1247" s="91" t="s">
        <v>197</v>
      </c>
      <c r="G1247" s="86" t="s">
        <v>687</v>
      </c>
      <c r="H1247" s="92">
        <v>2.2207007175821565E-10</v>
      </c>
      <c r="I1247" s="99">
        <v>1.8250381499230565E-10</v>
      </c>
      <c r="J1247" s="99">
        <v>6.4161497458232453E-12</v>
      </c>
      <c r="K1247" s="99">
        <v>2.2812976874038206E-11</v>
      </c>
      <c r="L1247" s="99">
        <v>0</v>
      </c>
      <c r="M1247" s="99">
        <v>0</v>
      </c>
      <c r="N1247" s="99">
        <v>2.2812976874038206E-11</v>
      </c>
      <c r="O1247" s="99">
        <v>0</v>
      </c>
      <c r="P1247" s="99">
        <v>5.346791454852704E-12</v>
      </c>
      <c r="Q1247" s="99">
        <v>0</v>
      </c>
      <c r="R1247" s="99">
        <v>0</v>
      </c>
      <c r="S1247" s="99">
        <v>5.346791454852704E-12</v>
      </c>
      <c r="T1247" s="99">
        <v>-2.2278297728552936E-12</v>
      </c>
      <c r="U1247" s="99">
        <v>1.2832299491646491E-11</v>
      </c>
      <c r="V1247" s="99">
        <v>0</v>
      </c>
      <c r="W1247" s="99">
        <v>0</v>
      </c>
      <c r="X1247" s="99">
        <v>1.0604469718791197E-11</v>
      </c>
      <c r="Y1247" s="99">
        <v>-5.7032442185095514E-12</v>
      </c>
      <c r="Z1247" s="99">
        <v>0</v>
      </c>
      <c r="AA1247" s="99">
        <v>-5.7032442185095514E-12</v>
      </c>
      <c r="AB1247" s="99">
        <v>8.9113190914211741E-14</v>
      </c>
      <c r="AC1247" s="99">
        <v>0</v>
      </c>
      <c r="AD1247" s="99">
        <v>0</v>
      </c>
    </row>
    <row r="1248" spans="3:30" hidden="1" outlineLevel="1" x14ac:dyDescent="0.2">
      <c r="D1248" s="86"/>
      <c r="F1248" s="91" t="s">
        <v>197</v>
      </c>
      <c r="G1248" s="86" t="s">
        <v>686</v>
      </c>
      <c r="H1248" s="92">
        <v>1188417.4540000001</v>
      </c>
      <c r="I1248" s="99">
        <v>585394.22340249573</v>
      </c>
      <c r="J1248" s="99">
        <v>28938.128207461988</v>
      </c>
      <c r="K1248" s="99">
        <v>105998.70515708133</v>
      </c>
      <c r="L1248" s="99">
        <v>3336.4629007818207</v>
      </c>
      <c r="M1248" s="99">
        <v>312.88281471324206</v>
      </c>
      <c r="N1248" s="99">
        <v>109648.05087257639</v>
      </c>
      <c r="O1248" s="99">
        <v>80575.50515883234</v>
      </c>
      <c r="P1248" s="99">
        <v>15013.564093680667</v>
      </c>
      <c r="Q1248" s="99">
        <v>6784.3500613636616</v>
      </c>
      <c r="R1248" s="99">
        <v>305.08463865213542</v>
      </c>
      <c r="S1248" s="99">
        <v>102678.50395252879</v>
      </c>
      <c r="T1248" s="99">
        <v>2814.7087763631685</v>
      </c>
      <c r="U1248" s="99">
        <v>46062.229549914591</v>
      </c>
      <c r="V1248" s="99">
        <v>243440.17744828237</v>
      </c>
      <c r="W1248" s="99">
        <v>43961.261205408096</v>
      </c>
      <c r="X1248" s="99">
        <v>336278.37697996822</v>
      </c>
      <c r="Y1248" s="99">
        <v>24744.60977702395</v>
      </c>
      <c r="Z1248" s="99">
        <v>414.4627552460521</v>
      </c>
      <c r="AA1248" s="99">
        <v>25159.072532270002</v>
      </c>
      <c r="AB1248" s="99">
        <v>321.09805269893752</v>
      </c>
      <c r="AC1248" s="99">
        <v>0</v>
      </c>
      <c r="AD1248" s="99">
        <v>0</v>
      </c>
    </row>
    <row r="1249" spans="1:30" hidden="1" outlineLevel="1" x14ac:dyDescent="0.2">
      <c r="D1249" s="86"/>
      <c r="F1249" s="91" t="s">
        <v>197</v>
      </c>
      <c r="G1249" s="86" t="s">
        <v>685</v>
      </c>
      <c r="H1249" s="92">
        <v>261402.54600000012</v>
      </c>
      <c r="I1249" s="99">
        <v>127268.3863730154</v>
      </c>
      <c r="J1249" s="99">
        <v>6142.1388131771691</v>
      </c>
      <c r="K1249" s="99">
        <v>22344.800680107539</v>
      </c>
      <c r="L1249" s="99">
        <v>690.20986927692149</v>
      </c>
      <c r="M1249" s="99">
        <v>85.961988925993978</v>
      </c>
      <c r="N1249" s="99">
        <v>23120.972538310456</v>
      </c>
      <c r="O1249" s="99">
        <v>16881.846158923378</v>
      </c>
      <c r="P1249" s="99">
        <v>3138.3155107030539</v>
      </c>
      <c r="Q1249" s="99">
        <v>1867.3351231082179</v>
      </c>
      <c r="R1249" s="99">
        <v>0</v>
      </c>
      <c r="S1249" s="99">
        <v>21887.496792734652</v>
      </c>
      <c r="T1249" s="99">
        <v>589.48508084451942</v>
      </c>
      <c r="U1249" s="99">
        <v>9650.207336784204</v>
      </c>
      <c r="V1249" s="99">
        <v>67229.936428775196</v>
      </c>
      <c r="W1249" s="99">
        <v>0</v>
      </c>
      <c r="X1249" s="99">
        <v>77469.628846403924</v>
      </c>
      <c r="Y1249" s="99">
        <v>5080.94109706567</v>
      </c>
      <c r="Z1249" s="99">
        <v>84.699426127317423</v>
      </c>
      <c r="AA1249" s="99">
        <v>5165.6405231929875</v>
      </c>
      <c r="AB1249" s="99">
        <v>67.849048112511554</v>
      </c>
      <c r="AC1249" s="99">
        <v>230.70126826178091</v>
      </c>
      <c r="AD1249" s="99">
        <v>49.73179679128674</v>
      </c>
    </row>
    <row r="1250" spans="1:30" hidden="1" outlineLevel="1" x14ac:dyDescent="0.2">
      <c r="D1250" s="86"/>
      <c r="F1250" s="91" t="s">
        <v>197</v>
      </c>
      <c r="G1250" s="86" t="s">
        <v>684</v>
      </c>
      <c r="H1250" s="92">
        <v>0</v>
      </c>
      <c r="I1250" s="99">
        <v>0</v>
      </c>
      <c r="J1250" s="99">
        <v>0</v>
      </c>
      <c r="K1250" s="99">
        <v>0</v>
      </c>
      <c r="L1250" s="99">
        <v>0</v>
      </c>
      <c r="M1250" s="99">
        <v>0</v>
      </c>
      <c r="N1250" s="99">
        <v>0</v>
      </c>
      <c r="O1250" s="99">
        <v>0</v>
      </c>
      <c r="P1250" s="99">
        <v>0</v>
      </c>
      <c r="Q1250" s="99">
        <v>0</v>
      </c>
      <c r="R1250" s="99">
        <v>0</v>
      </c>
      <c r="S1250" s="99">
        <v>0</v>
      </c>
      <c r="T1250" s="99">
        <v>0</v>
      </c>
      <c r="U1250" s="99">
        <v>0</v>
      </c>
      <c r="V1250" s="99">
        <v>0</v>
      </c>
      <c r="W1250" s="99">
        <v>0</v>
      </c>
      <c r="X1250" s="99">
        <v>0</v>
      </c>
      <c r="Y1250" s="99">
        <v>0</v>
      </c>
      <c r="Z1250" s="99">
        <v>0</v>
      </c>
      <c r="AA1250" s="99">
        <v>0</v>
      </c>
      <c r="AB1250" s="99">
        <v>0</v>
      </c>
      <c r="AC1250" s="99">
        <v>0</v>
      </c>
      <c r="AD1250" s="99">
        <v>0</v>
      </c>
    </row>
    <row r="1251" spans="1:30" hidden="1" outlineLevel="1" x14ac:dyDescent="0.2">
      <c r="D1251" s="86"/>
      <c r="F1251" s="91" t="s">
        <v>197</v>
      </c>
      <c r="G1251" s="86" t="s">
        <v>683</v>
      </c>
      <c r="H1251" s="92">
        <v>0</v>
      </c>
      <c r="I1251" s="99">
        <v>0</v>
      </c>
      <c r="J1251" s="99">
        <v>0</v>
      </c>
      <c r="K1251" s="99">
        <v>0</v>
      </c>
      <c r="L1251" s="99">
        <v>0</v>
      </c>
      <c r="M1251" s="99">
        <v>0</v>
      </c>
      <c r="N1251" s="99">
        <v>0</v>
      </c>
      <c r="O1251" s="99">
        <v>0</v>
      </c>
      <c r="P1251" s="99">
        <v>0</v>
      </c>
      <c r="Q1251" s="99">
        <v>0</v>
      </c>
      <c r="R1251" s="99">
        <v>0</v>
      </c>
      <c r="S1251" s="99">
        <v>0</v>
      </c>
      <c r="T1251" s="99">
        <v>0</v>
      </c>
      <c r="U1251" s="99">
        <v>0</v>
      </c>
      <c r="V1251" s="99">
        <v>0</v>
      </c>
      <c r="W1251" s="99">
        <v>0</v>
      </c>
      <c r="X1251" s="99">
        <v>0</v>
      </c>
      <c r="Y1251" s="99">
        <v>0</v>
      </c>
      <c r="Z1251" s="99">
        <v>0</v>
      </c>
      <c r="AA1251" s="99">
        <v>0</v>
      </c>
      <c r="AB1251" s="99">
        <v>0</v>
      </c>
      <c r="AC1251" s="99">
        <v>0</v>
      </c>
      <c r="AD1251" s="99">
        <v>0</v>
      </c>
    </row>
    <row r="1252" spans="1:30" hidden="1" outlineLevel="1" x14ac:dyDescent="0.2">
      <c r="D1252" s="86"/>
      <c r="F1252" s="91" t="s">
        <v>197</v>
      </c>
      <c r="G1252" s="86" t="s">
        <v>682</v>
      </c>
      <c r="H1252" s="92">
        <v>0</v>
      </c>
      <c r="I1252" s="99">
        <v>0</v>
      </c>
      <c r="J1252" s="99">
        <v>0</v>
      </c>
      <c r="K1252" s="99">
        <v>0</v>
      </c>
      <c r="L1252" s="99">
        <v>0</v>
      </c>
      <c r="M1252" s="99">
        <v>0</v>
      </c>
      <c r="N1252" s="99">
        <v>0</v>
      </c>
      <c r="O1252" s="99">
        <v>0</v>
      </c>
      <c r="P1252" s="99">
        <v>0</v>
      </c>
      <c r="Q1252" s="99">
        <v>0</v>
      </c>
      <c r="R1252" s="99">
        <v>0</v>
      </c>
      <c r="S1252" s="99">
        <v>0</v>
      </c>
      <c r="T1252" s="99">
        <v>0</v>
      </c>
      <c r="U1252" s="99">
        <v>0</v>
      </c>
      <c r="V1252" s="99">
        <v>0</v>
      </c>
      <c r="W1252" s="99">
        <v>0</v>
      </c>
      <c r="X1252" s="99">
        <v>0</v>
      </c>
      <c r="Y1252" s="99">
        <v>0</v>
      </c>
      <c r="Z1252" s="99">
        <v>0</v>
      </c>
      <c r="AA1252" s="99">
        <v>0</v>
      </c>
      <c r="AB1252" s="99">
        <v>0</v>
      </c>
      <c r="AC1252" s="99">
        <v>0</v>
      </c>
      <c r="AD1252" s="99">
        <v>0</v>
      </c>
    </row>
    <row r="1253" spans="1:30" hidden="1" outlineLevel="1" x14ac:dyDescent="0.2">
      <c r="D1253" s="86"/>
      <c r="F1253" s="91" t="s">
        <v>197</v>
      </c>
      <c r="G1253" s="86" t="s">
        <v>681</v>
      </c>
      <c r="H1253" s="92">
        <v>0</v>
      </c>
      <c r="I1253" s="99">
        <v>0</v>
      </c>
      <c r="J1253" s="99">
        <v>0</v>
      </c>
      <c r="K1253" s="99">
        <v>0</v>
      </c>
      <c r="L1253" s="99">
        <v>0</v>
      </c>
      <c r="M1253" s="99">
        <v>0</v>
      </c>
      <c r="N1253" s="99">
        <v>0</v>
      </c>
      <c r="O1253" s="99">
        <v>0</v>
      </c>
      <c r="P1253" s="99">
        <v>0</v>
      </c>
      <c r="Q1253" s="99">
        <v>0</v>
      </c>
      <c r="R1253" s="99">
        <v>0</v>
      </c>
      <c r="S1253" s="99">
        <v>0</v>
      </c>
      <c r="T1253" s="99">
        <v>0</v>
      </c>
      <c r="U1253" s="99">
        <v>0</v>
      </c>
      <c r="V1253" s="99">
        <v>0</v>
      </c>
      <c r="W1253" s="99">
        <v>0</v>
      </c>
      <c r="X1253" s="99">
        <v>0</v>
      </c>
      <c r="Y1253" s="99">
        <v>0</v>
      </c>
      <c r="Z1253" s="99">
        <v>0</v>
      </c>
      <c r="AA1253" s="99">
        <v>0</v>
      </c>
      <c r="AB1253" s="99">
        <v>0</v>
      </c>
      <c r="AC1253" s="99">
        <v>0</v>
      </c>
      <c r="AD1253" s="99">
        <v>0</v>
      </c>
    </row>
    <row r="1254" spans="1:30" collapsed="1" x14ac:dyDescent="0.2">
      <c r="A1254" s="129"/>
      <c r="B1254" s="128"/>
      <c r="C1254" s="124"/>
      <c r="D1254" s="124" t="s">
        <v>560</v>
      </c>
      <c r="E1254" s="112">
        <v>1449820</v>
      </c>
      <c r="F1254" s="104" t="s">
        <v>197</v>
      </c>
      <c r="G1254" s="86" t="s">
        <v>679</v>
      </c>
      <c r="H1254" s="92">
        <v>1449820.0000000005</v>
      </c>
      <c r="I1254" s="99">
        <v>712662.6097755112</v>
      </c>
      <c r="J1254" s="99">
        <v>35080.267020639149</v>
      </c>
      <c r="K1254" s="99">
        <v>128343.50583718893</v>
      </c>
      <c r="L1254" s="99">
        <v>4026.6727700587398</v>
      </c>
      <c r="M1254" s="99">
        <v>398.84480363923655</v>
      </c>
      <c r="N1254" s="99">
        <v>132769.02341088693</v>
      </c>
      <c r="O1254" s="99">
        <v>97457.351317755718</v>
      </c>
      <c r="P1254" s="99">
        <v>18151.87960438371</v>
      </c>
      <c r="Q1254" s="99">
        <v>8651.6851844718749</v>
      </c>
      <c r="R1254" s="99">
        <v>305.0846386521356</v>
      </c>
      <c r="S1254" s="99">
        <v>124566.00074526343</v>
      </c>
      <c r="T1254" s="99">
        <v>3404.1938572076879</v>
      </c>
      <c r="U1254" s="99">
        <v>55712.436886698815</v>
      </c>
      <c r="V1254" s="99">
        <v>310670.11387705785</v>
      </c>
      <c r="W1254" s="99">
        <v>43961.261205408096</v>
      </c>
      <c r="X1254" s="99">
        <v>413748.00582637242</v>
      </c>
      <c r="Y1254" s="99">
        <v>29825.550874089626</v>
      </c>
      <c r="Z1254" s="99">
        <v>499.16218137336932</v>
      </c>
      <c r="AA1254" s="99">
        <v>30324.713055462995</v>
      </c>
      <c r="AB1254" s="99">
        <v>388.94710081144871</v>
      </c>
      <c r="AC1254" s="99">
        <v>230.70126826178091</v>
      </c>
      <c r="AD1254" s="99">
        <v>49.73179679128674</v>
      </c>
    </row>
    <row r="1255" spans="1:30" hidden="1" outlineLevel="1" x14ac:dyDescent="0.2">
      <c r="A1255" s="129"/>
      <c r="B1255" s="128"/>
      <c r="C1255" s="124"/>
      <c r="D1255" s="124"/>
      <c r="F1255" s="91" t="s">
        <v>280</v>
      </c>
      <c r="G1255" s="86" t="s">
        <v>687</v>
      </c>
      <c r="H1255" s="92">
        <v>0</v>
      </c>
      <c r="I1255" s="99">
        <v>0</v>
      </c>
      <c r="J1255" s="99">
        <v>0</v>
      </c>
      <c r="K1255" s="99">
        <v>0</v>
      </c>
      <c r="L1255" s="99">
        <v>0</v>
      </c>
      <c r="M1255" s="99">
        <v>0</v>
      </c>
      <c r="N1255" s="99">
        <v>0</v>
      </c>
      <c r="O1255" s="99">
        <v>0</v>
      </c>
      <c r="P1255" s="99">
        <v>0</v>
      </c>
      <c r="Q1255" s="99">
        <v>0</v>
      </c>
      <c r="R1255" s="99">
        <v>0</v>
      </c>
      <c r="S1255" s="99">
        <v>0</v>
      </c>
      <c r="T1255" s="99">
        <v>0</v>
      </c>
      <c r="U1255" s="99">
        <v>0</v>
      </c>
      <c r="V1255" s="99">
        <v>0</v>
      </c>
      <c r="W1255" s="99">
        <v>0</v>
      </c>
      <c r="X1255" s="99">
        <v>0</v>
      </c>
      <c r="Y1255" s="99">
        <v>0</v>
      </c>
      <c r="Z1255" s="99">
        <v>0</v>
      </c>
      <c r="AA1255" s="99">
        <v>0</v>
      </c>
      <c r="AB1255" s="99">
        <v>0</v>
      </c>
      <c r="AC1255" s="99">
        <v>0</v>
      </c>
      <c r="AD1255" s="99">
        <v>0</v>
      </c>
    </row>
    <row r="1256" spans="1:30" hidden="1" outlineLevel="1" x14ac:dyDescent="0.2">
      <c r="A1256" s="129"/>
      <c r="B1256" s="128"/>
      <c r="C1256" s="124"/>
      <c r="D1256" s="124"/>
      <c r="F1256" s="91" t="s">
        <v>280</v>
      </c>
      <c r="G1256" s="86" t="s">
        <v>686</v>
      </c>
      <c r="H1256" s="92">
        <v>684269.16599999985</v>
      </c>
      <c r="I1256" s="99">
        <v>337059.35206572904</v>
      </c>
      <c r="J1256" s="99">
        <v>16662.048161168357</v>
      </c>
      <c r="K1256" s="99">
        <v>61032.127499295311</v>
      </c>
      <c r="L1256" s="99">
        <v>1921.074685350352</v>
      </c>
      <c r="M1256" s="99">
        <v>180.15223687514316</v>
      </c>
      <c r="N1256" s="99">
        <v>63133.354421520809</v>
      </c>
      <c r="O1256" s="99">
        <v>46393.911103785322</v>
      </c>
      <c r="P1256" s="99">
        <v>8644.5372764362073</v>
      </c>
      <c r="Q1256" s="99">
        <v>3906.3054339332848</v>
      </c>
      <c r="R1256" s="99">
        <v>175.66218886070652</v>
      </c>
      <c r="S1256" s="99">
        <v>59120.416003015518</v>
      </c>
      <c r="T1256" s="99">
        <v>1620.6581453783535</v>
      </c>
      <c r="U1256" s="99">
        <v>26521.794418395169</v>
      </c>
      <c r="V1256" s="99">
        <v>140168.42872237731</v>
      </c>
      <c r="W1256" s="99">
        <v>25312.095038729331</v>
      </c>
      <c r="X1256" s="99">
        <v>193622.97632488018</v>
      </c>
      <c r="Y1256" s="99">
        <v>14247.496482090221</v>
      </c>
      <c r="Z1256" s="99">
        <v>238.64012003165857</v>
      </c>
      <c r="AA1256" s="99">
        <v>14486.136602121878</v>
      </c>
      <c r="AB1256" s="99">
        <v>184.88242156406932</v>
      </c>
      <c r="AC1256" s="99">
        <v>0</v>
      </c>
      <c r="AD1256" s="99">
        <v>0</v>
      </c>
    </row>
    <row r="1257" spans="1:30" hidden="1" outlineLevel="1" x14ac:dyDescent="0.2">
      <c r="A1257" s="129"/>
      <c r="B1257" s="128"/>
      <c r="C1257" s="124"/>
      <c r="D1257" s="124"/>
      <c r="F1257" s="91" t="s">
        <v>280</v>
      </c>
      <c r="G1257" s="86" t="s">
        <v>685</v>
      </c>
      <c r="H1257" s="92">
        <v>150510.83400000003</v>
      </c>
      <c r="I1257" s="99">
        <v>73278.823285970488</v>
      </c>
      <c r="J1257" s="99">
        <v>3536.5318718627382</v>
      </c>
      <c r="K1257" s="99">
        <v>12865.730029755532</v>
      </c>
      <c r="L1257" s="99">
        <v>397.41029553667931</v>
      </c>
      <c r="M1257" s="99">
        <v>49.495350537060609</v>
      </c>
      <c r="N1257" s="99">
        <v>13312.635675829273</v>
      </c>
      <c r="O1257" s="99">
        <v>9720.2601264612495</v>
      </c>
      <c r="P1257" s="99">
        <v>1806.9850202264381</v>
      </c>
      <c r="Q1257" s="99">
        <v>1075.1776179582828</v>
      </c>
      <c r="R1257" s="99">
        <v>0</v>
      </c>
      <c r="S1257" s="99">
        <v>12602.422764645971</v>
      </c>
      <c r="T1257" s="99">
        <v>339.41479341393256</v>
      </c>
      <c r="U1257" s="99">
        <v>5556.4139552501092</v>
      </c>
      <c r="V1257" s="99">
        <v>38709.775235555404</v>
      </c>
      <c r="W1257" s="99">
        <v>0</v>
      </c>
      <c r="X1257" s="99">
        <v>44605.603984219444</v>
      </c>
      <c r="Y1257" s="99">
        <v>2925.5135182356971</v>
      </c>
      <c r="Z1257" s="99">
        <v>48.768389829469875</v>
      </c>
      <c r="AA1257" s="99">
        <v>2974.281908065167</v>
      </c>
      <c r="AB1257" s="99">
        <v>39.066248488338118</v>
      </c>
      <c r="AC1257" s="99">
        <v>132.83359639097915</v>
      </c>
      <c r="AD1257" s="99">
        <v>28.634664527617446</v>
      </c>
    </row>
    <row r="1258" spans="1:30" hidden="1" outlineLevel="1" x14ac:dyDescent="0.2">
      <c r="A1258" s="129"/>
      <c r="B1258" s="128"/>
      <c r="C1258" s="124"/>
      <c r="D1258" s="124"/>
      <c r="F1258" s="91" t="s">
        <v>280</v>
      </c>
      <c r="G1258" s="86" t="s">
        <v>684</v>
      </c>
      <c r="H1258" s="92">
        <v>0</v>
      </c>
      <c r="I1258" s="99">
        <v>0</v>
      </c>
      <c r="J1258" s="99">
        <v>0</v>
      </c>
      <c r="K1258" s="99">
        <v>0</v>
      </c>
      <c r="L1258" s="99">
        <v>0</v>
      </c>
      <c r="M1258" s="99">
        <v>0</v>
      </c>
      <c r="N1258" s="99">
        <v>0</v>
      </c>
      <c r="O1258" s="99">
        <v>0</v>
      </c>
      <c r="P1258" s="99">
        <v>0</v>
      </c>
      <c r="Q1258" s="99">
        <v>0</v>
      </c>
      <c r="R1258" s="99">
        <v>0</v>
      </c>
      <c r="S1258" s="99">
        <v>0</v>
      </c>
      <c r="T1258" s="99">
        <v>0</v>
      </c>
      <c r="U1258" s="99">
        <v>0</v>
      </c>
      <c r="V1258" s="99">
        <v>0</v>
      </c>
      <c r="W1258" s="99">
        <v>0</v>
      </c>
      <c r="X1258" s="99">
        <v>0</v>
      </c>
      <c r="Y1258" s="99">
        <v>0</v>
      </c>
      <c r="Z1258" s="99">
        <v>0</v>
      </c>
      <c r="AA1258" s="99">
        <v>0</v>
      </c>
      <c r="AB1258" s="99">
        <v>0</v>
      </c>
      <c r="AC1258" s="99">
        <v>0</v>
      </c>
      <c r="AD1258" s="99">
        <v>0</v>
      </c>
    </row>
    <row r="1259" spans="1:30" hidden="1" outlineLevel="1" x14ac:dyDescent="0.2">
      <c r="A1259" s="129"/>
      <c r="B1259" s="128"/>
      <c r="C1259" s="124"/>
      <c r="D1259" s="124"/>
      <c r="F1259" s="91" t="s">
        <v>280</v>
      </c>
      <c r="G1259" s="86" t="s">
        <v>683</v>
      </c>
      <c r="H1259" s="92">
        <v>0</v>
      </c>
      <c r="I1259" s="99">
        <v>0</v>
      </c>
      <c r="J1259" s="99">
        <v>0</v>
      </c>
      <c r="K1259" s="99">
        <v>0</v>
      </c>
      <c r="L1259" s="99">
        <v>0</v>
      </c>
      <c r="M1259" s="99">
        <v>0</v>
      </c>
      <c r="N1259" s="99">
        <v>0</v>
      </c>
      <c r="O1259" s="99">
        <v>0</v>
      </c>
      <c r="P1259" s="99">
        <v>0</v>
      </c>
      <c r="Q1259" s="99">
        <v>0</v>
      </c>
      <c r="R1259" s="99">
        <v>0</v>
      </c>
      <c r="S1259" s="99">
        <v>0</v>
      </c>
      <c r="T1259" s="99">
        <v>0</v>
      </c>
      <c r="U1259" s="99">
        <v>0</v>
      </c>
      <c r="V1259" s="99">
        <v>0</v>
      </c>
      <c r="W1259" s="99">
        <v>0</v>
      </c>
      <c r="X1259" s="99">
        <v>0</v>
      </c>
      <c r="Y1259" s="99">
        <v>0</v>
      </c>
      <c r="Z1259" s="99">
        <v>0</v>
      </c>
      <c r="AA1259" s="99">
        <v>0</v>
      </c>
      <c r="AB1259" s="99">
        <v>0</v>
      </c>
      <c r="AC1259" s="99">
        <v>0</v>
      </c>
      <c r="AD1259" s="99">
        <v>0</v>
      </c>
    </row>
    <row r="1260" spans="1:30" hidden="1" outlineLevel="1" x14ac:dyDescent="0.2">
      <c r="A1260" s="129"/>
      <c r="B1260" s="128"/>
      <c r="C1260" s="124"/>
      <c r="D1260" s="124"/>
      <c r="F1260" s="91" t="s">
        <v>280</v>
      </c>
      <c r="G1260" s="86" t="s">
        <v>682</v>
      </c>
      <c r="H1260" s="92">
        <v>0</v>
      </c>
      <c r="I1260" s="99">
        <v>0</v>
      </c>
      <c r="J1260" s="99">
        <v>0</v>
      </c>
      <c r="K1260" s="99">
        <v>0</v>
      </c>
      <c r="L1260" s="99">
        <v>0</v>
      </c>
      <c r="M1260" s="99">
        <v>0</v>
      </c>
      <c r="N1260" s="99">
        <v>0</v>
      </c>
      <c r="O1260" s="99">
        <v>0</v>
      </c>
      <c r="P1260" s="99">
        <v>0</v>
      </c>
      <c r="Q1260" s="99">
        <v>0</v>
      </c>
      <c r="R1260" s="99">
        <v>0</v>
      </c>
      <c r="S1260" s="99">
        <v>0</v>
      </c>
      <c r="T1260" s="99">
        <v>0</v>
      </c>
      <c r="U1260" s="99">
        <v>0</v>
      </c>
      <c r="V1260" s="99">
        <v>0</v>
      </c>
      <c r="W1260" s="99">
        <v>0</v>
      </c>
      <c r="X1260" s="99">
        <v>0</v>
      </c>
      <c r="Y1260" s="99">
        <v>0</v>
      </c>
      <c r="Z1260" s="99">
        <v>0</v>
      </c>
      <c r="AA1260" s="99">
        <v>0</v>
      </c>
      <c r="AB1260" s="99">
        <v>0</v>
      </c>
      <c r="AC1260" s="99">
        <v>0</v>
      </c>
      <c r="AD1260" s="99">
        <v>0</v>
      </c>
    </row>
    <row r="1261" spans="1:30" hidden="1" outlineLevel="1" x14ac:dyDescent="0.2">
      <c r="A1261" s="129"/>
      <c r="B1261" s="128"/>
      <c r="C1261" s="124"/>
      <c r="D1261" s="124"/>
      <c r="F1261" s="91" t="s">
        <v>280</v>
      </c>
      <c r="G1261" s="86" t="s">
        <v>681</v>
      </c>
      <c r="H1261" s="92">
        <v>0</v>
      </c>
      <c r="I1261" s="99">
        <v>0</v>
      </c>
      <c r="J1261" s="99">
        <v>0</v>
      </c>
      <c r="K1261" s="99">
        <v>0</v>
      </c>
      <c r="L1261" s="99">
        <v>0</v>
      </c>
      <c r="M1261" s="99">
        <v>0</v>
      </c>
      <c r="N1261" s="99">
        <v>0</v>
      </c>
      <c r="O1261" s="99">
        <v>0</v>
      </c>
      <c r="P1261" s="99">
        <v>0</v>
      </c>
      <c r="Q1261" s="99">
        <v>0</v>
      </c>
      <c r="R1261" s="99">
        <v>0</v>
      </c>
      <c r="S1261" s="99">
        <v>0</v>
      </c>
      <c r="T1261" s="99">
        <v>0</v>
      </c>
      <c r="U1261" s="99">
        <v>0</v>
      </c>
      <c r="V1261" s="99">
        <v>0</v>
      </c>
      <c r="W1261" s="99">
        <v>0</v>
      </c>
      <c r="X1261" s="99">
        <v>0</v>
      </c>
      <c r="Y1261" s="99">
        <v>0</v>
      </c>
      <c r="Z1261" s="99">
        <v>0</v>
      </c>
      <c r="AA1261" s="99">
        <v>0</v>
      </c>
      <c r="AB1261" s="99">
        <v>0</v>
      </c>
      <c r="AC1261" s="99">
        <v>0</v>
      </c>
      <c r="AD1261" s="99">
        <v>0</v>
      </c>
    </row>
    <row r="1262" spans="1:30" collapsed="1" x14ac:dyDescent="0.2">
      <c r="A1262" s="129"/>
      <c r="B1262" s="128"/>
      <c r="C1262" s="124"/>
      <c r="D1262" s="124" t="s">
        <v>559</v>
      </c>
      <c r="E1262" s="112">
        <v>834780</v>
      </c>
      <c r="F1262" s="112" t="s">
        <v>280</v>
      </c>
      <c r="G1262" s="86" t="s">
        <v>679</v>
      </c>
      <c r="H1262" s="92">
        <v>834780.00000000012</v>
      </c>
      <c r="I1262" s="99">
        <v>410338.17535169952</v>
      </c>
      <c r="J1262" s="99">
        <v>20198.580033031096</v>
      </c>
      <c r="K1262" s="99">
        <v>73897.857529050831</v>
      </c>
      <c r="L1262" s="99">
        <v>2318.4849808870313</v>
      </c>
      <c r="M1262" s="99">
        <v>229.64758741220376</v>
      </c>
      <c r="N1262" s="99">
        <v>76445.990097350063</v>
      </c>
      <c r="O1262" s="99">
        <v>56114.171230246568</v>
      </c>
      <c r="P1262" s="99">
        <v>10451.522296662644</v>
      </c>
      <c r="Q1262" s="99">
        <v>4981.4830518915678</v>
      </c>
      <c r="R1262" s="99">
        <v>175.66218886070652</v>
      </c>
      <c r="S1262" s="99">
        <v>71722.83876766148</v>
      </c>
      <c r="T1262" s="99">
        <v>1960.0729387922859</v>
      </c>
      <c r="U1262" s="99">
        <v>32078.208373645281</v>
      </c>
      <c r="V1262" s="99">
        <v>178878.20395793271</v>
      </c>
      <c r="W1262" s="99">
        <v>25312.095038729331</v>
      </c>
      <c r="X1262" s="99">
        <v>238228.58030909961</v>
      </c>
      <c r="Y1262" s="99">
        <v>17173.010000325918</v>
      </c>
      <c r="Z1262" s="99">
        <v>287.40850986112844</v>
      </c>
      <c r="AA1262" s="99">
        <v>17460.418510187046</v>
      </c>
      <c r="AB1262" s="99">
        <v>223.94867005240741</v>
      </c>
      <c r="AC1262" s="99">
        <v>132.83359639097915</v>
      </c>
      <c r="AD1262" s="99">
        <v>28.634664527617446</v>
      </c>
    </row>
    <row r="1263" spans="1:30" hidden="1" outlineLevel="1" x14ac:dyDescent="0.2">
      <c r="D1263" s="86"/>
      <c r="F1263" s="91" t="s">
        <v>442</v>
      </c>
      <c r="G1263" s="86" t="s">
        <v>687</v>
      </c>
      <c r="H1263" s="92">
        <v>1391645.9999999995</v>
      </c>
      <c r="I1263" s="99">
        <v>685501.14833738329</v>
      </c>
      <c r="J1263" s="99">
        <v>33886.771211458181</v>
      </c>
      <c r="K1263" s="99">
        <v>124125.3008701028</v>
      </c>
      <c r="L1263" s="99">
        <v>3907.0237772033061</v>
      </c>
      <c r="M1263" s="99">
        <v>366.38818800487275</v>
      </c>
      <c r="N1263" s="99">
        <v>128398.71283531097</v>
      </c>
      <c r="O1263" s="99">
        <v>94354.537687788237</v>
      </c>
      <c r="P1263" s="99">
        <v>17580.999291444536</v>
      </c>
      <c r="Q1263" s="99">
        <v>7944.5262215885377</v>
      </c>
      <c r="R1263" s="99">
        <v>357.25646372212361</v>
      </c>
      <c r="S1263" s="99">
        <v>120237.31966454344</v>
      </c>
      <c r="T1263" s="99">
        <v>3296.0456753698068</v>
      </c>
      <c r="U1263" s="99">
        <v>53939.225891090304</v>
      </c>
      <c r="V1263" s="99">
        <v>285070.32444273762</v>
      </c>
      <c r="W1263" s="99">
        <v>51478.975763563074</v>
      </c>
      <c r="X1263" s="99">
        <v>393784.57177276083</v>
      </c>
      <c r="Y1263" s="99">
        <v>28976.128802090327</v>
      </c>
      <c r="Z1263" s="99">
        <v>485.33908143623347</v>
      </c>
      <c r="AA1263" s="99">
        <v>29461.467883526559</v>
      </c>
      <c r="AB1263" s="99">
        <v>376.00829501639538</v>
      </c>
      <c r="AC1263" s="99">
        <v>0</v>
      </c>
      <c r="AD1263" s="99">
        <v>0</v>
      </c>
    </row>
    <row r="1264" spans="1:30" hidden="1" outlineLevel="1" x14ac:dyDescent="0.2">
      <c r="D1264" s="86"/>
      <c r="F1264" s="91" t="s">
        <v>442</v>
      </c>
      <c r="G1264" s="86" t="s">
        <v>686</v>
      </c>
      <c r="H1264" s="92">
        <v>0</v>
      </c>
      <c r="I1264" s="99">
        <v>0</v>
      </c>
      <c r="J1264" s="99">
        <v>0</v>
      </c>
      <c r="K1264" s="99">
        <v>0</v>
      </c>
      <c r="L1264" s="99">
        <v>0</v>
      </c>
      <c r="M1264" s="99">
        <v>0</v>
      </c>
      <c r="N1264" s="99">
        <v>0</v>
      </c>
      <c r="O1264" s="99">
        <v>0</v>
      </c>
      <c r="P1264" s="99">
        <v>0</v>
      </c>
      <c r="Q1264" s="99">
        <v>0</v>
      </c>
      <c r="R1264" s="99">
        <v>0</v>
      </c>
      <c r="S1264" s="99">
        <v>0</v>
      </c>
      <c r="T1264" s="99">
        <v>0</v>
      </c>
      <c r="U1264" s="99">
        <v>0</v>
      </c>
      <c r="V1264" s="99">
        <v>0</v>
      </c>
      <c r="W1264" s="99">
        <v>0</v>
      </c>
      <c r="X1264" s="99">
        <v>0</v>
      </c>
      <c r="Y1264" s="99">
        <v>0</v>
      </c>
      <c r="Z1264" s="99">
        <v>0</v>
      </c>
      <c r="AA1264" s="99">
        <v>0</v>
      </c>
      <c r="AB1264" s="99">
        <v>0</v>
      </c>
      <c r="AC1264" s="99">
        <v>0</v>
      </c>
      <c r="AD1264" s="99">
        <v>0</v>
      </c>
    </row>
    <row r="1265" spans="1:30" hidden="1" outlineLevel="1" x14ac:dyDescent="0.2">
      <c r="D1265" s="86"/>
      <c r="F1265" s="91" t="s">
        <v>442</v>
      </c>
      <c r="G1265" s="86" t="s">
        <v>685</v>
      </c>
      <c r="H1265" s="92">
        <v>0</v>
      </c>
      <c r="I1265" s="99">
        <v>0</v>
      </c>
      <c r="J1265" s="99">
        <v>0</v>
      </c>
      <c r="K1265" s="99">
        <v>0</v>
      </c>
      <c r="L1265" s="99">
        <v>0</v>
      </c>
      <c r="M1265" s="99">
        <v>0</v>
      </c>
      <c r="N1265" s="99">
        <v>0</v>
      </c>
      <c r="O1265" s="99">
        <v>0</v>
      </c>
      <c r="P1265" s="99">
        <v>0</v>
      </c>
      <c r="Q1265" s="99">
        <v>0</v>
      </c>
      <c r="R1265" s="99">
        <v>0</v>
      </c>
      <c r="S1265" s="99">
        <v>0</v>
      </c>
      <c r="T1265" s="99">
        <v>0</v>
      </c>
      <c r="U1265" s="99">
        <v>0</v>
      </c>
      <c r="V1265" s="99">
        <v>0</v>
      </c>
      <c r="W1265" s="99">
        <v>0</v>
      </c>
      <c r="X1265" s="99">
        <v>0</v>
      </c>
      <c r="Y1265" s="99">
        <v>0</v>
      </c>
      <c r="Z1265" s="99">
        <v>0</v>
      </c>
      <c r="AA1265" s="99">
        <v>0</v>
      </c>
      <c r="AB1265" s="99">
        <v>0</v>
      </c>
      <c r="AC1265" s="99">
        <v>0</v>
      </c>
      <c r="AD1265" s="99">
        <v>0</v>
      </c>
    </row>
    <row r="1266" spans="1:30" hidden="1" outlineLevel="1" x14ac:dyDescent="0.2">
      <c r="D1266" s="86"/>
      <c r="F1266" s="91" t="s">
        <v>442</v>
      </c>
      <c r="G1266" s="86" t="s">
        <v>684</v>
      </c>
      <c r="H1266" s="92">
        <v>0</v>
      </c>
      <c r="I1266" s="99">
        <v>0</v>
      </c>
      <c r="J1266" s="99">
        <v>0</v>
      </c>
      <c r="K1266" s="99">
        <v>0</v>
      </c>
      <c r="L1266" s="99">
        <v>0</v>
      </c>
      <c r="M1266" s="99">
        <v>0</v>
      </c>
      <c r="N1266" s="99">
        <v>0</v>
      </c>
      <c r="O1266" s="99">
        <v>0</v>
      </c>
      <c r="P1266" s="99">
        <v>0</v>
      </c>
      <c r="Q1266" s="99">
        <v>0</v>
      </c>
      <c r="R1266" s="99">
        <v>0</v>
      </c>
      <c r="S1266" s="99">
        <v>0</v>
      </c>
      <c r="T1266" s="99">
        <v>0</v>
      </c>
      <c r="U1266" s="99">
        <v>0</v>
      </c>
      <c r="V1266" s="99">
        <v>0</v>
      </c>
      <c r="W1266" s="99">
        <v>0</v>
      </c>
      <c r="X1266" s="99">
        <v>0</v>
      </c>
      <c r="Y1266" s="99">
        <v>0</v>
      </c>
      <c r="Z1266" s="99">
        <v>0</v>
      </c>
      <c r="AA1266" s="99">
        <v>0</v>
      </c>
      <c r="AB1266" s="99">
        <v>0</v>
      </c>
      <c r="AC1266" s="99">
        <v>0</v>
      </c>
      <c r="AD1266" s="99">
        <v>0</v>
      </c>
    </row>
    <row r="1267" spans="1:30" hidden="1" outlineLevel="1" x14ac:dyDescent="0.2">
      <c r="D1267" s="86"/>
      <c r="F1267" s="91" t="s">
        <v>442</v>
      </c>
      <c r="G1267" s="86" t="s">
        <v>683</v>
      </c>
      <c r="H1267" s="92">
        <v>0</v>
      </c>
      <c r="I1267" s="99">
        <v>0</v>
      </c>
      <c r="J1267" s="99">
        <v>0</v>
      </c>
      <c r="K1267" s="99">
        <v>0</v>
      </c>
      <c r="L1267" s="99">
        <v>0</v>
      </c>
      <c r="M1267" s="99">
        <v>0</v>
      </c>
      <c r="N1267" s="99">
        <v>0</v>
      </c>
      <c r="O1267" s="99">
        <v>0</v>
      </c>
      <c r="P1267" s="99">
        <v>0</v>
      </c>
      <c r="Q1267" s="99">
        <v>0</v>
      </c>
      <c r="R1267" s="99">
        <v>0</v>
      </c>
      <c r="S1267" s="99">
        <v>0</v>
      </c>
      <c r="T1267" s="99">
        <v>0</v>
      </c>
      <c r="U1267" s="99">
        <v>0</v>
      </c>
      <c r="V1267" s="99">
        <v>0</v>
      </c>
      <c r="W1267" s="99">
        <v>0</v>
      </c>
      <c r="X1267" s="99">
        <v>0</v>
      </c>
      <c r="Y1267" s="99">
        <v>0</v>
      </c>
      <c r="Z1267" s="99">
        <v>0</v>
      </c>
      <c r="AA1267" s="99">
        <v>0</v>
      </c>
      <c r="AB1267" s="99">
        <v>0</v>
      </c>
      <c r="AC1267" s="99">
        <v>0</v>
      </c>
      <c r="AD1267" s="99">
        <v>0</v>
      </c>
    </row>
    <row r="1268" spans="1:30" hidden="1" outlineLevel="1" x14ac:dyDescent="0.2">
      <c r="D1268" s="86"/>
      <c r="F1268" s="91" t="s">
        <v>442</v>
      </c>
      <c r="G1268" s="86" t="s">
        <v>682</v>
      </c>
      <c r="H1268" s="92">
        <v>0</v>
      </c>
      <c r="I1268" s="99">
        <v>0</v>
      </c>
      <c r="J1268" s="99">
        <v>0</v>
      </c>
      <c r="K1268" s="99">
        <v>0</v>
      </c>
      <c r="L1268" s="99">
        <v>0</v>
      </c>
      <c r="M1268" s="99">
        <v>0</v>
      </c>
      <c r="N1268" s="99">
        <v>0</v>
      </c>
      <c r="O1268" s="99">
        <v>0</v>
      </c>
      <c r="P1268" s="99">
        <v>0</v>
      </c>
      <c r="Q1268" s="99">
        <v>0</v>
      </c>
      <c r="R1268" s="99">
        <v>0</v>
      </c>
      <c r="S1268" s="99">
        <v>0</v>
      </c>
      <c r="T1268" s="99">
        <v>0</v>
      </c>
      <c r="U1268" s="99">
        <v>0</v>
      </c>
      <c r="V1268" s="99">
        <v>0</v>
      </c>
      <c r="W1268" s="99">
        <v>0</v>
      </c>
      <c r="X1268" s="99">
        <v>0</v>
      </c>
      <c r="Y1268" s="99">
        <v>0</v>
      </c>
      <c r="Z1268" s="99">
        <v>0</v>
      </c>
      <c r="AA1268" s="99">
        <v>0</v>
      </c>
      <c r="AB1268" s="99">
        <v>0</v>
      </c>
      <c r="AC1268" s="99">
        <v>0</v>
      </c>
      <c r="AD1268" s="99">
        <v>0</v>
      </c>
    </row>
    <row r="1269" spans="1:30" hidden="1" outlineLevel="1" x14ac:dyDescent="0.2">
      <c r="D1269" s="86"/>
      <c r="F1269" s="91" t="s">
        <v>442</v>
      </c>
      <c r="G1269" s="86" t="s">
        <v>681</v>
      </c>
      <c r="H1269" s="92">
        <v>0</v>
      </c>
      <c r="I1269" s="99">
        <v>0</v>
      </c>
      <c r="J1269" s="99">
        <v>0</v>
      </c>
      <c r="K1269" s="99">
        <v>0</v>
      </c>
      <c r="L1269" s="99">
        <v>0</v>
      </c>
      <c r="M1269" s="99">
        <v>0</v>
      </c>
      <c r="N1269" s="99">
        <v>0</v>
      </c>
      <c r="O1269" s="99">
        <v>0</v>
      </c>
      <c r="P1269" s="99">
        <v>0</v>
      </c>
      <c r="Q1269" s="99">
        <v>0</v>
      </c>
      <c r="R1269" s="99">
        <v>0</v>
      </c>
      <c r="S1269" s="99">
        <v>0</v>
      </c>
      <c r="T1269" s="99">
        <v>0</v>
      </c>
      <c r="U1269" s="99">
        <v>0</v>
      </c>
      <c r="V1269" s="99">
        <v>0</v>
      </c>
      <c r="W1269" s="99">
        <v>0</v>
      </c>
      <c r="X1269" s="99">
        <v>0</v>
      </c>
      <c r="Y1269" s="99">
        <v>0</v>
      </c>
      <c r="Z1269" s="99">
        <v>0</v>
      </c>
      <c r="AA1269" s="99">
        <v>0</v>
      </c>
      <c r="AB1269" s="99">
        <v>0</v>
      </c>
      <c r="AC1269" s="99">
        <v>0</v>
      </c>
      <c r="AD1269" s="99">
        <v>0</v>
      </c>
    </row>
    <row r="1270" spans="1:30" collapsed="1" x14ac:dyDescent="0.2">
      <c r="A1270" s="129"/>
      <c r="B1270" s="128"/>
      <c r="C1270" s="124"/>
      <c r="D1270" s="124" t="s">
        <v>558</v>
      </c>
      <c r="E1270" s="112">
        <v>1391646</v>
      </c>
      <c r="F1270" s="112" t="s">
        <v>442</v>
      </c>
      <c r="G1270" s="86" t="s">
        <v>679</v>
      </c>
      <c r="H1270" s="92">
        <v>1391645.9999999995</v>
      </c>
      <c r="I1270" s="99">
        <v>685501.14833738329</v>
      </c>
      <c r="J1270" s="99">
        <v>33886.771211458181</v>
      </c>
      <c r="K1270" s="99">
        <v>124125.3008701028</v>
      </c>
      <c r="L1270" s="99">
        <v>3907.0237772033061</v>
      </c>
      <c r="M1270" s="99">
        <v>366.38818800487275</v>
      </c>
      <c r="N1270" s="99">
        <v>128398.71283531097</v>
      </c>
      <c r="O1270" s="99">
        <v>94354.537687788237</v>
      </c>
      <c r="P1270" s="99">
        <v>17580.999291444536</v>
      </c>
      <c r="Q1270" s="99">
        <v>7944.5262215885377</v>
      </c>
      <c r="R1270" s="99">
        <v>357.25646372212361</v>
      </c>
      <c r="S1270" s="99">
        <v>120237.31966454344</v>
      </c>
      <c r="T1270" s="99">
        <v>3296.0456753698068</v>
      </c>
      <c r="U1270" s="99">
        <v>53939.225891090304</v>
      </c>
      <c r="V1270" s="99">
        <v>285070.32444273762</v>
      </c>
      <c r="W1270" s="99">
        <v>51478.975763563074</v>
      </c>
      <c r="X1270" s="99">
        <v>393784.57177276083</v>
      </c>
      <c r="Y1270" s="99">
        <v>28976.128802090327</v>
      </c>
      <c r="Z1270" s="99">
        <v>485.33908143623347</v>
      </c>
      <c r="AA1270" s="99">
        <v>29461.467883526559</v>
      </c>
      <c r="AB1270" s="99">
        <v>376.00829501639538</v>
      </c>
      <c r="AC1270" s="99">
        <v>0</v>
      </c>
      <c r="AD1270" s="99">
        <v>0</v>
      </c>
    </row>
    <row r="1271" spans="1:30" hidden="1" outlineLevel="1" x14ac:dyDescent="0.2">
      <c r="A1271" s="129"/>
      <c r="B1271" s="128"/>
      <c r="C1271" s="124"/>
      <c r="D1271" s="124"/>
      <c r="F1271" s="91" t="s">
        <v>280</v>
      </c>
      <c r="G1271" s="86" t="s">
        <v>687</v>
      </c>
      <c r="H1271" s="92">
        <v>0</v>
      </c>
      <c r="I1271" s="99">
        <v>0</v>
      </c>
      <c r="J1271" s="99">
        <v>0</v>
      </c>
      <c r="K1271" s="99">
        <v>0</v>
      </c>
      <c r="L1271" s="99">
        <v>0</v>
      </c>
      <c r="M1271" s="99">
        <v>0</v>
      </c>
      <c r="N1271" s="99">
        <v>0</v>
      </c>
      <c r="O1271" s="99">
        <v>0</v>
      </c>
      <c r="P1271" s="99">
        <v>0</v>
      </c>
      <c r="Q1271" s="99">
        <v>0</v>
      </c>
      <c r="R1271" s="99">
        <v>0</v>
      </c>
      <c r="S1271" s="99">
        <v>0</v>
      </c>
      <c r="T1271" s="99">
        <v>0</v>
      </c>
      <c r="U1271" s="99">
        <v>0</v>
      </c>
      <c r="V1271" s="99">
        <v>0</v>
      </c>
      <c r="W1271" s="99">
        <v>0</v>
      </c>
      <c r="X1271" s="99">
        <v>0</v>
      </c>
      <c r="Y1271" s="99">
        <v>0</v>
      </c>
      <c r="Z1271" s="99">
        <v>0</v>
      </c>
      <c r="AA1271" s="99">
        <v>0</v>
      </c>
      <c r="AB1271" s="99">
        <v>0</v>
      </c>
      <c r="AC1271" s="99">
        <v>0</v>
      </c>
      <c r="AD1271" s="99">
        <v>0</v>
      </c>
    </row>
    <row r="1272" spans="1:30" hidden="1" outlineLevel="1" x14ac:dyDescent="0.2">
      <c r="A1272" s="129"/>
      <c r="B1272" s="128"/>
      <c r="C1272" s="124"/>
      <c r="D1272" s="124"/>
      <c r="F1272" s="91" t="s">
        <v>280</v>
      </c>
      <c r="G1272" s="86" t="s">
        <v>686</v>
      </c>
      <c r="H1272" s="92">
        <v>192184.40289999999</v>
      </c>
      <c r="I1272" s="99">
        <v>94666.767899655752</v>
      </c>
      <c r="J1272" s="99">
        <v>4679.7166028451202</v>
      </c>
      <c r="K1272" s="99">
        <v>17141.53371798831</v>
      </c>
      <c r="L1272" s="99">
        <v>539.55462217972092</v>
      </c>
      <c r="M1272" s="99">
        <v>50.597705983654905</v>
      </c>
      <c r="N1272" s="99">
        <v>17731.686046151684</v>
      </c>
      <c r="O1272" s="99">
        <v>13030.232175735156</v>
      </c>
      <c r="P1272" s="99">
        <v>2427.9118764481705</v>
      </c>
      <c r="Q1272" s="99">
        <v>1097.1281692466232</v>
      </c>
      <c r="R1272" s="99">
        <v>49.336627391306294</v>
      </c>
      <c r="S1272" s="99">
        <v>16604.608848821255</v>
      </c>
      <c r="T1272" s="99">
        <v>455.17938473726326</v>
      </c>
      <c r="U1272" s="99">
        <v>7448.9330769228736</v>
      </c>
      <c r="V1272" s="99">
        <v>39367.820614967313</v>
      </c>
      <c r="W1272" s="99">
        <v>7109.1759104139564</v>
      </c>
      <c r="X1272" s="99">
        <v>54381.108987041407</v>
      </c>
      <c r="Y1272" s="99">
        <v>4001.5636247890784</v>
      </c>
      <c r="Z1272" s="99">
        <v>67.024661134984754</v>
      </c>
      <c r="AA1272" s="99">
        <v>4068.5882859240633</v>
      </c>
      <c r="AB1272" s="99">
        <v>51.926229560659095</v>
      </c>
      <c r="AC1272" s="99">
        <v>0</v>
      </c>
      <c r="AD1272" s="99">
        <v>0</v>
      </c>
    </row>
    <row r="1273" spans="1:30" hidden="1" outlineLevel="1" x14ac:dyDescent="0.2">
      <c r="A1273" s="129"/>
      <c r="B1273" s="128"/>
      <c r="C1273" s="124"/>
      <c r="D1273" s="124"/>
      <c r="F1273" s="91" t="s">
        <v>280</v>
      </c>
      <c r="G1273" s="86" t="s">
        <v>685</v>
      </c>
      <c r="H1273" s="92">
        <v>42272.597100000006</v>
      </c>
      <c r="I1273" s="99">
        <v>20581.150807588565</v>
      </c>
      <c r="J1273" s="99">
        <v>993.27326131594191</v>
      </c>
      <c r="K1273" s="99">
        <v>3613.4795581906524</v>
      </c>
      <c r="L1273" s="99">
        <v>111.61698370905296</v>
      </c>
      <c r="M1273" s="99">
        <v>13.901305015534176</v>
      </c>
      <c r="N1273" s="99">
        <v>3738.9978469152393</v>
      </c>
      <c r="O1273" s="99">
        <v>2730.0402842302465</v>
      </c>
      <c r="P1273" s="99">
        <v>507.51130463982128</v>
      </c>
      <c r="Q1273" s="99">
        <v>301.97527345365853</v>
      </c>
      <c r="R1273" s="99">
        <v>0</v>
      </c>
      <c r="S1273" s="99">
        <v>3539.5268623237266</v>
      </c>
      <c r="T1273" s="99">
        <v>95.328319101380458</v>
      </c>
      <c r="U1273" s="99">
        <v>1560.5790108843944</v>
      </c>
      <c r="V1273" s="99">
        <v>10872.059431709687</v>
      </c>
      <c r="W1273" s="99">
        <v>0</v>
      </c>
      <c r="X1273" s="99">
        <v>12527.966761695463</v>
      </c>
      <c r="Y1273" s="99">
        <v>821.66214205537608</v>
      </c>
      <c r="Z1273" s="99">
        <v>13.697130231016578</v>
      </c>
      <c r="AA1273" s="99">
        <v>835.35927228639264</v>
      </c>
      <c r="AB1273" s="99">
        <v>10.972178803792962</v>
      </c>
      <c r="AC1273" s="99">
        <v>37.307753550683771</v>
      </c>
      <c r="AD1273" s="99">
        <v>8.0423555201988588</v>
      </c>
    </row>
    <row r="1274" spans="1:30" hidden="1" outlineLevel="1" x14ac:dyDescent="0.2">
      <c r="A1274" s="129"/>
      <c r="B1274" s="128"/>
      <c r="C1274" s="124"/>
      <c r="D1274" s="124"/>
      <c r="F1274" s="91" t="s">
        <v>280</v>
      </c>
      <c r="G1274" s="86" t="s">
        <v>684</v>
      </c>
      <c r="H1274" s="92">
        <v>0</v>
      </c>
      <c r="I1274" s="99">
        <v>0</v>
      </c>
      <c r="J1274" s="99">
        <v>0</v>
      </c>
      <c r="K1274" s="99">
        <v>0</v>
      </c>
      <c r="L1274" s="99">
        <v>0</v>
      </c>
      <c r="M1274" s="99">
        <v>0</v>
      </c>
      <c r="N1274" s="99">
        <v>0</v>
      </c>
      <c r="O1274" s="99">
        <v>0</v>
      </c>
      <c r="P1274" s="99">
        <v>0</v>
      </c>
      <c r="Q1274" s="99">
        <v>0</v>
      </c>
      <c r="R1274" s="99">
        <v>0</v>
      </c>
      <c r="S1274" s="99">
        <v>0</v>
      </c>
      <c r="T1274" s="99">
        <v>0</v>
      </c>
      <c r="U1274" s="99">
        <v>0</v>
      </c>
      <c r="V1274" s="99">
        <v>0</v>
      </c>
      <c r="W1274" s="99">
        <v>0</v>
      </c>
      <c r="X1274" s="99">
        <v>0</v>
      </c>
      <c r="Y1274" s="99">
        <v>0</v>
      </c>
      <c r="Z1274" s="99">
        <v>0</v>
      </c>
      <c r="AA1274" s="99">
        <v>0</v>
      </c>
      <c r="AB1274" s="99">
        <v>0</v>
      </c>
      <c r="AC1274" s="99">
        <v>0</v>
      </c>
      <c r="AD1274" s="99">
        <v>0</v>
      </c>
    </row>
    <row r="1275" spans="1:30" hidden="1" outlineLevel="1" x14ac:dyDescent="0.2">
      <c r="A1275" s="129"/>
      <c r="B1275" s="128"/>
      <c r="C1275" s="124"/>
      <c r="D1275" s="124"/>
      <c r="F1275" s="91" t="s">
        <v>280</v>
      </c>
      <c r="G1275" s="86" t="s">
        <v>683</v>
      </c>
      <c r="H1275" s="92">
        <v>0</v>
      </c>
      <c r="I1275" s="99">
        <v>0</v>
      </c>
      <c r="J1275" s="99">
        <v>0</v>
      </c>
      <c r="K1275" s="99">
        <v>0</v>
      </c>
      <c r="L1275" s="99">
        <v>0</v>
      </c>
      <c r="M1275" s="99">
        <v>0</v>
      </c>
      <c r="N1275" s="99">
        <v>0</v>
      </c>
      <c r="O1275" s="99">
        <v>0</v>
      </c>
      <c r="P1275" s="99">
        <v>0</v>
      </c>
      <c r="Q1275" s="99">
        <v>0</v>
      </c>
      <c r="R1275" s="99">
        <v>0</v>
      </c>
      <c r="S1275" s="99">
        <v>0</v>
      </c>
      <c r="T1275" s="99">
        <v>0</v>
      </c>
      <c r="U1275" s="99">
        <v>0</v>
      </c>
      <c r="V1275" s="99">
        <v>0</v>
      </c>
      <c r="W1275" s="99">
        <v>0</v>
      </c>
      <c r="X1275" s="99">
        <v>0</v>
      </c>
      <c r="Y1275" s="99">
        <v>0</v>
      </c>
      <c r="Z1275" s="99">
        <v>0</v>
      </c>
      <c r="AA1275" s="99">
        <v>0</v>
      </c>
      <c r="AB1275" s="99">
        <v>0</v>
      </c>
      <c r="AC1275" s="99">
        <v>0</v>
      </c>
      <c r="AD1275" s="99">
        <v>0</v>
      </c>
    </row>
    <row r="1276" spans="1:30" hidden="1" outlineLevel="1" x14ac:dyDescent="0.2">
      <c r="A1276" s="129"/>
      <c r="B1276" s="128"/>
      <c r="C1276" s="124"/>
      <c r="D1276" s="124"/>
      <c r="F1276" s="91" t="s">
        <v>280</v>
      </c>
      <c r="G1276" s="86" t="s">
        <v>682</v>
      </c>
      <c r="H1276" s="92">
        <v>0</v>
      </c>
      <c r="I1276" s="99">
        <v>0</v>
      </c>
      <c r="J1276" s="99">
        <v>0</v>
      </c>
      <c r="K1276" s="99">
        <v>0</v>
      </c>
      <c r="L1276" s="99">
        <v>0</v>
      </c>
      <c r="M1276" s="99">
        <v>0</v>
      </c>
      <c r="N1276" s="99">
        <v>0</v>
      </c>
      <c r="O1276" s="99">
        <v>0</v>
      </c>
      <c r="P1276" s="99">
        <v>0</v>
      </c>
      <c r="Q1276" s="99">
        <v>0</v>
      </c>
      <c r="R1276" s="99">
        <v>0</v>
      </c>
      <c r="S1276" s="99">
        <v>0</v>
      </c>
      <c r="T1276" s="99">
        <v>0</v>
      </c>
      <c r="U1276" s="99">
        <v>0</v>
      </c>
      <c r="V1276" s="99">
        <v>0</v>
      </c>
      <c r="W1276" s="99">
        <v>0</v>
      </c>
      <c r="X1276" s="99">
        <v>0</v>
      </c>
      <c r="Y1276" s="99">
        <v>0</v>
      </c>
      <c r="Z1276" s="99">
        <v>0</v>
      </c>
      <c r="AA1276" s="99">
        <v>0</v>
      </c>
      <c r="AB1276" s="99">
        <v>0</v>
      </c>
      <c r="AC1276" s="99">
        <v>0</v>
      </c>
      <c r="AD1276" s="99">
        <v>0</v>
      </c>
    </row>
    <row r="1277" spans="1:30" hidden="1" outlineLevel="1" x14ac:dyDescent="0.2">
      <c r="A1277" s="129"/>
      <c r="B1277" s="128"/>
      <c r="C1277" s="124"/>
      <c r="D1277" s="124"/>
      <c r="F1277" s="91" t="s">
        <v>280</v>
      </c>
      <c r="G1277" s="86" t="s">
        <v>681</v>
      </c>
      <c r="H1277" s="92">
        <v>0</v>
      </c>
      <c r="I1277" s="99">
        <v>0</v>
      </c>
      <c r="J1277" s="99">
        <v>0</v>
      </c>
      <c r="K1277" s="99">
        <v>0</v>
      </c>
      <c r="L1277" s="99">
        <v>0</v>
      </c>
      <c r="M1277" s="99">
        <v>0</v>
      </c>
      <c r="N1277" s="99">
        <v>0</v>
      </c>
      <c r="O1277" s="99">
        <v>0</v>
      </c>
      <c r="P1277" s="99">
        <v>0</v>
      </c>
      <c r="Q1277" s="99">
        <v>0</v>
      </c>
      <c r="R1277" s="99">
        <v>0</v>
      </c>
      <c r="S1277" s="99">
        <v>0</v>
      </c>
      <c r="T1277" s="99">
        <v>0</v>
      </c>
      <c r="U1277" s="99">
        <v>0</v>
      </c>
      <c r="V1277" s="99">
        <v>0</v>
      </c>
      <c r="W1277" s="99">
        <v>0</v>
      </c>
      <c r="X1277" s="99">
        <v>0</v>
      </c>
      <c r="Y1277" s="99">
        <v>0</v>
      </c>
      <c r="Z1277" s="99">
        <v>0</v>
      </c>
      <c r="AA1277" s="99">
        <v>0</v>
      </c>
      <c r="AB1277" s="99">
        <v>0</v>
      </c>
      <c r="AC1277" s="99">
        <v>0</v>
      </c>
      <c r="AD1277" s="99">
        <v>0</v>
      </c>
    </row>
    <row r="1278" spans="1:30" collapsed="1" x14ac:dyDescent="0.2">
      <c r="A1278" s="129"/>
      <c r="B1278" s="128"/>
      <c r="C1278" s="124"/>
      <c r="D1278" s="124" t="s">
        <v>557</v>
      </c>
      <c r="E1278" s="112">
        <v>234457</v>
      </c>
      <c r="F1278" s="112" t="s">
        <v>280</v>
      </c>
      <c r="G1278" s="86" t="s">
        <v>679</v>
      </c>
      <c r="H1278" s="92">
        <v>234456.99999999997</v>
      </c>
      <c r="I1278" s="99">
        <v>115247.91870724432</v>
      </c>
      <c r="J1278" s="99">
        <v>5672.9898641610616</v>
      </c>
      <c r="K1278" s="99">
        <v>20755.013276178957</v>
      </c>
      <c r="L1278" s="99">
        <v>651.17160588877391</v>
      </c>
      <c r="M1278" s="99">
        <v>64.499010999189082</v>
      </c>
      <c r="N1278" s="99">
        <v>21470.683893066918</v>
      </c>
      <c r="O1278" s="99">
        <v>15760.272459965405</v>
      </c>
      <c r="P1278" s="99">
        <v>2935.4231810879915</v>
      </c>
      <c r="Q1278" s="99">
        <v>1399.1034427002817</v>
      </c>
      <c r="R1278" s="99">
        <v>49.336627391306294</v>
      </c>
      <c r="S1278" s="99">
        <v>20144.135711144983</v>
      </c>
      <c r="T1278" s="99">
        <v>550.50770383864369</v>
      </c>
      <c r="U1278" s="99">
        <v>9009.5120878072685</v>
      </c>
      <c r="V1278" s="99">
        <v>50239.880046677004</v>
      </c>
      <c r="W1278" s="99">
        <v>7109.1759104139564</v>
      </c>
      <c r="X1278" s="99">
        <v>66909.075748736883</v>
      </c>
      <c r="Y1278" s="99">
        <v>4823.2257668444545</v>
      </c>
      <c r="Z1278" s="99">
        <v>80.721791366001341</v>
      </c>
      <c r="AA1278" s="99">
        <v>4903.947558210456</v>
      </c>
      <c r="AB1278" s="99">
        <v>62.898408364452052</v>
      </c>
      <c r="AC1278" s="99">
        <v>37.307753550683771</v>
      </c>
      <c r="AD1278" s="99">
        <v>8.0423555201988588</v>
      </c>
    </row>
    <row r="1279" spans="1:30" hidden="1" outlineLevel="1" x14ac:dyDescent="0.2">
      <c r="D1279" s="86"/>
      <c r="F1279" s="91" t="s">
        <v>280</v>
      </c>
      <c r="G1279" s="86" t="s">
        <v>687</v>
      </c>
      <c r="H1279" s="92">
        <v>0</v>
      </c>
      <c r="I1279" s="99">
        <v>0</v>
      </c>
      <c r="J1279" s="99">
        <v>0</v>
      </c>
      <c r="K1279" s="99">
        <v>0</v>
      </c>
      <c r="L1279" s="99">
        <v>0</v>
      </c>
      <c r="M1279" s="99">
        <v>0</v>
      </c>
      <c r="N1279" s="99">
        <v>0</v>
      </c>
      <c r="O1279" s="99">
        <v>0</v>
      </c>
      <c r="P1279" s="99">
        <v>0</v>
      </c>
      <c r="Q1279" s="99">
        <v>0</v>
      </c>
      <c r="R1279" s="99">
        <v>0</v>
      </c>
      <c r="S1279" s="99">
        <v>0</v>
      </c>
      <c r="T1279" s="99">
        <v>0</v>
      </c>
      <c r="U1279" s="99">
        <v>0</v>
      </c>
      <c r="V1279" s="99">
        <v>0</v>
      </c>
      <c r="W1279" s="99">
        <v>0</v>
      </c>
      <c r="X1279" s="99">
        <v>0</v>
      </c>
      <c r="Y1279" s="99">
        <v>0</v>
      </c>
      <c r="Z1279" s="99">
        <v>0</v>
      </c>
      <c r="AA1279" s="99">
        <v>0</v>
      </c>
      <c r="AB1279" s="99">
        <v>0</v>
      </c>
      <c r="AC1279" s="99">
        <v>0</v>
      </c>
      <c r="AD1279" s="99">
        <v>0</v>
      </c>
    </row>
    <row r="1280" spans="1:30" hidden="1" outlineLevel="1" x14ac:dyDescent="0.2">
      <c r="D1280" s="86"/>
      <c r="F1280" s="91" t="s">
        <v>280</v>
      </c>
      <c r="G1280" s="86" t="s">
        <v>686</v>
      </c>
      <c r="H1280" s="92">
        <v>130643.78599999993</v>
      </c>
      <c r="I1280" s="99">
        <v>64352.906792491311</v>
      </c>
      <c r="J1280" s="99">
        <v>3181.1941301025572</v>
      </c>
      <c r="K1280" s="99">
        <v>11652.531781831964</v>
      </c>
      <c r="L1280" s="99">
        <v>366.78032936958135</v>
      </c>
      <c r="M1280" s="99">
        <v>34.395485652699293</v>
      </c>
      <c r="N1280" s="99">
        <v>12053.707596854245</v>
      </c>
      <c r="O1280" s="99">
        <v>8857.7368309270751</v>
      </c>
      <c r="P1280" s="99">
        <v>1650.4544324473545</v>
      </c>
      <c r="Q1280" s="99">
        <v>745.80962656063502</v>
      </c>
      <c r="R1280" s="99">
        <v>33.538225233737521</v>
      </c>
      <c r="S1280" s="99">
        <v>11287.5391151688</v>
      </c>
      <c r="T1280" s="99">
        <v>309.42343516902895</v>
      </c>
      <c r="U1280" s="99">
        <v>5063.6617964060251</v>
      </c>
      <c r="V1280" s="99">
        <v>26761.594875023951</v>
      </c>
      <c r="W1280" s="99">
        <v>4832.7004806927343</v>
      </c>
      <c r="X1280" s="99">
        <v>36967.380587291744</v>
      </c>
      <c r="Y1280" s="99">
        <v>2720.1969253162983</v>
      </c>
      <c r="Z1280" s="99">
        <v>45.562258715644532</v>
      </c>
      <c r="AA1280" s="99">
        <v>2765.7591840319428</v>
      </c>
      <c r="AB1280" s="99">
        <v>35.298594059370572</v>
      </c>
      <c r="AC1280" s="99">
        <v>0</v>
      </c>
      <c r="AD1280" s="99">
        <v>0</v>
      </c>
    </row>
    <row r="1281" spans="1:30" hidden="1" outlineLevel="1" x14ac:dyDescent="0.2">
      <c r="D1281" s="86"/>
      <c r="F1281" s="91" t="s">
        <v>280</v>
      </c>
      <c r="G1281" s="86" t="s">
        <v>685</v>
      </c>
      <c r="H1281" s="92">
        <v>28736.214000000007</v>
      </c>
      <c r="I1281" s="99">
        <v>13990.726724787341</v>
      </c>
      <c r="J1281" s="99">
        <v>675.2107737816948</v>
      </c>
      <c r="K1281" s="99">
        <v>2456.383780328274</v>
      </c>
      <c r="L1281" s="99">
        <v>75.875383816857081</v>
      </c>
      <c r="M1281" s="99">
        <v>9.4498777744995319</v>
      </c>
      <c r="N1281" s="99">
        <v>2541.7090419196306</v>
      </c>
      <c r="O1281" s="99">
        <v>1855.8363388622079</v>
      </c>
      <c r="P1281" s="99">
        <v>344.99781082882879</v>
      </c>
      <c r="Q1281" s="99">
        <v>205.27780822515047</v>
      </c>
      <c r="R1281" s="99">
        <v>0</v>
      </c>
      <c r="S1281" s="99">
        <v>2406.1119579161868</v>
      </c>
      <c r="T1281" s="99">
        <v>64.802618383661041</v>
      </c>
      <c r="U1281" s="99">
        <v>1060.8558616494913</v>
      </c>
      <c r="V1281" s="99">
        <v>7390.6466099365343</v>
      </c>
      <c r="W1281" s="99">
        <v>0</v>
      </c>
      <c r="X1281" s="99">
        <v>8516.3050899696864</v>
      </c>
      <c r="Y1281" s="99">
        <v>558.552366535381</v>
      </c>
      <c r="Z1281" s="99">
        <v>9.3110831249202288</v>
      </c>
      <c r="AA1281" s="99">
        <v>567.86344966030117</v>
      </c>
      <c r="AB1281" s="99">
        <v>7.4587061070836977</v>
      </c>
      <c r="AC1281" s="99">
        <v>25.36119527635336</v>
      </c>
      <c r="AD1281" s="99">
        <v>5.4670605817241293</v>
      </c>
    </row>
    <row r="1282" spans="1:30" hidden="1" outlineLevel="1" x14ac:dyDescent="0.2">
      <c r="D1282" s="86"/>
      <c r="F1282" s="91" t="s">
        <v>280</v>
      </c>
      <c r="G1282" s="86" t="s">
        <v>684</v>
      </c>
      <c r="H1282" s="92">
        <v>0</v>
      </c>
      <c r="I1282" s="99">
        <v>0</v>
      </c>
      <c r="J1282" s="99">
        <v>0</v>
      </c>
      <c r="K1282" s="99">
        <v>0</v>
      </c>
      <c r="L1282" s="99">
        <v>0</v>
      </c>
      <c r="M1282" s="99">
        <v>0</v>
      </c>
      <c r="N1282" s="99">
        <v>0</v>
      </c>
      <c r="O1282" s="99">
        <v>0</v>
      </c>
      <c r="P1282" s="99">
        <v>0</v>
      </c>
      <c r="Q1282" s="99">
        <v>0</v>
      </c>
      <c r="R1282" s="99">
        <v>0</v>
      </c>
      <c r="S1282" s="99">
        <v>0</v>
      </c>
      <c r="T1282" s="99">
        <v>0</v>
      </c>
      <c r="U1282" s="99">
        <v>0</v>
      </c>
      <c r="V1282" s="99">
        <v>0</v>
      </c>
      <c r="W1282" s="99">
        <v>0</v>
      </c>
      <c r="X1282" s="99">
        <v>0</v>
      </c>
      <c r="Y1282" s="99">
        <v>0</v>
      </c>
      <c r="Z1282" s="99">
        <v>0</v>
      </c>
      <c r="AA1282" s="99">
        <v>0</v>
      </c>
      <c r="AB1282" s="99">
        <v>0</v>
      </c>
      <c r="AC1282" s="99">
        <v>0</v>
      </c>
      <c r="AD1282" s="99">
        <v>0</v>
      </c>
    </row>
    <row r="1283" spans="1:30" hidden="1" outlineLevel="1" x14ac:dyDescent="0.2">
      <c r="D1283" s="86"/>
      <c r="F1283" s="91" t="s">
        <v>280</v>
      </c>
      <c r="G1283" s="86" t="s">
        <v>683</v>
      </c>
      <c r="H1283" s="92">
        <v>0</v>
      </c>
      <c r="I1283" s="99">
        <v>0</v>
      </c>
      <c r="J1283" s="99">
        <v>0</v>
      </c>
      <c r="K1283" s="99">
        <v>0</v>
      </c>
      <c r="L1283" s="99">
        <v>0</v>
      </c>
      <c r="M1283" s="99">
        <v>0</v>
      </c>
      <c r="N1283" s="99">
        <v>0</v>
      </c>
      <c r="O1283" s="99">
        <v>0</v>
      </c>
      <c r="P1283" s="99">
        <v>0</v>
      </c>
      <c r="Q1283" s="99">
        <v>0</v>
      </c>
      <c r="R1283" s="99">
        <v>0</v>
      </c>
      <c r="S1283" s="99">
        <v>0</v>
      </c>
      <c r="T1283" s="99">
        <v>0</v>
      </c>
      <c r="U1283" s="99">
        <v>0</v>
      </c>
      <c r="V1283" s="99">
        <v>0</v>
      </c>
      <c r="W1283" s="99">
        <v>0</v>
      </c>
      <c r="X1283" s="99">
        <v>0</v>
      </c>
      <c r="Y1283" s="99">
        <v>0</v>
      </c>
      <c r="Z1283" s="99">
        <v>0</v>
      </c>
      <c r="AA1283" s="99">
        <v>0</v>
      </c>
      <c r="AB1283" s="99">
        <v>0</v>
      </c>
      <c r="AC1283" s="99">
        <v>0</v>
      </c>
      <c r="AD1283" s="99">
        <v>0</v>
      </c>
    </row>
    <row r="1284" spans="1:30" hidden="1" outlineLevel="1" x14ac:dyDescent="0.2">
      <c r="D1284" s="86"/>
      <c r="F1284" s="91" t="s">
        <v>280</v>
      </c>
      <c r="G1284" s="86" t="s">
        <v>682</v>
      </c>
      <c r="H1284" s="92">
        <v>0</v>
      </c>
      <c r="I1284" s="99">
        <v>0</v>
      </c>
      <c r="J1284" s="99">
        <v>0</v>
      </c>
      <c r="K1284" s="99">
        <v>0</v>
      </c>
      <c r="L1284" s="99">
        <v>0</v>
      </c>
      <c r="M1284" s="99">
        <v>0</v>
      </c>
      <c r="N1284" s="99">
        <v>0</v>
      </c>
      <c r="O1284" s="99">
        <v>0</v>
      </c>
      <c r="P1284" s="99">
        <v>0</v>
      </c>
      <c r="Q1284" s="99">
        <v>0</v>
      </c>
      <c r="R1284" s="99">
        <v>0</v>
      </c>
      <c r="S1284" s="99">
        <v>0</v>
      </c>
      <c r="T1284" s="99">
        <v>0</v>
      </c>
      <c r="U1284" s="99">
        <v>0</v>
      </c>
      <c r="V1284" s="99">
        <v>0</v>
      </c>
      <c r="W1284" s="99">
        <v>0</v>
      </c>
      <c r="X1284" s="99">
        <v>0</v>
      </c>
      <c r="Y1284" s="99">
        <v>0</v>
      </c>
      <c r="Z1284" s="99">
        <v>0</v>
      </c>
      <c r="AA1284" s="99">
        <v>0</v>
      </c>
      <c r="AB1284" s="99">
        <v>0</v>
      </c>
      <c r="AC1284" s="99">
        <v>0</v>
      </c>
      <c r="AD1284" s="99">
        <v>0</v>
      </c>
    </row>
    <row r="1285" spans="1:30" hidden="1" outlineLevel="1" x14ac:dyDescent="0.2">
      <c r="D1285" s="86"/>
      <c r="F1285" s="91" t="s">
        <v>280</v>
      </c>
      <c r="G1285" s="86" t="s">
        <v>681</v>
      </c>
      <c r="H1285" s="92">
        <v>0</v>
      </c>
      <c r="I1285" s="99">
        <v>0</v>
      </c>
      <c r="J1285" s="99">
        <v>0</v>
      </c>
      <c r="K1285" s="99">
        <v>0</v>
      </c>
      <c r="L1285" s="99">
        <v>0</v>
      </c>
      <c r="M1285" s="99">
        <v>0</v>
      </c>
      <c r="N1285" s="99">
        <v>0</v>
      </c>
      <c r="O1285" s="99">
        <v>0</v>
      </c>
      <c r="P1285" s="99">
        <v>0</v>
      </c>
      <c r="Q1285" s="99">
        <v>0</v>
      </c>
      <c r="R1285" s="99">
        <v>0</v>
      </c>
      <c r="S1285" s="99">
        <v>0</v>
      </c>
      <c r="T1285" s="99">
        <v>0</v>
      </c>
      <c r="U1285" s="99">
        <v>0</v>
      </c>
      <c r="V1285" s="99">
        <v>0</v>
      </c>
      <c r="W1285" s="99">
        <v>0</v>
      </c>
      <c r="X1285" s="99">
        <v>0</v>
      </c>
      <c r="Y1285" s="99">
        <v>0</v>
      </c>
      <c r="Z1285" s="99">
        <v>0</v>
      </c>
      <c r="AA1285" s="99">
        <v>0</v>
      </c>
      <c r="AB1285" s="99">
        <v>0</v>
      </c>
      <c r="AC1285" s="99">
        <v>0</v>
      </c>
      <c r="AD1285" s="99">
        <v>0</v>
      </c>
    </row>
    <row r="1286" spans="1:30" collapsed="1" x14ac:dyDescent="0.2">
      <c r="A1286" s="129"/>
      <c r="B1286" s="128"/>
      <c r="C1286" s="124"/>
      <c r="D1286" s="124" t="s">
        <v>556</v>
      </c>
      <c r="E1286" s="112">
        <v>159380</v>
      </c>
      <c r="F1286" s="112" t="s">
        <v>280</v>
      </c>
      <c r="G1286" s="86" t="s">
        <v>679</v>
      </c>
      <c r="H1286" s="92">
        <v>159379.99999999997</v>
      </c>
      <c r="I1286" s="99">
        <v>78343.633517278649</v>
      </c>
      <c r="J1286" s="99">
        <v>3856.4049038842518</v>
      </c>
      <c r="K1286" s="99">
        <v>14108.915562160237</v>
      </c>
      <c r="L1286" s="99">
        <v>442.65571318643845</v>
      </c>
      <c r="M1286" s="99">
        <v>43.845363427198826</v>
      </c>
      <c r="N1286" s="99">
        <v>14595.416638773875</v>
      </c>
      <c r="O1286" s="99">
        <v>10713.573169789284</v>
      </c>
      <c r="P1286" s="99">
        <v>1995.4522432761833</v>
      </c>
      <c r="Q1286" s="99">
        <v>951.08743478578549</v>
      </c>
      <c r="R1286" s="99">
        <v>33.538225233737521</v>
      </c>
      <c r="S1286" s="99">
        <v>13693.651073084991</v>
      </c>
      <c r="T1286" s="99">
        <v>374.22605355268996</v>
      </c>
      <c r="U1286" s="99">
        <v>6124.5176580555171</v>
      </c>
      <c r="V1286" s="99">
        <v>34152.24148496049</v>
      </c>
      <c r="W1286" s="99">
        <v>4832.7004806927343</v>
      </c>
      <c r="X1286" s="99">
        <v>45483.685677261434</v>
      </c>
      <c r="Y1286" s="99">
        <v>3278.7492918516791</v>
      </c>
      <c r="Z1286" s="99">
        <v>54.873341840564763</v>
      </c>
      <c r="AA1286" s="99">
        <v>3333.6226336922437</v>
      </c>
      <c r="AB1286" s="99">
        <v>42.757300166454264</v>
      </c>
      <c r="AC1286" s="99">
        <v>25.36119527635336</v>
      </c>
      <c r="AD1286" s="99">
        <v>5.4670605817241293</v>
      </c>
    </row>
    <row r="1287" spans="1:30" hidden="1" outlineLevel="1" x14ac:dyDescent="0.2">
      <c r="A1287" s="129"/>
      <c r="B1287" s="128"/>
      <c r="C1287" s="124"/>
      <c r="D1287" s="124"/>
      <c r="F1287" s="91" t="s">
        <v>280</v>
      </c>
      <c r="G1287" s="86" t="s">
        <v>687</v>
      </c>
      <c r="H1287" s="92">
        <v>0</v>
      </c>
      <c r="I1287" s="99">
        <v>0</v>
      </c>
      <c r="J1287" s="99">
        <v>0</v>
      </c>
      <c r="K1287" s="99">
        <v>0</v>
      </c>
      <c r="L1287" s="99">
        <v>0</v>
      </c>
      <c r="M1287" s="99">
        <v>0</v>
      </c>
      <c r="N1287" s="99">
        <v>0</v>
      </c>
      <c r="O1287" s="99">
        <v>0</v>
      </c>
      <c r="P1287" s="99">
        <v>0</v>
      </c>
      <c r="Q1287" s="99">
        <v>0</v>
      </c>
      <c r="R1287" s="99">
        <v>0</v>
      </c>
      <c r="S1287" s="99">
        <v>0</v>
      </c>
      <c r="T1287" s="99">
        <v>0</v>
      </c>
      <c r="U1287" s="99">
        <v>0</v>
      </c>
      <c r="V1287" s="99">
        <v>0</v>
      </c>
      <c r="W1287" s="99">
        <v>0</v>
      </c>
      <c r="X1287" s="99">
        <v>0</v>
      </c>
      <c r="Y1287" s="99">
        <v>0</v>
      </c>
      <c r="Z1287" s="99">
        <v>0</v>
      </c>
      <c r="AA1287" s="99">
        <v>0</v>
      </c>
      <c r="AB1287" s="99">
        <v>0</v>
      </c>
      <c r="AC1287" s="99">
        <v>0</v>
      </c>
      <c r="AD1287" s="99">
        <v>0</v>
      </c>
    </row>
    <row r="1288" spans="1:30" hidden="1" outlineLevel="1" x14ac:dyDescent="0.2">
      <c r="A1288" s="129"/>
      <c r="B1288" s="128"/>
      <c r="C1288" s="124"/>
      <c r="D1288" s="124"/>
      <c r="F1288" s="91" t="s">
        <v>280</v>
      </c>
      <c r="G1288" s="86" t="s">
        <v>686</v>
      </c>
      <c r="H1288" s="92">
        <v>0</v>
      </c>
      <c r="I1288" s="99">
        <v>0</v>
      </c>
      <c r="J1288" s="99">
        <v>0</v>
      </c>
      <c r="K1288" s="99">
        <v>0</v>
      </c>
      <c r="L1288" s="99">
        <v>0</v>
      </c>
      <c r="M1288" s="99">
        <v>0</v>
      </c>
      <c r="N1288" s="99">
        <v>0</v>
      </c>
      <c r="O1288" s="99">
        <v>0</v>
      </c>
      <c r="P1288" s="99">
        <v>0</v>
      </c>
      <c r="Q1288" s="99">
        <v>0</v>
      </c>
      <c r="R1288" s="99">
        <v>0</v>
      </c>
      <c r="S1288" s="99">
        <v>0</v>
      </c>
      <c r="T1288" s="99">
        <v>0</v>
      </c>
      <c r="U1288" s="99">
        <v>0</v>
      </c>
      <c r="V1288" s="99">
        <v>0</v>
      </c>
      <c r="W1288" s="99">
        <v>0</v>
      </c>
      <c r="X1288" s="99">
        <v>0</v>
      </c>
      <c r="Y1288" s="99">
        <v>0</v>
      </c>
      <c r="Z1288" s="99">
        <v>0</v>
      </c>
      <c r="AA1288" s="99">
        <v>0</v>
      </c>
      <c r="AB1288" s="99">
        <v>0</v>
      </c>
      <c r="AC1288" s="99">
        <v>0</v>
      </c>
      <c r="AD1288" s="99">
        <v>0</v>
      </c>
    </row>
    <row r="1289" spans="1:30" hidden="1" outlineLevel="1" x14ac:dyDescent="0.2">
      <c r="A1289" s="129"/>
      <c r="B1289" s="128"/>
      <c r="C1289" s="124"/>
      <c r="D1289" s="124"/>
      <c r="F1289" s="91" t="s">
        <v>280</v>
      </c>
      <c r="G1289" s="86" t="s">
        <v>685</v>
      </c>
      <c r="H1289" s="92">
        <v>0</v>
      </c>
      <c r="I1289" s="99">
        <v>0</v>
      </c>
      <c r="J1289" s="99">
        <v>0</v>
      </c>
      <c r="K1289" s="99">
        <v>0</v>
      </c>
      <c r="L1289" s="99">
        <v>0</v>
      </c>
      <c r="M1289" s="99">
        <v>0</v>
      </c>
      <c r="N1289" s="99">
        <v>0</v>
      </c>
      <c r="O1289" s="99">
        <v>0</v>
      </c>
      <c r="P1289" s="99">
        <v>0</v>
      </c>
      <c r="Q1289" s="99">
        <v>0</v>
      </c>
      <c r="R1289" s="99">
        <v>0</v>
      </c>
      <c r="S1289" s="99">
        <v>0</v>
      </c>
      <c r="T1289" s="99">
        <v>0</v>
      </c>
      <c r="U1289" s="99">
        <v>0</v>
      </c>
      <c r="V1289" s="99">
        <v>0</v>
      </c>
      <c r="W1289" s="99">
        <v>0</v>
      </c>
      <c r="X1289" s="99">
        <v>0</v>
      </c>
      <c r="Y1289" s="99">
        <v>0</v>
      </c>
      <c r="Z1289" s="99">
        <v>0</v>
      </c>
      <c r="AA1289" s="99">
        <v>0</v>
      </c>
      <c r="AB1289" s="99">
        <v>0</v>
      </c>
      <c r="AC1289" s="99">
        <v>0</v>
      </c>
      <c r="AD1289" s="99">
        <v>0</v>
      </c>
    </row>
    <row r="1290" spans="1:30" hidden="1" outlineLevel="1" x14ac:dyDescent="0.2">
      <c r="A1290" s="129"/>
      <c r="B1290" s="128"/>
      <c r="C1290" s="124"/>
      <c r="D1290" s="124"/>
      <c r="F1290" s="91" t="s">
        <v>280</v>
      </c>
      <c r="G1290" s="86" t="s">
        <v>684</v>
      </c>
      <c r="H1290" s="92">
        <v>0</v>
      </c>
      <c r="I1290" s="99">
        <v>0</v>
      </c>
      <c r="J1290" s="99">
        <v>0</v>
      </c>
      <c r="K1290" s="99">
        <v>0</v>
      </c>
      <c r="L1290" s="99">
        <v>0</v>
      </c>
      <c r="M1290" s="99">
        <v>0</v>
      </c>
      <c r="N1290" s="99">
        <v>0</v>
      </c>
      <c r="O1290" s="99">
        <v>0</v>
      </c>
      <c r="P1290" s="99">
        <v>0</v>
      </c>
      <c r="Q1290" s="99">
        <v>0</v>
      </c>
      <c r="R1290" s="99">
        <v>0</v>
      </c>
      <c r="S1290" s="99">
        <v>0</v>
      </c>
      <c r="T1290" s="99">
        <v>0</v>
      </c>
      <c r="U1290" s="99">
        <v>0</v>
      </c>
      <c r="V1290" s="99">
        <v>0</v>
      </c>
      <c r="W1290" s="99">
        <v>0</v>
      </c>
      <c r="X1290" s="99">
        <v>0</v>
      </c>
      <c r="Y1290" s="99">
        <v>0</v>
      </c>
      <c r="Z1290" s="99">
        <v>0</v>
      </c>
      <c r="AA1290" s="99">
        <v>0</v>
      </c>
      <c r="AB1290" s="99">
        <v>0</v>
      </c>
      <c r="AC1290" s="99">
        <v>0</v>
      </c>
      <c r="AD1290" s="99">
        <v>0</v>
      </c>
    </row>
    <row r="1291" spans="1:30" hidden="1" outlineLevel="1" x14ac:dyDescent="0.2">
      <c r="A1291" s="129"/>
      <c r="B1291" s="128"/>
      <c r="C1291" s="124"/>
      <c r="D1291" s="124"/>
      <c r="F1291" s="91" t="s">
        <v>280</v>
      </c>
      <c r="G1291" s="86" t="s">
        <v>683</v>
      </c>
      <c r="H1291" s="92">
        <v>0</v>
      </c>
      <c r="I1291" s="99">
        <v>0</v>
      </c>
      <c r="J1291" s="99">
        <v>0</v>
      </c>
      <c r="K1291" s="99">
        <v>0</v>
      </c>
      <c r="L1291" s="99">
        <v>0</v>
      </c>
      <c r="M1291" s="99">
        <v>0</v>
      </c>
      <c r="N1291" s="99">
        <v>0</v>
      </c>
      <c r="O1291" s="99">
        <v>0</v>
      </c>
      <c r="P1291" s="99">
        <v>0</v>
      </c>
      <c r="Q1291" s="99">
        <v>0</v>
      </c>
      <c r="R1291" s="99">
        <v>0</v>
      </c>
      <c r="S1291" s="99">
        <v>0</v>
      </c>
      <c r="T1291" s="99">
        <v>0</v>
      </c>
      <c r="U1291" s="99">
        <v>0</v>
      </c>
      <c r="V1291" s="99">
        <v>0</v>
      </c>
      <c r="W1291" s="99">
        <v>0</v>
      </c>
      <c r="X1291" s="99">
        <v>0</v>
      </c>
      <c r="Y1291" s="99">
        <v>0</v>
      </c>
      <c r="Z1291" s="99">
        <v>0</v>
      </c>
      <c r="AA1291" s="99">
        <v>0</v>
      </c>
      <c r="AB1291" s="99">
        <v>0</v>
      </c>
      <c r="AC1291" s="99">
        <v>0</v>
      </c>
      <c r="AD1291" s="99">
        <v>0</v>
      </c>
    </row>
    <row r="1292" spans="1:30" hidden="1" outlineLevel="1" x14ac:dyDescent="0.2">
      <c r="A1292" s="129"/>
      <c r="B1292" s="128"/>
      <c r="C1292" s="124"/>
      <c r="D1292" s="124"/>
      <c r="F1292" s="91" t="s">
        <v>280</v>
      </c>
      <c r="G1292" s="86" t="s">
        <v>682</v>
      </c>
      <c r="H1292" s="92">
        <v>0</v>
      </c>
      <c r="I1292" s="99">
        <v>0</v>
      </c>
      <c r="J1292" s="99">
        <v>0</v>
      </c>
      <c r="K1292" s="99">
        <v>0</v>
      </c>
      <c r="L1292" s="99">
        <v>0</v>
      </c>
      <c r="M1292" s="99">
        <v>0</v>
      </c>
      <c r="N1292" s="99">
        <v>0</v>
      </c>
      <c r="O1292" s="99">
        <v>0</v>
      </c>
      <c r="P1292" s="99">
        <v>0</v>
      </c>
      <c r="Q1292" s="99">
        <v>0</v>
      </c>
      <c r="R1292" s="99">
        <v>0</v>
      </c>
      <c r="S1292" s="99">
        <v>0</v>
      </c>
      <c r="T1292" s="99">
        <v>0</v>
      </c>
      <c r="U1292" s="99">
        <v>0</v>
      </c>
      <c r="V1292" s="99">
        <v>0</v>
      </c>
      <c r="W1292" s="99">
        <v>0</v>
      </c>
      <c r="X1292" s="99">
        <v>0</v>
      </c>
      <c r="Y1292" s="99">
        <v>0</v>
      </c>
      <c r="Z1292" s="99">
        <v>0</v>
      </c>
      <c r="AA1292" s="99">
        <v>0</v>
      </c>
      <c r="AB1292" s="99">
        <v>0</v>
      </c>
      <c r="AC1292" s="99">
        <v>0</v>
      </c>
      <c r="AD1292" s="99">
        <v>0</v>
      </c>
    </row>
    <row r="1293" spans="1:30" hidden="1" outlineLevel="1" x14ac:dyDescent="0.2">
      <c r="A1293" s="129"/>
      <c r="B1293" s="128"/>
      <c r="C1293" s="124"/>
      <c r="D1293" s="124"/>
      <c r="F1293" s="91" t="s">
        <v>280</v>
      </c>
      <c r="G1293" s="86" t="s">
        <v>681</v>
      </c>
      <c r="H1293" s="92">
        <v>0</v>
      </c>
      <c r="I1293" s="99">
        <v>0</v>
      </c>
      <c r="J1293" s="99">
        <v>0</v>
      </c>
      <c r="K1293" s="99">
        <v>0</v>
      </c>
      <c r="L1293" s="99">
        <v>0</v>
      </c>
      <c r="M1293" s="99">
        <v>0</v>
      </c>
      <c r="N1293" s="99">
        <v>0</v>
      </c>
      <c r="O1293" s="99">
        <v>0</v>
      </c>
      <c r="P1293" s="99">
        <v>0</v>
      </c>
      <c r="Q1293" s="99">
        <v>0</v>
      </c>
      <c r="R1293" s="99">
        <v>0</v>
      </c>
      <c r="S1293" s="99">
        <v>0</v>
      </c>
      <c r="T1293" s="99">
        <v>0</v>
      </c>
      <c r="U1293" s="99">
        <v>0</v>
      </c>
      <c r="V1293" s="99">
        <v>0</v>
      </c>
      <c r="W1293" s="99">
        <v>0</v>
      </c>
      <c r="X1293" s="99">
        <v>0</v>
      </c>
      <c r="Y1293" s="99">
        <v>0</v>
      </c>
      <c r="Z1293" s="99">
        <v>0</v>
      </c>
      <c r="AA1293" s="99">
        <v>0</v>
      </c>
      <c r="AB1293" s="99">
        <v>0</v>
      </c>
      <c r="AC1293" s="99">
        <v>0</v>
      </c>
      <c r="AD1293" s="99">
        <v>0</v>
      </c>
    </row>
    <row r="1294" spans="1:30" collapsed="1" x14ac:dyDescent="0.2">
      <c r="A1294" s="129"/>
      <c r="B1294" s="128"/>
      <c r="C1294" s="124"/>
      <c r="D1294" s="124" t="s">
        <v>555</v>
      </c>
      <c r="E1294" s="112">
        <v>0</v>
      </c>
      <c r="F1294" s="112" t="s">
        <v>280</v>
      </c>
      <c r="G1294" s="86" t="s">
        <v>679</v>
      </c>
      <c r="H1294" s="92">
        <v>0</v>
      </c>
      <c r="I1294" s="99">
        <v>0</v>
      </c>
      <c r="J1294" s="99">
        <v>0</v>
      </c>
      <c r="K1294" s="99">
        <v>0</v>
      </c>
      <c r="L1294" s="99">
        <v>0</v>
      </c>
      <c r="M1294" s="99">
        <v>0</v>
      </c>
      <c r="N1294" s="99">
        <v>0</v>
      </c>
      <c r="O1294" s="99">
        <v>0</v>
      </c>
      <c r="P1294" s="99">
        <v>0</v>
      </c>
      <c r="Q1294" s="99">
        <v>0</v>
      </c>
      <c r="R1294" s="99">
        <v>0</v>
      </c>
      <c r="S1294" s="99">
        <v>0</v>
      </c>
      <c r="T1294" s="99">
        <v>0</v>
      </c>
      <c r="U1294" s="99">
        <v>0</v>
      </c>
      <c r="V1294" s="99">
        <v>0</v>
      </c>
      <c r="W1294" s="99">
        <v>0</v>
      </c>
      <c r="X1294" s="99">
        <v>0</v>
      </c>
      <c r="Y1294" s="99">
        <v>0</v>
      </c>
      <c r="Z1294" s="99">
        <v>0</v>
      </c>
      <c r="AA1294" s="99">
        <v>0</v>
      </c>
      <c r="AB1294" s="99">
        <v>0</v>
      </c>
      <c r="AC1294" s="99">
        <v>0</v>
      </c>
      <c r="AD1294" s="99">
        <v>0</v>
      </c>
    </row>
    <row r="1295" spans="1:30" hidden="1" outlineLevel="1" x14ac:dyDescent="0.2">
      <c r="D1295" s="86"/>
      <c r="F1295" s="91" t="s">
        <v>442</v>
      </c>
      <c r="G1295" s="86" t="s">
        <v>687</v>
      </c>
      <c r="H1295" s="92">
        <v>27040522.999999989</v>
      </c>
      <c r="I1295" s="99">
        <v>13319701.68285859</v>
      </c>
      <c r="J1295" s="99">
        <v>658440.44846115517</v>
      </c>
      <c r="K1295" s="99">
        <v>2411829.6269740541</v>
      </c>
      <c r="L1295" s="99">
        <v>75915.833702689386</v>
      </c>
      <c r="M1295" s="99">
        <v>7119.1439666941778</v>
      </c>
      <c r="N1295" s="99">
        <v>2494864.604643438</v>
      </c>
      <c r="O1295" s="99">
        <v>1833365.702557263</v>
      </c>
      <c r="P1295" s="99">
        <v>341609.4435677533</v>
      </c>
      <c r="Q1295" s="99">
        <v>154366.94678026449</v>
      </c>
      <c r="R1295" s="99">
        <v>6941.7090439499334</v>
      </c>
      <c r="S1295" s="99">
        <v>2336283.8019492305</v>
      </c>
      <c r="T1295" s="99">
        <v>64044.159860975989</v>
      </c>
      <c r="U1295" s="99">
        <v>1048071.7641628854</v>
      </c>
      <c r="V1295" s="99">
        <v>5539088.7227867637</v>
      </c>
      <c r="W1295" s="99">
        <v>1000267.6170168777</v>
      </c>
      <c r="X1295" s="99">
        <v>7651472.2638275027</v>
      </c>
      <c r="Y1295" s="99">
        <v>563023.69806968572</v>
      </c>
      <c r="Z1295" s="99">
        <v>9430.4317293157492</v>
      </c>
      <c r="AA1295" s="99">
        <v>572454.1297990015</v>
      </c>
      <c r="AB1295" s="99">
        <v>7306.0684610753196</v>
      </c>
      <c r="AC1295" s="99">
        <v>0</v>
      </c>
      <c r="AD1295" s="99">
        <v>0</v>
      </c>
    </row>
    <row r="1296" spans="1:30" hidden="1" outlineLevel="1" x14ac:dyDescent="0.2">
      <c r="D1296" s="86"/>
      <c r="F1296" s="91" t="s">
        <v>442</v>
      </c>
      <c r="G1296" s="86" t="s">
        <v>686</v>
      </c>
      <c r="H1296" s="92">
        <v>0</v>
      </c>
      <c r="I1296" s="99">
        <v>0</v>
      </c>
      <c r="J1296" s="99">
        <v>0</v>
      </c>
      <c r="K1296" s="99">
        <v>0</v>
      </c>
      <c r="L1296" s="99">
        <v>0</v>
      </c>
      <c r="M1296" s="99">
        <v>0</v>
      </c>
      <c r="N1296" s="99">
        <v>0</v>
      </c>
      <c r="O1296" s="99">
        <v>0</v>
      </c>
      <c r="P1296" s="99">
        <v>0</v>
      </c>
      <c r="Q1296" s="99">
        <v>0</v>
      </c>
      <c r="R1296" s="99">
        <v>0</v>
      </c>
      <c r="S1296" s="99">
        <v>0</v>
      </c>
      <c r="T1296" s="99">
        <v>0</v>
      </c>
      <c r="U1296" s="99">
        <v>0</v>
      </c>
      <c r="V1296" s="99">
        <v>0</v>
      </c>
      <c r="W1296" s="99">
        <v>0</v>
      </c>
      <c r="X1296" s="99">
        <v>0</v>
      </c>
      <c r="Y1296" s="99">
        <v>0</v>
      </c>
      <c r="Z1296" s="99">
        <v>0</v>
      </c>
      <c r="AA1296" s="99">
        <v>0</v>
      </c>
      <c r="AB1296" s="99">
        <v>0</v>
      </c>
      <c r="AC1296" s="99">
        <v>0</v>
      </c>
      <c r="AD1296" s="99">
        <v>0</v>
      </c>
    </row>
    <row r="1297" spans="1:30" hidden="1" outlineLevel="1" x14ac:dyDescent="0.2">
      <c r="D1297" s="86"/>
      <c r="F1297" s="91" t="s">
        <v>442</v>
      </c>
      <c r="G1297" s="86" t="s">
        <v>685</v>
      </c>
      <c r="H1297" s="92">
        <v>0</v>
      </c>
      <c r="I1297" s="99">
        <v>0</v>
      </c>
      <c r="J1297" s="99">
        <v>0</v>
      </c>
      <c r="K1297" s="99">
        <v>0</v>
      </c>
      <c r="L1297" s="99">
        <v>0</v>
      </c>
      <c r="M1297" s="99">
        <v>0</v>
      </c>
      <c r="N1297" s="99">
        <v>0</v>
      </c>
      <c r="O1297" s="99">
        <v>0</v>
      </c>
      <c r="P1297" s="99">
        <v>0</v>
      </c>
      <c r="Q1297" s="99">
        <v>0</v>
      </c>
      <c r="R1297" s="99">
        <v>0</v>
      </c>
      <c r="S1297" s="99">
        <v>0</v>
      </c>
      <c r="T1297" s="99">
        <v>0</v>
      </c>
      <c r="U1297" s="99">
        <v>0</v>
      </c>
      <c r="V1297" s="99">
        <v>0</v>
      </c>
      <c r="W1297" s="99">
        <v>0</v>
      </c>
      <c r="X1297" s="99">
        <v>0</v>
      </c>
      <c r="Y1297" s="99">
        <v>0</v>
      </c>
      <c r="Z1297" s="99">
        <v>0</v>
      </c>
      <c r="AA1297" s="99">
        <v>0</v>
      </c>
      <c r="AB1297" s="99">
        <v>0</v>
      </c>
      <c r="AC1297" s="99">
        <v>0</v>
      </c>
      <c r="AD1297" s="99">
        <v>0</v>
      </c>
    </row>
    <row r="1298" spans="1:30" hidden="1" outlineLevel="1" x14ac:dyDescent="0.2">
      <c r="D1298" s="86"/>
      <c r="F1298" s="91" t="s">
        <v>442</v>
      </c>
      <c r="G1298" s="86" t="s">
        <v>684</v>
      </c>
      <c r="H1298" s="92">
        <v>0</v>
      </c>
      <c r="I1298" s="99">
        <v>0</v>
      </c>
      <c r="J1298" s="99">
        <v>0</v>
      </c>
      <c r="K1298" s="99">
        <v>0</v>
      </c>
      <c r="L1298" s="99">
        <v>0</v>
      </c>
      <c r="M1298" s="99">
        <v>0</v>
      </c>
      <c r="N1298" s="99">
        <v>0</v>
      </c>
      <c r="O1298" s="99">
        <v>0</v>
      </c>
      <c r="P1298" s="99">
        <v>0</v>
      </c>
      <c r="Q1298" s="99">
        <v>0</v>
      </c>
      <c r="R1298" s="99">
        <v>0</v>
      </c>
      <c r="S1298" s="99">
        <v>0</v>
      </c>
      <c r="T1298" s="99">
        <v>0</v>
      </c>
      <c r="U1298" s="99">
        <v>0</v>
      </c>
      <c r="V1298" s="99">
        <v>0</v>
      </c>
      <c r="W1298" s="99">
        <v>0</v>
      </c>
      <c r="X1298" s="99">
        <v>0</v>
      </c>
      <c r="Y1298" s="99">
        <v>0</v>
      </c>
      <c r="Z1298" s="99">
        <v>0</v>
      </c>
      <c r="AA1298" s="99">
        <v>0</v>
      </c>
      <c r="AB1298" s="99">
        <v>0</v>
      </c>
      <c r="AC1298" s="99">
        <v>0</v>
      </c>
      <c r="AD1298" s="99">
        <v>0</v>
      </c>
    </row>
    <row r="1299" spans="1:30" hidden="1" outlineLevel="1" x14ac:dyDescent="0.2">
      <c r="D1299" s="86"/>
      <c r="F1299" s="91" t="s">
        <v>442</v>
      </c>
      <c r="G1299" s="86" t="s">
        <v>683</v>
      </c>
      <c r="H1299" s="92">
        <v>0</v>
      </c>
      <c r="I1299" s="99">
        <v>0</v>
      </c>
      <c r="J1299" s="99">
        <v>0</v>
      </c>
      <c r="K1299" s="99">
        <v>0</v>
      </c>
      <c r="L1299" s="99">
        <v>0</v>
      </c>
      <c r="M1299" s="99">
        <v>0</v>
      </c>
      <c r="N1299" s="99">
        <v>0</v>
      </c>
      <c r="O1299" s="99">
        <v>0</v>
      </c>
      <c r="P1299" s="99">
        <v>0</v>
      </c>
      <c r="Q1299" s="99">
        <v>0</v>
      </c>
      <c r="R1299" s="99">
        <v>0</v>
      </c>
      <c r="S1299" s="99">
        <v>0</v>
      </c>
      <c r="T1299" s="99">
        <v>0</v>
      </c>
      <c r="U1299" s="99">
        <v>0</v>
      </c>
      <c r="V1299" s="99">
        <v>0</v>
      </c>
      <c r="W1299" s="99">
        <v>0</v>
      </c>
      <c r="X1299" s="99">
        <v>0</v>
      </c>
      <c r="Y1299" s="99">
        <v>0</v>
      </c>
      <c r="Z1299" s="99">
        <v>0</v>
      </c>
      <c r="AA1299" s="99">
        <v>0</v>
      </c>
      <c r="AB1299" s="99">
        <v>0</v>
      </c>
      <c r="AC1299" s="99">
        <v>0</v>
      </c>
      <c r="AD1299" s="99">
        <v>0</v>
      </c>
    </row>
    <row r="1300" spans="1:30" hidden="1" outlineLevel="1" x14ac:dyDescent="0.2">
      <c r="D1300" s="86"/>
      <c r="F1300" s="91" t="s">
        <v>442</v>
      </c>
      <c r="G1300" s="86" t="s">
        <v>682</v>
      </c>
      <c r="H1300" s="92">
        <v>0</v>
      </c>
      <c r="I1300" s="99">
        <v>0</v>
      </c>
      <c r="J1300" s="99">
        <v>0</v>
      </c>
      <c r="K1300" s="99">
        <v>0</v>
      </c>
      <c r="L1300" s="99">
        <v>0</v>
      </c>
      <c r="M1300" s="99">
        <v>0</v>
      </c>
      <c r="N1300" s="99">
        <v>0</v>
      </c>
      <c r="O1300" s="99">
        <v>0</v>
      </c>
      <c r="P1300" s="99">
        <v>0</v>
      </c>
      <c r="Q1300" s="99">
        <v>0</v>
      </c>
      <c r="R1300" s="99">
        <v>0</v>
      </c>
      <c r="S1300" s="99">
        <v>0</v>
      </c>
      <c r="T1300" s="99">
        <v>0</v>
      </c>
      <c r="U1300" s="99">
        <v>0</v>
      </c>
      <c r="V1300" s="99">
        <v>0</v>
      </c>
      <c r="W1300" s="99">
        <v>0</v>
      </c>
      <c r="X1300" s="99">
        <v>0</v>
      </c>
      <c r="Y1300" s="99">
        <v>0</v>
      </c>
      <c r="Z1300" s="99">
        <v>0</v>
      </c>
      <c r="AA1300" s="99">
        <v>0</v>
      </c>
      <c r="AB1300" s="99">
        <v>0</v>
      </c>
      <c r="AC1300" s="99">
        <v>0</v>
      </c>
      <c r="AD1300" s="99">
        <v>0</v>
      </c>
    </row>
    <row r="1301" spans="1:30" hidden="1" outlineLevel="1" x14ac:dyDescent="0.2">
      <c r="D1301" s="86"/>
      <c r="F1301" s="91" t="s">
        <v>442</v>
      </c>
      <c r="G1301" s="86" t="s">
        <v>681</v>
      </c>
      <c r="H1301" s="92">
        <v>0</v>
      </c>
      <c r="I1301" s="99">
        <v>0</v>
      </c>
      <c r="J1301" s="99">
        <v>0</v>
      </c>
      <c r="K1301" s="99">
        <v>0</v>
      </c>
      <c r="L1301" s="99">
        <v>0</v>
      </c>
      <c r="M1301" s="99">
        <v>0</v>
      </c>
      <c r="N1301" s="99">
        <v>0</v>
      </c>
      <c r="O1301" s="99">
        <v>0</v>
      </c>
      <c r="P1301" s="99">
        <v>0</v>
      </c>
      <c r="Q1301" s="99">
        <v>0</v>
      </c>
      <c r="R1301" s="99">
        <v>0</v>
      </c>
      <c r="S1301" s="99">
        <v>0</v>
      </c>
      <c r="T1301" s="99">
        <v>0</v>
      </c>
      <c r="U1301" s="99">
        <v>0</v>
      </c>
      <c r="V1301" s="99">
        <v>0</v>
      </c>
      <c r="W1301" s="99">
        <v>0</v>
      </c>
      <c r="X1301" s="99">
        <v>0</v>
      </c>
      <c r="Y1301" s="99">
        <v>0</v>
      </c>
      <c r="Z1301" s="99">
        <v>0</v>
      </c>
      <c r="AA1301" s="99">
        <v>0</v>
      </c>
      <c r="AB1301" s="99">
        <v>0</v>
      </c>
      <c r="AC1301" s="99">
        <v>0</v>
      </c>
      <c r="AD1301" s="99">
        <v>0</v>
      </c>
    </row>
    <row r="1302" spans="1:30" collapsed="1" x14ac:dyDescent="0.2">
      <c r="A1302" s="129"/>
      <c r="B1302" s="128"/>
      <c r="C1302" s="124"/>
      <c r="D1302" s="124" t="s">
        <v>554</v>
      </c>
      <c r="E1302" s="112">
        <v>27040523</v>
      </c>
      <c r="F1302" s="112" t="s">
        <v>442</v>
      </c>
      <c r="G1302" s="86" t="s">
        <v>679</v>
      </c>
      <c r="H1302" s="92">
        <v>27040522.999999989</v>
      </c>
      <c r="I1302" s="99">
        <v>13319701.68285859</v>
      </c>
      <c r="J1302" s="99">
        <v>658440.44846115517</v>
      </c>
      <c r="K1302" s="99">
        <v>2411829.6269740541</v>
      </c>
      <c r="L1302" s="99">
        <v>75915.833702689386</v>
      </c>
      <c r="M1302" s="99">
        <v>7119.1439666941778</v>
      </c>
      <c r="N1302" s="99">
        <v>2494864.604643438</v>
      </c>
      <c r="O1302" s="99">
        <v>1833365.702557263</v>
      </c>
      <c r="P1302" s="99">
        <v>341609.4435677533</v>
      </c>
      <c r="Q1302" s="99">
        <v>154366.94678026449</v>
      </c>
      <c r="R1302" s="99">
        <v>6941.7090439499334</v>
      </c>
      <c r="S1302" s="99">
        <v>2336283.8019492305</v>
      </c>
      <c r="T1302" s="99">
        <v>64044.159860975989</v>
      </c>
      <c r="U1302" s="99">
        <v>1048071.7641628854</v>
      </c>
      <c r="V1302" s="99">
        <v>5539088.7227867637</v>
      </c>
      <c r="W1302" s="99">
        <v>1000267.6170168777</v>
      </c>
      <c r="X1302" s="99">
        <v>7651472.2638275027</v>
      </c>
      <c r="Y1302" s="99">
        <v>563023.69806968572</v>
      </c>
      <c r="Z1302" s="99">
        <v>9430.4317293157492</v>
      </c>
      <c r="AA1302" s="99">
        <v>572454.1297990015</v>
      </c>
      <c r="AB1302" s="99">
        <v>7306.0684610753196</v>
      </c>
      <c r="AC1302" s="99">
        <v>0</v>
      </c>
      <c r="AD1302" s="99">
        <v>0</v>
      </c>
    </row>
    <row r="1303" spans="1:30" hidden="1" outlineLevel="1" x14ac:dyDescent="0.2">
      <c r="A1303" s="129"/>
      <c r="B1303" s="128"/>
      <c r="C1303" s="124"/>
      <c r="D1303" s="124"/>
      <c r="F1303" s="91" t="s">
        <v>199</v>
      </c>
      <c r="G1303" s="86" t="s">
        <v>687</v>
      </c>
      <c r="H1303" s="92">
        <v>0</v>
      </c>
      <c r="I1303" s="99">
        <v>0</v>
      </c>
      <c r="J1303" s="99">
        <v>0</v>
      </c>
      <c r="K1303" s="99">
        <v>0</v>
      </c>
      <c r="L1303" s="99">
        <v>0</v>
      </c>
      <c r="M1303" s="99">
        <v>0</v>
      </c>
      <c r="N1303" s="99">
        <v>0</v>
      </c>
      <c r="O1303" s="99">
        <v>0</v>
      </c>
      <c r="P1303" s="99">
        <v>0</v>
      </c>
      <c r="Q1303" s="99">
        <v>0</v>
      </c>
      <c r="R1303" s="99">
        <v>0</v>
      </c>
      <c r="S1303" s="99">
        <v>0</v>
      </c>
      <c r="T1303" s="99">
        <v>0</v>
      </c>
      <c r="U1303" s="99">
        <v>0</v>
      </c>
      <c r="V1303" s="99">
        <v>0</v>
      </c>
      <c r="W1303" s="99">
        <v>0</v>
      </c>
      <c r="X1303" s="99">
        <v>0</v>
      </c>
      <c r="Y1303" s="99">
        <v>0</v>
      </c>
      <c r="Z1303" s="99">
        <v>0</v>
      </c>
      <c r="AA1303" s="99">
        <v>0</v>
      </c>
      <c r="AB1303" s="99">
        <v>0</v>
      </c>
      <c r="AC1303" s="99">
        <v>0</v>
      </c>
      <c r="AD1303" s="99">
        <v>0</v>
      </c>
    </row>
    <row r="1304" spans="1:30" hidden="1" outlineLevel="1" x14ac:dyDescent="0.2">
      <c r="A1304" s="129"/>
      <c r="B1304" s="128"/>
      <c r="C1304" s="124"/>
      <c r="D1304" s="124"/>
      <c r="F1304" s="91" t="s">
        <v>199</v>
      </c>
      <c r="G1304" s="86" t="s">
        <v>686</v>
      </c>
      <c r="H1304" s="92">
        <v>0</v>
      </c>
      <c r="I1304" s="99">
        <v>0</v>
      </c>
      <c r="J1304" s="99">
        <v>0</v>
      </c>
      <c r="K1304" s="99">
        <v>0</v>
      </c>
      <c r="L1304" s="99">
        <v>0</v>
      </c>
      <c r="M1304" s="99">
        <v>0</v>
      </c>
      <c r="N1304" s="99">
        <v>0</v>
      </c>
      <c r="O1304" s="99">
        <v>0</v>
      </c>
      <c r="P1304" s="99">
        <v>0</v>
      </c>
      <c r="Q1304" s="99">
        <v>0</v>
      </c>
      <c r="R1304" s="99">
        <v>0</v>
      </c>
      <c r="S1304" s="99">
        <v>0</v>
      </c>
      <c r="T1304" s="99">
        <v>0</v>
      </c>
      <c r="U1304" s="99">
        <v>0</v>
      </c>
      <c r="V1304" s="99">
        <v>0</v>
      </c>
      <c r="W1304" s="99">
        <v>0</v>
      </c>
      <c r="X1304" s="99">
        <v>0</v>
      </c>
      <c r="Y1304" s="99">
        <v>0</v>
      </c>
      <c r="Z1304" s="99">
        <v>0</v>
      </c>
      <c r="AA1304" s="99">
        <v>0</v>
      </c>
      <c r="AB1304" s="99">
        <v>0</v>
      </c>
      <c r="AC1304" s="99">
        <v>0</v>
      </c>
      <c r="AD1304" s="99">
        <v>0</v>
      </c>
    </row>
    <row r="1305" spans="1:30" hidden="1" outlineLevel="1" x14ac:dyDescent="0.2">
      <c r="A1305" s="129"/>
      <c r="B1305" s="128"/>
      <c r="C1305" s="124"/>
      <c r="D1305" s="124"/>
      <c r="F1305" s="91" t="s">
        <v>199</v>
      </c>
      <c r="G1305" s="86" t="s">
        <v>685</v>
      </c>
      <c r="H1305" s="92">
        <v>0</v>
      </c>
      <c r="I1305" s="99">
        <v>0</v>
      </c>
      <c r="J1305" s="99">
        <v>0</v>
      </c>
      <c r="K1305" s="99">
        <v>0</v>
      </c>
      <c r="L1305" s="99">
        <v>0</v>
      </c>
      <c r="M1305" s="99">
        <v>0</v>
      </c>
      <c r="N1305" s="99">
        <v>0</v>
      </c>
      <c r="O1305" s="99">
        <v>0</v>
      </c>
      <c r="P1305" s="99">
        <v>0</v>
      </c>
      <c r="Q1305" s="99">
        <v>0</v>
      </c>
      <c r="R1305" s="99">
        <v>0</v>
      </c>
      <c r="S1305" s="99">
        <v>0</v>
      </c>
      <c r="T1305" s="99">
        <v>0</v>
      </c>
      <c r="U1305" s="99">
        <v>0</v>
      </c>
      <c r="V1305" s="99">
        <v>0</v>
      </c>
      <c r="W1305" s="99">
        <v>0</v>
      </c>
      <c r="X1305" s="99">
        <v>0</v>
      </c>
      <c r="Y1305" s="99">
        <v>0</v>
      </c>
      <c r="Z1305" s="99">
        <v>0</v>
      </c>
      <c r="AA1305" s="99">
        <v>0</v>
      </c>
      <c r="AB1305" s="99">
        <v>0</v>
      </c>
      <c r="AC1305" s="99">
        <v>0</v>
      </c>
      <c r="AD1305" s="99">
        <v>0</v>
      </c>
    </row>
    <row r="1306" spans="1:30" hidden="1" outlineLevel="1" x14ac:dyDescent="0.2">
      <c r="A1306" s="129"/>
      <c r="B1306" s="128"/>
      <c r="C1306" s="124"/>
      <c r="D1306" s="124"/>
      <c r="F1306" s="91" t="s">
        <v>199</v>
      </c>
      <c r="G1306" s="86" t="s">
        <v>684</v>
      </c>
      <c r="H1306" s="92">
        <v>0</v>
      </c>
      <c r="I1306" s="99">
        <v>0</v>
      </c>
      <c r="J1306" s="99">
        <v>0</v>
      </c>
      <c r="K1306" s="99">
        <v>0</v>
      </c>
      <c r="L1306" s="99">
        <v>0</v>
      </c>
      <c r="M1306" s="99">
        <v>0</v>
      </c>
      <c r="N1306" s="99">
        <v>0</v>
      </c>
      <c r="O1306" s="99">
        <v>0</v>
      </c>
      <c r="P1306" s="99">
        <v>0</v>
      </c>
      <c r="Q1306" s="99">
        <v>0</v>
      </c>
      <c r="R1306" s="99">
        <v>0</v>
      </c>
      <c r="S1306" s="99">
        <v>0</v>
      </c>
      <c r="T1306" s="99">
        <v>0</v>
      </c>
      <c r="U1306" s="99">
        <v>0</v>
      </c>
      <c r="V1306" s="99">
        <v>0</v>
      </c>
      <c r="W1306" s="99">
        <v>0</v>
      </c>
      <c r="X1306" s="99">
        <v>0</v>
      </c>
      <c r="Y1306" s="99">
        <v>0</v>
      </c>
      <c r="Z1306" s="99">
        <v>0</v>
      </c>
      <c r="AA1306" s="99">
        <v>0</v>
      </c>
      <c r="AB1306" s="99">
        <v>0</v>
      </c>
      <c r="AC1306" s="99">
        <v>0</v>
      </c>
      <c r="AD1306" s="99">
        <v>0</v>
      </c>
    </row>
    <row r="1307" spans="1:30" hidden="1" outlineLevel="1" x14ac:dyDescent="0.2">
      <c r="A1307" s="129"/>
      <c r="B1307" s="128"/>
      <c r="C1307" s="124"/>
      <c r="D1307" s="124"/>
      <c r="F1307" s="91" t="s">
        <v>199</v>
      </c>
      <c r="G1307" s="86" t="s">
        <v>683</v>
      </c>
      <c r="H1307" s="92">
        <v>0</v>
      </c>
      <c r="I1307" s="99">
        <v>0</v>
      </c>
      <c r="J1307" s="99">
        <v>0</v>
      </c>
      <c r="K1307" s="99">
        <v>0</v>
      </c>
      <c r="L1307" s="99">
        <v>0</v>
      </c>
      <c r="M1307" s="99">
        <v>0</v>
      </c>
      <c r="N1307" s="99">
        <v>0</v>
      </c>
      <c r="O1307" s="99">
        <v>0</v>
      </c>
      <c r="P1307" s="99">
        <v>0</v>
      </c>
      <c r="Q1307" s="99">
        <v>0</v>
      </c>
      <c r="R1307" s="99">
        <v>0</v>
      </c>
      <c r="S1307" s="99">
        <v>0</v>
      </c>
      <c r="T1307" s="99">
        <v>0</v>
      </c>
      <c r="U1307" s="99">
        <v>0</v>
      </c>
      <c r="V1307" s="99">
        <v>0</v>
      </c>
      <c r="W1307" s="99">
        <v>0</v>
      </c>
      <c r="X1307" s="99">
        <v>0</v>
      </c>
      <c r="Y1307" s="99">
        <v>0</v>
      </c>
      <c r="Z1307" s="99">
        <v>0</v>
      </c>
      <c r="AA1307" s="99">
        <v>0</v>
      </c>
      <c r="AB1307" s="99">
        <v>0</v>
      </c>
      <c r="AC1307" s="99">
        <v>0</v>
      </c>
      <c r="AD1307" s="99">
        <v>0</v>
      </c>
    </row>
    <row r="1308" spans="1:30" hidden="1" outlineLevel="1" x14ac:dyDescent="0.2">
      <c r="A1308" s="129"/>
      <c r="B1308" s="128"/>
      <c r="C1308" s="124"/>
      <c r="D1308" s="124"/>
      <c r="F1308" s="91" t="s">
        <v>199</v>
      </c>
      <c r="G1308" s="86" t="s">
        <v>682</v>
      </c>
      <c r="H1308" s="92">
        <v>0</v>
      </c>
      <c r="I1308" s="99">
        <v>0</v>
      </c>
      <c r="J1308" s="99">
        <v>0</v>
      </c>
      <c r="K1308" s="99">
        <v>0</v>
      </c>
      <c r="L1308" s="99">
        <v>0</v>
      </c>
      <c r="M1308" s="99">
        <v>0</v>
      </c>
      <c r="N1308" s="99">
        <v>0</v>
      </c>
      <c r="O1308" s="99">
        <v>0</v>
      </c>
      <c r="P1308" s="99">
        <v>0</v>
      </c>
      <c r="Q1308" s="99">
        <v>0</v>
      </c>
      <c r="R1308" s="99">
        <v>0</v>
      </c>
      <c r="S1308" s="99">
        <v>0</v>
      </c>
      <c r="T1308" s="99">
        <v>0</v>
      </c>
      <c r="U1308" s="99">
        <v>0</v>
      </c>
      <c r="V1308" s="99">
        <v>0</v>
      </c>
      <c r="W1308" s="99">
        <v>0</v>
      </c>
      <c r="X1308" s="99">
        <v>0</v>
      </c>
      <c r="Y1308" s="99">
        <v>0</v>
      </c>
      <c r="Z1308" s="99">
        <v>0</v>
      </c>
      <c r="AA1308" s="99">
        <v>0</v>
      </c>
      <c r="AB1308" s="99">
        <v>0</v>
      </c>
      <c r="AC1308" s="99">
        <v>0</v>
      </c>
      <c r="AD1308" s="99">
        <v>0</v>
      </c>
    </row>
    <row r="1309" spans="1:30" hidden="1" outlineLevel="1" x14ac:dyDescent="0.2">
      <c r="A1309" s="129"/>
      <c r="B1309" s="128"/>
      <c r="C1309" s="124"/>
      <c r="D1309" s="124"/>
      <c r="F1309" s="91" t="s">
        <v>199</v>
      </c>
      <c r="G1309" s="86" t="s">
        <v>681</v>
      </c>
      <c r="H1309" s="92">
        <v>0</v>
      </c>
      <c r="I1309" s="99">
        <v>0</v>
      </c>
      <c r="J1309" s="99">
        <v>0</v>
      </c>
      <c r="K1309" s="99">
        <v>0</v>
      </c>
      <c r="L1309" s="99">
        <v>0</v>
      </c>
      <c r="M1309" s="99">
        <v>0</v>
      </c>
      <c r="N1309" s="99">
        <v>0</v>
      </c>
      <c r="O1309" s="99">
        <v>0</v>
      </c>
      <c r="P1309" s="99">
        <v>0</v>
      </c>
      <c r="Q1309" s="99">
        <v>0</v>
      </c>
      <c r="R1309" s="99">
        <v>0</v>
      </c>
      <c r="S1309" s="99">
        <v>0</v>
      </c>
      <c r="T1309" s="99">
        <v>0</v>
      </c>
      <c r="U1309" s="99">
        <v>0</v>
      </c>
      <c r="V1309" s="99">
        <v>0</v>
      </c>
      <c r="W1309" s="99">
        <v>0</v>
      </c>
      <c r="X1309" s="99">
        <v>0</v>
      </c>
      <c r="Y1309" s="99">
        <v>0</v>
      </c>
      <c r="Z1309" s="99">
        <v>0</v>
      </c>
      <c r="AA1309" s="99">
        <v>0</v>
      </c>
      <c r="AB1309" s="99">
        <v>0</v>
      </c>
      <c r="AC1309" s="99">
        <v>0</v>
      </c>
      <c r="AD1309" s="99">
        <v>0</v>
      </c>
    </row>
    <row r="1310" spans="1:30" collapsed="1" x14ac:dyDescent="0.2">
      <c r="A1310" s="129"/>
      <c r="B1310" s="128"/>
      <c r="C1310" s="124"/>
      <c r="D1310" s="124" t="s">
        <v>553</v>
      </c>
      <c r="E1310" s="112">
        <v>0</v>
      </c>
      <c r="F1310" s="112" t="s">
        <v>199</v>
      </c>
      <c r="G1310" s="86" t="s">
        <v>679</v>
      </c>
      <c r="H1310" s="92">
        <v>0</v>
      </c>
      <c r="I1310" s="99">
        <v>0</v>
      </c>
      <c r="J1310" s="99">
        <v>0</v>
      </c>
      <c r="K1310" s="99">
        <v>0</v>
      </c>
      <c r="L1310" s="99">
        <v>0</v>
      </c>
      <c r="M1310" s="99">
        <v>0</v>
      </c>
      <c r="N1310" s="99">
        <v>0</v>
      </c>
      <c r="O1310" s="99">
        <v>0</v>
      </c>
      <c r="P1310" s="99">
        <v>0</v>
      </c>
      <c r="Q1310" s="99">
        <v>0</v>
      </c>
      <c r="R1310" s="99">
        <v>0</v>
      </c>
      <c r="S1310" s="99">
        <v>0</v>
      </c>
      <c r="T1310" s="99">
        <v>0</v>
      </c>
      <c r="U1310" s="99">
        <v>0</v>
      </c>
      <c r="V1310" s="99">
        <v>0</v>
      </c>
      <c r="W1310" s="99">
        <v>0</v>
      </c>
      <c r="X1310" s="99">
        <v>0</v>
      </c>
      <c r="Y1310" s="99">
        <v>0</v>
      </c>
      <c r="Z1310" s="99">
        <v>0</v>
      </c>
      <c r="AA1310" s="99">
        <v>0</v>
      </c>
      <c r="AB1310" s="99">
        <v>0</v>
      </c>
      <c r="AC1310" s="99">
        <v>0</v>
      </c>
      <c r="AD1310" s="99">
        <v>0</v>
      </c>
    </row>
    <row r="1311" spans="1:30" hidden="1" outlineLevel="1" x14ac:dyDescent="0.2">
      <c r="D1311" s="86"/>
      <c r="F1311" s="91" t="s">
        <v>280</v>
      </c>
      <c r="G1311" s="86" t="s">
        <v>687</v>
      </c>
      <c r="H1311" s="92">
        <v>0</v>
      </c>
      <c r="I1311" s="99">
        <v>0</v>
      </c>
      <c r="J1311" s="99">
        <v>0</v>
      </c>
      <c r="K1311" s="99">
        <v>0</v>
      </c>
      <c r="L1311" s="99">
        <v>0</v>
      </c>
      <c r="M1311" s="99">
        <v>0</v>
      </c>
      <c r="N1311" s="99">
        <v>0</v>
      </c>
      <c r="O1311" s="99">
        <v>0</v>
      </c>
      <c r="P1311" s="99">
        <v>0</v>
      </c>
      <c r="Q1311" s="99">
        <v>0</v>
      </c>
      <c r="R1311" s="99">
        <v>0</v>
      </c>
      <c r="S1311" s="99">
        <v>0</v>
      </c>
      <c r="T1311" s="99">
        <v>0</v>
      </c>
      <c r="U1311" s="99">
        <v>0</v>
      </c>
      <c r="V1311" s="99">
        <v>0</v>
      </c>
      <c r="W1311" s="99">
        <v>0</v>
      </c>
      <c r="X1311" s="99">
        <v>0</v>
      </c>
      <c r="Y1311" s="99">
        <v>0</v>
      </c>
      <c r="Z1311" s="99">
        <v>0</v>
      </c>
      <c r="AA1311" s="99">
        <v>0</v>
      </c>
      <c r="AB1311" s="99">
        <v>0</v>
      </c>
      <c r="AC1311" s="99">
        <v>0</v>
      </c>
      <c r="AD1311" s="99">
        <v>0</v>
      </c>
    </row>
    <row r="1312" spans="1:30" hidden="1" outlineLevel="1" x14ac:dyDescent="0.2">
      <c r="D1312" s="86"/>
      <c r="F1312" s="91" t="s">
        <v>280</v>
      </c>
      <c r="G1312" s="86" t="s">
        <v>686</v>
      </c>
      <c r="H1312" s="92">
        <v>95765.550999999963</v>
      </c>
      <c r="I1312" s="99">
        <v>47172.481494332787</v>
      </c>
      <c r="J1312" s="99">
        <v>2331.9043181069251</v>
      </c>
      <c r="K1312" s="99">
        <v>8541.6318739580147</v>
      </c>
      <c r="L1312" s="99">
        <v>268.86024520170776</v>
      </c>
      <c r="M1312" s="99">
        <v>25.212853487293629</v>
      </c>
      <c r="N1312" s="99">
        <v>8835.7049726470159</v>
      </c>
      <c r="O1312" s="99">
        <v>6492.9689669796098</v>
      </c>
      <c r="P1312" s="99">
        <v>1209.8292843695849</v>
      </c>
      <c r="Q1312" s="99">
        <v>546.69932658475966</v>
      </c>
      <c r="R1312" s="99">
        <v>24.584457611102735</v>
      </c>
      <c r="S1312" s="99">
        <v>8274.0820355450578</v>
      </c>
      <c r="T1312" s="99">
        <v>226.81603670973556</v>
      </c>
      <c r="U1312" s="99">
        <v>3711.8057954204792</v>
      </c>
      <c r="V1312" s="99">
        <v>19616.997924765015</v>
      </c>
      <c r="W1312" s="99">
        <v>3542.5046879114825</v>
      </c>
      <c r="X1312" s="99">
        <v>27098.124444806712</v>
      </c>
      <c r="Y1312" s="99">
        <v>1993.9804667129069</v>
      </c>
      <c r="Z1312" s="99">
        <v>33.39841062710974</v>
      </c>
      <c r="AA1312" s="99">
        <v>2027.3788773400167</v>
      </c>
      <c r="AB1312" s="99">
        <v>25.874857221459806</v>
      </c>
      <c r="AC1312" s="99">
        <v>0</v>
      </c>
      <c r="AD1312" s="99">
        <v>0</v>
      </c>
    </row>
    <row r="1313" spans="1:30" hidden="1" outlineLevel="1" x14ac:dyDescent="0.2">
      <c r="D1313" s="86"/>
      <c r="F1313" s="91" t="s">
        <v>280</v>
      </c>
      <c r="G1313" s="86" t="s">
        <v>685</v>
      </c>
      <c r="H1313" s="92">
        <v>21064.449000000001</v>
      </c>
      <c r="I1313" s="99">
        <v>10255.594197872411</v>
      </c>
      <c r="J1313" s="99">
        <v>494.94839189933117</v>
      </c>
      <c r="K1313" s="99">
        <v>1800.5980490384757</v>
      </c>
      <c r="L1313" s="99">
        <v>55.618779591689126</v>
      </c>
      <c r="M1313" s="99">
        <v>6.9270248487563082</v>
      </c>
      <c r="N1313" s="99">
        <v>1863.1438534789211</v>
      </c>
      <c r="O1313" s="99">
        <v>1360.3799690630678</v>
      </c>
      <c r="P1313" s="99">
        <v>252.89304956162673</v>
      </c>
      <c r="Q1313" s="99">
        <v>150.47437780740574</v>
      </c>
      <c r="R1313" s="99">
        <v>0</v>
      </c>
      <c r="S1313" s="99">
        <v>1763.7473964321002</v>
      </c>
      <c r="T1313" s="99">
        <v>47.502132675135648</v>
      </c>
      <c r="U1313" s="99">
        <v>777.63703298098926</v>
      </c>
      <c r="V1313" s="99">
        <v>5417.5507807685108</v>
      </c>
      <c r="W1313" s="99">
        <v>0</v>
      </c>
      <c r="X1313" s="99">
        <v>6242.6899464246353</v>
      </c>
      <c r="Y1313" s="99">
        <v>409.43451488473187</v>
      </c>
      <c r="Z1313" s="99">
        <v>6.8252844866635112</v>
      </c>
      <c r="AA1313" s="99">
        <v>416.25979937139539</v>
      </c>
      <c r="AB1313" s="99">
        <v>5.4674402967159512</v>
      </c>
      <c r="AC1313" s="99">
        <v>18.590465830947188</v>
      </c>
      <c r="AD1313" s="99">
        <v>4.0075083935426656</v>
      </c>
    </row>
    <row r="1314" spans="1:30" hidden="1" outlineLevel="1" x14ac:dyDescent="0.2">
      <c r="D1314" s="86"/>
      <c r="F1314" s="91" t="s">
        <v>280</v>
      </c>
      <c r="G1314" s="86" t="s">
        <v>684</v>
      </c>
      <c r="H1314" s="92">
        <v>0</v>
      </c>
      <c r="I1314" s="99">
        <v>0</v>
      </c>
      <c r="J1314" s="99">
        <v>0</v>
      </c>
      <c r="K1314" s="99">
        <v>0</v>
      </c>
      <c r="L1314" s="99">
        <v>0</v>
      </c>
      <c r="M1314" s="99">
        <v>0</v>
      </c>
      <c r="N1314" s="99">
        <v>0</v>
      </c>
      <c r="O1314" s="99">
        <v>0</v>
      </c>
      <c r="P1314" s="99">
        <v>0</v>
      </c>
      <c r="Q1314" s="99">
        <v>0</v>
      </c>
      <c r="R1314" s="99">
        <v>0</v>
      </c>
      <c r="S1314" s="99">
        <v>0</v>
      </c>
      <c r="T1314" s="99">
        <v>0</v>
      </c>
      <c r="U1314" s="99">
        <v>0</v>
      </c>
      <c r="V1314" s="99">
        <v>0</v>
      </c>
      <c r="W1314" s="99">
        <v>0</v>
      </c>
      <c r="X1314" s="99">
        <v>0</v>
      </c>
      <c r="Y1314" s="99">
        <v>0</v>
      </c>
      <c r="Z1314" s="99">
        <v>0</v>
      </c>
      <c r="AA1314" s="99">
        <v>0</v>
      </c>
      <c r="AB1314" s="99">
        <v>0</v>
      </c>
      <c r="AC1314" s="99">
        <v>0</v>
      </c>
      <c r="AD1314" s="99">
        <v>0</v>
      </c>
    </row>
    <row r="1315" spans="1:30" hidden="1" outlineLevel="1" x14ac:dyDescent="0.2">
      <c r="D1315" s="86"/>
      <c r="F1315" s="91" t="s">
        <v>280</v>
      </c>
      <c r="G1315" s="86" t="s">
        <v>683</v>
      </c>
      <c r="H1315" s="92">
        <v>0</v>
      </c>
      <c r="I1315" s="99">
        <v>0</v>
      </c>
      <c r="J1315" s="99">
        <v>0</v>
      </c>
      <c r="K1315" s="99">
        <v>0</v>
      </c>
      <c r="L1315" s="99">
        <v>0</v>
      </c>
      <c r="M1315" s="99">
        <v>0</v>
      </c>
      <c r="N1315" s="99">
        <v>0</v>
      </c>
      <c r="O1315" s="99">
        <v>0</v>
      </c>
      <c r="P1315" s="99">
        <v>0</v>
      </c>
      <c r="Q1315" s="99">
        <v>0</v>
      </c>
      <c r="R1315" s="99">
        <v>0</v>
      </c>
      <c r="S1315" s="99">
        <v>0</v>
      </c>
      <c r="T1315" s="99">
        <v>0</v>
      </c>
      <c r="U1315" s="99">
        <v>0</v>
      </c>
      <c r="V1315" s="99">
        <v>0</v>
      </c>
      <c r="W1315" s="99">
        <v>0</v>
      </c>
      <c r="X1315" s="99">
        <v>0</v>
      </c>
      <c r="Y1315" s="99">
        <v>0</v>
      </c>
      <c r="Z1315" s="99">
        <v>0</v>
      </c>
      <c r="AA1315" s="99">
        <v>0</v>
      </c>
      <c r="AB1315" s="99">
        <v>0</v>
      </c>
      <c r="AC1315" s="99">
        <v>0</v>
      </c>
      <c r="AD1315" s="99">
        <v>0</v>
      </c>
    </row>
    <row r="1316" spans="1:30" hidden="1" outlineLevel="1" x14ac:dyDescent="0.2">
      <c r="D1316" s="86"/>
      <c r="F1316" s="91" t="s">
        <v>280</v>
      </c>
      <c r="G1316" s="86" t="s">
        <v>682</v>
      </c>
      <c r="H1316" s="92">
        <v>0</v>
      </c>
      <c r="I1316" s="99">
        <v>0</v>
      </c>
      <c r="J1316" s="99">
        <v>0</v>
      </c>
      <c r="K1316" s="99">
        <v>0</v>
      </c>
      <c r="L1316" s="99">
        <v>0</v>
      </c>
      <c r="M1316" s="99">
        <v>0</v>
      </c>
      <c r="N1316" s="99">
        <v>0</v>
      </c>
      <c r="O1316" s="99">
        <v>0</v>
      </c>
      <c r="P1316" s="99">
        <v>0</v>
      </c>
      <c r="Q1316" s="99">
        <v>0</v>
      </c>
      <c r="R1316" s="99">
        <v>0</v>
      </c>
      <c r="S1316" s="99">
        <v>0</v>
      </c>
      <c r="T1316" s="99">
        <v>0</v>
      </c>
      <c r="U1316" s="99">
        <v>0</v>
      </c>
      <c r="V1316" s="99">
        <v>0</v>
      </c>
      <c r="W1316" s="99">
        <v>0</v>
      </c>
      <c r="X1316" s="99">
        <v>0</v>
      </c>
      <c r="Y1316" s="99">
        <v>0</v>
      </c>
      <c r="Z1316" s="99">
        <v>0</v>
      </c>
      <c r="AA1316" s="99">
        <v>0</v>
      </c>
      <c r="AB1316" s="99">
        <v>0</v>
      </c>
      <c r="AC1316" s="99">
        <v>0</v>
      </c>
      <c r="AD1316" s="99">
        <v>0</v>
      </c>
    </row>
    <row r="1317" spans="1:30" hidden="1" outlineLevel="1" x14ac:dyDescent="0.2">
      <c r="D1317" s="86"/>
      <c r="F1317" s="91" t="s">
        <v>280</v>
      </c>
      <c r="G1317" s="86" t="s">
        <v>681</v>
      </c>
      <c r="H1317" s="92">
        <v>0</v>
      </c>
      <c r="I1317" s="99">
        <v>0</v>
      </c>
      <c r="J1317" s="99">
        <v>0</v>
      </c>
      <c r="K1317" s="99">
        <v>0</v>
      </c>
      <c r="L1317" s="99">
        <v>0</v>
      </c>
      <c r="M1317" s="99">
        <v>0</v>
      </c>
      <c r="N1317" s="99">
        <v>0</v>
      </c>
      <c r="O1317" s="99">
        <v>0</v>
      </c>
      <c r="P1317" s="99">
        <v>0</v>
      </c>
      <c r="Q1317" s="99">
        <v>0</v>
      </c>
      <c r="R1317" s="99">
        <v>0</v>
      </c>
      <c r="S1317" s="99">
        <v>0</v>
      </c>
      <c r="T1317" s="99">
        <v>0</v>
      </c>
      <c r="U1317" s="99">
        <v>0</v>
      </c>
      <c r="V1317" s="99">
        <v>0</v>
      </c>
      <c r="W1317" s="99">
        <v>0</v>
      </c>
      <c r="X1317" s="99">
        <v>0</v>
      </c>
      <c r="Y1317" s="99">
        <v>0</v>
      </c>
      <c r="Z1317" s="99">
        <v>0</v>
      </c>
      <c r="AA1317" s="99">
        <v>0</v>
      </c>
      <c r="AB1317" s="99">
        <v>0</v>
      </c>
      <c r="AC1317" s="99">
        <v>0</v>
      </c>
      <c r="AD1317" s="99">
        <v>0</v>
      </c>
    </row>
    <row r="1318" spans="1:30" collapsed="1" x14ac:dyDescent="0.2">
      <c r="A1318" s="129"/>
      <c r="B1318" s="128"/>
      <c r="C1318" s="124"/>
      <c r="D1318" s="124" t="s">
        <v>552</v>
      </c>
      <c r="E1318" s="112">
        <v>116830</v>
      </c>
      <c r="F1318" s="112" t="s">
        <v>280</v>
      </c>
      <c r="G1318" s="86" t="s">
        <v>679</v>
      </c>
      <c r="H1318" s="92">
        <v>116829.99999999997</v>
      </c>
      <c r="I1318" s="99">
        <v>57428.075692205195</v>
      </c>
      <c r="J1318" s="99">
        <v>2826.8527100062565</v>
      </c>
      <c r="K1318" s="99">
        <v>10342.229922996488</v>
      </c>
      <c r="L1318" s="99">
        <v>324.47902479339695</v>
      </c>
      <c r="M1318" s="99">
        <v>32.139878336049939</v>
      </c>
      <c r="N1318" s="99">
        <v>10698.848826125934</v>
      </c>
      <c r="O1318" s="99">
        <v>7853.3489360426784</v>
      </c>
      <c r="P1318" s="99">
        <v>1462.7223339312116</v>
      </c>
      <c r="Q1318" s="99">
        <v>697.1737043921654</v>
      </c>
      <c r="R1318" s="99">
        <v>24.584457611102735</v>
      </c>
      <c r="S1318" s="99">
        <v>10037.829431977159</v>
      </c>
      <c r="T1318" s="99">
        <v>274.31816938487117</v>
      </c>
      <c r="U1318" s="99">
        <v>4489.4428284014684</v>
      </c>
      <c r="V1318" s="99">
        <v>25034.548705533529</v>
      </c>
      <c r="W1318" s="99">
        <v>3542.5046879114825</v>
      </c>
      <c r="X1318" s="99">
        <v>33340.814391231354</v>
      </c>
      <c r="Y1318" s="99">
        <v>2403.4149815976389</v>
      </c>
      <c r="Z1318" s="99">
        <v>40.223695113773253</v>
      </c>
      <c r="AA1318" s="99">
        <v>2443.6386767114122</v>
      </c>
      <c r="AB1318" s="99">
        <v>31.342297518175755</v>
      </c>
      <c r="AC1318" s="99">
        <v>18.590465830947188</v>
      </c>
      <c r="AD1318" s="99">
        <v>4.0075083935426656</v>
      </c>
    </row>
    <row r="1319" spans="1:30" hidden="1" outlineLevel="1" x14ac:dyDescent="0.2">
      <c r="A1319" s="129"/>
      <c r="B1319" s="128"/>
      <c r="C1319" s="124"/>
      <c r="D1319" s="124"/>
      <c r="F1319" s="91" t="s">
        <v>280</v>
      </c>
      <c r="G1319" s="86" t="s">
        <v>687</v>
      </c>
      <c r="H1319" s="92">
        <v>0</v>
      </c>
      <c r="I1319" s="99">
        <v>0</v>
      </c>
      <c r="J1319" s="99">
        <v>0</v>
      </c>
      <c r="K1319" s="99">
        <v>0</v>
      </c>
      <c r="L1319" s="99">
        <v>0</v>
      </c>
      <c r="M1319" s="99">
        <v>0</v>
      </c>
      <c r="N1319" s="99">
        <v>0</v>
      </c>
      <c r="O1319" s="99">
        <v>0</v>
      </c>
      <c r="P1319" s="99">
        <v>0</v>
      </c>
      <c r="Q1319" s="99">
        <v>0</v>
      </c>
      <c r="R1319" s="99">
        <v>0</v>
      </c>
      <c r="S1319" s="99">
        <v>0</v>
      </c>
      <c r="T1319" s="99">
        <v>0</v>
      </c>
      <c r="U1319" s="99">
        <v>0</v>
      </c>
      <c r="V1319" s="99">
        <v>0</v>
      </c>
      <c r="W1319" s="99">
        <v>0</v>
      </c>
      <c r="X1319" s="99">
        <v>0</v>
      </c>
      <c r="Y1319" s="99">
        <v>0</v>
      </c>
      <c r="Z1319" s="99">
        <v>0</v>
      </c>
      <c r="AA1319" s="99">
        <v>0</v>
      </c>
      <c r="AB1319" s="99">
        <v>0</v>
      </c>
      <c r="AC1319" s="99">
        <v>0</v>
      </c>
      <c r="AD1319" s="99">
        <v>0</v>
      </c>
    </row>
    <row r="1320" spans="1:30" hidden="1" outlineLevel="1" x14ac:dyDescent="0.2">
      <c r="A1320" s="129"/>
      <c r="B1320" s="128"/>
      <c r="C1320" s="124"/>
      <c r="D1320" s="124"/>
      <c r="F1320" s="91" t="s">
        <v>280</v>
      </c>
      <c r="G1320" s="86" t="s">
        <v>686</v>
      </c>
      <c r="H1320" s="92">
        <v>0</v>
      </c>
      <c r="I1320" s="99">
        <v>0</v>
      </c>
      <c r="J1320" s="99">
        <v>0</v>
      </c>
      <c r="K1320" s="99">
        <v>0</v>
      </c>
      <c r="L1320" s="99">
        <v>0</v>
      </c>
      <c r="M1320" s="99">
        <v>0</v>
      </c>
      <c r="N1320" s="99">
        <v>0</v>
      </c>
      <c r="O1320" s="99">
        <v>0</v>
      </c>
      <c r="P1320" s="99">
        <v>0</v>
      </c>
      <c r="Q1320" s="99">
        <v>0</v>
      </c>
      <c r="R1320" s="99">
        <v>0</v>
      </c>
      <c r="S1320" s="99">
        <v>0</v>
      </c>
      <c r="T1320" s="99">
        <v>0</v>
      </c>
      <c r="U1320" s="99">
        <v>0</v>
      </c>
      <c r="V1320" s="99">
        <v>0</v>
      </c>
      <c r="W1320" s="99">
        <v>0</v>
      </c>
      <c r="X1320" s="99">
        <v>0</v>
      </c>
      <c r="Y1320" s="99">
        <v>0</v>
      </c>
      <c r="Z1320" s="99">
        <v>0</v>
      </c>
      <c r="AA1320" s="99">
        <v>0</v>
      </c>
      <c r="AB1320" s="99">
        <v>0</v>
      </c>
      <c r="AC1320" s="99">
        <v>0</v>
      </c>
      <c r="AD1320" s="99">
        <v>0</v>
      </c>
    </row>
    <row r="1321" spans="1:30" hidden="1" outlineLevel="1" x14ac:dyDescent="0.2">
      <c r="A1321" s="129"/>
      <c r="B1321" s="128"/>
      <c r="C1321" s="124"/>
      <c r="D1321" s="124"/>
      <c r="F1321" s="91" t="s">
        <v>280</v>
      </c>
      <c r="G1321" s="86" t="s">
        <v>685</v>
      </c>
      <c r="H1321" s="92">
        <v>0</v>
      </c>
      <c r="I1321" s="99">
        <v>0</v>
      </c>
      <c r="J1321" s="99">
        <v>0</v>
      </c>
      <c r="K1321" s="99">
        <v>0</v>
      </c>
      <c r="L1321" s="99">
        <v>0</v>
      </c>
      <c r="M1321" s="99">
        <v>0</v>
      </c>
      <c r="N1321" s="99">
        <v>0</v>
      </c>
      <c r="O1321" s="99">
        <v>0</v>
      </c>
      <c r="P1321" s="99">
        <v>0</v>
      </c>
      <c r="Q1321" s="99">
        <v>0</v>
      </c>
      <c r="R1321" s="99">
        <v>0</v>
      </c>
      <c r="S1321" s="99">
        <v>0</v>
      </c>
      <c r="T1321" s="99">
        <v>0</v>
      </c>
      <c r="U1321" s="99">
        <v>0</v>
      </c>
      <c r="V1321" s="99">
        <v>0</v>
      </c>
      <c r="W1321" s="99">
        <v>0</v>
      </c>
      <c r="X1321" s="99">
        <v>0</v>
      </c>
      <c r="Y1321" s="99">
        <v>0</v>
      </c>
      <c r="Z1321" s="99">
        <v>0</v>
      </c>
      <c r="AA1321" s="99">
        <v>0</v>
      </c>
      <c r="AB1321" s="99">
        <v>0</v>
      </c>
      <c r="AC1321" s="99">
        <v>0</v>
      </c>
      <c r="AD1321" s="99">
        <v>0</v>
      </c>
    </row>
    <row r="1322" spans="1:30" hidden="1" outlineLevel="1" x14ac:dyDescent="0.2">
      <c r="A1322" s="129"/>
      <c r="B1322" s="128"/>
      <c r="C1322" s="124"/>
      <c r="D1322" s="124"/>
      <c r="F1322" s="91" t="s">
        <v>280</v>
      </c>
      <c r="G1322" s="86" t="s">
        <v>684</v>
      </c>
      <c r="H1322" s="92">
        <v>0</v>
      </c>
      <c r="I1322" s="99">
        <v>0</v>
      </c>
      <c r="J1322" s="99">
        <v>0</v>
      </c>
      <c r="K1322" s="99">
        <v>0</v>
      </c>
      <c r="L1322" s="99">
        <v>0</v>
      </c>
      <c r="M1322" s="99">
        <v>0</v>
      </c>
      <c r="N1322" s="99">
        <v>0</v>
      </c>
      <c r="O1322" s="99">
        <v>0</v>
      </c>
      <c r="P1322" s="99">
        <v>0</v>
      </c>
      <c r="Q1322" s="99">
        <v>0</v>
      </c>
      <c r="R1322" s="99">
        <v>0</v>
      </c>
      <c r="S1322" s="99">
        <v>0</v>
      </c>
      <c r="T1322" s="99">
        <v>0</v>
      </c>
      <c r="U1322" s="99">
        <v>0</v>
      </c>
      <c r="V1322" s="99">
        <v>0</v>
      </c>
      <c r="W1322" s="99">
        <v>0</v>
      </c>
      <c r="X1322" s="99">
        <v>0</v>
      </c>
      <c r="Y1322" s="99">
        <v>0</v>
      </c>
      <c r="Z1322" s="99">
        <v>0</v>
      </c>
      <c r="AA1322" s="99">
        <v>0</v>
      </c>
      <c r="AB1322" s="99">
        <v>0</v>
      </c>
      <c r="AC1322" s="99">
        <v>0</v>
      </c>
      <c r="AD1322" s="99">
        <v>0</v>
      </c>
    </row>
    <row r="1323" spans="1:30" hidden="1" outlineLevel="1" x14ac:dyDescent="0.2">
      <c r="A1323" s="129"/>
      <c r="B1323" s="128"/>
      <c r="C1323" s="124"/>
      <c r="D1323" s="124"/>
      <c r="F1323" s="91" t="s">
        <v>280</v>
      </c>
      <c r="G1323" s="86" t="s">
        <v>683</v>
      </c>
      <c r="H1323" s="92">
        <v>0</v>
      </c>
      <c r="I1323" s="99">
        <v>0</v>
      </c>
      <c r="J1323" s="99">
        <v>0</v>
      </c>
      <c r="K1323" s="99">
        <v>0</v>
      </c>
      <c r="L1323" s="99">
        <v>0</v>
      </c>
      <c r="M1323" s="99">
        <v>0</v>
      </c>
      <c r="N1323" s="99">
        <v>0</v>
      </c>
      <c r="O1323" s="99">
        <v>0</v>
      </c>
      <c r="P1323" s="99">
        <v>0</v>
      </c>
      <c r="Q1323" s="99">
        <v>0</v>
      </c>
      <c r="R1323" s="99">
        <v>0</v>
      </c>
      <c r="S1323" s="99">
        <v>0</v>
      </c>
      <c r="T1323" s="99">
        <v>0</v>
      </c>
      <c r="U1323" s="99">
        <v>0</v>
      </c>
      <c r="V1323" s="99">
        <v>0</v>
      </c>
      <c r="W1323" s="99">
        <v>0</v>
      </c>
      <c r="X1323" s="99">
        <v>0</v>
      </c>
      <c r="Y1323" s="99">
        <v>0</v>
      </c>
      <c r="Z1323" s="99">
        <v>0</v>
      </c>
      <c r="AA1323" s="99">
        <v>0</v>
      </c>
      <c r="AB1323" s="99">
        <v>0</v>
      </c>
      <c r="AC1323" s="99">
        <v>0</v>
      </c>
      <c r="AD1323" s="99">
        <v>0</v>
      </c>
    </row>
    <row r="1324" spans="1:30" hidden="1" outlineLevel="1" x14ac:dyDescent="0.2">
      <c r="A1324" s="129"/>
      <c r="B1324" s="128"/>
      <c r="C1324" s="124"/>
      <c r="D1324" s="124"/>
      <c r="F1324" s="91" t="s">
        <v>280</v>
      </c>
      <c r="G1324" s="86" t="s">
        <v>682</v>
      </c>
      <c r="H1324" s="92">
        <v>0</v>
      </c>
      <c r="I1324" s="99">
        <v>0</v>
      </c>
      <c r="J1324" s="99">
        <v>0</v>
      </c>
      <c r="K1324" s="99">
        <v>0</v>
      </c>
      <c r="L1324" s="99">
        <v>0</v>
      </c>
      <c r="M1324" s="99">
        <v>0</v>
      </c>
      <c r="N1324" s="99">
        <v>0</v>
      </c>
      <c r="O1324" s="99">
        <v>0</v>
      </c>
      <c r="P1324" s="99">
        <v>0</v>
      </c>
      <c r="Q1324" s="99">
        <v>0</v>
      </c>
      <c r="R1324" s="99">
        <v>0</v>
      </c>
      <c r="S1324" s="99">
        <v>0</v>
      </c>
      <c r="T1324" s="99">
        <v>0</v>
      </c>
      <c r="U1324" s="99">
        <v>0</v>
      </c>
      <c r="V1324" s="99">
        <v>0</v>
      </c>
      <c r="W1324" s="99">
        <v>0</v>
      </c>
      <c r="X1324" s="99">
        <v>0</v>
      </c>
      <c r="Y1324" s="99">
        <v>0</v>
      </c>
      <c r="Z1324" s="99">
        <v>0</v>
      </c>
      <c r="AA1324" s="99">
        <v>0</v>
      </c>
      <c r="AB1324" s="99">
        <v>0</v>
      </c>
      <c r="AC1324" s="99">
        <v>0</v>
      </c>
      <c r="AD1324" s="99">
        <v>0</v>
      </c>
    </row>
    <row r="1325" spans="1:30" hidden="1" outlineLevel="1" x14ac:dyDescent="0.2">
      <c r="A1325" s="129"/>
      <c r="B1325" s="128"/>
      <c r="C1325" s="124"/>
      <c r="D1325" s="124"/>
      <c r="F1325" s="91" t="s">
        <v>280</v>
      </c>
      <c r="G1325" s="86" t="s">
        <v>681</v>
      </c>
      <c r="H1325" s="92">
        <v>0</v>
      </c>
      <c r="I1325" s="99">
        <v>0</v>
      </c>
      <c r="J1325" s="99">
        <v>0</v>
      </c>
      <c r="K1325" s="99">
        <v>0</v>
      </c>
      <c r="L1325" s="99">
        <v>0</v>
      </c>
      <c r="M1325" s="99">
        <v>0</v>
      </c>
      <c r="N1325" s="99">
        <v>0</v>
      </c>
      <c r="O1325" s="99">
        <v>0</v>
      </c>
      <c r="P1325" s="99">
        <v>0</v>
      </c>
      <c r="Q1325" s="99">
        <v>0</v>
      </c>
      <c r="R1325" s="99">
        <v>0</v>
      </c>
      <c r="S1325" s="99">
        <v>0</v>
      </c>
      <c r="T1325" s="99">
        <v>0</v>
      </c>
      <c r="U1325" s="99">
        <v>0</v>
      </c>
      <c r="V1325" s="99">
        <v>0</v>
      </c>
      <c r="W1325" s="99">
        <v>0</v>
      </c>
      <c r="X1325" s="99">
        <v>0</v>
      </c>
      <c r="Y1325" s="99">
        <v>0</v>
      </c>
      <c r="Z1325" s="99">
        <v>0</v>
      </c>
      <c r="AA1325" s="99">
        <v>0</v>
      </c>
      <c r="AB1325" s="99">
        <v>0</v>
      </c>
      <c r="AC1325" s="99">
        <v>0</v>
      </c>
      <c r="AD1325" s="99">
        <v>0</v>
      </c>
    </row>
    <row r="1326" spans="1:30" collapsed="1" x14ac:dyDescent="0.2">
      <c r="A1326" s="129"/>
      <c r="B1326" s="128"/>
      <c r="C1326" s="124"/>
      <c r="D1326" s="124" t="s">
        <v>551</v>
      </c>
      <c r="E1326" s="112">
        <v>0</v>
      </c>
      <c r="F1326" s="112" t="s">
        <v>280</v>
      </c>
      <c r="G1326" s="86" t="s">
        <v>679</v>
      </c>
      <c r="H1326" s="92">
        <v>0</v>
      </c>
      <c r="I1326" s="99">
        <v>0</v>
      </c>
      <c r="J1326" s="99">
        <v>0</v>
      </c>
      <c r="K1326" s="99">
        <v>0</v>
      </c>
      <c r="L1326" s="99">
        <v>0</v>
      </c>
      <c r="M1326" s="99">
        <v>0</v>
      </c>
      <c r="N1326" s="99">
        <v>0</v>
      </c>
      <c r="O1326" s="99">
        <v>0</v>
      </c>
      <c r="P1326" s="99">
        <v>0</v>
      </c>
      <c r="Q1326" s="99">
        <v>0</v>
      </c>
      <c r="R1326" s="99">
        <v>0</v>
      </c>
      <c r="S1326" s="99">
        <v>0</v>
      </c>
      <c r="T1326" s="99">
        <v>0</v>
      </c>
      <c r="U1326" s="99">
        <v>0</v>
      </c>
      <c r="V1326" s="99">
        <v>0</v>
      </c>
      <c r="W1326" s="99">
        <v>0</v>
      </c>
      <c r="X1326" s="99">
        <v>0</v>
      </c>
      <c r="Y1326" s="99">
        <v>0</v>
      </c>
      <c r="Z1326" s="99">
        <v>0</v>
      </c>
      <c r="AA1326" s="99">
        <v>0</v>
      </c>
      <c r="AB1326" s="99">
        <v>0</v>
      </c>
      <c r="AC1326" s="99">
        <v>0</v>
      </c>
      <c r="AD1326" s="99">
        <v>0</v>
      </c>
    </row>
    <row r="1327" spans="1:30" hidden="1" outlineLevel="1" x14ac:dyDescent="0.2">
      <c r="D1327" s="86"/>
      <c r="F1327" s="91" t="s">
        <v>280</v>
      </c>
      <c r="G1327" s="86" t="s">
        <v>687</v>
      </c>
      <c r="H1327" s="92">
        <v>0</v>
      </c>
      <c r="I1327" s="99">
        <v>0</v>
      </c>
      <c r="J1327" s="99">
        <v>0</v>
      </c>
      <c r="K1327" s="99">
        <v>0</v>
      </c>
      <c r="L1327" s="99">
        <v>0</v>
      </c>
      <c r="M1327" s="99">
        <v>0</v>
      </c>
      <c r="N1327" s="99">
        <v>0</v>
      </c>
      <c r="O1327" s="99">
        <v>0</v>
      </c>
      <c r="P1327" s="99">
        <v>0</v>
      </c>
      <c r="Q1327" s="99">
        <v>0</v>
      </c>
      <c r="R1327" s="99">
        <v>0</v>
      </c>
      <c r="S1327" s="99">
        <v>0</v>
      </c>
      <c r="T1327" s="99">
        <v>0</v>
      </c>
      <c r="U1327" s="99">
        <v>0</v>
      </c>
      <c r="V1327" s="99">
        <v>0</v>
      </c>
      <c r="W1327" s="99">
        <v>0</v>
      </c>
      <c r="X1327" s="99">
        <v>0</v>
      </c>
      <c r="Y1327" s="99">
        <v>0</v>
      </c>
      <c r="Z1327" s="99">
        <v>0</v>
      </c>
      <c r="AA1327" s="99">
        <v>0</v>
      </c>
      <c r="AB1327" s="99">
        <v>0</v>
      </c>
      <c r="AC1327" s="99">
        <v>0</v>
      </c>
      <c r="AD1327" s="99">
        <v>0</v>
      </c>
    </row>
    <row r="1328" spans="1:30" hidden="1" outlineLevel="1" x14ac:dyDescent="0.2">
      <c r="D1328" s="86"/>
      <c r="F1328" s="91" t="s">
        <v>280</v>
      </c>
      <c r="G1328" s="86" t="s">
        <v>686</v>
      </c>
      <c r="H1328" s="92">
        <v>1141028.1378999995</v>
      </c>
      <c r="I1328" s="99">
        <v>562051.05236225028</v>
      </c>
      <c r="J1328" s="99">
        <v>27784.191852564123</v>
      </c>
      <c r="K1328" s="99">
        <v>101771.90242208913</v>
      </c>
      <c r="L1328" s="99">
        <v>3203.4181575151388</v>
      </c>
      <c r="M1328" s="99">
        <v>300.40630441057215</v>
      </c>
      <c r="N1328" s="99">
        <v>105275.72688401485</v>
      </c>
      <c r="O1328" s="99">
        <v>77362.477555579782</v>
      </c>
      <c r="P1328" s="99">
        <v>14414.883443015087</v>
      </c>
      <c r="Q1328" s="99">
        <v>6513.8174227618892</v>
      </c>
      <c r="R1328" s="99">
        <v>292.9190882980252</v>
      </c>
      <c r="S1328" s="99">
        <v>98584.097509654777</v>
      </c>
      <c r="T1328" s="99">
        <v>2702.469492529392</v>
      </c>
      <c r="U1328" s="99">
        <v>44225.452793510871</v>
      </c>
      <c r="V1328" s="99">
        <v>233732.76068011962</v>
      </c>
      <c r="W1328" s="99">
        <v>42208.262630365483</v>
      </c>
      <c r="X1328" s="99">
        <v>322868.94559652539</v>
      </c>
      <c r="Y1328" s="99">
        <v>23757.89409849896</v>
      </c>
      <c r="Z1328" s="99">
        <v>397.93564479852051</v>
      </c>
      <c r="AA1328" s="99">
        <v>24155.82974329748</v>
      </c>
      <c r="AB1328" s="99">
        <v>308.29395169282378</v>
      </c>
      <c r="AC1328" s="99">
        <v>0</v>
      </c>
      <c r="AD1328" s="99">
        <v>0</v>
      </c>
    </row>
    <row r="1329" spans="1:30" hidden="1" outlineLevel="1" x14ac:dyDescent="0.2">
      <c r="D1329" s="86"/>
      <c r="F1329" s="91" t="s">
        <v>280</v>
      </c>
      <c r="G1329" s="86" t="s">
        <v>685</v>
      </c>
      <c r="H1329" s="92">
        <v>250978.8621</v>
      </c>
      <c r="I1329" s="99">
        <v>122193.43415730362</v>
      </c>
      <c r="J1329" s="99">
        <v>5897.2149804212304</v>
      </c>
      <c r="K1329" s="99">
        <v>21453.779752186096</v>
      </c>
      <c r="L1329" s="99">
        <v>662.68707115542588</v>
      </c>
      <c r="M1329" s="99">
        <v>82.534169978967071</v>
      </c>
      <c r="N1329" s="99">
        <v>22199.000993320489</v>
      </c>
      <c r="O1329" s="99">
        <v>16208.665921386406</v>
      </c>
      <c r="P1329" s="99">
        <v>3013.1720897126706</v>
      </c>
      <c r="Q1329" s="99">
        <v>1792.8732964868052</v>
      </c>
      <c r="R1329" s="99">
        <v>0</v>
      </c>
      <c r="S1329" s="99">
        <v>21014.711307585883</v>
      </c>
      <c r="T1329" s="99">
        <v>565.97878283589444</v>
      </c>
      <c r="U1329" s="99">
        <v>9265.3958175876742</v>
      </c>
      <c r="V1329" s="99">
        <v>64549.076518747177</v>
      </c>
      <c r="W1329" s="99">
        <v>0</v>
      </c>
      <c r="X1329" s="99">
        <v>74380.451119170742</v>
      </c>
      <c r="Y1329" s="99">
        <v>4878.3335681002391</v>
      </c>
      <c r="Z1329" s="99">
        <v>81.321953115013386</v>
      </c>
      <c r="AA1329" s="99">
        <v>4959.6555212152525</v>
      </c>
      <c r="AB1329" s="99">
        <v>65.143500514514088</v>
      </c>
      <c r="AC1329" s="99">
        <v>221.50182804022344</v>
      </c>
      <c r="AD1329" s="99">
        <v>47.748692428059101</v>
      </c>
    </row>
    <row r="1330" spans="1:30" hidden="1" outlineLevel="1" x14ac:dyDescent="0.2">
      <c r="D1330" s="86"/>
      <c r="F1330" s="91" t="s">
        <v>280</v>
      </c>
      <c r="G1330" s="86" t="s">
        <v>684</v>
      </c>
      <c r="H1330" s="92">
        <v>0</v>
      </c>
      <c r="I1330" s="99">
        <v>0</v>
      </c>
      <c r="J1330" s="99">
        <v>0</v>
      </c>
      <c r="K1330" s="99">
        <v>0</v>
      </c>
      <c r="L1330" s="99">
        <v>0</v>
      </c>
      <c r="M1330" s="99">
        <v>0</v>
      </c>
      <c r="N1330" s="99">
        <v>0</v>
      </c>
      <c r="O1330" s="99">
        <v>0</v>
      </c>
      <c r="P1330" s="99">
        <v>0</v>
      </c>
      <c r="Q1330" s="99">
        <v>0</v>
      </c>
      <c r="R1330" s="99">
        <v>0</v>
      </c>
      <c r="S1330" s="99">
        <v>0</v>
      </c>
      <c r="T1330" s="99">
        <v>0</v>
      </c>
      <c r="U1330" s="99">
        <v>0</v>
      </c>
      <c r="V1330" s="99">
        <v>0</v>
      </c>
      <c r="W1330" s="99">
        <v>0</v>
      </c>
      <c r="X1330" s="99">
        <v>0</v>
      </c>
      <c r="Y1330" s="99">
        <v>0</v>
      </c>
      <c r="Z1330" s="99">
        <v>0</v>
      </c>
      <c r="AA1330" s="99">
        <v>0</v>
      </c>
      <c r="AB1330" s="99">
        <v>0</v>
      </c>
      <c r="AC1330" s="99">
        <v>0</v>
      </c>
      <c r="AD1330" s="99">
        <v>0</v>
      </c>
    </row>
    <row r="1331" spans="1:30" hidden="1" outlineLevel="1" x14ac:dyDescent="0.2">
      <c r="D1331" s="86"/>
      <c r="F1331" s="91" t="s">
        <v>280</v>
      </c>
      <c r="G1331" s="86" t="s">
        <v>683</v>
      </c>
      <c r="H1331" s="92">
        <v>0</v>
      </c>
      <c r="I1331" s="99">
        <v>0</v>
      </c>
      <c r="J1331" s="99">
        <v>0</v>
      </c>
      <c r="K1331" s="99">
        <v>0</v>
      </c>
      <c r="L1331" s="99">
        <v>0</v>
      </c>
      <c r="M1331" s="99">
        <v>0</v>
      </c>
      <c r="N1331" s="99">
        <v>0</v>
      </c>
      <c r="O1331" s="99">
        <v>0</v>
      </c>
      <c r="P1331" s="99">
        <v>0</v>
      </c>
      <c r="Q1331" s="99">
        <v>0</v>
      </c>
      <c r="R1331" s="99">
        <v>0</v>
      </c>
      <c r="S1331" s="99">
        <v>0</v>
      </c>
      <c r="T1331" s="99">
        <v>0</v>
      </c>
      <c r="U1331" s="99">
        <v>0</v>
      </c>
      <c r="V1331" s="99">
        <v>0</v>
      </c>
      <c r="W1331" s="99">
        <v>0</v>
      </c>
      <c r="X1331" s="99">
        <v>0</v>
      </c>
      <c r="Y1331" s="99">
        <v>0</v>
      </c>
      <c r="Z1331" s="99">
        <v>0</v>
      </c>
      <c r="AA1331" s="99">
        <v>0</v>
      </c>
      <c r="AB1331" s="99">
        <v>0</v>
      </c>
      <c r="AC1331" s="99">
        <v>0</v>
      </c>
      <c r="AD1331" s="99">
        <v>0</v>
      </c>
    </row>
    <row r="1332" spans="1:30" hidden="1" outlineLevel="1" x14ac:dyDescent="0.2">
      <c r="D1332" s="86"/>
      <c r="F1332" s="91" t="s">
        <v>280</v>
      </c>
      <c r="G1332" s="86" t="s">
        <v>682</v>
      </c>
      <c r="H1332" s="92">
        <v>0</v>
      </c>
      <c r="I1332" s="99">
        <v>0</v>
      </c>
      <c r="J1332" s="99">
        <v>0</v>
      </c>
      <c r="K1332" s="99">
        <v>0</v>
      </c>
      <c r="L1332" s="99">
        <v>0</v>
      </c>
      <c r="M1332" s="99">
        <v>0</v>
      </c>
      <c r="N1332" s="99">
        <v>0</v>
      </c>
      <c r="O1332" s="99">
        <v>0</v>
      </c>
      <c r="P1332" s="99">
        <v>0</v>
      </c>
      <c r="Q1332" s="99">
        <v>0</v>
      </c>
      <c r="R1332" s="99">
        <v>0</v>
      </c>
      <c r="S1332" s="99">
        <v>0</v>
      </c>
      <c r="T1332" s="99">
        <v>0</v>
      </c>
      <c r="U1332" s="99">
        <v>0</v>
      </c>
      <c r="V1332" s="99">
        <v>0</v>
      </c>
      <c r="W1332" s="99">
        <v>0</v>
      </c>
      <c r="X1332" s="99">
        <v>0</v>
      </c>
      <c r="Y1332" s="99">
        <v>0</v>
      </c>
      <c r="Z1332" s="99">
        <v>0</v>
      </c>
      <c r="AA1332" s="99">
        <v>0</v>
      </c>
      <c r="AB1332" s="99">
        <v>0</v>
      </c>
      <c r="AC1332" s="99">
        <v>0</v>
      </c>
      <c r="AD1332" s="99">
        <v>0</v>
      </c>
    </row>
    <row r="1333" spans="1:30" hidden="1" outlineLevel="1" x14ac:dyDescent="0.2">
      <c r="D1333" s="86"/>
      <c r="F1333" s="91" t="s">
        <v>280</v>
      </c>
      <c r="G1333" s="86" t="s">
        <v>681</v>
      </c>
      <c r="H1333" s="92">
        <v>0</v>
      </c>
      <c r="I1333" s="99">
        <v>0</v>
      </c>
      <c r="J1333" s="99">
        <v>0</v>
      </c>
      <c r="K1333" s="99">
        <v>0</v>
      </c>
      <c r="L1333" s="99">
        <v>0</v>
      </c>
      <c r="M1333" s="99">
        <v>0</v>
      </c>
      <c r="N1333" s="99">
        <v>0</v>
      </c>
      <c r="O1333" s="99">
        <v>0</v>
      </c>
      <c r="P1333" s="99">
        <v>0</v>
      </c>
      <c r="Q1333" s="99">
        <v>0</v>
      </c>
      <c r="R1333" s="99">
        <v>0</v>
      </c>
      <c r="S1333" s="99">
        <v>0</v>
      </c>
      <c r="T1333" s="99">
        <v>0</v>
      </c>
      <c r="U1333" s="99">
        <v>0</v>
      </c>
      <c r="V1333" s="99">
        <v>0</v>
      </c>
      <c r="W1333" s="99">
        <v>0</v>
      </c>
      <c r="X1333" s="99">
        <v>0</v>
      </c>
      <c r="Y1333" s="99">
        <v>0</v>
      </c>
      <c r="Z1333" s="99">
        <v>0</v>
      </c>
      <c r="AA1333" s="99">
        <v>0</v>
      </c>
      <c r="AB1333" s="99">
        <v>0</v>
      </c>
      <c r="AC1333" s="99">
        <v>0</v>
      </c>
      <c r="AD1333" s="99">
        <v>0</v>
      </c>
    </row>
    <row r="1334" spans="1:30" collapsed="1" x14ac:dyDescent="0.2">
      <c r="A1334" s="129"/>
      <c r="B1334" s="128"/>
      <c r="C1334" s="124"/>
      <c r="D1334" s="124" t="s">
        <v>550</v>
      </c>
      <c r="E1334" s="112">
        <v>1392007</v>
      </c>
      <c r="F1334" s="112" t="s">
        <v>280</v>
      </c>
      <c r="G1334" s="86" t="s">
        <v>679</v>
      </c>
      <c r="H1334" s="92">
        <v>1392006.9999999998</v>
      </c>
      <c r="I1334" s="99">
        <v>684244.48651955393</v>
      </c>
      <c r="J1334" s="99">
        <v>33681.406832985354</v>
      </c>
      <c r="K1334" s="99">
        <v>123225.68217427522</v>
      </c>
      <c r="L1334" s="99">
        <v>3866.1052286705644</v>
      </c>
      <c r="M1334" s="99">
        <v>382.94047438953919</v>
      </c>
      <c r="N1334" s="99">
        <v>127474.72787733533</v>
      </c>
      <c r="O1334" s="99">
        <v>93571.143476966186</v>
      </c>
      <c r="P1334" s="99">
        <v>17428.055532727758</v>
      </c>
      <c r="Q1334" s="99">
        <v>8306.6907192486942</v>
      </c>
      <c r="R1334" s="99">
        <v>292.9190882980252</v>
      </c>
      <c r="S1334" s="99">
        <v>119598.80881724066</v>
      </c>
      <c r="T1334" s="99">
        <v>3268.448275365286</v>
      </c>
      <c r="U1334" s="99">
        <v>53490.848611098547</v>
      </c>
      <c r="V1334" s="99">
        <v>298281.83719886682</v>
      </c>
      <c r="W1334" s="99">
        <v>42208.262630365483</v>
      </c>
      <c r="X1334" s="99">
        <v>397249.39671569614</v>
      </c>
      <c r="Y1334" s="99">
        <v>28636.227666599199</v>
      </c>
      <c r="Z1334" s="99">
        <v>479.25759791353391</v>
      </c>
      <c r="AA1334" s="99">
        <v>29115.485264512732</v>
      </c>
      <c r="AB1334" s="99">
        <v>373.43745220733786</v>
      </c>
      <c r="AC1334" s="99">
        <v>221.50182804022344</v>
      </c>
      <c r="AD1334" s="99">
        <v>47.748692428059101</v>
      </c>
    </row>
    <row r="1335" spans="1:30" hidden="1" outlineLevel="1" x14ac:dyDescent="0.2">
      <c r="A1335" s="129"/>
      <c r="B1335" s="128"/>
      <c r="C1335" s="124"/>
      <c r="D1335" s="124"/>
      <c r="F1335" s="91" t="s">
        <v>280</v>
      </c>
      <c r="G1335" s="86" t="s">
        <v>687</v>
      </c>
      <c r="H1335" s="92">
        <v>0</v>
      </c>
      <c r="I1335" s="99">
        <v>0</v>
      </c>
      <c r="J1335" s="99">
        <v>0</v>
      </c>
      <c r="K1335" s="99">
        <v>0</v>
      </c>
      <c r="L1335" s="99">
        <v>0</v>
      </c>
      <c r="M1335" s="99">
        <v>0</v>
      </c>
      <c r="N1335" s="99">
        <v>0</v>
      </c>
      <c r="O1335" s="99">
        <v>0</v>
      </c>
      <c r="P1335" s="99">
        <v>0</v>
      </c>
      <c r="Q1335" s="99">
        <v>0</v>
      </c>
      <c r="R1335" s="99">
        <v>0</v>
      </c>
      <c r="S1335" s="99">
        <v>0</v>
      </c>
      <c r="T1335" s="99">
        <v>0</v>
      </c>
      <c r="U1335" s="99">
        <v>0</v>
      </c>
      <c r="V1335" s="99">
        <v>0</v>
      </c>
      <c r="W1335" s="99">
        <v>0</v>
      </c>
      <c r="X1335" s="99">
        <v>0</v>
      </c>
      <c r="Y1335" s="99">
        <v>0</v>
      </c>
      <c r="Z1335" s="99">
        <v>0</v>
      </c>
      <c r="AA1335" s="99">
        <v>0</v>
      </c>
      <c r="AB1335" s="99">
        <v>0</v>
      </c>
      <c r="AC1335" s="99">
        <v>0</v>
      </c>
      <c r="AD1335" s="99">
        <v>0</v>
      </c>
    </row>
    <row r="1336" spans="1:30" hidden="1" outlineLevel="1" x14ac:dyDescent="0.2">
      <c r="A1336" s="129"/>
      <c r="B1336" s="128"/>
      <c r="C1336" s="124"/>
      <c r="D1336" s="124"/>
      <c r="F1336" s="91" t="s">
        <v>280</v>
      </c>
      <c r="G1336" s="86" t="s">
        <v>686</v>
      </c>
      <c r="H1336" s="92">
        <v>34342.970899999993</v>
      </c>
      <c r="I1336" s="99">
        <v>16916.763307096302</v>
      </c>
      <c r="J1336" s="99">
        <v>836.25605765407727</v>
      </c>
      <c r="K1336" s="99">
        <v>3063.1580126955314</v>
      </c>
      <c r="L1336" s="99">
        <v>96.417338810373622</v>
      </c>
      <c r="M1336" s="99">
        <v>9.0417095143126005</v>
      </c>
      <c r="N1336" s="99">
        <v>3168.6170610202175</v>
      </c>
      <c r="O1336" s="99">
        <v>2328.476596846227</v>
      </c>
      <c r="P1336" s="99">
        <v>433.86302770891461</v>
      </c>
      <c r="Q1336" s="99">
        <v>196.0546236918743</v>
      </c>
      <c r="R1336" s="99">
        <v>8.8163572758056272</v>
      </c>
      <c r="S1336" s="99">
        <v>2967.2106055228219</v>
      </c>
      <c r="T1336" s="99">
        <v>81.339651545217762</v>
      </c>
      <c r="U1336" s="99">
        <v>1331.1095387377541</v>
      </c>
      <c r="V1336" s="99">
        <v>7034.9513143360427</v>
      </c>
      <c r="W1336" s="99">
        <v>1270.3956082292852</v>
      </c>
      <c r="X1336" s="99">
        <v>9717.7961128483003</v>
      </c>
      <c r="Y1336" s="99">
        <v>715.07146806360231</v>
      </c>
      <c r="Z1336" s="99">
        <v>11.977173757117324</v>
      </c>
      <c r="AA1336" s="99">
        <v>727.04864182071958</v>
      </c>
      <c r="AB1336" s="99">
        <v>9.2791140375545798</v>
      </c>
      <c r="AC1336" s="99">
        <v>0</v>
      </c>
      <c r="AD1336" s="99">
        <v>0</v>
      </c>
    </row>
    <row r="1337" spans="1:30" hidden="1" outlineLevel="1" x14ac:dyDescent="0.2">
      <c r="A1337" s="129"/>
      <c r="B1337" s="128"/>
      <c r="C1337" s="124"/>
      <c r="D1337" s="124"/>
      <c r="F1337" s="91" t="s">
        <v>280</v>
      </c>
      <c r="G1337" s="86" t="s">
        <v>685</v>
      </c>
      <c r="H1337" s="92">
        <v>7554.0290999999997</v>
      </c>
      <c r="I1337" s="99">
        <v>3677.8107515900065</v>
      </c>
      <c r="J1337" s="99">
        <v>177.49595801939807</v>
      </c>
      <c r="K1337" s="99">
        <v>645.72161654168463</v>
      </c>
      <c r="L1337" s="99">
        <v>19.945733189702981</v>
      </c>
      <c r="M1337" s="99">
        <v>2.4841355823704787</v>
      </c>
      <c r="N1337" s="99">
        <v>668.15148531375814</v>
      </c>
      <c r="O1337" s="99">
        <v>487.85277380668794</v>
      </c>
      <c r="P1337" s="99">
        <v>90.691261640704226</v>
      </c>
      <c r="Q1337" s="99">
        <v>53.962381297585196</v>
      </c>
      <c r="R1337" s="99">
        <v>0</v>
      </c>
      <c r="S1337" s="99">
        <v>632.5064167449774</v>
      </c>
      <c r="T1337" s="99">
        <v>17.034981192246498</v>
      </c>
      <c r="U1337" s="99">
        <v>278.87236814863058</v>
      </c>
      <c r="V1337" s="99">
        <v>1942.8154160905444</v>
      </c>
      <c r="W1337" s="99">
        <v>0</v>
      </c>
      <c r="X1337" s="99">
        <v>2238.7227654314215</v>
      </c>
      <c r="Y1337" s="99">
        <v>146.82939202367211</v>
      </c>
      <c r="Z1337" s="99">
        <v>2.4476499541020384</v>
      </c>
      <c r="AA1337" s="99">
        <v>149.27704197777416</v>
      </c>
      <c r="AB1337" s="99">
        <v>1.9607065489301396</v>
      </c>
      <c r="AC1337" s="99">
        <v>6.6668214236000543</v>
      </c>
      <c r="AD1337" s="99">
        <v>1.4371529501348717</v>
      </c>
    </row>
    <row r="1338" spans="1:30" hidden="1" outlineLevel="1" x14ac:dyDescent="0.2">
      <c r="A1338" s="129"/>
      <c r="B1338" s="128"/>
      <c r="C1338" s="124"/>
      <c r="D1338" s="124"/>
      <c r="F1338" s="91" t="s">
        <v>280</v>
      </c>
      <c r="G1338" s="86" t="s">
        <v>684</v>
      </c>
      <c r="H1338" s="92">
        <v>0</v>
      </c>
      <c r="I1338" s="99">
        <v>0</v>
      </c>
      <c r="J1338" s="99">
        <v>0</v>
      </c>
      <c r="K1338" s="99">
        <v>0</v>
      </c>
      <c r="L1338" s="99">
        <v>0</v>
      </c>
      <c r="M1338" s="99">
        <v>0</v>
      </c>
      <c r="N1338" s="99">
        <v>0</v>
      </c>
      <c r="O1338" s="99">
        <v>0</v>
      </c>
      <c r="P1338" s="99">
        <v>0</v>
      </c>
      <c r="Q1338" s="99">
        <v>0</v>
      </c>
      <c r="R1338" s="99">
        <v>0</v>
      </c>
      <c r="S1338" s="99">
        <v>0</v>
      </c>
      <c r="T1338" s="99">
        <v>0</v>
      </c>
      <c r="U1338" s="99">
        <v>0</v>
      </c>
      <c r="V1338" s="99">
        <v>0</v>
      </c>
      <c r="W1338" s="99">
        <v>0</v>
      </c>
      <c r="X1338" s="99">
        <v>0</v>
      </c>
      <c r="Y1338" s="99">
        <v>0</v>
      </c>
      <c r="Z1338" s="99">
        <v>0</v>
      </c>
      <c r="AA1338" s="99">
        <v>0</v>
      </c>
      <c r="AB1338" s="99">
        <v>0</v>
      </c>
      <c r="AC1338" s="99">
        <v>0</v>
      </c>
      <c r="AD1338" s="99">
        <v>0</v>
      </c>
    </row>
    <row r="1339" spans="1:30" hidden="1" outlineLevel="1" x14ac:dyDescent="0.2">
      <c r="A1339" s="129"/>
      <c r="B1339" s="128"/>
      <c r="C1339" s="124"/>
      <c r="D1339" s="124"/>
      <c r="F1339" s="91" t="s">
        <v>280</v>
      </c>
      <c r="G1339" s="86" t="s">
        <v>683</v>
      </c>
      <c r="H1339" s="92">
        <v>0</v>
      </c>
      <c r="I1339" s="99">
        <v>0</v>
      </c>
      <c r="J1339" s="99">
        <v>0</v>
      </c>
      <c r="K1339" s="99">
        <v>0</v>
      </c>
      <c r="L1339" s="99">
        <v>0</v>
      </c>
      <c r="M1339" s="99">
        <v>0</v>
      </c>
      <c r="N1339" s="99">
        <v>0</v>
      </c>
      <c r="O1339" s="99">
        <v>0</v>
      </c>
      <c r="P1339" s="99">
        <v>0</v>
      </c>
      <c r="Q1339" s="99">
        <v>0</v>
      </c>
      <c r="R1339" s="99">
        <v>0</v>
      </c>
      <c r="S1339" s="99">
        <v>0</v>
      </c>
      <c r="T1339" s="99">
        <v>0</v>
      </c>
      <c r="U1339" s="99">
        <v>0</v>
      </c>
      <c r="V1339" s="99">
        <v>0</v>
      </c>
      <c r="W1339" s="99">
        <v>0</v>
      </c>
      <c r="X1339" s="99">
        <v>0</v>
      </c>
      <c r="Y1339" s="99">
        <v>0</v>
      </c>
      <c r="Z1339" s="99">
        <v>0</v>
      </c>
      <c r="AA1339" s="99">
        <v>0</v>
      </c>
      <c r="AB1339" s="99">
        <v>0</v>
      </c>
      <c r="AC1339" s="99">
        <v>0</v>
      </c>
      <c r="AD1339" s="99">
        <v>0</v>
      </c>
    </row>
    <row r="1340" spans="1:30" hidden="1" outlineLevel="1" x14ac:dyDescent="0.2">
      <c r="A1340" s="129"/>
      <c r="B1340" s="128"/>
      <c r="C1340" s="124"/>
      <c r="D1340" s="124"/>
      <c r="F1340" s="91" t="s">
        <v>280</v>
      </c>
      <c r="G1340" s="86" t="s">
        <v>682</v>
      </c>
      <c r="H1340" s="92">
        <v>0</v>
      </c>
      <c r="I1340" s="99">
        <v>0</v>
      </c>
      <c r="J1340" s="99">
        <v>0</v>
      </c>
      <c r="K1340" s="99">
        <v>0</v>
      </c>
      <c r="L1340" s="99">
        <v>0</v>
      </c>
      <c r="M1340" s="99">
        <v>0</v>
      </c>
      <c r="N1340" s="99">
        <v>0</v>
      </c>
      <c r="O1340" s="99">
        <v>0</v>
      </c>
      <c r="P1340" s="99">
        <v>0</v>
      </c>
      <c r="Q1340" s="99">
        <v>0</v>
      </c>
      <c r="R1340" s="99">
        <v>0</v>
      </c>
      <c r="S1340" s="99">
        <v>0</v>
      </c>
      <c r="T1340" s="99">
        <v>0</v>
      </c>
      <c r="U1340" s="99">
        <v>0</v>
      </c>
      <c r="V1340" s="99">
        <v>0</v>
      </c>
      <c r="W1340" s="99">
        <v>0</v>
      </c>
      <c r="X1340" s="99">
        <v>0</v>
      </c>
      <c r="Y1340" s="99">
        <v>0</v>
      </c>
      <c r="Z1340" s="99">
        <v>0</v>
      </c>
      <c r="AA1340" s="99">
        <v>0</v>
      </c>
      <c r="AB1340" s="99">
        <v>0</v>
      </c>
      <c r="AC1340" s="99">
        <v>0</v>
      </c>
      <c r="AD1340" s="99">
        <v>0</v>
      </c>
    </row>
    <row r="1341" spans="1:30" hidden="1" outlineLevel="1" x14ac:dyDescent="0.2">
      <c r="A1341" s="129"/>
      <c r="B1341" s="128"/>
      <c r="C1341" s="124"/>
      <c r="D1341" s="124"/>
      <c r="F1341" s="91" t="s">
        <v>280</v>
      </c>
      <c r="G1341" s="86" t="s">
        <v>681</v>
      </c>
      <c r="H1341" s="92">
        <v>0</v>
      </c>
      <c r="I1341" s="99">
        <v>0</v>
      </c>
      <c r="J1341" s="99">
        <v>0</v>
      </c>
      <c r="K1341" s="99">
        <v>0</v>
      </c>
      <c r="L1341" s="99">
        <v>0</v>
      </c>
      <c r="M1341" s="99">
        <v>0</v>
      </c>
      <c r="N1341" s="99">
        <v>0</v>
      </c>
      <c r="O1341" s="99">
        <v>0</v>
      </c>
      <c r="P1341" s="99">
        <v>0</v>
      </c>
      <c r="Q1341" s="99">
        <v>0</v>
      </c>
      <c r="R1341" s="99">
        <v>0</v>
      </c>
      <c r="S1341" s="99">
        <v>0</v>
      </c>
      <c r="T1341" s="99">
        <v>0</v>
      </c>
      <c r="U1341" s="99">
        <v>0</v>
      </c>
      <c r="V1341" s="99">
        <v>0</v>
      </c>
      <c r="W1341" s="99">
        <v>0</v>
      </c>
      <c r="X1341" s="99">
        <v>0</v>
      </c>
      <c r="Y1341" s="99">
        <v>0</v>
      </c>
      <c r="Z1341" s="99">
        <v>0</v>
      </c>
      <c r="AA1341" s="99">
        <v>0</v>
      </c>
      <c r="AB1341" s="99">
        <v>0</v>
      </c>
      <c r="AC1341" s="99">
        <v>0</v>
      </c>
      <c r="AD1341" s="99">
        <v>0</v>
      </c>
    </row>
    <row r="1342" spans="1:30" collapsed="1" x14ac:dyDescent="0.2">
      <c r="A1342" s="129"/>
      <c r="B1342" s="128"/>
      <c r="C1342" s="124"/>
      <c r="D1342" s="124" t="s">
        <v>549</v>
      </c>
      <c r="E1342" s="112">
        <v>41897</v>
      </c>
      <c r="F1342" s="112" t="s">
        <v>280</v>
      </c>
      <c r="G1342" s="86" t="s">
        <v>679</v>
      </c>
      <c r="H1342" s="92">
        <v>41897</v>
      </c>
      <c r="I1342" s="99">
        <v>20594.574058686307</v>
      </c>
      <c r="J1342" s="99">
        <v>1013.7520156734754</v>
      </c>
      <c r="K1342" s="99">
        <v>3708.8796292372153</v>
      </c>
      <c r="L1342" s="99">
        <v>116.36307200007661</v>
      </c>
      <c r="M1342" s="99">
        <v>11.52584509668308</v>
      </c>
      <c r="N1342" s="99">
        <v>3836.7685463339749</v>
      </c>
      <c r="O1342" s="99">
        <v>2816.3293706529153</v>
      </c>
      <c r="P1342" s="99">
        <v>524.55428934961878</v>
      </c>
      <c r="Q1342" s="99">
        <v>250.01700498945951</v>
      </c>
      <c r="R1342" s="99">
        <v>8.8163572758056272</v>
      </c>
      <c r="S1342" s="99">
        <v>3599.7170222677996</v>
      </c>
      <c r="T1342" s="99">
        <v>98.374632737464253</v>
      </c>
      <c r="U1342" s="99">
        <v>1609.9819068863849</v>
      </c>
      <c r="V1342" s="99">
        <v>8977.7667304265869</v>
      </c>
      <c r="W1342" s="99">
        <v>1270.3956082292852</v>
      </c>
      <c r="X1342" s="99">
        <v>11956.518878279723</v>
      </c>
      <c r="Y1342" s="99">
        <v>861.9008600872744</v>
      </c>
      <c r="Z1342" s="99">
        <v>14.424823711219362</v>
      </c>
      <c r="AA1342" s="99">
        <v>876.32568379849374</v>
      </c>
      <c r="AB1342" s="99">
        <v>11.239820586484718</v>
      </c>
      <c r="AC1342" s="99">
        <v>6.6668214236000543</v>
      </c>
      <c r="AD1342" s="99">
        <v>1.4371529501348717</v>
      </c>
    </row>
    <row r="1343" spans="1:30" hidden="1" outlineLevel="1" x14ac:dyDescent="0.2">
      <c r="A1343" s="129"/>
      <c r="B1343" s="128"/>
      <c r="C1343" s="124"/>
      <c r="D1343" s="124"/>
      <c r="E1343" s="127"/>
      <c r="F1343" s="126"/>
      <c r="G1343" s="86" t="s">
        <v>687</v>
      </c>
      <c r="H1343" s="93">
        <v>28432168.999999989</v>
      </c>
      <c r="I1343" s="93">
        <v>14005202.831195973</v>
      </c>
      <c r="J1343" s="93">
        <v>692327.21967261331</v>
      </c>
      <c r="K1343" s="93">
        <v>2535954.927844157</v>
      </c>
      <c r="L1343" s="93">
        <v>79822.857479892686</v>
      </c>
      <c r="M1343" s="93">
        <v>7485.5321546990508</v>
      </c>
      <c r="N1343" s="93">
        <v>2623263.317478749</v>
      </c>
      <c r="O1343" s="93">
        <v>1927720.2402450512</v>
      </c>
      <c r="P1343" s="93">
        <v>359190.44285919785</v>
      </c>
      <c r="Q1343" s="93">
        <v>162311.47300185304</v>
      </c>
      <c r="R1343" s="93">
        <v>7298.9655076720574</v>
      </c>
      <c r="S1343" s="93">
        <v>2456521.121613774</v>
      </c>
      <c r="T1343" s="93">
        <v>67340.205536345791</v>
      </c>
      <c r="U1343" s="93">
        <v>1102010.9900539757</v>
      </c>
      <c r="V1343" s="93">
        <v>5824159.0472295014</v>
      </c>
      <c r="W1343" s="93">
        <v>1051746.5927804408</v>
      </c>
      <c r="X1343" s="93">
        <v>8045256.8356002634</v>
      </c>
      <c r="Y1343" s="93">
        <v>591999.82687177602</v>
      </c>
      <c r="Z1343" s="93">
        <v>9915.7708107519829</v>
      </c>
      <c r="AA1343" s="93">
        <v>601915.59768252808</v>
      </c>
      <c r="AB1343" s="93">
        <v>7682.0767560917147</v>
      </c>
      <c r="AC1343" s="93">
        <v>0</v>
      </c>
      <c r="AD1343" s="93">
        <v>0</v>
      </c>
    </row>
    <row r="1344" spans="1:30" hidden="1" outlineLevel="1" x14ac:dyDescent="0.2">
      <c r="A1344" s="129"/>
      <c r="B1344" s="128"/>
      <c r="C1344" s="124"/>
      <c r="D1344" s="124"/>
      <c r="E1344" s="127"/>
      <c r="F1344" s="126"/>
      <c r="G1344" s="86" t="s">
        <v>686</v>
      </c>
      <c r="H1344" s="93">
        <v>3466651.4686999992</v>
      </c>
      <c r="I1344" s="93">
        <v>1707613.5473240511</v>
      </c>
      <c r="J1344" s="93">
        <v>84413.439329903136</v>
      </c>
      <c r="K1344" s="93">
        <v>309201.5904649396</v>
      </c>
      <c r="L1344" s="93">
        <v>9732.5682792086955</v>
      </c>
      <c r="M1344" s="93">
        <v>912.6891106369178</v>
      </c>
      <c r="N1344" s="93">
        <v>319846.84785478521</v>
      </c>
      <c r="O1344" s="93">
        <v>235041.30838868552</v>
      </c>
      <c r="P1344" s="93">
        <v>43795.043434105988</v>
      </c>
      <c r="Q1344" s="93">
        <v>19790.164664142729</v>
      </c>
      <c r="R1344" s="93">
        <v>889.94158332281927</v>
      </c>
      <c r="S1344" s="93">
        <v>299516.45807025698</v>
      </c>
      <c r="T1344" s="93">
        <v>8210.5949224321594</v>
      </c>
      <c r="U1344" s="93">
        <v>134364.98696930776</v>
      </c>
      <c r="V1344" s="93">
        <v>710122.73157987162</v>
      </c>
      <c r="W1344" s="93">
        <v>128236.39556175037</v>
      </c>
      <c r="X1344" s="93">
        <v>980934.70903336187</v>
      </c>
      <c r="Y1344" s="93">
        <v>72180.812842495012</v>
      </c>
      <c r="Z1344" s="93">
        <v>1209.0010243110873</v>
      </c>
      <c r="AA1344" s="93">
        <v>73389.8138668061</v>
      </c>
      <c r="AB1344" s="93">
        <v>936.65322083487467</v>
      </c>
      <c r="AC1344" s="93">
        <v>0</v>
      </c>
      <c r="AD1344" s="93">
        <v>0</v>
      </c>
    </row>
    <row r="1345" spans="1:30" hidden="1" outlineLevel="1" x14ac:dyDescent="0.2">
      <c r="A1345" s="129"/>
      <c r="B1345" s="128"/>
      <c r="C1345" s="124"/>
      <c r="D1345" s="124"/>
      <c r="E1345" s="127"/>
      <c r="F1345" s="126"/>
      <c r="G1345" s="86" t="s">
        <v>685</v>
      </c>
      <c r="H1345" s="93">
        <v>762519.53130000015</v>
      </c>
      <c r="I1345" s="93">
        <v>371245.92629812786</v>
      </c>
      <c r="J1345" s="93">
        <v>17916.814050477504</v>
      </c>
      <c r="K1345" s="93">
        <v>65180.493466148248</v>
      </c>
      <c r="L1345" s="93">
        <v>2013.3641162763288</v>
      </c>
      <c r="M1345" s="93">
        <v>250.75385266318216</v>
      </c>
      <c r="N1345" s="93">
        <v>67444.611435087776</v>
      </c>
      <c r="O1345" s="93">
        <v>49244.881572733248</v>
      </c>
      <c r="P1345" s="93">
        <v>9154.5660473131429</v>
      </c>
      <c r="Q1345" s="93">
        <v>5447.0758783371057</v>
      </c>
      <c r="R1345" s="93">
        <v>0</v>
      </c>
      <c r="S1345" s="93">
        <v>63846.523498383496</v>
      </c>
      <c r="T1345" s="93">
        <v>1719.54670844677</v>
      </c>
      <c r="U1345" s="93">
        <v>28149.961383285488</v>
      </c>
      <c r="V1345" s="93">
        <v>196111.86042158306</v>
      </c>
      <c r="W1345" s="93">
        <v>0</v>
      </c>
      <c r="X1345" s="93">
        <v>225981.36851331533</v>
      </c>
      <c r="Y1345" s="93">
        <v>14821.266598900767</v>
      </c>
      <c r="Z1345" s="93">
        <v>247.07091686850302</v>
      </c>
      <c r="AA1345" s="93">
        <v>15068.33751576927</v>
      </c>
      <c r="AB1345" s="93">
        <v>197.91782887188648</v>
      </c>
      <c r="AC1345" s="93">
        <v>672.9629287745679</v>
      </c>
      <c r="AD1345" s="93">
        <v>145.06923119256379</v>
      </c>
    </row>
    <row r="1346" spans="1:30" hidden="1" outlineLevel="1" x14ac:dyDescent="0.2">
      <c r="A1346" s="129"/>
      <c r="B1346" s="128"/>
      <c r="C1346" s="124"/>
      <c r="D1346" s="124"/>
      <c r="E1346" s="127"/>
      <c r="F1346" s="126"/>
      <c r="G1346" s="86" t="s">
        <v>684</v>
      </c>
      <c r="H1346" s="93">
        <v>0</v>
      </c>
      <c r="I1346" s="93">
        <v>0</v>
      </c>
      <c r="J1346" s="93">
        <v>0</v>
      </c>
      <c r="K1346" s="93">
        <v>0</v>
      </c>
      <c r="L1346" s="93">
        <v>0</v>
      </c>
      <c r="M1346" s="93">
        <v>0</v>
      </c>
      <c r="N1346" s="93">
        <v>0</v>
      </c>
      <c r="O1346" s="93">
        <v>0</v>
      </c>
      <c r="P1346" s="93">
        <v>0</v>
      </c>
      <c r="Q1346" s="93">
        <v>0</v>
      </c>
      <c r="R1346" s="93">
        <v>0</v>
      </c>
      <c r="S1346" s="93">
        <v>0</v>
      </c>
      <c r="T1346" s="93">
        <v>0</v>
      </c>
      <c r="U1346" s="93">
        <v>0</v>
      </c>
      <c r="V1346" s="93">
        <v>0</v>
      </c>
      <c r="W1346" s="93">
        <v>0</v>
      </c>
      <c r="X1346" s="93">
        <v>0</v>
      </c>
      <c r="Y1346" s="93">
        <v>0</v>
      </c>
      <c r="Z1346" s="93">
        <v>0</v>
      </c>
      <c r="AA1346" s="93">
        <v>0</v>
      </c>
      <c r="AB1346" s="93">
        <v>0</v>
      </c>
      <c r="AC1346" s="93">
        <v>0</v>
      </c>
      <c r="AD1346" s="93">
        <v>0</v>
      </c>
    </row>
    <row r="1347" spans="1:30" hidden="1" outlineLevel="1" x14ac:dyDescent="0.2">
      <c r="A1347" s="129"/>
      <c r="B1347" s="128"/>
      <c r="C1347" s="124"/>
      <c r="D1347" s="124"/>
      <c r="E1347" s="127"/>
      <c r="F1347" s="126"/>
      <c r="G1347" s="86" t="s">
        <v>683</v>
      </c>
      <c r="H1347" s="93">
        <v>0</v>
      </c>
      <c r="I1347" s="93">
        <v>0</v>
      </c>
      <c r="J1347" s="93">
        <v>0</v>
      </c>
      <c r="K1347" s="93">
        <v>0</v>
      </c>
      <c r="L1347" s="93">
        <v>0</v>
      </c>
      <c r="M1347" s="93">
        <v>0</v>
      </c>
      <c r="N1347" s="93">
        <v>0</v>
      </c>
      <c r="O1347" s="93">
        <v>0</v>
      </c>
      <c r="P1347" s="93">
        <v>0</v>
      </c>
      <c r="Q1347" s="93">
        <v>0</v>
      </c>
      <c r="R1347" s="93">
        <v>0</v>
      </c>
      <c r="S1347" s="93">
        <v>0</v>
      </c>
      <c r="T1347" s="93">
        <v>0</v>
      </c>
      <c r="U1347" s="93">
        <v>0</v>
      </c>
      <c r="V1347" s="93">
        <v>0</v>
      </c>
      <c r="W1347" s="93">
        <v>0</v>
      </c>
      <c r="X1347" s="93">
        <v>0</v>
      </c>
      <c r="Y1347" s="93">
        <v>0</v>
      </c>
      <c r="Z1347" s="93">
        <v>0</v>
      </c>
      <c r="AA1347" s="93">
        <v>0</v>
      </c>
      <c r="AB1347" s="93">
        <v>0</v>
      </c>
      <c r="AC1347" s="93">
        <v>0</v>
      </c>
      <c r="AD1347" s="93">
        <v>0</v>
      </c>
    </row>
    <row r="1348" spans="1:30" hidden="1" outlineLevel="1" x14ac:dyDescent="0.2">
      <c r="A1348" s="129"/>
      <c r="B1348" s="128"/>
      <c r="C1348" s="124"/>
      <c r="D1348" s="124"/>
      <c r="E1348" s="127"/>
      <c r="F1348" s="126"/>
      <c r="G1348" s="86" t="s">
        <v>682</v>
      </c>
      <c r="H1348" s="93">
        <v>0</v>
      </c>
      <c r="I1348" s="93">
        <v>0</v>
      </c>
      <c r="J1348" s="93">
        <v>0</v>
      </c>
      <c r="K1348" s="93">
        <v>0</v>
      </c>
      <c r="L1348" s="93">
        <v>0</v>
      </c>
      <c r="M1348" s="93">
        <v>0</v>
      </c>
      <c r="N1348" s="93">
        <v>0</v>
      </c>
      <c r="O1348" s="93">
        <v>0</v>
      </c>
      <c r="P1348" s="93">
        <v>0</v>
      </c>
      <c r="Q1348" s="93">
        <v>0</v>
      </c>
      <c r="R1348" s="93">
        <v>0</v>
      </c>
      <c r="S1348" s="93">
        <v>0</v>
      </c>
      <c r="T1348" s="93">
        <v>0</v>
      </c>
      <c r="U1348" s="93">
        <v>0</v>
      </c>
      <c r="V1348" s="93">
        <v>0</v>
      </c>
      <c r="W1348" s="93">
        <v>0</v>
      </c>
      <c r="X1348" s="93">
        <v>0</v>
      </c>
      <c r="Y1348" s="93">
        <v>0</v>
      </c>
      <c r="Z1348" s="93">
        <v>0</v>
      </c>
      <c r="AA1348" s="93">
        <v>0</v>
      </c>
      <c r="AB1348" s="93">
        <v>0</v>
      </c>
      <c r="AC1348" s="93">
        <v>0</v>
      </c>
      <c r="AD1348" s="93">
        <v>0</v>
      </c>
    </row>
    <row r="1349" spans="1:30" hidden="1" outlineLevel="1" x14ac:dyDescent="0.2">
      <c r="A1349" s="129"/>
      <c r="B1349" s="128"/>
      <c r="C1349" s="124"/>
      <c r="D1349" s="124"/>
      <c r="E1349" s="127"/>
      <c r="F1349" s="126"/>
      <c r="G1349" s="86" t="s">
        <v>681</v>
      </c>
      <c r="H1349" s="93">
        <v>0</v>
      </c>
      <c r="I1349" s="93">
        <v>0</v>
      </c>
      <c r="J1349" s="93">
        <v>0</v>
      </c>
      <c r="K1349" s="93">
        <v>0</v>
      </c>
      <c r="L1349" s="93">
        <v>0</v>
      </c>
      <c r="M1349" s="93">
        <v>0</v>
      </c>
      <c r="N1349" s="93">
        <v>0</v>
      </c>
      <c r="O1349" s="93">
        <v>0</v>
      </c>
      <c r="P1349" s="93">
        <v>0</v>
      </c>
      <c r="Q1349" s="93">
        <v>0</v>
      </c>
      <c r="R1349" s="93">
        <v>0</v>
      </c>
      <c r="S1349" s="93">
        <v>0</v>
      </c>
      <c r="T1349" s="93">
        <v>0</v>
      </c>
      <c r="U1349" s="93">
        <v>0</v>
      </c>
      <c r="V1349" s="93">
        <v>0</v>
      </c>
      <c r="W1349" s="93">
        <v>0</v>
      </c>
      <c r="X1349" s="93">
        <v>0</v>
      </c>
      <c r="Y1349" s="93">
        <v>0</v>
      </c>
      <c r="Z1349" s="93">
        <v>0</v>
      </c>
      <c r="AA1349" s="93">
        <v>0</v>
      </c>
      <c r="AB1349" s="93">
        <v>0</v>
      </c>
      <c r="AC1349" s="93">
        <v>0</v>
      </c>
      <c r="AD1349" s="93">
        <v>0</v>
      </c>
    </row>
    <row r="1350" spans="1:30" collapsed="1" x14ac:dyDescent="0.2">
      <c r="A1350" s="129"/>
      <c r="B1350" s="128"/>
      <c r="C1350" s="124" t="s">
        <v>548</v>
      </c>
      <c r="D1350" s="127"/>
      <c r="E1350" s="125">
        <v>32661340</v>
      </c>
      <c r="F1350" s="126"/>
      <c r="G1350" s="86" t="s">
        <v>679</v>
      </c>
      <c r="H1350" s="93">
        <v>32661339.999999989</v>
      </c>
      <c r="I1350" s="93">
        <v>16084062.304818152</v>
      </c>
      <c r="J1350" s="93">
        <v>794657.47305299388</v>
      </c>
      <c r="K1350" s="93">
        <v>2910337.011775245</v>
      </c>
      <c r="L1350" s="93">
        <v>91568.789875377697</v>
      </c>
      <c r="M1350" s="93">
        <v>8648.9751179991526</v>
      </c>
      <c r="N1350" s="93">
        <v>3010554.776768622</v>
      </c>
      <c r="O1350" s="93">
        <v>2212006.4302064702</v>
      </c>
      <c r="P1350" s="93">
        <v>412140.05234061694</v>
      </c>
      <c r="Q1350" s="93">
        <v>187548.71354433286</v>
      </c>
      <c r="R1350" s="93">
        <v>8188.9070909948769</v>
      </c>
      <c r="S1350" s="93">
        <v>2819884.103182415</v>
      </c>
      <c r="T1350" s="93">
        <v>77270.347167224725</v>
      </c>
      <c r="U1350" s="93">
        <v>1264525.938406569</v>
      </c>
      <c r="V1350" s="93">
        <v>6730393.6392309573</v>
      </c>
      <c r="W1350" s="93">
        <v>1179982.9883421911</v>
      </c>
      <c r="X1350" s="93">
        <v>9252172.9131469429</v>
      </c>
      <c r="Y1350" s="93">
        <v>679001.90631317184</v>
      </c>
      <c r="Z1350" s="93">
        <v>11371.842751931572</v>
      </c>
      <c r="AA1350" s="93">
        <v>690373.74906510348</v>
      </c>
      <c r="AB1350" s="93">
        <v>8816.647805798475</v>
      </c>
      <c r="AC1350" s="93">
        <v>672.9629287745679</v>
      </c>
      <c r="AD1350" s="93">
        <v>145.06923119256379</v>
      </c>
    </row>
    <row r="1351" spans="1:30" x14ac:dyDescent="0.2">
      <c r="A1351" s="129"/>
      <c r="B1351" s="128"/>
      <c r="C1351" s="124"/>
      <c r="D1351" s="124"/>
      <c r="E1351" s="130"/>
      <c r="F1351" s="127"/>
      <c r="I1351" s="99"/>
      <c r="J1351" s="99"/>
      <c r="K1351" s="99"/>
      <c r="L1351" s="99"/>
      <c r="M1351" s="99"/>
      <c r="N1351" s="99"/>
      <c r="O1351" s="99"/>
      <c r="P1351" s="99"/>
      <c r="Q1351" s="99"/>
      <c r="R1351" s="99"/>
      <c r="S1351" s="99"/>
      <c r="T1351" s="99"/>
      <c r="U1351" s="99"/>
      <c r="V1351" s="99"/>
      <c r="W1351" s="99"/>
      <c r="X1351" s="99"/>
      <c r="Y1351" s="99"/>
      <c r="Z1351" s="99"/>
      <c r="AA1351" s="99"/>
      <c r="AB1351" s="99"/>
      <c r="AC1351" s="99"/>
      <c r="AD1351" s="99"/>
    </row>
    <row r="1352" spans="1:30" hidden="1" outlineLevel="1" x14ac:dyDescent="0.2">
      <c r="A1352" s="129"/>
      <c r="B1352" s="128"/>
      <c r="C1352" s="124"/>
      <c r="D1352" s="124"/>
      <c r="F1352" s="91" t="s">
        <v>197</v>
      </c>
      <c r="G1352" s="86" t="s">
        <v>687</v>
      </c>
      <c r="H1352" s="92">
        <v>3.7623340639507331E-12</v>
      </c>
      <c r="I1352" s="99">
        <v>3.0919984602612765E-12</v>
      </c>
      <c r="J1352" s="99">
        <v>1.087030708685605E-13</v>
      </c>
      <c r="K1352" s="99">
        <v>3.8649980753265957E-13</v>
      </c>
      <c r="L1352" s="99">
        <v>0</v>
      </c>
      <c r="M1352" s="99">
        <v>0</v>
      </c>
      <c r="N1352" s="99">
        <v>3.8649980753265957E-13</v>
      </c>
      <c r="O1352" s="99">
        <v>0</v>
      </c>
      <c r="P1352" s="99">
        <v>9.058589239046708E-14</v>
      </c>
      <c r="Q1352" s="99">
        <v>0</v>
      </c>
      <c r="R1352" s="99">
        <v>0</v>
      </c>
      <c r="S1352" s="99">
        <v>9.058589239046708E-14</v>
      </c>
      <c r="T1352" s="99">
        <v>-3.7744121829361284E-14</v>
      </c>
      <c r="U1352" s="99">
        <v>2.1740614173712101E-13</v>
      </c>
      <c r="V1352" s="99">
        <v>0</v>
      </c>
      <c r="W1352" s="99">
        <v>0</v>
      </c>
      <c r="X1352" s="99">
        <v>1.7966201990775972E-13</v>
      </c>
      <c r="Y1352" s="99">
        <v>-9.6624951883164892E-14</v>
      </c>
      <c r="Z1352" s="99">
        <v>0</v>
      </c>
      <c r="AA1352" s="99">
        <v>-9.6624951883164892E-14</v>
      </c>
      <c r="AB1352" s="99">
        <v>1.5097648731744514E-15</v>
      </c>
      <c r="AC1352" s="99">
        <v>0</v>
      </c>
      <c r="AD1352" s="99">
        <v>0</v>
      </c>
    </row>
    <row r="1353" spans="1:30" hidden="1" outlineLevel="1" x14ac:dyDescent="0.2">
      <c r="A1353" s="129"/>
      <c r="B1353" s="128"/>
      <c r="C1353" s="124"/>
      <c r="D1353" s="124"/>
      <c r="F1353" s="91" t="s">
        <v>197</v>
      </c>
      <c r="G1353" s="86" t="s">
        <v>686</v>
      </c>
      <c r="H1353" s="92">
        <v>20134.291100000002</v>
      </c>
      <c r="I1353" s="99">
        <v>9917.8093207677521</v>
      </c>
      <c r="J1353" s="99">
        <v>490.27275327964077</v>
      </c>
      <c r="K1353" s="99">
        <v>1795.8409973468354</v>
      </c>
      <c r="L1353" s="99">
        <v>56.526698646662254</v>
      </c>
      <c r="M1353" s="99">
        <v>5.3008929231224329</v>
      </c>
      <c r="N1353" s="99">
        <v>1857.6685889166201</v>
      </c>
      <c r="O1353" s="99">
        <v>1365.1185203793566</v>
      </c>
      <c r="P1353" s="99">
        <v>254.36135163887809</v>
      </c>
      <c r="Q1353" s="99">
        <v>114.94115859711937</v>
      </c>
      <c r="R1353" s="99">
        <v>5.1687754198537768</v>
      </c>
      <c r="S1353" s="99">
        <v>1739.5898060352079</v>
      </c>
      <c r="T1353" s="99">
        <v>47.687086447840777</v>
      </c>
      <c r="U1353" s="99">
        <v>780.39104470524069</v>
      </c>
      <c r="V1353" s="99">
        <v>4124.388599041371</v>
      </c>
      <c r="W1353" s="99">
        <v>744.79622228168955</v>
      </c>
      <c r="X1353" s="99">
        <v>5697.2629524761423</v>
      </c>
      <c r="Y1353" s="99">
        <v>419.2257314377228</v>
      </c>
      <c r="Z1353" s="99">
        <v>7.0218707543755619</v>
      </c>
      <c r="AA1353" s="99">
        <v>426.24760219209838</v>
      </c>
      <c r="AB1353" s="99">
        <v>5.4400763325405928</v>
      </c>
      <c r="AC1353" s="99">
        <v>0</v>
      </c>
      <c r="AD1353" s="99">
        <v>0</v>
      </c>
    </row>
    <row r="1354" spans="1:30" hidden="1" outlineLevel="1" x14ac:dyDescent="0.2">
      <c r="A1354" s="129"/>
      <c r="B1354" s="128"/>
      <c r="C1354" s="124"/>
      <c r="D1354" s="124"/>
      <c r="F1354" s="91" t="s">
        <v>197</v>
      </c>
      <c r="G1354" s="86" t="s">
        <v>685</v>
      </c>
      <c r="H1354" s="92">
        <v>4428.7089000000042</v>
      </c>
      <c r="I1354" s="99">
        <v>2156.1941306371668</v>
      </c>
      <c r="J1354" s="99">
        <v>104.06074938135134</v>
      </c>
      <c r="K1354" s="99">
        <v>378.567918159138</v>
      </c>
      <c r="L1354" s="99">
        <v>11.693606805706242</v>
      </c>
      <c r="M1354" s="99">
        <v>1.4563768840195266</v>
      </c>
      <c r="N1354" s="99">
        <v>391.71790184886373</v>
      </c>
      <c r="O1354" s="99">
        <v>286.01397911577635</v>
      </c>
      <c r="P1354" s="99">
        <v>53.169665123531971</v>
      </c>
      <c r="Q1354" s="99">
        <v>31.63658428557142</v>
      </c>
      <c r="R1354" s="99">
        <v>0</v>
      </c>
      <c r="S1354" s="99">
        <v>370.82022852487972</v>
      </c>
      <c r="T1354" s="99">
        <v>9.9871170495536905</v>
      </c>
      <c r="U1354" s="99">
        <v>163.49480819234827</v>
      </c>
      <c r="V1354" s="99">
        <v>1139.0165182574424</v>
      </c>
      <c r="W1354" s="99">
        <v>0</v>
      </c>
      <c r="X1354" s="99">
        <v>1312.4984434993444</v>
      </c>
      <c r="Y1354" s="99">
        <v>86.081828204345413</v>
      </c>
      <c r="Z1354" s="99">
        <v>1.4349864148413582</v>
      </c>
      <c r="AA1354" s="99">
        <v>87.516814619186775</v>
      </c>
      <c r="AB1354" s="99">
        <v>1.1495055722693999</v>
      </c>
      <c r="AC1354" s="99">
        <v>3.9085646854879394</v>
      </c>
      <c r="AD1354" s="99">
        <v>0.84256123145243966</v>
      </c>
    </row>
    <row r="1355" spans="1:30" hidden="1" outlineLevel="1" x14ac:dyDescent="0.2">
      <c r="A1355" s="129"/>
      <c r="B1355" s="128"/>
      <c r="C1355" s="124"/>
      <c r="D1355" s="124"/>
      <c r="F1355" s="91" t="s">
        <v>197</v>
      </c>
      <c r="G1355" s="86" t="s">
        <v>684</v>
      </c>
      <c r="H1355" s="92">
        <v>0</v>
      </c>
      <c r="I1355" s="99">
        <v>0</v>
      </c>
      <c r="J1355" s="99">
        <v>0</v>
      </c>
      <c r="K1355" s="99">
        <v>0</v>
      </c>
      <c r="L1355" s="99">
        <v>0</v>
      </c>
      <c r="M1355" s="99">
        <v>0</v>
      </c>
      <c r="N1355" s="99">
        <v>0</v>
      </c>
      <c r="O1355" s="99">
        <v>0</v>
      </c>
      <c r="P1355" s="99">
        <v>0</v>
      </c>
      <c r="Q1355" s="99">
        <v>0</v>
      </c>
      <c r="R1355" s="99">
        <v>0</v>
      </c>
      <c r="S1355" s="99">
        <v>0</v>
      </c>
      <c r="T1355" s="99">
        <v>0</v>
      </c>
      <c r="U1355" s="99">
        <v>0</v>
      </c>
      <c r="V1355" s="99">
        <v>0</v>
      </c>
      <c r="W1355" s="99">
        <v>0</v>
      </c>
      <c r="X1355" s="99">
        <v>0</v>
      </c>
      <c r="Y1355" s="99">
        <v>0</v>
      </c>
      <c r="Z1355" s="99">
        <v>0</v>
      </c>
      <c r="AA1355" s="99">
        <v>0</v>
      </c>
      <c r="AB1355" s="99">
        <v>0</v>
      </c>
      <c r="AC1355" s="99">
        <v>0</v>
      </c>
      <c r="AD1355" s="99">
        <v>0</v>
      </c>
    </row>
    <row r="1356" spans="1:30" hidden="1" outlineLevel="1" x14ac:dyDescent="0.2">
      <c r="A1356" s="129"/>
      <c r="B1356" s="128"/>
      <c r="C1356" s="124"/>
      <c r="D1356" s="124"/>
      <c r="F1356" s="91" t="s">
        <v>197</v>
      </c>
      <c r="G1356" s="86" t="s">
        <v>683</v>
      </c>
      <c r="H1356" s="92">
        <v>0</v>
      </c>
      <c r="I1356" s="99">
        <v>0</v>
      </c>
      <c r="J1356" s="99">
        <v>0</v>
      </c>
      <c r="K1356" s="99">
        <v>0</v>
      </c>
      <c r="L1356" s="99">
        <v>0</v>
      </c>
      <c r="M1356" s="99">
        <v>0</v>
      </c>
      <c r="N1356" s="99">
        <v>0</v>
      </c>
      <c r="O1356" s="99">
        <v>0</v>
      </c>
      <c r="P1356" s="99">
        <v>0</v>
      </c>
      <c r="Q1356" s="99">
        <v>0</v>
      </c>
      <c r="R1356" s="99">
        <v>0</v>
      </c>
      <c r="S1356" s="99">
        <v>0</v>
      </c>
      <c r="T1356" s="99">
        <v>0</v>
      </c>
      <c r="U1356" s="99">
        <v>0</v>
      </c>
      <c r="V1356" s="99">
        <v>0</v>
      </c>
      <c r="W1356" s="99">
        <v>0</v>
      </c>
      <c r="X1356" s="99">
        <v>0</v>
      </c>
      <c r="Y1356" s="99">
        <v>0</v>
      </c>
      <c r="Z1356" s="99">
        <v>0</v>
      </c>
      <c r="AA1356" s="99">
        <v>0</v>
      </c>
      <c r="AB1356" s="99">
        <v>0</v>
      </c>
      <c r="AC1356" s="99">
        <v>0</v>
      </c>
      <c r="AD1356" s="99">
        <v>0</v>
      </c>
    </row>
    <row r="1357" spans="1:30" hidden="1" outlineLevel="1" x14ac:dyDescent="0.2">
      <c r="A1357" s="129"/>
      <c r="B1357" s="128"/>
      <c r="C1357" s="124"/>
      <c r="D1357" s="124"/>
      <c r="F1357" s="91" t="s">
        <v>197</v>
      </c>
      <c r="G1357" s="86" t="s">
        <v>682</v>
      </c>
      <c r="H1357" s="92">
        <v>0</v>
      </c>
      <c r="I1357" s="99">
        <v>0</v>
      </c>
      <c r="J1357" s="99">
        <v>0</v>
      </c>
      <c r="K1357" s="99">
        <v>0</v>
      </c>
      <c r="L1357" s="99">
        <v>0</v>
      </c>
      <c r="M1357" s="99">
        <v>0</v>
      </c>
      <c r="N1357" s="99">
        <v>0</v>
      </c>
      <c r="O1357" s="99">
        <v>0</v>
      </c>
      <c r="P1357" s="99">
        <v>0</v>
      </c>
      <c r="Q1357" s="99">
        <v>0</v>
      </c>
      <c r="R1357" s="99">
        <v>0</v>
      </c>
      <c r="S1357" s="99">
        <v>0</v>
      </c>
      <c r="T1357" s="99">
        <v>0</v>
      </c>
      <c r="U1357" s="99">
        <v>0</v>
      </c>
      <c r="V1357" s="99">
        <v>0</v>
      </c>
      <c r="W1357" s="99">
        <v>0</v>
      </c>
      <c r="X1357" s="99">
        <v>0</v>
      </c>
      <c r="Y1357" s="99">
        <v>0</v>
      </c>
      <c r="Z1357" s="99">
        <v>0</v>
      </c>
      <c r="AA1357" s="99">
        <v>0</v>
      </c>
      <c r="AB1357" s="99">
        <v>0</v>
      </c>
      <c r="AC1357" s="99">
        <v>0</v>
      </c>
      <c r="AD1357" s="99">
        <v>0</v>
      </c>
    </row>
    <row r="1358" spans="1:30" hidden="1" outlineLevel="1" x14ac:dyDescent="0.2">
      <c r="A1358" s="129"/>
      <c r="B1358" s="128"/>
      <c r="C1358" s="124"/>
      <c r="D1358" s="124"/>
      <c r="F1358" s="91" t="s">
        <v>197</v>
      </c>
      <c r="G1358" s="86" t="s">
        <v>681</v>
      </c>
      <c r="H1358" s="92">
        <v>0</v>
      </c>
      <c r="I1358" s="99">
        <v>0</v>
      </c>
      <c r="J1358" s="99">
        <v>0</v>
      </c>
      <c r="K1358" s="99">
        <v>0</v>
      </c>
      <c r="L1358" s="99">
        <v>0</v>
      </c>
      <c r="M1358" s="99">
        <v>0</v>
      </c>
      <c r="N1358" s="99">
        <v>0</v>
      </c>
      <c r="O1358" s="99">
        <v>0</v>
      </c>
      <c r="P1358" s="99">
        <v>0</v>
      </c>
      <c r="Q1358" s="99">
        <v>0</v>
      </c>
      <c r="R1358" s="99">
        <v>0</v>
      </c>
      <c r="S1358" s="99">
        <v>0</v>
      </c>
      <c r="T1358" s="99">
        <v>0</v>
      </c>
      <c r="U1358" s="99">
        <v>0</v>
      </c>
      <c r="V1358" s="99">
        <v>0</v>
      </c>
      <c r="W1358" s="99">
        <v>0</v>
      </c>
      <c r="X1358" s="99">
        <v>0</v>
      </c>
      <c r="Y1358" s="99">
        <v>0</v>
      </c>
      <c r="Z1358" s="99">
        <v>0</v>
      </c>
      <c r="AA1358" s="99">
        <v>0</v>
      </c>
      <c r="AB1358" s="99">
        <v>0</v>
      </c>
      <c r="AC1358" s="99">
        <v>0</v>
      </c>
      <c r="AD1358" s="99">
        <v>0</v>
      </c>
    </row>
    <row r="1359" spans="1:30" collapsed="1" x14ac:dyDescent="0.2">
      <c r="A1359" s="129"/>
      <c r="B1359" s="128"/>
      <c r="C1359" s="124"/>
      <c r="D1359" s="124" t="s">
        <v>547</v>
      </c>
      <c r="E1359" s="112">
        <v>24563</v>
      </c>
      <c r="F1359" s="104" t="s">
        <v>197</v>
      </c>
      <c r="G1359" s="86" t="s">
        <v>679</v>
      </c>
      <c r="H1359" s="92">
        <v>24563.000000000011</v>
      </c>
      <c r="I1359" s="99">
        <v>12074.00345140492</v>
      </c>
      <c r="J1359" s="99">
        <v>594.33350266099205</v>
      </c>
      <c r="K1359" s="99">
        <v>2174.4089155059746</v>
      </c>
      <c r="L1359" s="99">
        <v>68.22030545236845</v>
      </c>
      <c r="M1359" s="99">
        <v>6.7572698071419666</v>
      </c>
      <c r="N1359" s="99">
        <v>2249.3864907654852</v>
      </c>
      <c r="O1359" s="99">
        <v>1651.1324994951331</v>
      </c>
      <c r="P1359" s="99">
        <v>307.53101676240988</v>
      </c>
      <c r="Q1359" s="99">
        <v>146.57774288269073</v>
      </c>
      <c r="R1359" s="99">
        <v>5.1687754198537794</v>
      </c>
      <c r="S1359" s="99">
        <v>2110.4100345600878</v>
      </c>
      <c r="T1359" s="99">
        <v>57.674203497394458</v>
      </c>
      <c r="U1359" s="99">
        <v>943.8858528975893</v>
      </c>
      <c r="V1359" s="99">
        <v>5263.4051172988175</v>
      </c>
      <c r="W1359" s="99">
        <v>744.79622228168955</v>
      </c>
      <c r="X1359" s="99">
        <v>7009.7613959754908</v>
      </c>
      <c r="Y1359" s="99">
        <v>505.30755964206833</v>
      </c>
      <c r="Z1359" s="99">
        <v>8.4568571692169172</v>
      </c>
      <c r="AA1359" s="99">
        <v>513.76441681128529</v>
      </c>
      <c r="AB1359" s="99">
        <v>6.5895819048099868</v>
      </c>
      <c r="AC1359" s="99">
        <v>3.9085646854879394</v>
      </c>
      <c r="AD1359" s="99">
        <v>0.84256123145243966</v>
      </c>
    </row>
    <row r="1360" spans="1:30" hidden="1" outlineLevel="1" x14ac:dyDescent="0.2">
      <c r="A1360" s="129"/>
      <c r="B1360" s="128"/>
      <c r="C1360" s="124"/>
      <c r="D1360" s="124"/>
      <c r="F1360" s="91" t="s">
        <v>280</v>
      </c>
      <c r="G1360" s="86" t="s">
        <v>687</v>
      </c>
      <c r="H1360" s="92">
        <v>0</v>
      </c>
      <c r="I1360" s="99">
        <v>0</v>
      </c>
      <c r="J1360" s="99">
        <v>0</v>
      </c>
      <c r="K1360" s="99">
        <v>0</v>
      </c>
      <c r="L1360" s="99">
        <v>0</v>
      </c>
      <c r="M1360" s="99">
        <v>0</v>
      </c>
      <c r="N1360" s="99">
        <v>0</v>
      </c>
      <c r="O1360" s="99">
        <v>0</v>
      </c>
      <c r="P1360" s="99">
        <v>0</v>
      </c>
      <c r="Q1360" s="99">
        <v>0</v>
      </c>
      <c r="R1360" s="99">
        <v>0</v>
      </c>
      <c r="S1360" s="99">
        <v>0</v>
      </c>
      <c r="T1360" s="99">
        <v>0</v>
      </c>
      <c r="U1360" s="99">
        <v>0</v>
      </c>
      <c r="V1360" s="99">
        <v>0</v>
      </c>
      <c r="W1360" s="99">
        <v>0</v>
      </c>
      <c r="X1360" s="99">
        <v>0</v>
      </c>
      <c r="Y1360" s="99">
        <v>0</v>
      </c>
      <c r="Z1360" s="99">
        <v>0</v>
      </c>
      <c r="AA1360" s="99">
        <v>0</v>
      </c>
      <c r="AB1360" s="99">
        <v>0</v>
      </c>
      <c r="AC1360" s="99">
        <v>0</v>
      </c>
      <c r="AD1360" s="99">
        <v>0</v>
      </c>
    </row>
    <row r="1361" spans="1:30" hidden="1" outlineLevel="1" x14ac:dyDescent="0.2">
      <c r="A1361" s="129"/>
      <c r="B1361" s="128"/>
      <c r="C1361" s="124"/>
      <c r="D1361" s="124"/>
      <c r="F1361" s="91" t="s">
        <v>280</v>
      </c>
      <c r="G1361" s="86" t="s">
        <v>686</v>
      </c>
      <c r="H1361" s="92">
        <v>116621.17809999999</v>
      </c>
      <c r="I1361" s="99">
        <v>57445.608659104757</v>
      </c>
      <c r="J1361" s="99">
        <v>2839.7417020459347</v>
      </c>
      <c r="K1361" s="99">
        <v>10401.811106767342</v>
      </c>
      <c r="L1361" s="99">
        <v>327.4120830744036</v>
      </c>
      <c r="M1361" s="99">
        <v>30.703657486927387</v>
      </c>
      <c r="N1361" s="99">
        <v>10759.926847328672</v>
      </c>
      <c r="O1361" s="99">
        <v>7906.9945548154592</v>
      </c>
      <c r="P1361" s="99">
        <v>1473.3034475315753</v>
      </c>
      <c r="Q1361" s="99">
        <v>665.75839502861857</v>
      </c>
      <c r="R1361" s="99">
        <v>29.938410833727808</v>
      </c>
      <c r="S1361" s="99">
        <v>10075.99480820938</v>
      </c>
      <c r="T1361" s="99">
        <v>276.21157229139953</v>
      </c>
      <c r="U1361" s="99">
        <v>4520.1553191120247</v>
      </c>
      <c r="V1361" s="99">
        <v>23889.147870838766</v>
      </c>
      <c r="W1361" s="99">
        <v>4313.9841604316562</v>
      </c>
      <c r="X1361" s="99">
        <v>32999.498922673847</v>
      </c>
      <c r="Y1361" s="99">
        <v>2428.2254809607584</v>
      </c>
      <c r="Z1361" s="99">
        <v>40.671848627499649</v>
      </c>
      <c r="AA1361" s="99">
        <v>2468.8973295882579</v>
      </c>
      <c r="AB1361" s="99">
        <v>31.509831049120525</v>
      </c>
      <c r="AC1361" s="99">
        <v>0</v>
      </c>
      <c r="AD1361" s="99">
        <v>0</v>
      </c>
    </row>
    <row r="1362" spans="1:30" hidden="1" outlineLevel="1" x14ac:dyDescent="0.2">
      <c r="A1362" s="129"/>
      <c r="B1362" s="128"/>
      <c r="C1362" s="124"/>
      <c r="D1362" s="124"/>
      <c r="F1362" s="91" t="s">
        <v>280</v>
      </c>
      <c r="G1362" s="86" t="s">
        <v>685</v>
      </c>
      <c r="H1362" s="92">
        <v>25651.821900000003</v>
      </c>
      <c r="I1362" s="99">
        <v>12489.03666279125</v>
      </c>
      <c r="J1362" s="99">
        <v>602.73724694593466</v>
      </c>
      <c r="K1362" s="99">
        <v>2192.7286333206457</v>
      </c>
      <c r="L1362" s="99">
        <v>67.731324393121511</v>
      </c>
      <c r="M1362" s="99">
        <v>8.4355782445185845</v>
      </c>
      <c r="N1362" s="99">
        <v>2268.895535958286</v>
      </c>
      <c r="O1362" s="99">
        <v>1656.640754416758</v>
      </c>
      <c r="P1362" s="99">
        <v>307.96758401336405</v>
      </c>
      <c r="Q1362" s="99">
        <v>183.24438204051216</v>
      </c>
      <c r="R1362" s="99">
        <v>0</v>
      </c>
      <c r="S1362" s="99">
        <v>2147.8527204706343</v>
      </c>
      <c r="T1362" s="99">
        <v>57.847050604207602</v>
      </c>
      <c r="U1362" s="99">
        <v>946.98924585555324</v>
      </c>
      <c r="V1362" s="99">
        <v>6597.3739812743161</v>
      </c>
      <c r="W1362" s="99">
        <v>0</v>
      </c>
      <c r="X1362" s="99">
        <v>7602.210277734077</v>
      </c>
      <c r="Y1362" s="99">
        <v>498.60033156034802</v>
      </c>
      <c r="Z1362" s="99">
        <v>8.3116810731068878</v>
      </c>
      <c r="AA1362" s="99">
        <v>506.91201263345494</v>
      </c>
      <c r="AB1362" s="99">
        <v>6.658128334628679</v>
      </c>
      <c r="AC1362" s="99">
        <v>22.639059703555162</v>
      </c>
      <c r="AD1362" s="99">
        <v>4.8802554281819361</v>
      </c>
    </row>
    <row r="1363" spans="1:30" hidden="1" outlineLevel="1" x14ac:dyDescent="0.2">
      <c r="A1363" s="129"/>
      <c r="B1363" s="128"/>
      <c r="C1363" s="124"/>
      <c r="D1363" s="124"/>
      <c r="F1363" s="91" t="s">
        <v>280</v>
      </c>
      <c r="G1363" s="86" t="s">
        <v>684</v>
      </c>
      <c r="H1363" s="92">
        <v>0</v>
      </c>
      <c r="I1363" s="99">
        <v>0</v>
      </c>
      <c r="J1363" s="99">
        <v>0</v>
      </c>
      <c r="K1363" s="99">
        <v>0</v>
      </c>
      <c r="L1363" s="99">
        <v>0</v>
      </c>
      <c r="M1363" s="99">
        <v>0</v>
      </c>
      <c r="N1363" s="99">
        <v>0</v>
      </c>
      <c r="O1363" s="99">
        <v>0</v>
      </c>
      <c r="P1363" s="99">
        <v>0</v>
      </c>
      <c r="Q1363" s="99">
        <v>0</v>
      </c>
      <c r="R1363" s="99">
        <v>0</v>
      </c>
      <c r="S1363" s="99">
        <v>0</v>
      </c>
      <c r="T1363" s="99">
        <v>0</v>
      </c>
      <c r="U1363" s="99">
        <v>0</v>
      </c>
      <c r="V1363" s="99">
        <v>0</v>
      </c>
      <c r="W1363" s="99">
        <v>0</v>
      </c>
      <c r="X1363" s="99">
        <v>0</v>
      </c>
      <c r="Y1363" s="99">
        <v>0</v>
      </c>
      <c r="Z1363" s="99">
        <v>0</v>
      </c>
      <c r="AA1363" s="99">
        <v>0</v>
      </c>
      <c r="AB1363" s="99">
        <v>0</v>
      </c>
      <c r="AC1363" s="99">
        <v>0</v>
      </c>
      <c r="AD1363" s="99">
        <v>0</v>
      </c>
    </row>
    <row r="1364" spans="1:30" hidden="1" outlineLevel="1" x14ac:dyDescent="0.2">
      <c r="A1364" s="129"/>
      <c r="B1364" s="128"/>
      <c r="C1364" s="124"/>
      <c r="D1364" s="124"/>
      <c r="F1364" s="91" t="s">
        <v>280</v>
      </c>
      <c r="G1364" s="86" t="s">
        <v>683</v>
      </c>
      <c r="H1364" s="92">
        <v>0</v>
      </c>
      <c r="I1364" s="99">
        <v>0</v>
      </c>
      <c r="J1364" s="99">
        <v>0</v>
      </c>
      <c r="K1364" s="99">
        <v>0</v>
      </c>
      <c r="L1364" s="99">
        <v>0</v>
      </c>
      <c r="M1364" s="99">
        <v>0</v>
      </c>
      <c r="N1364" s="99">
        <v>0</v>
      </c>
      <c r="O1364" s="99">
        <v>0</v>
      </c>
      <c r="P1364" s="99">
        <v>0</v>
      </c>
      <c r="Q1364" s="99">
        <v>0</v>
      </c>
      <c r="R1364" s="99">
        <v>0</v>
      </c>
      <c r="S1364" s="99">
        <v>0</v>
      </c>
      <c r="T1364" s="99">
        <v>0</v>
      </c>
      <c r="U1364" s="99">
        <v>0</v>
      </c>
      <c r="V1364" s="99">
        <v>0</v>
      </c>
      <c r="W1364" s="99">
        <v>0</v>
      </c>
      <c r="X1364" s="99">
        <v>0</v>
      </c>
      <c r="Y1364" s="99">
        <v>0</v>
      </c>
      <c r="Z1364" s="99">
        <v>0</v>
      </c>
      <c r="AA1364" s="99">
        <v>0</v>
      </c>
      <c r="AB1364" s="99">
        <v>0</v>
      </c>
      <c r="AC1364" s="99">
        <v>0</v>
      </c>
      <c r="AD1364" s="99">
        <v>0</v>
      </c>
    </row>
    <row r="1365" spans="1:30" hidden="1" outlineLevel="1" x14ac:dyDescent="0.2">
      <c r="A1365" s="129"/>
      <c r="B1365" s="128"/>
      <c r="C1365" s="124"/>
      <c r="D1365" s="124"/>
      <c r="F1365" s="91" t="s">
        <v>280</v>
      </c>
      <c r="G1365" s="86" t="s">
        <v>682</v>
      </c>
      <c r="H1365" s="92">
        <v>0</v>
      </c>
      <c r="I1365" s="99">
        <v>0</v>
      </c>
      <c r="J1365" s="99">
        <v>0</v>
      </c>
      <c r="K1365" s="99">
        <v>0</v>
      </c>
      <c r="L1365" s="99">
        <v>0</v>
      </c>
      <c r="M1365" s="99">
        <v>0</v>
      </c>
      <c r="N1365" s="99">
        <v>0</v>
      </c>
      <c r="O1365" s="99">
        <v>0</v>
      </c>
      <c r="P1365" s="99">
        <v>0</v>
      </c>
      <c r="Q1365" s="99">
        <v>0</v>
      </c>
      <c r="R1365" s="99">
        <v>0</v>
      </c>
      <c r="S1365" s="99">
        <v>0</v>
      </c>
      <c r="T1365" s="99">
        <v>0</v>
      </c>
      <c r="U1365" s="99">
        <v>0</v>
      </c>
      <c r="V1365" s="99">
        <v>0</v>
      </c>
      <c r="W1365" s="99">
        <v>0</v>
      </c>
      <c r="X1365" s="99">
        <v>0</v>
      </c>
      <c r="Y1365" s="99">
        <v>0</v>
      </c>
      <c r="Z1365" s="99">
        <v>0</v>
      </c>
      <c r="AA1365" s="99">
        <v>0</v>
      </c>
      <c r="AB1365" s="99">
        <v>0</v>
      </c>
      <c r="AC1365" s="99">
        <v>0</v>
      </c>
      <c r="AD1365" s="99">
        <v>0</v>
      </c>
    </row>
    <row r="1366" spans="1:30" hidden="1" outlineLevel="1" x14ac:dyDescent="0.2">
      <c r="A1366" s="129"/>
      <c r="B1366" s="128"/>
      <c r="C1366" s="124"/>
      <c r="D1366" s="124"/>
      <c r="F1366" s="91" t="s">
        <v>280</v>
      </c>
      <c r="G1366" s="86" t="s">
        <v>681</v>
      </c>
      <c r="H1366" s="92">
        <v>0</v>
      </c>
      <c r="I1366" s="99">
        <v>0</v>
      </c>
      <c r="J1366" s="99">
        <v>0</v>
      </c>
      <c r="K1366" s="99">
        <v>0</v>
      </c>
      <c r="L1366" s="99">
        <v>0</v>
      </c>
      <c r="M1366" s="99">
        <v>0</v>
      </c>
      <c r="N1366" s="99">
        <v>0</v>
      </c>
      <c r="O1366" s="99">
        <v>0</v>
      </c>
      <c r="P1366" s="99">
        <v>0</v>
      </c>
      <c r="Q1366" s="99">
        <v>0</v>
      </c>
      <c r="R1366" s="99">
        <v>0</v>
      </c>
      <c r="S1366" s="99">
        <v>0</v>
      </c>
      <c r="T1366" s="99">
        <v>0</v>
      </c>
      <c r="U1366" s="99">
        <v>0</v>
      </c>
      <c r="V1366" s="99">
        <v>0</v>
      </c>
      <c r="W1366" s="99">
        <v>0</v>
      </c>
      <c r="X1366" s="99">
        <v>0</v>
      </c>
      <c r="Y1366" s="99">
        <v>0</v>
      </c>
      <c r="Z1366" s="99">
        <v>0</v>
      </c>
      <c r="AA1366" s="99">
        <v>0</v>
      </c>
      <c r="AB1366" s="99">
        <v>0</v>
      </c>
      <c r="AC1366" s="99">
        <v>0</v>
      </c>
      <c r="AD1366" s="99">
        <v>0</v>
      </c>
    </row>
    <row r="1367" spans="1:30" collapsed="1" x14ac:dyDescent="0.2">
      <c r="A1367" s="129"/>
      <c r="B1367" s="128"/>
      <c r="C1367" s="124"/>
      <c r="D1367" s="124" t="s">
        <v>546</v>
      </c>
      <c r="E1367" s="112">
        <v>142273</v>
      </c>
      <c r="F1367" s="112" t="s">
        <v>280</v>
      </c>
      <c r="G1367" s="86" t="s">
        <v>679</v>
      </c>
      <c r="H1367" s="92">
        <v>142272.99999999997</v>
      </c>
      <c r="I1367" s="99">
        <v>69934.645321896009</v>
      </c>
      <c r="J1367" s="99">
        <v>3442.4789489918694</v>
      </c>
      <c r="K1367" s="99">
        <v>12594.539740087987</v>
      </c>
      <c r="L1367" s="99">
        <v>395.14340746752509</v>
      </c>
      <c r="M1367" s="99">
        <v>39.139235731445972</v>
      </c>
      <c r="N1367" s="99">
        <v>13028.822383286957</v>
      </c>
      <c r="O1367" s="99">
        <v>9563.635309232217</v>
      </c>
      <c r="P1367" s="99">
        <v>1781.2710315449392</v>
      </c>
      <c r="Q1367" s="99">
        <v>849.00277706913073</v>
      </c>
      <c r="R1367" s="99">
        <v>29.938410833727808</v>
      </c>
      <c r="S1367" s="99">
        <v>12223.847528680013</v>
      </c>
      <c r="T1367" s="99">
        <v>334.05862289560713</v>
      </c>
      <c r="U1367" s="99">
        <v>5467.1445649675779</v>
      </c>
      <c r="V1367" s="99">
        <v>30486.521852113085</v>
      </c>
      <c r="W1367" s="99">
        <v>4313.9841604316562</v>
      </c>
      <c r="X1367" s="99">
        <v>40601.709200407924</v>
      </c>
      <c r="Y1367" s="99">
        <v>2926.8258125211064</v>
      </c>
      <c r="Z1367" s="99">
        <v>48.983529700606539</v>
      </c>
      <c r="AA1367" s="99">
        <v>2975.809342221713</v>
      </c>
      <c r="AB1367" s="99">
        <v>38.167959383749199</v>
      </c>
      <c r="AC1367" s="99">
        <v>22.639059703555162</v>
      </c>
      <c r="AD1367" s="99">
        <v>4.8802554281819361</v>
      </c>
    </row>
    <row r="1368" spans="1:30" hidden="1" outlineLevel="1" x14ac:dyDescent="0.2">
      <c r="A1368" s="129"/>
      <c r="B1368" s="128"/>
      <c r="C1368" s="124"/>
      <c r="D1368" s="124"/>
      <c r="F1368" s="91" t="s">
        <v>280</v>
      </c>
      <c r="G1368" s="86" t="s">
        <v>687</v>
      </c>
      <c r="H1368" s="92">
        <v>0</v>
      </c>
      <c r="I1368" s="99">
        <v>0</v>
      </c>
      <c r="J1368" s="99">
        <v>0</v>
      </c>
      <c r="K1368" s="99">
        <v>0</v>
      </c>
      <c r="L1368" s="99">
        <v>0</v>
      </c>
      <c r="M1368" s="99">
        <v>0</v>
      </c>
      <c r="N1368" s="99">
        <v>0</v>
      </c>
      <c r="O1368" s="99">
        <v>0</v>
      </c>
      <c r="P1368" s="99">
        <v>0</v>
      </c>
      <c r="Q1368" s="99">
        <v>0</v>
      </c>
      <c r="R1368" s="99">
        <v>0</v>
      </c>
      <c r="S1368" s="99">
        <v>0</v>
      </c>
      <c r="T1368" s="99">
        <v>0</v>
      </c>
      <c r="U1368" s="99">
        <v>0</v>
      </c>
      <c r="V1368" s="99">
        <v>0</v>
      </c>
      <c r="W1368" s="99">
        <v>0</v>
      </c>
      <c r="X1368" s="99">
        <v>0</v>
      </c>
      <c r="Y1368" s="99">
        <v>0</v>
      </c>
      <c r="Z1368" s="99">
        <v>0</v>
      </c>
      <c r="AA1368" s="99">
        <v>0</v>
      </c>
      <c r="AB1368" s="99">
        <v>0</v>
      </c>
      <c r="AC1368" s="99">
        <v>0</v>
      </c>
      <c r="AD1368" s="99">
        <v>0</v>
      </c>
    </row>
    <row r="1369" spans="1:30" hidden="1" outlineLevel="1" x14ac:dyDescent="0.2">
      <c r="A1369" s="129"/>
      <c r="B1369" s="128"/>
      <c r="C1369" s="124"/>
      <c r="D1369" s="124"/>
      <c r="F1369" s="91" t="s">
        <v>280</v>
      </c>
      <c r="G1369" s="86" t="s">
        <v>686</v>
      </c>
      <c r="H1369" s="92">
        <v>588303.60819999978</v>
      </c>
      <c r="I1369" s="99">
        <v>289788.35062374052</v>
      </c>
      <c r="J1369" s="99">
        <v>14325.273650014969</v>
      </c>
      <c r="K1369" s="99">
        <v>52472.656387322691</v>
      </c>
      <c r="L1369" s="99">
        <v>1651.652924272335</v>
      </c>
      <c r="M1369" s="99">
        <v>154.88672622572594</v>
      </c>
      <c r="N1369" s="99">
        <v>54279.196037820751</v>
      </c>
      <c r="O1369" s="99">
        <v>39887.381540829134</v>
      </c>
      <c r="P1369" s="99">
        <v>7432.1812579624857</v>
      </c>
      <c r="Q1369" s="99">
        <v>3358.4643232546564</v>
      </c>
      <c r="R1369" s="99">
        <v>151.02638649519901</v>
      </c>
      <c r="S1369" s="99">
        <v>50829.053508541481</v>
      </c>
      <c r="T1369" s="99">
        <v>1393.3684023178762</v>
      </c>
      <c r="U1369" s="99">
        <v>22802.23649925576</v>
      </c>
      <c r="V1369" s="99">
        <v>120510.46060593512</v>
      </c>
      <c r="W1369" s="99">
        <v>21762.19181325172</v>
      </c>
      <c r="X1369" s="99">
        <v>166468.25732076049</v>
      </c>
      <c r="Y1369" s="99">
        <v>12249.35157787087</v>
      </c>
      <c r="Z1369" s="99">
        <v>205.17195666815394</v>
      </c>
      <c r="AA1369" s="99">
        <v>12454.523534539023</v>
      </c>
      <c r="AB1369" s="99">
        <v>158.95352458259893</v>
      </c>
      <c r="AC1369" s="99">
        <v>0</v>
      </c>
      <c r="AD1369" s="99">
        <v>0</v>
      </c>
    </row>
    <row r="1370" spans="1:30" hidden="1" outlineLevel="1" x14ac:dyDescent="0.2">
      <c r="A1370" s="129"/>
      <c r="B1370" s="128"/>
      <c r="C1370" s="124"/>
      <c r="D1370" s="124"/>
      <c r="F1370" s="91" t="s">
        <v>280</v>
      </c>
      <c r="G1370" s="86" t="s">
        <v>685</v>
      </c>
      <c r="H1370" s="92">
        <v>129402.39180000003</v>
      </c>
      <c r="I1370" s="99">
        <v>63001.810231774522</v>
      </c>
      <c r="J1370" s="99">
        <v>3040.5497779380416</v>
      </c>
      <c r="K1370" s="99">
        <v>11061.371423292034</v>
      </c>
      <c r="L1370" s="99">
        <v>341.67535586435707</v>
      </c>
      <c r="M1370" s="99">
        <v>42.55385856459381</v>
      </c>
      <c r="N1370" s="99">
        <v>11445.600637720985</v>
      </c>
      <c r="O1370" s="99">
        <v>8357.0389974867594</v>
      </c>
      <c r="P1370" s="99">
        <v>1553.5638023510817</v>
      </c>
      <c r="Q1370" s="99">
        <v>924.38897371087864</v>
      </c>
      <c r="R1370" s="99">
        <v>0</v>
      </c>
      <c r="S1370" s="99">
        <v>10834.99177354872</v>
      </c>
      <c r="T1370" s="99">
        <v>291.81345231311229</v>
      </c>
      <c r="U1370" s="99">
        <v>4777.1528236981421</v>
      </c>
      <c r="V1370" s="99">
        <v>33280.909874708937</v>
      </c>
      <c r="W1370" s="99">
        <v>0</v>
      </c>
      <c r="X1370" s="99">
        <v>38349.876150720193</v>
      </c>
      <c r="Y1370" s="99">
        <v>2515.2238974566581</v>
      </c>
      <c r="Z1370" s="99">
        <v>41.928850704316716</v>
      </c>
      <c r="AA1370" s="99">
        <v>2557.1527481609746</v>
      </c>
      <c r="AB1370" s="99">
        <v>33.587389417057423</v>
      </c>
      <c r="AC1370" s="99">
        <v>114.20430428542141</v>
      </c>
      <c r="AD1370" s="99">
        <v>24.618786434100251</v>
      </c>
    </row>
    <row r="1371" spans="1:30" hidden="1" outlineLevel="1" x14ac:dyDescent="0.2">
      <c r="A1371" s="129"/>
      <c r="B1371" s="128"/>
      <c r="C1371" s="124"/>
      <c r="D1371" s="124"/>
      <c r="F1371" s="91" t="s">
        <v>280</v>
      </c>
      <c r="G1371" s="86" t="s">
        <v>684</v>
      </c>
      <c r="H1371" s="92">
        <v>0</v>
      </c>
      <c r="I1371" s="99">
        <v>0</v>
      </c>
      <c r="J1371" s="99">
        <v>0</v>
      </c>
      <c r="K1371" s="99">
        <v>0</v>
      </c>
      <c r="L1371" s="99">
        <v>0</v>
      </c>
      <c r="M1371" s="99">
        <v>0</v>
      </c>
      <c r="N1371" s="99">
        <v>0</v>
      </c>
      <c r="O1371" s="99">
        <v>0</v>
      </c>
      <c r="P1371" s="99">
        <v>0</v>
      </c>
      <c r="Q1371" s="99">
        <v>0</v>
      </c>
      <c r="R1371" s="99">
        <v>0</v>
      </c>
      <c r="S1371" s="99">
        <v>0</v>
      </c>
      <c r="T1371" s="99">
        <v>0</v>
      </c>
      <c r="U1371" s="99">
        <v>0</v>
      </c>
      <c r="V1371" s="99">
        <v>0</v>
      </c>
      <c r="W1371" s="99">
        <v>0</v>
      </c>
      <c r="X1371" s="99">
        <v>0</v>
      </c>
      <c r="Y1371" s="99">
        <v>0</v>
      </c>
      <c r="Z1371" s="99">
        <v>0</v>
      </c>
      <c r="AA1371" s="99">
        <v>0</v>
      </c>
      <c r="AB1371" s="99">
        <v>0</v>
      </c>
      <c r="AC1371" s="99">
        <v>0</v>
      </c>
      <c r="AD1371" s="99">
        <v>0</v>
      </c>
    </row>
    <row r="1372" spans="1:30" hidden="1" outlineLevel="1" x14ac:dyDescent="0.2">
      <c r="A1372" s="129"/>
      <c r="B1372" s="128"/>
      <c r="C1372" s="124"/>
      <c r="D1372" s="124"/>
      <c r="F1372" s="91" t="s">
        <v>280</v>
      </c>
      <c r="G1372" s="86" t="s">
        <v>683</v>
      </c>
      <c r="H1372" s="92">
        <v>0</v>
      </c>
      <c r="I1372" s="99">
        <v>0</v>
      </c>
      <c r="J1372" s="99">
        <v>0</v>
      </c>
      <c r="K1372" s="99">
        <v>0</v>
      </c>
      <c r="L1372" s="99">
        <v>0</v>
      </c>
      <c r="M1372" s="99">
        <v>0</v>
      </c>
      <c r="N1372" s="99">
        <v>0</v>
      </c>
      <c r="O1372" s="99">
        <v>0</v>
      </c>
      <c r="P1372" s="99">
        <v>0</v>
      </c>
      <c r="Q1372" s="99">
        <v>0</v>
      </c>
      <c r="R1372" s="99">
        <v>0</v>
      </c>
      <c r="S1372" s="99">
        <v>0</v>
      </c>
      <c r="T1372" s="99">
        <v>0</v>
      </c>
      <c r="U1372" s="99">
        <v>0</v>
      </c>
      <c r="V1372" s="99">
        <v>0</v>
      </c>
      <c r="W1372" s="99">
        <v>0</v>
      </c>
      <c r="X1372" s="99">
        <v>0</v>
      </c>
      <c r="Y1372" s="99">
        <v>0</v>
      </c>
      <c r="Z1372" s="99">
        <v>0</v>
      </c>
      <c r="AA1372" s="99">
        <v>0</v>
      </c>
      <c r="AB1372" s="99">
        <v>0</v>
      </c>
      <c r="AC1372" s="99">
        <v>0</v>
      </c>
      <c r="AD1372" s="99">
        <v>0</v>
      </c>
    </row>
    <row r="1373" spans="1:30" hidden="1" outlineLevel="1" x14ac:dyDescent="0.2">
      <c r="A1373" s="129"/>
      <c r="B1373" s="128"/>
      <c r="C1373" s="124"/>
      <c r="D1373" s="124"/>
      <c r="F1373" s="91" t="s">
        <v>280</v>
      </c>
      <c r="G1373" s="86" t="s">
        <v>682</v>
      </c>
      <c r="H1373" s="92">
        <v>0</v>
      </c>
      <c r="I1373" s="99">
        <v>0</v>
      </c>
      <c r="J1373" s="99">
        <v>0</v>
      </c>
      <c r="K1373" s="99">
        <v>0</v>
      </c>
      <c r="L1373" s="99">
        <v>0</v>
      </c>
      <c r="M1373" s="99">
        <v>0</v>
      </c>
      <c r="N1373" s="99">
        <v>0</v>
      </c>
      <c r="O1373" s="99">
        <v>0</v>
      </c>
      <c r="P1373" s="99">
        <v>0</v>
      </c>
      <c r="Q1373" s="99">
        <v>0</v>
      </c>
      <c r="R1373" s="99">
        <v>0</v>
      </c>
      <c r="S1373" s="99">
        <v>0</v>
      </c>
      <c r="T1373" s="99">
        <v>0</v>
      </c>
      <c r="U1373" s="99">
        <v>0</v>
      </c>
      <c r="V1373" s="99">
        <v>0</v>
      </c>
      <c r="W1373" s="99">
        <v>0</v>
      </c>
      <c r="X1373" s="99">
        <v>0</v>
      </c>
      <c r="Y1373" s="99">
        <v>0</v>
      </c>
      <c r="Z1373" s="99">
        <v>0</v>
      </c>
      <c r="AA1373" s="99">
        <v>0</v>
      </c>
      <c r="AB1373" s="99">
        <v>0</v>
      </c>
      <c r="AC1373" s="99">
        <v>0</v>
      </c>
      <c r="AD1373" s="99">
        <v>0</v>
      </c>
    </row>
    <row r="1374" spans="1:30" hidden="1" outlineLevel="1" x14ac:dyDescent="0.2">
      <c r="A1374" s="129"/>
      <c r="B1374" s="128"/>
      <c r="C1374" s="124"/>
      <c r="D1374" s="124"/>
      <c r="F1374" s="91" t="s">
        <v>280</v>
      </c>
      <c r="G1374" s="86" t="s">
        <v>681</v>
      </c>
      <c r="H1374" s="92">
        <v>0</v>
      </c>
      <c r="I1374" s="99">
        <v>0</v>
      </c>
      <c r="J1374" s="99">
        <v>0</v>
      </c>
      <c r="K1374" s="99">
        <v>0</v>
      </c>
      <c r="L1374" s="99">
        <v>0</v>
      </c>
      <c r="M1374" s="99">
        <v>0</v>
      </c>
      <c r="N1374" s="99">
        <v>0</v>
      </c>
      <c r="O1374" s="99">
        <v>0</v>
      </c>
      <c r="P1374" s="99">
        <v>0</v>
      </c>
      <c r="Q1374" s="99">
        <v>0</v>
      </c>
      <c r="R1374" s="99">
        <v>0</v>
      </c>
      <c r="S1374" s="99">
        <v>0</v>
      </c>
      <c r="T1374" s="99">
        <v>0</v>
      </c>
      <c r="U1374" s="99">
        <v>0</v>
      </c>
      <c r="V1374" s="99">
        <v>0</v>
      </c>
      <c r="W1374" s="99">
        <v>0</v>
      </c>
      <c r="X1374" s="99">
        <v>0</v>
      </c>
      <c r="Y1374" s="99">
        <v>0</v>
      </c>
      <c r="Z1374" s="99">
        <v>0</v>
      </c>
      <c r="AA1374" s="99">
        <v>0</v>
      </c>
      <c r="AB1374" s="99">
        <v>0</v>
      </c>
      <c r="AC1374" s="99">
        <v>0</v>
      </c>
      <c r="AD1374" s="99">
        <v>0</v>
      </c>
    </row>
    <row r="1375" spans="1:30" collapsed="1" x14ac:dyDescent="0.2">
      <c r="A1375" s="129"/>
      <c r="B1375" s="128"/>
      <c r="C1375" s="124"/>
      <c r="D1375" s="124" t="s">
        <v>545</v>
      </c>
      <c r="E1375" s="112">
        <v>717706</v>
      </c>
      <c r="F1375" s="112" t="s">
        <v>280</v>
      </c>
      <c r="G1375" s="86" t="s">
        <v>679</v>
      </c>
      <c r="H1375" s="92">
        <v>717705.99999999988</v>
      </c>
      <c r="I1375" s="99">
        <v>352790.16085551505</v>
      </c>
      <c r="J1375" s="99">
        <v>17365.823427953012</v>
      </c>
      <c r="K1375" s="99">
        <v>63534.027810614723</v>
      </c>
      <c r="L1375" s="99">
        <v>1993.328280136692</v>
      </c>
      <c r="M1375" s="99">
        <v>197.44058479031975</v>
      </c>
      <c r="N1375" s="99">
        <v>65724.796675541744</v>
      </c>
      <c r="O1375" s="99">
        <v>48244.420538315899</v>
      </c>
      <c r="P1375" s="99">
        <v>8985.7450603135676</v>
      </c>
      <c r="Q1375" s="99">
        <v>4282.8532969655353</v>
      </c>
      <c r="R1375" s="99">
        <v>151.02638649519901</v>
      </c>
      <c r="S1375" s="99">
        <v>61664.045282090199</v>
      </c>
      <c r="T1375" s="99">
        <v>1685.1818546309883</v>
      </c>
      <c r="U1375" s="99">
        <v>27579.389322953903</v>
      </c>
      <c r="V1375" s="99">
        <v>153791.37048064408</v>
      </c>
      <c r="W1375" s="99">
        <v>21762.19181325172</v>
      </c>
      <c r="X1375" s="99">
        <v>204818.13347148072</v>
      </c>
      <c r="Y1375" s="99">
        <v>14764.575475327527</v>
      </c>
      <c r="Z1375" s="99">
        <v>247.10080737247065</v>
      </c>
      <c r="AA1375" s="99">
        <v>15011.676282699998</v>
      </c>
      <c r="AB1375" s="99">
        <v>192.54091399965634</v>
      </c>
      <c r="AC1375" s="99">
        <v>114.20430428542141</v>
      </c>
      <c r="AD1375" s="99">
        <v>24.618786434100251</v>
      </c>
    </row>
    <row r="1376" spans="1:30" hidden="1" outlineLevel="1" x14ac:dyDescent="0.2">
      <c r="A1376" s="129"/>
      <c r="B1376" s="128"/>
      <c r="C1376" s="124"/>
      <c r="D1376" s="124"/>
      <c r="F1376" s="91" t="s">
        <v>280</v>
      </c>
      <c r="G1376" s="86" t="s">
        <v>687</v>
      </c>
      <c r="H1376" s="92">
        <v>0</v>
      </c>
      <c r="I1376" s="99">
        <v>0</v>
      </c>
      <c r="J1376" s="99">
        <v>0</v>
      </c>
      <c r="K1376" s="99">
        <v>0</v>
      </c>
      <c r="L1376" s="99">
        <v>0</v>
      </c>
      <c r="M1376" s="99">
        <v>0</v>
      </c>
      <c r="N1376" s="99">
        <v>0</v>
      </c>
      <c r="O1376" s="99">
        <v>0</v>
      </c>
      <c r="P1376" s="99">
        <v>0</v>
      </c>
      <c r="Q1376" s="99">
        <v>0</v>
      </c>
      <c r="R1376" s="99">
        <v>0</v>
      </c>
      <c r="S1376" s="99">
        <v>0</v>
      </c>
      <c r="T1376" s="99">
        <v>0</v>
      </c>
      <c r="U1376" s="99">
        <v>0</v>
      </c>
      <c r="V1376" s="99">
        <v>0</v>
      </c>
      <c r="W1376" s="99">
        <v>0</v>
      </c>
      <c r="X1376" s="99">
        <v>0</v>
      </c>
      <c r="Y1376" s="99">
        <v>0</v>
      </c>
      <c r="Z1376" s="99">
        <v>0</v>
      </c>
      <c r="AA1376" s="99">
        <v>0</v>
      </c>
      <c r="AB1376" s="99">
        <v>0</v>
      </c>
      <c r="AC1376" s="99">
        <v>0</v>
      </c>
      <c r="AD1376" s="99">
        <v>0</v>
      </c>
    </row>
    <row r="1377" spans="1:30" hidden="1" outlineLevel="1" x14ac:dyDescent="0.2">
      <c r="A1377" s="129"/>
      <c r="B1377" s="128"/>
      <c r="C1377" s="124"/>
      <c r="D1377" s="124"/>
      <c r="F1377" s="91" t="s">
        <v>280</v>
      </c>
      <c r="G1377" s="86" t="s">
        <v>686</v>
      </c>
      <c r="H1377" s="92">
        <v>1504054.4147999994</v>
      </c>
      <c r="I1377" s="99">
        <v>740871.62145208695</v>
      </c>
      <c r="J1377" s="99">
        <v>36623.931548620283</v>
      </c>
      <c r="K1377" s="99">
        <v>134151.36231631922</v>
      </c>
      <c r="L1377" s="99">
        <v>4222.6085950243123</v>
      </c>
      <c r="M1377" s="99">
        <v>395.98272240160304</v>
      </c>
      <c r="N1377" s="99">
        <v>138769.95363374511</v>
      </c>
      <c r="O1377" s="99">
        <v>101975.90404868111</v>
      </c>
      <c r="P1377" s="99">
        <v>19001.081884971336</v>
      </c>
      <c r="Q1377" s="99">
        <v>8586.2351036647269</v>
      </c>
      <c r="R1377" s="99">
        <v>386.11339484114211</v>
      </c>
      <c r="S1377" s="99">
        <v>129949.33443215833</v>
      </c>
      <c r="T1377" s="99">
        <v>3562.2795232569238</v>
      </c>
      <c r="U1377" s="99">
        <v>58296.097450349313</v>
      </c>
      <c r="V1377" s="99">
        <v>308096.51305473363</v>
      </c>
      <c r="W1377" s="99">
        <v>55637.123784762247</v>
      </c>
      <c r="X1377" s="99">
        <v>425592.01381310209</v>
      </c>
      <c r="Y1377" s="99">
        <v>31316.638317932429</v>
      </c>
      <c r="Z1377" s="99">
        <v>524.54172117704047</v>
      </c>
      <c r="AA1377" s="99">
        <v>31841.180039109469</v>
      </c>
      <c r="AB1377" s="99">
        <v>406.37988117727514</v>
      </c>
      <c r="AC1377" s="99">
        <v>0</v>
      </c>
      <c r="AD1377" s="99">
        <v>0</v>
      </c>
    </row>
    <row r="1378" spans="1:30" hidden="1" outlineLevel="1" x14ac:dyDescent="0.2">
      <c r="A1378" s="129"/>
      <c r="B1378" s="128"/>
      <c r="C1378" s="124"/>
      <c r="D1378" s="124"/>
      <c r="F1378" s="91" t="s">
        <v>280</v>
      </c>
      <c r="G1378" s="86" t="s">
        <v>685</v>
      </c>
      <c r="H1378" s="92">
        <v>330829.58520000003</v>
      </c>
      <c r="I1378" s="99">
        <v>161070.15068192178</v>
      </c>
      <c r="J1378" s="99">
        <v>7773.4561766824654</v>
      </c>
      <c r="K1378" s="99">
        <v>28279.453484652182</v>
      </c>
      <c r="L1378" s="99">
        <v>873.52571062498419</v>
      </c>
      <c r="M1378" s="99">
        <v>108.79300746884678</v>
      </c>
      <c r="N1378" s="99">
        <v>29261.772202746015</v>
      </c>
      <c r="O1378" s="99">
        <v>21365.569110282617</v>
      </c>
      <c r="P1378" s="99">
        <v>3971.8343777440373</v>
      </c>
      <c r="Q1378" s="99">
        <v>2363.2887806964295</v>
      </c>
      <c r="R1378" s="99">
        <v>0</v>
      </c>
      <c r="S1378" s="99">
        <v>27700.692268723084</v>
      </c>
      <c r="T1378" s="99">
        <v>746.04898751590861</v>
      </c>
      <c r="U1378" s="99">
        <v>12213.247878321403</v>
      </c>
      <c r="V1378" s="99">
        <v>85085.82767114311</v>
      </c>
      <c r="W1378" s="99">
        <v>0</v>
      </c>
      <c r="X1378" s="99">
        <v>98045.124536980424</v>
      </c>
      <c r="Y1378" s="99">
        <v>6430.4103433172677</v>
      </c>
      <c r="Z1378" s="99">
        <v>107.1951151247718</v>
      </c>
      <c r="AA1378" s="99">
        <v>6537.6054584420399</v>
      </c>
      <c r="AB1378" s="99">
        <v>85.869371919878049</v>
      </c>
      <c r="AC1378" s="99">
        <v>291.97422156767698</v>
      </c>
      <c r="AD1378" s="99">
        <v>62.940281016666439</v>
      </c>
    </row>
    <row r="1379" spans="1:30" hidden="1" outlineLevel="1" x14ac:dyDescent="0.2">
      <c r="A1379" s="129"/>
      <c r="B1379" s="128"/>
      <c r="C1379" s="124"/>
      <c r="D1379" s="124"/>
      <c r="F1379" s="91" t="s">
        <v>280</v>
      </c>
      <c r="G1379" s="86" t="s">
        <v>684</v>
      </c>
      <c r="H1379" s="92">
        <v>0</v>
      </c>
      <c r="I1379" s="99">
        <v>0</v>
      </c>
      <c r="J1379" s="99">
        <v>0</v>
      </c>
      <c r="K1379" s="99">
        <v>0</v>
      </c>
      <c r="L1379" s="99">
        <v>0</v>
      </c>
      <c r="M1379" s="99">
        <v>0</v>
      </c>
      <c r="N1379" s="99">
        <v>0</v>
      </c>
      <c r="O1379" s="99">
        <v>0</v>
      </c>
      <c r="P1379" s="99">
        <v>0</v>
      </c>
      <c r="Q1379" s="99">
        <v>0</v>
      </c>
      <c r="R1379" s="99">
        <v>0</v>
      </c>
      <c r="S1379" s="99">
        <v>0</v>
      </c>
      <c r="T1379" s="99">
        <v>0</v>
      </c>
      <c r="U1379" s="99">
        <v>0</v>
      </c>
      <c r="V1379" s="99">
        <v>0</v>
      </c>
      <c r="W1379" s="99">
        <v>0</v>
      </c>
      <c r="X1379" s="99">
        <v>0</v>
      </c>
      <c r="Y1379" s="99">
        <v>0</v>
      </c>
      <c r="Z1379" s="99">
        <v>0</v>
      </c>
      <c r="AA1379" s="99">
        <v>0</v>
      </c>
      <c r="AB1379" s="99">
        <v>0</v>
      </c>
      <c r="AC1379" s="99">
        <v>0</v>
      </c>
      <c r="AD1379" s="99">
        <v>0</v>
      </c>
    </row>
    <row r="1380" spans="1:30" hidden="1" outlineLevel="1" x14ac:dyDescent="0.2">
      <c r="A1380" s="129"/>
      <c r="B1380" s="128"/>
      <c r="C1380" s="124"/>
      <c r="D1380" s="124"/>
      <c r="F1380" s="91" t="s">
        <v>280</v>
      </c>
      <c r="G1380" s="86" t="s">
        <v>683</v>
      </c>
      <c r="H1380" s="92">
        <v>0</v>
      </c>
      <c r="I1380" s="99">
        <v>0</v>
      </c>
      <c r="J1380" s="99">
        <v>0</v>
      </c>
      <c r="K1380" s="99">
        <v>0</v>
      </c>
      <c r="L1380" s="99">
        <v>0</v>
      </c>
      <c r="M1380" s="99">
        <v>0</v>
      </c>
      <c r="N1380" s="99">
        <v>0</v>
      </c>
      <c r="O1380" s="99">
        <v>0</v>
      </c>
      <c r="P1380" s="99">
        <v>0</v>
      </c>
      <c r="Q1380" s="99">
        <v>0</v>
      </c>
      <c r="R1380" s="99">
        <v>0</v>
      </c>
      <c r="S1380" s="99">
        <v>0</v>
      </c>
      <c r="T1380" s="99">
        <v>0</v>
      </c>
      <c r="U1380" s="99">
        <v>0</v>
      </c>
      <c r="V1380" s="99">
        <v>0</v>
      </c>
      <c r="W1380" s="99">
        <v>0</v>
      </c>
      <c r="X1380" s="99">
        <v>0</v>
      </c>
      <c r="Y1380" s="99">
        <v>0</v>
      </c>
      <c r="Z1380" s="99">
        <v>0</v>
      </c>
      <c r="AA1380" s="99">
        <v>0</v>
      </c>
      <c r="AB1380" s="99">
        <v>0</v>
      </c>
      <c r="AC1380" s="99">
        <v>0</v>
      </c>
      <c r="AD1380" s="99">
        <v>0</v>
      </c>
    </row>
    <row r="1381" spans="1:30" hidden="1" outlineLevel="1" x14ac:dyDescent="0.2">
      <c r="A1381" s="129"/>
      <c r="B1381" s="128"/>
      <c r="C1381" s="124"/>
      <c r="D1381" s="124"/>
      <c r="F1381" s="91" t="s">
        <v>280</v>
      </c>
      <c r="G1381" s="86" t="s">
        <v>682</v>
      </c>
      <c r="H1381" s="92">
        <v>0</v>
      </c>
      <c r="I1381" s="99">
        <v>0</v>
      </c>
      <c r="J1381" s="99">
        <v>0</v>
      </c>
      <c r="K1381" s="99">
        <v>0</v>
      </c>
      <c r="L1381" s="99">
        <v>0</v>
      </c>
      <c r="M1381" s="99">
        <v>0</v>
      </c>
      <c r="N1381" s="99">
        <v>0</v>
      </c>
      <c r="O1381" s="99">
        <v>0</v>
      </c>
      <c r="P1381" s="99">
        <v>0</v>
      </c>
      <c r="Q1381" s="99">
        <v>0</v>
      </c>
      <c r="R1381" s="99">
        <v>0</v>
      </c>
      <c r="S1381" s="99">
        <v>0</v>
      </c>
      <c r="T1381" s="99">
        <v>0</v>
      </c>
      <c r="U1381" s="99">
        <v>0</v>
      </c>
      <c r="V1381" s="99">
        <v>0</v>
      </c>
      <c r="W1381" s="99">
        <v>0</v>
      </c>
      <c r="X1381" s="99">
        <v>0</v>
      </c>
      <c r="Y1381" s="99">
        <v>0</v>
      </c>
      <c r="Z1381" s="99">
        <v>0</v>
      </c>
      <c r="AA1381" s="99">
        <v>0</v>
      </c>
      <c r="AB1381" s="99">
        <v>0</v>
      </c>
      <c r="AC1381" s="99">
        <v>0</v>
      </c>
      <c r="AD1381" s="99">
        <v>0</v>
      </c>
    </row>
    <row r="1382" spans="1:30" hidden="1" outlineLevel="1" x14ac:dyDescent="0.2">
      <c r="A1382" s="129"/>
      <c r="B1382" s="128"/>
      <c r="C1382" s="124"/>
      <c r="D1382" s="124"/>
      <c r="F1382" s="91" t="s">
        <v>280</v>
      </c>
      <c r="G1382" s="86" t="s">
        <v>681</v>
      </c>
      <c r="H1382" s="92">
        <v>0</v>
      </c>
      <c r="I1382" s="99">
        <v>0</v>
      </c>
      <c r="J1382" s="99">
        <v>0</v>
      </c>
      <c r="K1382" s="99">
        <v>0</v>
      </c>
      <c r="L1382" s="99">
        <v>0</v>
      </c>
      <c r="M1382" s="99">
        <v>0</v>
      </c>
      <c r="N1382" s="99">
        <v>0</v>
      </c>
      <c r="O1382" s="99">
        <v>0</v>
      </c>
      <c r="P1382" s="99">
        <v>0</v>
      </c>
      <c r="Q1382" s="99">
        <v>0</v>
      </c>
      <c r="R1382" s="99">
        <v>0</v>
      </c>
      <c r="S1382" s="99">
        <v>0</v>
      </c>
      <c r="T1382" s="99">
        <v>0</v>
      </c>
      <c r="U1382" s="99">
        <v>0</v>
      </c>
      <c r="V1382" s="99">
        <v>0</v>
      </c>
      <c r="W1382" s="99">
        <v>0</v>
      </c>
      <c r="X1382" s="99">
        <v>0</v>
      </c>
      <c r="Y1382" s="99">
        <v>0</v>
      </c>
      <c r="Z1382" s="99">
        <v>0</v>
      </c>
      <c r="AA1382" s="99">
        <v>0</v>
      </c>
      <c r="AB1382" s="99">
        <v>0</v>
      </c>
      <c r="AC1382" s="99">
        <v>0</v>
      </c>
      <c r="AD1382" s="99">
        <v>0</v>
      </c>
    </row>
    <row r="1383" spans="1:30" collapsed="1" x14ac:dyDescent="0.2">
      <c r="A1383" s="129"/>
      <c r="B1383" s="128"/>
      <c r="C1383" s="124"/>
      <c r="D1383" s="124" t="s">
        <v>544</v>
      </c>
      <c r="E1383" s="112">
        <v>1834884</v>
      </c>
      <c r="F1383" s="112" t="s">
        <v>280</v>
      </c>
      <c r="G1383" s="86" t="s">
        <v>679</v>
      </c>
      <c r="H1383" s="92">
        <v>1834883.9999999995</v>
      </c>
      <c r="I1383" s="99">
        <v>901941.77213400882</v>
      </c>
      <c r="J1383" s="99">
        <v>44397.387725302746</v>
      </c>
      <c r="K1383" s="99">
        <v>162430.81580097141</v>
      </c>
      <c r="L1383" s="99">
        <v>5096.1343056492969</v>
      </c>
      <c r="M1383" s="99">
        <v>504.77572987044982</v>
      </c>
      <c r="N1383" s="99">
        <v>168031.72583649115</v>
      </c>
      <c r="O1383" s="99">
        <v>123341.47315896374</v>
      </c>
      <c r="P1383" s="99">
        <v>22972.916262715371</v>
      </c>
      <c r="Q1383" s="99">
        <v>10949.523884361157</v>
      </c>
      <c r="R1383" s="99">
        <v>386.11339484114211</v>
      </c>
      <c r="S1383" s="99">
        <v>157650.0267008814</v>
      </c>
      <c r="T1383" s="99">
        <v>4308.3285107728325</v>
      </c>
      <c r="U1383" s="99">
        <v>70509.345328670723</v>
      </c>
      <c r="V1383" s="99">
        <v>393182.34072587674</v>
      </c>
      <c r="W1383" s="99">
        <v>55637.123784762247</v>
      </c>
      <c r="X1383" s="99">
        <v>523637.1383500825</v>
      </c>
      <c r="Y1383" s="99">
        <v>37747.048661249697</v>
      </c>
      <c r="Z1383" s="99">
        <v>631.73683630181222</v>
      </c>
      <c r="AA1383" s="99">
        <v>38378.785497551507</v>
      </c>
      <c r="AB1383" s="99">
        <v>492.24925309715314</v>
      </c>
      <c r="AC1383" s="99">
        <v>291.97422156767698</v>
      </c>
      <c r="AD1383" s="99">
        <v>62.940281016666439</v>
      </c>
    </row>
    <row r="1384" spans="1:30" hidden="1" outlineLevel="1" x14ac:dyDescent="0.2">
      <c r="A1384" s="129"/>
      <c r="B1384" s="128"/>
      <c r="C1384" s="124"/>
      <c r="D1384" s="124"/>
      <c r="F1384" s="91" t="s">
        <v>280</v>
      </c>
      <c r="G1384" s="86" t="s">
        <v>687</v>
      </c>
      <c r="H1384" s="92">
        <v>0</v>
      </c>
      <c r="I1384" s="99">
        <v>0</v>
      </c>
      <c r="J1384" s="99">
        <v>0</v>
      </c>
      <c r="K1384" s="99">
        <v>0</v>
      </c>
      <c r="L1384" s="99">
        <v>0</v>
      </c>
      <c r="M1384" s="99">
        <v>0</v>
      </c>
      <c r="N1384" s="99">
        <v>0</v>
      </c>
      <c r="O1384" s="99">
        <v>0</v>
      </c>
      <c r="P1384" s="99">
        <v>0</v>
      </c>
      <c r="Q1384" s="99">
        <v>0</v>
      </c>
      <c r="R1384" s="99">
        <v>0</v>
      </c>
      <c r="S1384" s="99">
        <v>0</v>
      </c>
      <c r="T1384" s="99">
        <v>0</v>
      </c>
      <c r="U1384" s="99">
        <v>0</v>
      </c>
      <c r="V1384" s="99">
        <v>0</v>
      </c>
      <c r="W1384" s="99">
        <v>0</v>
      </c>
      <c r="X1384" s="99">
        <v>0</v>
      </c>
      <c r="Y1384" s="99">
        <v>0</v>
      </c>
      <c r="Z1384" s="99">
        <v>0</v>
      </c>
      <c r="AA1384" s="99">
        <v>0</v>
      </c>
      <c r="AB1384" s="99">
        <v>0</v>
      </c>
      <c r="AC1384" s="99">
        <v>0</v>
      </c>
      <c r="AD1384" s="99">
        <v>0</v>
      </c>
    </row>
    <row r="1385" spans="1:30" hidden="1" outlineLevel="1" x14ac:dyDescent="0.2">
      <c r="A1385" s="129"/>
      <c r="B1385" s="128"/>
      <c r="C1385" s="124"/>
      <c r="D1385" s="124"/>
      <c r="F1385" s="91" t="s">
        <v>280</v>
      </c>
      <c r="G1385" s="86" t="s">
        <v>686</v>
      </c>
      <c r="H1385" s="92">
        <v>137.70959999999994</v>
      </c>
      <c r="I1385" s="99">
        <v>67.833406582623539</v>
      </c>
      <c r="J1385" s="99">
        <v>3.3532476713341044</v>
      </c>
      <c r="K1385" s="99">
        <v>12.282754042839565</v>
      </c>
      <c r="L1385" s="99">
        <v>0.38661748860641021</v>
      </c>
      <c r="M1385" s="99">
        <v>3.6255750970344343E-2</v>
      </c>
      <c r="N1385" s="99">
        <v>12.705627282416319</v>
      </c>
      <c r="O1385" s="99">
        <v>9.3368037871486305</v>
      </c>
      <c r="P1385" s="99">
        <v>1.7397185635032975</v>
      </c>
      <c r="Q1385" s="99">
        <v>0.78614642528665257</v>
      </c>
      <c r="R1385" s="99">
        <v>3.5352125983610885E-2</v>
      </c>
      <c r="S1385" s="99">
        <v>11.898020901922191</v>
      </c>
      <c r="T1385" s="99">
        <v>0.32615847100261552</v>
      </c>
      <c r="U1385" s="99">
        <v>5.3375278064764231</v>
      </c>
      <c r="V1385" s="99">
        <v>28.208984433454788</v>
      </c>
      <c r="W1385" s="99">
        <v>5.0940750455287951</v>
      </c>
      <c r="X1385" s="99">
        <v>38.966745756462622</v>
      </c>
      <c r="Y1385" s="99">
        <v>2.8673176273882426</v>
      </c>
      <c r="Z1385" s="99">
        <v>4.8026474239103285E-2</v>
      </c>
      <c r="AA1385" s="99">
        <v>2.9153441016273458</v>
      </c>
      <c r="AB1385" s="99">
        <v>3.7207703613842742E-2</v>
      </c>
      <c r="AC1385" s="99">
        <v>0</v>
      </c>
      <c r="AD1385" s="99">
        <v>0</v>
      </c>
    </row>
    <row r="1386" spans="1:30" hidden="1" outlineLevel="1" x14ac:dyDescent="0.2">
      <c r="A1386" s="129"/>
      <c r="B1386" s="128"/>
      <c r="C1386" s="124"/>
      <c r="D1386" s="124"/>
      <c r="F1386" s="91" t="s">
        <v>280</v>
      </c>
      <c r="G1386" s="86" t="s">
        <v>685</v>
      </c>
      <c r="H1386" s="92">
        <v>30.290400000000002</v>
      </c>
      <c r="I1386" s="99">
        <v>14.747409271955535</v>
      </c>
      <c r="J1386" s="99">
        <v>0.71172926336632403</v>
      </c>
      <c r="K1386" s="99">
        <v>2.5892362598516128</v>
      </c>
      <c r="L1386" s="99">
        <v>7.9979071911356434E-2</v>
      </c>
      <c r="M1386" s="99">
        <v>9.960970423616022E-3</v>
      </c>
      <c r="N1386" s="99">
        <v>2.6791763021865851</v>
      </c>
      <c r="O1386" s="99">
        <v>1.9562084636017751</v>
      </c>
      <c r="P1386" s="99">
        <v>0.36365687174829486</v>
      </c>
      <c r="Q1386" s="99">
        <v>0.21638017180214128</v>
      </c>
      <c r="R1386" s="99">
        <v>0</v>
      </c>
      <c r="S1386" s="99">
        <v>2.5362455071522114</v>
      </c>
      <c r="T1386" s="99">
        <v>6.8307440635305902E-2</v>
      </c>
      <c r="U1386" s="99">
        <v>1.1182318029684688</v>
      </c>
      <c r="V1386" s="99">
        <v>7.7903666110511844</v>
      </c>
      <c r="W1386" s="99">
        <v>0</v>
      </c>
      <c r="X1386" s="99">
        <v>8.9769058546549587</v>
      </c>
      <c r="Y1386" s="99">
        <v>0.58876143542441972</v>
      </c>
      <c r="Z1386" s="99">
        <v>9.8146691240218256E-3</v>
      </c>
      <c r="AA1386" s="99">
        <v>0.59857610454844157</v>
      </c>
      <c r="AB1386" s="99">
        <v>7.8621070773626633E-3</v>
      </c>
      <c r="AC1386" s="99">
        <v>2.6732844813824597E-2</v>
      </c>
      <c r="AD1386" s="99">
        <v>5.7627442447587759E-3</v>
      </c>
    </row>
    <row r="1387" spans="1:30" hidden="1" outlineLevel="1" x14ac:dyDescent="0.2">
      <c r="A1387" s="129"/>
      <c r="B1387" s="128"/>
      <c r="C1387" s="124"/>
      <c r="D1387" s="124"/>
      <c r="F1387" s="91" t="s">
        <v>280</v>
      </c>
      <c r="G1387" s="86" t="s">
        <v>684</v>
      </c>
      <c r="H1387" s="92">
        <v>0</v>
      </c>
      <c r="I1387" s="99">
        <v>0</v>
      </c>
      <c r="J1387" s="99">
        <v>0</v>
      </c>
      <c r="K1387" s="99">
        <v>0</v>
      </c>
      <c r="L1387" s="99">
        <v>0</v>
      </c>
      <c r="M1387" s="99">
        <v>0</v>
      </c>
      <c r="N1387" s="99">
        <v>0</v>
      </c>
      <c r="O1387" s="99">
        <v>0</v>
      </c>
      <c r="P1387" s="99">
        <v>0</v>
      </c>
      <c r="Q1387" s="99">
        <v>0</v>
      </c>
      <c r="R1387" s="99">
        <v>0</v>
      </c>
      <c r="S1387" s="99">
        <v>0</v>
      </c>
      <c r="T1387" s="99">
        <v>0</v>
      </c>
      <c r="U1387" s="99">
        <v>0</v>
      </c>
      <c r="V1387" s="99">
        <v>0</v>
      </c>
      <c r="W1387" s="99">
        <v>0</v>
      </c>
      <c r="X1387" s="99">
        <v>0</v>
      </c>
      <c r="Y1387" s="99">
        <v>0</v>
      </c>
      <c r="Z1387" s="99">
        <v>0</v>
      </c>
      <c r="AA1387" s="99">
        <v>0</v>
      </c>
      <c r="AB1387" s="99">
        <v>0</v>
      </c>
      <c r="AC1387" s="99">
        <v>0</v>
      </c>
      <c r="AD1387" s="99">
        <v>0</v>
      </c>
    </row>
    <row r="1388" spans="1:30" hidden="1" outlineLevel="1" x14ac:dyDescent="0.2">
      <c r="A1388" s="129"/>
      <c r="B1388" s="128"/>
      <c r="C1388" s="124"/>
      <c r="D1388" s="124"/>
      <c r="F1388" s="91" t="s">
        <v>280</v>
      </c>
      <c r="G1388" s="86" t="s">
        <v>683</v>
      </c>
      <c r="H1388" s="92">
        <v>0</v>
      </c>
      <c r="I1388" s="99">
        <v>0</v>
      </c>
      <c r="J1388" s="99">
        <v>0</v>
      </c>
      <c r="K1388" s="99">
        <v>0</v>
      </c>
      <c r="L1388" s="99">
        <v>0</v>
      </c>
      <c r="M1388" s="99">
        <v>0</v>
      </c>
      <c r="N1388" s="99">
        <v>0</v>
      </c>
      <c r="O1388" s="99">
        <v>0</v>
      </c>
      <c r="P1388" s="99">
        <v>0</v>
      </c>
      <c r="Q1388" s="99">
        <v>0</v>
      </c>
      <c r="R1388" s="99">
        <v>0</v>
      </c>
      <c r="S1388" s="99">
        <v>0</v>
      </c>
      <c r="T1388" s="99">
        <v>0</v>
      </c>
      <c r="U1388" s="99">
        <v>0</v>
      </c>
      <c r="V1388" s="99">
        <v>0</v>
      </c>
      <c r="W1388" s="99">
        <v>0</v>
      </c>
      <c r="X1388" s="99">
        <v>0</v>
      </c>
      <c r="Y1388" s="99">
        <v>0</v>
      </c>
      <c r="Z1388" s="99">
        <v>0</v>
      </c>
      <c r="AA1388" s="99">
        <v>0</v>
      </c>
      <c r="AB1388" s="99">
        <v>0</v>
      </c>
      <c r="AC1388" s="99">
        <v>0</v>
      </c>
      <c r="AD1388" s="99">
        <v>0</v>
      </c>
    </row>
    <row r="1389" spans="1:30" hidden="1" outlineLevel="1" x14ac:dyDescent="0.2">
      <c r="A1389" s="129"/>
      <c r="B1389" s="128"/>
      <c r="C1389" s="124"/>
      <c r="D1389" s="124"/>
      <c r="F1389" s="91" t="s">
        <v>280</v>
      </c>
      <c r="G1389" s="86" t="s">
        <v>682</v>
      </c>
      <c r="H1389" s="92">
        <v>0</v>
      </c>
      <c r="I1389" s="99">
        <v>0</v>
      </c>
      <c r="J1389" s="99">
        <v>0</v>
      </c>
      <c r="K1389" s="99">
        <v>0</v>
      </c>
      <c r="L1389" s="99">
        <v>0</v>
      </c>
      <c r="M1389" s="99">
        <v>0</v>
      </c>
      <c r="N1389" s="99">
        <v>0</v>
      </c>
      <c r="O1389" s="99">
        <v>0</v>
      </c>
      <c r="P1389" s="99">
        <v>0</v>
      </c>
      <c r="Q1389" s="99">
        <v>0</v>
      </c>
      <c r="R1389" s="99">
        <v>0</v>
      </c>
      <c r="S1389" s="99">
        <v>0</v>
      </c>
      <c r="T1389" s="99">
        <v>0</v>
      </c>
      <c r="U1389" s="99">
        <v>0</v>
      </c>
      <c r="V1389" s="99">
        <v>0</v>
      </c>
      <c r="W1389" s="99">
        <v>0</v>
      </c>
      <c r="X1389" s="99">
        <v>0</v>
      </c>
      <c r="Y1389" s="99">
        <v>0</v>
      </c>
      <c r="Z1389" s="99">
        <v>0</v>
      </c>
      <c r="AA1389" s="99">
        <v>0</v>
      </c>
      <c r="AB1389" s="99">
        <v>0</v>
      </c>
      <c r="AC1389" s="99">
        <v>0</v>
      </c>
      <c r="AD1389" s="99">
        <v>0</v>
      </c>
    </row>
    <row r="1390" spans="1:30" hidden="1" outlineLevel="1" x14ac:dyDescent="0.2">
      <c r="A1390" s="129"/>
      <c r="B1390" s="128"/>
      <c r="C1390" s="124"/>
      <c r="D1390" s="124"/>
      <c r="F1390" s="91" t="s">
        <v>280</v>
      </c>
      <c r="G1390" s="86" t="s">
        <v>681</v>
      </c>
      <c r="H1390" s="92">
        <v>0</v>
      </c>
      <c r="I1390" s="99">
        <v>0</v>
      </c>
      <c r="J1390" s="99">
        <v>0</v>
      </c>
      <c r="K1390" s="99">
        <v>0</v>
      </c>
      <c r="L1390" s="99">
        <v>0</v>
      </c>
      <c r="M1390" s="99">
        <v>0</v>
      </c>
      <c r="N1390" s="99">
        <v>0</v>
      </c>
      <c r="O1390" s="99">
        <v>0</v>
      </c>
      <c r="P1390" s="99">
        <v>0</v>
      </c>
      <c r="Q1390" s="99">
        <v>0</v>
      </c>
      <c r="R1390" s="99">
        <v>0</v>
      </c>
      <c r="S1390" s="99">
        <v>0</v>
      </c>
      <c r="T1390" s="99">
        <v>0</v>
      </c>
      <c r="U1390" s="99">
        <v>0</v>
      </c>
      <c r="V1390" s="99">
        <v>0</v>
      </c>
      <c r="W1390" s="99">
        <v>0</v>
      </c>
      <c r="X1390" s="99">
        <v>0</v>
      </c>
      <c r="Y1390" s="99">
        <v>0</v>
      </c>
      <c r="Z1390" s="99">
        <v>0</v>
      </c>
      <c r="AA1390" s="99">
        <v>0</v>
      </c>
      <c r="AB1390" s="99">
        <v>0</v>
      </c>
      <c r="AC1390" s="99">
        <v>0</v>
      </c>
      <c r="AD1390" s="99">
        <v>0</v>
      </c>
    </row>
    <row r="1391" spans="1:30" collapsed="1" x14ac:dyDescent="0.2">
      <c r="A1391" s="129"/>
      <c r="B1391" s="128"/>
      <c r="C1391" s="124"/>
      <c r="D1391" s="124" t="s">
        <v>543</v>
      </c>
      <c r="E1391" s="112">
        <v>168</v>
      </c>
      <c r="F1391" s="112" t="s">
        <v>280</v>
      </c>
      <c r="G1391" s="86" t="s">
        <v>679</v>
      </c>
      <c r="H1391" s="92">
        <v>167.99999999999997</v>
      </c>
      <c r="I1391" s="99">
        <v>82.580815854579072</v>
      </c>
      <c r="J1391" s="99">
        <v>4.0649769347004288</v>
      </c>
      <c r="K1391" s="99">
        <v>14.871990302691176</v>
      </c>
      <c r="L1391" s="99">
        <v>0.46659656051776671</v>
      </c>
      <c r="M1391" s="99">
        <v>4.6216721393960367E-2</v>
      </c>
      <c r="N1391" s="99">
        <v>15.384803584602903</v>
      </c>
      <c r="O1391" s="99">
        <v>11.293012250750406</v>
      </c>
      <c r="P1391" s="99">
        <v>2.1033754352515923</v>
      </c>
      <c r="Q1391" s="99">
        <v>1.0025265970887938</v>
      </c>
      <c r="R1391" s="99">
        <v>3.5352125983610885E-2</v>
      </c>
      <c r="S1391" s="99">
        <v>14.434266409074404</v>
      </c>
      <c r="T1391" s="99">
        <v>0.39446591163792144</v>
      </c>
      <c r="U1391" s="99">
        <v>6.4557596094448924</v>
      </c>
      <c r="V1391" s="99">
        <v>35.999351044505971</v>
      </c>
      <c r="W1391" s="99">
        <v>5.0940750455287951</v>
      </c>
      <c r="X1391" s="99">
        <v>47.943651611117581</v>
      </c>
      <c r="Y1391" s="99">
        <v>3.4560790628126621</v>
      </c>
      <c r="Z1391" s="99">
        <v>5.7841143363125111E-2</v>
      </c>
      <c r="AA1391" s="99">
        <v>3.5139202061757873</v>
      </c>
      <c r="AB1391" s="99">
        <v>4.50698106912054E-2</v>
      </c>
      <c r="AC1391" s="99">
        <v>2.6732844813824597E-2</v>
      </c>
      <c r="AD1391" s="99">
        <v>5.7627442447587759E-3</v>
      </c>
    </row>
    <row r="1392" spans="1:30" hidden="1" outlineLevel="1" x14ac:dyDescent="0.2">
      <c r="A1392" s="129"/>
      <c r="B1392" s="128"/>
      <c r="C1392" s="124"/>
      <c r="D1392" s="124"/>
      <c r="F1392" s="91" t="s">
        <v>280</v>
      </c>
      <c r="G1392" s="86" t="s">
        <v>687</v>
      </c>
      <c r="H1392" s="92">
        <v>0</v>
      </c>
      <c r="I1392" s="99">
        <v>0</v>
      </c>
      <c r="J1392" s="99">
        <v>0</v>
      </c>
      <c r="K1392" s="99">
        <v>0</v>
      </c>
      <c r="L1392" s="99">
        <v>0</v>
      </c>
      <c r="M1392" s="99">
        <v>0</v>
      </c>
      <c r="N1392" s="99">
        <v>0</v>
      </c>
      <c r="O1392" s="99">
        <v>0</v>
      </c>
      <c r="P1392" s="99">
        <v>0</v>
      </c>
      <c r="Q1392" s="99">
        <v>0</v>
      </c>
      <c r="R1392" s="99">
        <v>0</v>
      </c>
      <c r="S1392" s="99">
        <v>0</v>
      </c>
      <c r="T1392" s="99">
        <v>0</v>
      </c>
      <c r="U1392" s="99">
        <v>0</v>
      </c>
      <c r="V1392" s="99">
        <v>0</v>
      </c>
      <c r="W1392" s="99">
        <v>0</v>
      </c>
      <c r="X1392" s="99">
        <v>0</v>
      </c>
      <c r="Y1392" s="99">
        <v>0</v>
      </c>
      <c r="Z1392" s="99">
        <v>0</v>
      </c>
      <c r="AA1392" s="99">
        <v>0</v>
      </c>
      <c r="AB1392" s="99">
        <v>0</v>
      </c>
      <c r="AC1392" s="99">
        <v>0</v>
      </c>
      <c r="AD1392" s="99">
        <v>0</v>
      </c>
    </row>
    <row r="1393" spans="1:30" hidden="1" outlineLevel="1" x14ac:dyDescent="0.2">
      <c r="A1393" s="129"/>
      <c r="B1393" s="128"/>
      <c r="C1393" s="124"/>
      <c r="D1393" s="124"/>
      <c r="F1393" s="91" t="s">
        <v>280</v>
      </c>
      <c r="G1393" s="86" t="s">
        <v>686</v>
      </c>
      <c r="H1393" s="92">
        <v>368628.10669999995</v>
      </c>
      <c r="I1393" s="99">
        <v>181579.93516475128</v>
      </c>
      <c r="J1393" s="99">
        <v>8976.1450209722116</v>
      </c>
      <c r="K1393" s="99">
        <v>32879.104781901333</v>
      </c>
      <c r="L1393" s="99">
        <v>1034.9174846349842</v>
      </c>
      <c r="M1393" s="99">
        <v>97.05125014657456</v>
      </c>
      <c r="N1393" s="99">
        <v>34011.073516682889</v>
      </c>
      <c r="O1393" s="99">
        <v>24993.234332871416</v>
      </c>
      <c r="P1393" s="99">
        <v>4656.96770780733</v>
      </c>
      <c r="Q1393" s="99">
        <v>2104.3969944171777</v>
      </c>
      <c r="R1393" s="99">
        <v>94.632380525093069</v>
      </c>
      <c r="S1393" s="99">
        <v>31849.231415621016</v>
      </c>
      <c r="T1393" s="99">
        <v>873.07769138724541</v>
      </c>
      <c r="U1393" s="99">
        <v>14287.767662966182</v>
      </c>
      <c r="V1393" s="99">
        <v>75511.253562817772</v>
      </c>
      <c r="W1393" s="99">
        <v>13636.080849998809</v>
      </c>
      <c r="X1393" s="99">
        <v>104308.17976717</v>
      </c>
      <c r="Y1393" s="99">
        <v>7675.3826043475829</v>
      </c>
      <c r="Z1393" s="99">
        <v>128.55972474131772</v>
      </c>
      <c r="AA1393" s="99">
        <v>7803.9423290889008</v>
      </c>
      <c r="AB1393" s="99">
        <v>99.599485713600203</v>
      </c>
      <c r="AC1393" s="99">
        <v>0</v>
      </c>
      <c r="AD1393" s="99">
        <v>0</v>
      </c>
    </row>
    <row r="1394" spans="1:30" hidden="1" outlineLevel="1" x14ac:dyDescent="0.2">
      <c r="A1394" s="129"/>
      <c r="B1394" s="128"/>
      <c r="C1394" s="124"/>
      <c r="D1394" s="124"/>
      <c r="F1394" s="91" t="s">
        <v>280</v>
      </c>
      <c r="G1394" s="86" t="s">
        <v>685</v>
      </c>
      <c r="H1394" s="92">
        <v>81082.893299999996</v>
      </c>
      <c r="I1394" s="99">
        <v>39476.620066073781</v>
      </c>
      <c r="J1394" s="99">
        <v>1905.1933259388866</v>
      </c>
      <c r="K1394" s="99">
        <v>6931.0001646079081</v>
      </c>
      <c r="L1394" s="99">
        <v>214.09207385909534</v>
      </c>
      <c r="M1394" s="99">
        <v>26.664035536754671</v>
      </c>
      <c r="N1394" s="99">
        <v>7171.7562740037583</v>
      </c>
      <c r="O1394" s="99">
        <v>5236.478954612011</v>
      </c>
      <c r="P1394" s="99">
        <v>973.45533006427047</v>
      </c>
      <c r="Q1394" s="99">
        <v>579.21752048400447</v>
      </c>
      <c r="R1394" s="99">
        <v>0</v>
      </c>
      <c r="S1394" s="99">
        <v>6789.1518051602852</v>
      </c>
      <c r="T1394" s="99">
        <v>182.84885378300032</v>
      </c>
      <c r="U1394" s="99">
        <v>2993.3401330044821</v>
      </c>
      <c r="V1394" s="99">
        <v>20853.652137038327</v>
      </c>
      <c r="W1394" s="99">
        <v>0</v>
      </c>
      <c r="X1394" s="99">
        <v>24029.841123825809</v>
      </c>
      <c r="Y1394" s="99">
        <v>1576.0267493223287</v>
      </c>
      <c r="Z1394" s="99">
        <v>26.272408728767733</v>
      </c>
      <c r="AA1394" s="99">
        <v>1602.2991580510964</v>
      </c>
      <c r="AB1394" s="99">
        <v>21.045690689689525</v>
      </c>
      <c r="AC1394" s="99">
        <v>71.559847464701633</v>
      </c>
      <c r="AD1394" s="99">
        <v>15.426008791992345</v>
      </c>
    </row>
    <row r="1395" spans="1:30" hidden="1" outlineLevel="1" x14ac:dyDescent="0.2">
      <c r="A1395" s="129"/>
      <c r="B1395" s="128"/>
      <c r="C1395" s="124"/>
      <c r="D1395" s="124"/>
      <c r="F1395" s="91" t="s">
        <v>280</v>
      </c>
      <c r="G1395" s="86" t="s">
        <v>684</v>
      </c>
      <c r="H1395" s="92">
        <v>0</v>
      </c>
      <c r="I1395" s="99">
        <v>0</v>
      </c>
      <c r="J1395" s="99">
        <v>0</v>
      </c>
      <c r="K1395" s="99">
        <v>0</v>
      </c>
      <c r="L1395" s="99">
        <v>0</v>
      </c>
      <c r="M1395" s="99">
        <v>0</v>
      </c>
      <c r="N1395" s="99">
        <v>0</v>
      </c>
      <c r="O1395" s="99">
        <v>0</v>
      </c>
      <c r="P1395" s="99">
        <v>0</v>
      </c>
      <c r="Q1395" s="99">
        <v>0</v>
      </c>
      <c r="R1395" s="99">
        <v>0</v>
      </c>
      <c r="S1395" s="99">
        <v>0</v>
      </c>
      <c r="T1395" s="99">
        <v>0</v>
      </c>
      <c r="U1395" s="99">
        <v>0</v>
      </c>
      <c r="V1395" s="99">
        <v>0</v>
      </c>
      <c r="W1395" s="99">
        <v>0</v>
      </c>
      <c r="X1395" s="99">
        <v>0</v>
      </c>
      <c r="Y1395" s="99">
        <v>0</v>
      </c>
      <c r="Z1395" s="99">
        <v>0</v>
      </c>
      <c r="AA1395" s="99">
        <v>0</v>
      </c>
      <c r="AB1395" s="99">
        <v>0</v>
      </c>
      <c r="AC1395" s="99">
        <v>0</v>
      </c>
      <c r="AD1395" s="99">
        <v>0</v>
      </c>
    </row>
    <row r="1396" spans="1:30" hidden="1" outlineLevel="1" x14ac:dyDescent="0.2">
      <c r="A1396" s="129"/>
      <c r="B1396" s="128"/>
      <c r="C1396" s="124"/>
      <c r="D1396" s="124"/>
      <c r="F1396" s="91" t="s">
        <v>280</v>
      </c>
      <c r="G1396" s="86" t="s">
        <v>683</v>
      </c>
      <c r="H1396" s="92">
        <v>0</v>
      </c>
      <c r="I1396" s="99">
        <v>0</v>
      </c>
      <c r="J1396" s="99">
        <v>0</v>
      </c>
      <c r="K1396" s="99">
        <v>0</v>
      </c>
      <c r="L1396" s="99">
        <v>0</v>
      </c>
      <c r="M1396" s="99">
        <v>0</v>
      </c>
      <c r="N1396" s="99">
        <v>0</v>
      </c>
      <c r="O1396" s="99">
        <v>0</v>
      </c>
      <c r="P1396" s="99">
        <v>0</v>
      </c>
      <c r="Q1396" s="99">
        <v>0</v>
      </c>
      <c r="R1396" s="99">
        <v>0</v>
      </c>
      <c r="S1396" s="99">
        <v>0</v>
      </c>
      <c r="T1396" s="99">
        <v>0</v>
      </c>
      <c r="U1396" s="99">
        <v>0</v>
      </c>
      <c r="V1396" s="99">
        <v>0</v>
      </c>
      <c r="W1396" s="99">
        <v>0</v>
      </c>
      <c r="X1396" s="99">
        <v>0</v>
      </c>
      <c r="Y1396" s="99">
        <v>0</v>
      </c>
      <c r="Z1396" s="99">
        <v>0</v>
      </c>
      <c r="AA1396" s="99">
        <v>0</v>
      </c>
      <c r="AB1396" s="99">
        <v>0</v>
      </c>
      <c r="AC1396" s="99">
        <v>0</v>
      </c>
      <c r="AD1396" s="99">
        <v>0</v>
      </c>
    </row>
    <row r="1397" spans="1:30" hidden="1" outlineLevel="1" x14ac:dyDescent="0.2">
      <c r="A1397" s="129"/>
      <c r="B1397" s="128"/>
      <c r="C1397" s="124"/>
      <c r="D1397" s="124"/>
      <c r="F1397" s="91" t="s">
        <v>280</v>
      </c>
      <c r="G1397" s="86" t="s">
        <v>682</v>
      </c>
      <c r="H1397" s="92">
        <v>0</v>
      </c>
      <c r="I1397" s="99">
        <v>0</v>
      </c>
      <c r="J1397" s="99">
        <v>0</v>
      </c>
      <c r="K1397" s="99">
        <v>0</v>
      </c>
      <c r="L1397" s="99">
        <v>0</v>
      </c>
      <c r="M1397" s="99">
        <v>0</v>
      </c>
      <c r="N1397" s="99">
        <v>0</v>
      </c>
      <c r="O1397" s="99">
        <v>0</v>
      </c>
      <c r="P1397" s="99">
        <v>0</v>
      </c>
      <c r="Q1397" s="99">
        <v>0</v>
      </c>
      <c r="R1397" s="99">
        <v>0</v>
      </c>
      <c r="S1397" s="99">
        <v>0</v>
      </c>
      <c r="T1397" s="99">
        <v>0</v>
      </c>
      <c r="U1397" s="99">
        <v>0</v>
      </c>
      <c r="V1397" s="99">
        <v>0</v>
      </c>
      <c r="W1397" s="99">
        <v>0</v>
      </c>
      <c r="X1397" s="99">
        <v>0</v>
      </c>
      <c r="Y1397" s="99">
        <v>0</v>
      </c>
      <c r="Z1397" s="99">
        <v>0</v>
      </c>
      <c r="AA1397" s="99">
        <v>0</v>
      </c>
      <c r="AB1397" s="99">
        <v>0</v>
      </c>
      <c r="AC1397" s="99">
        <v>0</v>
      </c>
      <c r="AD1397" s="99">
        <v>0</v>
      </c>
    </row>
    <row r="1398" spans="1:30" hidden="1" outlineLevel="1" x14ac:dyDescent="0.2">
      <c r="A1398" s="129"/>
      <c r="B1398" s="128"/>
      <c r="C1398" s="124"/>
      <c r="D1398" s="124"/>
      <c r="F1398" s="91" t="s">
        <v>280</v>
      </c>
      <c r="G1398" s="86" t="s">
        <v>681</v>
      </c>
      <c r="H1398" s="92">
        <v>0</v>
      </c>
      <c r="I1398" s="99">
        <v>0</v>
      </c>
      <c r="J1398" s="99">
        <v>0</v>
      </c>
      <c r="K1398" s="99">
        <v>0</v>
      </c>
      <c r="L1398" s="99">
        <v>0</v>
      </c>
      <c r="M1398" s="99">
        <v>0</v>
      </c>
      <c r="N1398" s="99">
        <v>0</v>
      </c>
      <c r="O1398" s="99">
        <v>0</v>
      </c>
      <c r="P1398" s="99">
        <v>0</v>
      </c>
      <c r="Q1398" s="99">
        <v>0</v>
      </c>
      <c r="R1398" s="99">
        <v>0</v>
      </c>
      <c r="S1398" s="99">
        <v>0</v>
      </c>
      <c r="T1398" s="99">
        <v>0</v>
      </c>
      <c r="U1398" s="99">
        <v>0</v>
      </c>
      <c r="V1398" s="99">
        <v>0</v>
      </c>
      <c r="W1398" s="99">
        <v>0</v>
      </c>
      <c r="X1398" s="99">
        <v>0</v>
      </c>
      <c r="Y1398" s="99">
        <v>0</v>
      </c>
      <c r="Z1398" s="99">
        <v>0</v>
      </c>
      <c r="AA1398" s="99">
        <v>0</v>
      </c>
      <c r="AB1398" s="99">
        <v>0</v>
      </c>
      <c r="AC1398" s="99">
        <v>0</v>
      </c>
      <c r="AD1398" s="99">
        <v>0</v>
      </c>
    </row>
    <row r="1399" spans="1:30" collapsed="1" x14ac:dyDescent="0.2">
      <c r="A1399" s="129"/>
      <c r="B1399" s="128"/>
      <c r="C1399" s="124"/>
      <c r="D1399" s="124" t="s">
        <v>542</v>
      </c>
      <c r="E1399" s="112">
        <v>449711</v>
      </c>
      <c r="F1399" s="112" t="s">
        <v>280</v>
      </c>
      <c r="G1399" s="86" t="s">
        <v>679</v>
      </c>
      <c r="H1399" s="92">
        <v>449711.00000000006</v>
      </c>
      <c r="I1399" s="99">
        <v>221056.55523082506</v>
      </c>
      <c r="J1399" s="99">
        <v>10881.338346911098</v>
      </c>
      <c r="K1399" s="99">
        <v>39810.104946509236</v>
      </c>
      <c r="L1399" s="99">
        <v>1249.0095584940796</v>
      </c>
      <c r="M1399" s="99">
        <v>123.71528568332923</v>
      </c>
      <c r="N1399" s="99">
        <v>41182.829790686643</v>
      </c>
      <c r="O1399" s="99">
        <v>30229.713287483428</v>
      </c>
      <c r="P1399" s="99">
        <v>5630.4230378716002</v>
      </c>
      <c r="Q1399" s="99">
        <v>2683.6145149011818</v>
      </c>
      <c r="R1399" s="99">
        <v>94.632380525093069</v>
      </c>
      <c r="S1399" s="99">
        <v>38638.383220781303</v>
      </c>
      <c r="T1399" s="99">
        <v>1055.9265451702456</v>
      </c>
      <c r="U1399" s="99">
        <v>17281.107795970667</v>
      </c>
      <c r="V1399" s="99">
        <v>96364.905699856099</v>
      </c>
      <c r="W1399" s="99">
        <v>13636.080849998809</v>
      </c>
      <c r="X1399" s="99">
        <v>128338.02089099582</v>
      </c>
      <c r="Y1399" s="99">
        <v>9251.4093536699111</v>
      </c>
      <c r="Z1399" s="99">
        <v>154.83213347008547</v>
      </c>
      <c r="AA1399" s="99">
        <v>9406.241487139996</v>
      </c>
      <c r="AB1399" s="99">
        <v>120.64517640328971</v>
      </c>
      <c r="AC1399" s="99">
        <v>71.559847464701633</v>
      </c>
      <c r="AD1399" s="99">
        <v>15.426008791992345</v>
      </c>
    </row>
    <row r="1400" spans="1:30" hidden="1" outlineLevel="1" x14ac:dyDescent="0.2">
      <c r="A1400" s="129"/>
      <c r="B1400" s="128"/>
      <c r="C1400" s="124"/>
      <c r="D1400" s="124"/>
      <c r="F1400" s="91" t="s">
        <v>442</v>
      </c>
      <c r="G1400" s="86" t="s">
        <v>687</v>
      </c>
      <c r="H1400" s="92">
        <v>992258.99999999942</v>
      </c>
      <c r="I1400" s="99">
        <v>488769.90552777331</v>
      </c>
      <c r="J1400" s="99">
        <v>24161.642914584805</v>
      </c>
      <c r="K1400" s="99">
        <v>88502.713273395202</v>
      </c>
      <c r="L1400" s="99">
        <v>2785.7511940134023</v>
      </c>
      <c r="M1400" s="99">
        <v>261.23883303765973</v>
      </c>
      <c r="N1400" s="99">
        <v>91549.703300446257</v>
      </c>
      <c r="O1400" s="99">
        <v>67275.829637384129</v>
      </c>
      <c r="P1400" s="99">
        <v>12535.447071977689</v>
      </c>
      <c r="Q1400" s="99">
        <v>5664.5351217962188</v>
      </c>
      <c r="R1400" s="99">
        <v>254.72781255897738</v>
      </c>
      <c r="S1400" s="99">
        <v>85730.539643717013</v>
      </c>
      <c r="T1400" s="99">
        <v>2350.1170454244607</v>
      </c>
      <c r="U1400" s="99">
        <v>38459.265031097973</v>
      </c>
      <c r="V1400" s="99">
        <v>203258.29633486274</v>
      </c>
      <c r="W1400" s="99">
        <v>36705.079461427209</v>
      </c>
      <c r="X1400" s="99">
        <v>280772.75787281239</v>
      </c>
      <c r="Y1400" s="99">
        <v>20660.300528319232</v>
      </c>
      <c r="Z1400" s="99">
        <v>346.05213653963403</v>
      </c>
      <c r="AA1400" s="99">
        <v>21006.352664858867</v>
      </c>
      <c r="AB1400" s="99">
        <v>268.09807580711868</v>
      </c>
      <c r="AC1400" s="99">
        <v>0</v>
      </c>
      <c r="AD1400" s="99">
        <v>0</v>
      </c>
    </row>
    <row r="1401" spans="1:30" hidden="1" outlineLevel="1" x14ac:dyDescent="0.2">
      <c r="A1401" s="129"/>
      <c r="B1401" s="128"/>
      <c r="C1401" s="124"/>
      <c r="D1401" s="124"/>
      <c r="F1401" s="91" t="s">
        <v>442</v>
      </c>
      <c r="G1401" s="86" t="s">
        <v>686</v>
      </c>
      <c r="H1401" s="92">
        <v>0</v>
      </c>
      <c r="I1401" s="99">
        <v>0</v>
      </c>
      <c r="J1401" s="99">
        <v>0</v>
      </c>
      <c r="K1401" s="99">
        <v>0</v>
      </c>
      <c r="L1401" s="99">
        <v>0</v>
      </c>
      <c r="M1401" s="99">
        <v>0</v>
      </c>
      <c r="N1401" s="99">
        <v>0</v>
      </c>
      <c r="O1401" s="99">
        <v>0</v>
      </c>
      <c r="P1401" s="99">
        <v>0</v>
      </c>
      <c r="Q1401" s="99">
        <v>0</v>
      </c>
      <c r="R1401" s="99">
        <v>0</v>
      </c>
      <c r="S1401" s="99">
        <v>0</v>
      </c>
      <c r="T1401" s="99">
        <v>0</v>
      </c>
      <c r="U1401" s="99">
        <v>0</v>
      </c>
      <c r="V1401" s="99">
        <v>0</v>
      </c>
      <c r="W1401" s="99">
        <v>0</v>
      </c>
      <c r="X1401" s="99">
        <v>0</v>
      </c>
      <c r="Y1401" s="99">
        <v>0</v>
      </c>
      <c r="Z1401" s="99">
        <v>0</v>
      </c>
      <c r="AA1401" s="99">
        <v>0</v>
      </c>
      <c r="AB1401" s="99">
        <v>0</v>
      </c>
      <c r="AC1401" s="99">
        <v>0</v>
      </c>
      <c r="AD1401" s="99">
        <v>0</v>
      </c>
    </row>
    <row r="1402" spans="1:30" hidden="1" outlineLevel="1" x14ac:dyDescent="0.2">
      <c r="A1402" s="129"/>
      <c r="B1402" s="128"/>
      <c r="C1402" s="124"/>
      <c r="D1402" s="124"/>
      <c r="F1402" s="91" t="s">
        <v>442</v>
      </c>
      <c r="G1402" s="86" t="s">
        <v>685</v>
      </c>
      <c r="H1402" s="92">
        <v>0</v>
      </c>
      <c r="I1402" s="99">
        <v>0</v>
      </c>
      <c r="J1402" s="99">
        <v>0</v>
      </c>
      <c r="K1402" s="99">
        <v>0</v>
      </c>
      <c r="L1402" s="99">
        <v>0</v>
      </c>
      <c r="M1402" s="99">
        <v>0</v>
      </c>
      <c r="N1402" s="99">
        <v>0</v>
      </c>
      <c r="O1402" s="99">
        <v>0</v>
      </c>
      <c r="P1402" s="99">
        <v>0</v>
      </c>
      <c r="Q1402" s="99">
        <v>0</v>
      </c>
      <c r="R1402" s="99">
        <v>0</v>
      </c>
      <c r="S1402" s="99">
        <v>0</v>
      </c>
      <c r="T1402" s="99">
        <v>0</v>
      </c>
      <c r="U1402" s="99">
        <v>0</v>
      </c>
      <c r="V1402" s="99">
        <v>0</v>
      </c>
      <c r="W1402" s="99">
        <v>0</v>
      </c>
      <c r="X1402" s="99">
        <v>0</v>
      </c>
      <c r="Y1402" s="99">
        <v>0</v>
      </c>
      <c r="Z1402" s="99">
        <v>0</v>
      </c>
      <c r="AA1402" s="99">
        <v>0</v>
      </c>
      <c r="AB1402" s="99">
        <v>0</v>
      </c>
      <c r="AC1402" s="99">
        <v>0</v>
      </c>
      <c r="AD1402" s="99">
        <v>0</v>
      </c>
    </row>
    <row r="1403" spans="1:30" hidden="1" outlineLevel="1" x14ac:dyDescent="0.2">
      <c r="A1403" s="129"/>
      <c r="B1403" s="128"/>
      <c r="C1403" s="124"/>
      <c r="D1403" s="124"/>
      <c r="F1403" s="91" t="s">
        <v>442</v>
      </c>
      <c r="G1403" s="86" t="s">
        <v>684</v>
      </c>
      <c r="H1403" s="92">
        <v>0</v>
      </c>
      <c r="I1403" s="99">
        <v>0</v>
      </c>
      <c r="J1403" s="99">
        <v>0</v>
      </c>
      <c r="K1403" s="99">
        <v>0</v>
      </c>
      <c r="L1403" s="99">
        <v>0</v>
      </c>
      <c r="M1403" s="99">
        <v>0</v>
      </c>
      <c r="N1403" s="99">
        <v>0</v>
      </c>
      <c r="O1403" s="99">
        <v>0</v>
      </c>
      <c r="P1403" s="99">
        <v>0</v>
      </c>
      <c r="Q1403" s="99">
        <v>0</v>
      </c>
      <c r="R1403" s="99">
        <v>0</v>
      </c>
      <c r="S1403" s="99">
        <v>0</v>
      </c>
      <c r="T1403" s="99">
        <v>0</v>
      </c>
      <c r="U1403" s="99">
        <v>0</v>
      </c>
      <c r="V1403" s="99">
        <v>0</v>
      </c>
      <c r="W1403" s="99">
        <v>0</v>
      </c>
      <c r="X1403" s="99">
        <v>0</v>
      </c>
      <c r="Y1403" s="99">
        <v>0</v>
      </c>
      <c r="Z1403" s="99">
        <v>0</v>
      </c>
      <c r="AA1403" s="99">
        <v>0</v>
      </c>
      <c r="AB1403" s="99">
        <v>0</v>
      </c>
      <c r="AC1403" s="99">
        <v>0</v>
      </c>
      <c r="AD1403" s="99">
        <v>0</v>
      </c>
    </row>
    <row r="1404" spans="1:30" hidden="1" outlineLevel="1" x14ac:dyDescent="0.2">
      <c r="A1404" s="129"/>
      <c r="B1404" s="128"/>
      <c r="C1404" s="124"/>
      <c r="D1404" s="124"/>
      <c r="F1404" s="91" t="s">
        <v>442</v>
      </c>
      <c r="G1404" s="86" t="s">
        <v>683</v>
      </c>
      <c r="H1404" s="92">
        <v>0</v>
      </c>
      <c r="I1404" s="99">
        <v>0</v>
      </c>
      <c r="J1404" s="99">
        <v>0</v>
      </c>
      <c r="K1404" s="99">
        <v>0</v>
      </c>
      <c r="L1404" s="99">
        <v>0</v>
      </c>
      <c r="M1404" s="99">
        <v>0</v>
      </c>
      <c r="N1404" s="99">
        <v>0</v>
      </c>
      <c r="O1404" s="99">
        <v>0</v>
      </c>
      <c r="P1404" s="99">
        <v>0</v>
      </c>
      <c r="Q1404" s="99">
        <v>0</v>
      </c>
      <c r="R1404" s="99">
        <v>0</v>
      </c>
      <c r="S1404" s="99">
        <v>0</v>
      </c>
      <c r="T1404" s="99">
        <v>0</v>
      </c>
      <c r="U1404" s="99">
        <v>0</v>
      </c>
      <c r="V1404" s="99">
        <v>0</v>
      </c>
      <c r="W1404" s="99">
        <v>0</v>
      </c>
      <c r="X1404" s="99">
        <v>0</v>
      </c>
      <c r="Y1404" s="99">
        <v>0</v>
      </c>
      <c r="Z1404" s="99">
        <v>0</v>
      </c>
      <c r="AA1404" s="99">
        <v>0</v>
      </c>
      <c r="AB1404" s="99">
        <v>0</v>
      </c>
      <c r="AC1404" s="99">
        <v>0</v>
      </c>
      <c r="AD1404" s="99">
        <v>0</v>
      </c>
    </row>
    <row r="1405" spans="1:30" hidden="1" outlineLevel="1" x14ac:dyDescent="0.2">
      <c r="A1405" s="129"/>
      <c r="B1405" s="128"/>
      <c r="C1405" s="124"/>
      <c r="D1405" s="124"/>
      <c r="F1405" s="91" t="s">
        <v>442</v>
      </c>
      <c r="G1405" s="86" t="s">
        <v>682</v>
      </c>
      <c r="H1405" s="92">
        <v>0</v>
      </c>
      <c r="I1405" s="99">
        <v>0</v>
      </c>
      <c r="J1405" s="99">
        <v>0</v>
      </c>
      <c r="K1405" s="99">
        <v>0</v>
      </c>
      <c r="L1405" s="99">
        <v>0</v>
      </c>
      <c r="M1405" s="99">
        <v>0</v>
      </c>
      <c r="N1405" s="99">
        <v>0</v>
      </c>
      <c r="O1405" s="99">
        <v>0</v>
      </c>
      <c r="P1405" s="99">
        <v>0</v>
      </c>
      <c r="Q1405" s="99">
        <v>0</v>
      </c>
      <c r="R1405" s="99">
        <v>0</v>
      </c>
      <c r="S1405" s="99">
        <v>0</v>
      </c>
      <c r="T1405" s="99">
        <v>0</v>
      </c>
      <c r="U1405" s="99">
        <v>0</v>
      </c>
      <c r="V1405" s="99">
        <v>0</v>
      </c>
      <c r="W1405" s="99">
        <v>0</v>
      </c>
      <c r="X1405" s="99">
        <v>0</v>
      </c>
      <c r="Y1405" s="99">
        <v>0</v>
      </c>
      <c r="Z1405" s="99">
        <v>0</v>
      </c>
      <c r="AA1405" s="99">
        <v>0</v>
      </c>
      <c r="AB1405" s="99">
        <v>0</v>
      </c>
      <c r="AC1405" s="99">
        <v>0</v>
      </c>
      <c r="AD1405" s="99">
        <v>0</v>
      </c>
    </row>
    <row r="1406" spans="1:30" hidden="1" outlineLevel="1" x14ac:dyDescent="0.2">
      <c r="A1406" s="129"/>
      <c r="B1406" s="128"/>
      <c r="C1406" s="124"/>
      <c r="D1406" s="124"/>
      <c r="F1406" s="91" t="s">
        <v>442</v>
      </c>
      <c r="G1406" s="86" t="s">
        <v>681</v>
      </c>
      <c r="H1406" s="92">
        <v>0</v>
      </c>
      <c r="I1406" s="99">
        <v>0</v>
      </c>
      <c r="J1406" s="99">
        <v>0</v>
      </c>
      <c r="K1406" s="99">
        <v>0</v>
      </c>
      <c r="L1406" s="99">
        <v>0</v>
      </c>
      <c r="M1406" s="99">
        <v>0</v>
      </c>
      <c r="N1406" s="99">
        <v>0</v>
      </c>
      <c r="O1406" s="99">
        <v>0</v>
      </c>
      <c r="P1406" s="99">
        <v>0</v>
      </c>
      <c r="Q1406" s="99">
        <v>0</v>
      </c>
      <c r="R1406" s="99">
        <v>0</v>
      </c>
      <c r="S1406" s="99">
        <v>0</v>
      </c>
      <c r="T1406" s="99">
        <v>0</v>
      </c>
      <c r="U1406" s="99">
        <v>0</v>
      </c>
      <c r="V1406" s="99">
        <v>0</v>
      </c>
      <c r="W1406" s="99">
        <v>0</v>
      </c>
      <c r="X1406" s="99">
        <v>0</v>
      </c>
      <c r="Y1406" s="99">
        <v>0</v>
      </c>
      <c r="Z1406" s="99">
        <v>0</v>
      </c>
      <c r="AA1406" s="99">
        <v>0</v>
      </c>
      <c r="AB1406" s="99">
        <v>0</v>
      </c>
      <c r="AC1406" s="99">
        <v>0</v>
      </c>
      <c r="AD1406" s="99">
        <v>0</v>
      </c>
    </row>
    <row r="1407" spans="1:30" collapsed="1" x14ac:dyDescent="0.2">
      <c r="A1407" s="129"/>
      <c r="B1407" s="128"/>
      <c r="C1407" s="124"/>
      <c r="D1407" s="124" t="s">
        <v>541</v>
      </c>
      <c r="E1407" s="112">
        <v>992259</v>
      </c>
      <c r="F1407" s="112" t="s">
        <v>442</v>
      </c>
      <c r="G1407" s="86" t="s">
        <v>679</v>
      </c>
      <c r="H1407" s="92">
        <v>992258.99999999942</v>
      </c>
      <c r="I1407" s="99">
        <v>488769.90552777331</v>
      </c>
      <c r="J1407" s="99">
        <v>24161.642914584805</v>
      </c>
      <c r="K1407" s="99">
        <v>88502.713273395202</v>
      </c>
      <c r="L1407" s="99">
        <v>2785.7511940134023</v>
      </c>
      <c r="M1407" s="99">
        <v>261.23883303765973</v>
      </c>
      <c r="N1407" s="99">
        <v>91549.703300446257</v>
      </c>
      <c r="O1407" s="99">
        <v>67275.829637384129</v>
      </c>
      <c r="P1407" s="99">
        <v>12535.447071977689</v>
      </c>
      <c r="Q1407" s="99">
        <v>5664.5351217962188</v>
      </c>
      <c r="R1407" s="99">
        <v>254.72781255897738</v>
      </c>
      <c r="S1407" s="99">
        <v>85730.539643717013</v>
      </c>
      <c r="T1407" s="99">
        <v>2350.1170454244607</v>
      </c>
      <c r="U1407" s="99">
        <v>38459.265031097973</v>
      </c>
      <c r="V1407" s="99">
        <v>203258.29633486274</v>
      </c>
      <c r="W1407" s="99">
        <v>36705.079461427209</v>
      </c>
      <c r="X1407" s="99">
        <v>280772.75787281239</v>
      </c>
      <c r="Y1407" s="99">
        <v>20660.300528319232</v>
      </c>
      <c r="Z1407" s="99">
        <v>346.05213653963403</v>
      </c>
      <c r="AA1407" s="99">
        <v>21006.352664858867</v>
      </c>
      <c r="AB1407" s="99">
        <v>268.09807580711868</v>
      </c>
      <c r="AC1407" s="99">
        <v>0</v>
      </c>
      <c r="AD1407" s="99">
        <v>0</v>
      </c>
    </row>
    <row r="1408" spans="1:30" hidden="1" outlineLevel="1" x14ac:dyDescent="0.2">
      <c r="A1408" s="129"/>
      <c r="B1408" s="128"/>
      <c r="C1408" s="124"/>
      <c r="D1408" s="124"/>
      <c r="E1408" s="127"/>
      <c r="F1408" s="126"/>
      <c r="G1408" s="86" t="s">
        <v>687</v>
      </c>
      <c r="H1408" s="125">
        <v>992258.99999999942</v>
      </c>
      <c r="I1408" s="125">
        <v>488769.90552777331</v>
      </c>
      <c r="J1408" s="125">
        <v>24161.642914584805</v>
      </c>
      <c r="K1408" s="125">
        <v>88502.713273395202</v>
      </c>
      <c r="L1408" s="125">
        <v>2785.7511940134023</v>
      </c>
      <c r="M1408" s="125">
        <v>261.23883303765973</v>
      </c>
      <c r="N1408" s="125">
        <v>91549.703300446257</v>
      </c>
      <c r="O1408" s="125">
        <v>67275.829637384129</v>
      </c>
      <c r="P1408" s="125">
        <v>12535.447071977689</v>
      </c>
      <c r="Q1408" s="125">
        <v>5664.5351217962188</v>
      </c>
      <c r="R1408" s="125">
        <v>254.72781255897738</v>
      </c>
      <c r="S1408" s="125">
        <v>85730.539643717013</v>
      </c>
      <c r="T1408" s="125">
        <v>2350.1170454244607</v>
      </c>
      <c r="U1408" s="125">
        <v>38459.265031097973</v>
      </c>
      <c r="V1408" s="125">
        <v>203258.29633486274</v>
      </c>
      <c r="W1408" s="125">
        <v>36705.079461427209</v>
      </c>
      <c r="X1408" s="125">
        <v>280772.75787281239</v>
      </c>
      <c r="Y1408" s="125">
        <v>20660.300528319232</v>
      </c>
      <c r="Z1408" s="125">
        <v>346.05213653963403</v>
      </c>
      <c r="AA1408" s="125">
        <v>21006.352664858867</v>
      </c>
      <c r="AB1408" s="125">
        <v>268.09807580711868</v>
      </c>
      <c r="AC1408" s="125">
        <v>0</v>
      </c>
      <c r="AD1408" s="125">
        <v>0</v>
      </c>
    </row>
    <row r="1409" spans="1:30" hidden="1" outlineLevel="1" x14ac:dyDescent="0.2">
      <c r="A1409" s="129"/>
      <c r="B1409" s="128"/>
      <c r="C1409" s="124"/>
      <c r="D1409" s="124"/>
      <c r="E1409" s="127"/>
      <c r="F1409" s="126"/>
      <c r="G1409" s="86" t="s">
        <v>686</v>
      </c>
      <c r="H1409" s="125">
        <v>2597879.3084999993</v>
      </c>
      <c r="I1409" s="125">
        <v>1279671.1586270337</v>
      </c>
      <c r="J1409" s="125">
        <v>63258.717922604374</v>
      </c>
      <c r="K1409" s="125">
        <v>231713.05834370025</v>
      </c>
      <c r="L1409" s="125">
        <v>7293.5044031413026</v>
      </c>
      <c r="M1409" s="125">
        <v>683.96150493492371</v>
      </c>
      <c r="N1409" s="125">
        <v>239690.52425177646</v>
      </c>
      <c r="O1409" s="125">
        <v>176137.96980136362</v>
      </c>
      <c r="P1409" s="125">
        <v>32819.635368475108</v>
      </c>
      <c r="Q1409" s="125">
        <v>14830.582121387586</v>
      </c>
      <c r="R1409" s="125">
        <v>666.91470024099942</v>
      </c>
      <c r="S1409" s="125">
        <v>224455.10199146735</v>
      </c>
      <c r="T1409" s="125">
        <v>6152.9504341722886</v>
      </c>
      <c r="U1409" s="125">
        <v>100691.98550419499</v>
      </c>
      <c r="V1409" s="125">
        <v>532159.97267780022</v>
      </c>
      <c r="W1409" s="125">
        <v>96099.270905771642</v>
      </c>
      <c r="X1409" s="125">
        <v>735104.17952193914</v>
      </c>
      <c r="Y1409" s="125">
        <v>54091.691030176749</v>
      </c>
      <c r="Z1409" s="125">
        <v>906.01514844262647</v>
      </c>
      <c r="AA1409" s="125">
        <v>54997.706178619381</v>
      </c>
      <c r="AB1409" s="125">
        <v>701.92000655874915</v>
      </c>
      <c r="AC1409" s="125">
        <v>0</v>
      </c>
      <c r="AD1409" s="125">
        <v>0</v>
      </c>
    </row>
    <row r="1410" spans="1:30" hidden="1" outlineLevel="1" x14ac:dyDescent="0.2">
      <c r="A1410" s="129"/>
      <c r="B1410" s="128"/>
      <c r="C1410" s="124"/>
      <c r="D1410" s="124"/>
      <c r="E1410" s="127"/>
      <c r="F1410" s="126"/>
      <c r="G1410" s="86" t="s">
        <v>685</v>
      </c>
      <c r="H1410" s="125">
        <v>571425.69149999996</v>
      </c>
      <c r="I1410" s="125">
        <v>278208.55918247049</v>
      </c>
      <c r="J1410" s="125">
        <v>13426.709006150048</v>
      </c>
      <c r="K1410" s="125">
        <v>48845.710860291758</v>
      </c>
      <c r="L1410" s="125">
        <v>1508.7980506191755</v>
      </c>
      <c r="M1410" s="125">
        <v>187.91281766915699</v>
      </c>
      <c r="N1410" s="125">
        <v>50542.421728580091</v>
      </c>
      <c r="O1410" s="125">
        <v>36903.698004377526</v>
      </c>
      <c r="P1410" s="125">
        <v>6860.3544161680338</v>
      </c>
      <c r="Q1410" s="125">
        <v>4081.992621389199</v>
      </c>
      <c r="R1410" s="125">
        <v>0</v>
      </c>
      <c r="S1410" s="125">
        <v>47846.045041934747</v>
      </c>
      <c r="T1410" s="125">
        <v>1288.6137687064179</v>
      </c>
      <c r="U1410" s="125">
        <v>21095.343120874899</v>
      </c>
      <c r="V1410" s="125">
        <v>146964.57054903317</v>
      </c>
      <c r="W1410" s="125">
        <v>0</v>
      </c>
      <c r="X1410" s="125">
        <v>169348.52743861449</v>
      </c>
      <c r="Y1410" s="125">
        <v>11106.931911296373</v>
      </c>
      <c r="Z1410" s="125">
        <v>185.1528567149285</v>
      </c>
      <c r="AA1410" s="125">
        <v>11292.0847680113</v>
      </c>
      <c r="AB1410" s="125">
        <v>148.31794804060044</v>
      </c>
      <c r="AC1410" s="125">
        <v>504.31273055165695</v>
      </c>
      <c r="AD1410" s="125">
        <v>108.71365564663817</v>
      </c>
    </row>
    <row r="1411" spans="1:30" hidden="1" outlineLevel="1" x14ac:dyDescent="0.2">
      <c r="A1411" s="129"/>
      <c r="B1411" s="128"/>
      <c r="C1411" s="124"/>
      <c r="D1411" s="124"/>
      <c r="E1411" s="127"/>
      <c r="F1411" s="126"/>
      <c r="G1411" s="86" t="s">
        <v>684</v>
      </c>
      <c r="H1411" s="125">
        <v>0</v>
      </c>
      <c r="I1411" s="125">
        <v>0</v>
      </c>
      <c r="J1411" s="125">
        <v>0</v>
      </c>
      <c r="K1411" s="125">
        <v>0</v>
      </c>
      <c r="L1411" s="125">
        <v>0</v>
      </c>
      <c r="M1411" s="125">
        <v>0</v>
      </c>
      <c r="N1411" s="125">
        <v>0</v>
      </c>
      <c r="O1411" s="125">
        <v>0</v>
      </c>
      <c r="P1411" s="125">
        <v>0</v>
      </c>
      <c r="Q1411" s="125">
        <v>0</v>
      </c>
      <c r="R1411" s="125">
        <v>0</v>
      </c>
      <c r="S1411" s="125">
        <v>0</v>
      </c>
      <c r="T1411" s="125">
        <v>0</v>
      </c>
      <c r="U1411" s="125">
        <v>0</v>
      </c>
      <c r="V1411" s="125">
        <v>0</v>
      </c>
      <c r="W1411" s="125">
        <v>0</v>
      </c>
      <c r="X1411" s="125">
        <v>0</v>
      </c>
      <c r="Y1411" s="125">
        <v>0</v>
      </c>
      <c r="Z1411" s="125">
        <v>0</v>
      </c>
      <c r="AA1411" s="125">
        <v>0</v>
      </c>
      <c r="AB1411" s="125">
        <v>0</v>
      </c>
      <c r="AC1411" s="125">
        <v>0</v>
      </c>
      <c r="AD1411" s="125">
        <v>0</v>
      </c>
    </row>
    <row r="1412" spans="1:30" hidden="1" outlineLevel="1" x14ac:dyDescent="0.2">
      <c r="A1412" s="129"/>
      <c r="B1412" s="128"/>
      <c r="C1412" s="124"/>
      <c r="D1412" s="124"/>
      <c r="E1412" s="127"/>
      <c r="F1412" s="126"/>
      <c r="G1412" s="86" t="s">
        <v>683</v>
      </c>
      <c r="H1412" s="125">
        <v>0</v>
      </c>
      <c r="I1412" s="125">
        <v>0</v>
      </c>
      <c r="J1412" s="125">
        <v>0</v>
      </c>
      <c r="K1412" s="125">
        <v>0</v>
      </c>
      <c r="L1412" s="125">
        <v>0</v>
      </c>
      <c r="M1412" s="125">
        <v>0</v>
      </c>
      <c r="N1412" s="125">
        <v>0</v>
      </c>
      <c r="O1412" s="125">
        <v>0</v>
      </c>
      <c r="P1412" s="125">
        <v>0</v>
      </c>
      <c r="Q1412" s="125">
        <v>0</v>
      </c>
      <c r="R1412" s="125">
        <v>0</v>
      </c>
      <c r="S1412" s="125">
        <v>0</v>
      </c>
      <c r="T1412" s="125">
        <v>0</v>
      </c>
      <c r="U1412" s="125">
        <v>0</v>
      </c>
      <c r="V1412" s="125">
        <v>0</v>
      </c>
      <c r="W1412" s="125">
        <v>0</v>
      </c>
      <c r="X1412" s="125">
        <v>0</v>
      </c>
      <c r="Y1412" s="125">
        <v>0</v>
      </c>
      <c r="Z1412" s="125">
        <v>0</v>
      </c>
      <c r="AA1412" s="125">
        <v>0</v>
      </c>
      <c r="AB1412" s="125">
        <v>0</v>
      </c>
      <c r="AC1412" s="125">
        <v>0</v>
      </c>
      <c r="AD1412" s="125">
        <v>0</v>
      </c>
    </row>
    <row r="1413" spans="1:30" hidden="1" outlineLevel="1" x14ac:dyDescent="0.2">
      <c r="A1413" s="129"/>
      <c r="B1413" s="128"/>
      <c r="C1413" s="124"/>
      <c r="D1413" s="124"/>
      <c r="E1413" s="127"/>
      <c r="F1413" s="126"/>
      <c r="G1413" s="86" t="s">
        <v>682</v>
      </c>
      <c r="H1413" s="125">
        <v>0</v>
      </c>
      <c r="I1413" s="125">
        <v>0</v>
      </c>
      <c r="J1413" s="125">
        <v>0</v>
      </c>
      <c r="K1413" s="125">
        <v>0</v>
      </c>
      <c r="L1413" s="125">
        <v>0</v>
      </c>
      <c r="M1413" s="125">
        <v>0</v>
      </c>
      <c r="N1413" s="125">
        <v>0</v>
      </c>
      <c r="O1413" s="125">
        <v>0</v>
      </c>
      <c r="P1413" s="125">
        <v>0</v>
      </c>
      <c r="Q1413" s="125">
        <v>0</v>
      </c>
      <c r="R1413" s="125">
        <v>0</v>
      </c>
      <c r="S1413" s="125">
        <v>0</v>
      </c>
      <c r="T1413" s="125">
        <v>0</v>
      </c>
      <c r="U1413" s="125">
        <v>0</v>
      </c>
      <c r="V1413" s="125">
        <v>0</v>
      </c>
      <c r="W1413" s="125">
        <v>0</v>
      </c>
      <c r="X1413" s="125">
        <v>0</v>
      </c>
      <c r="Y1413" s="125">
        <v>0</v>
      </c>
      <c r="Z1413" s="125">
        <v>0</v>
      </c>
      <c r="AA1413" s="125">
        <v>0</v>
      </c>
      <c r="AB1413" s="125">
        <v>0</v>
      </c>
      <c r="AC1413" s="125">
        <v>0</v>
      </c>
      <c r="AD1413" s="125">
        <v>0</v>
      </c>
    </row>
    <row r="1414" spans="1:30" hidden="1" outlineLevel="1" x14ac:dyDescent="0.2">
      <c r="A1414" s="129"/>
      <c r="B1414" s="128"/>
      <c r="C1414" s="124"/>
      <c r="D1414" s="124"/>
      <c r="E1414" s="127"/>
      <c r="F1414" s="126"/>
      <c r="G1414" s="86" t="s">
        <v>681</v>
      </c>
      <c r="H1414" s="125">
        <v>0</v>
      </c>
      <c r="I1414" s="125">
        <v>0</v>
      </c>
      <c r="J1414" s="125">
        <v>0</v>
      </c>
      <c r="K1414" s="125">
        <v>0</v>
      </c>
      <c r="L1414" s="125">
        <v>0</v>
      </c>
      <c r="M1414" s="125">
        <v>0</v>
      </c>
      <c r="N1414" s="125">
        <v>0</v>
      </c>
      <c r="O1414" s="125">
        <v>0</v>
      </c>
      <c r="P1414" s="125">
        <v>0</v>
      </c>
      <c r="Q1414" s="125">
        <v>0</v>
      </c>
      <c r="R1414" s="125">
        <v>0</v>
      </c>
      <c r="S1414" s="125">
        <v>0</v>
      </c>
      <c r="T1414" s="125">
        <v>0</v>
      </c>
      <c r="U1414" s="125">
        <v>0</v>
      </c>
      <c r="V1414" s="125">
        <v>0</v>
      </c>
      <c r="W1414" s="125">
        <v>0</v>
      </c>
      <c r="X1414" s="125">
        <v>0</v>
      </c>
      <c r="Y1414" s="125">
        <v>0</v>
      </c>
      <c r="Z1414" s="125">
        <v>0</v>
      </c>
      <c r="AA1414" s="125">
        <v>0</v>
      </c>
      <c r="AB1414" s="125">
        <v>0</v>
      </c>
      <c r="AC1414" s="125">
        <v>0</v>
      </c>
      <c r="AD1414" s="125">
        <v>0</v>
      </c>
    </row>
    <row r="1415" spans="1:30" collapsed="1" x14ac:dyDescent="0.2">
      <c r="A1415" s="129"/>
      <c r="B1415" s="128"/>
      <c r="C1415" s="124" t="s">
        <v>540</v>
      </c>
      <c r="D1415" s="127"/>
      <c r="E1415" s="125">
        <v>4161564</v>
      </c>
      <c r="F1415" s="126"/>
      <c r="G1415" s="86" t="s">
        <v>679</v>
      </c>
      <c r="H1415" s="125">
        <v>4161563.9999999991</v>
      </c>
      <c r="I1415" s="125">
        <v>2046649.6233372777</v>
      </c>
      <c r="J1415" s="125">
        <v>100847.06984333922</v>
      </c>
      <c r="K1415" s="125">
        <v>369061.48247738724</v>
      </c>
      <c r="L1415" s="125">
        <v>11588.053647773882</v>
      </c>
      <c r="M1415" s="125">
        <v>1133.1131556417404</v>
      </c>
      <c r="N1415" s="125">
        <v>381782.64928080281</v>
      </c>
      <c r="O1415" s="125">
        <v>280317.49744312529</v>
      </c>
      <c r="P1415" s="125">
        <v>52215.436856620829</v>
      </c>
      <c r="Q1415" s="125">
        <v>24577.109864573002</v>
      </c>
      <c r="R1415" s="125">
        <v>921.64251279997666</v>
      </c>
      <c r="S1415" s="125">
        <v>358031.68667711905</v>
      </c>
      <c r="T1415" s="125">
        <v>9791.6812483031663</v>
      </c>
      <c r="U1415" s="125">
        <v>160246.59365616788</v>
      </c>
      <c r="V1415" s="125">
        <v>882382.83956169605</v>
      </c>
      <c r="W1415" s="125">
        <v>132804.35036719887</v>
      </c>
      <c r="X1415" s="125">
        <v>1185225.464833366</v>
      </c>
      <c r="Y1415" s="125">
        <v>85858.923469792353</v>
      </c>
      <c r="Z1415" s="125">
        <v>1437.2201416971889</v>
      </c>
      <c r="AA1415" s="125">
        <v>87296.143611489533</v>
      </c>
      <c r="AB1415" s="125">
        <v>1118.3360304064684</v>
      </c>
      <c r="AC1415" s="125">
        <v>504.31273055165695</v>
      </c>
      <c r="AD1415" s="125">
        <v>108.71365564663817</v>
      </c>
    </row>
    <row r="1416" spans="1:30" x14ac:dyDescent="0.2">
      <c r="G1416" s="86"/>
      <c r="H1416" s="92"/>
      <c r="I1416" s="99"/>
      <c r="J1416" s="99"/>
      <c r="K1416" s="99"/>
      <c r="L1416" s="99"/>
      <c r="M1416" s="99"/>
      <c r="N1416" s="99"/>
      <c r="O1416" s="99"/>
      <c r="P1416" s="99"/>
      <c r="Q1416" s="99"/>
      <c r="R1416" s="99"/>
      <c r="S1416" s="99"/>
      <c r="T1416" s="99"/>
      <c r="U1416" s="99"/>
      <c r="V1416" s="99"/>
      <c r="W1416" s="99"/>
      <c r="X1416" s="99"/>
      <c r="Y1416" s="99"/>
      <c r="Z1416" s="99"/>
      <c r="AA1416" s="99"/>
      <c r="AB1416" s="99"/>
      <c r="AC1416" s="99"/>
      <c r="AD1416" s="99"/>
    </row>
    <row r="1417" spans="1:30" hidden="1" outlineLevel="1" x14ac:dyDescent="0.2">
      <c r="E1417" s="93"/>
      <c r="F1417" s="93"/>
      <c r="G1417" s="86" t="s">
        <v>687</v>
      </c>
      <c r="H1417" s="101">
        <v>29424427.999999989</v>
      </c>
      <c r="I1417" s="101">
        <v>14493972.736723747</v>
      </c>
      <c r="J1417" s="101">
        <v>716488.86258719815</v>
      </c>
      <c r="K1417" s="101">
        <v>2624457.6411175523</v>
      </c>
      <c r="L1417" s="101">
        <v>82608.608673906085</v>
      </c>
      <c r="M1417" s="101">
        <v>7746.7709877367106</v>
      </c>
      <c r="N1417" s="101">
        <v>2714813.0207791952</v>
      </c>
      <c r="O1417" s="101">
        <v>1994996.0698824353</v>
      </c>
      <c r="P1417" s="101">
        <v>371725.88993117557</v>
      </c>
      <c r="Q1417" s="101">
        <v>167976.00812364926</v>
      </c>
      <c r="R1417" s="101">
        <v>7553.6933202310347</v>
      </c>
      <c r="S1417" s="101">
        <v>2542251.661257491</v>
      </c>
      <c r="T1417" s="101">
        <v>69690.322581770248</v>
      </c>
      <c r="U1417" s="101">
        <v>1140470.2550850736</v>
      </c>
      <c r="V1417" s="101">
        <v>6027417.3435643641</v>
      </c>
      <c r="W1417" s="101">
        <v>1088451.672241868</v>
      </c>
      <c r="X1417" s="101">
        <v>8326029.5934730759</v>
      </c>
      <c r="Y1417" s="101">
        <v>612660.12740009523</v>
      </c>
      <c r="Z1417" s="101">
        <v>10261.822947291617</v>
      </c>
      <c r="AA1417" s="101">
        <v>622921.950347387</v>
      </c>
      <c r="AB1417" s="101">
        <v>7950.1748318988339</v>
      </c>
      <c r="AC1417" s="101">
        <v>0</v>
      </c>
      <c r="AD1417" s="101">
        <v>0</v>
      </c>
    </row>
    <row r="1418" spans="1:30" hidden="1" outlineLevel="1" x14ac:dyDescent="0.2">
      <c r="E1418" s="93"/>
      <c r="F1418" s="93"/>
      <c r="G1418" s="86" t="s">
        <v>686</v>
      </c>
      <c r="H1418" s="101">
        <v>6064530.7771999985</v>
      </c>
      <c r="I1418" s="101">
        <v>2987284.7059510848</v>
      </c>
      <c r="J1418" s="101">
        <v>147672.15725250752</v>
      </c>
      <c r="K1418" s="101">
        <v>540914.64880863985</v>
      </c>
      <c r="L1418" s="101">
        <v>17026.072682349997</v>
      </c>
      <c r="M1418" s="101">
        <v>1596.6506155718416</v>
      </c>
      <c r="N1418" s="101">
        <v>559537.37210656167</v>
      </c>
      <c r="O1418" s="101">
        <v>411179.27819004911</v>
      </c>
      <c r="P1418" s="101">
        <v>76614.678802581097</v>
      </c>
      <c r="Q1418" s="101">
        <v>34620.746785530311</v>
      </c>
      <c r="R1418" s="101">
        <v>1556.8562835638186</v>
      </c>
      <c r="S1418" s="101">
        <v>523971.56006172433</v>
      </c>
      <c r="T1418" s="101">
        <v>14363.545356604449</v>
      </c>
      <c r="U1418" s="101">
        <v>235056.97247350274</v>
      </c>
      <c r="V1418" s="101">
        <v>1242282.7042576717</v>
      </c>
      <c r="W1418" s="101">
        <v>224335.66646752201</v>
      </c>
      <c r="X1418" s="101">
        <v>1716038.8885553009</v>
      </c>
      <c r="Y1418" s="101">
        <v>126272.50387267176</v>
      </c>
      <c r="Z1418" s="101">
        <v>2115.0161727537138</v>
      </c>
      <c r="AA1418" s="101">
        <v>128387.52004542548</v>
      </c>
      <c r="AB1418" s="101">
        <v>1638.5732273936237</v>
      </c>
      <c r="AC1418" s="101">
        <v>0</v>
      </c>
      <c r="AD1418" s="101">
        <v>0</v>
      </c>
    </row>
    <row r="1419" spans="1:30" hidden="1" outlineLevel="1" x14ac:dyDescent="0.2">
      <c r="E1419" s="93"/>
      <c r="F1419" s="93"/>
      <c r="G1419" s="86" t="s">
        <v>685</v>
      </c>
      <c r="H1419" s="101">
        <v>1333945.2228000001</v>
      </c>
      <c r="I1419" s="101">
        <v>649454.48548059841</v>
      </c>
      <c r="J1419" s="101">
        <v>31343.52305662755</v>
      </c>
      <c r="K1419" s="101">
        <v>114026.20432644</v>
      </c>
      <c r="L1419" s="101">
        <v>3522.162166895504</v>
      </c>
      <c r="M1419" s="101">
        <v>438.66667033233915</v>
      </c>
      <c r="N1419" s="101">
        <v>117987.03316366786</v>
      </c>
      <c r="O1419" s="101">
        <v>86148.579577110766</v>
      </c>
      <c r="P1419" s="101">
        <v>16014.920463481176</v>
      </c>
      <c r="Q1419" s="101">
        <v>9529.0684997263052</v>
      </c>
      <c r="R1419" s="101">
        <v>0</v>
      </c>
      <c r="S1419" s="101">
        <v>111692.56854031824</v>
      </c>
      <c r="T1419" s="101">
        <v>3008.1604771531879</v>
      </c>
      <c r="U1419" s="101">
        <v>49245.304504160391</v>
      </c>
      <c r="V1419" s="101">
        <v>343076.43097061623</v>
      </c>
      <c r="W1419" s="101">
        <v>0</v>
      </c>
      <c r="X1419" s="101">
        <v>395329.89595192985</v>
      </c>
      <c r="Y1419" s="101">
        <v>25928.19851019714</v>
      </c>
      <c r="Z1419" s="101">
        <v>432.22377358343152</v>
      </c>
      <c r="AA1419" s="101">
        <v>26360.422283780572</v>
      </c>
      <c r="AB1419" s="101">
        <v>346.23577691248693</v>
      </c>
      <c r="AC1419" s="101">
        <v>1177.2756593262247</v>
      </c>
      <c r="AD1419" s="101">
        <v>253.78288683920198</v>
      </c>
    </row>
    <row r="1420" spans="1:30" hidden="1" outlineLevel="1" x14ac:dyDescent="0.2">
      <c r="E1420" s="93"/>
      <c r="F1420" s="93"/>
      <c r="G1420" s="86" t="s">
        <v>684</v>
      </c>
      <c r="H1420" s="101">
        <v>0</v>
      </c>
      <c r="I1420" s="101">
        <v>0</v>
      </c>
      <c r="J1420" s="101">
        <v>0</v>
      </c>
      <c r="K1420" s="101">
        <v>0</v>
      </c>
      <c r="L1420" s="101">
        <v>0</v>
      </c>
      <c r="M1420" s="101">
        <v>0</v>
      </c>
      <c r="N1420" s="101">
        <v>0</v>
      </c>
      <c r="O1420" s="101">
        <v>0</v>
      </c>
      <c r="P1420" s="101">
        <v>0</v>
      </c>
      <c r="Q1420" s="101">
        <v>0</v>
      </c>
      <c r="R1420" s="101">
        <v>0</v>
      </c>
      <c r="S1420" s="101">
        <v>0</v>
      </c>
      <c r="T1420" s="101">
        <v>0</v>
      </c>
      <c r="U1420" s="101">
        <v>0</v>
      </c>
      <c r="V1420" s="101">
        <v>0</v>
      </c>
      <c r="W1420" s="101">
        <v>0</v>
      </c>
      <c r="X1420" s="101">
        <v>0</v>
      </c>
      <c r="Y1420" s="101">
        <v>0</v>
      </c>
      <c r="Z1420" s="101">
        <v>0</v>
      </c>
      <c r="AA1420" s="101">
        <v>0</v>
      </c>
      <c r="AB1420" s="101">
        <v>0</v>
      </c>
      <c r="AC1420" s="101">
        <v>0</v>
      </c>
      <c r="AD1420" s="101">
        <v>0</v>
      </c>
    </row>
    <row r="1421" spans="1:30" hidden="1" outlineLevel="1" x14ac:dyDescent="0.2">
      <c r="E1421" s="93"/>
      <c r="F1421" s="93"/>
      <c r="G1421" s="86" t="s">
        <v>683</v>
      </c>
      <c r="H1421" s="101">
        <v>0</v>
      </c>
      <c r="I1421" s="101">
        <v>0</v>
      </c>
      <c r="J1421" s="101">
        <v>0</v>
      </c>
      <c r="K1421" s="101">
        <v>0</v>
      </c>
      <c r="L1421" s="101">
        <v>0</v>
      </c>
      <c r="M1421" s="101">
        <v>0</v>
      </c>
      <c r="N1421" s="101">
        <v>0</v>
      </c>
      <c r="O1421" s="101">
        <v>0</v>
      </c>
      <c r="P1421" s="101">
        <v>0</v>
      </c>
      <c r="Q1421" s="101">
        <v>0</v>
      </c>
      <c r="R1421" s="101">
        <v>0</v>
      </c>
      <c r="S1421" s="101">
        <v>0</v>
      </c>
      <c r="T1421" s="101">
        <v>0</v>
      </c>
      <c r="U1421" s="101">
        <v>0</v>
      </c>
      <c r="V1421" s="101">
        <v>0</v>
      </c>
      <c r="W1421" s="101">
        <v>0</v>
      </c>
      <c r="X1421" s="101">
        <v>0</v>
      </c>
      <c r="Y1421" s="101">
        <v>0</v>
      </c>
      <c r="Z1421" s="101">
        <v>0</v>
      </c>
      <c r="AA1421" s="101">
        <v>0</v>
      </c>
      <c r="AB1421" s="101">
        <v>0</v>
      </c>
      <c r="AC1421" s="101">
        <v>0</v>
      </c>
      <c r="AD1421" s="101">
        <v>0</v>
      </c>
    </row>
    <row r="1422" spans="1:30" hidden="1" outlineLevel="1" x14ac:dyDescent="0.2">
      <c r="E1422" s="93"/>
      <c r="F1422" s="93"/>
      <c r="G1422" s="86" t="s">
        <v>682</v>
      </c>
      <c r="H1422" s="101">
        <v>0</v>
      </c>
      <c r="I1422" s="101">
        <v>0</v>
      </c>
      <c r="J1422" s="101">
        <v>0</v>
      </c>
      <c r="K1422" s="101">
        <v>0</v>
      </c>
      <c r="L1422" s="101">
        <v>0</v>
      </c>
      <c r="M1422" s="101">
        <v>0</v>
      </c>
      <c r="N1422" s="101">
        <v>0</v>
      </c>
      <c r="O1422" s="101">
        <v>0</v>
      </c>
      <c r="P1422" s="101">
        <v>0</v>
      </c>
      <c r="Q1422" s="101">
        <v>0</v>
      </c>
      <c r="R1422" s="101">
        <v>0</v>
      </c>
      <c r="S1422" s="101">
        <v>0</v>
      </c>
      <c r="T1422" s="101">
        <v>0</v>
      </c>
      <c r="U1422" s="101">
        <v>0</v>
      </c>
      <c r="V1422" s="101">
        <v>0</v>
      </c>
      <c r="W1422" s="101">
        <v>0</v>
      </c>
      <c r="X1422" s="101">
        <v>0</v>
      </c>
      <c r="Y1422" s="101">
        <v>0</v>
      </c>
      <c r="Z1422" s="101">
        <v>0</v>
      </c>
      <c r="AA1422" s="101">
        <v>0</v>
      </c>
      <c r="AB1422" s="101">
        <v>0</v>
      </c>
      <c r="AC1422" s="101">
        <v>0</v>
      </c>
      <c r="AD1422" s="101">
        <v>0</v>
      </c>
    </row>
    <row r="1423" spans="1:30" hidden="1" outlineLevel="1" x14ac:dyDescent="0.2">
      <c r="E1423" s="93"/>
      <c r="F1423" s="93"/>
      <c r="G1423" s="86" t="s">
        <v>681</v>
      </c>
      <c r="H1423" s="101">
        <v>0</v>
      </c>
      <c r="I1423" s="101">
        <v>0</v>
      </c>
      <c r="J1423" s="101">
        <v>0</v>
      </c>
      <c r="K1423" s="101">
        <v>0</v>
      </c>
      <c r="L1423" s="101">
        <v>0</v>
      </c>
      <c r="M1423" s="101">
        <v>0</v>
      </c>
      <c r="N1423" s="101">
        <v>0</v>
      </c>
      <c r="O1423" s="101">
        <v>0</v>
      </c>
      <c r="P1423" s="101">
        <v>0</v>
      </c>
      <c r="Q1423" s="101">
        <v>0</v>
      </c>
      <c r="R1423" s="101">
        <v>0</v>
      </c>
      <c r="S1423" s="101">
        <v>0</v>
      </c>
      <c r="T1423" s="101">
        <v>0</v>
      </c>
      <c r="U1423" s="101">
        <v>0</v>
      </c>
      <c r="V1423" s="101">
        <v>0</v>
      </c>
      <c r="W1423" s="101">
        <v>0</v>
      </c>
      <c r="X1423" s="101">
        <v>0</v>
      </c>
      <c r="Y1423" s="101">
        <v>0</v>
      </c>
      <c r="Z1423" s="101">
        <v>0</v>
      </c>
      <c r="AA1423" s="101">
        <v>0</v>
      </c>
      <c r="AB1423" s="101">
        <v>0</v>
      </c>
      <c r="AC1423" s="101">
        <v>0</v>
      </c>
      <c r="AD1423" s="101">
        <v>0</v>
      </c>
    </row>
    <row r="1424" spans="1:30" collapsed="1" x14ac:dyDescent="0.2">
      <c r="C1424" s="86" t="s">
        <v>539</v>
      </c>
      <c r="E1424" s="101">
        <v>36822904</v>
      </c>
      <c r="F1424" s="91"/>
      <c r="G1424" s="86" t="s">
        <v>679</v>
      </c>
      <c r="H1424" s="101">
        <v>36822903.999999985</v>
      </c>
      <c r="I1424" s="101">
        <v>18130711.92815543</v>
      </c>
      <c r="J1424" s="101">
        <v>895504.54289633315</v>
      </c>
      <c r="K1424" s="101">
        <v>3279398.4942526324</v>
      </c>
      <c r="L1424" s="101">
        <v>103156.84352315158</v>
      </c>
      <c r="M1424" s="101">
        <v>9782.088273640893</v>
      </c>
      <c r="N1424" s="101">
        <v>3392337.4260494248</v>
      </c>
      <c r="O1424" s="101">
        <v>2492323.9276495953</v>
      </c>
      <c r="P1424" s="101">
        <v>464355.48919723777</v>
      </c>
      <c r="Q1424" s="101">
        <v>212125.82340890585</v>
      </c>
      <c r="R1424" s="101">
        <v>9110.5496037948542</v>
      </c>
      <c r="S1424" s="101">
        <v>3177915.7898595342</v>
      </c>
      <c r="T1424" s="101">
        <v>87062.028415527893</v>
      </c>
      <c r="U1424" s="101">
        <v>1424772.5320627368</v>
      </c>
      <c r="V1424" s="101">
        <v>7612776.4787926534</v>
      </c>
      <c r="W1424" s="101">
        <v>1312787.33870939</v>
      </c>
      <c r="X1424" s="101">
        <v>10437398.377980309</v>
      </c>
      <c r="Y1424" s="101">
        <v>764860.8297829642</v>
      </c>
      <c r="Z1424" s="101">
        <v>12809.062893628761</v>
      </c>
      <c r="AA1424" s="101">
        <v>777669.89267659304</v>
      </c>
      <c r="AB1424" s="101">
        <v>9934.9838362049431</v>
      </c>
      <c r="AC1424" s="101">
        <v>1177.2756593262247</v>
      </c>
      <c r="AD1424" s="101">
        <v>253.78288683920198</v>
      </c>
    </row>
    <row r="1425" spans="1:30" s="86" customFormat="1" x14ac:dyDescent="0.2">
      <c r="A1425" s="87"/>
      <c r="B1425" s="2"/>
      <c r="E1425" s="93"/>
      <c r="F1425" s="93"/>
      <c r="H1425" s="101"/>
      <c r="I1425" s="120"/>
      <c r="J1425" s="120"/>
      <c r="K1425" s="120"/>
      <c r="L1425" s="120"/>
      <c r="M1425" s="120"/>
      <c r="N1425" s="120"/>
      <c r="O1425" s="120"/>
      <c r="P1425" s="120"/>
      <c r="Q1425" s="120"/>
      <c r="R1425" s="120"/>
      <c r="S1425" s="120"/>
      <c r="T1425" s="120"/>
      <c r="U1425" s="120"/>
      <c r="V1425" s="120"/>
      <c r="W1425" s="120"/>
      <c r="X1425" s="120"/>
      <c r="Y1425" s="120"/>
      <c r="Z1425" s="120"/>
      <c r="AA1425" s="120"/>
      <c r="AB1425" s="120"/>
      <c r="AC1425" s="120"/>
      <c r="AD1425" s="120"/>
    </row>
    <row r="1426" spans="1:30" x14ac:dyDescent="0.2">
      <c r="C1426" s="86" t="s">
        <v>538</v>
      </c>
      <c r="E1426" s="91"/>
      <c r="F1426" s="91"/>
      <c r="G1426" s="91"/>
      <c r="I1426" s="105"/>
      <c r="J1426" s="105"/>
      <c r="K1426" s="105"/>
      <c r="L1426" s="105"/>
      <c r="M1426" s="105"/>
      <c r="N1426" s="105"/>
      <c r="O1426" s="105"/>
      <c r="P1426" s="105"/>
      <c r="Q1426" s="105"/>
      <c r="R1426" s="105"/>
      <c r="S1426" s="105"/>
      <c r="T1426" s="105"/>
      <c r="U1426" s="105"/>
      <c r="V1426" s="105"/>
      <c r="W1426" s="105"/>
      <c r="X1426" s="105"/>
      <c r="Y1426" s="105"/>
      <c r="Z1426" s="105"/>
      <c r="AA1426" s="105"/>
      <c r="AB1426" s="105"/>
      <c r="AC1426" s="105"/>
      <c r="AD1426" s="105"/>
    </row>
    <row r="1427" spans="1:30" hidden="1" outlineLevel="1" x14ac:dyDescent="0.2">
      <c r="F1427" s="91" t="s">
        <v>536</v>
      </c>
      <c r="G1427" s="86" t="s">
        <v>687</v>
      </c>
      <c r="H1427" s="92">
        <v>0</v>
      </c>
      <c r="I1427" s="99">
        <v>0</v>
      </c>
      <c r="J1427" s="99">
        <v>0</v>
      </c>
      <c r="K1427" s="99">
        <v>0</v>
      </c>
      <c r="L1427" s="99">
        <v>0</v>
      </c>
      <c r="M1427" s="99">
        <v>0</v>
      </c>
      <c r="N1427" s="99">
        <v>0</v>
      </c>
      <c r="O1427" s="99">
        <v>0</v>
      </c>
      <c r="P1427" s="99">
        <v>0</v>
      </c>
      <c r="Q1427" s="99">
        <v>0</v>
      </c>
      <c r="R1427" s="99">
        <v>0</v>
      </c>
      <c r="S1427" s="99">
        <v>0</v>
      </c>
      <c r="T1427" s="99">
        <v>0</v>
      </c>
      <c r="U1427" s="99">
        <v>0</v>
      </c>
      <c r="V1427" s="99">
        <v>0</v>
      </c>
      <c r="W1427" s="99">
        <v>0</v>
      </c>
      <c r="X1427" s="99">
        <v>0</v>
      </c>
      <c r="Y1427" s="99">
        <v>0</v>
      </c>
      <c r="Z1427" s="99">
        <v>0</v>
      </c>
      <c r="AA1427" s="99">
        <v>0</v>
      </c>
      <c r="AB1427" s="99">
        <v>0</v>
      </c>
      <c r="AC1427" s="99">
        <v>0</v>
      </c>
      <c r="AD1427" s="99">
        <v>0</v>
      </c>
    </row>
    <row r="1428" spans="1:30" hidden="1" outlineLevel="1" x14ac:dyDescent="0.2">
      <c r="F1428" s="91" t="s">
        <v>536</v>
      </c>
      <c r="G1428" s="86" t="s">
        <v>686</v>
      </c>
      <c r="H1428" s="92">
        <v>0</v>
      </c>
      <c r="I1428" s="99">
        <v>0</v>
      </c>
      <c r="J1428" s="99">
        <v>0</v>
      </c>
      <c r="K1428" s="99">
        <v>0</v>
      </c>
      <c r="L1428" s="99">
        <v>0</v>
      </c>
      <c r="M1428" s="99">
        <v>0</v>
      </c>
      <c r="N1428" s="99">
        <v>0</v>
      </c>
      <c r="O1428" s="99">
        <v>0</v>
      </c>
      <c r="P1428" s="99">
        <v>0</v>
      </c>
      <c r="Q1428" s="99">
        <v>0</v>
      </c>
      <c r="R1428" s="99">
        <v>0</v>
      </c>
      <c r="S1428" s="99">
        <v>0</v>
      </c>
      <c r="T1428" s="99">
        <v>0</v>
      </c>
      <c r="U1428" s="99">
        <v>0</v>
      </c>
      <c r="V1428" s="99">
        <v>0</v>
      </c>
      <c r="W1428" s="99">
        <v>0</v>
      </c>
      <c r="X1428" s="99">
        <v>0</v>
      </c>
      <c r="Y1428" s="99">
        <v>0</v>
      </c>
      <c r="Z1428" s="99">
        <v>0</v>
      </c>
      <c r="AA1428" s="99">
        <v>0</v>
      </c>
      <c r="AB1428" s="99">
        <v>0</v>
      </c>
      <c r="AC1428" s="99">
        <v>0</v>
      </c>
      <c r="AD1428" s="99">
        <v>0</v>
      </c>
    </row>
    <row r="1429" spans="1:30" hidden="1" outlineLevel="1" x14ac:dyDescent="0.2">
      <c r="F1429" s="91" t="s">
        <v>536</v>
      </c>
      <c r="G1429" s="86" t="s">
        <v>685</v>
      </c>
      <c r="H1429" s="92">
        <v>0</v>
      </c>
      <c r="I1429" s="99">
        <v>0</v>
      </c>
      <c r="J1429" s="99">
        <v>0</v>
      </c>
      <c r="K1429" s="99">
        <v>0</v>
      </c>
      <c r="L1429" s="99">
        <v>0</v>
      </c>
      <c r="M1429" s="99">
        <v>0</v>
      </c>
      <c r="N1429" s="99">
        <v>0</v>
      </c>
      <c r="O1429" s="99">
        <v>0</v>
      </c>
      <c r="P1429" s="99">
        <v>0</v>
      </c>
      <c r="Q1429" s="99">
        <v>0</v>
      </c>
      <c r="R1429" s="99">
        <v>0</v>
      </c>
      <c r="S1429" s="99">
        <v>0</v>
      </c>
      <c r="T1429" s="99">
        <v>0</v>
      </c>
      <c r="U1429" s="99">
        <v>0</v>
      </c>
      <c r="V1429" s="99">
        <v>0</v>
      </c>
      <c r="W1429" s="99">
        <v>0</v>
      </c>
      <c r="X1429" s="99">
        <v>0</v>
      </c>
      <c r="Y1429" s="99">
        <v>0</v>
      </c>
      <c r="Z1429" s="99">
        <v>0</v>
      </c>
      <c r="AA1429" s="99">
        <v>0</v>
      </c>
      <c r="AB1429" s="99">
        <v>0</v>
      </c>
      <c r="AC1429" s="99">
        <v>0</v>
      </c>
      <c r="AD1429" s="99">
        <v>0</v>
      </c>
    </row>
    <row r="1430" spans="1:30" hidden="1" outlineLevel="1" x14ac:dyDescent="0.2">
      <c r="F1430" s="91" t="s">
        <v>536</v>
      </c>
      <c r="G1430" s="86" t="s">
        <v>684</v>
      </c>
      <c r="H1430" s="92">
        <v>362874.19945280103</v>
      </c>
      <c r="I1430" s="99">
        <v>242524.3042702832</v>
      </c>
      <c r="J1430" s="99">
        <v>11431.96258464635</v>
      </c>
      <c r="K1430" s="99">
        <v>41510.157762821989</v>
      </c>
      <c r="L1430" s="99">
        <v>1282.8798702187732</v>
      </c>
      <c r="M1430" s="99">
        <v>0</v>
      </c>
      <c r="N1430" s="99">
        <v>42793.03763304076</v>
      </c>
      <c r="O1430" s="99">
        <v>31125.362966906028</v>
      </c>
      <c r="P1430" s="99">
        <v>5797.1009471369607</v>
      </c>
      <c r="Q1430" s="99">
        <v>0</v>
      </c>
      <c r="R1430" s="99">
        <v>0</v>
      </c>
      <c r="S1430" s="99">
        <v>36922.463914042986</v>
      </c>
      <c r="T1430" s="99">
        <v>1109.6000086670726</v>
      </c>
      <c r="U1430" s="99">
        <v>17895.337285745652</v>
      </c>
      <c r="V1430" s="99">
        <v>0</v>
      </c>
      <c r="W1430" s="99">
        <v>0</v>
      </c>
      <c r="X1430" s="99">
        <v>19004.937294412724</v>
      </c>
      <c r="Y1430" s="99">
        <v>9385.7273197204468</v>
      </c>
      <c r="Z1430" s="99">
        <v>156.59067224182874</v>
      </c>
      <c r="AA1430" s="99">
        <v>9542.3179919622762</v>
      </c>
      <c r="AB1430" s="99">
        <v>126.86468250615565</v>
      </c>
      <c r="AC1430" s="99">
        <v>434.62077700983588</v>
      </c>
      <c r="AD1430" s="99">
        <v>93.690304896798253</v>
      </c>
    </row>
    <row r="1431" spans="1:30" hidden="1" outlineLevel="1" x14ac:dyDescent="0.2">
      <c r="F1431" s="91" t="s">
        <v>536</v>
      </c>
      <c r="G1431" s="86" t="s">
        <v>683</v>
      </c>
      <c r="H1431" s="92">
        <v>152745.73298444445</v>
      </c>
      <c r="I1431" s="99">
        <v>114208.20627875513</v>
      </c>
      <c r="J1431" s="99">
        <v>5506.0140239242419</v>
      </c>
      <c r="K1431" s="99">
        <v>16613.938872302628</v>
      </c>
      <c r="L1431" s="99">
        <v>0</v>
      </c>
      <c r="M1431" s="99">
        <v>0</v>
      </c>
      <c r="N1431" s="99">
        <v>16613.938872302628</v>
      </c>
      <c r="O1431" s="99">
        <v>10586.466514836058</v>
      </c>
      <c r="P1431" s="99">
        <v>0</v>
      </c>
      <c r="Q1431" s="99">
        <v>0</v>
      </c>
      <c r="R1431" s="99">
        <v>0</v>
      </c>
      <c r="S1431" s="99">
        <v>10586.466514836058</v>
      </c>
      <c r="T1431" s="99">
        <v>286.23584556866285</v>
      </c>
      <c r="U1431" s="99">
        <v>0</v>
      </c>
      <c r="V1431" s="99">
        <v>0</v>
      </c>
      <c r="W1431" s="99">
        <v>0</v>
      </c>
      <c r="X1431" s="99">
        <v>286.23584556866285</v>
      </c>
      <c r="Y1431" s="99">
        <v>3904.7556384780596</v>
      </c>
      <c r="Z1431" s="99">
        <v>0</v>
      </c>
      <c r="AA1431" s="99">
        <v>3904.7556384780596</v>
      </c>
      <c r="AB1431" s="99">
        <v>40.519774871788918</v>
      </c>
      <c r="AC1431" s="99">
        <v>1375.8022021852025</v>
      </c>
      <c r="AD1431" s="99">
        <v>223.79383352264961</v>
      </c>
    </row>
    <row r="1432" spans="1:30" hidden="1" outlineLevel="1" x14ac:dyDescent="0.2">
      <c r="F1432" s="91" t="s">
        <v>536</v>
      </c>
      <c r="G1432" s="86" t="s">
        <v>682</v>
      </c>
      <c r="H1432" s="92">
        <v>0</v>
      </c>
      <c r="I1432" s="99">
        <v>0</v>
      </c>
      <c r="J1432" s="99">
        <v>0</v>
      </c>
      <c r="K1432" s="99">
        <v>0</v>
      </c>
      <c r="L1432" s="99">
        <v>0</v>
      </c>
      <c r="M1432" s="99">
        <v>0</v>
      </c>
      <c r="N1432" s="99">
        <v>0</v>
      </c>
      <c r="O1432" s="99">
        <v>0</v>
      </c>
      <c r="P1432" s="99">
        <v>0</v>
      </c>
      <c r="Q1432" s="99">
        <v>0</v>
      </c>
      <c r="R1432" s="99">
        <v>0</v>
      </c>
      <c r="S1432" s="99">
        <v>0</v>
      </c>
      <c r="T1432" s="99">
        <v>0</v>
      </c>
      <c r="U1432" s="99">
        <v>0</v>
      </c>
      <c r="V1432" s="99">
        <v>0</v>
      </c>
      <c r="W1432" s="99">
        <v>0</v>
      </c>
      <c r="X1432" s="99">
        <v>0</v>
      </c>
      <c r="Y1432" s="99">
        <v>0</v>
      </c>
      <c r="Z1432" s="99">
        <v>0</v>
      </c>
      <c r="AA1432" s="99">
        <v>0</v>
      </c>
      <c r="AB1432" s="99">
        <v>0</v>
      </c>
      <c r="AC1432" s="99">
        <v>0</v>
      </c>
      <c r="AD1432" s="99">
        <v>0</v>
      </c>
    </row>
    <row r="1433" spans="1:30" hidden="1" outlineLevel="1" x14ac:dyDescent="0.2">
      <c r="F1433" s="91" t="s">
        <v>536</v>
      </c>
      <c r="G1433" s="86" t="s">
        <v>681</v>
      </c>
      <c r="H1433" s="92">
        <v>184377.06756275467</v>
      </c>
      <c r="I1433" s="99">
        <v>77777.483821998481</v>
      </c>
      <c r="J1433" s="99">
        <v>33245.252253638122</v>
      </c>
      <c r="K1433" s="99">
        <v>9494.8509613608749</v>
      </c>
      <c r="L1433" s="99">
        <v>5268.68580189352</v>
      </c>
      <c r="M1433" s="99">
        <v>855.05504743237464</v>
      </c>
      <c r="N1433" s="99">
        <v>15618.59181068677</v>
      </c>
      <c r="O1433" s="99">
        <v>4033.9003467479911</v>
      </c>
      <c r="P1433" s="99">
        <v>1370.2792876016501</v>
      </c>
      <c r="Q1433" s="99">
        <v>2979.1380184429754</v>
      </c>
      <c r="R1433" s="99">
        <v>523.59474031045318</v>
      </c>
      <c r="S1433" s="99">
        <v>8906.9123931030681</v>
      </c>
      <c r="T1433" s="99">
        <v>27.791389047612956</v>
      </c>
      <c r="U1433" s="99">
        <v>812.87765261958657</v>
      </c>
      <c r="V1433" s="99">
        <v>4381.0822913583352</v>
      </c>
      <c r="W1433" s="99">
        <v>785.39372009013903</v>
      </c>
      <c r="X1433" s="99">
        <v>6007.1450531156743</v>
      </c>
      <c r="Y1433" s="99">
        <v>1118.5929466074369</v>
      </c>
      <c r="Z1433" s="99">
        <v>23.224799853509477</v>
      </c>
      <c r="AA1433" s="99">
        <v>1141.8177464609464</v>
      </c>
      <c r="AB1433" s="99">
        <v>13.91584591431803</v>
      </c>
      <c r="AC1433" s="99">
        <v>22112.230859431878</v>
      </c>
      <c r="AD1433" s="99">
        <v>19553.717778405437</v>
      </c>
    </row>
    <row r="1434" spans="1:30" collapsed="1" x14ac:dyDescent="0.2">
      <c r="D1434" s="84" t="s">
        <v>537</v>
      </c>
      <c r="E1434" s="104">
        <v>699997</v>
      </c>
      <c r="F1434" s="102" t="s">
        <v>536</v>
      </c>
      <c r="G1434" s="86" t="s">
        <v>679</v>
      </c>
      <c r="H1434" s="92">
        <v>699997.00000000035</v>
      </c>
      <c r="I1434" s="99">
        <v>434509.99437103682</v>
      </c>
      <c r="J1434" s="99">
        <v>50183.228862208714</v>
      </c>
      <c r="K1434" s="99">
        <v>67618.947596485494</v>
      </c>
      <c r="L1434" s="99">
        <v>6551.5656721122932</v>
      </c>
      <c r="M1434" s="99">
        <v>855.05504743237464</v>
      </c>
      <c r="N1434" s="99">
        <v>75025.568316030156</v>
      </c>
      <c r="O1434" s="99">
        <v>45745.729828490075</v>
      </c>
      <c r="P1434" s="99">
        <v>7167.3802347386118</v>
      </c>
      <c r="Q1434" s="99">
        <v>2979.1380184429754</v>
      </c>
      <c r="R1434" s="99">
        <v>523.59474031045318</v>
      </c>
      <c r="S1434" s="99">
        <v>56415.842821982107</v>
      </c>
      <c r="T1434" s="99">
        <v>1423.6272432833484</v>
      </c>
      <c r="U1434" s="99">
        <v>18708.21493836524</v>
      </c>
      <c r="V1434" s="99">
        <v>4381.0822913583352</v>
      </c>
      <c r="W1434" s="99">
        <v>785.39372009013903</v>
      </c>
      <c r="X1434" s="99">
        <v>25298.31819309706</v>
      </c>
      <c r="Y1434" s="99">
        <v>14409.075904805943</v>
      </c>
      <c r="Z1434" s="99">
        <v>179.81547209533821</v>
      </c>
      <c r="AA1434" s="99">
        <v>14588.891376901282</v>
      </c>
      <c r="AB1434" s="99">
        <v>181.30030329226258</v>
      </c>
      <c r="AC1434" s="99">
        <v>23922.65383862692</v>
      </c>
      <c r="AD1434" s="99">
        <v>19871.201916824884</v>
      </c>
    </row>
    <row r="1435" spans="1:30" hidden="1" outlineLevel="1" x14ac:dyDescent="0.2">
      <c r="F1435" s="91" t="s">
        <v>517</v>
      </c>
      <c r="G1435" s="86" t="s">
        <v>687</v>
      </c>
      <c r="H1435" s="92">
        <v>0</v>
      </c>
      <c r="I1435" s="99">
        <v>0</v>
      </c>
      <c r="J1435" s="99">
        <v>0</v>
      </c>
      <c r="K1435" s="99">
        <v>0</v>
      </c>
      <c r="L1435" s="99">
        <v>0</v>
      </c>
      <c r="M1435" s="99">
        <v>0</v>
      </c>
      <c r="N1435" s="99">
        <v>0</v>
      </c>
      <c r="O1435" s="99">
        <v>0</v>
      </c>
      <c r="P1435" s="99">
        <v>0</v>
      </c>
      <c r="Q1435" s="99">
        <v>0</v>
      </c>
      <c r="R1435" s="99">
        <v>0</v>
      </c>
      <c r="S1435" s="99">
        <v>0</v>
      </c>
      <c r="T1435" s="99">
        <v>0</v>
      </c>
      <c r="U1435" s="99">
        <v>0</v>
      </c>
      <c r="V1435" s="99">
        <v>0</v>
      </c>
      <c r="W1435" s="99">
        <v>0</v>
      </c>
      <c r="X1435" s="99">
        <v>0</v>
      </c>
      <c r="Y1435" s="99">
        <v>0</v>
      </c>
      <c r="Z1435" s="99">
        <v>0</v>
      </c>
      <c r="AA1435" s="99">
        <v>0</v>
      </c>
      <c r="AB1435" s="99">
        <v>0</v>
      </c>
      <c r="AC1435" s="99">
        <v>0</v>
      </c>
      <c r="AD1435" s="99">
        <v>0</v>
      </c>
    </row>
    <row r="1436" spans="1:30" hidden="1" outlineLevel="1" x14ac:dyDescent="0.2">
      <c r="F1436" s="91" t="s">
        <v>517</v>
      </c>
      <c r="G1436" s="86" t="s">
        <v>686</v>
      </c>
      <c r="H1436" s="92">
        <v>0</v>
      </c>
      <c r="I1436" s="99">
        <v>0</v>
      </c>
      <c r="J1436" s="99">
        <v>0</v>
      </c>
      <c r="K1436" s="99">
        <v>0</v>
      </c>
      <c r="L1436" s="99">
        <v>0</v>
      </c>
      <c r="M1436" s="99">
        <v>0</v>
      </c>
      <c r="N1436" s="99">
        <v>0</v>
      </c>
      <c r="O1436" s="99">
        <v>0</v>
      </c>
      <c r="P1436" s="99">
        <v>0</v>
      </c>
      <c r="Q1436" s="99">
        <v>0</v>
      </c>
      <c r="R1436" s="99">
        <v>0</v>
      </c>
      <c r="S1436" s="99">
        <v>0</v>
      </c>
      <c r="T1436" s="99">
        <v>0</v>
      </c>
      <c r="U1436" s="99">
        <v>0</v>
      </c>
      <c r="V1436" s="99">
        <v>0</v>
      </c>
      <c r="W1436" s="99">
        <v>0</v>
      </c>
      <c r="X1436" s="99">
        <v>0</v>
      </c>
      <c r="Y1436" s="99">
        <v>0</v>
      </c>
      <c r="Z1436" s="99">
        <v>0</v>
      </c>
      <c r="AA1436" s="99">
        <v>0</v>
      </c>
      <c r="AB1436" s="99">
        <v>0</v>
      </c>
      <c r="AC1436" s="99">
        <v>0</v>
      </c>
      <c r="AD1436" s="99">
        <v>0</v>
      </c>
    </row>
    <row r="1437" spans="1:30" hidden="1" outlineLevel="1" x14ac:dyDescent="0.2">
      <c r="F1437" s="91" t="s">
        <v>517</v>
      </c>
      <c r="G1437" s="86" t="s">
        <v>685</v>
      </c>
      <c r="H1437" s="92">
        <v>0</v>
      </c>
      <c r="I1437" s="99">
        <v>0</v>
      </c>
      <c r="J1437" s="99">
        <v>0</v>
      </c>
      <c r="K1437" s="99">
        <v>0</v>
      </c>
      <c r="L1437" s="99">
        <v>0</v>
      </c>
      <c r="M1437" s="99">
        <v>0</v>
      </c>
      <c r="N1437" s="99">
        <v>0</v>
      </c>
      <c r="O1437" s="99">
        <v>0</v>
      </c>
      <c r="P1437" s="99">
        <v>0</v>
      </c>
      <c r="Q1437" s="99">
        <v>0</v>
      </c>
      <c r="R1437" s="99">
        <v>0</v>
      </c>
      <c r="S1437" s="99">
        <v>0</v>
      </c>
      <c r="T1437" s="99">
        <v>0</v>
      </c>
      <c r="U1437" s="99">
        <v>0</v>
      </c>
      <c r="V1437" s="99">
        <v>0</v>
      </c>
      <c r="W1437" s="99">
        <v>0</v>
      </c>
      <c r="X1437" s="99">
        <v>0</v>
      </c>
      <c r="Y1437" s="99">
        <v>0</v>
      </c>
      <c r="Z1437" s="99">
        <v>0</v>
      </c>
      <c r="AA1437" s="99">
        <v>0</v>
      </c>
      <c r="AB1437" s="99">
        <v>0</v>
      </c>
      <c r="AC1437" s="99">
        <v>0</v>
      </c>
      <c r="AD1437" s="99">
        <v>0</v>
      </c>
    </row>
    <row r="1438" spans="1:30" hidden="1" outlineLevel="1" x14ac:dyDescent="0.2">
      <c r="F1438" s="91" t="s">
        <v>517</v>
      </c>
      <c r="G1438" s="86" t="s">
        <v>684</v>
      </c>
      <c r="H1438" s="92">
        <v>2197</v>
      </c>
      <c r="I1438" s="99">
        <v>1468.3488032086354</v>
      </c>
      <c r="J1438" s="99">
        <v>69.214129404465581</v>
      </c>
      <c r="K1438" s="99">
        <v>251.32075177139166</v>
      </c>
      <c r="L1438" s="99">
        <v>7.767118960567613</v>
      </c>
      <c r="M1438" s="99">
        <v>0</v>
      </c>
      <c r="N1438" s="99">
        <v>259.08787073195924</v>
      </c>
      <c r="O1438" s="99">
        <v>188.44663671710563</v>
      </c>
      <c r="P1438" s="99">
        <v>35.098198769892157</v>
      </c>
      <c r="Q1438" s="99">
        <v>0</v>
      </c>
      <c r="R1438" s="99">
        <v>0</v>
      </c>
      <c r="S1438" s="99">
        <v>223.54483548699778</v>
      </c>
      <c r="T1438" s="99">
        <v>6.718006468130401</v>
      </c>
      <c r="U1438" s="99">
        <v>108.34624251619471</v>
      </c>
      <c r="V1438" s="99">
        <v>0</v>
      </c>
      <c r="W1438" s="99">
        <v>0</v>
      </c>
      <c r="X1438" s="99">
        <v>115.0642489843251</v>
      </c>
      <c r="Y1438" s="99">
        <v>56.825321151298645</v>
      </c>
      <c r="Z1438" s="99">
        <v>0.9480688002455947</v>
      </c>
      <c r="AA1438" s="99">
        <v>57.773389951544239</v>
      </c>
      <c r="AB1438" s="99">
        <v>0.76809458453184187</v>
      </c>
      <c r="AC1438" s="99">
        <v>2.6313853355529289</v>
      </c>
      <c r="AD1438" s="99">
        <v>0.56724231198762587</v>
      </c>
    </row>
    <row r="1439" spans="1:30" hidden="1" outlineLevel="1" x14ac:dyDescent="0.2">
      <c r="F1439" s="91" t="s">
        <v>517</v>
      </c>
      <c r="G1439" s="86" t="s">
        <v>683</v>
      </c>
      <c r="H1439" s="92">
        <v>0</v>
      </c>
      <c r="I1439" s="99">
        <v>0</v>
      </c>
      <c r="J1439" s="99">
        <v>0</v>
      </c>
      <c r="K1439" s="99">
        <v>0</v>
      </c>
      <c r="L1439" s="99">
        <v>0</v>
      </c>
      <c r="M1439" s="99">
        <v>0</v>
      </c>
      <c r="N1439" s="99">
        <v>0</v>
      </c>
      <c r="O1439" s="99">
        <v>0</v>
      </c>
      <c r="P1439" s="99">
        <v>0</v>
      </c>
      <c r="Q1439" s="99">
        <v>0</v>
      </c>
      <c r="R1439" s="99">
        <v>0</v>
      </c>
      <c r="S1439" s="99">
        <v>0</v>
      </c>
      <c r="T1439" s="99">
        <v>0</v>
      </c>
      <c r="U1439" s="99">
        <v>0</v>
      </c>
      <c r="V1439" s="99">
        <v>0</v>
      </c>
      <c r="W1439" s="99">
        <v>0</v>
      </c>
      <c r="X1439" s="99">
        <v>0</v>
      </c>
      <c r="Y1439" s="99">
        <v>0</v>
      </c>
      <c r="Z1439" s="99">
        <v>0</v>
      </c>
      <c r="AA1439" s="99">
        <v>0</v>
      </c>
      <c r="AB1439" s="99">
        <v>0</v>
      </c>
      <c r="AC1439" s="99">
        <v>0</v>
      </c>
      <c r="AD1439" s="99">
        <v>0</v>
      </c>
    </row>
    <row r="1440" spans="1:30" hidden="1" outlineLevel="1" x14ac:dyDescent="0.2">
      <c r="F1440" s="91" t="s">
        <v>517</v>
      </c>
      <c r="G1440" s="86" t="s">
        <v>682</v>
      </c>
      <c r="H1440" s="92">
        <v>0</v>
      </c>
      <c r="I1440" s="99">
        <v>0</v>
      </c>
      <c r="J1440" s="99">
        <v>0</v>
      </c>
      <c r="K1440" s="99">
        <v>0</v>
      </c>
      <c r="L1440" s="99">
        <v>0</v>
      </c>
      <c r="M1440" s="99">
        <v>0</v>
      </c>
      <c r="N1440" s="99">
        <v>0</v>
      </c>
      <c r="O1440" s="99">
        <v>0</v>
      </c>
      <c r="P1440" s="99">
        <v>0</v>
      </c>
      <c r="Q1440" s="99">
        <v>0</v>
      </c>
      <c r="R1440" s="99">
        <v>0</v>
      </c>
      <c r="S1440" s="99">
        <v>0</v>
      </c>
      <c r="T1440" s="99">
        <v>0</v>
      </c>
      <c r="U1440" s="99">
        <v>0</v>
      </c>
      <c r="V1440" s="99">
        <v>0</v>
      </c>
      <c r="W1440" s="99">
        <v>0</v>
      </c>
      <c r="X1440" s="99">
        <v>0</v>
      </c>
      <c r="Y1440" s="99">
        <v>0</v>
      </c>
      <c r="Z1440" s="99">
        <v>0</v>
      </c>
      <c r="AA1440" s="99">
        <v>0</v>
      </c>
      <c r="AB1440" s="99">
        <v>0</v>
      </c>
      <c r="AC1440" s="99">
        <v>0</v>
      </c>
      <c r="AD1440" s="99">
        <v>0</v>
      </c>
    </row>
    <row r="1441" spans="4:30" hidden="1" outlineLevel="1" x14ac:dyDescent="0.2">
      <c r="F1441" s="91" t="s">
        <v>517</v>
      </c>
      <c r="G1441" s="86" t="s">
        <v>681</v>
      </c>
      <c r="H1441" s="92">
        <v>0</v>
      </c>
      <c r="I1441" s="99">
        <v>0</v>
      </c>
      <c r="J1441" s="99">
        <v>0</v>
      </c>
      <c r="K1441" s="99">
        <v>0</v>
      </c>
      <c r="L1441" s="99">
        <v>0</v>
      </c>
      <c r="M1441" s="99">
        <v>0</v>
      </c>
      <c r="N1441" s="99">
        <v>0</v>
      </c>
      <c r="O1441" s="99">
        <v>0</v>
      </c>
      <c r="P1441" s="99">
        <v>0</v>
      </c>
      <c r="Q1441" s="99">
        <v>0</v>
      </c>
      <c r="R1441" s="99">
        <v>0</v>
      </c>
      <c r="S1441" s="99">
        <v>0</v>
      </c>
      <c r="T1441" s="99">
        <v>0</v>
      </c>
      <c r="U1441" s="99">
        <v>0</v>
      </c>
      <c r="V1441" s="99">
        <v>0</v>
      </c>
      <c r="W1441" s="99">
        <v>0</v>
      </c>
      <c r="X1441" s="99">
        <v>0</v>
      </c>
      <c r="Y1441" s="99">
        <v>0</v>
      </c>
      <c r="Z1441" s="99">
        <v>0</v>
      </c>
      <c r="AA1441" s="99">
        <v>0</v>
      </c>
      <c r="AB1441" s="99">
        <v>0</v>
      </c>
      <c r="AC1441" s="99">
        <v>0</v>
      </c>
      <c r="AD1441" s="99">
        <v>0</v>
      </c>
    </row>
    <row r="1442" spans="4:30" collapsed="1" x14ac:dyDescent="0.2">
      <c r="D1442" s="84" t="s">
        <v>535</v>
      </c>
      <c r="E1442" s="104">
        <v>2197</v>
      </c>
      <c r="F1442" s="102" t="s">
        <v>517</v>
      </c>
      <c r="G1442" s="86" t="s">
        <v>679</v>
      </c>
      <c r="H1442" s="92">
        <v>2197</v>
      </c>
      <c r="I1442" s="99">
        <v>1468.3488032086354</v>
      </c>
      <c r="J1442" s="99">
        <v>69.214129404465581</v>
      </c>
      <c r="K1442" s="99">
        <v>251.32075177139166</v>
      </c>
      <c r="L1442" s="99">
        <v>7.767118960567613</v>
      </c>
      <c r="M1442" s="99">
        <v>0</v>
      </c>
      <c r="N1442" s="99">
        <v>259.08787073195924</v>
      </c>
      <c r="O1442" s="99">
        <v>188.44663671710563</v>
      </c>
      <c r="P1442" s="99">
        <v>35.098198769892157</v>
      </c>
      <c r="Q1442" s="99">
        <v>0</v>
      </c>
      <c r="R1442" s="99">
        <v>0</v>
      </c>
      <c r="S1442" s="99">
        <v>223.54483548699778</v>
      </c>
      <c r="T1442" s="99">
        <v>6.718006468130401</v>
      </c>
      <c r="U1442" s="99">
        <v>108.34624251619471</v>
      </c>
      <c r="V1442" s="99">
        <v>0</v>
      </c>
      <c r="W1442" s="99">
        <v>0</v>
      </c>
      <c r="X1442" s="99">
        <v>115.0642489843251</v>
      </c>
      <c r="Y1442" s="99">
        <v>56.825321151298645</v>
      </c>
      <c r="Z1442" s="99">
        <v>0.9480688002455947</v>
      </c>
      <c r="AA1442" s="99">
        <v>57.773389951544239</v>
      </c>
      <c r="AB1442" s="99">
        <v>0.76809458453184187</v>
      </c>
      <c r="AC1442" s="99">
        <v>2.6313853355529289</v>
      </c>
      <c r="AD1442" s="99">
        <v>0.56724231198762587</v>
      </c>
    </row>
    <row r="1443" spans="4:30" hidden="1" outlineLevel="1" x14ac:dyDescent="0.2">
      <c r="F1443" s="91" t="s">
        <v>517</v>
      </c>
      <c r="G1443" s="86" t="s">
        <v>687</v>
      </c>
      <c r="H1443" s="92">
        <v>0</v>
      </c>
      <c r="I1443" s="99">
        <v>0</v>
      </c>
      <c r="J1443" s="99">
        <v>0</v>
      </c>
      <c r="K1443" s="99">
        <v>0</v>
      </c>
      <c r="L1443" s="99">
        <v>0</v>
      </c>
      <c r="M1443" s="99">
        <v>0</v>
      </c>
      <c r="N1443" s="99">
        <v>0</v>
      </c>
      <c r="O1443" s="99">
        <v>0</v>
      </c>
      <c r="P1443" s="99">
        <v>0</v>
      </c>
      <c r="Q1443" s="99">
        <v>0</v>
      </c>
      <c r="R1443" s="99">
        <v>0</v>
      </c>
      <c r="S1443" s="99">
        <v>0</v>
      </c>
      <c r="T1443" s="99">
        <v>0</v>
      </c>
      <c r="U1443" s="99">
        <v>0</v>
      </c>
      <c r="V1443" s="99">
        <v>0</v>
      </c>
      <c r="W1443" s="99">
        <v>0</v>
      </c>
      <c r="X1443" s="99">
        <v>0</v>
      </c>
      <c r="Y1443" s="99">
        <v>0</v>
      </c>
      <c r="Z1443" s="99">
        <v>0</v>
      </c>
      <c r="AA1443" s="99">
        <v>0</v>
      </c>
      <c r="AB1443" s="99">
        <v>0</v>
      </c>
      <c r="AC1443" s="99">
        <v>0</v>
      </c>
      <c r="AD1443" s="99">
        <v>0</v>
      </c>
    </row>
    <row r="1444" spans="4:30" hidden="1" outlineLevel="1" x14ac:dyDescent="0.2">
      <c r="F1444" s="91" t="s">
        <v>517</v>
      </c>
      <c r="G1444" s="86" t="s">
        <v>686</v>
      </c>
      <c r="H1444" s="92">
        <v>0</v>
      </c>
      <c r="I1444" s="99">
        <v>0</v>
      </c>
      <c r="J1444" s="99">
        <v>0</v>
      </c>
      <c r="K1444" s="99">
        <v>0</v>
      </c>
      <c r="L1444" s="99">
        <v>0</v>
      </c>
      <c r="M1444" s="99">
        <v>0</v>
      </c>
      <c r="N1444" s="99">
        <v>0</v>
      </c>
      <c r="O1444" s="99">
        <v>0</v>
      </c>
      <c r="P1444" s="99">
        <v>0</v>
      </c>
      <c r="Q1444" s="99">
        <v>0</v>
      </c>
      <c r="R1444" s="99">
        <v>0</v>
      </c>
      <c r="S1444" s="99">
        <v>0</v>
      </c>
      <c r="T1444" s="99">
        <v>0</v>
      </c>
      <c r="U1444" s="99">
        <v>0</v>
      </c>
      <c r="V1444" s="99">
        <v>0</v>
      </c>
      <c r="W1444" s="99">
        <v>0</v>
      </c>
      <c r="X1444" s="99">
        <v>0</v>
      </c>
      <c r="Y1444" s="99">
        <v>0</v>
      </c>
      <c r="Z1444" s="99">
        <v>0</v>
      </c>
      <c r="AA1444" s="99">
        <v>0</v>
      </c>
      <c r="AB1444" s="99">
        <v>0</v>
      </c>
      <c r="AC1444" s="99">
        <v>0</v>
      </c>
      <c r="AD1444" s="99">
        <v>0</v>
      </c>
    </row>
    <row r="1445" spans="4:30" hidden="1" outlineLevel="1" x14ac:dyDescent="0.2">
      <c r="F1445" s="91" t="s">
        <v>517</v>
      </c>
      <c r="G1445" s="86" t="s">
        <v>685</v>
      </c>
      <c r="H1445" s="92">
        <v>0</v>
      </c>
      <c r="I1445" s="99">
        <v>0</v>
      </c>
      <c r="J1445" s="99">
        <v>0</v>
      </c>
      <c r="K1445" s="99">
        <v>0</v>
      </c>
      <c r="L1445" s="99">
        <v>0</v>
      </c>
      <c r="M1445" s="99">
        <v>0</v>
      </c>
      <c r="N1445" s="99">
        <v>0</v>
      </c>
      <c r="O1445" s="99">
        <v>0</v>
      </c>
      <c r="P1445" s="99">
        <v>0</v>
      </c>
      <c r="Q1445" s="99">
        <v>0</v>
      </c>
      <c r="R1445" s="99">
        <v>0</v>
      </c>
      <c r="S1445" s="99">
        <v>0</v>
      </c>
      <c r="T1445" s="99">
        <v>0</v>
      </c>
      <c r="U1445" s="99">
        <v>0</v>
      </c>
      <c r="V1445" s="99">
        <v>0</v>
      </c>
      <c r="W1445" s="99">
        <v>0</v>
      </c>
      <c r="X1445" s="99">
        <v>0</v>
      </c>
      <c r="Y1445" s="99">
        <v>0</v>
      </c>
      <c r="Z1445" s="99">
        <v>0</v>
      </c>
      <c r="AA1445" s="99">
        <v>0</v>
      </c>
      <c r="AB1445" s="99">
        <v>0</v>
      </c>
      <c r="AC1445" s="99">
        <v>0</v>
      </c>
      <c r="AD1445" s="99">
        <v>0</v>
      </c>
    </row>
    <row r="1446" spans="4:30" hidden="1" outlineLevel="1" x14ac:dyDescent="0.2">
      <c r="F1446" s="91" t="s">
        <v>517</v>
      </c>
      <c r="G1446" s="86" t="s">
        <v>684</v>
      </c>
      <c r="H1446" s="92">
        <v>246721.99999999997</v>
      </c>
      <c r="I1446" s="99">
        <v>164894.83542341419</v>
      </c>
      <c r="J1446" s="99">
        <v>7772.7120778008912</v>
      </c>
      <c r="K1446" s="99">
        <v>28223.194591962354</v>
      </c>
      <c r="L1446" s="99">
        <v>872.24357040926839</v>
      </c>
      <c r="M1446" s="99">
        <v>0</v>
      </c>
      <c r="N1446" s="99">
        <v>29095.438162371622</v>
      </c>
      <c r="O1446" s="99">
        <v>21162.462951350812</v>
      </c>
      <c r="P1446" s="99">
        <v>3941.5101487962374</v>
      </c>
      <c r="Q1446" s="99">
        <v>0</v>
      </c>
      <c r="R1446" s="99">
        <v>0</v>
      </c>
      <c r="S1446" s="99">
        <v>25103.97310014705</v>
      </c>
      <c r="T1446" s="99">
        <v>754.42876278109645</v>
      </c>
      <c r="U1446" s="99">
        <v>12167.228787474098</v>
      </c>
      <c r="V1446" s="99">
        <v>0</v>
      </c>
      <c r="W1446" s="99">
        <v>0</v>
      </c>
      <c r="X1446" s="99">
        <v>12921.657550255195</v>
      </c>
      <c r="Y1446" s="99">
        <v>6381.4551138328197</v>
      </c>
      <c r="Z1446" s="99">
        <v>106.46765158588694</v>
      </c>
      <c r="AA1446" s="99">
        <v>6487.9227654187071</v>
      </c>
      <c r="AB1446" s="99">
        <v>86.256637271217613</v>
      </c>
      <c r="AC1446" s="99">
        <v>295.50325569334984</v>
      </c>
      <c r="AD1446" s="99">
        <v>63.701027627770152</v>
      </c>
    </row>
    <row r="1447" spans="4:30" hidden="1" outlineLevel="1" x14ac:dyDescent="0.2">
      <c r="F1447" s="91" t="s">
        <v>517</v>
      </c>
      <c r="G1447" s="86" t="s">
        <v>683</v>
      </c>
      <c r="H1447" s="92">
        <v>0</v>
      </c>
      <c r="I1447" s="99">
        <v>0</v>
      </c>
      <c r="J1447" s="99">
        <v>0</v>
      </c>
      <c r="K1447" s="99">
        <v>0</v>
      </c>
      <c r="L1447" s="99">
        <v>0</v>
      </c>
      <c r="M1447" s="99">
        <v>0</v>
      </c>
      <c r="N1447" s="99">
        <v>0</v>
      </c>
      <c r="O1447" s="99">
        <v>0</v>
      </c>
      <c r="P1447" s="99">
        <v>0</v>
      </c>
      <c r="Q1447" s="99">
        <v>0</v>
      </c>
      <c r="R1447" s="99">
        <v>0</v>
      </c>
      <c r="S1447" s="99">
        <v>0</v>
      </c>
      <c r="T1447" s="99">
        <v>0</v>
      </c>
      <c r="U1447" s="99">
        <v>0</v>
      </c>
      <c r="V1447" s="99">
        <v>0</v>
      </c>
      <c r="W1447" s="99">
        <v>0</v>
      </c>
      <c r="X1447" s="99">
        <v>0</v>
      </c>
      <c r="Y1447" s="99">
        <v>0</v>
      </c>
      <c r="Z1447" s="99">
        <v>0</v>
      </c>
      <c r="AA1447" s="99">
        <v>0</v>
      </c>
      <c r="AB1447" s="99">
        <v>0</v>
      </c>
      <c r="AC1447" s="99">
        <v>0</v>
      </c>
      <c r="AD1447" s="99">
        <v>0</v>
      </c>
    </row>
    <row r="1448" spans="4:30" hidden="1" outlineLevel="1" x14ac:dyDescent="0.2">
      <c r="F1448" s="91" t="s">
        <v>517</v>
      </c>
      <c r="G1448" s="86" t="s">
        <v>682</v>
      </c>
      <c r="H1448" s="92">
        <v>0</v>
      </c>
      <c r="I1448" s="99">
        <v>0</v>
      </c>
      <c r="J1448" s="99">
        <v>0</v>
      </c>
      <c r="K1448" s="99">
        <v>0</v>
      </c>
      <c r="L1448" s="99">
        <v>0</v>
      </c>
      <c r="M1448" s="99">
        <v>0</v>
      </c>
      <c r="N1448" s="99">
        <v>0</v>
      </c>
      <c r="O1448" s="99">
        <v>0</v>
      </c>
      <c r="P1448" s="99">
        <v>0</v>
      </c>
      <c r="Q1448" s="99">
        <v>0</v>
      </c>
      <c r="R1448" s="99">
        <v>0</v>
      </c>
      <c r="S1448" s="99">
        <v>0</v>
      </c>
      <c r="T1448" s="99">
        <v>0</v>
      </c>
      <c r="U1448" s="99">
        <v>0</v>
      </c>
      <c r="V1448" s="99">
        <v>0</v>
      </c>
      <c r="W1448" s="99">
        <v>0</v>
      </c>
      <c r="X1448" s="99">
        <v>0</v>
      </c>
      <c r="Y1448" s="99">
        <v>0</v>
      </c>
      <c r="Z1448" s="99">
        <v>0</v>
      </c>
      <c r="AA1448" s="99">
        <v>0</v>
      </c>
      <c r="AB1448" s="99">
        <v>0</v>
      </c>
      <c r="AC1448" s="99">
        <v>0</v>
      </c>
      <c r="AD1448" s="99">
        <v>0</v>
      </c>
    </row>
    <row r="1449" spans="4:30" hidden="1" outlineLevel="1" x14ac:dyDescent="0.2">
      <c r="F1449" s="91" t="s">
        <v>517</v>
      </c>
      <c r="G1449" s="86" t="s">
        <v>681</v>
      </c>
      <c r="H1449" s="92">
        <v>0</v>
      </c>
      <c r="I1449" s="99">
        <v>0</v>
      </c>
      <c r="J1449" s="99">
        <v>0</v>
      </c>
      <c r="K1449" s="99">
        <v>0</v>
      </c>
      <c r="L1449" s="99">
        <v>0</v>
      </c>
      <c r="M1449" s="99">
        <v>0</v>
      </c>
      <c r="N1449" s="99">
        <v>0</v>
      </c>
      <c r="O1449" s="99">
        <v>0</v>
      </c>
      <c r="P1449" s="99">
        <v>0</v>
      </c>
      <c r="Q1449" s="99">
        <v>0</v>
      </c>
      <c r="R1449" s="99">
        <v>0</v>
      </c>
      <c r="S1449" s="99">
        <v>0</v>
      </c>
      <c r="T1449" s="99">
        <v>0</v>
      </c>
      <c r="U1449" s="99">
        <v>0</v>
      </c>
      <c r="V1449" s="99">
        <v>0</v>
      </c>
      <c r="W1449" s="99">
        <v>0</v>
      </c>
      <c r="X1449" s="99">
        <v>0</v>
      </c>
      <c r="Y1449" s="99">
        <v>0</v>
      </c>
      <c r="Z1449" s="99">
        <v>0</v>
      </c>
      <c r="AA1449" s="99">
        <v>0</v>
      </c>
      <c r="AB1449" s="99">
        <v>0</v>
      </c>
      <c r="AC1449" s="99">
        <v>0</v>
      </c>
      <c r="AD1449" s="99">
        <v>0</v>
      </c>
    </row>
    <row r="1450" spans="4:30" collapsed="1" x14ac:dyDescent="0.2">
      <c r="D1450" s="84" t="s">
        <v>534</v>
      </c>
      <c r="E1450" s="104">
        <v>246722</v>
      </c>
      <c r="F1450" s="102" t="s">
        <v>517</v>
      </c>
      <c r="G1450" s="86" t="s">
        <v>679</v>
      </c>
      <c r="H1450" s="92">
        <v>246721.99999999997</v>
      </c>
      <c r="I1450" s="99">
        <v>164894.83542341419</v>
      </c>
      <c r="J1450" s="99">
        <v>7772.7120778008912</v>
      </c>
      <c r="K1450" s="99">
        <v>28223.194591962354</v>
      </c>
      <c r="L1450" s="99">
        <v>872.24357040926839</v>
      </c>
      <c r="M1450" s="99">
        <v>0</v>
      </c>
      <c r="N1450" s="99">
        <v>29095.438162371622</v>
      </c>
      <c r="O1450" s="99">
        <v>21162.462951350812</v>
      </c>
      <c r="P1450" s="99">
        <v>3941.5101487962374</v>
      </c>
      <c r="Q1450" s="99">
        <v>0</v>
      </c>
      <c r="R1450" s="99">
        <v>0</v>
      </c>
      <c r="S1450" s="99">
        <v>25103.97310014705</v>
      </c>
      <c r="T1450" s="99">
        <v>754.42876278109645</v>
      </c>
      <c r="U1450" s="99">
        <v>12167.228787474098</v>
      </c>
      <c r="V1450" s="99">
        <v>0</v>
      </c>
      <c r="W1450" s="99">
        <v>0</v>
      </c>
      <c r="X1450" s="99">
        <v>12921.657550255195</v>
      </c>
      <c r="Y1450" s="99">
        <v>6381.4551138328197</v>
      </c>
      <c r="Z1450" s="99">
        <v>106.46765158588694</v>
      </c>
      <c r="AA1450" s="99">
        <v>6487.9227654187071</v>
      </c>
      <c r="AB1450" s="99">
        <v>86.256637271217613</v>
      </c>
      <c r="AC1450" s="99">
        <v>295.50325569334984</v>
      </c>
      <c r="AD1450" s="99">
        <v>63.701027627770152</v>
      </c>
    </row>
    <row r="1451" spans="4:30" hidden="1" outlineLevel="1" x14ac:dyDescent="0.2">
      <c r="F1451" s="91" t="s">
        <v>532</v>
      </c>
      <c r="G1451" s="86" t="s">
        <v>687</v>
      </c>
      <c r="H1451" s="92">
        <v>0</v>
      </c>
      <c r="I1451" s="99">
        <v>0</v>
      </c>
      <c r="J1451" s="99">
        <v>0</v>
      </c>
      <c r="K1451" s="99">
        <v>0</v>
      </c>
      <c r="L1451" s="99">
        <v>0</v>
      </c>
      <c r="M1451" s="99">
        <v>0</v>
      </c>
      <c r="N1451" s="99">
        <v>0</v>
      </c>
      <c r="O1451" s="99">
        <v>0</v>
      </c>
      <c r="P1451" s="99">
        <v>0</v>
      </c>
      <c r="Q1451" s="99">
        <v>0</v>
      </c>
      <c r="R1451" s="99">
        <v>0</v>
      </c>
      <c r="S1451" s="99">
        <v>0</v>
      </c>
      <c r="T1451" s="99">
        <v>0</v>
      </c>
      <c r="U1451" s="99">
        <v>0</v>
      </c>
      <c r="V1451" s="99">
        <v>0</v>
      </c>
      <c r="W1451" s="99">
        <v>0</v>
      </c>
      <c r="X1451" s="99">
        <v>0</v>
      </c>
      <c r="Y1451" s="99">
        <v>0</v>
      </c>
      <c r="Z1451" s="99">
        <v>0</v>
      </c>
      <c r="AA1451" s="99">
        <v>0</v>
      </c>
      <c r="AB1451" s="99">
        <v>0</v>
      </c>
      <c r="AC1451" s="99">
        <v>0</v>
      </c>
      <c r="AD1451" s="99">
        <v>0</v>
      </c>
    </row>
    <row r="1452" spans="4:30" hidden="1" outlineLevel="1" x14ac:dyDescent="0.2">
      <c r="F1452" s="91" t="s">
        <v>532</v>
      </c>
      <c r="G1452" s="86" t="s">
        <v>686</v>
      </c>
      <c r="H1452" s="92">
        <v>0</v>
      </c>
      <c r="I1452" s="99">
        <v>0</v>
      </c>
      <c r="J1452" s="99">
        <v>0</v>
      </c>
      <c r="K1452" s="99">
        <v>0</v>
      </c>
      <c r="L1452" s="99">
        <v>0</v>
      </c>
      <c r="M1452" s="99">
        <v>0</v>
      </c>
      <c r="N1452" s="99">
        <v>0</v>
      </c>
      <c r="O1452" s="99">
        <v>0</v>
      </c>
      <c r="P1452" s="99">
        <v>0</v>
      </c>
      <c r="Q1452" s="99">
        <v>0</v>
      </c>
      <c r="R1452" s="99">
        <v>0</v>
      </c>
      <c r="S1452" s="99">
        <v>0</v>
      </c>
      <c r="T1452" s="99">
        <v>0</v>
      </c>
      <c r="U1452" s="99">
        <v>0</v>
      </c>
      <c r="V1452" s="99">
        <v>0</v>
      </c>
      <c r="W1452" s="99">
        <v>0</v>
      </c>
      <c r="X1452" s="99">
        <v>0</v>
      </c>
      <c r="Y1452" s="99">
        <v>0</v>
      </c>
      <c r="Z1452" s="99">
        <v>0</v>
      </c>
      <c r="AA1452" s="99">
        <v>0</v>
      </c>
      <c r="AB1452" s="99">
        <v>0</v>
      </c>
      <c r="AC1452" s="99">
        <v>0</v>
      </c>
      <c r="AD1452" s="99">
        <v>0</v>
      </c>
    </row>
    <row r="1453" spans="4:30" hidden="1" outlineLevel="1" x14ac:dyDescent="0.2">
      <c r="F1453" s="91" t="s">
        <v>532</v>
      </c>
      <c r="G1453" s="86" t="s">
        <v>685</v>
      </c>
      <c r="H1453" s="92">
        <v>0</v>
      </c>
      <c r="I1453" s="99">
        <v>0</v>
      </c>
      <c r="J1453" s="99">
        <v>0</v>
      </c>
      <c r="K1453" s="99">
        <v>0</v>
      </c>
      <c r="L1453" s="99">
        <v>0</v>
      </c>
      <c r="M1453" s="99">
        <v>0</v>
      </c>
      <c r="N1453" s="99">
        <v>0</v>
      </c>
      <c r="O1453" s="99">
        <v>0</v>
      </c>
      <c r="P1453" s="99">
        <v>0</v>
      </c>
      <c r="Q1453" s="99">
        <v>0</v>
      </c>
      <c r="R1453" s="99">
        <v>0</v>
      </c>
      <c r="S1453" s="99">
        <v>0</v>
      </c>
      <c r="T1453" s="99">
        <v>0</v>
      </c>
      <c r="U1453" s="99">
        <v>0</v>
      </c>
      <c r="V1453" s="99">
        <v>0</v>
      </c>
      <c r="W1453" s="99">
        <v>0</v>
      </c>
      <c r="X1453" s="99">
        <v>0</v>
      </c>
      <c r="Y1453" s="99">
        <v>0</v>
      </c>
      <c r="Z1453" s="99">
        <v>0</v>
      </c>
      <c r="AA1453" s="99">
        <v>0</v>
      </c>
      <c r="AB1453" s="99">
        <v>0</v>
      </c>
      <c r="AC1453" s="99">
        <v>0</v>
      </c>
      <c r="AD1453" s="99">
        <v>0</v>
      </c>
    </row>
    <row r="1454" spans="4:30" hidden="1" outlineLevel="1" x14ac:dyDescent="0.2">
      <c r="F1454" s="91" t="s">
        <v>532</v>
      </c>
      <c r="G1454" s="86" t="s">
        <v>684</v>
      </c>
      <c r="H1454" s="92">
        <v>813635.63079999993</v>
      </c>
      <c r="I1454" s="99">
        <v>543787.39405238209</v>
      </c>
      <c r="J1454" s="99">
        <v>25632.718178550382</v>
      </c>
      <c r="K1454" s="99">
        <v>93073.97287239258</v>
      </c>
      <c r="L1454" s="99">
        <v>2876.4700659900186</v>
      </c>
      <c r="M1454" s="99">
        <v>0</v>
      </c>
      <c r="N1454" s="99">
        <v>95950.442938382592</v>
      </c>
      <c r="O1454" s="99">
        <v>69789.211714820529</v>
      </c>
      <c r="P1454" s="99">
        <v>12998.245378281745</v>
      </c>
      <c r="Q1454" s="99">
        <v>0</v>
      </c>
      <c r="R1454" s="99">
        <v>0</v>
      </c>
      <c r="S1454" s="99">
        <v>82787.457093102275</v>
      </c>
      <c r="T1454" s="99">
        <v>2487.9423898114519</v>
      </c>
      <c r="U1454" s="99">
        <v>40124.880916920287</v>
      </c>
      <c r="V1454" s="99">
        <v>0</v>
      </c>
      <c r="W1454" s="99">
        <v>0</v>
      </c>
      <c r="X1454" s="99">
        <v>42612.823306731741</v>
      </c>
      <c r="Y1454" s="99">
        <v>21044.654538165436</v>
      </c>
      <c r="Z1454" s="99">
        <v>351.10721726428022</v>
      </c>
      <c r="AA1454" s="99">
        <v>21395.761755429718</v>
      </c>
      <c r="AB1454" s="99">
        <v>284.45567674084168</v>
      </c>
      <c r="AC1454" s="99">
        <v>974.5056292082279</v>
      </c>
      <c r="AD1454" s="99">
        <v>210.07216947223594</v>
      </c>
    </row>
    <row r="1455" spans="4:30" hidden="1" outlineLevel="1" x14ac:dyDescent="0.2">
      <c r="F1455" s="91" t="s">
        <v>532</v>
      </c>
      <c r="G1455" s="86" t="s">
        <v>683</v>
      </c>
      <c r="H1455" s="92">
        <v>162883.36919999999</v>
      </c>
      <c r="I1455" s="99">
        <v>121788.13159295727</v>
      </c>
      <c r="J1455" s="99">
        <v>5871.4446391151487</v>
      </c>
      <c r="K1455" s="99">
        <v>17716.5953269483</v>
      </c>
      <c r="L1455" s="99">
        <v>0</v>
      </c>
      <c r="M1455" s="99">
        <v>0</v>
      </c>
      <c r="N1455" s="99">
        <v>17716.5953269483</v>
      </c>
      <c r="O1455" s="99">
        <v>11289.083499537674</v>
      </c>
      <c r="P1455" s="99">
        <v>0</v>
      </c>
      <c r="Q1455" s="99">
        <v>0</v>
      </c>
      <c r="R1455" s="99">
        <v>0</v>
      </c>
      <c r="S1455" s="99">
        <v>11289.083499537674</v>
      </c>
      <c r="T1455" s="99">
        <v>305.2331348384231</v>
      </c>
      <c r="U1455" s="99">
        <v>0</v>
      </c>
      <c r="V1455" s="99">
        <v>0</v>
      </c>
      <c r="W1455" s="99">
        <v>0</v>
      </c>
      <c r="X1455" s="99">
        <v>305.2331348384231</v>
      </c>
      <c r="Y1455" s="99">
        <v>4163.9117628429967</v>
      </c>
      <c r="Z1455" s="99">
        <v>0</v>
      </c>
      <c r="AA1455" s="99">
        <v>4163.9117628429967</v>
      </c>
      <c r="AB1455" s="99">
        <v>43.209046311065343</v>
      </c>
      <c r="AC1455" s="99">
        <v>1467.1133109003265</v>
      </c>
      <c r="AD1455" s="99">
        <v>238.64688654880703</v>
      </c>
    </row>
    <row r="1456" spans="4:30" hidden="1" outlineLevel="1" x14ac:dyDescent="0.2">
      <c r="F1456" s="91" t="s">
        <v>532</v>
      </c>
      <c r="G1456" s="86" t="s">
        <v>682</v>
      </c>
      <c r="H1456" s="92">
        <v>0</v>
      </c>
      <c r="I1456" s="99">
        <v>0</v>
      </c>
      <c r="J1456" s="99">
        <v>0</v>
      </c>
      <c r="K1456" s="99">
        <v>0</v>
      </c>
      <c r="L1456" s="99">
        <v>0</v>
      </c>
      <c r="M1456" s="99">
        <v>0</v>
      </c>
      <c r="N1456" s="99">
        <v>0</v>
      </c>
      <c r="O1456" s="99">
        <v>0</v>
      </c>
      <c r="P1456" s="99">
        <v>0</v>
      </c>
      <c r="Q1456" s="99">
        <v>0</v>
      </c>
      <c r="R1456" s="99">
        <v>0</v>
      </c>
      <c r="S1456" s="99">
        <v>0</v>
      </c>
      <c r="T1456" s="99">
        <v>0</v>
      </c>
      <c r="U1456" s="99">
        <v>0</v>
      </c>
      <c r="V1456" s="99">
        <v>0</v>
      </c>
      <c r="W1456" s="99">
        <v>0</v>
      </c>
      <c r="X1456" s="99">
        <v>0</v>
      </c>
      <c r="Y1456" s="99">
        <v>0</v>
      </c>
      <c r="Z1456" s="99">
        <v>0</v>
      </c>
      <c r="AA1456" s="99">
        <v>0</v>
      </c>
      <c r="AB1456" s="99">
        <v>0</v>
      </c>
      <c r="AC1456" s="99">
        <v>0</v>
      </c>
      <c r="AD1456" s="99">
        <v>0</v>
      </c>
    </row>
    <row r="1457" spans="4:30" hidden="1" outlineLevel="1" x14ac:dyDescent="0.2">
      <c r="F1457" s="91" t="s">
        <v>532</v>
      </c>
      <c r="G1457" s="86" t="s">
        <v>681</v>
      </c>
      <c r="H1457" s="92">
        <v>0</v>
      </c>
      <c r="I1457" s="99">
        <v>0</v>
      </c>
      <c r="J1457" s="99">
        <v>0</v>
      </c>
      <c r="K1457" s="99">
        <v>0</v>
      </c>
      <c r="L1457" s="99">
        <v>0</v>
      </c>
      <c r="M1457" s="99">
        <v>0</v>
      </c>
      <c r="N1457" s="99">
        <v>0</v>
      </c>
      <c r="O1457" s="99">
        <v>0</v>
      </c>
      <c r="P1457" s="99">
        <v>0</v>
      </c>
      <c r="Q1457" s="99">
        <v>0</v>
      </c>
      <c r="R1457" s="99">
        <v>0</v>
      </c>
      <c r="S1457" s="99">
        <v>0</v>
      </c>
      <c r="T1457" s="99">
        <v>0</v>
      </c>
      <c r="U1457" s="99">
        <v>0</v>
      </c>
      <c r="V1457" s="99">
        <v>0</v>
      </c>
      <c r="W1457" s="99">
        <v>0</v>
      </c>
      <c r="X1457" s="99">
        <v>0</v>
      </c>
      <c r="Y1457" s="99">
        <v>0</v>
      </c>
      <c r="Z1457" s="99">
        <v>0</v>
      </c>
      <c r="AA1457" s="99">
        <v>0</v>
      </c>
      <c r="AB1457" s="99">
        <v>0</v>
      </c>
      <c r="AC1457" s="99">
        <v>0</v>
      </c>
      <c r="AD1457" s="99">
        <v>0</v>
      </c>
    </row>
    <row r="1458" spans="4:30" collapsed="1" x14ac:dyDescent="0.2">
      <c r="D1458" s="84" t="s">
        <v>533</v>
      </c>
      <c r="E1458" s="104">
        <v>976519</v>
      </c>
      <c r="F1458" s="102" t="s">
        <v>532</v>
      </c>
      <c r="G1458" s="86" t="s">
        <v>679</v>
      </c>
      <c r="H1458" s="92">
        <v>976519.00000000012</v>
      </c>
      <c r="I1458" s="99">
        <v>665575.5256453394</v>
      </c>
      <c r="J1458" s="99">
        <v>31504.162817665525</v>
      </c>
      <c r="K1458" s="99">
        <v>110790.56819934088</v>
      </c>
      <c r="L1458" s="99">
        <v>2876.4700659900186</v>
      </c>
      <c r="M1458" s="99">
        <v>0</v>
      </c>
      <c r="N1458" s="99">
        <v>113667.03826533089</v>
      </c>
      <c r="O1458" s="99">
        <v>81078.295214358208</v>
      </c>
      <c r="P1458" s="99">
        <v>12998.245378281745</v>
      </c>
      <c r="Q1458" s="99">
        <v>0</v>
      </c>
      <c r="R1458" s="99">
        <v>0</v>
      </c>
      <c r="S1458" s="99">
        <v>94076.540592639954</v>
      </c>
      <c r="T1458" s="99">
        <v>2793.1755246498747</v>
      </c>
      <c r="U1458" s="99">
        <v>40124.880916920287</v>
      </c>
      <c r="V1458" s="99">
        <v>0</v>
      </c>
      <c r="W1458" s="99">
        <v>0</v>
      </c>
      <c r="X1458" s="99">
        <v>42918.056441570159</v>
      </c>
      <c r="Y1458" s="99">
        <v>25208.566301008435</v>
      </c>
      <c r="Z1458" s="99">
        <v>351.10721726428022</v>
      </c>
      <c r="AA1458" s="99">
        <v>25559.673518272717</v>
      </c>
      <c r="AB1458" s="99">
        <v>327.664723051907</v>
      </c>
      <c r="AC1458" s="99">
        <v>2441.6189401085544</v>
      </c>
      <c r="AD1458" s="99">
        <v>448.719056021043</v>
      </c>
    </row>
    <row r="1459" spans="4:30" hidden="1" outlineLevel="1" x14ac:dyDescent="0.2">
      <c r="F1459" s="91" t="s">
        <v>530</v>
      </c>
      <c r="G1459" s="86" t="s">
        <v>687</v>
      </c>
      <c r="H1459" s="92">
        <v>0</v>
      </c>
      <c r="I1459" s="99">
        <v>0</v>
      </c>
      <c r="J1459" s="99">
        <v>0</v>
      </c>
      <c r="K1459" s="99">
        <v>0</v>
      </c>
      <c r="L1459" s="99">
        <v>0</v>
      </c>
      <c r="M1459" s="99">
        <v>0</v>
      </c>
      <c r="N1459" s="99">
        <v>0</v>
      </c>
      <c r="O1459" s="99">
        <v>0</v>
      </c>
      <c r="P1459" s="99">
        <v>0</v>
      </c>
      <c r="Q1459" s="99">
        <v>0</v>
      </c>
      <c r="R1459" s="99">
        <v>0</v>
      </c>
      <c r="S1459" s="99">
        <v>0</v>
      </c>
      <c r="T1459" s="99">
        <v>0</v>
      </c>
      <c r="U1459" s="99">
        <v>0</v>
      </c>
      <c r="V1459" s="99">
        <v>0</v>
      </c>
      <c r="W1459" s="99">
        <v>0</v>
      </c>
      <c r="X1459" s="99">
        <v>0</v>
      </c>
      <c r="Y1459" s="99">
        <v>0</v>
      </c>
      <c r="Z1459" s="99">
        <v>0</v>
      </c>
      <c r="AA1459" s="99">
        <v>0</v>
      </c>
      <c r="AB1459" s="99">
        <v>0</v>
      </c>
      <c r="AC1459" s="99">
        <v>0</v>
      </c>
      <c r="AD1459" s="99">
        <v>0</v>
      </c>
    </row>
    <row r="1460" spans="4:30" hidden="1" outlineLevel="1" x14ac:dyDescent="0.2">
      <c r="F1460" s="91" t="s">
        <v>530</v>
      </c>
      <c r="G1460" s="86" t="s">
        <v>686</v>
      </c>
      <c r="H1460" s="92">
        <v>0</v>
      </c>
      <c r="I1460" s="99">
        <v>0</v>
      </c>
      <c r="J1460" s="99">
        <v>0</v>
      </c>
      <c r="K1460" s="99">
        <v>0</v>
      </c>
      <c r="L1460" s="99">
        <v>0</v>
      </c>
      <c r="M1460" s="99">
        <v>0</v>
      </c>
      <c r="N1460" s="99">
        <v>0</v>
      </c>
      <c r="O1460" s="99">
        <v>0</v>
      </c>
      <c r="P1460" s="99">
        <v>0</v>
      </c>
      <c r="Q1460" s="99">
        <v>0</v>
      </c>
      <c r="R1460" s="99">
        <v>0</v>
      </c>
      <c r="S1460" s="99">
        <v>0</v>
      </c>
      <c r="T1460" s="99">
        <v>0</v>
      </c>
      <c r="U1460" s="99">
        <v>0</v>
      </c>
      <c r="V1460" s="99">
        <v>0</v>
      </c>
      <c r="W1460" s="99">
        <v>0</v>
      </c>
      <c r="X1460" s="99">
        <v>0</v>
      </c>
      <c r="Y1460" s="99">
        <v>0</v>
      </c>
      <c r="Z1460" s="99">
        <v>0</v>
      </c>
      <c r="AA1460" s="99">
        <v>0</v>
      </c>
      <c r="AB1460" s="99">
        <v>0</v>
      </c>
      <c r="AC1460" s="99">
        <v>0</v>
      </c>
      <c r="AD1460" s="99">
        <v>0</v>
      </c>
    </row>
    <row r="1461" spans="4:30" hidden="1" outlineLevel="1" x14ac:dyDescent="0.2">
      <c r="F1461" s="91" t="s">
        <v>530</v>
      </c>
      <c r="G1461" s="86" t="s">
        <v>685</v>
      </c>
      <c r="H1461" s="92">
        <v>0</v>
      </c>
      <c r="I1461" s="99">
        <v>0</v>
      </c>
      <c r="J1461" s="99">
        <v>0</v>
      </c>
      <c r="K1461" s="99">
        <v>0</v>
      </c>
      <c r="L1461" s="99">
        <v>0</v>
      </c>
      <c r="M1461" s="99">
        <v>0</v>
      </c>
      <c r="N1461" s="99">
        <v>0</v>
      </c>
      <c r="O1461" s="99">
        <v>0</v>
      </c>
      <c r="P1461" s="99">
        <v>0</v>
      </c>
      <c r="Q1461" s="99">
        <v>0</v>
      </c>
      <c r="R1461" s="99">
        <v>0</v>
      </c>
      <c r="S1461" s="99">
        <v>0</v>
      </c>
      <c r="T1461" s="99">
        <v>0</v>
      </c>
      <c r="U1461" s="99">
        <v>0</v>
      </c>
      <c r="V1461" s="99">
        <v>0</v>
      </c>
      <c r="W1461" s="99">
        <v>0</v>
      </c>
      <c r="X1461" s="99">
        <v>0</v>
      </c>
      <c r="Y1461" s="99">
        <v>0</v>
      </c>
      <c r="Z1461" s="99">
        <v>0</v>
      </c>
      <c r="AA1461" s="99">
        <v>0</v>
      </c>
      <c r="AB1461" s="99">
        <v>0</v>
      </c>
      <c r="AC1461" s="99">
        <v>0</v>
      </c>
      <c r="AD1461" s="99">
        <v>0</v>
      </c>
    </row>
    <row r="1462" spans="4:30" hidden="1" outlineLevel="1" x14ac:dyDescent="0.2">
      <c r="F1462" s="91" t="s">
        <v>530</v>
      </c>
      <c r="G1462" s="86" t="s">
        <v>684</v>
      </c>
      <c r="H1462" s="92">
        <v>99621.926999999981</v>
      </c>
      <c r="I1462" s="99">
        <v>66581.582741824328</v>
      </c>
      <c r="J1462" s="99">
        <v>3138.4819967684221</v>
      </c>
      <c r="K1462" s="99">
        <v>11396.02074945594</v>
      </c>
      <c r="L1462" s="99">
        <v>352.19633959489425</v>
      </c>
      <c r="M1462" s="99">
        <v>0</v>
      </c>
      <c r="N1462" s="99">
        <v>11748.217089050835</v>
      </c>
      <c r="O1462" s="99">
        <v>8545.0237079777035</v>
      </c>
      <c r="P1462" s="99">
        <v>1591.5112406398209</v>
      </c>
      <c r="Q1462" s="99">
        <v>0</v>
      </c>
      <c r="R1462" s="99">
        <v>0</v>
      </c>
      <c r="S1462" s="99">
        <v>10136.534948617524</v>
      </c>
      <c r="T1462" s="99">
        <v>304.62482929158608</v>
      </c>
      <c r="U1462" s="99">
        <v>4912.9091773657919</v>
      </c>
      <c r="V1462" s="99">
        <v>0</v>
      </c>
      <c r="W1462" s="99">
        <v>0</v>
      </c>
      <c r="X1462" s="99">
        <v>5217.5340066573781</v>
      </c>
      <c r="Y1462" s="99">
        <v>2576.7173397752522</v>
      </c>
      <c r="Z1462" s="99">
        <v>42.989731820229501</v>
      </c>
      <c r="AA1462" s="99">
        <v>2619.7070715954815</v>
      </c>
      <c r="AB1462" s="99">
        <v>34.828886039748056</v>
      </c>
      <c r="AC1462" s="99">
        <v>119.31892480988819</v>
      </c>
      <c r="AD1462" s="99">
        <v>25.721334636387112</v>
      </c>
    </row>
    <row r="1463" spans="4:30" hidden="1" outlineLevel="1" x14ac:dyDescent="0.2">
      <c r="F1463" s="91" t="s">
        <v>530</v>
      </c>
      <c r="G1463" s="86" t="s">
        <v>683</v>
      </c>
      <c r="H1463" s="92">
        <v>23444.072999999997</v>
      </c>
      <c r="I1463" s="99">
        <v>17529.167413605392</v>
      </c>
      <c r="J1463" s="99">
        <v>845.08674771981691</v>
      </c>
      <c r="K1463" s="99">
        <v>2549.978897148419</v>
      </c>
      <c r="L1463" s="99">
        <v>0</v>
      </c>
      <c r="M1463" s="99">
        <v>0</v>
      </c>
      <c r="N1463" s="99">
        <v>2549.978897148419</v>
      </c>
      <c r="O1463" s="99">
        <v>1624.8564783878296</v>
      </c>
      <c r="P1463" s="99">
        <v>0</v>
      </c>
      <c r="Q1463" s="99">
        <v>0</v>
      </c>
      <c r="R1463" s="99">
        <v>0</v>
      </c>
      <c r="S1463" s="99">
        <v>1624.8564783878296</v>
      </c>
      <c r="T1463" s="99">
        <v>43.93271044377952</v>
      </c>
      <c r="U1463" s="99">
        <v>0</v>
      </c>
      <c r="V1463" s="99">
        <v>0</v>
      </c>
      <c r="W1463" s="99">
        <v>0</v>
      </c>
      <c r="X1463" s="99">
        <v>43.93271044377952</v>
      </c>
      <c r="Y1463" s="99">
        <v>599.31871383251018</v>
      </c>
      <c r="Z1463" s="99">
        <v>0</v>
      </c>
      <c r="AA1463" s="99">
        <v>599.31871383251018</v>
      </c>
      <c r="AB1463" s="99">
        <v>6.2191495728036337</v>
      </c>
      <c r="AC1463" s="99">
        <v>211.16404780273263</v>
      </c>
      <c r="AD1463" s="99">
        <v>34.348841486715457</v>
      </c>
    </row>
    <row r="1464" spans="4:30" hidden="1" outlineLevel="1" x14ac:dyDescent="0.2">
      <c r="F1464" s="91" t="s">
        <v>530</v>
      </c>
      <c r="G1464" s="86" t="s">
        <v>682</v>
      </c>
      <c r="H1464" s="92">
        <v>0</v>
      </c>
      <c r="I1464" s="99">
        <v>0</v>
      </c>
      <c r="J1464" s="99">
        <v>0</v>
      </c>
      <c r="K1464" s="99">
        <v>0</v>
      </c>
      <c r="L1464" s="99">
        <v>0</v>
      </c>
      <c r="M1464" s="99">
        <v>0</v>
      </c>
      <c r="N1464" s="99">
        <v>0</v>
      </c>
      <c r="O1464" s="99">
        <v>0</v>
      </c>
      <c r="P1464" s="99">
        <v>0</v>
      </c>
      <c r="Q1464" s="99">
        <v>0</v>
      </c>
      <c r="R1464" s="99">
        <v>0</v>
      </c>
      <c r="S1464" s="99">
        <v>0</v>
      </c>
      <c r="T1464" s="99">
        <v>0</v>
      </c>
      <c r="U1464" s="99">
        <v>0</v>
      </c>
      <c r="V1464" s="99">
        <v>0</v>
      </c>
      <c r="W1464" s="99">
        <v>0</v>
      </c>
      <c r="X1464" s="99">
        <v>0</v>
      </c>
      <c r="Y1464" s="99">
        <v>0</v>
      </c>
      <c r="Z1464" s="99">
        <v>0</v>
      </c>
      <c r="AA1464" s="99">
        <v>0</v>
      </c>
      <c r="AB1464" s="99">
        <v>0</v>
      </c>
      <c r="AC1464" s="99">
        <v>0</v>
      </c>
      <c r="AD1464" s="99">
        <v>0</v>
      </c>
    </row>
    <row r="1465" spans="4:30" hidden="1" outlineLevel="1" x14ac:dyDescent="0.2">
      <c r="F1465" s="91" t="s">
        <v>530</v>
      </c>
      <c r="G1465" s="86" t="s">
        <v>681</v>
      </c>
      <c r="H1465" s="92">
        <v>0</v>
      </c>
      <c r="I1465" s="99">
        <v>0</v>
      </c>
      <c r="J1465" s="99">
        <v>0</v>
      </c>
      <c r="K1465" s="99">
        <v>0</v>
      </c>
      <c r="L1465" s="99">
        <v>0</v>
      </c>
      <c r="M1465" s="99">
        <v>0</v>
      </c>
      <c r="N1465" s="99">
        <v>0</v>
      </c>
      <c r="O1465" s="99">
        <v>0</v>
      </c>
      <c r="P1465" s="99">
        <v>0</v>
      </c>
      <c r="Q1465" s="99">
        <v>0</v>
      </c>
      <c r="R1465" s="99">
        <v>0</v>
      </c>
      <c r="S1465" s="99">
        <v>0</v>
      </c>
      <c r="T1465" s="99">
        <v>0</v>
      </c>
      <c r="U1465" s="99">
        <v>0</v>
      </c>
      <c r="V1465" s="99">
        <v>0</v>
      </c>
      <c r="W1465" s="99">
        <v>0</v>
      </c>
      <c r="X1465" s="99">
        <v>0</v>
      </c>
      <c r="Y1465" s="99">
        <v>0</v>
      </c>
      <c r="Z1465" s="99">
        <v>0</v>
      </c>
      <c r="AA1465" s="99">
        <v>0</v>
      </c>
      <c r="AB1465" s="99">
        <v>0</v>
      </c>
      <c r="AC1465" s="99">
        <v>0</v>
      </c>
      <c r="AD1465" s="99">
        <v>0</v>
      </c>
    </row>
    <row r="1466" spans="4:30" collapsed="1" x14ac:dyDescent="0.2">
      <c r="D1466" s="84" t="s">
        <v>531</v>
      </c>
      <c r="E1466" s="104">
        <v>123066</v>
      </c>
      <c r="F1466" s="102" t="s">
        <v>530</v>
      </c>
      <c r="G1466" s="86" t="s">
        <v>679</v>
      </c>
      <c r="H1466" s="92">
        <v>123066.00000000001</v>
      </c>
      <c r="I1466" s="99">
        <v>84110.750155429734</v>
      </c>
      <c r="J1466" s="99">
        <v>3983.5687444882396</v>
      </c>
      <c r="K1466" s="99">
        <v>13945.999646604361</v>
      </c>
      <c r="L1466" s="99">
        <v>352.19633959489425</v>
      </c>
      <c r="M1466" s="99">
        <v>0</v>
      </c>
      <c r="N1466" s="99">
        <v>14298.195986199256</v>
      </c>
      <c r="O1466" s="99">
        <v>10169.880186365534</v>
      </c>
      <c r="P1466" s="99">
        <v>1591.5112406398209</v>
      </c>
      <c r="Q1466" s="99">
        <v>0</v>
      </c>
      <c r="R1466" s="99">
        <v>0</v>
      </c>
      <c r="S1466" s="99">
        <v>11761.391427005354</v>
      </c>
      <c r="T1466" s="99">
        <v>348.55753973536559</v>
      </c>
      <c r="U1466" s="99">
        <v>4912.9091773657919</v>
      </c>
      <c r="V1466" s="99">
        <v>0</v>
      </c>
      <c r="W1466" s="99">
        <v>0</v>
      </c>
      <c r="X1466" s="99">
        <v>5261.4667171011579</v>
      </c>
      <c r="Y1466" s="99">
        <v>3176.0360536077624</v>
      </c>
      <c r="Z1466" s="99">
        <v>42.989731820229501</v>
      </c>
      <c r="AA1466" s="99">
        <v>3219.0257854279917</v>
      </c>
      <c r="AB1466" s="99">
        <v>41.048035612551693</v>
      </c>
      <c r="AC1466" s="99">
        <v>330.48297261262081</v>
      </c>
      <c r="AD1466" s="99">
        <v>60.070176123102563</v>
      </c>
    </row>
    <row r="1467" spans="4:30" hidden="1" outlineLevel="1" x14ac:dyDescent="0.2">
      <c r="F1467" s="91" t="s">
        <v>508</v>
      </c>
      <c r="G1467" s="86" t="s">
        <v>687</v>
      </c>
      <c r="H1467" s="92">
        <v>0</v>
      </c>
      <c r="I1467" s="99">
        <v>0</v>
      </c>
      <c r="J1467" s="99">
        <v>0</v>
      </c>
      <c r="K1467" s="99">
        <v>0</v>
      </c>
      <c r="L1467" s="99">
        <v>0</v>
      </c>
      <c r="M1467" s="99">
        <v>0</v>
      </c>
      <c r="N1467" s="99">
        <v>0</v>
      </c>
      <c r="O1467" s="99">
        <v>0</v>
      </c>
      <c r="P1467" s="99">
        <v>0</v>
      </c>
      <c r="Q1467" s="99">
        <v>0</v>
      </c>
      <c r="R1467" s="99">
        <v>0</v>
      </c>
      <c r="S1467" s="99">
        <v>0</v>
      </c>
      <c r="T1467" s="99">
        <v>0</v>
      </c>
      <c r="U1467" s="99">
        <v>0</v>
      </c>
      <c r="V1467" s="99">
        <v>0</v>
      </c>
      <c r="W1467" s="99">
        <v>0</v>
      </c>
      <c r="X1467" s="99">
        <v>0</v>
      </c>
      <c r="Y1467" s="99">
        <v>0</v>
      </c>
      <c r="Z1467" s="99">
        <v>0</v>
      </c>
      <c r="AA1467" s="99">
        <v>0</v>
      </c>
      <c r="AB1467" s="99">
        <v>0</v>
      </c>
      <c r="AC1467" s="99">
        <v>0</v>
      </c>
      <c r="AD1467" s="99">
        <v>0</v>
      </c>
    </row>
    <row r="1468" spans="4:30" hidden="1" outlineLevel="1" x14ac:dyDescent="0.2">
      <c r="F1468" s="91" t="s">
        <v>508</v>
      </c>
      <c r="G1468" s="86" t="s">
        <v>686</v>
      </c>
      <c r="H1468" s="92">
        <v>0</v>
      </c>
      <c r="I1468" s="99">
        <v>0</v>
      </c>
      <c r="J1468" s="99">
        <v>0</v>
      </c>
      <c r="K1468" s="99">
        <v>0</v>
      </c>
      <c r="L1468" s="99">
        <v>0</v>
      </c>
      <c r="M1468" s="99">
        <v>0</v>
      </c>
      <c r="N1468" s="99">
        <v>0</v>
      </c>
      <c r="O1468" s="99">
        <v>0</v>
      </c>
      <c r="P1468" s="99">
        <v>0</v>
      </c>
      <c r="Q1468" s="99">
        <v>0</v>
      </c>
      <c r="R1468" s="99">
        <v>0</v>
      </c>
      <c r="S1468" s="99">
        <v>0</v>
      </c>
      <c r="T1468" s="99">
        <v>0</v>
      </c>
      <c r="U1468" s="99">
        <v>0</v>
      </c>
      <c r="V1468" s="99">
        <v>0</v>
      </c>
      <c r="W1468" s="99">
        <v>0</v>
      </c>
      <c r="X1468" s="99">
        <v>0</v>
      </c>
      <c r="Y1468" s="99">
        <v>0</v>
      </c>
      <c r="Z1468" s="99">
        <v>0</v>
      </c>
      <c r="AA1468" s="99">
        <v>0</v>
      </c>
      <c r="AB1468" s="99">
        <v>0</v>
      </c>
      <c r="AC1468" s="99">
        <v>0</v>
      </c>
      <c r="AD1468" s="99">
        <v>0</v>
      </c>
    </row>
    <row r="1469" spans="4:30" hidden="1" outlineLevel="1" x14ac:dyDescent="0.2">
      <c r="F1469" s="91" t="s">
        <v>508</v>
      </c>
      <c r="G1469" s="86" t="s">
        <v>685</v>
      </c>
      <c r="H1469" s="92">
        <v>0</v>
      </c>
      <c r="I1469" s="99">
        <v>0</v>
      </c>
      <c r="J1469" s="99">
        <v>0</v>
      </c>
      <c r="K1469" s="99">
        <v>0</v>
      </c>
      <c r="L1469" s="99">
        <v>0</v>
      </c>
      <c r="M1469" s="99">
        <v>0</v>
      </c>
      <c r="N1469" s="99">
        <v>0</v>
      </c>
      <c r="O1469" s="99">
        <v>0</v>
      </c>
      <c r="P1469" s="99">
        <v>0</v>
      </c>
      <c r="Q1469" s="99">
        <v>0</v>
      </c>
      <c r="R1469" s="99">
        <v>0</v>
      </c>
      <c r="S1469" s="99">
        <v>0</v>
      </c>
      <c r="T1469" s="99">
        <v>0</v>
      </c>
      <c r="U1469" s="99">
        <v>0</v>
      </c>
      <c r="V1469" s="99">
        <v>0</v>
      </c>
      <c r="W1469" s="99">
        <v>0</v>
      </c>
      <c r="X1469" s="99">
        <v>0</v>
      </c>
      <c r="Y1469" s="99">
        <v>0</v>
      </c>
      <c r="Z1469" s="99">
        <v>0</v>
      </c>
      <c r="AA1469" s="99">
        <v>0</v>
      </c>
      <c r="AB1469" s="99">
        <v>0</v>
      </c>
      <c r="AC1469" s="99">
        <v>0</v>
      </c>
      <c r="AD1469" s="99">
        <v>0</v>
      </c>
    </row>
    <row r="1470" spans="4:30" hidden="1" outlineLevel="1" x14ac:dyDescent="0.2">
      <c r="F1470" s="91" t="s">
        <v>508</v>
      </c>
      <c r="G1470" s="86" t="s">
        <v>684</v>
      </c>
      <c r="H1470" s="92">
        <v>0</v>
      </c>
      <c r="I1470" s="99">
        <v>0</v>
      </c>
      <c r="J1470" s="99">
        <v>0</v>
      </c>
      <c r="K1470" s="99">
        <v>0</v>
      </c>
      <c r="L1470" s="99">
        <v>0</v>
      </c>
      <c r="M1470" s="99">
        <v>0</v>
      </c>
      <c r="N1470" s="99">
        <v>0</v>
      </c>
      <c r="O1470" s="99">
        <v>0</v>
      </c>
      <c r="P1470" s="99">
        <v>0</v>
      </c>
      <c r="Q1470" s="99">
        <v>0</v>
      </c>
      <c r="R1470" s="99">
        <v>0</v>
      </c>
      <c r="S1470" s="99">
        <v>0</v>
      </c>
      <c r="T1470" s="99">
        <v>0</v>
      </c>
      <c r="U1470" s="99">
        <v>0</v>
      </c>
      <c r="V1470" s="99">
        <v>0</v>
      </c>
      <c r="W1470" s="99">
        <v>0</v>
      </c>
      <c r="X1470" s="99">
        <v>0</v>
      </c>
      <c r="Y1470" s="99">
        <v>0</v>
      </c>
      <c r="Z1470" s="99">
        <v>0</v>
      </c>
      <c r="AA1470" s="99">
        <v>0</v>
      </c>
      <c r="AB1470" s="99">
        <v>0</v>
      </c>
      <c r="AC1470" s="99">
        <v>0</v>
      </c>
      <c r="AD1470" s="99">
        <v>0</v>
      </c>
    </row>
    <row r="1471" spans="4:30" hidden="1" outlineLevel="1" x14ac:dyDescent="0.2">
      <c r="F1471" s="91" t="s">
        <v>508</v>
      </c>
      <c r="G1471" s="86" t="s">
        <v>683</v>
      </c>
      <c r="H1471" s="92">
        <v>0</v>
      </c>
      <c r="I1471" s="99">
        <v>0</v>
      </c>
      <c r="J1471" s="99">
        <v>0</v>
      </c>
      <c r="K1471" s="99">
        <v>0</v>
      </c>
      <c r="L1471" s="99">
        <v>0</v>
      </c>
      <c r="M1471" s="99">
        <v>0</v>
      </c>
      <c r="N1471" s="99">
        <v>0</v>
      </c>
      <c r="O1471" s="99">
        <v>0</v>
      </c>
      <c r="P1471" s="99">
        <v>0</v>
      </c>
      <c r="Q1471" s="99">
        <v>0</v>
      </c>
      <c r="R1471" s="99">
        <v>0</v>
      </c>
      <c r="S1471" s="99">
        <v>0</v>
      </c>
      <c r="T1471" s="99">
        <v>0</v>
      </c>
      <c r="U1471" s="99">
        <v>0</v>
      </c>
      <c r="V1471" s="99">
        <v>0</v>
      </c>
      <c r="W1471" s="99">
        <v>0</v>
      </c>
      <c r="X1471" s="99">
        <v>0</v>
      </c>
      <c r="Y1471" s="99">
        <v>0</v>
      </c>
      <c r="Z1471" s="99">
        <v>0</v>
      </c>
      <c r="AA1471" s="99">
        <v>0</v>
      </c>
      <c r="AB1471" s="99">
        <v>0</v>
      </c>
      <c r="AC1471" s="99">
        <v>0</v>
      </c>
      <c r="AD1471" s="99">
        <v>0</v>
      </c>
    </row>
    <row r="1472" spans="4:30" hidden="1" outlineLevel="1" x14ac:dyDescent="0.2">
      <c r="F1472" s="91" t="s">
        <v>508</v>
      </c>
      <c r="G1472" s="86" t="s">
        <v>682</v>
      </c>
      <c r="H1472" s="92">
        <v>0</v>
      </c>
      <c r="I1472" s="99">
        <v>0</v>
      </c>
      <c r="J1472" s="99">
        <v>0</v>
      </c>
      <c r="K1472" s="99">
        <v>0</v>
      </c>
      <c r="L1472" s="99">
        <v>0</v>
      </c>
      <c r="M1472" s="99">
        <v>0</v>
      </c>
      <c r="N1472" s="99">
        <v>0</v>
      </c>
      <c r="O1472" s="99">
        <v>0</v>
      </c>
      <c r="P1472" s="99">
        <v>0</v>
      </c>
      <c r="Q1472" s="99">
        <v>0</v>
      </c>
      <c r="R1472" s="99">
        <v>0</v>
      </c>
      <c r="S1472" s="99">
        <v>0</v>
      </c>
      <c r="T1472" s="99">
        <v>0</v>
      </c>
      <c r="U1472" s="99">
        <v>0</v>
      </c>
      <c r="V1472" s="99">
        <v>0</v>
      </c>
      <c r="W1472" s="99">
        <v>0</v>
      </c>
      <c r="X1472" s="99">
        <v>0</v>
      </c>
      <c r="Y1472" s="99">
        <v>0</v>
      </c>
      <c r="Z1472" s="99">
        <v>0</v>
      </c>
      <c r="AA1472" s="99">
        <v>0</v>
      </c>
      <c r="AB1472" s="99">
        <v>0</v>
      </c>
      <c r="AC1472" s="99">
        <v>0</v>
      </c>
      <c r="AD1472" s="99">
        <v>0</v>
      </c>
    </row>
    <row r="1473" spans="4:30" hidden="1" outlineLevel="1" x14ac:dyDescent="0.2">
      <c r="F1473" s="91" t="s">
        <v>508</v>
      </c>
      <c r="G1473" s="86" t="s">
        <v>681</v>
      </c>
      <c r="H1473" s="92">
        <v>203417</v>
      </c>
      <c r="I1473" s="99">
        <v>0</v>
      </c>
      <c r="J1473" s="99">
        <v>0</v>
      </c>
      <c r="K1473" s="99">
        <v>0</v>
      </c>
      <c r="L1473" s="99">
        <v>0</v>
      </c>
      <c r="M1473" s="99">
        <v>0</v>
      </c>
      <c r="N1473" s="99">
        <v>0</v>
      </c>
      <c r="O1473" s="99">
        <v>0</v>
      </c>
      <c r="P1473" s="99">
        <v>0</v>
      </c>
      <c r="Q1473" s="99">
        <v>0</v>
      </c>
      <c r="R1473" s="99">
        <v>0</v>
      </c>
      <c r="S1473" s="99">
        <v>0</v>
      </c>
      <c r="T1473" s="99">
        <v>0</v>
      </c>
      <c r="U1473" s="99">
        <v>0</v>
      </c>
      <c r="V1473" s="99">
        <v>0</v>
      </c>
      <c r="W1473" s="99">
        <v>0</v>
      </c>
      <c r="X1473" s="99">
        <v>0</v>
      </c>
      <c r="Y1473" s="99">
        <v>0</v>
      </c>
      <c r="Z1473" s="99">
        <v>0</v>
      </c>
      <c r="AA1473" s="99">
        <v>0</v>
      </c>
      <c r="AB1473" s="99">
        <v>0</v>
      </c>
      <c r="AC1473" s="99">
        <v>0</v>
      </c>
      <c r="AD1473" s="99">
        <v>203417</v>
      </c>
    </row>
    <row r="1474" spans="4:30" collapsed="1" x14ac:dyDescent="0.2">
      <c r="D1474" s="84" t="s">
        <v>529</v>
      </c>
      <c r="E1474" s="104">
        <v>203417</v>
      </c>
      <c r="F1474" s="102" t="s">
        <v>508</v>
      </c>
      <c r="G1474" s="86" t="s">
        <v>679</v>
      </c>
      <c r="H1474" s="92">
        <v>203417</v>
      </c>
      <c r="I1474" s="99">
        <v>0</v>
      </c>
      <c r="J1474" s="99">
        <v>0</v>
      </c>
      <c r="K1474" s="99">
        <v>0</v>
      </c>
      <c r="L1474" s="99">
        <v>0</v>
      </c>
      <c r="M1474" s="99">
        <v>0</v>
      </c>
      <c r="N1474" s="99">
        <v>0</v>
      </c>
      <c r="O1474" s="99">
        <v>0</v>
      </c>
      <c r="P1474" s="99">
        <v>0</v>
      </c>
      <c r="Q1474" s="99">
        <v>0</v>
      </c>
      <c r="R1474" s="99">
        <v>0</v>
      </c>
      <c r="S1474" s="99">
        <v>0</v>
      </c>
      <c r="T1474" s="99">
        <v>0</v>
      </c>
      <c r="U1474" s="99">
        <v>0</v>
      </c>
      <c r="V1474" s="99">
        <v>0</v>
      </c>
      <c r="W1474" s="99">
        <v>0</v>
      </c>
      <c r="X1474" s="99">
        <v>0</v>
      </c>
      <c r="Y1474" s="99">
        <v>0</v>
      </c>
      <c r="Z1474" s="99">
        <v>0</v>
      </c>
      <c r="AA1474" s="99">
        <v>0</v>
      </c>
      <c r="AB1474" s="99">
        <v>0</v>
      </c>
      <c r="AC1474" s="99">
        <v>0</v>
      </c>
      <c r="AD1474" s="99">
        <v>203417</v>
      </c>
    </row>
    <row r="1475" spans="4:30" hidden="1" outlineLevel="1" x14ac:dyDescent="0.2">
      <c r="F1475" s="91" t="s">
        <v>506</v>
      </c>
      <c r="G1475" s="86" t="s">
        <v>687</v>
      </c>
      <c r="H1475" s="92">
        <v>0</v>
      </c>
      <c r="I1475" s="99">
        <v>0</v>
      </c>
      <c r="J1475" s="99">
        <v>0</v>
      </c>
      <c r="K1475" s="99">
        <v>0</v>
      </c>
      <c r="L1475" s="99">
        <v>0</v>
      </c>
      <c r="M1475" s="99">
        <v>0</v>
      </c>
      <c r="N1475" s="99">
        <v>0</v>
      </c>
      <c r="O1475" s="99">
        <v>0</v>
      </c>
      <c r="P1475" s="99">
        <v>0</v>
      </c>
      <c r="Q1475" s="99">
        <v>0</v>
      </c>
      <c r="R1475" s="99">
        <v>0</v>
      </c>
      <c r="S1475" s="99">
        <v>0</v>
      </c>
      <c r="T1475" s="99">
        <v>0</v>
      </c>
      <c r="U1475" s="99">
        <v>0</v>
      </c>
      <c r="V1475" s="99">
        <v>0</v>
      </c>
      <c r="W1475" s="99">
        <v>0</v>
      </c>
      <c r="X1475" s="99">
        <v>0</v>
      </c>
      <c r="Y1475" s="99">
        <v>0</v>
      </c>
      <c r="Z1475" s="99">
        <v>0</v>
      </c>
      <c r="AA1475" s="99">
        <v>0</v>
      </c>
      <c r="AB1475" s="99">
        <v>0</v>
      </c>
      <c r="AC1475" s="99">
        <v>0</v>
      </c>
      <c r="AD1475" s="99">
        <v>0</v>
      </c>
    </row>
    <row r="1476" spans="4:30" hidden="1" outlineLevel="1" x14ac:dyDescent="0.2">
      <c r="F1476" s="91" t="s">
        <v>506</v>
      </c>
      <c r="G1476" s="86" t="s">
        <v>686</v>
      </c>
      <c r="H1476" s="92">
        <v>0</v>
      </c>
      <c r="I1476" s="99">
        <v>0</v>
      </c>
      <c r="J1476" s="99">
        <v>0</v>
      </c>
      <c r="K1476" s="99">
        <v>0</v>
      </c>
      <c r="L1476" s="99">
        <v>0</v>
      </c>
      <c r="M1476" s="99">
        <v>0</v>
      </c>
      <c r="N1476" s="99">
        <v>0</v>
      </c>
      <c r="O1476" s="99">
        <v>0</v>
      </c>
      <c r="P1476" s="99">
        <v>0</v>
      </c>
      <c r="Q1476" s="99">
        <v>0</v>
      </c>
      <c r="R1476" s="99">
        <v>0</v>
      </c>
      <c r="S1476" s="99">
        <v>0</v>
      </c>
      <c r="T1476" s="99">
        <v>0</v>
      </c>
      <c r="U1476" s="99">
        <v>0</v>
      </c>
      <c r="V1476" s="99">
        <v>0</v>
      </c>
      <c r="W1476" s="99">
        <v>0</v>
      </c>
      <c r="X1476" s="99">
        <v>0</v>
      </c>
      <c r="Y1476" s="99">
        <v>0</v>
      </c>
      <c r="Z1476" s="99">
        <v>0</v>
      </c>
      <c r="AA1476" s="99">
        <v>0</v>
      </c>
      <c r="AB1476" s="99">
        <v>0</v>
      </c>
      <c r="AC1476" s="99">
        <v>0</v>
      </c>
      <c r="AD1476" s="99">
        <v>0</v>
      </c>
    </row>
    <row r="1477" spans="4:30" hidden="1" outlineLevel="1" x14ac:dyDescent="0.2">
      <c r="F1477" s="91" t="s">
        <v>506</v>
      </c>
      <c r="G1477" s="86" t="s">
        <v>685</v>
      </c>
      <c r="H1477" s="92">
        <v>0</v>
      </c>
      <c r="I1477" s="99">
        <v>0</v>
      </c>
      <c r="J1477" s="99">
        <v>0</v>
      </c>
      <c r="K1477" s="99">
        <v>0</v>
      </c>
      <c r="L1477" s="99">
        <v>0</v>
      </c>
      <c r="M1477" s="99">
        <v>0</v>
      </c>
      <c r="N1477" s="99">
        <v>0</v>
      </c>
      <c r="O1477" s="99">
        <v>0</v>
      </c>
      <c r="P1477" s="99">
        <v>0</v>
      </c>
      <c r="Q1477" s="99">
        <v>0</v>
      </c>
      <c r="R1477" s="99">
        <v>0</v>
      </c>
      <c r="S1477" s="99">
        <v>0</v>
      </c>
      <c r="T1477" s="99">
        <v>0</v>
      </c>
      <c r="U1477" s="99">
        <v>0</v>
      </c>
      <c r="V1477" s="99">
        <v>0</v>
      </c>
      <c r="W1477" s="99">
        <v>0</v>
      </c>
      <c r="X1477" s="99">
        <v>0</v>
      </c>
      <c r="Y1477" s="99">
        <v>0</v>
      </c>
      <c r="Z1477" s="99">
        <v>0</v>
      </c>
      <c r="AA1477" s="99">
        <v>0</v>
      </c>
      <c r="AB1477" s="99">
        <v>0</v>
      </c>
      <c r="AC1477" s="99">
        <v>0</v>
      </c>
      <c r="AD1477" s="99">
        <v>0</v>
      </c>
    </row>
    <row r="1478" spans="4:30" hidden="1" outlineLevel="1" x14ac:dyDescent="0.2">
      <c r="F1478" s="91" t="s">
        <v>506</v>
      </c>
      <c r="G1478" s="86" t="s">
        <v>684</v>
      </c>
      <c r="H1478" s="92">
        <v>0</v>
      </c>
      <c r="I1478" s="99">
        <v>0</v>
      </c>
      <c r="J1478" s="99">
        <v>0</v>
      </c>
      <c r="K1478" s="99">
        <v>0</v>
      </c>
      <c r="L1478" s="99">
        <v>0</v>
      </c>
      <c r="M1478" s="99">
        <v>0</v>
      </c>
      <c r="N1478" s="99">
        <v>0</v>
      </c>
      <c r="O1478" s="99">
        <v>0</v>
      </c>
      <c r="P1478" s="99">
        <v>0</v>
      </c>
      <c r="Q1478" s="99">
        <v>0</v>
      </c>
      <c r="R1478" s="99">
        <v>0</v>
      </c>
      <c r="S1478" s="99">
        <v>0</v>
      </c>
      <c r="T1478" s="99">
        <v>0</v>
      </c>
      <c r="U1478" s="99">
        <v>0</v>
      </c>
      <c r="V1478" s="99">
        <v>0</v>
      </c>
      <c r="W1478" s="99">
        <v>0</v>
      </c>
      <c r="X1478" s="99">
        <v>0</v>
      </c>
      <c r="Y1478" s="99">
        <v>0</v>
      </c>
      <c r="Z1478" s="99">
        <v>0</v>
      </c>
      <c r="AA1478" s="99">
        <v>0</v>
      </c>
      <c r="AB1478" s="99">
        <v>0</v>
      </c>
      <c r="AC1478" s="99">
        <v>0</v>
      </c>
      <c r="AD1478" s="99">
        <v>0</v>
      </c>
    </row>
    <row r="1479" spans="4:30" hidden="1" outlineLevel="1" x14ac:dyDescent="0.2">
      <c r="F1479" s="91" t="s">
        <v>506</v>
      </c>
      <c r="G1479" s="86" t="s">
        <v>683</v>
      </c>
      <c r="H1479" s="92">
        <v>0</v>
      </c>
      <c r="I1479" s="99">
        <v>0</v>
      </c>
      <c r="J1479" s="99">
        <v>0</v>
      </c>
      <c r="K1479" s="99">
        <v>0</v>
      </c>
      <c r="L1479" s="99">
        <v>0</v>
      </c>
      <c r="M1479" s="99">
        <v>0</v>
      </c>
      <c r="N1479" s="99">
        <v>0</v>
      </c>
      <c r="O1479" s="99">
        <v>0</v>
      </c>
      <c r="P1479" s="99">
        <v>0</v>
      </c>
      <c r="Q1479" s="99">
        <v>0</v>
      </c>
      <c r="R1479" s="99">
        <v>0</v>
      </c>
      <c r="S1479" s="99">
        <v>0</v>
      </c>
      <c r="T1479" s="99">
        <v>0</v>
      </c>
      <c r="U1479" s="99">
        <v>0</v>
      </c>
      <c r="V1479" s="99">
        <v>0</v>
      </c>
      <c r="W1479" s="99">
        <v>0</v>
      </c>
      <c r="X1479" s="99">
        <v>0</v>
      </c>
      <c r="Y1479" s="99">
        <v>0</v>
      </c>
      <c r="Z1479" s="99">
        <v>0</v>
      </c>
      <c r="AA1479" s="99">
        <v>0</v>
      </c>
      <c r="AB1479" s="99">
        <v>0</v>
      </c>
      <c r="AC1479" s="99">
        <v>0</v>
      </c>
      <c r="AD1479" s="99">
        <v>0</v>
      </c>
    </row>
    <row r="1480" spans="4:30" hidden="1" outlineLevel="1" x14ac:dyDescent="0.2">
      <c r="F1480" s="91" t="s">
        <v>506</v>
      </c>
      <c r="G1480" s="86" t="s">
        <v>682</v>
      </c>
      <c r="H1480" s="92">
        <v>0</v>
      </c>
      <c r="I1480" s="99">
        <v>0</v>
      </c>
      <c r="J1480" s="99">
        <v>0</v>
      </c>
      <c r="K1480" s="99">
        <v>0</v>
      </c>
      <c r="L1480" s="99">
        <v>0</v>
      </c>
      <c r="M1480" s="99">
        <v>0</v>
      </c>
      <c r="N1480" s="99">
        <v>0</v>
      </c>
      <c r="O1480" s="99">
        <v>0</v>
      </c>
      <c r="P1480" s="99">
        <v>0</v>
      </c>
      <c r="Q1480" s="99">
        <v>0</v>
      </c>
      <c r="R1480" s="99">
        <v>0</v>
      </c>
      <c r="S1480" s="99">
        <v>0</v>
      </c>
      <c r="T1480" s="99">
        <v>0</v>
      </c>
      <c r="U1480" s="99">
        <v>0</v>
      </c>
      <c r="V1480" s="99">
        <v>0</v>
      </c>
      <c r="W1480" s="99">
        <v>0</v>
      </c>
      <c r="X1480" s="99">
        <v>0</v>
      </c>
      <c r="Y1480" s="99">
        <v>0</v>
      </c>
      <c r="Z1480" s="99">
        <v>0</v>
      </c>
      <c r="AA1480" s="99">
        <v>0</v>
      </c>
      <c r="AB1480" s="99">
        <v>0</v>
      </c>
      <c r="AC1480" s="99">
        <v>0</v>
      </c>
      <c r="AD1480" s="99">
        <v>0</v>
      </c>
    </row>
    <row r="1481" spans="4:30" hidden="1" outlineLevel="1" x14ac:dyDescent="0.2">
      <c r="F1481" s="91" t="s">
        <v>506</v>
      </c>
      <c r="G1481" s="86" t="s">
        <v>681</v>
      </c>
      <c r="H1481" s="92">
        <v>1065113.0000000002</v>
      </c>
      <c r="I1481" s="99">
        <v>477550.80843705341</v>
      </c>
      <c r="J1481" s="99">
        <v>282961.77644506743</v>
      </c>
      <c r="K1481" s="99">
        <v>81073.374720772597</v>
      </c>
      <c r="L1481" s="99">
        <v>53456.354716611895</v>
      </c>
      <c r="M1481" s="99">
        <v>8683.027277117455</v>
      </c>
      <c r="N1481" s="99">
        <v>143212.75671450194</v>
      </c>
      <c r="O1481" s="99">
        <v>39621.283066447497</v>
      </c>
      <c r="P1481" s="99">
        <v>13879.695218945586</v>
      </c>
      <c r="Q1481" s="99">
        <v>30252.94892313219</v>
      </c>
      <c r="R1481" s="99">
        <v>5317.0698493893915</v>
      </c>
      <c r="S1481" s="99">
        <v>89070.997057914661</v>
      </c>
      <c r="T1481" s="99">
        <v>273.07008793353373</v>
      </c>
      <c r="U1481" s="99">
        <v>8233.7186109426075</v>
      </c>
      <c r="V1481" s="99">
        <v>44489.600001068109</v>
      </c>
      <c r="W1481" s="99">
        <v>7975.6211197136781</v>
      </c>
      <c r="X1481" s="99">
        <v>60972.009819657927</v>
      </c>
      <c r="Y1481" s="99">
        <v>10990.964792732395</v>
      </c>
      <c r="Z1481" s="99">
        <v>235.24630106185907</v>
      </c>
      <c r="AA1481" s="99">
        <v>11226.211093794254</v>
      </c>
      <c r="AB1481" s="99">
        <v>118.44043201043849</v>
      </c>
      <c r="AC1481" s="99">
        <v>0</v>
      </c>
      <c r="AD1481" s="99">
        <v>0</v>
      </c>
    </row>
    <row r="1482" spans="4:30" collapsed="1" x14ac:dyDescent="0.2">
      <c r="D1482" s="84" t="s">
        <v>528</v>
      </c>
      <c r="E1482" s="104">
        <v>1065113</v>
      </c>
      <c r="F1482" s="102" t="s">
        <v>506</v>
      </c>
      <c r="G1482" s="86" t="s">
        <v>679</v>
      </c>
      <c r="H1482" s="92">
        <v>1065113.0000000002</v>
      </c>
      <c r="I1482" s="99">
        <v>477550.80843705341</v>
      </c>
      <c r="J1482" s="99">
        <v>282961.77644506743</v>
      </c>
      <c r="K1482" s="99">
        <v>81073.374720772597</v>
      </c>
      <c r="L1482" s="99">
        <v>53456.354716611895</v>
      </c>
      <c r="M1482" s="99">
        <v>8683.027277117455</v>
      </c>
      <c r="N1482" s="99">
        <v>143212.75671450194</v>
      </c>
      <c r="O1482" s="99">
        <v>39621.283066447497</v>
      </c>
      <c r="P1482" s="99">
        <v>13879.695218945586</v>
      </c>
      <c r="Q1482" s="99">
        <v>30252.94892313219</v>
      </c>
      <c r="R1482" s="99">
        <v>5317.0698493893915</v>
      </c>
      <c r="S1482" s="99">
        <v>89070.997057914661</v>
      </c>
      <c r="T1482" s="99">
        <v>273.07008793353373</v>
      </c>
      <c r="U1482" s="99">
        <v>8233.7186109426075</v>
      </c>
      <c r="V1482" s="99">
        <v>44489.600001068109</v>
      </c>
      <c r="W1482" s="99">
        <v>7975.6211197136781</v>
      </c>
      <c r="X1482" s="99">
        <v>60972.009819657927</v>
      </c>
      <c r="Y1482" s="99">
        <v>10990.964792732395</v>
      </c>
      <c r="Z1482" s="99">
        <v>235.24630106185907</v>
      </c>
      <c r="AA1482" s="99">
        <v>11226.211093794254</v>
      </c>
      <c r="AB1482" s="99">
        <v>118.44043201043849</v>
      </c>
      <c r="AC1482" s="99">
        <v>0</v>
      </c>
      <c r="AD1482" s="99">
        <v>0</v>
      </c>
    </row>
    <row r="1483" spans="4:30" hidden="1" outlineLevel="1" x14ac:dyDescent="0.2">
      <c r="F1483" s="91" t="s">
        <v>526</v>
      </c>
      <c r="G1483" s="86" t="s">
        <v>687</v>
      </c>
      <c r="H1483" s="92">
        <v>0</v>
      </c>
      <c r="I1483" s="99">
        <v>0</v>
      </c>
      <c r="J1483" s="99">
        <v>0</v>
      </c>
      <c r="K1483" s="99">
        <v>0</v>
      </c>
      <c r="L1483" s="99">
        <v>0</v>
      </c>
      <c r="M1483" s="99">
        <v>0</v>
      </c>
      <c r="N1483" s="99">
        <v>0</v>
      </c>
      <c r="O1483" s="99">
        <v>0</v>
      </c>
      <c r="P1483" s="99">
        <v>0</v>
      </c>
      <c r="Q1483" s="99">
        <v>0</v>
      </c>
      <c r="R1483" s="99">
        <v>0</v>
      </c>
      <c r="S1483" s="99">
        <v>0</v>
      </c>
      <c r="T1483" s="99">
        <v>0</v>
      </c>
      <c r="U1483" s="99">
        <v>0</v>
      </c>
      <c r="V1483" s="99">
        <v>0</v>
      </c>
      <c r="W1483" s="99">
        <v>0</v>
      </c>
      <c r="X1483" s="99">
        <v>0</v>
      </c>
      <c r="Y1483" s="99">
        <v>0</v>
      </c>
      <c r="Z1483" s="99">
        <v>0</v>
      </c>
      <c r="AA1483" s="99">
        <v>0</v>
      </c>
      <c r="AB1483" s="99">
        <v>0</v>
      </c>
      <c r="AC1483" s="99">
        <v>0</v>
      </c>
      <c r="AD1483" s="99">
        <v>0</v>
      </c>
    </row>
    <row r="1484" spans="4:30" hidden="1" outlineLevel="1" x14ac:dyDescent="0.2">
      <c r="F1484" s="91" t="s">
        <v>526</v>
      </c>
      <c r="G1484" s="86" t="s">
        <v>686</v>
      </c>
      <c r="H1484" s="92">
        <v>0</v>
      </c>
      <c r="I1484" s="99">
        <v>0</v>
      </c>
      <c r="J1484" s="99">
        <v>0</v>
      </c>
      <c r="K1484" s="99">
        <v>0</v>
      </c>
      <c r="L1484" s="99">
        <v>0</v>
      </c>
      <c r="M1484" s="99">
        <v>0</v>
      </c>
      <c r="N1484" s="99">
        <v>0</v>
      </c>
      <c r="O1484" s="99">
        <v>0</v>
      </c>
      <c r="P1484" s="99">
        <v>0</v>
      </c>
      <c r="Q1484" s="99">
        <v>0</v>
      </c>
      <c r="R1484" s="99">
        <v>0</v>
      </c>
      <c r="S1484" s="99">
        <v>0</v>
      </c>
      <c r="T1484" s="99">
        <v>0</v>
      </c>
      <c r="U1484" s="99">
        <v>0</v>
      </c>
      <c r="V1484" s="99">
        <v>0</v>
      </c>
      <c r="W1484" s="99">
        <v>0</v>
      </c>
      <c r="X1484" s="99">
        <v>0</v>
      </c>
      <c r="Y1484" s="99">
        <v>0</v>
      </c>
      <c r="Z1484" s="99">
        <v>0</v>
      </c>
      <c r="AA1484" s="99">
        <v>0</v>
      </c>
      <c r="AB1484" s="99">
        <v>0</v>
      </c>
      <c r="AC1484" s="99">
        <v>0</v>
      </c>
      <c r="AD1484" s="99">
        <v>0</v>
      </c>
    </row>
    <row r="1485" spans="4:30" hidden="1" outlineLevel="1" x14ac:dyDescent="0.2">
      <c r="F1485" s="91" t="s">
        <v>526</v>
      </c>
      <c r="G1485" s="86" t="s">
        <v>685</v>
      </c>
      <c r="H1485" s="92">
        <v>0</v>
      </c>
      <c r="I1485" s="99">
        <v>0</v>
      </c>
      <c r="J1485" s="99">
        <v>0</v>
      </c>
      <c r="K1485" s="99">
        <v>0</v>
      </c>
      <c r="L1485" s="99">
        <v>0</v>
      </c>
      <c r="M1485" s="99">
        <v>0</v>
      </c>
      <c r="N1485" s="99">
        <v>0</v>
      </c>
      <c r="O1485" s="99">
        <v>0</v>
      </c>
      <c r="P1485" s="99">
        <v>0</v>
      </c>
      <c r="Q1485" s="99">
        <v>0</v>
      </c>
      <c r="R1485" s="99">
        <v>0</v>
      </c>
      <c r="S1485" s="99">
        <v>0</v>
      </c>
      <c r="T1485" s="99">
        <v>0</v>
      </c>
      <c r="U1485" s="99">
        <v>0</v>
      </c>
      <c r="V1485" s="99">
        <v>0</v>
      </c>
      <c r="W1485" s="99">
        <v>0</v>
      </c>
      <c r="X1485" s="99">
        <v>0</v>
      </c>
      <c r="Y1485" s="99">
        <v>0</v>
      </c>
      <c r="Z1485" s="99">
        <v>0</v>
      </c>
      <c r="AA1485" s="99">
        <v>0</v>
      </c>
      <c r="AB1485" s="99">
        <v>0</v>
      </c>
      <c r="AC1485" s="99">
        <v>0</v>
      </c>
      <c r="AD1485" s="99">
        <v>0</v>
      </c>
    </row>
    <row r="1486" spans="4:30" hidden="1" outlineLevel="1" x14ac:dyDescent="0.2">
      <c r="F1486" s="91" t="s">
        <v>526</v>
      </c>
      <c r="G1486" s="86" t="s">
        <v>684</v>
      </c>
      <c r="H1486" s="92">
        <v>0</v>
      </c>
      <c r="I1486" s="99">
        <v>0</v>
      </c>
      <c r="J1486" s="99">
        <v>0</v>
      </c>
      <c r="K1486" s="99">
        <v>0</v>
      </c>
      <c r="L1486" s="99">
        <v>0</v>
      </c>
      <c r="M1486" s="99">
        <v>0</v>
      </c>
      <c r="N1486" s="99">
        <v>0</v>
      </c>
      <c r="O1486" s="99">
        <v>0</v>
      </c>
      <c r="P1486" s="99">
        <v>0</v>
      </c>
      <c r="Q1486" s="99">
        <v>0</v>
      </c>
      <c r="R1486" s="99">
        <v>0</v>
      </c>
      <c r="S1486" s="99">
        <v>0</v>
      </c>
      <c r="T1486" s="99">
        <v>0</v>
      </c>
      <c r="U1486" s="99">
        <v>0</v>
      </c>
      <c r="V1486" s="99">
        <v>0</v>
      </c>
      <c r="W1486" s="99">
        <v>0</v>
      </c>
      <c r="X1486" s="99">
        <v>0</v>
      </c>
      <c r="Y1486" s="99">
        <v>0</v>
      </c>
      <c r="Z1486" s="99">
        <v>0</v>
      </c>
      <c r="AA1486" s="99">
        <v>0</v>
      </c>
      <c r="AB1486" s="99">
        <v>0</v>
      </c>
      <c r="AC1486" s="99">
        <v>0</v>
      </c>
      <c r="AD1486" s="99">
        <v>0</v>
      </c>
    </row>
    <row r="1487" spans="4:30" hidden="1" outlineLevel="1" x14ac:dyDescent="0.2">
      <c r="F1487" s="91" t="s">
        <v>526</v>
      </c>
      <c r="G1487" s="86" t="s">
        <v>683</v>
      </c>
      <c r="H1487" s="92">
        <v>0</v>
      </c>
      <c r="I1487" s="99">
        <v>0</v>
      </c>
      <c r="J1487" s="99">
        <v>0</v>
      </c>
      <c r="K1487" s="99">
        <v>0</v>
      </c>
      <c r="L1487" s="99">
        <v>0</v>
      </c>
      <c r="M1487" s="99">
        <v>0</v>
      </c>
      <c r="N1487" s="99">
        <v>0</v>
      </c>
      <c r="O1487" s="99">
        <v>0</v>
      </c>
      <c r="P1487" s="99">
        <v>0</v>
      </c>
      <c r="Q1487" s="99">
        <v>0</v>
      </c>
      <c r="R1487" s="99">
        <v>0</v>
      </c>
      <c r="S1487" s="99">
        <v>0</v>
      </c>
      <c r="T1487" s="99">
        <v>0</v>
      </c>
      <c r="U1487" s="99">
        <v>0</v>
      </c>
      <c r="V1487" s="99">
        <v>0</v>
      </c>
      <c r="W1487" s="99">
        <v>0</v>
      </c>
      <c r="X1487" s="99">
        <v>0</v>
      </c>
      <c r="Y1487" s="99">
        <v>0</v>
      </c>
      <c r="Z1487" s="99">
        <v>0</v>
      </c>
      <c r="AA1487" s="99">
        <v>0</v>
      </c>
      <c r="AB1487" s="99">
        <v>0</v>
      </c>
      <c r="AC1487" s="99">
        <v>0</v>
      </c>
      <c r="AD1487" s="99">
        <v>0</v>
      </c>
    </row>
    <row r="1488" spans="4:30" hidden="1" outlineLevel="1" x14ac:dyDescent="0.2">
      <c r="F1488" s="91" t="s">
        <v>526</v>
      </c>
      <c r="G1488" s="86" t="s">
        <v>682</v>
      </c>
      <c r="H1488" s="92">
        <v>0</v>
      </c>
      <c r="I1488" s="99">
        <v>0</v>
      </c>
      <c r="J1488" s="99">
        <v>0</v>
      </c>
      <c r="K1488" s="99">
        <v>0</v>
      </c>
      <c r="L1488" s="99">
        <v>0</v>
      </c>
      <c r="M1488" s="99">
        <v>0</v>
      </c>
      <c r="N1488" s="99">
        <v>0</v>
      </c>
      <c r="O1488" s="99">
        <v>0</v>
      </c>
      <c r="P1488" s="99">
        <v>0</v>
      </c>
      <c r="Q1488" s="99">
        <v>0</v>
      </c>
      <c r="R1488" s="99">
        <v>0</v>
      </c>
      <c r="S1488" s="99">
        <v>0</v>
      </c>
      <c r="T1488" s="99">
        <v>0</v>
      </c>
      <c r="U1488" s="99">
        <v>0</v>
      </c>
      <c r="V1488" s="99">
        <v>0</v>
      </c>
      <c r="W1488" s="99">
        <v>0</v>
      </c>
      <c r="X1488" s="99">
        <v>0</v>
      </c>
      <c r="Y1488" s="99">
        <v>0</v>
      </c>
      <c r="Z1488" s="99">
        <v>0</v>
      </c>
      <c r="AA1488" s="99">
        <v>0</v>
      </c>
      <c r="AB1488" s="99">
        <v>0</v>
      </c>
      <c r="AC1488" s="99">
        <v>0</v>
      </c>
      <c r="AD1488" s="99">
        <v>0</v>
      </c>
    </row>
    <row r="1489" spans="4:30" hidden="1" outlineLevel="1" x14ac:dyDescent="0.2">
      <c r="F1489" s="91" t="s">
        <v>526</v>
      </c>
      <c r="G1489" s="86" t="s">
        <v>681</v>
      </c>
      <c r="H1489" s="92">
        <v>149538</v>
      </c>
      <c r="I1489" s="99">
        <v>95307.977768233133</v>
      </c>
      <c r="J1489" s="99">
        <v>16676.923892846808</v>
      </c>
      <c r="K1489" s="99">
        <v>4683.7526120692073</v>
      </c>
      <c r="L1489" s="99">
        <v>54.454121887225838</v>
      </c>
      <c r="M1489" s="99">
        <v>0</v>
      </c>
      <c r="N1489" s="99">
        <v>4738.2067339564328</v>
      </c>
      <c r="O1489" s="99">
        <v>409.80217368976372</v>
      </c>
      <c r="P1489" s="99">
        <v>41.189656299311849</v>
      </c>
      <c r="Q1489" s="99">
        <v>0</v>
      </c>
      <c r="R1489" s="99">
        <v>0</v>
      </c>
      <c r="S1489" s="99">
        <v>450.99182998907554</v>
      </c>
      <c r="T1489" s="99">
        <v>2.7925190711397869</v>
      </c>
      <c r="U1489" s="99">
        <v>24.43454187247313</v>
      </c>
      <c r="V1489" s="99">
        <v>0</v>
      </c>
      <c r="W1489" s="99">
        <v>0</v>
      </c>
      <c r="X1489" s="99">
        <v>27.227060943612916</v>
      </c>
      <c r="Y1489" s="99">
        <v>112.39889261337642</v>
      </c>
      <c r="Z1489" s="99">
        <v>0.69812976778494673</v>
      </c>
      <c r="AA1489" s="99">
        <v>113.09702238116137</v>
      </c>
      <c r="AB1489" s="99">
        <v>6.9812976778494669</v>
      </c>
      <c r="AC1489" s="99">
        <v>32178.197256743759</v>
      </c>
      <c r="AD1489" s="99">
        <v>38.397137228172063</v>
      </c>
    </row>
    <row r="1490" spans="4:30" collapsed="1" x14ac:dyDescent="0.2">
      <c r="D1490" s="84" t="s">
        <v>527</v>
      </c>
      <c r="E1490" s="104">
        <v>149538</v>
      </c>
      <c r="F1490" s="102" t="s">
        <v>526</v>
      </c>
      <c r="G1490" s="86" t="s">
        <v>679</v>
      </c>
      <c r="H1490" s="92">
        <v>149538</v>
      </c>
      <c r="I1490" s="99">
        <v>95307.977768233133</v>
      </c>
      <c r="J1490" s="99">
        <v>16676.923892846808</v>
      </c>
      <c r="K1490" s="99">
        <v>4683.7526120692073</v>
      </c>
      <c r="L1490" s="99">
        <v>54.454121887225838</v>
      </c>
      <c r="M1490" s="99">
        <v>0</v>
      </c>
      <c r="N1490" s="99">
        <v>4738.2067339564328</v>
      </c>
      <c r="O1490" s="99">
        <v>409.80217368976372</v>
      </c>
      <c r="P1490" s="99">
        <v>41.189656299311849</v>
      </c>
      <c r="Q1490" s="99">
        <v>0</v>
      </c>
      <c r="R1490" s="99">
        <v>0</v>
      </c>
      <c r="S1490" s="99">
        <v>450.99182998907554</v>
      </c>
      <c r="T1490" s="99">
        <v>2.7925190711397869</v>
      </c>
      <c r="U1490" s="99">
        <v>24.43454187247313</v>
      </c>
      <c r="V1490" s="99">
        <v>0</v>
      </c>
      <c r="W1490" s="99">
        <v>0</v>
      </c>
      <c r="X1490" s="99">
        <v>27.227060943612916</v>
      </c>
      <c r="Y1490" s="99">
        <v>112.39889261337642</v>
      </c>
      <c r="Z1490" s="99">
        <v>0.69812976778494673</v>
      </c>
      <c r="AA1490" s="99">
        <v>113.09702238116137</v>
      </c>
      <c r="AB1490" s="99">
        <v>6.9812976778494669</v>
      </c>
      <c r="AC1490" s="99">
        <v>32178.197256743759</v>
      </c>
      <c r="AD1490" s="99">
        <v>38.397137228172063</v>
      </c>
    </row>
    <row r="1491" spans="4:30" hidden="1" outlineLevel="1" x14ac:dyDescent="0.2">
      <c r="F1491" s="91" t="s">
        <v>211</v>
      </c>
      <c r="G1491" s="86" t="s">
        <v>687</v>
      </c>
      <c r="H1491" s="92">
        <v>0</v>
      </c>
      <c r="I1491" s="99">
        <v>0</v>
      </c>
      <c r="J1491" s="99">
        <v>0</v>
      </c>
      <c r="K1491" s="99">
        <v>0</v>
      </c>
      <c r="L1491" s="99">
        <v>0</v>
      </c>
      <c r="M1491" s="99">
        <v>0</v>
      </c>
      <c r="N1491" s="99">
        <v>0</v>
      </c>
      <c r="O1491" s="99">
        <v>0</v>
      </c>
      <c r="P1491" s="99">
        <v>0</v>
      </c>
      <c r="Q1491" s="99">
        <v>0</v>
      </c>
      <c r="R1491" s="99">
        <v>0</v>
      </c>
      <c r="S1491" s="99">
        <v>0</v>
      </c>
      <c r="T1491" s="99">
        <v>0</v>
      </c>
      <c r="U1491" s="99">
        <v>0</v>
      </c>
      <c r="V1491" s="99">
        <v>0</v>
      </c>
      <c r="W1491" s="99">
        <v>0</v>
      </c>
      <c r="X1491" s="99">
        <v>0</v>
      </c>
      <c r="Y1491" s="99">
        <v>0</v>
      </c>
      <c r="Z1491" s="99">
        <v>0</v>
      </c>
      <c r="AA1491" s="99">
        <v>0</v>
      </c>
      <c r="AB1491" s="99">
        <v>0</v>
      </c>
      <c r="AC1491" s="99">
        <v>0</v>
      </c>
      <c r="AD1491" s="99">
        <v>0</v>
      </c>
    </row>
    <row r="1492" spans="4:30" hidden="1" outlineLevel="1" x14ac:dyDescent="0.2">
      <c r="F1492" s="91" t="s">
        <v>211</v>
      </c>
      <c r="G1492" s="86" t="s">
        <v>686</v>
      </c>
      <c r="H1492" s="92">
        <v>0</v>
      </c>
      <c r="I1492" s="99">
        <v>0</v>
      </c>
      <c r="J1492" s="99">
        <v>0</v>
      </c>
      <c r="K1492" s="99">
        <v>0</v>
      </c>
      <c r="L1492" s="99">
        <v>0</v>
      </c>
      <c r="M1492" s="99">
        <v>0</v>
      </c>
      <c r="N1492" s="99">
        <v>0</v>
      </c>
      <c r="O1492" s="99">
        <v>0</v>
      </c>
      <c r="P1492" s="99">
        <v>0</v>
      </c>
      <c r="Q1492" s="99">
        <v>0</v>
      </c>
      <c r="R1492" s="99">
        <v>0</v>
      </c>
      <c r="S1492" s="99">
        <v>0</v>
      </c>
      <c r="T1492" s="99">
        <v>0</v>
      </c>
      <c r="U1492" s="99">
        <v>0</v>
      </c>
      <c r="V1492" s="99">
        <v>0</v>
      </c>
      <c r="W1492" s="99">
        <v>0</v>
      </c>
      <c r="X1492" s="99">
        <v>0</v>
      </c>
      <c r="Y1492" s="99">
        <v>0</v>
      </c>
      <c r="Z1492" s="99">
        <v>0</v>
      </c>
      <c r="AA1492" s="99">
        <v>0</v>
      </c>
      <c r="AB1492" s="99">
        <v>0</v>
      </c>
      <c r="AC1492" s="99">
        <v>0</v>
      </c>
      <c r="AD1492" s="99">
        <v>0</v>
      </c>
    </row>
    <row r="1493" spans="4:30" hidden="1" outlineLevel="1" x14ac:dyDescent="0.2">
      <c r="F1493" s="91" t="s">
        <v>211</v>
      </c>
      <c r="G1493" s="86" t="s">
        <v>685</v>
      </c>
      <c r="H1493" s="92">
        <v>0</v>
      </c>
      <c r="I1493" s="99">
        <v>0</v>
      </c>
      <c r="J1493" s="99">
        <v>0</v>
      </c>
      <c r="K1493" s="99">
        <v>0</v>
      </c>
      <c r="L1493" s="99">
        <v>0</v>
      </c>
      <c r="M1493" s="99">
        <v>0</v>
      </c>
      <c r="N1493" s="99">
        <v>0</v>
      </c>
      <c r="O1493" s="99">
        <v>0</v>
      </c>
      <c r="P1493" s="99">
        <v>0</v>
      </c>
      <c r="Q1493" s="99">
        <v>0</v>
      </c>
      <c r="R1493" s="99">
        <v>0</v>
      </c>
      <c r="S1493" s="99">
        <v>0</v>
      </c>
      <c r="T1493" s="99">
        <v>0</v>
      </c>
      <c r="U1493" s="99">
        <v>0</v>
      </c>
      <c r="V1493" s="99">
        <v>0</v>
      </c>
      <c r="W1493" s="99">
        <v>0</v>
      </c>
      <c r="X1493" s="99">
        <v>0</v>
      </c>
      <c r="Y1493" s="99">
        <v>0</v>
      </c>
      <c r="Z1493" s="99">
        <v>0</v>
      </c>
      <c r="AA1493" s="99">
        <v>0</v>
      </c>
      <c r="AB1493" s="99">
        <v>0</v>
      </c>
      <c r="AC1493" s="99">
        <v>0</v>
      </c>
      <c r="AD1493" s="99">
        <v>0</v>
      </c>
    </row>
    <row r="1494" spans="4:30" hidden="1" outlineLevel="1" x14ac:dyDescent="0.2">
      <c r="F1494" s="91" t="s">
        <v>211</v>
      </c>
      <c r="G1494" s="86" t="s">
        <v>684</v>
      </c>
      <c r="H1494" s="92">
        <v>2153878.0279741804</v>
      </c>
      <c r="I1494" s="99">
        <v>1439528.5501289321</v>
      </c>
      <c r="J1494" s="99">
        <v>67855.617910623609</v>
      </c>
      <c r="K1494" s="99">
        <v>246387.91316083461</v>
      </c>
      <c r="L1494" s="99">
        <v>7614.668579803476</v>
      </c>
      <c r="M1494" s="99">
        <v>0</v>
      </c>
      <c r="N1494" s="99">
        <v>254002.5817406381</v>
      </c>
      <c r="O1494" s="99">
        <v>184747.86994565601</v>
      </c>
      <c r="P1494" s="99">
        <v>34409.303209804792</v>
      </c>
      <c r="Q1494" s="99">
        <v>0</v>
      </c>
      <c r="R1494" s="99">
        <v>0</v>
      </c>
      <c r="S1494" s="99">
        <v>219157.1731554608</v>
      </c>
      <c r="T1494" s="99">
        <v>6586.1477121049138</v>
      </c>
      <c r="U1494" s="99">
        <v>106219.65915757568</v>
      </c>
      <c r="V1494" s="99">
        <v>0</v>
      </c>
      <c r="W1494" s="99">
        <v>0</v>
      </c>
      <c r="X1494" s="99">
        <v>112805.80686968059</v>
      </c>
      <c r="Y1494" s="99">
        <v>55709.972990604729</v>
      </c>
      <c r="Z1494" s="99">
        <v>929.46042688066836</v>
      </c>
      <c r="AA1494" s="99">
        <v>56639.433417485394</v>
      </c>
      <c r="AB1494" s="99">
        <v>753.01868412794295</v>
      </c>
      <c r="AC1494" s="99">
        <v>2579.7373952575872</v>
      </c>
      <c r="AD1494" s="99">
        <v>556.10867197424773</v>
      </c>
    </row>
    <row r="1495" spans="4:30" hidden="1" outlineLevel="1" x14ac:dyDescent="0.2">
      <c r="F1495" s="91" t="s">
        <v>211</v>
      </c>
      <c r="G1495" s="86" t="s">
        <v>683</v>
      </c>
      <c r="H1495" s="92">
        <v>1115358.9897563485</v>
      </c>
      <c r="I1495" s="99">
        <v>833955.53570016683</v>
      </c>
      <c r="J1495" s="99">
        <v>40205.262165548324</v>
      </c>
      <c r="K1495" s="99">
        <v>121316.03099100864</v>
      </c>
      <c r="L1495" s="99">
        <v>0</v>
      </c>
      <c r="M1495" s="99">
        <v>0</v>
      </c>
      <c r="N1495" s="99">
        <v>121316.03099100864</v>
      </c>
      <c r="O1495" s="99">
        <v>77303.047138341019</v>
      </c>
      <c r="P1495" s="99">
        <v>0</v>
      </c>
      <c r="Q1495" s="99">
        <v>0</v>
      </c>
      <c r="R1495" s="99">
        <v>0</v>
      </c>
      <c r="S1495" s="99">
        <v>77303.047138341019</v>
      </c>
      <c r="T1495" s="99">
        <v>2090.1122231547438</v>
      </c>
      <c r="U1495" s="99">
        <v>0</v>
      </c>
      <c r="V1495" s="99">
        <v>0</v>
      </c>
      <c r="W1495" s="99">
        <v>0</v>
      </c>
      <c r="X1495" s="99">
        <v>2090.1122231547438</v>
      </c>
      <c r="Y1495" s="99">
        <v>28512.772298665965</v>
      </c>
      <c r="Z1495" s="99">
        <v>0</v>
      </c>
      <c r="AA1495" s="99">
        <v>28512.772298665965</v>
      </c>
      <c r="AB1495" s="99">
        <v>295.87795536491825</v>
      </c>
      <c r="AC1495" s="99">
        <v>10046.194576774997</v>
      </c>
      <c r="AD1495" s="99">
        <v>1634.156707323164</v>
      </c>
    </row>
    <row r="1496" spans="4:30" hidden="1" outlineLevel="1" x14ac:dyDescent="0.2">
      <c r="F1496" s="91" t="s">
        <v>211</v>
      </c>
      <c r="G1496" s="86" t="s">
        <v>682</v>
      </c>
      <c r="H1496" s="92">
        <v>0</v>
      </c>
      <c r="I1496" s="99">
        <v>0</v>
      </c>
      <c r="J1496" s="99">
        <v>0</v>
      </c>
      <c r="K1496" s="99">
        <v>0</v>
      </c>
      <c r="L1496" s="99">
        <v>0</v>
      </c>
      <c r="M1496" s="99">
        <v>0</v>
      </c>
      <c r="N1496" s="99">
        <v>0</v>
      </c>
      <c r="O1496" s="99">
        <v>0</v>
      </c>
      <c r="P1496" s="99">
        <v>0</v>
      </c>
      <c r="Q1496" s="99">
        <v>0</v>
      </c>
      <c r="R1496" s="99">
        <v>0</v>
      </c>
      <c r="S1496" s="99">
        <v>0</v>
      </c>
      <c r="T1496" s="99">
        <v>0</v>
      </c>
      <c r="U1496" s="99">
        <v>0</v>
      </c>
      <c r="V1496" s="99">
        <v>0</v>
      </c>
      <c r="W1496" s="99">
        <v>0</v>
      </c>
      <c r="X1496" s="99">
        <v>0</v>
      </c>
      <c r="Y1496" s="99">
        <v>0</v>
      </c>
      <c r="Z1496" s="99">
        <v>0</v>
      </c>
      <c r="AA1496" s="99">
        <v>0</v>
      </c>
      <c r="AB1496" s="99">
        <v>0</v>
      </c>
      <c r="AC1496" s="99">
        <v>0</v>
      </c>
      <c r="AD1496" s="99">
        <v>0</v>
      </c>
    </row>
    <row r="1497" spans="4:30" hidden="1" outlineLevel="1" x14ac:dyDescent="0.2">
      <c r="F1497" s="91" t="s">
        <v>211</v>
      </c>
      <c r="G1497" s="86" t="s">
        <v>681</v>
      </c>
      <c r="H1497" s="92">
        <v>524081.98226947023</v>
      </c>
      <c r="I1497" s="99">
        <v>238539.75257897703</v>
      </c>
      <c r="J1497" s="99">
        <v>64213.493643782203</v>
      </c>
      <c r="K1497" s="99">
        <v>18215.168137314951</v>
      </c>
      <c r="L1497" s="99">
        <v>6024.9501889792837</v>
      </c>
      <c r="M1497" s="99">
        <v>978.64523519266311</v>
      </c>
      <c r="N1497" s="99">
        <v>25218.7635614869</v>
      </c>
      <c r="O1497" s="99">
        <v>5259.8652205953422</v>
      </c>
      <c r="P1497" s="99">
        <v>1564.3504458109678</v>
      </c>
      <c r="Q1497" s="99">
        <v>3409.7444784233212</v>
      </c>
      <c r="R1497" s="99">
        <v>599.27544935905553</v>
      </c>
      <c r="S1497" s="99">
        <v>10833.235594188685</v>
      </c>
      <c r="T1497" s="99">
        <v>36.189310051664968</v>
      </c>
      <c r="U1497" s="99">
        <v>928.0046266526474</v>
      </c>
      <c r="V1497" s="99">
        <v>5014.3266475061491</v>
      </c>
      <c r="W1497" s="99">
        <v>898.91501631916185</v>
      </c>
      <c r="X1497" s="99">
        <v>6877.4356005296231</v>
      </c>
      <c r="Y1497" s="99">
        <v>1456.6077547557552</v>
      </c>
      <c r="Z1497" s="99">
        <v>26.51410208483362</v>
      </c>
      <c r="AA1497" s="99">
        <v>1483.1218568405889</v>
      </c>
      <c r="AB1497" s="99">
        <v>26.879591842171614</v>
      </c>
      <c r="AC1497" s="99">
        <v>157878.26848657237</v>
      </c>
      <c r="AD1497" s="99">
        <v>19011.031355250598</v>
      </c>
    </row>
    <row r="1498" spans="4:30" collapsed="1" x14ac:dyDescent="0.2">
      <c r="D1498" s="84" t="s">
        <v>525</v>
      </c>
      <c r="E1498" s="104">
        <v>3793319</v>
      </c>
      <c r="F1498" s="102" t="s">
        <v>211</v>
      </c>
      <c r="G1498" s="86" t="s">
        <v>679</v>
      </c>
      <c r="H1498" s="92">
        <v>3793318.9999999986</v>
      </c>
      <c r="I1498" s="99">
        <v>2512023.8384080762</v>
      </c>
      <c r="J1498" s="99">
        <v>172274.37371995411</v>
      </c>
      <c r="K1498" s="99">
        <v>385919.11228915822</v>
      </c>
      <c r="L1498" s="99">
        <v>13639.618768782759</v>
      </c>
      <c r="M1498" s="99">
        <v>978.64523519266311</v>
      </c>
      <c r="N1498" s="99">
        <v>400537.37629313365</v>
      </c>
      <c r="O1498" s="99">
        <v>267310.78230459243</v>
      </c>
      <c r="P1498" s="99">
        <v>35973.653655615759</v>
      </c>
      <c r="Q1498" s="99">
        <v>3409.7444784233212</v>
      </c>
      <c r="R1498" s="99">
        <v>599.27544935905553</v>
      </c>
      <c r="S1498" s="99">
        <v>307293.45588799054</v>
      </c>
      <c r="T1498" s="99">
        <v>8712.4492453113235</v>
      </c>
      <c r="U1498" s="99">
        <v>107147.66378422832</v>
      </c>
      <c r="V1498" s="99">
        <v>5014.3266475061491</v>
      </c>
      <c r="W1498" s="99">
        <v>898.91501631916185</v>
      </c>
      <c r="X1498" s="99">
        <v>121773.35469336496</v>
      </c>
      <c r="Y1498" s="99">
        <v>85679.353044026459</v>
      </c>
      <c r="Z1498" s="99">
        <v>955.97452896550192</v>
      </c>
      <c r="AA1498" s="99">
        <v>86635.327572991955</v>
      </c>
      <c r="AB1498" s="99">
        <v>1075.7762313350329</v>
      </c>
      <c r="AC1498" s="99">
        <v>170504.20045860493</v>
      </c>
      <c r="AD1498" s="99">
        <v>21201.29673454801</v>
      </c>
    </row>
    <row r="1499" spans="4:30" hidden="1" outlineLevel="1" x14ac:dyDescent="0.2">
      <c r="F1499" s="91" t="s">
        <v>211</v>
      </c>
      <c r="G1499" s="86" t="s">
        <v>687</v>
      </c>
      <c r="H1499" s="92">
        <v>0</v>
      </c>
      <c r="I1499" s="99">
        <v>0</v>
      </c>
      <c r="J1499" s="99">
        <v>0</v>
      </c>
      <c r="K1499" s="99">
        <v>0</v>
      </c>
      <c r="L1499" s="99">
        <v>0</v>
      </c>
      <c r="M1499" s="99">
        <v>0</v>
      </c>
      <c r="N1499" s="99">
        <v>0</v>
      </c>
      <c r="O1499" s="99">
        <v>0</v>
      </c>
      <c r="P1499" s="99">
        <v>0</v>
      </c>
      <c r="Q1499" s="99">
        <v>0</v>
      </c>
      <c r="R1499" s="99">
        <v>0</v>
      </c>
      <c r="S1499" s="99">
        <v>0</v>
      </c>
      <c r="T1499" s="99">
        <v>0</v>
      </c>
      <c r="U1499" s="99">
        <v>0</v>
      </c>
      <c r="V1499" s="99">
        <v>0</v>
      </c>
      <c r="W1499" s="99">
        <v>0</v>
      </c>
      <c r="X1499" s="99">
        <v>0</v>
      </c>
      <c r="Y1499" s="99">
        <v>0</v>
      </c>
      <c r="Z1499" s="99">
        <v>0</v>
      </c>
      <c r="AA1499" s="99">
        <v>0</v>
      </c>
      <c r="AB1499" s="99">
        <v>0</v>
      </c>
      <c r="AC1499" s="99">
        <v>0</v>
      </c>
      <c r="AD1499" s="99">
        <v>0</v>
      </c>
    </row>
    <row r="1500" spans="4:30" hidden="1" outlineLevel="1" x14ac:dyDescent="0.2">
      <c r="F1500" s="91" t="s">
        <v>211</v>
      </c>
      <c r="G1500" s="86" t="s">
        <v>686</v>
      </c>
      <c r="H1500" s="92">
        <v>0</v>
      </c>
      <c r="I1500" s="99">
        <v>0</v>
      </c>
      <c r="J1500" s="99">
        <v>0</v>
      </c>
      <c r="K1500" s="99">
        <v>0</v>
      </c>
      <c r="L1500" s="99">
        <v>0</v>
      </c>
      <c r="M1500" s="99">
        <v>0</v>
      </c>
      <c r="N1500" s="99">
        <v>0</v>
      </c>
      <c r="O1500" s="99">
        <v>0</v>
      </c>
      <c r="P1500" s="99">
        <v>0</v>
      </c>
      <c r="Q1500" s="99">
        <v>0</v>
      </c>
      <c r="R1500" s="99">
        <v>0</v>
      </c>
      <c r="S1500" s="99">
        <v>0</v>
      </c>
      <c r="T1500" s="99">
        <v>0</v>
      </c>
      <c r="U1500" s="99">
        <v>0</v>
      </c>
      <c r="V1500" s="99">
        <v>0</v>
      </c>
      <c r="W1500" s="99">
        <v>0</v>
      </c>
      <c r="X1500" s="99">
        <v>0</v>
      </c>
      <c r="Y1500" s="99">
        <v>0</v>
      </c>
      <c r="Z1500" s="99">
        <v>0</v>
      </c>
      <c r="AA1500" s="99">
        <v>0</v>
      </c>
      <c r="AB1500" s="99">
        <v>0</v>
      </c>
      <c r="AC1500" s="99">
        <v>0</v>
      </c>
      <c r="AD1500" s="99">
        <v>0</v>
      </c>
    </row>
    <row r="1501" spans="4:30" hidden="1" outlineLevel="1" x14ac:dyDescent="0.2">
      <c r="F1501" s="91" t="s">
        <v>211</v>
      </c>
      <c r="G1501" s="86" t="s">
        <v>685</v>
      </c>
      <c r="H1501" s="92">
        <v>0</v>
      </c>
      <c r="I1501" s="99">
        <v>0</v>
      </c>
      <c r="J1501" s="99">
        <v>0</v>
      </c>
      <c r="K1501" s="99">
        <v>0</v>
      </c>
      <c r="L1501" s="99">
        <v>0</v>
      </c>
      <c r="M1501" s="99">
        <v>0</v>
      </c>
      <c r="N1501" s="99">
        <v>0</v>
      </c>
      <c r="O1501" s="99">
        <v>0</v>
      </c>
      <c r="P1501" s="99">
        <v>0</v>
      </c>
      <c r="Q1501" s="99">
        <v>0</v>
      </c>
      <c r="R1501" s="99">
        <v>0</v>
      </c>
      <c r="S1501" s="99">
        <v>0</v>
      </c>
      <c r="T1501" s="99">
        <v>0</v>
      </c>
      <c r="U1501" s="99">
        <v>0</v>
      </c>
      <c r="V1501" s="99">
        <v>0</v>
      </c>
      <c r="W1501" s="99">
        <v>0</v>
      </c>
      <c r="X1501" s="99">
        <v>0</v>
      </c>
      <c r="Y1501" s="99">
        <v>0</v>
      </c>
      <c r="Z1501" s="99">
        <v>0</v>
      </c>
      <c r="AA1501" s="99">
        <v>0</v>
      </c>
      <c r="AB1501" s="99">
        <v>0</v>
      </c>
      <c r="AC1501" s="99">
        <v>0</v>
      </c>
      <c r="AD1501" s="99">
        <v>0</v>
      </c>
    </row>
    <row r="1502" spans="4:30" hidden="1" outlineLevel="1" x14ac:dyDescent="0.2">
      <c r="F1502" s="91" t="s">
        <v>211</v>
      </c>
      <c r="G1502" s="86" t="s">
        <v>684</v>
      </c>
      <c r="H1502" s="92">
        <v>971579.06023161556</v>
      </c>
      <c r="I1502" s="99">
        <v>649347.7243120909</v>
      </c>
      <c r="J1502" s="99">
        <v>30608.556577851665</v>
      </c>
      <c r="K1502" s="99">
        <v>111141.54748418384</v>
      </c>
      <c r="L1502" s="99">
        <v>3434.8521349182724</v>
      </c>
      <c r="M1502" s="99">
        <v>0</v>
      </c>
      <c r="N1502" s="99">
        <v>114576.39961910211</v>
      </c>
      <c r="O1502" s="99">
        <v>83336.734731640492</v>
      </c>
      <c r="P1502" s="99">
        <v>15521.472451831713</v>
      </c>
      <c r="Q1502" s="99">
        <v>0</v>
      </c>
      <c r="R1502" s="99">
        <v>0</v>
      </c>
      <c r="S1502" s="99">
        <v>98858.207183472201</v>
      </c>
      <c r="T1502" s="99">
        <v>2970.9032366572828</v>
      </c>
      <c r="U1502" s="99">
        <v>47913.946510473907</v>
      </c>
      <c r="V1502" s="99">
        <v>0</v>
      </c>
      <c r="W1502" s="99">
        <v>0</v>
      </c>
      <c r="X1502" s="99">
        <v>50884.849747131186</v>
      </c>
      <c r="Y1502" s="99">
        <v>25129.855312489068</v>
      </c>
      <c r="Z1502" s="99">
        <v>419.26435775035503</v>
      </c>
      <c r="AA1502" s="99">
        <v>25549.119670239423</v>
      </c>
      <c r="AB1502" s="99">
        <v>339.6743807958307</v>
      </c>
      <c r="AC1502" s="99">
        <v>1163.6772377896082</v>
      </c>
      <c r="AD1502" s="99">
        <v>250.85150314271573</v>
      </c>
    </row>
    <row r="1503" spans="4:30" hidden="1" outlineLevel="1" x14ac:dyDescent="0.2">
      <c r="F1503" s="91" t="s">
        <v>211</v>
      </c>
      <c r="G1503" s="86" t="s">
        <v>683</v>
      </c>
      <c r="H1503" s="92">
        <v>503120.15119425679</v>
      </c>
      <c r="I1503" s="99">
        <v>376183.6673790678</v>
      </c>
      <c r="J1503" s="99">
        <v>18135.934497604445</v>
      </c>
      <c r="K1503" s="99">
        <v>54723.672301970611</v>
      </c>
      <c r="L1503" s="99">
        <v>0</v>
      </c>
      <c r="M1503" s="99">
        <v>0</v>
      </c>
      <c r="N1503" s="99">
        <v>54723.672301970611</v>
      </c>
      <c r="O1503" s="99">
        <v>34870.136988374521</v>
      </c>
      <c r="P1503" s="99">
        <v>0</v>
      </c>
      <c r="Q1503" s="99">
        <v>0</v>
      </c>
      <c r="R1503" s="99">
        <v>0</v>
      </c>
      <c r="S1503" s="99">
        <v>34870.136988374521</v>
      </c>
      <c r="T1503" s="99">
        <v>942.81535127654024</v>
      </c>
      <c r="U1503" s="99">
        <v>0</v>
      </c>
      <c r="V1503" s="99">
        <v>0</v>
      </c>
      <c r="W1503" s="99">
        <v>0</v>
      </c>
      <c r="X1503" s="99">
        <v>942.81535127654024</v>
      </c>
      <c r="Y1503" s="99">
        <v>12861.64404610752</v>
      </c>
      <c r="Z1503" s="99">
        <v>0</v>
      </c>
      <c r="AA1503" s="99">
        <v>12861.64404610752</v>
      </c>
      <c r="AB1503" s="99">
        <v>133.46569401010913</v>
      </c>
      <c r="AC1503" s="99">
        <v>4531.6736412355522</v>
      </c>
      <c r="AD1503" s="99">
        <v>737.14129460967968</v>
      </c>
    </row>
    <row r="1504" spans="4:30" hidden="1" outlineLevel="1" x14ac:dyDescent="0.2">
      <c r="F1504" s="91" t="s">
        <v>211</v>
      </c>
      <c r="G1504" s="86" t="s">
        <v>682</v>
      </c>
      <c r="H1504" s="92">
        <v>0</v>
      </c>
      <c r="I1504" s="99">
        <v>0</v>
      </c>
      <c r="J1504" s="99">
        <v>0</v>
      </c>
      <c r="K1504" s="99">
        <v>0</v>
      </c>
      <c r="L1504" s="99">
        <v>0</v>
      </c>
      <c r="M1504" s="99">
        <v>0</v>
      </c>
      <c r="N1504" s="99">
        <v>0</v>
      </c>
      <c r="O1504" s="99">
        <v>0</v>
      </c>
      <c r="P1504" s="99">
        <v>0</v>
      </c>
      <c r="Q1504" s="99">
        <v>0</v>
      </c>
      <c r="R1504" s="99">
        <v>0</v>
      </c>
      <c r="S1504" s="99">
        <v>0</v>
      </c>
      <c r="T1504" s="99">
        <v>0</v>
      </c>
      <c r="U1504" s="99">
        <v>0</v>
      </c>
      <c r="V1504" s="99">
        <v>0</v>
      </c>
      <c r="W1504" s="99">
        <v>0</v>
      </c>
      <c r="X1504" s="99">
        <v>0</v>
      </c>
      <c r="Y1504" s="99">
        <v>0</v>
      </c>
      <c r="Z1504" s="99">
        <v>0</v>
      </c>
      <c r="AA1504" s="99">
        <v>0</v>
      </c>
      <c r="AB1504" s="99">
        <v>0</v>
      </c>
      <c r="AC1504" s="99">
        <v>0</v>
      </c>
      <c r="AD1504" s="99">
        <v>0</v>
      </c>
    </row>
    <row r="1505" spans="3:30" hidden="1" outlineLevel="1" x14ac:dyDescent="0.2">
      <c r="F1505" s="91" t="s">
        <v>211</v>
      </c>
      <c r="G1505" s="86" t="s">
        <v>681</v>
      </c>
      <c r="H1505" s="92">
        <v>236404.78857412719</v>
      </c>
      <c r="I1505" s="99">
        <v>107601.37093582109</v>
      </c>
      <c r="J1505" s="99">
        <v>28965.654042765796</v>
      </c>
      <c r="K1505" s="99">
        <v>8216.563663755187</v>
      </c>
      <c r="L1505" s="99">
        <v>2717.7562362045501</v>
      </c>
      <c r="M1505" s="99">
        <v>441.45081827262788</v>
      </c>
      <c r="N1505" s="99">
        <v>11375.770718232365</v>
      </c>
      <c r="O1505" s="99">
        <v>2372.6389524375809</v>
      </c>
      <c r="P1505" s="99">
        <v>705.65283468881216</v>
      </c>
      <c r="Q1505" s="99">
        <v>1538.0798229750935</v>
      </c>
      <c r="R1505" s="99">
        <v>270.32332859432</v>
      </c>
      <c r="S1505" s="99">
        <v>4886.6949386958067</v>
      </c>
      <c r="T1505" s="99">
        <v>16.324404350555316</v>
      </c>
      <c r="U1505" s="99">
        <v>418.60767013896049</v>
      </c>
      <c r="V1505" s="99">
        <v>2261.8805283326715</v>
      </c>
      <c r="W1505" s="99">
        <v>405.48582391404022</v>
      </c>
      <c r="X1505" s="99">
        <v>3102.2984267362276</v>
      </c>
      <c r="Y1505" s="99">
        <v>657.05187346321043</v>
      </c>
      <c r="Z1505" s="99">
        <v>11.96007668581713</v>
      </c>
      <c r="AA1505" s="99">
        <v>669.0119501490276</v>
      </c>
      <c r="AB1505" s="99">
        <v>12.124943122238657</v>
      </c>
      <c r="AC1505" s="99">
        <v>71216.298107395647</v>
      </c>
      <c r="AD1505" s="99">
        <v>8575.5645112089751</v>
      </c>
    </row>
    <row r="1506" spans="3:30" collapsed="1" x14ac:dyDescent="0.2">
      <c r="D1506" s="84" t="s">
        <v>524</v>
      </c>
      <c r="E1506" s="104">
        <v>1711104</v>
      </c>
      <c r="F1506" s="102" t="s">
        <v>211</v>
      </c>
      <c r="G1506" s="86" t="s">
        <v>679</v>
      </c>
      <c r="H1506" s="92">
        <v>1711103.9999999986</v>
      </c>
      <c r="I1506" s="99">
        <v>1133132.7626269797</v>
      </c>
      <c r="J1506" s="99">
        <v>77710.145118221903</v>
      </c>
      <c r="K1506" s="99">
        <v>174081.78344990965</v>
      </c>
      <c r="L1506" s="99">
        <v>6152.608371122823</v>
      </c>
      <c r="M1506" s="99">
        <v>441.45081827262788</v>
      </c>
      <c r="N1506" s="99">
        <v>180675.8426393051</v>
      </c>
      <c r="O1506" s="99">
        <v>120579.51067245261</v>
      </c>
      <c r="P1506" s="99">
        <v>16227.125286520524</v>
      </c>
      <c r="Q1506" s="99">
        <v>1538.0798229750935</v>
      </c>
      <c r="R1506" s="99">
        <v>270.32332859432</v>
      </c>
      <c r="S1506" s="99">
        <v>138615.03911054257</v>
      </c>
      <c r="T1506" s="99">
        <v>3930.0429922843787</v>
      </c>
      <c r="U1506" s="99">
        <v>48332.554180612868</v>
      </c>
      <c r="V1506" s="99">
        <v>2261.8805283326715</v>
      </c>
      <c r="W1506" s="99">
        <v>405.48582391404022</v>
      </c>
      <c r="X1506" s="99">
        <v>54929.963525143954</v>
      </c>
      <c r="Y1506" s="99">
        <v>38648.551232059799</v>
      </c>
      <c r="Z1506" s="99">
        <v>431.2244344361722</v>
      </c>
      <c r="AA1506" s="99">
        <v>39079.775666495974</v>
      </c>
      <c r="AB1506" s="99">
        <v>485.26501792817851</v>
      </c>
      <c r="AC1506" s="99">
        <v>76911.648986420798</v>
      </c>
      <c r="AD1506" s="99">
        <v>9563.5573089613699</v>
      </c>
    </row>
    <row r="1507" spans="3:30" hidden="1" outlineLevel="1" x14ac:dyDescent="0.2">
      <c r="E1507" s="93"/>
      <c r="F1507" s="93"/>
      <c r="G1507" s="86" t="s">
        <v>687</v>
      </c>
      <c r="H1507" s="92">
        <v>0</v>
      </c>
      <c r="I1507" s="92">
        <v>0</v>
      </c>
      <c r="J1507" s="92">
        <v>0</v>
      </c>
      <c r="K1507" s="92">
        <v>0</v>
      </c>
      <c r="L1507" s="92">
        <v>0</v>
      </c>
      <c r="M1507" s="92">
        <v>0</v>
      </c>
      <c r="N1507" s="92">
        <v>0</v>
      </c>
      <c r="O1507" s="92">
        <v>0</v>
      </c>
      <c r="P1507" s="92">
        <v>0</v>
      </c>
      <c r="Q1507" s="92">
        <v>0</v>
      </c>
      <c r="R1507" s="92">
        <v>0</v>
      </c>
      <c r="S1507" s="92">
        <v>0</v>
      </c>
      <c r="T1507" s="92">
        <v>0</v>
      </c>
      <c r="U1507" s="92">
        <v>0</v>
      </c>
      <c r="V1507" s="92">
        <v>0</v>
      </c>
      <c r="W1507" s="92">
        <v>0</v>
      </c>
      <c r="X1507" s="92">
        <v>0</v>
      </c>
      <c r="Y1507" s="92">
        <v>0</v>
      </c>
      <c r="Z1507" s="92">
        <v>0</v>
      </c>
      <c r="AA1507" s="92">
        <v>0</v>
      </c>
      <c r="AB1507" s="92">
        <v>0</v>
      </c>
      <c r="AC1507" s="92">
        <v>0</v>
      </c>
      <c r="AD1507" s="92">
        <v>0</v>
      </c>
    </row>
    <row r="1508" spans="3:30" hidden="1" outlineLevel="1" x14ac:dyDescent="0.2">
      <c r="E1508" s="93"/>
      <c r="F1508" s="93"/>
      <c r="G1508" s="86" t="s">
        <v>686</v>
      </c>
      <c r="H1508" s="92">
        <v>0</v>
      </c>
      <c r="I1508" s="92">
        <v>0</v>
      </c>
      <c r="J1508" s="92">
        <v>0</v>
      </c>
      <c r="K1508" s="92">
        <v>0</v>
      </c>
      <c r="L1508" s="92">
        <v>0</v>
      </c>
      <c r="M1508" s="92">
        <v>0</v>
      </c>
      <c r="N1508" s="92">
        <v>0</v>
      </c>
      <c r="O1508" s="92">
        <v>0</v>
      </c>
      <c r="P1508" s="92">
        <v>0</v>
      </c>
      <c r="Q1508" s="92">
        <v>0</v>
      </c>
      <c r="R1508" s="92">
        <v>0</v>
      </c>
      <c r="S1508" s="92">
        <v>0</v>
      </c>
      <c r="T1508" s="92">
        <v>0</v>
      </c>
      <c r="U1508" s="92">
        <v>0</v>
      </c>
      <c r="V1508" s="92">
        <v>0</v>
      </c>
      <c r="W1508" s="92">
        <v>0</v>
      </c>
      <c r="X1508" s="92">
        <v>0</v>
      </c>
      <c r="Y1508" s="92">
        <v>0</v>
      </c>
      <c r="Z1508" s="92">
        <v>0</v>
      </c>
      <c r="AA1508" s="92">
        <v>0</v>
      </c>
      <c r="AB1508" s="92">
        <v>0</v>
      </c>
      <c r="AC1508" s="92">
        <v>0</v>
      </c>
      <c r="AD1508" s="92">
        <v>0</v>
      </c>
    </row>
    <row r="1509" spans="3:30" hidden="1" outlineLevel="1" x14ac:dyDescent="0.2">
      <c r="E1509" s="93"/>
      <c r="F1509" s="93"/>
      <c r="G1509" s="86" t="s">
        <v>685</v>
      </c>
      <c r="H1509" s="92">
        <v>0</v>
      </c>
      <c r="I1509" s="92">
        <v>0</v>
      </c>
      <c r="J1509" s="92">
        <v>0</v>
      </c>
      <c r="K1509" s="92">
        <v>0</v>
      </c>
      <c r="L1509" s="92">
        <v>0</v>
      </c>
      <c r="M1509" s="92">
        <v>0</v>
      </c>
      <c r="N1509" s="92">
        <v>0</v>
      </c>
      <c r="O1509" s="92">
        <v>0</v>
      </c>
      <c r="P1509" s="92">
        <v>0</v>
      </c>
      <c r="Q1509" s="92">
        <v>0</v>
      </c>
      <c r="R1509" s="92">
        <v>0</v>
      </c>
      <c r="S1509" s="92">
        <v>0</v>
      </c>
      <c r="T1509" s="92">
        <v>0</v>
      </c>
      <c r="U1509" s="92">
        <v>0</v>
      </c>
      <c r="V1509" s="92">
        <v>0</v>
      </c>
      <c r="W1509" s="92">
        <v>0</v>
      </c>
      <c r="X1509" s="92">
        <v>0</v>
      </c>
      <c r="Y1509" s="92">
        <v>0</v>
      </c>
      <c r="Z1509" s="92">
        <v>0</v>
      </c>
      <c r="AA1509" s="92">
        <v>0</v>
      </c>
      <c r="AB1509" s="92">
        <v>0</v>
      </c>
      <c r="AC1509" s="92">
        <v>0</v>
      </c>
      <c r="AD1509" s="92">
        <v>0</v>
      </c>
    </row>
    <row r="1510" spans="3:30" hidden="1" outlineLevel="1" x14ac:dyDescent="0.2">
      <c r="E1510" s="93"/>
      <c r="F1510" s="93"/>
      <c r="G1510" s="86" t="s">
        <v>684</v>
      </c>
      <c r="H1510" s="92">
        <v>4650507.8454585969</v>
      </c>
      <c r="I1510" s="92">
        <v>3108132.7397321356</v>
      </c>
      <c r="J1510" s="92">
        <v>146509.26345564579</v>
      </c>
      <c r="K1510" s="92">
        <v>531984.12737342273</v>
      </c>
      <c r="L1510" s="92">
        <v>16441.077679895272</v>
      </c>
      <c r="M1510" s="92">
        <v>0</v>
      </c>
      <c r="N1510" s="92">
        <v>548425.20505331794</v>
      </c>
      <c r="O1510" s="92">
        <v>398895.11265506869</v>
      </c>
      <c r="P1510" s="92">
        <v>74294.241575261156</v>
      </c>
      <c r="Q1510" s="92">
        <v>0</v>
      </c>
      <c r="R1510" s="92">
        <v>0</v>
      </c>
      <c r="S1510" s="92">
        <v>473189.35423032986</v>
      </c>
      <c r="T1510" s="92">
        <v>14220.364945781534</v>
      </c>
      <c r="U1510" s="92">
        <v>229342.3080780716</v>
      </c>
      <c r="V1510" s="92">
        <v>0</v>
      </c>
      <c r="W1510" s="92">
        <v>0</v>
      </c>
      <c r="X1510" s="92">
        <v>243562.67302385316</v>
      </c>
      <c r="Y1510" s="92">
        <v>120285.20793573905</v>
      </c>
      <c r="Z1510" s="92">
        <v>2006.8281263434944</v>
      </c>
      <c r="AA1510" s="92">
        <v>122292.03606208254</v>
      </c>
      <c r="AB1510" s="92">
        <v>1625.8670420662686</v>
      </c>
      <c r="AC1510" s="92">
        <v>5569.9946051040497</v>
      </c>
      <c r="AD1510" s="92">
        <v>1200.7122540621426</v>
      </c>
    </row>
    <row r="1511" spans="3:30" hidden="1" outlineLevel="1" x14ac:dyDescent="0.2">
      <c r="E1511" s="93"/>
      <c r="F1511" s="93"/>
      <c r="G1511" s="86" t="s">
        <v>683</v>
      </c>
      <c r="H1511" s="92">
        <v>1957552.3161350498</v>
      </c>
      <c r="I1511" s="92">
        <v>1463664.7083645524</v>
      </c>
      <c r="J1511" s="92">
        <v>70563.74207391197</v>
      </c>
      <c r="K1511" s="92">
        <v>212920.21638937859</v>
      </c>
      <c r="L1511" s="92">
        <v>0</v>
      </c>
      <c r="M1511" s="92">
        <v>0</v>
      </c>
      <c r="N1511" s="92">
        <v>212920.21638937859</v>
      </c>
      <c r="O1511" s="92">
        <v>135673.59061947709</v>
      </c>
      <c r="P1511" s="92">
        <v>0</v>
      </c>
      <c r="Q1511" s="92">
        <v>0</v>
      </c>
      <c r="R1511" s="92">
        <v>0</v>
      </c>
      <c r="S1511" s="92">
        <v>135673.59061947709</v>
      </c>
      <c r="T1511" s="92">
        <v>3668.3292652821497</v>
      </c>
      <c r="U1511" s="92">
        <v>0</v>
      </c>
      <c r="V1511" s="92">
        <v>0</v>
      </c>
      <c r="W1511" s="92">
        <v>0</v>
      </c>
      <c r="X1511" s="92">
        <v>3668.3292652821497</v>
      </c>
      <c r="Y1511" s="92">
        <v>50042.402459927049</v>
      </c>
      <c r="Z1511" s="92">
        <v>0</v>
      </c>
      <c r="AA1511" s="92">
        <v>50042.402459927049</v>
      </c>
      <c r="AB1511" s="92">
        <v>519.29162013068526</v>
      </c>
      <c r="AC1511" s="92">
        <v>17631.947778898812</v>
      </c>
      <c r="AD1511" s="92">
        <v>2868.0875634910158</v>
      </c>
    </row>
    <row r="1512" spans="3:30" hidden="1" outlineLevel="1" x14ac:dyDescent="0.2">
      <c r="E1512" s="93"/>
      <c r="F1512" s="93"/>
      <c r="G1512" s="86" t="s">
        <v>682</v>
      </c>
      <c r="H1512" s="92">
        <v>0</v>
      </c>
      <c r="I1512" s="92">
        <v>0</v>
      </c>
      <c r="J1512" s="92">
        <v>0</v>
      </c>
      <c r="K1512" s="92">
        <v>0</v>
      </c>
      <c r="L1512" s="92">
        <v>0</v>
      </c>
      <c r="M1512" s="92">
        <v>0</v>
      </c>
      <c r="N1512" s="92">
        <v>0</v>
      </c>
      <c r="O1512" s="92">
        <v>0</v>
      </c>
      <c r="P1512" s="92">
        <v>0</v>
      </c>
      <c r="Q1512" s="92">
        <v>0</v>
      </c>
      <c r="R1512" s="92">
        <v>0</v>
      </c>
      <c r="S1512" s="92">
        <v>0</v>
      </c>
      <c r="T1512" s="92">
        <v>0</v>
      </c>
      <c r="U1512" s="92">
        <v>0</v>
      </c>
      <c r="V1512" s="92">
        <v>0</v>
      </c>
      <c r="W1512" s="92">
        <v>0</v>
      </c>
      <c r="X1512" s="92">
        <v>0</v>
      </c>
      <c r="Y1512" s="92">
        <v>0</v>
      </c>
      <c r="Z1512" s="92">
        <v>0</v>
      </c>
      <c r="AA1512" s="92">
        <v>0</v>
      </c>
      <c r="AB1512" s="92">
        <v>0</v>
      </c>
      <c r="AC1512" s="92">
        <v>0</v>
      </c>
      <c r="AD1512" s="92">
        <v>0</v>
      </c>
    </row>
    <row r="1513" spans="3:30" hidden="1" outlineLevel="1" x14ac:dyDescent="0.2">
      <c r="E1513" s="93"/>
      <c r="F1513" s="93"/>
      <c r="G1513" s="86" t="s">
        <v>681</v>
      </c>
      <c r="H1513" s="92">
        <v>2362931.8384063523</v>
      </c>
      <c r="I1513" s="92">
        <v>996777.39354208321</v>
      </c>
      <c r="J1513" s="92">
        <v>426063.10027810035</v>
      </c>
      <c r="K1513" s="92">
        <v>121683.71009527281</v>
      </c>
      <c r="L1513" s="92">
        <v>67522.201065576461</v>
      </c>
      <c r="M1513" s="92">
        <v>10958.178378015122</v>
      </c>
      <c r="N1513" s="92">
        <v>200164.08953886444</v>
      </c>
      <c r="O1513" s="92">
        <v>51697.489759918171</v>
      </c>
      <c r="P1513" s="92">
        <v>17561.167443346327</v>
      </c>
      <c r="Q1513" s="92">
        <v>38179.911242973583</v>
      </c>
      <c r="R1513" s="92">
        <v>6710.2633676532196</v>
      </c>
      <c r="S1513" s="92">
        <v>114148.83181389129</v>
      </c>
      <c r="T1513" s="92">
        <v>356.16771045450673</v>
      </c>
      <c r="U1513" s="92">
        <v>10417.643102226277</v>
      </c>
      <c r="V1513" s="92">
        <v>56146.889468265261</v>
      </c>
      <c r="W1513" s="92">
        <v>10065.415680037018</v>
      </c>
      <c r="X1513" s="92">
        <v>76986.115960983079</v>
      </c>
      <c r="Y1513" s="92">
        <v>14335.616260172173</v>
      </c>
      <c r="Z1513" s="92">
        <v>297.64340945380422</v>
      </c>
      <c r="AA1513" s="92">
        <v>14633.259669625981</v>
      </c>
      <c r="AB1513" s="92">
        <v>178.34211056701622</v>
      </c>
      <c r="AC1513" s="92">
        <v>283384.99471014366</v>
      </c>
      <c r="AD1513" s="92">
        <v>250595.71078209317</v>
      </c>
    </row>
    <row r="1514" spans="3:30" collapsed="1" x14ac:dyDescent="0.2">
      <c r="D1514" s="84" t="s">
        <v>523</v>
      </c>
      <c r="E1514" s="92">
        <v>8970992</v>
      </c>
      <c r="F1514" s="91"/>
      <c r="G1514" s="86" t="s">
        <v>679</v>
      </c>
      <c r="H1514" s="92">
        <v>8970991.9999999981</v>
      </c>
      <c r="I1514" s="92">
        <v>5568574.8416387709</v>
      </c>
      <c r="J1514" s="92">
        <v>643136.10580765805</v>
      </c>
      <c r="K1514" s="92">
        <v>866588.05385807413</v>
      </c>
      <c r="L1514" s="92">
        <v>83963.278745471747</v>
      </c>
      <c r="M1514" s="92">
        <v>10958.178378015122</v>
      </c>
      <c r="N1514" s="92">
        <v>961509.51098156092</v>
      </c>
      <c r="O1514" s="92">
        <v>586266.19303446403</v>
      </c>
      <c r="P1514" s="92">
        <v>91855.40901860749</v>
      </c>
      <c r="Q1514" s="92">
        <v>38179.911242973583</v>
      </c>
      <c r="R1514" s="92">
        <v>6710.2633676532196</v>
      </c>
      <c r="S1514" s="92">
        <v>723011.77666369826</v>
      </c>
      <c r="T1514" s="92">
        <v>18244.861921518193</v>
      </c>
      <c r="U1514" s="92">
        <v>239759.95118029788</v>
      </c>
      <c r="V1514" s="92">
        <v>56146.889468265261</v>
      </c>
      <c r="W1514" s="92">
        <v>10065.415680037018</v>
      </c>
      <c r="X1514" s="92">
        <v>324217.11825011839</v>
      </c>
      <c r="Y1514" s="92">
        <v>184663.22665583828</v>
      </c>
      <c r="Z1514" s="92">
        <v>2304.4715357972987</v>
      </c>
      <c r="AA1514" s="92">
        <v>186967.6981916356</v>
      </c>
      <c r="AB1514" s="92">
        <v>2323.50077276397</v>
      </c>
      <c r="AC1514" s="92">
        <v>306586.9370941465</v>
      </c>
      <c r="AD1514" s="92">
        <v>254664.51059964634</v>
      </c>
    </row>
    <row r="1515" spans="3:30" x14ac:dyDescent="0.2">
      <c r="H1515" s="92"/>
      <c r="I1515" s="92"/>
      <c r="J1515" s="92"/>
      <c r="K1515" s="92"/>
      <c r="L1515" s="92"/>
      <c r="M1515" s="92"/>
      <c r="N1515" s="92"/>
      <c r="O1515" s="92"/>
      <c r="P1515" s="92"/>
      <c r="Q1515" s="92"/>
      <c r="R1515" s="92"/>
      <c r="S1515" s="92"/>
      <c r="T1515" s="92"/>
      <c r="U1515" s="92"/>
      <c r="V1515" s="92"/>
      <c r="W1515" s="92"/>
      <c r="X1515" s="92"/>
      <c r="Y1515" s="92"/>
      <c r="Z1515" s="92"/>
      <c r="AA1515" s="92"/>
      <c r="AB1515" s="92"/>
      <c r="AC1515" s="92"/>
      <c r="AD1515" s="92"/>
    </row>
    <row r="1516" spans="3:30" x14ac:dyDescent="0.2">
      <c r="C1516" s="86" t="s">
        <v>522</v>
      </c>
      <c r="E1516" s="91"/>
      <c r="F1516" s="91"/>
      <c r="G1516" s="91"/>
      <c r="I1516" s="105"/>
      <c r="J1516" s="105"/>
      <c r="K1516" s="105"/>
      <c r="L1516" s="105"/>
      <c r="M1516" s="105"/>
      <c r="N1516" s="105"/>
      <c r="O1516" s="105"/>
      <c r="P1516" s="105"/>
      <c r="Q1516" s="105"/>
      <c r="R1516" s="105"/>
      <c r="S1516" s="105"/>
      <c r="T1516" s="105"/>
      <c r="U1516" s="105"/>
      <c r="V1516" s="105"/>
      <c r="W1516" s="105"/>
      <c r="X1516" s="105"/>
      <c r="Y1516" s="105"/>
      <c r="Z1516" s="105"/>
      <c r="AA1516" s="105"/>
      <c r="AB1516" s="105"/>
      <c r="AC1516" s="105"/>
      <c r="AD1516" s="105"/>
    </row>
    <row r="1517" spans="3:30" hidden="1" outlineLevel="1" x14ac:dyDescent="0.2">
      <c r="F1517" s="91" t="s">
        <v>520</v>
      </c>
      <c r="G1517" s="86" t="s">
        <v>687</v>
      </c>
      <c r="H1517" s="92">
        <v>0</v>
      </c>
      <c r="I1517" s="99">
        <v>0</v>
      </c>
      <c r="J1517" s="99">
        <v>0</v>
      </c>
      <c r="K1517" s="99">
        <v>0</v>
      </c>
      <c r="L1517" s="99">
        <v>0</v>
      </c>
      <c r="M1517" s="99">
        <v>0</v>
      </c>
      <c r="N1517" s="99">
        <v>0</v>
      </c>
      <c r="O1517" s="99">
        <v>0</v>
      </c>
      <c r="P1517" s="99">
        <v>0</v>
      </c>
      <c r="Q1517" s="99">
        <v>0</v>
      </c>
      <c r="R1517" s="99">
        <v>0</v>
      </c>
      <c r="S1517" s="99">
        <v>0</v>
      </c>
      <c r="T1517" s="99">
        <v>0</v>
      </c>
      <c r="U1517" s="99">
        <v>0</v>
      </c>
      <c r="V1517" s="99">
        <v>0</v>
      </c>
      <c r="W1517" s="99">
        <v>0</v>
      </c>
      <c r="X1517" s="99">
        <v>0</v>
      </c>
      <c r="Y1517" s="99">
        <v>0</v>
      </c>
      <c r="Z1517" s="99">
        <v>0</v>
      </c>
      <c r="AA1517" s="99">
        <v>0</v>
      </c>
      <c r="AB1517" s="99">
        <v>0</v>
      </c>
      <c r="AC1517" s="99">
        <v>0</v>
      </c>
      <c r="AD1517" s="99">
        <v>0</v>
      </c>
    </row>
    <row r="1518" spans="3:30" hidden="1" outlineLevel="1" x14ac:dyDescent="0.2">
      <c r="F1518" s="91" t="s">
        <v>520</v>
      </c>
      <c r="G1518" s="86" t="s">
        <v>686</v>
      </c>
      <c r="H1518" s="92">
        <v>0</v>
      </c>
      <c r="I1518" s="99">
        <v>0</v>
      </c>
      <c r="J1518" s="99">
        <v>0</v>
      </c>
      <c r="K1518" s="99">
        <v>0</v>
      </c>
      <c r="L1518" s="99">
        <v>0</v>
      </c>
      <c r="M1518" s="99">
        <v>0</v>
      </c>
      <c r="N1518" s="99">
        <v>0</v>
      </c>
      <c r="O1518" s="99">
        <v>0</v>
      </c>
      <c r="P1518" s="99">
        <v>0</v>
      </c>
      <c r="Q1518" s="99">
        <v>0</v>
      </c>
      <c r="R1518" s="99">
        <v>0</v>
      </c>
      <c r="S1518" s="99">
        <v>0</v>
      </c>
      <c r="T1518" s="99">
        <v>0</v>
      </c>
      <c r="U1518" s="99">
        <v>0</v>
      </c>
      <c r="V1518" s="99">
        <v>0</v>
      </c>
      <c r="W1518" s="99">
        <v>0</v>
      </c>
      <c r="X1518" s="99">
        <v>0</v>
      </c>
      <c r="Y1518" s="99">
        <v>0</v>
      </c>
      <c r="Z1518" s="99">
        <v>0</v>
      </c>
      <c r="AA1518" s="99">
        <v>0</v>
      </c>
      <c r="AB1518" s="99">
        <v>0</v>
      </c>
      <c r="AC1518" s="99">
        <v>0</v>
      </c>
      <c r="AD1518" s="99">
        <v>0</v>
      </c>
    </row>
    <row r="1519" spans="3:30" hidden="1" outlineLevel="1" x14ac:dyDescent="0.2">
      <c r="F1519" s="91" t="s">
        <v>520</v>
      </c>
      <c r="G1519" s="86" t="s">
        <v>685</v>
      </c>
      <c r="H1519" s="92">
        <v>0</v>
      </c>
      <c r="I1519" s="99">
        <v>0</v>
      </c>
      <c r="J1519" s="99">
        <v>0</v>
      </c>
      <c r="K1519" s="99">
        <v>0</v>
      </c>
      <c r="L1519" s="99">
        <v>0</v>
      </c>
      <c r="M1519" s="99">
        <v>0</v>
      </c>
      <c r="N1519" s="99">
        <v>0</v>
      </c>
      <c r="O1519" s="99">
        <v>0</v>
      </c>
      <c r="P1519" s="99">
        <v>0</v>
      </c>
      <c r="Q1519" s="99">
        <v>0</v>
      </c>
      <c r="R1519" s="99">
        <v>0</v>
      </c>
      <c r="S1519" s="99">
        <v>0</v>
      </c>
      <c r="T1519" s="99">
        <v>0</v>
      </c>
      <c r="U1519" s="99">
        <v>0</v>
      </c>
      <c r="V1519" s="99">
        <v>0</v>
      </c>
      <c r="W1519" s="99">
        <v>0</v>
      </c>
      <c r="X1519" s="99">
        <v>0</v>
      </c>
      <c r="Y1519" s="99">
        <v>0</v>
      </c>
      <c r="Z1519" s="99">
        <v>0</v>
      </c>
      <c r="AA1519" s="99">
        <v>0</v>
      </c>
      <c r="AB1519" s="99">
        <v>0</v>
      </c>
      <c r="AC1519" s="99">
        <v>0</v>
      </c>
      <c r="AD1519" s="99">
        <v>0</v>
      </c>
    </row>
    <row r="1520" spans="3:30" hidden="1" outlineLevel="1" x14ac:dyDescent="0.2">
      <c r="F1520" s="91" t="s">
        <v>520</v>
      </c>
      <c r="G1520" s="86" t="s">
        <v>684</v>
      </c>
      <c r="H1520" s="92">
        <v>2890.37003379833</v>
      </c>
      <c r="I1520" s="99">
        <v>1931.7575693936649</v>
      </c>
      <c r="J1520" s="99">
        <v>91.058008896726093</v>
      </c>
      <c r="K1520" s="99">
        <v>330.63721884009971</v>
      </c>
      <c r="L1520" s="99">
        <v>10.218410510956517</v>
      </c>
      <c r="M1520" s="99">
        <v>0</v>
      </c>
      <c r="N1520" s="99">
        <v>340.85562935105622</v>
      </c>
      <c r="O1520" s="99">
        <v>247.92012368557229</v>
      </c>
      <c r="P1520" s="99">
        <v>46.175139719978922</v>
      </c>
      <c r="Q1520" s="99">
        <v>0</v>
      </c>
      <c r="R1520" s="99">
        <v>0</v>
      </c>
      <c r="S1520" s="99">
        <v>294.09526340555124</v>
      </c>
      <c r="T1520" s="99">
        <v>8.8381996278322568</v>
      </c>
      <c r="U1520" s="99">
        <v>142.54016051135903</v>
      </c>
      <c r="V1520" s="99">
        <v>0</v>
      </c>
      <c r="W1520" s="99">
        <v>0</v>
      </c>
      <c r="X1520" s="99">
        <v>151.3783601391913</v>
      </c>
      <c r="Y1520" s="99">
        <v>74.759310612963134</v>
      </c>
      <c r="Z1520" s="99">
        <v>1.2472779472958591</v>
      </c>
      <c r="AA1520" s="99">
        <v>76.00658856025899</v>
      </c>
      <c r="AB1520" s="99">
        <v>1.0105041284722869</v>
      </c>
      <c r="AC1520" s="99">
        <v>3.4618467552383017</v>
      </c>
      <c r="AD1520" s="99">
        <v>0.74626316817092264</v>
      </c>
    </row>
    <row r="1521" spans="4:30" hidden="1" outlineLevel="1" x14ac:dyDescent="0.2">
      <c r="F1521" s="91" t="s">
        <v>520</v>
      </c>
      <c r="G1521" s="86" t="s">
        <v>683</v>
      </c>
      <c r="H1521" s="92">
        <v>1187.9413242173634</v>
      </c>
      <c r="I1521" s="99">
        <v>888.22545253746011</v>
      </c>
      <c r="J1521" s="99">
        <v>42.82163215260524</v>
      </c>
      <c r="K1521" s="99">
        <v>129.21070958125858</v>
      </c>
      <c r="L1521" s="99">
        <v>0</v>
      </c>
      <c r="M1521" s="99">
        <v>0</v>
      </c>
      <c r="N1521" s="99">
        <v>129.21070958125858</v>
      </c>
      <c r="O1521" s="99">
        <v>82.333567064016592</v>
      </c>
      <c r="P1521" s="99">
        <v>0</v>
      </c>
      <c r="Q1521" s="99">
        <v>0</v>
      </c>
      <c r="R1521" s="99">
        <v>0</v>
      </c>
      <c r="S1521" s="99">
        <v>82.333567064016592</v>
      </c>
      <c r="T1521" s="99">
        <v>2.2261269285862335</v>
      </c>
      <c r="U1521" s="99">
        <v>0</v>
      </c>
      <c r="V1521" s="99">
        <v>0</v>
      </c>
      <c r="W1521" s="99">
        <v>0</v>
      </c>
      <c r="X1521" s="99">
        <v>2.2261269285862335</v>
      </c>
      <c r="Y1521" s="99">
        <v>30.368249857370753</v>
      </c>
      <c r="Z1521" s="99">
        <v>0</v>
      </c>
      <c r="AA1521" s="99">
        <v>30.368249857370753</v>
      </c>
      <c r="AB1521" s="99">
        <v>0.31513230568008382</v>
      </c>
      <c r="AC1521" s="99">
        <v>10.699953825168384</v>
      </c>
      <c r="AD1521" s="99">
        <v>1.7404999652176938</v>
      </c>
    </row>
    <row r="1522" spans="4:30" hidden="1" outlineLevel="1" x14ac:dyDescent="0.2">
      <c r="F1522" s="91" t="s">
        <v>520</v>
      </c>
      <c r="G1522" s="86" t="s">
        <v>682</v>
      </c>
      <c r="H1522" s="92">
        <v>0</v>
      </c>
      <c r="I1522" s="99">
        <v>0</v>
      </c>
      <c r="J1522" s="99">
        <v>0</v>
      </c>
      <c r="K1522" s="99">
        <v>0</v>
      </c>
      <c r="L1522" s="99">
        <v>0</v>
      </c>
      <c r="M1522" s="99">
        <v>0</v>
      </c>
      <c r="N1522" s="99">
        <v>0</v>
      </c>
      <c r="O1522" s="99">
        <v>0</v>
      </c>
      <c r="P1522" s="99">
        <v>0</v>
      </c>
      <c r="Q1522" s="99">
        <v>0</v>
      </c>
      <c r="R1522" s="99">
        <v>0</v>
      </c>
      <c r="S1522" s="99">
        <v>0</v>
      </c>
      <c r="T1522" s="99">
        <v>0</v>
      </c>
      <c r="U1522" s="99">
        <v>0</v>
      </c>
      <c r="V1522" s="99">
        <v>0</v>
      </c>
      <c r="W1522" s="99">
        <v>0</v>
      </c>
      <c r="X1522" s="99">
        <v>0</v>
      </c>
      <c r="Y1522" s="99">
        <v>0</v>
      </c>
      <c r="Z1522" s="99">
        <v>0</v>
      </c>
      <c r="AA1522" s="99">
        <v>0</v>
      </c>
      <c r="AB1522" s="99">
        <v>0</v>
      </c>
      <c r="AC1522" s="99">
        <v>0</v>
      </c>
      <c r="AD1522" s="99">
        <v>0</v>
      </c>
    </row>
    <row r="1523" spans="4:30" hidden="1" outlineLevel="1" x14ac:dyDescent="0.2">
      <c r="F1523" s="91" t="s">
        <v>520</v>
      </c>
      <c r="G1523" s="86" t="s">
        <v>681</v>
      </c>
      <c r="H1523" s="92">
        <v>17.688641984306248</v>
      </c>
      <c r="I1523" s="99">
        <v>3.7548082705000385</v>
      </c>
      <c r="J1523" s="99">
        <v>2.2248255047637877</v>
      </c>
      <c r="K1523" s="99">
        <v>0.63745045038287496</v>
      </c>
      <c r="L1523" s="99">
        <v>0.4203078693503563</v>
      </c>
      <c r="M1523" s="99">
        <v>6.8271484535441865E-2</v>
      </c>
      <c r="N1523" s="99">
        <v>1.1260298042686732</v>
      </c>
      <c r="O1523" s="99">
        <v>0.31152773425852087</v>
      </c>
      <c r="P1523" s="99">
        <v>0.10913099397880331</v>
      </c>
      <c r="Q1523" s="99">
        <v>0.23786793115347632</v>
      </c>
      <c r="R1523" s="99">
        <v>4.1806185839480661E-2</v>
      </c>
      <c r="S1523" s="99">
        <v>0.70033284523028128</v>
      </c>
      <c r="T1523" s="99">
        <v>2.1470507566613297E-3</v>
      </c>
      <c r="U1523" s="99">
        <v>6.473873395486561E-2</v>
      </c>
      <c r="V1523" s="99">
        <v>0.34980553918854507</v>
      </c>
      <c r="W1523" s="99">
        <v>6.2709407278959808E-2</v>
      </c>
      <c r="X1523" s="99">
        <v>0.47940073117903181</v>
      </c>
      <c r="Y1523" s="99">
        <v>8.6417957577316212E-2</v>
      </c>
      <c r="Z1523" s="99">
        <v>1.8496560810409349E-3</v>
      </c>
      <c r="AA1523" s="99">
        <v>8.8267613658357141E-2</v>
      </c>
      <c r="AB1523" s="99">
        <v>9.3125402746127106E-4</v>
      </c>
      <c r="AC1523" s="99">
        <v>6.5948069854973994</v>
      </c>
      <c r="AD1523" s="99">
        <v>2.7192389751812174</v>
      </c>
    </row>
    <row r="1524" spans="4:30" collapsed="1" x14ac:dyDescent="0.2">
      <c r="D1524" s="84" t="s">
        <v>521</v>
      </c>
      <c r="E1524" s="104">
        <v>4096</v>
      </c>
      <c r="F1524" s="102" t="s">
        <v>520</v>
      </c>
      <c r="G1524" s="86" t="s">
        <v>679</v>
      </c>
      <c r="H1524" s="92">
        <v>4096</v>
      </c>
      <c r="I1524" s="99">
        <v>2823.7378302016255</v>
      </c>
      <c r="J1524" s="99">
        <v>136.10446655409513</v>
      </c>
      <c r="K1524" s="99">
        <v>460.48537887174115</v>
      </c>
      <c r="L1524" s="99">
        <v>10.638718380306873</v>
      </c>
      <c r="M1524" s="99">
        <v>6.8271484535441865E-2</v>
      </c>
      <c r="N1524" s="99">
        <v>471.19236873658349</v>
      </c>
      <c r="O1524" s="99">
        <v>330.56521848384739</v>
      </c>
      <c r="P1524" s="99">
        <v>46.284270713957724</v>
      </c>
      <c r="Q1524" s="99">
        <v>0.23786793115347632</v>
      </c>
      <c r="R1524" s="99">
        <v>4.1806185839480661E-2</v>
      </c>
      <c r="S1524" s="99">
        <v>377.12916331479806</v>
      </c>
      <c r="T1524" s="99">
        <v>11.066473607175151</v>
      </c>
      <c r="U1524" s="99">
        <v>142.6048992453139</v>
      </c>
      <c r="V1524" s="99">
        <v>0.34980553918854507</v>
      </c>
      <c r="W1524" s="99">
        <v>6.2709407278959808E-2</v>
      </c>
      <c r="X1524" s="99">
        <v>154.08388779895654</v>
      </c>
      <c r="Y1524" s="99">
        <v>105.2139784279112</v>
      </c>
      <c r="Z1524" s="99">
        <v>1.2491276033769001</v>
      </c>
      <c r="AA1524" s="99">
        <v>106.46310603128811</v>
      </c>
      <c r="AB1524" s="99">
        <v>1.3265676881798321</v>
      </c>
      <c r="AC1524" s="99">
        <v>20.756607565904083</v>
      </c>
      <c r="AD1524" s="99">
        <v>5.2060021085698338</v>
      </c>
    </row>
    <row r="1525" spans="4:30" hidden="1" outlineLevel="1" x14ac:dyDescent="0.2">
      <c r="F1525" s="91" t="s">
        <v>517</v>
      </c>
      <c r="G1525" s="86" t="s">
        <v>687</v>
      </c>
      <c r="H1525" s="92">
        <v>0</v>
      </c>
      <c r="I1525" s="99">
        <v>0</v>
      </c>
      <c r="J1525" s="99">
        <v>0</v>
      </c>
      <c r="K1525" s="99">
        <v>0</v>
      </c>
      <c r="L1525" s="99">
        <v>0</v>
      </c>
      <c r="M1525" s="99">
        <v>0</v>
      </c>
      <c r="N1525" s="99">
        <v>0</v>
      </c>
      <c r="O1525" s="99">
        <v>0</v>
      </c>
      <c r="P1525" s="99">
        <v>0</v>
      </c>
      <c r="Q1525" s="99">
        <v>0</v>
      </c>
      <c r="R1525" s="99">
        <v>0</v>
      </c>
      <c r="S1525" s="99">
        <v>0</v>
      </c>
      <c r="T1525" s="99">
        <v>0</v>
      </c>
      <c r="U1525" s="99">
        <v>0</v>
      </c>
      <c r="V1525" s="99">
        <v>0</v>
      </c>
      <c r="W1525" s="99">
        <v>0</v>
      </c>
      <c r="X1525" s="99">
        <v>0</v>
      </c>
      <c r="Y1525" s="99">
        <v>0</v>
      </c>
      <c r="Z1525" s="99">
        <v>0</v>
      </c>
      <c r="AA1525" s="99">
        <v>0</v>
      </c>
      <c r="AB1525" s="99">
        <v>0</v>
      </c>
      <c r="AC1525" s="99">
        <v>0</v>
      </c>
      <c r="AD1525" s="99">
        <v>0</v>
      </c>
    </row>
    <row r="1526" spans="4:30" hidden="1" outlineLevel="1" x14ac:dyDescent="0.2">
      <c r="F1526" s="91" t="s">
        <v>517</v>
      </c>
      <c r="G1526" s="86" t="s">
        <v>686</v>
      </c>
      <c r="H1526" s="92">
        <v>0</v>
      </c>
      <c r="I1526" s="99">
        <v>0</v>
      </c>
      <c r="J1526" s="99">
        <v>0</v>
      </c>
      <c r="K1526" s="99">
        <v>0</v>
      </c>
      <c r="L1526" s="99">
        <v>0</v>
      </c>
      <c r="M1526" s="99">
        <v>0</v>
      </c>
      <c r="N1526" s="99">
        <v>0</v>
      </c>
      <c r="O1526" s="99">
        <v>0</v>
      </c>
      <c r="P1526" s="99">
        <v>0</v>
      </c>
      <c r="Q1526" s="99">
        <v>0</v>
      </c>
      <c r="R1526" s="99">
        <v>0</v>
      </c>
      <c r="S1526" s="99">
        <v>0</v>
      </c>
      <c r="T1526" s="99">
        <v>0</v>
      </c>
      <c r="U1526" s="99">
        <v>0</v>
      </c>
      <c r="V1526" s="99">
        <v>0</v>
      </c>
      <c r="W1526" s="99">
        <v>0</v>
      </c>
      <c r="X1526" s="99">
        <v>0</v>
      </c>
      <c r="Y1526" s="99">
        <v>0</v>
      </c>
      <c r="Z1526" s="99">
        <v>0</v>
      </c>
      <c r="AA1526" s="99">
        <v>0</v>
      </c>
      <c r="AB1526" s="99">
        <v>0</v>
      </c>
      <c r="AC1526" s="99">
        <v>0</v>
      </c>
      <c r="AD1526" s="99">
        <v>0</v>
      </c>
    </row>
    <row r="1527" spans="4:30" hidden="1" outlineLevel="1" x14ac:dyDescent="0.2">
      <c r="F1527" s="91" t="s">
        <v>517</v>
      </c>
      <c r="G1527" s="86" t="s">
        <v>685</v>
      </c>
      <c r="H1527" s="92">
        <v>0</v>
      </c>
      <c r="I1527" s="99">
        <v>0</v>
      </c>
      <c r="J1527" s="99">
        <v>0</v>
      </c>
      <c r="K1527" s="99">
        <v>0</v>
      </c>
      <c r="L1527" s="99">
        <v>0</v>
      </c>
      <c r="M1527" s="99">
        <v>0</v>
      </c>
      <c r="N1527" s="99">
        <v>0</v>
      </c>
      <c r="O1527" s="99">
        <v>0</v>
      </c>
      <c r="P1527" s="99">
        <v>0</v>
      </c>
      <c r="Q1527" s="99">
        <v>0</v>
      </c>
      <c r="R1527" s="99">
        <v>0</v>
      </c>
      <c r="S1527" s="99">
        <v>0</v>
      </c>
      <c r="T1527" s="99">
        <v>0</v>
      </c>
      <c r="U1527" s="99">
        <v>0</v>
      </c>
      <c r="V1527" s="99">
        <v>0</v>
      </c>
      <c r="W1527" s="99">
        <v>0</v>
      </c>
      <c r="X1527" s="99">
        <v>0</v>
      </c>
      <c r="Y1527" s="99">
        <v>0</v>
      </c>
      <c r="Z1527" s="99">
        <v>0</v>
      </c>
      <c r="AA1527" s="99">
        <v>0</v>
      </c>
      <c r="AB1527" s="99">
        <v>0</v>
      </c>
      <c r="AC1527" s="99">
        <v>0</v>
      </c>
      <c r="AD1527" s="99">
        <v>0</v>
      </c>
    </row>
    <row r="1528" spans="4:30" hidden="1" outlineLevel="1" x14ac:dyDescent="0.2">
      <c r="F1528" s="91" t="s">
        <v>517</v>
      </c>
      <c r="G1528" s="86" t="s">
        <v>684</v>
      </c>
      <c r="H1528" s="92">
        <v>27594.999999999996</v>
      </c>
      <c r="I1528" s="99">
        <v>18442.915441302819</v>
      </c>
      <c r="J1528" s="99">
        <v>869.35088799100038</v>
      </c>
      <c r="K1528" s="99">
        <v>3156.6664292815444</v>
      </c>
      <c r="L1528" s="99">
        <v>97.557418168804418</v>
      </c>
      <c r="M1528" s="99">
        <v>0</v>
      </c>
      <c r="N1528" s="99">
        <v>3254.2238474503488</v>
      </c>
      <c r="O1528" s="99">
        <v>2366.9480838454847</v>
      </c>
      <c r="P1528" s="99">
        <v>440.84423989766691</v>
      </c>
      <c r="Q1528" s="99">
        <v>0</v>
      </c>
      <c r="R1528" s="99">
        <v>0</v>
      </c>
      <c r="S1528" s="99">
        <v>2807.7923237431514</v>
      </c>
      <c r="T1528" s="99">
        <v>84.380240549867281</v>
      </c>
      <c r="U1528" s="99">
        <v>1360.8623405709573</v>
      </c>
      <c r="V1528" s="99">
        <v>0</v>
      </c>
      <c r="W1528" s="99">
        <v>0</v>
      </c>
      <c r="X1528" s="99">
        <v>1445.2425811208245</v>
      </c>
      <c r="Y1528" s="99">
        <v>713.74362183435869</v>
      </c>
      <c r="Z1528" s="99">
        <v>11.908037570676916</v>
      </c>
      <c r="AA1528" s="99">
        <v>725.65165940503562</v>
      </c>
      <c r="AB1528" s="99">
        <v>9.6475057169577489</v>
      </c>
      <c r="AC1528" s="99">
        <v>33.051014262441086</v>
      </c>
      <c r="AD1528" s="99">
        <v>7.1247390074185413</v>
      </c>
    </row>
    <row r="1529" spans="4:30" hidden="1" outlineLevel="1" x14ac:dyDescent="0.2">
      <c r="F1529" s="91" t="s">
        <v>517</v>
      </c>
      <c r="G1529" s="86" t="s">
        <v>683</v>
      </c>
      <c r="H1529" s="92">
        <v>0</v>
      </c>
      <c r="I1529" s="99">
        <v>0</v>
      </c>
      <c r="J1529" s="99">
        <v>0</v>
      </c>
      <c r="K1529" s="99">
        <v>0</v>
      </c>
      <c r="L1529" s="99">
        <v>0</v>
      </c>
      <c r="M1529" s="99">
        <v>0</v>
      </c>
      <c r="N1529" s="99">
        <v>0</v>
      </c>
      <c r="O1529" s="99">
        <v>0</v>
      </c>
      <c r="P1529" s="99">
        <v>0</v>
      </c>
      <c r="Q1529" s="99">
        <v>0</v>
      </c>
      <c r="R1529" s="99">
        <v>0</v>
      </c>
      <c r="S1529" s="99">
        <v>0</v>
      </c>
      <c r="T1529" s="99">
        <v>0</v>
      </c>
      <c r="U1529" s="99">
        <v>0</v>
      </c>
      <c r="V1529" s="99">
        <v>0</v>
      </c>
      <c r="W1529" s="99">
        <v>0</v>
      </c>
      <c r="X1529" s="99">
        <v>0</v>
      </c>
      <c r="Y1529" s="99">
        <v>0</v>
      </c>
      <c r="Z1529" s="99">
        <v>0</v>
      </c>
      <c r="AA1529" s="99">
        <v>0</v>
      </c>
      <c r="AB1529" s="99">
        <v>0</v>
      </c>
      <c r="AC1529" s="99">
        <v>0</v>
      </c>
      <c r="AD1529" s="99">
        <v>0</v>
      </c>
    </row>
    <row r="1530" spans="4:30" hidden="1" outlineLevel="1" x14ac:dyDescent="0.2">
      <c r="F1530" s="91" t="s">
        <v>517</v>
      </c>
      <c r="G1530" s="86" t="s">
        <v>682</v>
      </c>
      <c r="H1530" s="92">
        <v>0</v>
      </c>
      <c r="I1530" s="99">
        <v>0</v>
      </c>
      <c r="J1530" s="99">
        <v>0</v>
      </c>
      <c r="K1530" s="99">
        <v>0</v>
      </c>
      <c r="L1530" s="99">
        <v>0</v>
      </c>
      <c r="M1530" s="99">
        <v>0</v>
      </c>
      <c r="N1530" s="99">
        <v>0</v>
      </c>
      <c r="O1530" s="99">
        <v>0</v>
      </c>
      <c r="P1530" s="99">
        <v>0</v>
      </c>
      <c r="Q1530" s="99">
        <v>0</v>
      </c>
      <c r="R1530" s="99">
        <v>0</v>
      </c>
      <c r="S1530" s="99">
        <v>0</v>
      </c>
      <c r="T1530" s="99">
        <v>0</v>
      </c>
      <c r="U1530" s="99">
        <v>0</v>
      </c>
      <c r="V1530" s="99">
        <v>0</v>
      </c>
      <c r="W1530" s="99">
        <v>0</v>
      </c>
      <c r="X1530" s="99">
        <v>0</v>
      </c>
      <c r="Y1530" s="99">
        <v>0</v>
      </c>
      <c r="Z1530" s="99">
        <v>0</v>
      </c>
      <c r="AA1530" s="99">
        <v>0</v>
      </c>
      <c r="AB1530" s="99">
        <v>0</v>
      </c>
      <c r="AC1530" s="99">
        <v>0</v>
      </c>
      <c r="AD1530" s="99">
        <v>0</v>
      </c>
    </row>
    <row r="1531" spans="4:30" hidden="1" outlineLevel="1" x14ac:dyDescent="0.2">
      <c r="F1531" s="91" t="s">
        <v>517</v>
      </c>
      <c r="G1531" s="86" t="s">
        <v>681</v>
      </c>
      <c r="H1531" s="92">
        <v>0</v>
      </c>
      <c r="I1531" s="99">
        <v>0</v>
      </c>
      <c r="J1531" s="99">
        <v>0</v>
      </c>
      <c r="K1531" s="99">
        <v>0</v>
      </c>
      <c r="L1531" s="99">
        <v>0</v>
      </c>
      <c r="M1531" s="99">
        <v>0</v>
      </c>
      <c r="N1531" s="99">
        <v>0</v>
      </c>
      <c r="O1531" s="99">
        <v>0</v>
      </c>
      <c r="P1531" s="99">
        <v>0</v>
      </c>
      <c r="Q1531" s="99">
        <v>0</v>
      </c>
      <c r="R1531" s="99">
        <v>0</v>
      </c>
      <c r="S1531" s="99">
        <v>0</v>
      </c>
      <c r="T1531" s="99">
        <v>0</v>
      </c>
      <c r="U1531" s="99">
        <v>0</v>
      </c>
      <c r="V1531" s="99">
        <v>0</v>
      </c>
      <c r="W1531" s="99">
        <v>0</v>
      </c>
      <c r="X1531" s="99">
        <v>0</v>
      </c>
      <c r="Y1531" s="99">
        <v>0</v>
      </c>
      <c r="Z1531" s="99">
        <v>0</v>
      </c>
      <c r="AA1531" s="99">
        <v>0</v>
      </c>
      <c r="AB1531" s="99">
        <v>0</v>
      </c>
      <c r="AC1531" s="99">
        <v>0</v>
      </c>
      <c r="AD1531" s="99">
        <v>0</v>
      </c>
    </row>
    <row r="1532" spans="4:30" collapsed="1" x14ac:dyDescent="0.2">
      <c r="D1532" s="84" t="s">
        <v>519</v>
      </c>
      <c r="E1532" s="104">
        <v>27595</v>
      </c>
      <c r="F1532" s="102" t="s">
        <v>517</v>
      </c>
      <c r="G1532" s="86" t="s">
        <v>679</v>
      </c>
      <c r="H1532" s="92">
        <v>27594.999999999996</v>
      </c>
      <c r="I1532" s="99">
        <v>18442.915441302819</v>
      </c>
      <c r="J1532" s="99">
        <v>869.35088799100038</v>
      </c>
      <c r="K1532" s="99">
        <v>3156.6664292815444</v>
      </c>
      <c r="L1532" s="99">
        <v>97.557418168804418</v>
      </c>
      <c r="M1532" s="99">
        <v>0</v>
      </c>
      <c r="N1532" s="99">
        <v>3254.2238474503488</v>
      </c>
      <c r="O1532" s="99">
        <v>2366.9480838454847</v>
      </c>
      <c r="P1532" s="99">
        <v>440.84423989766691</v>
      </c>
      <c r="Q1532" s="99">
        <v>0</v>
      </c>
      <c r="R1532" s="99">
        <v>0</v>
      </c>
      <c r="S1532" s="99">
        <v>2807.7923237431514</v>
      </c>
      <c r="T1532" s="99">
        <v>84.380240549867281</v>
      </c>
      <c r="U1532" s="99">
        <v>1360.8623405709573</v>
      </c>
      <c r="V1532" s="99">
        <v>0</v>
      </c>
      <c r="W1532" s="99">
        <v>0</v>
      </c>
      <c r="X1532" s="99">
        <v>1445.2425811208245</v>
      </c>
      <c r="Y1532" s="99">
        <v>713.74362183435869</v>
      </c>
      <c r="Z1532" s="99">
        <v>11.908037570676916</v>
      </c>
      <c r="AA1532" s="99">
        <v>725.65165940503562</v>
      </c>
      <c r="AB1532" s="99">
        <v>9.6475057169577489</v>
      </c>
      <c r="AC1532" s="99">
        <v>33.051014262441086</v>
      </c>
      <c r="AD1532" s="99">
        <v>7.1247390074185413</v>
      </c>
    </row>
    <row r="1533" spans="4:30" hidden="1" outlineLevel="1" x14ac:dyDescent="0.2">
      <c r="F1533" s="91" t="s">
        <v>517</v>
      </c>
      <c r="G1533" s="86" t="s">
        <v>687</v>
      </c>
      <c r="H1533" s="92">
        <v>0</v>
      </c>
      <c r="I1533" s="99">
        <v>0</v>
      </c>
      <c r="J1533" s="99">
        <v>0</v>
      </c>
      <c r="K1533" s="99">
        <v>0</v>
      </c>
      <c r="L1533" s="99">
        <v>0</v>
      </c>
      <c r="M1533" s="99">
        <v>0</v>
      </c>
      <c r="N1533" s="99">
        <v>0</v>
      </c>
      <c r="O1533" s="99">
        <v>0</v>
      </c>
      <c r="P1533" s="99">
        <v>0</v>
      </c>
      <c r="Q1533" s="99">
        <v>0</v>
      </c>
      <c r="R1533" s="99">
        <v>0</v>
      </c>
      <c r="S1533" s="99">
        <v>0</v>
      </c>
      <c r="T1533" s="99">
        <v>0</v>
      </c>
      <c r="U1533" s="99">
        <v>0</v>
      </c>
      <c r="V1533" s="99">
        <v>0</v>
      </c>
      <c r="W1533" s="99">
        <v>0</v>
      </c>
      <c r="X1533" s="99">
        <v>0</v>
      </c>
      <c r="Y1533" s="99">
        <v>0</v>
      </c>
      <c r="Z1533" s="99">
        <v>0</v>
      </c>
      <c r="AA1533" s="99">
        <v>0</v>
      </c>
      <c r="AB1533" s="99">
        <v>0</v>
      </c>
      <c r="AC1533" s="99">
        <v>0</v>
      </c>
      <c r="AD1533" s="99">
        <v>0</v>
      </c>
    </row>
    <row r="1534" spans="4:30" hidden="1" outlineLevel="1" x14ac:dyDescent="0.2">
      <c r="F1534" s="91" t="s">
        <v>517</v>
      </c>
      <c r="G1534" s="86" t="s">
        <v>686</v>
      </c>
      <c r="H1534" s="92">
        <v>0</v>
      </c>
      <c r="I1534" s="99">
        <v>0</v>
      </c>
      <c r="J1534" s="99">
        <v>0</v>
      </c>
      <c r="K1534" s="99">
        <v>0</v>
      </c>
      <c r="L1534" s="99">
        <v>0</v>
      </c>
      <c r="M1534" s="99">
        <v>0</v>
      </c>
      <c r="N1534" s="99">
        <v>0</v>
      </c>
      <c r="O1534" s="99">
        <v>0</v>
      </c>
      <c r="P1534" s="99">
        <v>0</v>
      </c>
      <c r="Q1534" s="99">
        <v>0</v>
      </c>
      <c r="R1534" s="99">
        <v>0</v>
      </c>
      <c r="S1534" s="99">
        <v>0</v>
      </c>
      <c r="T1534" s="99">
        <v>0</v>
      </c>
      <c r="U1534" s="99">
        <v>0</v>
      </c>
      <c r="V1534" s="99">
        <v>0</v>
      </c>
      <c r="W1534" s="99">
        <v>0</v>
      </c>
      <c r="X1534" s="99">
        <v>0</v>
      </c>
      <c r="Y1534" s="99">
        <v>0</v>
      </c>
      <c r="Z1534" s="99">
        <v>0</v>
      </c>
      <c r="AA1534" s="99">
        <v>0</v>
      </c>
      <c r="AB1534" s="99">
        <v>0</v>
      </c>
      <c r="AC1534" s="99">
        <v>0</v>
      </c>
      <c r="AD1534" s="99">
        <v>0</v>
      </c>
    </row>
    <row r="1535" spans="4:30" hidden="1" outlineLevel="1" x14ac:dyDescent="0.2">
      <c r="F1535" s="91" t="s">
        <v>517</v>
      </c>
      <c r="G1535" s="86" t="s">
        <v>685</v>
      </c>
      <c r="H1535" s="92">
        <v>0</v>
      </c>
      <c r="I1535" s="99">
        <v>0</v>
      </c>
      <c r="J1535" s="99">
        <v>0</v>
      </c>
      <c r="K1535" s="99">
        <v>0</v>
      </c>
      <c r="L1535" s="99">
        <v>0</v>
      </c>
      <c r="M1535" s="99">
        <v>0</v>
      </c>
      <c r="N1535" s="99">
        <v>0</v>
      </c>
      <c r="O1535" s="99">
        <v>0</v>
      </c>
      <c r="P1535" s="99">
        <v>0</v>
      </c>
      <c r="Q1535" s="99">
        <v>0</v>
      </c>
      <c r="R1535" s="99">
        <v>0</v>
      </c>
      <c r="S1535" s="99">
        <v>0</v>
      </c>
      <c r="T1535" s="99">
        <v>0</v>
      </c>
      <c r="U1535" s="99">
        <v>0</v>
      </c>
      <c r="V1535" s="99">
        <v>0</v>
      </c>
      <c r="W1535" s="99">
        <v>0</v>
      </c>
      <c r="X1535" s="99">
        <v>0</v>
      </c>
      <c r="Y1535" s="99">
        <v>0</v>
      </c>
      <c r="Z1535" s="99">
        <v>0</v>
      </c>
      <c r="AA1535" s="99">
        <v>0</v>
      </c>
      <c r="AB1535" s="99">
        <v>0</v>
      </c>
      <c r="AC1535" s="99">
        <v>0</v>
      </c>
      <c r="AD1535" s="99">
        <v>0</v>
      </c>
    </row>
    <row r="1536" spans="4:30" hidden="1" outlineLevel="1" x14ac:dyDescent="0.2">
      <c r="F1536" s="91" t="s">
        <v>517</v>
      </c>
      <c r="G1536" s="86" t="s">
        <v>684</v>
      </c>
      <c r="H1536" s="92">
        <v>430036.99999999994</v>
      </c>
      <c r="I1536" s="99">
        <v>287412.06840483932</v>
      </c>
      <c r="J1536" s="99">
        <v>13547.854604782962</v>
      </c>
      <c r="K1536" s="99">
        <v>49193.091547343633</v>
      </c>
      <c r="L1536" s="99">
        <v>1520.3225017959103</v>
      </c>
      <c r="M1536" s="99">
        <v>0</v>
      </c>
      <c r="N1536" s="99">
        <v>50713.414049139545</v>
      </c>
      <c r="O1536" s="99">
        <v>36886.220443292652</v>
      </c>
      <c r="P1536" s="99">
        <v>6870.0610397852133</v>
      </c>
      <c r="Q1536" s="99">
        <v>0</v>
      </c>
      <c r="R1536" s="99">
        <v>0</v>
      </c>
      <c r="S1536" s="99">
        <v>43756.281483077866</v>
      </c>
      <c r="T1536" s="99">
        <v>1314.9710275536611</v>
      </c>
      <c r="U1536" s="99">
        <v>21207.507097376798</v>
      </c>
      <c r="V1536" s="99">
        <v>0</v>
      </c>
      <c r="W1536" s="99">
        <v>0</v>
      </c>
      <c r="X1536" s="99">
        <v>22522.478124930458</v>
      </c>
      <c r="Y1536" s="99">
        <v>11122.89059259946</v>
      </c>
      <c r="Z1536" s="99">
        <v>185.57335578116286</v>
      </c>
      <c r="AA1536" s="99">
        <v>11308.463948380624</v>
      </c>
      <c r="AB1536" s="99">
        <v>150.34551244802898</v>
      </c>
      <c r="AC1536" s="99">
        <v>515.0628382090008</v>
      </c>
      <c r="AD1536" s="99">
        <v>111.03103419218145</v>
      </c>
    </row>
    <row r="1537" spans="4:30" hidden="1" outlineLevel="1" x14ac:dyDescent="0.2">
      <c r="F1537" s="91" t="s">
        <v>517</v>
      </c>
      <c r="G1537" s="86" t="s">
        <v>683</v>
      </c>
      <c r="H1537" s="92">
        <v>0</v>
      </c>
      <c r="I1537" s="99">
        <v>0</v>
      </c>
      <c r="J1537" s="99">
        <v>0</v>
      </c>
      <c r="K1537" s="99">
        <v>0</v>
      </c>
      <c r="L1537" s="99">
        <v>0</v>
      </c>
      <c r="M1537" s="99">
        <v>0</v>
      </c>
      <c r="N1537" s="99">
        <v>0</v>
      </c>
      <c r="O1537" s="99">
        <v>0</v>
      </c>
      <c r="P1537" s="99">
        <v>0</v>
      </c>
      <c r="Q1537" s="99">
        <v>0</v>
      </c>
      <c r="R1537" s="99">
        <v>0</v>
      </c>
      <c r="S1537" s="99">
        <v>0</v>
      </c>
      <c r="T1537" s="99">
        <v>0</v>
      </c>
      <c r="U1537" s="99">
        <v>0</v>
      </c>
      <c r="V1537" s="99">
        <v>0</v>
      </c>
      <c r="W1537" s="99">
        <v>0</v>
      </c>
      <c r="X1537" s="99">
        <v>0</v>
      </c>
      <c r="Y1537" s="99">
        <v>0</v>
      </c>
      <c r="Z1537" s="99">
        <v>0</v>
      </c>
      <c r="AA1537" s="99">
        <v>0</v>
      </c>
      <c r="AB1537" s="99">
        <v>0</v>
      </c>
      <c r="AC1537" s="99">
        <v>0</v>
      </c>
      <c r="AD1537" s="99">
        <v>0</v>
      </c>
    </row>
    <row r="1538" spans="4:30" hidden="1" outlineLevel="1" x14ac:dyDescent="0.2">
      <c r="F1538" s="91" t="s">
        <v>517</v>
      </c>
      <c r="G1538" s="86" t="s">
        <v>682</v>
      </c>
      <c r="H1538" s="92">
        <v>0</v>
      </c>
      <c r="I1538" s="99">
        <v>0</v>
      </c>
      <c r="J1538" s="99">
        <v>0</v>
      </c>
      <c r="K1538" s="99">
        <v>0</v>
      </c>
      <c r="L1538" s="99">
        <v>0</v>
      </c>
      <c r="M1538" s="99">
        <v>0</v>
      </c>
      <c r="N1538" s="99">
        <v>0</v>
      </c>
      <c r="O1538" s="99">
        <v>0</v>
      </c>
      <c r="P1538" s="99">
        <v>0</v>
      </c>
      <c r="Q1538" s="99">
        <v>0</v>
      </c>
      <c r="R1538" s="99">
        <v>0</v>
      </c>
      <c r="S1538" s="99">
        <v>0</v>
      </c>
      <c r="T1538" s="99">
        <v>0</v>
      </c>
      <c r="U1538" s="99">
        <v>0</v>
      </c>
      <c r="V1538" s="99">
        <v>0</v>
      </c>
      <c r="W1538" s="99">
        <v>0</v>
      </c>
      <c r="X1538" s="99">
        <v>0</v>
      </c>
      <c r="Y1538" s="99">
        <v>0</v>
      </c>
      <c r="Z1538" s="99">
        <v>0</v>
      </c>
      <c r="AA1538" s="99">
        <v>0</v>
      </c>
      <c r="AB1538" s="99">
        <v>0</v>
      </c>
      <c r="AC1538" s="99">
        <v>0</v>
      </c>
      <c r="AD1538" s="99">
        <v>0</v>
      </c>
    </row>
    <row r="1539" spans="4:30" hidden="1" outlineLevel="1" x14ac:dyDescent="0.2">
      <c r="F1539" s="91" t="s">
        <v>517</v>
      </c>
      <c r="G1539" s="86" t="s">
        <v>681</v>
      </c>
      <c r="H1539" s="92">
        <v>0</v>
      </c>
      <c r="I1539" s="99">
        <v>0</v>
      </c>
      <c r="J1539" s="99">
        <v>0</v>
      </c>
      <c r="K1539" s="99">
        <v>0</v>
      </c>
      <c r="L1539" s="99">
        <v>0</v>
      </c>
      <c r="M1539" s="99">
        <v>0</v>
      </c>
      <c r="N1539" s="99">
        <v>0</v>
      </c>
      <c r="O1539" s="99">
        <v>0</v>
      </c>
      <c r="P1539" s="99">
        <v>0</v>
      </c>
      <c r="Q1539" s="99">
        <v>0</v>
      </c>
      <c r="R1539" s="99">
        <v>0</v>
      </c>
      <c r="S1539" s="99">
        <v>0</v>
      </c>
      <c r="T1539" s="99">
        <v>0</v>
      </c>
      <c r="U1539" s="99">
        <v>0</v>
      </c>
      <c r="V1539" s="99">
        <v>0</v>
      </c>
      <c r="W1539" s="99">
        <v>0</v>
      </c>
      <c r="X1539" s="99">
        <v>0</v>
      </c>
      <c r="Y1539" s="99">
        <v>0</v>
      </c>
      <c r="Z1539" s="99">
        <v>0</v>
      </c>
      <c r="AA1539" s="99">
        <v>0</v>
      </c>
      <c r="AB1539" s="99">
        <v>0</v>
      </c>
      <c r="AC1539" s="99">
        <v>0</v>
      </c>
      <c r="AD1539" s="99">
        <v>0</v>
      </c>
    </row>
    <row r="1540" spans="4:30" collapsed="1" x14ac:dyDescent="0.2">
      <c r="D1540" s="84" t="s">
        <v>518</v>
      </c>
      <c r="E1540" s="104">
        <v>430037</v>
      </c>
      <c r="F1540" s="102" t="s">
        <v>517</v>
      </c>
      <c r="G1540" s="86" t="s">
        <v>679</v>
      </c>
      <c r="H1540" s="92">
        <v>430036.99999999994</v>
      </c>
      <c r="I1540" s="99">
        <v>287412.06840483932</v>
      </c>
      <c r="J1540" s="99">
        <v>13547.854604782962</v>
      </c>
      <c r="K1540" s="99">
        <v>49193.091547343633</v>
      </c>
      <c r="L1540" s="99">
        <v>1520.3225017959103</v>
      </c>
      <c r="M1540" s="99">
        <v>0</v>
      </c>
      <c r="N1540" s="99">
        <v>50713.414049139545</v>
      </c>
      <c r="O1540" s="99">
        <v>36886.220443292652</v>
      </c>
      <c r="P1540" s="99">
        <v>6870.0610397852133</v>
      </c>
      <c r="Q1540" s="99">
        <v>0</v>
      </c>
      <c r="R1540" s="99">
        <v>0</v>
      </c>
      <c r="S1540" s="99">
        <v>43756.281483077866</v>
      </c>
      <c r="T1540" s="99">
        <v>1314.9710275536611</v>
      </c>
      <c r="U1540" s="99">
        <v>21207.507097376798</v>
      </c>
      <c r="V1540" s="99">
        <v>0</v>
      </c>
      <c r="W1540" s="99">
        <v>0</v>
      </c>
      <c r="X1540" s="99">
        <v>22522.478124930458</v>
      </c>
      <c r="Y1540" s="99">
        <v>11122.89059259946</v>
      </c>
      <c r="Z1540" s="99">
        <v>185.57335578116286</v>
      </c>
      <c r="AA1540" s="99">
        <v>11308.463948380624</v>
      </c>
      <c r="AB1540" s="99">
        <v>150.34551244802898</v>
      </c>
      <c r="AC1540" s="99">
        <v>515.0628382090008</v>
      </c>
      <c r="AD1540" s="99">
        <v>111.03103419218145</v>
      </c>
    </row>
    <row r="1541" spans="4:30" hidden="1" outlineLevel="1" x14ac:dyDescent="0.2">
      <c r="F1541" s="91" t="s">
        <v>434</v>
      </c>
      <c r="G1541" s="86" t="s">
        <v>687</v>
      </c>
      <c r="H1541" s="92">
        <v>0</v>
      </c>
      <c r="I1541" s="99">
        <v>0</v>
      </c>
      <c r="J1541" s="99">
        <v>0</v>
      </c>
      <c r="K1541" s="99">
        <v>0</v>
      </c>
      <c r="L1541" s="99">
        <v>0</v>
      </c>
      <c r="M1541" s="99">
        <v>0</v>
      </c>
      <c r="N1541" s="99">
        <v>0</v>
      </c>
      <c r="O1541" s="99">
        <v>0</v>
      </c>
      <c r="P1541" s="99">
        <v>0</v>
      </c>
      <c r="Q1541" s="99">
        <v>0</v>
      </c>
      <c r="R1541" s="99">
        <v>0</v>
      </c>
      <c r="S1541" s="99">
        <v>0</v>
      </c>
      <c r="T1541" s="99">
        <v>0</v>
      </c>
      <c r="U1541" s="99">
        <v>0</v>
      </c>
      <c r="V1541" s="99">
        <v>0</v>
      </c>
      <c r="W1541" s="99">
        <v>0</v>
      </c>
      <c r="X1541" s="99">
        <v>0</v>
      </c>
      <c r="Y1541" s="99">
        <v>0</v>
      </c>
      <c r="Z1541" s="99">
        <v>0</v>
      </c>
      <c r="AA1541" s="99">
        <v>0</v>
      </c>
      <c r="AB1541" s="99">
        <v>0</v>
      </c>
      <c r="AC1541" s="99">
        <v>0</v>
      </c>
      <c r="AD1541" s="99">
        <v>0</v>
      </c>
    </row>
    <row r="1542" spans="4:30" hidden="1" outlineLevel="1" x14ac:dyDescent="0.2">
      <c r="F1542" s="91" t="s">
        <v>434</v>
      </c>
      <c r="G1542" s="86" t="s">
        <v>686</v>
      </c>
      <c r="H1542" s="92">
        <v>0</v>
      </c>
      <c r="I1542" s="99">
        <v>0</v>
      </c>
      <c r="J1542" s="99">
        <v>0</v>
      </c>
      <c r="K1542" s="99">
        <v>0</v>
      </c>
      <c r="L1542" s="99">
        <v>0</v>
      </c>
      <c r="M1542" s="99">
        <v>0</v>
      </c>
      <c r="N1542" s="99">
        <v>0</v>
      </c>
      <c r="O1542" s="99">
        <v>0</v>
      </c>
      <c r="P1542" s="99">
        <v>0</v>
      </c>
      <c r="Q1542" s="99">
        <v>0</v>
      </c>
      <c r="R1542" s="99">
        <v>0</v>
      </c>
      <c r="S1542" s="99">
        <v>0</v>
      </c>
      <c r="T1542" s="99">
        <v>0</v>
      </c>
      <c r="U1542" s="99">
        <v>0</v>
      </c>
      <c r="V1542" s="99">
        <v>0</v>
      </c>
      <c r="W1542" s="99">
        <v>0</v>
      </c>
      <c r="X1542" s="99">
        <v>0</v>
      </c>
      <c r="Y1542" s="99">
        <v>0</v>
      </c>
      <c r="Z1542" s="99">
        <v>0</v>
      </c>
      <c r="AA1542" s="99">
        <v>0</v>
      </c>
      <c r="AB1542" s="99">
        <v>0</v>
      </c>
      <c r="AC1542" s="99">
        <v>0</v>
      </c>
      <c r="AD1542" s="99">
        <v>0</v>
      </c>
    </row>
    <row r="1543" spans="4:30" hidden="1" outlineLevel="1" x14ac:dyDescent="0.2">
      <c r="F1543" s="91" t="s">
        <v>434</v>
      </c>
      <c r="G1543" s="86" t="s">
        <v>685</v>
      </c>
      <c r="H1543" s="92">
        <v>0</v>
      </c>
      <c r="I1543" s="99">
        <v>0</v>
      </c>
      <c r="J1543" s="99">
        <v>0</v>
      </c>
      <c r="K1543" s="99">
        <v>0</v>
      </c>
      <c r="L1543" s="99">
        <v>0</v>
      </c>
      <c r="M1543" s="99">
        <v>0</v>
      </c>
      <c r="N1543" s="99">
        <v>0</v>
      </c>
      <c r="O1543" s="99">
        <v>0</v>
      </c>
      <c r="P1543" s="99">
        <v>0</v>
      </c>
      <c r="Q1543" s="99">
        <v>0</v>
      </c>
      <c r="R1543" s="99">
        <v>0</v>
      </c>
      <c r="S1543" s="99">
        <v>0</v>
      </c>
      <c r="T1543" s="99">
        <v>0</v>
      </c>
      <c r="U1543" s="99">
        <v>0</v>
      </c>
      <c r="V1543" s="99">
        <v>0</v>
      </c>
      <c r="W1543" s="99">
        <v>0</v>
      </c>
      <c r="X1543" s="99">
        <v>0</v>
      </c>
      <c r="Y1543" s="99">
        <v>0</v>
      </c>
      <c r="Z1543" s="99">
        <v>0</v>
      </c>
      <c r="AA1543" s="99">
        <v>0</v>
      </c>
      <c r="AB1543" s="99">
        <v>0</v>
      </c>
      <c r="AC1543" s="99">
        <v>0</v>
      </c>
      <c r="AD1543" s="99">
        <v>0</v>
      </c>
    </row>
    <row r="1544" spans="4:30" hidden="1" outlineLevel="1" x14ac:dyDescent="0.2">
      <c r="F1544" s="91" t="s">
        <v>434</v>
      </c>
      <c r="G1544" s="86" t="s">
        <v>684</v>
      </c>
      <c r="H1544" s="92">
        <v>25738203.469355002</v>
      </c>
      <c r="I1544" s="99">
        <v>17201939.126521509</v>
      </c>
      <c r="J1544" s="99">
        <v>810854.50412671908</v>
      </c>
      <c r="K1544" s="99">
        <v>2944262.4693506318</v>
      </c>
      <c r="L1544" s="99">
        <v>90993.030577047932</v>
      </c>
      <c r="M1544" s="99">
        <v>0</v>
      </c>
      <c r="N1544" s="99">
        <v>3035255.4999276795</v>
      </c>
      <c r="O1544" s="99">
        <v>2207682.2389351339</v>
      </c>
      <c r="P1544" s="99">
        <v>411180.9655654754</v>
      </c>
      <c r="Q1544" s="99">
        <v>0</v>
      </c>
      <c r="R1544" s="99">
        <v>0</v>
      </c>
      <c r="S1544" s="99">
        <v>2618863.2045006091</v>
      </c>
      <c r="T1544" s="99">
        <v>78702.511326892665</v>
      </c>
      <c r="U1544" s="99">
        <v>1269293.4160318163</v>
      </c>
      <c r="V1544" s="99">
        <v>0</v>
      </c>
      <c r="W1544" s="99">
        <v>0</v>
      </c>
      <c r="X1544" s="99">
        <v>1347995.927358709</v>
      </c>
      <c r="Y1544" s="99">
        <v>665717.65043403115</v>
      </c>
      <c r="Z1544" s="99">
        <v>11106.776369443965</v>
      </c>
      <c r="AA1544" s="99">
        <v>676824.42680347513</v>
      </c>
      <c r="AB1544" s="99">
        <v>8998.3498863860877</v>
      </c>
      <c r="AC1544" s="99">
        <v>30827.096573845352</v>
      </c>
      <c r="AD1544" s="99">
        <v>6645.3336560604721</v>
      </c>
    </row>
    <row r="1545" spans="4:30" hidden="1" outlineLevel="1" x14ac:dyDescent="0.2">
      <c r="F1545" s="91" t="s">
        <v>434</v>
      </c>
      <c r="G1545" s="86" t="s">
        <v>683</v>
      </c>
      <c r="H1545" s="92">
        <v>10737795.530645</v>
      </c>
      <c r="I1545" s="99">
        <v>8028665.3052880345</v>
      </c>
      <c r="J1545" s="99">
        <v>387064.51317879657</v>
      </c>
      <c r="K1545" s="99">
        <v>1167934.9405301444</v>
      </c>
      <c r="L1545" s="99">
        <v>0</v>
      </c>
      <c r="M1545" s="99">
        <v>0</v>
      </c>
      <c r="N1545" s="99">
        <v>1167934.9405301444</v>
      </c>
      <c r="O1545" s="99">
        <v>744212.68998660822</v>
      </c>
      <c r="P1545" s="99">
        <v>0</v>
      </c>
      <c r="Q1545" s="99">
        <v>0</v>
      </c>
      <c r="R1545" s="99">
        <v>0</v>
      </c>
      <c r="S1545" s="99">
        <v>744212.68998660822</v>
      </c>
      <c r="T1545" s="99">
        <v>20121.949878433523</v>
      </c>
      <c r="U1545" s="99">
        <v>0</v>
      </c>
      <c r="V1545" s="99">
        <v>0</v>
      </c>
      <c r="W1545" s="99">
        <v>0</v>
      </c>
      <c r="X1545" s="99">
        <v>20121.949878433523</v>
      </c>
      <c r="Y1545" s="99">
        <v>274498.45454851806</v>
      </c>
      <c r="Z1545" s="99">
        <v>0</v>
      </c>
      <c r="AA1545" s="99">
        <v>274498.45454851806</v>
      </c>
      <c r="AB1545" s="99">
        <v>2848.4792931357797</v>
      </c>
      <c r="AC1545" s="99">
        <v>96716.827691548708</v>
      </c>
      <c r="AD1545" s="99">
        <v>15732.370249780692</v>
      </c>
    </row>
    <row r="1546" spans="4:30" hidden="1" outlineLevel="1" x14ac:dyDescent="0.2">
      <c r="F1546" s="91" t="s">
        <v>434</v>
      </c>
      <c r="G1546" s="86" t="s">
        <v>682</v>
      </c>
      <c r="H1546" s="92">
        <v>0</v>
      </c>
      <c r="I1546" s="99">
        <v>0</v>
      </c>
      <c r="J1546" s="99">
        <v>0</v>
      </c>
      <c r="K1546" s="99">
        <v>0</v>
      </c>
      <c r="L1546" s="99">
        <v>0</v>
      </c>
      <c r="M1546" s="99">
        <v>0</v>
      </c>
      <c r="N1546" s="99">
        <v>0</v>
      </c>
      <c r="O1546" s="99">
        <v>0</v>
      </c>
      <c r="P1546" s="99">
        <v>0</v>
      </c>
      <c r="Q1546" s="99">
        <v>0</v>
      </c>
      <c r="R1546" s="99">
        <v>0</v>
      </c>
      <c r="S1546" s="99">
        <v>0</v>
      </c>
      <c r="T1546" s="99">
        <v>0</v>
      </c>
      <c r="U1546" s="99">
        <v>0</v>
      </c>
      <c r="V1546" s="99">
        <v>0</v>
      </c>
      <c r="W1546" s="99">
        <v>0</v>
      </c>
      <c r="X1546" s="99">
        <v>0</v>
      </c>
      <c r="Y1546" s="99">
        <v>0</v>
      </c>
      <c r="Z1546" s="99">
        <v>0</v>
      </c>
      <c r="AA1546" s="99">
        <v>0</v>
      </c>
      <c r="AB1546" s="99">
        <v>0</v>
      </c>
      <c r="AC1546" s="99">
        <v>0</v>
      </c>
      <c r="AD1546" s="99">
        <v>0</v>
      </c>
    </row>
    <row r="1547" spans="4:30" hidden="1" outlineLevel="1" x14ac:dyDescent="0.2">
      <c r="F1547" s="91" t="s">
        <v>434</v>
      </c>
      <c r="G1547" s="86" t="s">
        <v>681</v>
      </c>
      <c r="H1547" s="92">
        <v>0</v>
      </c>
      <c r="I1547" s="99">
        <v>0</v>
      </c>
      <c r="J1547" s="99">
        <v>0</v>
      </c>
      <c r="K1547" s="99">
        <v>0</v>
      </c>
      <c r="L1547" s="99">
        <v>0</v>
      </c>
      <c r="M1547" s="99">
        <v>0</v>
      </c>
      <c r="N1547" s="99">
        <v>0</v>
      </c>
      <c r="O1547" s="99">
        <v>0</v>
      </c>
      <c r="P1547" s="99">
        <v>0</v>
      </c>
      <c r="Q1547" s="99">
        <v>0</v>
      </c>
      <c r="R1547" s="99">
        <v>0</v>
      </c>
      <c r="S1547" s="99">
        <v>0</v>
      </c>
      <c r="T1547" s="99">
        <v>0</v>
      </c>
      <c r="U1547" s="99">
        <v>0</v>
      </c>
      <c r="V1547" s="99">
        <v>0</v>
      </c>
      <c r="W1547" s="99">
        <v>0</v>
      </c>
      <c r="X1547" s="99">
        <v>0</v>
      </c>
      <c r="Y1547" s="99">
        <v>0</v>
      </c>
      <c r="Z1547" s="99">
        <v>0</v>
      </c>
      <c r="AA1547" s="99">
        <v>0</v>
      </c>
      <c r="AB1547" s="99">
        <v>0</v>
      </c>
      <c r="AC1547" s="99">
        <v>0</v>
      </c>
      <c r="AD1547" s="99">
        <v>0</v>
      </c>
    </row>
    <row r="1548" spans="4:30" collapsed="1" x14ac:dyDescent="0.2">
      <c r="D1548" s="84" t="s">
        <v>516</v>
      </c>
      <c r="E1548" s="104">
        <v>36475999</v>
      </c>
      <c r="F1548" s="102" t="s">
        <v>434</v>
      </c>
      <c r="G1548" s="86" t="s">
        <v>679</v>
      </c>
      <c r="H1548" s="92">
        <v>36475998.999999993</v>
      </c>
      <c r="I1548" s="99">
        <v>25230604.431809545</v>
      </c>
      <c r="J1548" s="99">
        <v>1197919.0173055157</v>
      </c>
      <c r="K1548" s="99">
        <v>4112197.4098807764</v>
      </c>
      <c r="L1548" s="99">
        <v>90993.030577047932</v>
      </c>
      <c r="M1548" s="99">
        <v>0</v>
      </c>
      <c r="N1548" s="99">
        <v>4203190.4404578246</v>
      </c>
      <c r="O1548" s="99">
        <v>2951894.9289217419</v>
      </c>
      <c r="P1548" s="99">
        <v>411180.9655654754</v>
      </c>
      <c r="Q1548" s="99">
        <v>0</v>
      </c>
      <c r="R1548" s="99">
        <v>0</v>
      </c>
      <c r="S1548" s="99">
        <v>3363075.8944872171</v>
      </c>
      <c r="T1548" s="99">
        <v>98824.461205326181</v>
      </c>
      <c r="U1548" s="99">
        <v>1269293.4160318163</v>
      </c>
      <c r="V1548" s="99">
        <v>0</v>
      </c>
      <c r="W1548" s="99">
        <v>0</v>
      </c>
      <c r="X1548" s="99">
        <v>1368117.8772371425</v>
      </c>
      <c r="Y1548" s="99">
        <v>940216.10498254921</v>
      </c>
      <c r="Z1548" s="99">
        <v>11106.776369443965</v>
      </c>
      <c r="AA1548" s="99">
        <v>951322.88135199319</v>
      </c>
      <c r="AB1548" s="99">
        <v>11846.829179521868</v>
      </c>
      <c r="AC1548" s="99">
        <v>127543.92426539407</v>
      </c>
      <c r="AD1548" s="99">
        <v>22377.703905841161</v>
      </c>
    </row>
    <row r="1549" spans="4:30" hidden="1" outlineLevel="1" x14ac:dyDescent="0.2">
      <c r="F1549" s="91" t="s">
        <v>434</v>
      </c>
      <c r="G1549" s="86" t="s">
        <v>687</v>
      </c>
      <c r="H1549" s="92">
        <v>0</v>
      </c>
      <c r="I1549" s="99">
        <v>0</v>
      </c>
      <c r="J1549" s="99">
        <v>0</v>
      </c>
      <c r="K1549" s="99">
        <v>0</v>
      </c>
      <c r="L1549" s="99">
        <v>0</v>
      </c>
      <c r="M1549" s="99">
        <v>0</v>
      </c>
      <c r="N1549" s="99">
        <v>0</v>
      </c>
      <c r="O1549" s="99">
        <v>0</v>
      </c>
      <c r="P1549" s="99">
        <v>0</v>
      </c>
      <c r="Q1549" s="99">
        <v>0</v>
      </c>
      <c r="R1549" s="99">
        <v>0</v>
      </c>
      <c r="S1549" s="99">
        <v>0</v>
      </c>
      <c r="T1549" s="99">
        <v>0</v>
      </c>
      <c r="U1549" s="99">
        <v>0</v>
      </c>
      <c r="V1549" s="99">
        <v>0</v>
      </c>
      <c r="W1549" s="99">
        <v>0</v>
      </c>
      <c r="X1549" s="99">
        <v>0</v>
      </c>
      <c r="Y1549" s="99">
        <v>0</v>
      </c>
      <c r="Z1549" s="99">
        <v>0</v>
      </c>
      <c r="AA1549" s="99">
        <v>0</v>
      </c>
      <c r="AB1549" s="99">
        <v>0</v>
      </c>
      <c r="AC1549" s="99">
        <v>0</v>
      </c>
      <c r="AD1549" s="99">
        <v>0</v>
      </c>
    </row>
    <row r="1550" spans="4:30" hidden="1" outlineLevel="1" x14ac:dyDescent="0.2">
      <c r="F1550" s="91" t="s">
        <v>434</v>
      </c>
      <c r="G1550" s="86" t="s">
        <v>686</v>
      </c>
      <c r="H1550" s="92">
        <v>0</v>
      </c>
      <c r="I1550" s="99">
        <v>0</v>
      </c>
      <c r="J1550" s="99">
        <v>0</v>
      </c>
      <c r="K1550" s="99">
        <v>0</v>
      </c>
      <c r="L1550" s="99">
        <v>0</v>
      </c>
      <c r="M1550" s="99">
        <v>0</v>
      </c>
      <c r="N1550" s="99">
        <v>0</v>
      </c>
      <c r="O1550" s="99">
        <v>0</v>
      </c>
      <c r="P1550" s="99">
        <v>0</v>
      </c>
      <c r="Q1550" s="99">
        <v>0</v>
      </c>
      <c r="R1550" s="99">
        <v>0</v>
      </c>
      <c r="S1550" s="99">
        <v>0</v>
      </c>
      <c r="T1550" s="99">
        <v>0</v>
      </c>
      <c r="U1550" s="99">
        <v>0</v>
      </c>
      <c r="V1550" s="99">
        <v>0</v>
      </c>
      <c r="W1550" s="99">
        <v>0</v>
      </c>
      <c r="X1550" s="99">
        <v>0</v>
      </c>
      <c r="Y1550" s="99">
        <v>0</v>
      </c>
      <c r="Z1550" s="99">
        <v>0</v>
      </c>
      <c r="AA1550" s="99">
        <v>0</v>
      </c>
      <c r="AB1550" s="99">
        <v>0</v>
      </c>
      <c r="AC1550" s="99">
        <v>0</v>
      </c>
      <c r="AD1550" s="99">
        <v>0</v>
      </c>
    </row>
    <row r="1551" spans="4:30" hidden="1" outlineLevel="1" x14ac:dyDescent="0.2">
      <c r="F1551" s="91" t="s">
        <v>434</v>
      </c>
      <c r="G1551" s="86" t="s">
        <v>685</v>
      </c>
      <c r="H1551" s="92">
        <v>0</v>
      </c>
      <c r="I1551" s="99">
        <v>0</v>
      </c>
      <c r="J1551" s="99">
        <v>0</v>
      </c>
      <c r="K1551" s="99">
        <v>0</v>
      </c>
      <c r="L1551" s="99">
        <v>0</v>
      </c>
      <c r="M1551" s="99">
        <v>0</v>
      </c>
      <c r="N1551" s="99">
        <v>0</v>
      </c>
      <c r="O1551" s="99">
        <v>0</v>
      </c>
      <c r="P1551" s="99">
        <v>0</v>
      </c>
      <c r="Q1551" s="99">
        <v>0</v>
      </c>
      <c r="R1551" s="99">
        <v>0</v>
      </c>
      <c r="S1551" s="99">
        <v>0</v>
      </c>
      <c r="T1551" s="99">
        <v>0</v>
      </c>
      <c r="U1551" s="99">
        <v>0</v>
      </c>
      <c r="V1551" s="99">
        <v>0</v>
      </c>
      <c r="W1551" s="99">
        <v>0</v>
      </c>
      <c r="X1551" s="99">
        <v>0</v>
      </c>
      <c r="Y1551" s="99">
        <v>0</v>
      </c>
      <c r="Z1551" s="99">
        <v>0</v>
      </c>
      <c r="AA1551" s="99">
        <v>0</v>
      </c>
      <c r="AB1551" s="99">
        <v>0</v>
      </c>
      <c r="AC1551" s="99">
        <v>0</v>
      </c>
      <c r="AD1551" s="99">
        <v>0</v>
      </c>
    </row>
    <row r="1552" spans="4:30" hidden="1" outlineLevel="1" x14ac:dyDescent="0.2">
      <c r="F1552" s="91" t="s">
        <v>434</v>
      </c>
      <c r="G1552" s="86" t="s">
        <v>684</v>
      </c>
      <c r="H1552" s="92">
        <v>1712378.7554531428</v>
      </c>
      <c r="I1552" s="99">
        <v>1144455.7561263156</v>
      </c>
      <c r="J1552" s="99">
        <v>53946.656699768588</v>
      </c>
      <c r="K1552" s="99">
        <v>195883.62136451705</v>
      </c>
      <c r="L1552" s="99">
        <v>6053.8231675709058</v>
      </c>
      <c r="M1552" s="99">
        <v>0</v>
      </c>
      <c r="N1552" s="99">
        <v>201937.44453208795</v>
      </c>
      <c r="O1552" s="99">
        <v>146878.47849384067</v>
      </c>
      <c r="P1552" s="99">
        <v>27356.126503520692</v>
      </c>
      <c r="Q1552" s="99">
        <v>0</v>
      </c>
      <c r="R1552" s="99">
        <v>0</v>
      </c>
      <c r="S1552" s="99">
        <v>174234.60499736137</v>
      </c>
      <c r="T1552" s="99">
        <v>5236.1272439796539</v>
      </c>
      <c r="U1552" s="99">
        <v>84446.883895268969</v>
      </c>
      <c r="V1552" s="99">
        <v>0</v>
      </c>
      <c r="W1552" s="99">
        <v>0</v>
      </c>
      <c r="X1552" s="99">
        <v>89683.011139248629</v>
      </c>
      <c r="Y1552" s="99">
        <v>44290.611156707302</v>
      </c>
      <c r="Z1552" s="99">
        <v>738.94077025421302</v>
      </c>
      <c r="AA1552" s="99">
        <v>45029.551926961518</v>
      </c>
      <c r="AB1552" s="99">
        <v>598.6658392038845</v>
      </c>
      <c r="AC1552" s="99">
        <v>2050.9459927227012</v>
      </c>
      <c r="AD1552" s="99">
        <v>442.11819947279656</v>
      </c>
    </row>
    <row r="1553" spans="4:30" hidden="1" outlineLevel="1" x14ac:dyDescent="0.2">
      <c r="F1553" s="91" t="s">
        <v>434</v>
      </c>
      <c r="G1553" s="86" t="s">
        <v>683</v>
      </c>
      <c r="H1553" s="92">
        <v>714392.24454685661</v>
      </c>
      <c r="I1553" s="99">
        <v>534152.11826217978</v>
      </c>
      <c r="J1553" s="99">
        <v>25751.643860704713</v>
      </c>
      <c r="K1553" s="99">
        <v>77703.441201576934</v>
      </c>
      <c r="L1553" s="99">
        <v>0</v>
      </c>
      <c r="M1553" s="99">
        <v>0</v>
      </c>
      <c r="N1553" s="99">
        <v>77703.441201576934</v>
      </c>
      <c r="O1553" s="99">
        <v>49512.935173934267</v>
      </c>
      <c r="P1553" s="99">
        <v>0</v>
      </c>
      <c r="Q1553" s="99">
        <v>0</v>
      </c>
      <c r="R1553" s="99">
        <v>0</v>
      </c>
      <c r="S1553" s="99">
        <v>49512.935173934267</v>
      </c>
      <c r="T1553" s="99">
        <v>1338.7258955796112</v>
      </c>
      <c r="U1553" s="99">
        <v>0</v>
      </c>
      <c r="V1553" s="99">
        <v>0</v>
      </c>
      <c r="W1553" s="99">
        <v>0</v>
      </c>
      <c r="X1553" s="99">
        <v>1338.7258955796112</v>
      </c>
      <c r="Y1553" s="99">
        <v>18262.55366009747</v>
      </c>
      <c r="Z1553" s="99">
        <v>0</v>
      </c>
      <c r="AA1553" s="99">
        <v>18262.55366009747</v>
      </c>
      <c r="AB1553" s="99">
        <v>189.51110681526254</v>
      </c>
      <c r="AC1553" s="99">
        <v>6434.6309652505297</v>
      </c>
      <c r="AD1553" s="99">
        <v>1046.6844207181423</v>
      </c>
    </row>
    <row r="1554" spans="4:30" hidden="1" outlineLevel="1" x14ac:dyDescent="0.2">
      <c r="F1554" s="91" t="s">
        <v>434</v>
      </c>
      <c r="G1554" s="86" t="s">
        <v>682</v>
      </c>
      <c r="H1554" s="92">
        <v>0</v>
      </c>
      <c r="I1554" s="99">
        <v>0</v>
      </c>
      <c r="J1554" s="99">
        <v>0</v>
      </c>
      <c r="K1554" s="99">
        <v>0</v>
      </c>
      <c r="L1554" s="99">
        <v>0</v>
      </c>
      <c r="M1554" s="99">
        <v>0</v>
      </c>
      <c r="N1554" s="99">
        <v>0</v>
      </c>
      <c r="O1554" s="99">
        <v>0</v>
      </c>
      <c r="P1554" s="99">
        <v>0</v>
      </c>
      <c r="Q1554" s="99">
        <v>0</v>
      </c>
      <c r="R1554" s="99">
        <v>0</v>
      </c>
      <c r="S1554" s="99">
        <v>0</v>
      </c>
      <c r="T1554" s="99">
        <v>0</v>
      </c>
      <c r="U1554" s="99">
        <v>0</v>
      </c>
      <c r="V1554" s="99">
        <v>0</v>
      </c>
      <c r="W1554" s="99">
        <v>0</v>
      </c>
      <c r="X1554" s="99">
        <v>0</v>
      </c>
      <c r="Y1554" s="99">
        <v>0</v>
      </c>
      <c r="Z1554" s="99">
        <v>0</v>
      </c>
      <c r="AA1554" s="99">
        <v>0</v>
      </c>
      <c r="AB1554" s="99">
        <v>0</v>
      </c>
      <c r="AC1554" s="99">
        <v>0</v>
      </c>
      <c r="AD1554" s="99">
        <v>0</v>
      </c>
    </row>
    <row r="1555" spans="4:30" hidden="1" outlineLevel="1" x14ac:dyDescent="0.2">
      <c r="F1555" s="91" t="s">
        <v>434</v>
      </c>
      <c r="G1555" s="86" t="s">
        <v>681</v>
      </c>
      <c r="H1555" s="92">
        <v>0</v>
      </c>
      <c r="I1555" s="99">
        <v>0</v>
      </c>
      <c r="J1555" s="99">
        <v>0</v>
      </c>
      <c r="K1555" s="99">
        <v>0</v>
      </c>
      <c r="L1555" s="99">
        <v>0</v>
      </c>
      <c r="M1555" s="99">
        <v>0</v>
      </c>
      <c r="N1555" s="99">
        <v>0</v>
      </c>
      <c r="O1555" s="99">
        <v>0</v>
      </c>
      <c r="P1555" s="99">
        <v>0</v>
      </c>
      <c r="Q1555" s="99">
        <v>0</v>
      </c>
      <c r="R1555" s="99">
        <v>0</v>
      </c>
      <c r="S1555" s="99">
        <v>0</v>
      </c>
      <c r="T1555" s="99">
        <v>0</v>
      </c>
      <c r="U1555" s="99">
        <v>0</v>
      </c>
      <c r="V1555" s="99">
        <v>0</v>
      </c>
      <c r="W1555" s="99">
        <v>0</v>
      </c>
      <c r="X1555" s="99">
        <v>0</v>
      </c>
      <c r="Y1555" s="99">
        <v>0</v>
      </c>
      <c r="Z1555" s="99">
        <v>0</v>
      </c>
      <c r="AA1555" s="99">
        <v>0</v>
      </c>
      <c r="AB1555" s="99">
        <v>0</v>
      </c>
      <c r="AC1555" s="99">
        <v>0</v>
      </c>
      <c r="AD1555" s="99">
        <v>0</v>
      </c>
    </row>
    <row r="1556" spans="4:30" collapsed="1" x14ac:dyDescent="0.2">
      <c r="D1556" s="84" t="s">
        <v>515</v>
      </c>
      <c r="E1556" s="104">
        <v>2426771</v>
      </c>
      <c r="F1556" s="102" t="s">
        <v>434</v>
      </c>
      <c r="G1556" s="86" t="s">
        <v>679</v>
      </c>
      <c r="H1556" s="92">
        <v>2426770.9999999995</v>
      </c>
      <c r="I1556" s="99">
        <v>1678607.8743884952</v>
      </c>
      <c r="J1556" s="99">
        <v>79698.300560473304</v>
      </c>
      <c r="K1556" s="99">
        <v>273587.06256609398</v>
      </c>
      <c r="L1556" s="99">
        <v>6053.8231675709058</v>
      </c>
      <c r="M1556" s="99">
        <v>0</v>
      </c>
      <c r="N1556" s="99">
        <v>279640.88573366491</v>
      </c>
      <c r="O1556" s="99">
        <v>196391.41366777493</v>
      </c>
      <c r="P1556" s="99">
        <v>27356.126503520692</v>
      </c>
      <c r="Q1556" s="99">
        <v>0</v>
      </c>
      <c r="R1556" s="99">
        <v>0</v>
      </c>
      <c r="S1556" s="99">
        <v>223747.54017129564</v>
      </c>
      <c r="T1556" s="99">
        <v>6574.8531395592645</v>
      </c>
      <c r="U1556" s="99">
        <v>84446.883895268969</v>
      </c>
      <c r="V1556" s="99">
        <v>0</v>
      </c>
      <c r="W1556" s="99">
        <v>0</v>
      </c>
      <c r="X1556" s="99">
        <v>91021.737034828227</v>
      </c>
      <c r="Y1556" s="99">
        <v>62553.164816804769</v>
      </c>
      <c r="Z1556" s="99">
        <v>738.94077025421302</v>
      </c>
      <c r="AA1556" s="99">
        <v>63292.105587058984</v>
      </c>
      <c r="AB1556" s="99">
        <v>788.17694601914707</v>
      </c>
      <c r="AC1556" s="99">
        <v>8485.5769579732314</v>
      </c>
      <c r="AD1556" s="99">
        <v>1488.8026201909388</v>
      </c>
    </row>
    <row r="1557" spans="4:30" hidden="1" outlineLevel="1" x14ac:dyDescent="0.2">
      <c r="F1557" s="91" t="s">
        <v>434</v>
      </c>
      <c r="G1557" s="86" t="s">
        <v>687</v>
      </c>
      <c r="H1557" s="92">
        <v>0</v>
      </c>
      <c r="I1557" s="99">
        <v>0</v>
      </c>
      <c r="J1557" s="99">
        <v>0</v>
      </c>
      <c r="K1557" s="99">
        <v>0</v>
      </c>
      <c r="L1557" s="99">
        <v>0</v>
      </c>
      <c r="M1557" s="99">
        <v>0</v>
      </c>
      <c r="N1557" s="99">
        <v>0</v>
      </c>
      <c r="O1557" s="99">
        <v>0</v>
      </c>
      <c r="P1557" s="99">
        <v>0</v>
      </c>
      <c r="Q1557" s="99">
        <v>0</v>
      </c>
      <c r="R1557" s="99">
        <v>0</v>
      </c>
      <c r="S1557" s="99">
        <v>0</v>
      </c>
      <c r="T1557" s="99">
        <v>0</v>
      </c>
      <c r="U1557" s="99">
        <v>0</v>
      </c>
      <c r="V1557" s="99">
        <v>0</v>
      </c>
      <c r="W1557" s="99">
        <v>0</v>
      </c>
      <c r="X1557" s="99">
        <v>0</v>
      </c>
      <c r="Y1557" s="99">
        <v>0</v>
      </c>
      <c r="Z1557" s="99">
        <v>0</v>
      </c>
      <c r="AA1557" s="99">
        <v>0</v>
      </c>
      <c r="AB1557" s="99">
        <v>0</v>
      </c>
      <c r="AC1557" s="99">
        <v>0</v>
      </c>
      <c r="AD1557" s="99">
        <v>0</v>
      </c>
    </row>
    <row r="1558" spans="4:30" hidden="1" outlineLevel="1" x14ac:dyDescent="0.2">
      <c r="F1558" s="91" t="s">
        <v>434</v>
      </c>
      <c r="G1558" s="86" t="s">
        <v>686</v>
      </c>
      <c r="H1558" s="92">
        <v>0</v>
      </c>
      <c r="I1558" s="99">
        <v>0</v>
      </c>
      <c r="J1558" s="99">
        <v>0</v>
      </c>
      <c r="K1558" s="99">
        <v>0</v>
      </c>
      <c r="L1558" s="99">
        <v>0</v>
      </c>
      <c r="M1558" s="99">
        <v>0</v>
      </c>
      <c r="N1558" s="99">
        <v>0</v>
      </c>
      <c r="O1558" s="99">
        <v>0</v>
      </c>
      <c r="P1558" s="99">
        <v>0</v>
      </c>
      <c r="Q1558" s="99">
        <v>0</v>
      </c>
      <c r="R1558" s="99">
        <v>0</v>
      </c>
      <c r="S1558" s="99">
        <v>0</v>
      </c>
      <c r="T1558" s="99">
        <v>0</v>
      </c>
      <c r="U1558" s="99">
        <v>0</v>
      </c>
      <c r="V1558" s="99">
        <v>0</v>
      </c>
      <c r="W1558" s="99">
        <v>0</v>
      </c>
      <c r="X1558" s="99">
        <v>0</v>
      </c>
      <c r="Y1558" s="99">
        <v>0</v>
      </c>
      <c r="Z1558" s="99">
        <v>0</v>
      </c>
      <c r="AA1558" s="99">
        <v>0</v>
      </c>
      <c r="AB1558" s="99">
        <v>0</v>
      </c>
      <c r="AC1558" s="99">
        <v>0</v>
      </c>
      <c r="AD1558" s="99">
        <v>0</v>
      </c>
    </row>
    <row r="1559" spans="4:30" hidden="1" outlineLevel="1" x14ac:dyDescent="0.2">
      <c r="F1559" s="91" t="s">
        <v>434</v>
      </c>
      <c r="G1559" s="86" t="s">
        <v>685</v>
      </c>
      <c r="H1559" s="92">
        <v>0</v>
      </c>
      <c r="I1559" s="99">
        <v>0</v>
      </c>
      <c r="J1559" s="99">
        <v>0</v>
      </c>
      <c r="K1559" s="99">
        <v>0</v>
      </c>
      <c r="L1559" s="99">
        <v>0</v>
      </c>
      <c r="M1559" s="99">
        <v>0</v>
      </c>
      <c r="N1559" s="99">
        <v>0</v>
      </c>
      <c r="O1559" s="99">
        <v>0</v>
      </c>
      <c r="P1559" s="99">
        <v>0</v>
      </c>
      <c r="Q1559" s="99">
        <v>0</v>
      </c>
      <c r="R1559" s="99">
        <v>0</v>
      </c>
      <c r="S1559" s="99">
        <v>0</v>
      </c>
      <c r="T1559" s="99">
        <v>0</v>
      </c>
      <c r="U1559" s="99">
        <v>0</v>
      </c>
      <c r="V1559" s="99">
        <v>0</v>
      </c>
      <c r="W1559" s="99">
        <v>0</v>
      </c>
      <c r="X1559" s="99">
        <v>0</v>
      </c>
      <c r="Y1559" s="99">
        <v>0</v>
      </c>
      <c r="Z1559" s="99">
        <v>0</v>
      </c>
      <c r="AA1559" s="99">
        <v>0</v>
      </c>
      <c r="AB1559" s="99">
        <v>0</v>
      </c>
      <c r="AC1559" s="99">
        <v>0</v>
      </c>
      <c r="AD1559" s="99">
        <v>0</v>
      </c>
    </row>
    <row r="1560" spans="4:30" hidden="1" outlineLevel="1" x14ac:dyDescent="0.2">
      <c r="F1560" s="91" t="s">
        <v>434</v>
      </c>
      <c r="G1560" s="86" t="s">
        <v>684</v>
      </c>
      <c r="H1560" s="92">
        <v>524608.19158276729</v>
      </c>
      <c r="I1560" s="99">
        <v>350618.02925079787</v>
      </c>
      <c r="J1560" s="99">
        <v>16527.218597565923</v>
      </c>
      <c r="K1560" s="99">
        <v>60011.345058721592</v>
      </c>
      <c r="L1560" s="99">
        <v>1854.6628273607641</v>
      </c>
      <c r="M1560" s="99">
        <v>0</v>
      </c>
      <c r="N1560" s="99">
        <v>61866.007886082356</v>
      </c>
      <c r="O1560" s="99">
        <v>44998.019707790401</v>
      </c>
      <c r="P1560" s="99">
        <v>8380.8841986734769</v>
      </c>
      <c r="Q1560" s="99">
        <v>0</v>
      </c>
      <c r="R1560" s="99">
        <v>0</v>
      </c>
      <c r="S1560" s="99">
        <v>53378.903906463878</v>
      </c>
      <c r="T1560" s="99">
        <v>1604.1516724111166</v>
      </c>
      <c r="U1560" s="99">
        <v>25871.336527632608</v>
      </c>
      <c r="V1560" s="99">
        <v>0</v>
      </c>
      <c r="W1560" s="99">
        <v>0</v>
      </c>
      <c r="X1560" s="99">
        <v>27475.488200043725</v>
      </c>
      <c r="Y1560" s="99">
        <v>13568.970853569757</v>
      </c>
      <c r="Z1560" s="99">
        <v>226.38354974642024</v>
      </c>
      <c r="AA1560" s="99">
        <v>13795.354403316178</v>
      </c>
      <c r="AB1560" s="99">
        <v>183.4086076266575</v>
      </c>
      <c r="AC1560" s="99">
        <v>628.33240884926488</v>
      </c>
      <c r="AD1560" s="99">
        <v>135.44832202141839</v>
      </c>
    </row>
    <row r="1561" spans="4:30" hidden="1" outlineLevel="1" x14ac:dyDescent="0.2">
      <c r="F1561" s="91" t="s">
        <v>434</v>
      </c>
      <c r="G1561" s="86" t="s">
        <v>683</v>
      </c>
      <c r="H1561" s="92">
        <v>218862.80841723262</v>
      </c>
      <c r="I1561" s="99">
        <v>163644.03955564863</v>
      </c>
      <c r="J1561" s="99">
        <v>7889.3313018665522</v>
      </c>
      <c r="K1561" s="99">
        <v>23805.400317367235</v>
      </c>
      <c r="L1561" s="99">
        <v>0</v>
      </c>
      <c r="M1561" s="99">
        <v>0</v>
      </c>
      <c r="N1561" s="99">
        <v>23805.400317367235</v>
      </c>
      <c r="O1561" s="99">
        <v>15168.893738511002</v>
      </c>
      <c r="P1561" s="99">
        <v>0</v>
      </c>
      <c r="Q1561" s="99">
        <v>0</v>
      </c>
      <c r="R1561" s="99">
        <v>0</v>
      </c>
      <c r="S1561" s="99">
        <v>15168.893738511002</v>
      </c>
      <c r="T1561" s="99">
        <v>410.13506437668372</v>
      </c>
      <c r="U1561" s="99">
        <v>0</v>
      </c>
      <c r="V1561" s="99">
        <v>0</v>
      </c>
      <c r="W1561" s="99">
        <v>0</v>
      </c>
      <c r="X1561" s="99">
        <v>410.13506437668372</v>
      </c>
      <c r="Y1561" s="99">
        <v>5594.9568509868986</v>
      </c>
      <c r="Z1561" s="99">
        <v>0</v>
      </c>
      <c r="AA1561" s="99">
        <v>5594.9568509868986</v>
      </c>
      <c r="AB1561" s="99">
        <v>58.05904722573743</v>
      </c>
      <c r="AC1561" s="99">
        <v>1971.3279573415773</v>
      </c>
      <c r="AD1561" s="99">
        <v>320.66458390830365</v>
      </c>
    </row>
    <row r="1562" spans="4:30" hidden="1" outlineLevel="1" x14ac:dyDescent="0.2">
      <c r="F1562" s="91" t="s">
        <v>434</v>
      </c>
      <c r="G1562" s="86" t="s">
        <v>682</v>
      </c>
      <c r="H1562" s="92">
        <v>0</v>
      </c>
      <c r="I1562" s="99">
        <v>0</v>
      </c>
      <c r="J1562" s="99">
        <v>0</v>
      </c>
      <c r="K1562" s="99">
        <v>0</v>
      </c>
      <c r="L1562" s="99">
        <v>0</v>
      </c>
      <c r="M1562" s="99">
        <v>0</v>
      </c>
      <c r="N1562" s="99">
        <v>0</v>
      </c>
      <c r="O1562" s="99">
        <v>0</v>
      </c>
      <c r="P1562" s="99">
        <v>0</v>
      </c>
      <c r="Q1562" s="99">
        <v>0</v>
      </c>
      <c r="R1562" s="99">
        <v>0</v>
      </c>
      <c r="S1562" s="99">
        <v>0</v>
      </c>
      <c r="T1562" s="99">
        <v>0</v>
      </c>
      <c r="U1562" s="99">
        <v>0</v>
      </c>
      <c r="V1562" s="99">
        <v>0</v>
      </c>
      <c r="W1562" s="99">
        <v>0</v>
      </c>
      <c r="X1562" s="99">
        <v>0</v>
      </c>
      <c r="Y1562" s="99">
        <v>0</v>
      </c>
      <c r="Z1562" s="99">
        <v>0</v>
      </c>
      <c r="AA1562" s="99">
        <v>0</v>
      </c>
      <c r="AB1562" s="99">
        <v>0</v>
      </c>
      <c r="AC1562" s="99">
        <v>0</v>
      </c>
      <c r="AD1562" s="99">
        <v>0</v>
      </c>
    </row>
    <row r="1563" spans="4:30" hidden="1" outlineLevel="1" x14ac:dyDescent="0.2">
      <c r="F1563" s="91" t="s">
        <v>434</v>
      </c>
      <c r="G1563" s="86" t="s">
        <v>681</v>
      </c>
      <c r="H1563" s="92">
        <v>0</v>
      </c>
      <c r="I1563" s="99">
        <v>0</v>
      </c>
      <c r="J1563" s="99">
        <v>0</v>
      </c>
      <c r="K1563" s="99">
        <v>0</v>
      </c>
      <c r="L1563" s="99">
        <v>0</v>
      </c>
      <c r="M1563" s="99">
        <v>0</v>
      </c>
      <c r="N1563" s="99">
        <v>0</v>
      </c>
      <c r="O1563" s="99">
        <v>0</v>
      </c>
      <c r="P1563" s="99">
        <v>0</v>
      </c>
      <c r="Q1563" s="99">
        <v>0</v>
      </c>
      <c r="R1563" s="99">
        <v>0</v>
      </c>
      <c r="S1563" s="99">
        <v>0</v>
      </c>
      <c r="T1563" s="99">
        <v>0</v>
      </c>
      <c r="U1563" s="99">
        <v>0</v>
      </c>
      <c r="V1563" s="99">
        <v>0</v>
      </c>
      <c r="W1563" s="99">
        <v>0</v>
      </c>
      <c r="X1563" s="99">
        <v>0</v>
      </c>
      <c r="Y1563" s="99">
        <v>0</v>
      </c>
      <c r="Z1563" s="99">
        <v>0</v>
      </c>
      <c r="AA1563" s="99">
        <v>0</v>
      </c>
      <c r="AB1563" s="99">
        <v>0</v>
      </c>
      <c r="AC1563" s="99">
        <v>0</v>
      </c>
      <c r="AD1563" s="99">
        <v>0</v>
      </c>
    </row>
    <row r="1564" spans="4:30" collapsed="1" x14ac:dyDescent="0.2">
      <c r="D1564" s="84" t="s">
        <v>514</v>
      </c>
      <c r="E1564" s="104">
        <v>743471</v>
      </c>
      <c r="F1564" s="102" t="s">
        <v>434</v>
      </c>
      <c r="G1564" s="86" t="s">
        <v>679</v>
      </c>
      <c r="H1564" s="92">
        <v>743470.99999999977</v>
      </c>
      <c r="I1564" s="99">
        <v>514262.06880644651</v>
      </c>
      <c r="J1564" s="99">
        <v>24416.549899432473</v>
      </c>
      <c r="K1564" s="99">
        <v>83816.745376088831</v>
      </c>
      <c r="L1564" s="99">
        <v>1854.6628273607641</v>
      </c>
      <c r="M1564" s="99">
        <v>0</v>
      </c>
      <c r="N1564" s="99">
        <v>85671.408203449595</v>
      </c>
      <c r="O1564" s="99">
        <v>60166.913446301398</v>
      </c>
      <c r="P1564" s="99">
        <v>8380.8841986734769</v>
      </c>
      <c r="Q1564" s="99">
        <v>0</v>
      </c>
      <c r="R1564" s="99">
        <v>0</v>
      </c>
      <c r="S1564" s="99">
        <v>68547.797644974868</v>
      </c>
      <c r="T1564" s="99">
        <v>2014.2867367878</v>
      </c>
      <c r="U1564" s="99">
        <v>25871.336527632608</v>
      </c>
      <c r="V1564" s="99">
        <v>0</v>
      </c>
      <c r="W1564" s="99">
        <v>0</v>
      </c>
      <c r="X1564" s="99">
        <v>27885.623264420406</v>
      </c>
      <c r="Y1564" s="99">
        <v>19163.927704556656</v>
      </c>
      <c r="Z1564" s="99">
        <v>226.38354974642024</v>
      </c>
      <c r="AA1564" s="99">
        <v>19390.311254303077</v>
      </c>
      <c r="AB1564" s="99">
        <v>241.46765485239493</v>
      </c>
      <c r="AC1564" s="99">
        <v>2599.6603661908421</v>
      </c>
      <c r="AD1564" s="99">
        <v>456.11290592972205</v>
      </c>
    </row>
    <row r="1565" spans="4:30" hidden="1" outlineLevel="1" x14ac:dyDescent="0.2">
      <c r="F1565" s="91" t="s">
        <v>512</v>
      </c>
      <c r="G1565" s="86" t="s">
        <v>687</v>
      </c>
      <c r="H1565" s="92">
        <v>0</v>
      </c>
      <c r="I1565" s="99">
        <v>0</v>
      </c>
      <c r="J1565" s="99">
        <v>0</v>
      </c>
      <c r="K1565" s="99">
        <v>0</v>
      </c>
      <c r="L1565" s="99">
        <v>0</v>
      </c>
      <c r="M1565" s="99">
        <v>0</v>
      </c>
      <c r="N1565" s="99">
        <v>0</v>
      </c>
      <c r="O1565" s="99">
        <v>0</v>
      </c>
      <c r="P1565" s="99">
        <v>0</v>
      </c>
      <c r="Q1565" s="99">
        <v>0</v>
      </c>
      <c r="R1565" s="99">
        <v>0</v>
      </c>
      <c r="S1565" s="99">
        <v>0</v>
      </c>
      <c r="T1565" s="99">
        <v>0</v>
      </c>
      <c r="U1565" s="99">
        <v>0</v>
      </c>
      <c r="V1565" s="99">
        <v>0</v>
      </c>
      <c r="W1565" s="99">
        <v>0</v>
      </c>
      <c r="X1565" s="99">
        <v>0</v>
      </c>
      <c r="Y1565" s="99">
        <v>0</v>
      </c>
      <c r="Z1565" s="99">
        <v>0</v>
      </c>
      <c r="AA1565" s="99">
        <v>0</v>
      </c>
      <c r="AB1565" s="99">
        <v>0</v>
      </c>
      <c r="AC1565" s="99">
        <v>0</v>
      </c>
      <c r="AD1565" s="99">
        <v>0</v>
      </c>
    </row>
    <row r="1566" spans="4:30" hidden="1" outlineLevel="1" x14ac:dyDescent="0.2">
      <c r="F1566" s="91" t="s">
        <v>512</v>
      </c>
      <c r="G1566" s="86" t="s">
        <v>686</v>
      </c>
      <c r="H1566" s="92">
        <v>0</v>
      </c>
      <c r="I1566" s="99">
        <v>0</v>
      </c>
      <c r="J1566" s="99">
        <v>0</v>
      </c>
      <c r="K1566" s="99">
        <v>0</v>
      </c>
      <c r="L1566" s="99">
        <v>0</v>
      </c>
      <c r="M1566" s="99">
        <v>0</v>
      </c>
      <c r="N1566" s="99">
        <v>0</v>
      </c>
      <c r="O1566" s="99">
        <v>0</v>
      </c>
      <c r="P1566" s="99">
        <v>0</v>
      </c>
      <c r="Q1566" s="99">
        <v>0</v>
      </c>
      <c r="R1566" s="99">
        <v>0</v>
      </c>
      <c r="S1566" s="99">
        <v>0</v>
      </c>
      <c r="T1566" s="99">
        <v>0</v>
      </c>
      <c r="U1566" s="99">
        <v>0</v>
      </c>
      <c r="V1566" s="99">
        <v>0</v>
      </c>
      <c r="W1566" s="99">
        <v>0</v>
      </c>
      <c r="X1566" s="99">
        <v>0</v>
      </c>
      <c r="Y1566" s="99">
        <v>0</v>
      </c>
      <c r="Z1566" s="99">
        <v>0</v>
      </c>
      <c r="AA1566" s="99">
        <v>0</v>
      </c>
      <c r="AB1566" s="99">
        <v>0</v>
      </c>
      <c r="AC1566" s="99">
        <v>0</v>
      </c>
      <c r="AD1566" s="99">
        <v>0</v>
      </c>
    </row>
    <row r="1567" spans="4:30" hidden="1" outlineLevel="1" x14ac:dyDescent="0.2">
      <c r="F1567" s="91" t="s">
        <v>512</v>
      </c>
      <c r="G1567" s="86" t="s">
        <v>685</v>
      </c>
      <c r="H1567" s="92">
        <v>0</v>
      </c>
      <c r="I1567" s="99">
        <v>0</v>
      </c>
      <c r="J1567" s="99">
        <v>0</v>
      </c>
      <c r="K1567" s="99">
        <v>0</v>
      </c>
      <c r="L1567" s="99">
        <v>0</v>
      </c>
      <c r="M1567" s="99">
        <v>0</v>
      </c>
      <c r="N1567" s="99">
        <v>0</v>
      </c>
      <c r="O1567" s="99">
        <v>0</v>
      </c>
      <c r="P1567" s="99">
        <v>0</v>
      </c>
      <c r="Q1567" s="99">
        <v>0</v>
      </c>
      <c r="R1567" s="99">
        <v>0</v>
      </c>
      <c r="S1567" s="99">
        <v>0</v>
      </c>
      <c r="T1567" s="99">
        <v>0</v>
      </c>
      <c r="U1567" s="99">
        <v>0</v>
      </c>
      <c r="V1567" s="99">
        <v>0</v>
      </c>
      <c r="W1567" s="99">
        <v>0</v>
      </c>
      <c r="X1567" s="99">
        <v>0</v>
      </c>
      <c r="Y1567" s="99">
        <v>0</v>
      </c>
      <c r="Z1567" s="99">
        <v>0</v>
      </c>
      <c r="AA1567" s="99">
        <v>0</v>
      </c>
      <c r="AB1567" s="99">
        <v>0</v>
      </c>
      <c r="AC1567" s="99">
        <v>0</v>
      </c>
      <c r="AD1567" s="99">
        <v>0</v>
      </c>
    </row>
    <row r="1568" spans="4:30" hidden="1" outlineLevel="1" x14ac:dyDescent="0.2">
      <c r="F1568" s="91" t="s">
        <v>512</v>
      </c>
      <c r="G1568" s="86" t="s">
        <v>684</v>
      </c>
      <c r="H1568" s="92">
        <v>69730.329999999987</v>
      </c>
      <c r="I1568" s="99">
        <v>46603.753574348302</v>
      </c>
      <c r="J1568" s="99">
        <v>2196.7792826745963</v>
      </c>
      <c r="K1568" s="99">
        <v>7976.6403991202651</v>
      </c>
      <c r="L1568" s="99">
        <v>246.51969425108629</v>
      </c>
      <c r="M1568" s="99">
        <v>0</v>
      </c>
      <c r="N1568" s="99">
        <v>8223.1600933713507</v>
      </c>
      <c r="O1568" s="99">
        <v>5981.0861018087799</v>
      </c>
      <c r="P1568" s="99">
        <v>1113.9776889531972</v>
      </c>
      <c r="Q1568" s="99">
        <v>0</v>
      </c>
      <c r="R1568" s="99">
        <v>0</v>
      </c>
      <c r="S1568" s="99">
        <v>7095.0637907619766</v>
      </c>
      <c r="T1568" s="99">
        <v>213.22203366630285</v>
      </c>
      <c r="U1568" s="99">
        <v>3438.7889143897523</v>
      </c>
      <c r="V1568" s="99">
        <v>0</v>
      </c>
      <c r="W1568" s="99">
        <v>0</v>
      </c>
      <c r="X1568" s="99">
        <v>3652.010948056055</v>
      </c>
      <c r="Y1568" s="99">
        <v>1803.5723241857231</v>
      </c>
      <c r="Z1568" s="99">
        <v>30.09064647420546</v>
      </c>
      <c r="AA1568" s="99">
        <v>1833.6629706599285</v>
      </c>
      <c r="AB1568" s="99">
        <v>24.378465566963232</v>
      </c>
      <c r="AC1568" s="99">
        <v>83.517236142588274</v>
      </c>
      <c r="AD1568" s="99">
        <v>18.003638418234004</v>
      </c>
    </row>
    <row r="1569" spans="4:30" hidden="1" outlineLevel="1" x14ac:dyDescent="0.2">
      <c r="F1569" s="91" t="s">
        <v>512</v>
      </c>
      <c r="G1569" s="86" t="s">
        <v>683</v>
      </c>
      <c r="H1569" s="92">
        <v>16409.670000000002</v>
      </c>
      <c r="I1569" s="99">
        <v>12269.534079339286</v>
      </c>
      <c r="J1569" s="99">
        <v>591.51814838042208</v>
      </c>
      <c r="K1569" s="99">
        <v>1784.8567614155399</v>
      </c>
      <c r="L1569" s="99">
        <v>0</v>
      </c>
      <c r="M1569" s="99">
        <v>0</v>
      </c>
      <c r="N1569" s="99">
        <v>1784.8567614155399</v>
      </c>
      <c r="O1569" s="99">
        <v>1137.3176754613592</v>
      </c>
      <c r="P1569" s="99">
        <v>0</v>
      </c>
      <c r="Q1569" s="99">
        <v>0</v>
      </c>
      <c r="R1569" s="99">
        <v>0</v>
      </c>
      <c r="S1569" s="99">
        <v>1137.3176754613592</v>
      </c>
      <c r="T1569" s="99">
        <v>30.750684003926082</v>
      </c>
      <c r="U1569" s="99">
        <v>0</v>
      </c>
      <c r="V1569" s="99">
        <v>0</v>
      </c>
      <c r="W1569" s="99">
        <v>0</v>
      </c>
      <c r="X1569" s="99">
        <v>30.750684003926082</v>
      </c>
      <c r="Y1569" s="99">
        <v>419.49290632288705</v>
      </c>
      <c r="Z1569" s="99">
        <v>0</v>
      </c>
      <c r="AA1569" s="99">
        <v>419.49290632288705</v>
      </c>
      <c r="AB1569" s="99">
        <v>4.3530913834958884</v>
      </c>
      <c r="AC1569" s="99">
        <v>147.80419512885271</v>
      </c>
      <c r="AD1569" s="99">
        <v>24.042458564231136</v>
      </c>
    </row>
    <row r="1570" spans="4:30" hidden="1" outlineLevel="1" x14ac:dyDescent="0.2">
      <c r="F1570" s="91" t="s">
        <v>512</v>
      </c>
      <c r="G1570" s="86" t="s">
        <v>682</v>
      </c>
      <c r="H1570" s="92">
        <v>0</v>
      </c>
      <c r="I1570" s="99">
        <v>0</v>
      </c>
      <c r="J1570" s="99">
        <v>0</v>
      </c>
      <c r="K1570" s="99">
        <v>0</v>
      </c>
      <c r="L1570" s="99">
        <v>0</v>
      </c>
      <c r="M1570" s="99">
        <v>0</v>
      </c>
      <c r="N1570" s="99">
        <v>0</v>
      </c>
      <c r="O1570" s="99">
        <v>0</v>
      </c>
      <c r="P1570" s="99">
        <v>0</v>
      </c>
      <c r="Q1570" s="99">
        <v>0</v>
      </c>
      <c r="R1570" s="99">
        <v>0</v>
      </c>
      <c r="S1570" s="99">
        <v>0</v>
      </c>
      <c r="T1570" s="99">
        <v>0</v>
      </c>
      <c r="U1570" s="99">
        <v>0</v>
      </c>
      <c r="V1570" s="99">
        <v>0</v>
      </c>
      <c r="W1570" s="99">
        <v>0</v>
      </c>
      <c r="X1570" s="99">
        <v>0</v>
      </c>
      <c r="Y1570" s="99">
        <v>0</v>
      </c>
      <c r="Z1570" s="99">
        <v>0</v>
      </c>
      <c r="AA1570" s="99">
        <v>0</v>
      </c>
      <c r="AB1570" s="99">
        <v>0</v>
      </c>
      <c r="AC1570" s="99">
        <v>0</v>
      </c>
      <c r="AD1570" s="99">
        <v>0</v>
      </c>
    </row>
    <row r="1571" spans="4:30" hidden="1" outlineLevel="1" x14ac:dyDescent="0.2">
      <c r="F1571" s="91" t="s">
        <v>512</v>
      </c>
      <c r="G1571" s="86" t="s">
        <v>681</v>
      </c>
      <c r="H1571" s="92">
        <v>0</v>
      </c>
      <c r="I1571" s="99">
        <v>0</v>
      </c>
      <c r="J1571" s="99">
        <v>0</v>
      </c>
      <c r="K1571" s="99">
        <v>0</v>
      </c>
      <c r="L1571" s="99">
        <v>0</v>
      </c>
      <c r="M1571" s="99">
        <v>0</v>
      </c>
      <c r="N1571" s="99">
        <v>0</v>
      </c>
      <c r="O1571" s="99">
        <v>0</v>
      </c>
      <c r="P1571" s="99">
        <v>0</v>
      </c>
      <c r="Q1571" s="99">
        <v>0</v>
      </c>
      <c r="R1571" s="99">
        <v>0</v>
      </c>
      <c r="S1571" s="99">
        <v>0</v>
      </c>
      <c r="T1571" s="99">
        <v>0</v>
      </c>
      <c r="U1571" s="99">
        <v>0</v>
      </c>
      <c r="V1571" s="99">
        <v>0</v>
      </c>
      <c r="W1571" s="99">
        <v>0</v>
      </c>
      <c r="X1571" s="99">
        <v>0</v>
      </c>
      <c r="Y1571" s="99">
        <v>0</v>
      </c>
      <c r="Z1571" s="99">
        <v>0</v>
      </c>
      <c r="AA1571" s="99">
        <v>0</v>
      </c>
      <c r="AB1571" s="99">
        <v>0</v>
      </c>
      <c r="AC1571" s="99">
        <v>0</v>
      </c>
      <c r="AD1571" s="99">
        <v>0</v>
      </c>
    </row>
    <row r="1572" spans="4:30" collapsed="1" x14ac:dyDescent="0.2">
      <c r="D1572" s="84" t="s">
        <v>513</v>
      </c>
      <c r="E1572" s="104">
        <v>86140</v>
      </c>
      <c r="F1572" s="102" t="s">
        <v>512</v>
      </c>
      <c r="G1572" s="86" t="s">
        <v>679</v>
      </c>
      <c r="H1572" s="92">
        <v>86139.999999999985</v>
      </c>
      <c r="I1572" s="99">
        <v>58873.287653687592</v>
      </c>
      <c r="J1572" s="99">
        <v>2788.2974310550189</v>
      </c>
      <c r="K1572" s="99">
        <v>9761.497160535806</v>
      </c>
      <c r="L1572" s="99">
        <v>246.51969425108629</v>
      </c>
      <c r="M1572" s="99">
        <v>0</v>
      </c>
      <c r="N1572" s="99">
        <v>10008.016854786893</v>
      </c>
      <c r="O1572" s="99">
        <v>7118.4037772701395</v>
      </c>
      <c r="P1572" s="99">
        <v>1113.9776889531972</v>
      </c>
      <c r="Q1572" s="99">
        <v>0</v>
      </c>
      <c r="R1572" s="99">
        <v>0</v>
      </c>
      <c r="S1572" s="99">
        <v>8232.3814662233362</v>
      </c>
      <c r="T1572" s="99">
        <v>243.97271767022892</v>
      </c>
      <c r="U1572" s="99">
        <v>3438.7889143897523</v>
      </c>
      <c r="V1572" s="99">
        <v>0</v>
      </c>
      <c r="W1572" s="99">
        <v>0</v>
      </c>
      <c r="X1572" s="99">
        <v>3682.7616320599814</v>
      </c>
      <c r="Y1572" s="99">
        <v>2223.0652305086101</v>
      </c>
      <c r="Z1572" s="99">
        <v>30.09064647420546</v>
      </c>
      <c r="AA1572" s="99">
        <v>2253.1558769828157</v>
      </c>
      <c r="AB1572" s="99">
        <v>28.731556950459122</v>
      </c>
      <c r="AC1572" s="99">
        <v>231.32143127144099</v>
      </c>
      <c r="AD1572" s="99">
        <v>42.046096982465137</v>
      </c>
    </row>
    <row r="1573" spans="4:30" hidden="1" outlineLevel="1" x14ac:dyDescent="0.2">
      <c r="F1573" s="91" t="s">
        <v>510</v>
      </c>
      <c r="G1573" s="86" t="s">
        <v>687</v>
      </c>
      <c r="H1573" s="92">
        <v>0</v>
      </c>
      <c r="I1573" s="99">
        <v>0</v>
      </c>
      <c r="J1573" s="99">
        <v>0</v>
      </c>
      <c r="K1573" s="99">
        <v>0</v>
      </c>
      <c r="L1573" s="99">
        <v>0</v>
      </c>
      <c r="M1573" s="99">
        <v>0</v>
      </c>
      <c r="N1573" s="99">
        <v>0</v>
      </c>
      <c r="O1573" s="99">
        <v>0</v>
      </c>
      <c r="P1573" s="99">
        <v>0</v>
      </c>
      <c r="Q1573" s="99">
        <v>0</v>
      </c>
      <c r="R1573" s="99">
        <v>0</v>
      </c>
      <c r="S1573" s="99">
        <v>0</v>
      </c>
      <c r="T1573" s="99">
        <v>0</v>
      </c>
      <c r="U1573" s="99">
        <v>0</v>
      </c>
      <c r="V1573" s="99">
        <v>0</v>
      </c>
      <c r="W1573" s="99">
        <v>0</v>
      </c>
      <c r="X1573" s="99">
        <v>0</v>
      </c>
      <c r="Y1573" s="99">
        <v>0</v>
      </c>
      <c r="Z1573" s="99">
        <v>0</v>
      </c>
      <c r="AA1573" s="99">
        <v>0</v>
      </c>
      <c r="AB1573" s="99">
        <v>0</v>
      </c>
      <c r="AC1573" s="99">
        <v>0</v>
      </c>
      <c r="AD1573" s="99">
        <v>0</v>
      </c>
    </row>
    <row r="1574" spans="4:30" hidden="1" outlineLevel="1" x14ac:dyDescent="0.2">
      <c r="F1574" s="91" t="s">
        <v>510</v>
      </c>
      <c r="G1574" s="86" t="s">
        <v>686</v>
      </c>
      <c r="H1574" s="92">
        <v>0</v>
      </c>
      <c r="I1574" s="99">
        <v>0</v>
      </c>
      <c r="J1574" s="99">
        <v>0</v>
      </c>
      <c r="K1574" s="99">
        <v>0</v>
      </c>
      <c r="L1574" s="99">
        <v>0</v>
      </c>
      <c r="M1574" s="99">
        <v>0</v>
      </c>
      <c r="N1574" s="99">
        <v>0</v>
      </c>
      <c r="O1574" s="99">
        <v>0</v>
      </c>
      <c r="P1574" s="99">
        <v>0</v>
      </c>
      <c r="Q1574" s="99">
        <v>0</v>
      </c>
      <c r="R1574" s="99">
        <v>0</v>
      </c>
      <c r="S1574" s="99">
        <v>0</v>
      </c>
      <c r="T1574" s="99">
        <v>0</v>
      </c>
      <c r="U1574" s="99">
        <v>0</v>
      </c>
      <c r="V1574" s="99">
        <v>0</v>
      </c>
      <c r="W1574" s="99">
        <v>0</v>
      </c>
      <c r="X1574" s="99">
        <v>0</v>
      </c>
      <c r="Y1574" s="99">
        <v>0</v>
      </c>
      <c r="Z1574" s="99">
        <v>0</v>
      </c>
      <c r="AA1574" s="99">
        <v>0</v>
      </c>
      <c r="AB1574" s="99">
        <v>0</v>
      </c>
      <c r="AC1574" s="99">
        <v>0</v>
      </c>
      <c r="AD1574" s="99">
        <v>0</v>
      </c>
    </row>
    <row r="1575" spans="4:30" hidden="1" outlineLevel="1" x14ac:dyDescent="0.2">
      <c r="F1575" s="91" t="s">
        <v>510</v>
      </c>
      <c r="G1575" s="86" t="s">
        <v>685</v>
      </c>
      <c r="H1575" s="92">
        <v>0</v>
      </c>
      <c r="I1575" s="99">
        <v>0</v>
      </c>
      <c r="J1575" s="99">
        <v>0</v>
      </c>
      <c r="K1575" s="99">
        <v>0</v>
      </c>
      <c r="L1575" s="99">
        <v>0</v>
      </c>
      <c r="M1575" s="99">
        <v>0</v>
      </c>
      <c r="N1575" s="99">
        <v>0</v>
      </c>
      <c r="O1575" s="99">
        <v>0</v>
      </c>
      <c r="P1575" s="99">
        <v>0</v>
      </c>
      <c r="Q1575" s="99">
        <v>0</v>
      </c>
      <c r="R1575" s="99">
        <v>0</v>
      </c>
      <c r="S1575" s="99">
        <v>0</v>
      </c>
      <c r="T1575" s="99">
        <v>0</v>
      </c>
      <c r="U1575" s="99">
        <v>0</v>
      </c>
      <c r="V1575" s="99">
        <v>0</v>
      </c>
      <c r="W1575" s="99">
        <v>0</v>
      </c>
      <c r="X1575" s="99">
        <v>0</v>
      </c>
      <c r="Y1575" s="99">
        <v>0</v>
      </c>
      <c r="Z1575" s="99">
        <v>0</v>
      </c>
      <c r="AA1575" s="99">
        <v>0</v>
      </c>
      <c r="AB1575" s="99">
        <v>0</v>
      </c>
      <c r="AC1575" s="99">
        <v>0</v>
      </c>
      <c r="AD1575" s="99">
        <v>0</v>
      </c>
    </row>
    <row r="1576" spans="4:30" hidden="1" outlineLevel="1" x14ac:dyDescent="0.2">
      <c r="F1576" s="91" t="s">
        <v>510</v>
      </c>
      <c r="G1576" s="86" t="s">
        <v>684</v>
      </c>
      <c r="H1576" s="92">
        <v>10629.7256</v>
      </c>
      <c r="I1576" s="99">
        <v>7104.2989818826563</v>
      </c>
      <c r="J1576" s="99">
        <v>334.8781079710335</v>
      </c>
      <c r="K1576" s="99">
        <v>1215.9629626379642</v>
      </c>
      <c r="L1576" s="99">
        <v>37.579582727988594</v>
      </c>
      <c r="M1576" s="99">
        <v>0</v>
      </c>
      <c r="N1576" s="99">
        <v>1253.5425453659527</v>
      </c>
      <c r="O1576" s="99">
        <v>911.75968982508766</v>
      </c>
      <c r="P1576" s="99">
        <v>169.81530358589492</v>
      </c>
      <c r="Q1576" s="99">
        <v>0</v>
      </c>
      <c r="R1576" s="99">
        <v>0</v>
      </c>
      <c r="S1576" s="99">
        <v>1081.5749934109826</v>
      </c>
      <c r="T1576" s="99">
        <v>32.503671067478976</v>
      </c>
      <c r="U1576" s="99">
        <v>524.21066351306479</v>
      </c>
      <c r="V1576" s="99">
        <v>0</v>
      </c>
      <c r="W1576" s="99">
        <v>0</v>
      </c>
      <c r="X1576" s="99">
        <v>556.71433458054378</v>
      </c>
      <c r="Y1576" s="99">
        <v>274.93744695957247</v>
      </c>
      <c r="Z1576" s="99">
        <v>4.5870328614164242</v>
      </c>
      <c r="AA1576" s="99">
        <v>279.52447982098892</v>
      </c>
      <c r="AB1576" s="99">
        <v>3.7162652109328556</v>
      </c>
      <c r="AC1576" s="99">
        <v>12.73140831351459</v>
      </c>
      <c r="AD1576" s="99">
        <v>2.7444834433946532</v>
      </c>
    </row>
    <row r="1577" spans="4:30" hidden="1" outlineLevel="1" x14ac:dyDescent="0.2">
      <c r="F1577" s="91" t="s">
        <v>510</v>
      </c>
      <c r="G1577" s="86" t="s">
        <v>683</v>
      </c>
      <c r="H1577" s="92">
        <v>42055.274399999995</v>
      </c>
      <c r="I1577" s="99">
        <v>31444.789716476018</v>
      </c>
      <c r="J1577" s="99">
        <v>1515.9633339804254</v>
      </c>
      <c r="K1577" s="99">
        <v>4574.2931372797784</v>
      </c>
      <c r="L1577" s="99">
        <v>0</v>
      </c>
      <c r="M1577" s="99">
        <v>0</v>
      </c>
      <c r="N1577" s="99">
        <v>4574.2931372797784</v>
      </c>
      <c r="O1577" s="99">
        <v>2914.7573913124156</v>
      </c>
      <c r="P1577" s="99">
        <v>0</v>
      </c>
      <c r="Q1577" s="99">
        <v>0</v>
      </c>
      <c r="R1577" s="99">
        <v>0</v>
      </c>
      <c r="S1577" s="99">
        <v>2914.7573913124156</v>
      </c>
      <c r="T1577" s="99">
        <v>78.808925089462619</v>
      </c>
      <c r="U1577" s="99">
        <v>0</v>
      </c>
      <c r="V1577" s="99">
        <v>0</v>
      </c>
      <c r="W1577" s="99">
        <v>0</v>
      </c>
      <c r="X1577" s="99">
        <v>78.808925089462619</v>
      </c>
      <c r="Y1577" s="99">
        <v>1075.0910459663426</v>
      </c>
      <c r="Z1577" s="99">
        <v>0</v>
      </c>
      <c r="AA1577" s="99">
        <v>1075.0910459663426</v>
      </c>
      <c r="AB1577" s="99">
        <v>11.156254368381278</v>
      </c>
      <c r="AC1577" s="99">
        <v>378.79774447719205</v>
      </c>
      <c r="AD1577" s="99">
        <v>61.616851049982749</v>
      </c>
    </row>
    <row r="1578" spans="4:30" hidden="1" outlineLevel="1" x14ac:dyDescent="0.2">
      <c r="F1578" s="91" t="s">
        <v>510</v>
      </c>
      <c r="G1578" s="86" t="s">
        <v>682</v>
      </c>
      <c r="H1578" s="92">
        <v>0</v>
      </c>
      <c r="I1578" s="99">
        <v>0</v>
      </c>
      <c r="J1578" s="99">
        <v>0</v>
      </c>
      <c r="K1578" s="99">
        <v>0</v>
      </c>
      <c r="L1578" s="99">
        <v>0</v>
      </c>
      <c r="M1578" s="99">
        <v>0</v>
      </c>
      <c r="N1578" s="99">
        <v>0</v>
      </c>
      <c r="O1578" s="99">
        <v>0</v>
      </c>
      <c r="P1578" s="99">
        <v>0</v>
      </c>
      <c r="Q1578" s="99">
        <v>0</v>
      </c>
      <c r="R1578" s="99">
        <v>0</v>
      </c>
      <c r="S1578" s="99">
        <v>0</v>
      </c>
      <c r="T1578" s="99">
        <v>0</v>
      </c>
      <c r="U1578" s="99">
        <v>0</v>
      </c>
      <c r="V1578" s="99">
        <v>0</v>
      </c>
      <c r="W1578" s="99">
        <v>0</v>
      </c>
      <c r="X1578" s="99">
        <v>0</v>
      </c>
      <c r="Y1578" s="99">
        <v>0</v>
      </c>
      <c r="Z1578" s="99">
        <v>0</v>
      </c>
      <c r="AA1578" s="99">
        <v>0</v>
      </c>
      <c r="AB1578" s="99">
        <v>0</v>
      </c>
      <c r="AC1578" s="99">
        <v>0</v>
      </c>
      <c r="AD1578" s="99">
        <v>0</v>
      </c>
    </row>
    <row r="1579" spans="4:30" hidden="1" outlineLevel="1" x14ac:dyDescent="0.2">
      <c r="F1579" s="91" t="s">
        <v>510</v>
      </c>
      <c r="G1579" s="86" t="s">
        <v>681</v>
      </c>
      <c r="H1579" s="92">
        <v>0</v>
      </c>
      <c r="I1579" s="99">
        <v>0</v>
      </c>
      <c r="J1579" s="99">
        <v>0</v>
      </c>
      <c r="K1579" s="99">
        <v>0</v>
      </c>
      <c r="L1579" s="99">
        <v>0</v>
      </c>
      <c r="M1579" s="99">
        <v>0</v>
      </c>
      <c r="N1579" s="99">
        <v>0</v>
      </c>
      <c r="O1579" s="99">
        <v>0</v>
      </c>
      <c r="P1579" s="99">
        <v>0</v>
      </c>
      <c r="Q1579" s="99">
        <v>0</v>
      </c>
      <c r="R1579" s="99">
        <v>0</v>
      </c>
      <c r="S1579" s="99">
        <v>0</v>
      </c>
      <c r="T1579" s="99">
        <v>0</v>
      </c>
      <c r="U1579" s="99">
        <v>0</v>
      </c>
      <c r="V1579" s="99">
        <v>0</v>
      </c>
      <c r="W1579" s="99">
        <v>0</v>
      </c>
      <c r="X1579" s="99">
        <v>0</v>
      </c>
      <c r="Y1579" s="99">
        <v>0</v>
      </c>
      <c r="Z1579" s="99">
        <v>0</v>
      </c>
      <c r="AA1579" s="99">
        <v>0</v>
      </c>
      <c r="AB1579" s="99">
        <v>0</v>
      </c>
      <c r="AC1579" s="99">
        <v>0</v>
      </c>
      <c r="AD1579" s="99">
        <v>0</v>
      </c>
    </row>
    <row r="1580" spans="4:30" collapsed="1" x14ac:dyDescent="0.2">
      <c r="D1580" s="84" t="s">
        <v>511</v>
      </c>
      <c r="E1580" s="104">
        <v>52685</v>
      </c>
      <c r="F1580" s="102" t="s">
        <v>510</v>
      </c>
      <c r="G1580" s="86" t="s">
        <v>679</v>
      </c>
      <c r="H1580" s="92">
        <v>52685</v>
      </c>
      <c r="I1580" s="99">
        <v>38549.088698358675</v>
      </c>
      <c r="J1580" s="99">
        <v>1850.8414419514588</v>
      </c>
      <c r="K1580" s="99">
        <v>5790.2560999177422</v>
      </c>
      <c r="L1580" s="99">
        <v>37.579582727988594</v>
      </c>
      <c r="M1580" s="99">
        <v>0</v>
      </c>
      <c r="N1580" s="99">
        <v>5827.8356826457311</v>
      </c>
      <c r="O1580" s="99">
        <v>3826.5170811375033</v>
      </c>
      <c r="P1580" s="99">
        <v>169.81530358589492</v>
      </c>
      <c r="Q1580" s="99">
        <v>0</v>
      </c>
      <c r="R1580" s="99">
        <v>0</v>
      </c>
      <c r="S1580" s="99">
        <v>3996.3323847233983</v>
      </c>
      <c r="T1580" s="99">
        <v>111.31259615694161</v>
      </c>
      <c r="U1580" s="99">
        <v>524.21066351306479</v>
      </c>
      <c r="V1580" s="99">
        <v>0</v>
      </c>
      <c r="W1580" s="99">
        <v>0</v>
      </c>
      <c r="X1580" s="99">
        <v>635.52325967000638</v>
      </c>
      <c r="Y1580" s="99">
        <v>1350.0284929259149</v>
      </c>
      <c r="Z1580" s="99">
        <v>4.5870328614164242</v>
      </c>
      <c r="AA1580" s="99">
        <v>1354.6155257873313</v>
      </c>
      <c r="AB1580" s="99">
        <v>14.872519579314133</v>
      </c>
      <c r="AC1580" s="99">
        <v>391.52915279070663</v>
      </c>
      <c r="AD1580" s="99">
        <v>64.361334493377413</v>
      </c>
    </row>
    <row r="1581" spans="4:30" hidden="1" outlineLevel="1" x14ac:dyDescent="0.2">
      <c r="F1581" s="91" t="s">
        <v>508</v>
      </c>
      <c r="G1581" s="86" t="s">
        <v>687</v>
      </c>
      <c r="H1581" s="92">
        <v>0</v>
      </c>
      <c r="I1581" s="99">
        <v>0</v>
      </c>
      <c r="J1581" s="99">
        <v>0</v>
      </c>
      <c r="K1581" s="99">
        <v>0</v>
      </c>
      <c r="L1581" s="99">
        <v>0</v>
      </c>
      <c r="M1581" s="99">
        <v>0</v>
      </c>
      <c r="N1581" s="99">
        <v>0</v>
      </c>
      <c r="O1581" s="99">
        <v>0</v>
      </c>
      <c r="P1581" s="99">
        <v>0</v>
      </c>
      <c r="Q1581" s="99">
        <v>0</v>
      </c>
      <c r="R1581" s="99">
        <v>0</v>
      </c>
      <c r="S1581" s="99">
        <v>0</v>
      </c>
      <c r="T1581" s="99">
        <v>0</v>
      </c>
      <c r="U1581" s="99">
        <v>0</v>
      </c>
      <c r="V1581" s="99">
        <v>0</v>
      </c>
      <c r="W1581" s="99">
        <v>0</v>
      </c>
      <c r="X1581" s="99">
        <v>0</v>
      </c>
      <c r="Y1581" s="99">
        <v>0</v>
      </c>
      <c r="Z1581" s="99">
        <v>0</v>
      </c>
      <c r="AA1581" s="99">
        <v>0</v>
      </c>
      <c r="AB1581" s="99">
        <v>0</v>
      </c>
      <c r="AC1581" s="99">
        <v>0</v>
      </c>
      <c r="AD1581" s="99">
        <v>0</v>
      </c>
    </row>
    <row r="1582" spans="4:30" hidden="1" outlineLevel="1" x14ac:dyDescent="0.2">
      <c r="F1582" s="91" t="s">
        <v>508</v>
      </c>
      <c r="G1582" s="86" t="s">
        <v>686</v>
      </c>
      <c r="H1582" s="92">
        <v>0</v>
      </c>
      <c r="I1582" s="99">
        <v>0</v>
      </c>
      <c r="J1582" s="99">
        <v>0</v>
      </c>
      <c r="K1582" s="99">
        <v>0</v>
      </c>
      <c r="L1582" s="99">
        <v>0</v>
      </c>
      <c r="M1582" s="99">
        <v>0</v>
      </c>
      <c r="N1582" s="99">
        <v>0</v>
      </c>
      <c r="O1582" s="99">
        <v>0</v>
      </c>
      <c r="P1582" s="99">
        <v>0</v>
      </c>
      <c r="Q1582" s="99">
        <v>0</v>
      </c>
      <c r="R1582" s="99">
        <v>0</v>
      </c>
      <c r="S1582" s="99">
        <v>0</v>
      </c>
      <c r="T1582" s="99">
        <v>0</v>
      </c>
      <c r="U1582" s="99">
        <v>0</v>
      </c>
      <c r="V1582" s="99">
        <v>0</v>
      </c>
      <c r="W1582" s="99">
        <v>0</v>
      </c>
      <c r="X1582" s="99">
        <v>0</v>
      </c>
      <c r="Y1582" s="99">
        <v>0</v>
      </c>
      <c r="Z1582" s="99">
        <v>0</v>
      </c>
      <c r="AA1582" s="99">
        <v>0</v>
      </c>
      <c r="AB1582" s="99">
        <v>0</v>
      </c>
      <c r="AC1582" s="99">
        <v>0</v>
      </c>
      <c r="AD1582" s="99">
        <v>0</v>
      </c>
    </row>
    <row r="1583" spans="4:30" hidden="1" outlineLevel="1" x14ac:dyDescent="0.2">
      <c r="F1583" s="91" t="s">
        <v>508</v>
      </c>
      <c r="G1583" s="86" t="s">
        <v>685</v>
      </c>
      <c r="H1583" s="92">
        <v>0</v>
      </c>
      <c r="I1583" s="99">
        <v>0</v>
      </c>
      <c r="J1583" s="99">
        <v>0</v>
      </c>
      <c r="K1583" s="99">
        <v>0</v>
      </c>
      <c r="L1583" s="99">
        <v>0</v>
      </c>
      <c r="M1583" s="99">
        <v>0</v>
      </c>
      <c r="N1583" s="99">
        <v>0</v>
      </c>
      <c r="O1583" s="99">
        <v>0</v>
      </c>
      <c r="P1583" s="99">
        <v>0</v>
      </c>
      <c r="Q1583" s="99">
        <v>0</v>
      </c>
      <c r="R1583" s="99">
        <v>0</v>
      </c>
      <c r="S1583" s="99">
        <v>0</v>
      </c>
      <c r="T1583" s="99">
        <v>0</v>
      </c>
      <c r="U1583" s="99">
        <v>0</v>
      </c>
      <c r="V1583" s="99">
        <v>0</v>
      </c>
      <c r="W1583" s="99">
        <v>0</v>
      </c>
      <c r="X1583" s="99">
        <v>0</v>
      </c>
      <c r="Y1583" s="99">
        <v>0</v>
      </c>
      <c r="Z1583" s="99">
        <v>0</v>
      </c>
      <c r="AA1583" s="99">
        <v>0</v>
      </c>
      <c r="AB1583" s="99">
        <v>0</v>
      </c>
      <c r="AC1583" s="99">
        <v>0</v>
      </c>
      <c r="AD1583" s="99">
        <v>0</v>
      </c>
    </row>
    <row r="1584" spans="4:30" hidden="1" outlineLevel="1" x14ac:dyDescent="0.2">
      <c r="F1584" s="91" t="s">
        <v>508</v>
      </c>
      <c r="G1584" s="86" t="s">
        <v>684</v>
      </c>
      <c r="H1584" s="92">
        <v>0</v>
      </c>
      <c r="I1584" s="99">
        <v>0</v>
      </c>
      <c r="J1584" s="99">
        <v>0</v>
      </c>
      <c r="K1584" s="99">
        <v>0</v>
      </c>
      <c r="L1584" s="99">
        <v>0</v>
      </c>
      <c r="M1584" s="99">
        <v>0</v>
      </c>
      <c r="N1584" s="99">
        <v>0</v>
      </c>
      <c r="O1584" s="99">
        <v>0</v>
      </c>
      <c r="P1584" s="99">
        <v>0</v>
      </c>
      <c r="Q1584" s="99">
        <v>0</v>
      </c>
      <c r="R1584" s="99">
        <v>0</v>
      </c>
      <c r="S1584" s="99">
        <v>0</v>
      </c>
      <c r="T1584" s="99">
        <v>0</v>
      </c>
      <c r="U1584" s="99">
        <v>0</v>
      </c>
      <c r="V1584" s="99">
        <v>0</v>
      </c>
      <c r="W1584" s="99">
        <v>0</v>
      </c>
      <c r="X1584" s="99">
        <v>0</v>
      </c>
      <c r="Y1584" s="99">
        <v>0</v>
      </c>
      <c r="Z1584" s="99">
        <v>0</v>
      </c>
      <c r="AA1584" s="99">
        <v>0</v>
      </c>
      <c r="AB1584" s="99">
        <v>0</v>
      </c>
      <c r="AC1584" s="99">
        <v>0</v>
      </c>
      <c r="AD1584" s="99">
        <v>0</v>
      </c>
    </row>
    <row r="1585" spans="4:30" hidden="1" outlineLevel="1" x14ac:dyDescent="0.2">
      <c r="F1585" s="91" t="s">
        <v>508</v>
      </c>
      <c r="G1585" s="86" t="s">
        <v>683</v>
      </c>
      <c r="H1585" s="92">
        <v>0</v>
      </c>
      <c r="I1585" s="99">
        <v>0</v>
      </c>
      <c r="J1585" s="99">
        <v>0</v>
      </c>
      <c r="K1585" s="99">
        <v>0</v>
      </c>
      <c r="L1585" s="99">
        <v>0</v>
      </c>
      <c r="M1585" s="99">
        <v>0</v>
      </c>
      <c r="N1585" s="99">
        <v>0</v>
      </c>
      <c r="O1585" s="99">
        <v>0</v>
      </c>
      <c r="P1585" s="99">
        <v>0</v>
      </c>
      <c r="Q1585" s="99">
        <v>0</v>
      </c>
      <c r="R1585" s="99">
        <v>0</v>
      </c>
      <c r="S1585" s="99">
        <v>0</v>
      </c>
      <c r="T1585" s="99">
        <v>0</v>
      </c>
      <c r="U1585" s="99">
        <v>0</v>
      </c>
      <c r="V1585" s="99">
        <v>0</v>
      </c>
      <c r="W1585" s="99">
        <v>0</v>
      </c>
      <c r="X1585" s="99">
        <v>0</v>
      </c>
      <c r="Y1585" s="99">
        <v>0</v>
      </c>
      <c r="Z1585" s="99">
        <v>0</v>
      </c>
      <c r="AA1585" s="99">
        <v>0</v>
      </c>
      <c r="AB1585" s="99">
        <v>0</v>
      </c>
      <c r="AC1585" s="99">
        <v>0</v>
      </c>
      <c r="AD1585" s="99">
        <v>0</v>
      </c>
    </row>
    <row r="1586" spans="4:30" hidden="1" outlineLevel="1" x14ac:dyDescent="0.2">
      <c r="F1586" s="91" t="s">
        <v>508</v>
      </c>
      <c r="G1586" s="86" t="s">
        <v>682</v>
      </c>
      <c r="H1586" s="92">
        <v>0</v>
      </c>
      <c r="I1586" s="99">
        <v>0</v>
      </c>
      <c r="J1586" s="99">
        <v>0</v>
      </c>
      <c r="K1586" s="99">
        <v>0</v>
      </c>
      <c r="L1586" s="99">
        <v>0</v>
      </c>
      <c r="M1586" s="99">
        <v>0</v>
      </c>
      <c r="N1586" s="99">
        <v>0</v>
      </c>
      <c r="O1586" s="99">
        <v>0</v>
      </c>
      <c r="P1586" s="99">
        <v>0</v>
      </c>
      <c r="Q1586" s="99">
        <v>0</v>
      </c>
      <c r="R1586" s="99">
        <v>0</v>
      </c>
      <c r="S1586" s="99">
        <v>0</v>
      </c>
      <c r="T1586" s="99">
        <v>0</v>
      </c>
      <c r="U1586" s="99">
        <v>0</v>
      </c>
      <c r="V1586" s="99">
        <v>0</v>
      </c>
      <c r="W1586" s="99">
        <v>0</v>
      </c>
      <c r="X1586" s="99">
        <v>0</v>
      </c>
      <c r="Y1586" s="99">
        <v>0</v>
      </c>
      <c r="Z1586" s="99">
        <v>0</v>
      </c>
      <c r="AA1586" s="99">
        <v>0</v>
      </c>
      <c r="AB1586" s="99">
        <v>0</v>
      </c>
      <c r="AC1586" s="99">
        <v>0</v>
      </c>
      <c r="AD1586" s="99">
        <v>0</v>
      </c>
    </row>
    <row r="1587" spans="4:30" hidden="1" outlineLevel="1" x14ac:dyDescent="0.2">
      <c r="F1587" s="91" t="s">
        <v>508</v>
      </c>
      <c r="G1587" s="86" t="s">
        <v>681</v>
      </c>
      <c r="H1587" s="92">
        <v>25214</v>
      </c>
      <c r="I1587" s="99">
        <v>0</v>
      </c>
      <c r="J1587" s="99">
        <v>0</v>
      </c>
      <c r="K1587" s="99">
        <v>0</v>
      </c>
      <c r="L1587" s="99">
        <v>0</v>
      </c>
      <c r="M1587" s="99">
        <v>0</v>
      </c>
      <c r="N1587" s="99">
        <v>0</v>
      </c>
      <c r="O1587" s="99">
        <v>0</v>
      </c>
      <c r="P1587" s="99">
        <v>0</v>
      </c>
      <c r="Q1587" s="99">
        <v>0</v>
      </c>
      <c r="R1587" s="99">
        <v>0</v>
      </c>
      <c r="S1587" s="99">
        <v>0</v>
      </c>
      <c r="T1587" s="99">
        <v>0</v>
      </c>
      <c r="U1587" s="99">
        <v>0</v>
      </c>
      <c r="V1587" s="99">
        <v>0</v>
      </c>
      <c r="W1587" s="99">
        <v>0</v>
      </c>
      <c r="X1587" s="99">
        <v>0</v>
      </c>
      <c r="Y1587" s="99">
        <v>0</v>
      </c>
      <c r="Z1587" s="99">
        <v>0</v>
      </c>
      <c r="AA1587" s="99">
        <v>0</v>
      </c>
      <c r="AB1587" s="99">
        <v>0</v>
      </c>
      <c r="AC1587" s="99">
        <v>0</v>
      </c>
      <c r="AD1587" s="99">
        <v>25214</v>
      </c>
    </row>
    <row r="1588" spans="4:30" collapsed="1" x14ac:dyDescent="0.2">
      <c r="D1588" s="84" t="s">
        <v>509</v>
      </c>
      <c r="E1588" s="104">
        <v>25214</v>
      </c>
      <c r="F1588" s="102" t="s">
        <v>508</v>
      </c>
      <c r="G1588" s="86" t="s">
        <v>679</v>
      </c>
      <c r="H1588" s="92">
        <v>25214</v>
      </c>
      <c r="I1588" s="99">
        <v>0</v>
      </c>
      <c r="J1588" s="99">
        <v>0</v>
      </c>
      <c r="K1588" s="99">
        <v>0</v>
      </c>
      <c r="L1588" s="99">
        <v>0</v>
      </c>
      <c r="M1588" s="99">
        <v>0</v>
      </c>
      <c r="N1588" s="99">
        <v>0</v>
      </c>
      <c r="O1588" s="99">
        <v>0</v>
      </c>
      <c r="P1588" s="99">
        <v>0</v>
      </c>
      <c r="Q1588" s="99">
        <v>0</v>
      </c>
      <c r="R1588" s="99">
        <v>0</v>
      </c>
      <c r="S1588" s="99">
        <v>0</v>
      </c>
      <c r="T1588" s="99">
        <v>0</v>
      </c>
      <c r="U1588" s="99">
        <v>0</v>
      </c>
      <c r="V1588" s="99">
        <v>0</v>
      </c>
      <c r="W1588" s="99">
        <v>0</v>
      </c>
      <c r="X1588" s="99">
        <v>0</v>
      </c>
      <c r="Y1588" s="99">
        <v>0</v>
      </c>
      <c r="Z1588" s="99">
        <v>0</v>
      </c>
      <c r="AA1588" s="99">
        <v>0</v>
      </c>
      <c r="AB1588" s="99">
        <v>0</v>
      </c>
      <c r="AC1588" s="99">
        <v>0</v>
      </c>
      <c r="AD1588" s="99">
        <v>25214</v>
      </c>
    </row>
    <row r="1589" spans="4:30" hidden="1" outlineLevel="1" x14ac:dyDescent="0.2">
      <c r="F1589" s="91" t="s">
        <v>506</v>
      </c>
      <c r="G1589" s="86" t="s">
        <v>687</v>
      </c>
      <c r="H1589" s="92">
        <v>0</v>
      </c>
      <c r="I1589" s="99">
        <v>0</v>
      </c>
      <c r="J1589" s="99">
        <v>0</v>
      </c>
      <c r="K1589" s="99">
        <v>0</v>
      </c>
      <c r="L1589" s="99">
        <v>0</v>
      </c>
      <c r="M1589" s="99">
        <v>0</v>
      </c>
      <c r="N1589" s="99">
        <v>0</v>
      </c>
      <c r="O1589" s="99">
        <v>0</v>
      </c>
      <c r="P1589" s="99">
        <v>0</v>
      </c>
      <c r="Q1589" s="99">
        <v>0</v>
      </c>
      <c r="R1589" s="99">
        <v>0</v>
      </c>
      <c r="S1589" s="99">
        <v>0</v>
      </c>
      <c r="T1589" s="99">
        <v>0</v>
      </c>
      <c r="U1589" s="99">
        <v>0</v>
      </c>
      <c r="V1589" s="99">
        <v>0</v>
      </c>
      <c r="W1589" s="99">
        <v>0</v>
      </c>
      <c r="X1589" s="99">
        <v>0</v>
      </c>
      <c r="Y1589" s="99">
        <v>0</v>
      </c>
      <c r="Z1589" s="99">
        <v>0</v>
      </c>
      <c r="AA1589" s="99">
        <v>0</v>
      </c>
      <c r="AB1589" s="99">
        <v>0</v>
      </c>
      <c r="AC1589" s="99">
        <v>0</v>
      </c>
      <c r="AD1589" s="99">
        <v>0</v>
      </c>
    </row>
    <row r="1590" spans="4:30" hidden="1" outlineLevel="1" x14ac:dyDescent="0.2">
      <c r="F1590" s="91" t="s">
        <v>506</v>
      </c>
      <c r="G1590" s="86" t="s">
        <v>686</v>
      </c>
      <c r="H1590" s="92">
        <v>0</v>
      </c>
      <c r="I1590" s="99">
        <v>0</v>
      </c>
      <c r="J1590" s="99">
        <v>0</v>
      </c>
      <c r="K1590" s="99">
        <v>0</v>
      </c>
      <c r="L1590" s="99">
        <v>0</v>
      </c>
      <c r="M1590" s="99">
        <v>0</v>
      </c>
      <c r="N1590" s="99">
        <v>0</v>
      </c>
      <c r="O1590" s="99">
        <v>0</v>
      </c>
      <c r="P1590" s="99">
        <v>0</v>
      </c>
      <c r="Q1590" s="99">
        <v>0</v>
      </c>
      <c r="R1590" s="99">
        <v>0</v>
      </c>
      <c r="S1590" s="99">
        <v>0</v>
      </c>
      <c r="T1590" s="99">
        <v>0</v>
      </c>
      <c r="U1590" s="99">
        <v>0</v>
      </c>
      <c r="V1590" s="99">
        <v>0</v>
      </c>
      <c r="W1590" s="99">
        <v>0</v>
      </c>
      <c r="X1590" s="99">
        <v>0</v>
      </c>
      <c r="Y1590" s="99">
        <v>0</v>
      </c>
      <c r="Z1590" s="99">
        <v>0</v>
      </c>
      <c r="AA1590" s="99">
        <v>0</v>
      </c>
      <c r="AB1590" s="99">
        <v>0</v>
      </c>
      <c r="AC1590" s="99">
        <v>0</v>
      </c>
      <c r="AD1590" s="99">
        <v>0</v>
      </c>
    </row>
    <row r="1591" spans="4:30" hidden="1" outlineLevel="1" x14ac:dyDescent="0.2">
      <c r="F1591" s="91" t="s">
        <v>506</v>
      </c>
      <c r="G1591" s="86" t="s">
        <v>685</v>
      </c>
      <c r="H1591" s="92">
        <v>0</v>
      </c>
      <c r="I1591" s="99">
        <v>0</v>
      </c>
      <c r="J1591" s="99">
        <v>0</v>
      </c>
      <c r="K1591" s="99">
        <v>0</v>
      </c>
      <c r="L1591" s="99">
        <v>0</v>
      </c>
      <c r="M1591" s="99">
        <v>0</v>
      </c>
      <c r="N1591" s="99">
        <v>0</v>
      </c>
      <c r="O1591" s="99">
        <v>0</v>
      </c>
      <c r="P1591" s="99">
        <v>0</v>
      </c>
      <c r="Q1591" s="99">
        <v>0</v>
      </c>
      <c r="R1591" s="99">
        <v>0</v>
      </c>
      <c r="S1591" s="99">
        <v>0</v>
      </c>
      <c r="T1591" s="99">
        <v>0</v>
      </c>
      <c r="U1591" s="99">
        <v>0</v>
      </c>
      <c r="V1591" s="99">
        <v>0</v>
      </c>
      <c r="W1591" s="99">
        <v>0</v>
      </c>
      <c r="X1591" s="99">
        <v>0</v>
      </c>
      <c r="Y1591" s="99">
        <v>0</v>
      </c>
      <c r="Z1591" s="99">
        <v>0</v>
      </c>
      <c r="AA1591" s="99">
        <v>0</v>
      </c>
      <c r="AB1591" s="99">
        <v>0</v>
      </c>
      <c r="AC1591" s="99">
        <v>0</v>
      </c>
      <c r="AD1591" s="99">
        <v>0</v>
      </c>
    </row>
    <row r="1592" spans="4:30" hidden="1" outlineLevel="1" x14ac:dyDescent="0.2">
      <c r="F1592" s="91" t="s">
        <v>506</v>
      </c>
      <c r="G1592" s="86" t="s">
        <v>684</v>
      </c>
      <c r="H1592" s="92">
        <v>0</v>
      </c>
      <c r="I1592" s="99">
        <v>0</v>
      </c>
      <c r="J1592" s="99">
        <v>0</v>
      </c>
      <c r="K1592" s="99">
        <v>0</v>
      </c>
      <c r="L1592" s="99">
        <v>0</v>
      </c>
      <c r="M1592" s="99">
        <v>0</v>
      </c>
      <c r="N1592" s="99">
        <v>0</v>
      </c>
      <c r="O1592" s="99">
        <v>0</v>
      </c>
      <c r="P1592" s="99">
        <v>0</v>
      </c>
      <c r="Q1592" s="99">
        <v>0</v>
      </c>
      <c r="R1592" s="99">
        <v>0</v>
      </c>
      <c r="S1592" s="99">
        <v>0</v>
      </c>
      <c r="T1592" s="99">
        <v>0</v>
      </c>
      <c r="U1592" s="99">
        <v>0</v>
      </c>
      <c r="V1592" s="99">
        <v>0</v>
      </c>
      <c r="W1592" s="99">
        <v>0</v>
      </c>
      <c r="X1592" s="99">
        <v>0</v>
      </c>
      <c r="Y1592" s="99">
        <v>0</v>
      </c>
      <c r="Z1592" s="99">
        <v>0</v>
      </c>
      <c r="AA1592" s="99">
        <v>0</v>
      </c>
      <c r="AB1592" s="99">
        <v>0</v>
      </c>
      <c r="AC1592" s="99">
        <v>0</v>
      </c>
      <c r="AD1592" s="99">
        <v>0</v>
      </c>
    </row>
    <row r="1593" spans="4:30" hidden="1" outlineLevel="1" x14ac:dyDescent="0.2">
      <c r="F1593" s="91" t="s">
        <v>506</v>
      </c>
      <c r="G1593" s="86" t="s">
        <v>683</v>
      </c>
      <c r="H1593" s="92">
        <v>0</v>
      </c>
      <c r="I1593" s="99">
        <v>0</v>
      </c>
      <c r="J1593" s="99">
        <v>0</v>
      </c>
      <c r="K1593" s="99">
        <v>0</v>
      </c>
      <c r="L1593" s="99">
        <v>0</v>
      </c>
      <c r="M1593" s="99">
        <v>0</v>
      </c>
      <c r="N1593" s="99">
        <v>0</v>
      </c>
      <c r="O1593" s="99">
        <v>0</v>
      </c>
      <c r="P1593" s="99">
        <v>0</v>
      </c>
      <c r="Q1593" s="99">
        <v>0</v>
      </c>
      <c r="R1593" s="99">
        <v>0</v>
      </c>
      <c r="S1593" s="99">
        <v>0</v>
      </c>
      <c r="T1593" s="99">
        <v>0</v>
      </c>
      <c r="U1593" s="99">
        <v>0</v>
      </c>
      <c r="V1593" s="99">
        <v>0</v>
      </c>
      <c r="W1593" s="99">
        <v>0</v>
      </c>
      <c r="X1593" s="99">
        <v>0</v>
      </c>
      <c r="Y1593" s="99">
        <v>0</v>
      </c>
      <c r="Z1593" s="99">
        <v>0</v>
      </c>
      <c r="AA1593" s="99">
        <v>0</v>
      </c>
      <c r="AB1593" s="99">
        <v>0</v>
      </c>
      <c r="AC1593" s="99">
        <v>0</v>
      </c>
      <c r="AD1593" s="99">
        <v>0</v>
      </c>
    </row>
    <row r="1594" spans="4:30" hidden="1" outlineLevel="1" x14ac:dyDescent="0.2">
      <c r="F1594" s="91" t="s">
        <v>506</v>
      </c>
      <c r="G1594" s="86" t="s">
        <v>682</v>
      </c>
      <c r="H1594" s="92">
        <v>0</v>
      </c>
      <c r="I1594" s="99">
        <v>0</v>
      </c>
      <c r="J1594" s="99">
        <v>0</v>
      </c>
      <c r="K1594" s="99">
        <v>0</v>
      </c>
      <c r="L1594" s="99">
        <v>0</v>
      </c>
      <c r="M1594" s="99">
        <v>0</v>
      </c>
      <c r="N1594" s="99">
        <v>0</v>
      </c>
      <c r="O1594" s="99">
        <v>0</v>
      </c>
      <c r="P1594" s="99">
        <v>0</v>
      </c>
      <c r="Q1594" s="99">
        <v>0</v>
      </c>
      <c r="R1594" s="99">
        <v>0</v>
      </c>
      <c r="S1594" s="99">
        <v>0</v>
      </c>
      <c r="T1594" s="99">
        <v>0</v>
      </c>
      <c r="U1594" s="99">
        <v>0</v>
      </c>
      <c r="V1594" s="99">
        <v>0</v>
      </c>
      <c r="W1594" s="99">
        <v>0</v>
      </c>
      <c r="X1594" s="99">
        <v>0</v>
      </c>
      <c r="Y1594" s="99">
        <v>0</v>
      </c>
      <c r="Z1594" s="99">
        <v>0</v>
      </c>
      <c r="AA1594" s="99">
        <v>0</v>
      </c>
      <c r="AB1594" s="99">
        <v>0</v>
      </c>
      <c r="AC1594" s="99">
        <v>0</v>
      </c>
      <c r="AD1594" s="99">
        <v>0</v>
      </c>
    </row>
    <row r="1595" spans="4:30" hidden="1" outlineLevel="1" x14ac:dyDescent="0.2">
      <c r="F1595" s="91" t="s">
        <v>506</v>
      </c>
      <c r="G1595" s="86" t="s">
        <v>681</v>
      </c>
      <c r="H1595" s="92">
        <v>77653</v>
      </c>
      <c r="I1595" s="99">
        <v>34816.26168074421</v>
      </c>
      <c r="J1595" s="99">
        <v>20629.577168139738</v>
      </c>
      <c r="K1595" s="99">
        <v>5910.725685624112</v>
      </c>
      <c r="L1595" s="99">
        <v>3897.2825538783804</v>
      </c>
      <c r="M1595" s="99">
        <v>633.04374010081722</v>
      </c>
      <c r="N1595" s="99">
        <v>10441.05197960331</v>
      </c>
      <c r="O1595" s="99">
        <v>2888.6244876917731</v>
      </c>
      <c r="P1595" s="99">
        <v>1011.9113867136929</v>
      </c>
      <c r="Q1595" s="99">
        <v>2205.6178478039269</v>
      </c>
      <c r="R1595" s="99">
        <v>387.64565357350295</v>
      </c>
      <c r="S1595" s="99">
        <v>6493.7993757828963</v>
      </c>
      <c r="T1595" s="99">
        <v>19.908414917762428</v>
      </c>
      <c r="U1595" s="99">
        <v>600.28649663981787</v>
      </c>
      <c r="V1595" s="99">
        <v>3243.5534153493027</v>
      </c>
      <c r="W1595" s="99">
        <v>581.46967205275519</v>
      </c>
      <c r="X1595" s="99">
        <v>4445.217998959638</v>
      </c>
      <c r="Y1595" s="99">
        <v>801.30595443868276</v>
      </c>
      <c r="Z1595" s="99">
        <v>17.150838470994668</v>
      </c>
      <c r="AA1595" s="99">
        <v>818.45679290967746</v>
      </c>
      <c r="AB1595" s="99">
        <v>8.6350038605355302</v>
      </c>
      <c r="AC1595" s="99">
        <v>0</v>
      </c>
      <c r="AD1595" s="99">
        <v>0</v>
      </c>
    </row>
    <row r="1596" spans="4:30" collapsed="1" x14ac:dyDescent="0.2">
      <c r="D1596" s="84" t="s">
        <v>507</v>
      </c>
      <c r="E1596" s="104">
        <v>77653</v>
      </c>
      <c r="F1596" s="102" t="s">
        <v>506</v>
      </c>
      <c r="G1596" s="86" t="s">
        <v>679</v>
      </c>
      <c r="H1596" s="92">
        <v>77653</v>
      </c>
      <c r="I1596" s="99">
        <v>34816.26168074421</v>
      </c>
      <c r="J1596" s="99">
        <v>20629.577168139738</v>
      </c>
      <c r="K1596" s="99">
        <v>5910.725685624112</v>
      </c>
      <c r="L1596" s="99">
        <v>3897.2825538783804</v>
      </c>
      <c r="M1596" s="99">
        <v>633.04374010081722</v>
      </c>
      <c r="N1596" s="99">
        <v>10441.05197960331</v>
      </c>
      <c r="O1596" s="99">
        <v>2888.6244876917731</v>
      </c>
      <c r="P1596" s="99">
        <v>1011.9113867136929</v>
      </c>
      <c r="Q1596" s="99">
        <v>2205.6178478039269</v>
      </c>
      <c r="R1596" s="99">
        <v>387.64565357350295</v>
      </c>
      <c r="S1596" s="99">
        <v>6493.7993757828963</v>
      </c>
      <c r="T1596" s="99">
        <v>19.908414917762428</v>
      </c>
      <c r="U1596" s="99">
        <v>600.28649663981787</v>
      </c>
      <c r="V1596" s="99">
        <v>3243.5534153493027</v>
      </c>
      <c r="W1596" s="99">
        <v>581.46967205275519</v>
      </c>
      <c r="X1596" s="99">
        <v>4445.217998959638</v>
      </c>
      <c r="Y1596" s="99">
        <v>801.30595443868276</v>
      </c>
      <c r="Z1596" s="99">
        <v>17.150838470994668</v>
      </c>
      <c r="AA1596" s="99">
        <v>818.45679290967746</v>
      </c>
      <c r="AB1596" s="99">
        <v>8.6350038605355302</v>
      </c>
      <c r="AC1596" s="99">
        <v>0</v>
      </c>
      <c r="AD1596" s="99">
        <v>0</v>
      </c>
    </row>
    <row r="1597" spans="4:30" hidden="1" outlineLevel="1" x14ac:dyDescent="0.2">
      <c r="F1597" s="91" t="s">
        <v>504</v>
      </c>
      <c r="G1597" s="86" t="s">
        <v>687</v>
      </c>
      <c r="H1597" s="92">
        <v>0</v>
      </c>
      <c r="I1597" s="99">
        <v>0</v>
      </c>
      <c r="J1597" s="99">
        <v>0</v>
      </c>
      <c r="K1597" s="99">
        <v>0</v>
      </c>
      <c r="L1597" s="99">
        <v>0</v>
      </c>
      <c r="M1597" s="99">
        <v>0</v>
      </c>
      <c r="N1597" s="99">
        <v>0</v>
      </c>
      <c r="O1597" s="99">
        <v>0</v>
      </c>
      <c r="P1597" s="99">
        <v>0</v>
      </c>
      <c r="Q1597" s="99">
        <v>0</v>
      </c>
      <c r="R1597" s="99">
        <v>0</v>
      </c>
      <c r="S1597" s="99">
        <v>0</v>
      </c>
      <c r="T1597" s="99">
        <v>0</v>
      </c>
      <c r="U1597" s="99">
        <v>0</v>
      </c>
      <c r="V1597" s="99">
        <v>0</v>
      </c>
      <c r="W1597" s="99">
        <v>0</v>
      </c>
      <c r="X1597" s="99">
        <v>0</v>
      </c>
      <c r="Y1597" s="99">
        <v>0</v>
      </c>
      <c r="Z1597" s="99">
        <v>0</v>
      </c>
      <c r="AA1597" s="99">
        <v>0</v>
      </c>
      <c r="AB1597" s="99">
        <v>0</v>
      </c>
      <c r="AC1597" s="99">
        <v>0</v>
      </c>
      <c r="AD1597" s="99">
        <v>0</v>
      </c>
    </row>
    <row r="1598" spans="4:30" hidden="1" outlineLevel="1" x14ac:dyDescent="0.2">
      <c r="F1598" s="91" t="s">
        <v>504</v>
      </c>
      <c r="G1598" s="86" t="s">
        <v>686</v>
      </c>
      <c r="H1598" s="92">
        <v>0</v>
      </c>
      <c r="I1598" s="99">
        <v>0</v>
      </c>
      <c r="J1598" s="99">
        <v>0</v>
      </c>
      <c r="K1598" s="99">
        <v>0</v>
      </c>
      <c r="L1598" s="99">
        <v>0</v>
      </c>
      <c r="M1598" s="99">
        <v>0</v>
      </c>
      <c r="N1598" s="99">
        <v>0</v>
      </c>
      <c r="O1598" s="99">
        <v>0</v>
      </c>
      <c r="P1598" s="99">
        <v>0</v>
      </c>
      <c r="Q1598" s="99">
        <v>0</v>
      </c>
      <c r="R1598" s="99">
        <v>0</v>
      </c>
      <c r="S1598" s="99">
        <v>0</v>
      </c>
      <c r="T1598" s="99">
        <v>0</v>
      </c>
      <c r="U1598" s="99">
        <v>0</v>
      </c>
      <c r="V1598" s="99">
        <v>0</v>
      </c>
      <c r="W1598" s="99">
        <v>0</v>
      </c>
      <c r="X1598" s="99">
        <v>0</v>
      </c>
      <c r="Y1598" s="99">
        <v>0</v>
      </c>
      <c r="Z1598" s="99">
        <v>0</v>
      </c>
      <c r="AA1598" s="99">
        <v>0</v>
      </c>
      <c r="AB1598" s="99">
        <v>0</v>
      </c>
      <c r="AC1598" s="99">
        <v>0</v>
      </c>
      <c r="AD1598" s="99">
        <v>0</v>
      </c>
    </row>
    <row r="1599" spans="4:30" hidden="1" outlineLevel="1" x14ac:dyDescent="0.2">
      <c r="F1599" s="91" t="s">
        <v>504</v>
      </c>
      <c r="G1599" s="86" t="s">
        <v>685</v>
      </c>
      <c r="H1599" s="92">
        <v>0</v>
      </c>
      <c r="I1599" s="99">
        <v>0</v>
      </c>
      <c r="J1599" s="99">
        <v>0</v>
      </c>
      <c r="K1599" s="99">
        <v>0</v>
      </c>
      <c r="L1599" s="99">
        <v>0</v>
      </c>
      <c r="M1599" s="99">
        <v>0</v>
      </c>
      <c r="N1599" s="99">
        <v>0</v>
      </c>
      <c r="O1599" s="99">
        <v>0</v>
      </c>
      <c r="P1599" s="99">
        <v>0</v>
      </c>
      <c r="Q1599" s="99">
        <v>0</v>
      </c>
      <c r="R1599" s="99">
        <v>0</v>
      </c>
      <c r="S1599" s="99">
        <v>0</v>
      </c>
      <c r="T1599" s="99">
        <v>0</v>
      </c>
      <c r="U1599" s="99">
        <v>0</v>
      </c>
      <c r="V1599" s="99">
        <v>0</v>
      </c>
      <c r="W1599" s="99">
        <v>0</v>
      </c>
      <c r="X1599" s="99">
        <v>0</v>
      </c>
      <c r="Y1599" s="99">
        <v>0</v>
      </c>
      <c r="Z1599" s="99">
        <v>0</v>
      </c>
      <c r="AA1599" s="99">
        <v>0</v>
      </c>
      <c r="AB1599" s="99">
        <v>0</v>
      </c>
      <c r="AC1599" s="99">
        <v>0</v>
      </c>
      <c r="AD1599" s="99">
        <v>0</v>
      </c>
    </row>
    <row r="1600" spans="4:30" hidden="1" outlineLevel="1" x14ac:dyDescent="0.2">
      <c r="F1600" s="91" t="s">
        <v>504</v>
      </c>
      <c r="G1600" s="86" t="s">
        <v>684</v>
      </c>
      <c r="H1600" s="92">
        <v>0</v>
      </c>
      <c r="I1600" s="99">
        <v>0</v>
      </c>
      <c r="J1600" s="99">
        <v>0</v>
      </c>
      <c r="K1600" s="99">
        <v>0</v>
      </c>
      <c r="L1600" s="99">
        <v>0</v>
      </c>
      <c r="M1600" s="99">
        <v>0</v>
      </c>
      <c r="N1600" s="99">
        <v>0</v>
      </c>
      <c r="O1600" s="99">
        <v>0</v>
      </c>
      <c r="P1600" s="99">
        <v>0</v>
      </c>
      <c r="Q1600" s="99">
        <v>0</v>
      </c>
      <c r="R1600" s="99">
        <v>0</v>
      </c>
      <c r="S1600" s="99">
        <v>0</v>
      </c>
      <c r="T1600" s="99">
        <v>0</v>
      </c>
      <c r="U1600" s="99">
        <v>0</v>
      </c>
      <c r="V1600" s="99">
        <v>0</v>
      </c>
      <c r="W1600" s="99">
        <v>0</v>
      </c>
      <c r="X1600" s="99">
        <v>0</v>
      </c>
      <c r="Y1600" s="99">
        <v>0</v>
      </c>
      <c r="Z1600" s="99">
        <v>0</v>
      </c>
      <c r="AA1600" s="99">
        <v>0</v>
      </c>
      <c r="AB1600" s="99">
        <v>0</v>
      </c>
      <c r="AC1600" s="99">
        <v>0</v>
      </c>
      <c r="AD1600" s="99">
        <v>0</v>
      </c>
    </row>
    <row r="1601" spans="4:30" hidden="1" outlineLevel="1" x14ac:dyDescent="0.2">
      <c r="F1601" s="91" t="s">
        <v>504</v>
      </c>
      <c r="G1601" s="86" t="s">
        <v>683</v>
      </c>
      <c r="H1601" s="92">
        <v>0</v>
      </c>
      <c r="I1601" s="99">
        <v>0</v>
      </c>
      <c r="J1601" s="99">
        <v>0</v>
      </c>
      <c r="K1601" s="99">
        <v>0</v>
      </c>
      <c r="L1601" s="99">
        <v>0</v>
      </c>
      <c r="M1601" s="99">
        <v>0</v>
      </c>
      <c r="N1601" s="99">
        <v>0</v>
      </c>
      <c r="O1601" s="99">
        <v>0</v>
      </c>
      <c r="P1601" s="99">
        <v>0</v>
      </c>
      <c r="Q1601" s="99">
        <v>0</v>
      </c>
      <c r="R1601" s="99">
        <v>0</v>
      </c>
      <c r="S1601" s="99">
        <v>0</v>
      </c>
      <c r="T1601" s="99">
        <v>0</v>
      </c>
      <c r="U1601" s="99">
        <v>0</v>
      </c>
      <c r="V1601" s="99">
        <v>0</v>
      </c>
      <c r="W1601" s="99">
        <v>0</v>
      </c>
      <c r="X1601" s="99">
        <v>0</v>
      </c>
      <c r="Y1601" s="99">
        <v>0</v>
      </c>
      <c r="Z1601" s="99">
        <v>0</v>
      </c>
      <c r="AA1601" s="99">
        <v>0</v>
      </c>
      <c r="AB1601" s="99">
        <v>0</v>
      </c>
      <c r="AC1601" s="99">
        <v>0</v>
      </c>
      <c r="AD1601" s="99">
        <v>0</v>
      </c>
    </row>
    <row r="1602" spans="4:30" hidden="1" outlineLevel="1" x14ac:dyDescent="0.2">
      <c r="F1602" s="91" t="s">
        <v>504</v>
      </c>
      <c r="G1602" s="86" t="s">
        <v>682</v>
      </c>
      <c r="H1602" s="92">
        <v>0</v>
      </c>
      <c r="I1602" s="99">
        <v>0</v>
      </c>
      <c r="J1602" s="99">
        <v>0</v>
      </c>
      <c r="K1602" s="99">
        <v>0</v>
      </c>
      <c r="L1602" s="99">
        <v>0</v>
      </c>
      <c r="M1602" s="99">
        <v>0</v>
      </c>
      <c r="N1602" s="99">
        <v>0</v>
      </c>
      <c r="O1602" s="99">
        <v>0</v>
      </c>
      <c r="P1602" s="99">
        <v>0</v>
      </c>
      <c r="Q1602" s="99">
        <v>0</v>
      </c>
      <c r="R1602" s="99">
        <v>0</v>
      </c>
      <c r="S1602" s="99">
        <v>0</v>
      </c>
      <c r="T1602" s="99">
        <v>0</v>
      </c>
      <c r="U1602" s="99">
        <v>0</v>
      </c>
      <c r="V1602" s="99">
        <v>0</v>
      </c>
      <c r="W1602" s="99">
        <v>0</v>
      </c>
      <c r="X1602" s="99">
        <v>0</v>
      </c>
      <c r="Y1602" s="99">
        <v>0</v>
      </c>
      <c r="Z1602" s="99">
        <v>0</v>
      </c>
      <c r="AA1602" s="99">
        <v>0</v>
      </c>
      <c r="AB1602" s="99">
        <v>0</v>
      </c>
      <c r="AC1602" s="99">
        <v>0</v>
      </c>
      <c r="AD1602" s="99">
        <v>0</v>
      </c>
    </row>
    <row r="1603" spans="4:30" hidden="1" outlineLevel="1" x14ac:dyDescent="0.2">
      <c r="F1603" s="91" t="s">
        <v>504</v>
      </c>
      <c r="G1603" s="86" t="s">
        <v>681</v>
      </c>
      <c r="H1603" s="92">
        <v>61150</v>
      </c>
      <c r="I1603" s="99">
        <v>0</v>
      </c>
      <c r="J1603" s="99">
        <v>0</v>
      </c>
      <c r="K1603" s="99">
        <v>0</v>
      </c>
      <c r="L1603" s="99">
        <v>0</v>
      </c>
      <c r="M1603" s="99">
        <v>0</v>
      </c>
      <c r="N1603" s="99">
        <v>0</v>
      </c>
      <c r="O1603" s="99">
        <v>0</v>
      </c>
      <c r="P1603" s="99">
        <v>0</v>
      </c>
      <c r="Q1603" s="99">
        <v>0</v>
      </c>
      <c r="R1603" s="99">
        <v>0</v>
      </c>
      <c r="S1603" s="99">
        <v>0</v>
      </c>
      <c r="T1603" s="99">
        <v>0</v>
      </c>
      <c r="U1603" s="99">
        <v>0</v>
      </c>
      <c r="V1603" s="99">
        <v>0</v>
      </c>
      <c r="W1603" s="99">
        <v>0</v>
      </c>
      <c r="X1603" s="99">
        <v>0</v>
      </c>
      <c r="Y1603" s="99">
        <v>0</v>
      </c>
      <c r="Z1603" s="99">
        <v>0</v>
      </c>
      <c r="AA1603" s="99">
        <v>0</v>
      </c>
      <c r="AB1603" s="99">
        <v>0</v>
      </c>
      <c r="AC1603" s="99">
        <v>61150</v>
      </c>
      <c r="AD1603" s="99">
        <v>0</v>
      </c>
    </row>
    <row r="1604" spans="4:30" collapsed="1" x14ac:dyDescent="0.2">
      <c r="D1604" s="84" t="s">
        <v>505</v>
      </c>
      <c r="E1604" s="104">
        <v>61150</v>
      </c>
      <c r="F1604" s="102" t="s">
        <v>504</v>
      </c>
      <c r="G1604" s="86" t="s">
        <v>679</v>
      </c>
      <c r="H1604" s="92">
        <v>61150</v>
      </c>
      <c r="I1604" s="99">
        <v>0</v>
      </c>
      <c r="J1604" s="99">
        <v>0</v>
      </c>
      <c r="K1604" s="99">
        <v>0</v>
      </c>
      <c r="L1604" s="99">
        <v>0</v>
      </c>
      <c r="M1604" s="99">
        <v>0</v>
      </c>
      <c r="N1604" s="99">
        <v>0</v>
      </c>
      <c r="O1604" s="99">
        <v>0</v>
      </c>
      <c r="P1604" s="99">
        <v>0</v>
      </c>
      <c r="Q1604" s="99">
        <v>0</v>
      </c>
      <c r="R1604" s="99">
        <v>0</v>
      </c>
      <c r="S1604" s="99">
        <v>0</v>
      </c>
      <c r="T1604" s="99">
        <v>0</v>
      </c>
      <c r="U1604" s="99">
        <v>0</v>
      </c>
      <c r="V1604" s="99">
        <v>0</v>
      </c>
      <c r="W1604" s="99">
        <v>0</v>
      </c>
      <c r="X1604" s="99">
        <v>0</v>
      </c>
      <c r="Y1604" s="99">
        <v>0</v>
      </c>
      <c r="Z1604" s="99">
        <v>0</v>
      </c>
      <c r="AA1604" s="99">
        <v>0</v>
      </c>
      <c r="AB1604" s="99">
        <v>0</v>
      </c>
      <c r="AC1604" s="99">
        <v>61150</v>
      </c>
      <c r="AD1604" s="99">
        <v>0</v>
      </c>
    </row>
    <row r="1605" spans="4:30" hidden="1" outlineLevel="1" x14ac:dyDescent="0.2">
      <c r="E1605" s="93"/>
      <c r="F1605" s="93"/>
      <c r="G1605" s="86" t="s">
        <v>687</v>
      </c>
      <c r="H1605" s="92">
        <v>0</v>
      </c>
      <c r="I1605" s="92">
        <v>0</v>
      </c>
      <c r="J1605" s="92">
        <v>0</v>
      </c>
      <c r="K1605" s="92">
        <v>0</v>
      </c>
      <c r="L1605" s="92">
        <v>0</v>
      </c>
      <c r="M1605" s="92">
        <v>0</v>
      </c>
      <c r="N1605" s="92">
        <v>0</v>
      </c>
      <c r="O1605" s="92">
        <v>0</v>
      </c>
      <c r="P1605" s="92">
        <v>0</v>
      </c>
      <c r="Q1605" s="92">
        <v>0</v>
      </c>
      <c r="R1605" s="92">
        <v>0</v>
      </c>
      <c r="S1605" s="92">
        <v>0</v>
      </c>
      <c r="T1605" s="92">
        <v>0</v>
      </c>
      <c r="U1605" s="92">
        <v>0</v>
      </c>
      <c r="V1605" s="92">
        <v>0</v>
      </c>
      <c r="W1605" s="92">
        <v>0</v>
      </c>
      <c r="X1605" s="92">
        <v>0</v>
      </c>
      <c r="Y1605" s="92">
        <v>0</v>
      </c>
      <c r="Z1605" s="92">
        <v>0</v>
      </c>
      <c r="AA1605" s="92">
        <v>0</v>
      </c>
      <c r="AB1605" s="92">
        <v>0</v>
      </c>
      <c r="AC1605" s="92">
        <v>0</v>
      </c>
      <c r="AD1605" s="92">
        <v>0</v>
      </c>
    </row>
    <row r="1606" spans="4:30" hidden="1" outlineLevel="1" x14ac:dyDescent="0.2">
      <c r="E1606" s="93"/>
      <c r="F1606" s="93"/>
      <c r="G1606" s="86" t="s">
        <v>686</v>
      </c>
      <c r="H1606" s="92">
        <v>0</v>
      </c>
      <c r="I1606" s="92">
        <v>0</v>
      </c>
      <c r="J1606" s="92">
        <v>0</v>
      </c>
      <c r="K1606" s="92">
        <v>0</v>
      </c>
      <c r="L1606" s="92">
        <v>0</v>
      </c>
      <c r="M1606" s="92">
        <v>0</v>
      </c>
      <c r="N1606" s="92">
        <v>0</v>
      </c>
      <c r="O1606" s="92">
        <v>0</v>
      </c>
      <c r="P1606" s="92">
        <v>0</v>
      </c>
      <c r="Q1606" s="92">
        <v>0</v>
      </c>
      <c r="R1606" s="92">
        <v>0</v>
      </c>
      <c r="S1606" s="92">
        <v>0</v>
      </c>
      <c r="T1606" s="92">
        <v>0</v>
      </c>
      <c r="U1606" s="92">
        <v>0</v>
      </c>
      <c r="V1606" s="92">
        <v>0</v>
      </c>
      <c r="W1606" s="92">
        <v>0</v>
      </c>
      <c r="X1606" s="92">
        <v>0</v>
      </c>
      <c r="Y1606" s="92">
        <v>0</v>
      </c>
      <c r="Z1606" s="92">
        <v>0</v>
      </c>
      <c r="AA1606" s="92">
        <v>0</v>
      </c>
      <c r="AB1606" s="92">
        <v>0</v>
      </c>
      <c r="AC1606" s="92">
        <v>0</v>
      </c>
      <c r="AD1606" s="92">
        <v>0</v>
      </c>
    </row>
    <row r="1607" spans="4:30" hidden="1" outlineLevel="1" x14ac:dyDescent="0.2">
      <c r="E1607" s="93"/>
      <c r="F1607" s="93"/>
      <c r="G1607" s="86" t="s">
        <v>685</v>
      </c>
      <c r="H1607" s="92">
        <v>0</v>
      </c>
      <c r="I1607" s="92">
        <v>0</v>
      </c>
      <c r="J1607" s="92">
        <v>0</v>
      </c>
      <c r="K1607" s="92">
        <v>0</v>
      </c>
      <c r="L1607" s="92">
        <v>0</v>
      </c>
      <c r="M1607" s="92">
        <v>0</v>
      </c>
      <c r="N1607" s="92">
        <v>0</v>
      </c>
      <c r="O1607" s="92">
        <v>0</v>
      </c>
      <c r="P1607" s="92">
        <v>0</v>
      </c>
      <c r="Q1607" s="92">
        <v>0</v>
      </c>
      <c r="R1607" s="92">
        <v>0</v>
      </c>
      <c r="S1607" s="92">
        <v>0</v>
      </c>
      <c r="T1607" s="92">
        <v>0</v>
      </c>
      <c r="U1607" s="92">
        <v>0</v>
      </c>
      <c r="V1607" s="92">
        <v>0</v>
      </c>
      <c r="W1607" s="92">
        <v>0</v>
      </c>
      <c r="X1607" s="92">
        <v>0</v>
      </c>
      <c r="Y1607" s="92">
        <v>0</v>
      </c>
      <c r="Z1607" s="92">
        <v>0</v>
      </c>
      <c r="AA1607" s="92">
        <v>0</v>
      </c>
      <c r="AB1607" s="92">
        <v>0</v>
      </c>
      <c r="AC1607" s="92">
        <v>0</v>
      </c>
      <c r="AD1607" s="92">
        <v>0</v>
      </c>
    </row>
    <row r="1608" spans="4:30" hidden="1" outlineLevel="1" x14ac:dyDescent="0.2">
      <c r="E1608" s="93"/>
      <c r="F1608" s="93"/>
      <c r="G1608" s="86" t="s">
        <v>684</v>
      </c>
      <c r="H1608" s="92">
        <v>28516072.84202471</v>
      </c>
      <c r="I1608" s="92">
        <v>19058507.70587039</v>
      </c>
      <c r="J1608" s="92">
        <v>898368.30031636998</v>
      </c>
      <c r="K1608" s="92">
        <v>3262030.4343310939</v>
      </c>
      <c r="L1608" s="92">
        <v>100813.71417943435</v>
      </c>
      <c r="M1608" s="92">
        <v>0</v>
      </c>
      <c r="N1608" s="92">
        <v>3362844.1485105283</v>
      </c>
      <c r="O1608" s="92">
        <v>2445952.6715792222</v>
      </c>
      <c r="P1608" s="92">
        <v>455558.84967961157</v>
      </c>
      <c r="Q1608" s="92">
        <v>0</v>
      </c>
      <c r="R1608" s="92">
        <v>0</v>
      </c>
      <c r="S1608" s="92">
        <v>2901511.5212588338</v>
      </c>
      <c r="T1608" s="92">
        <v>87196.705415748584</v>
      </c>
      <c r="U1608" s="92">
        <v>1406285.5456310797</v>
      </c>
      <c r="V1608" s="92">
        <v>0</v>
      </c>
      <c r="W1608" s="92">
        <v>0</v>
      </c>
      <c r="X1608" s="92">
        <v>1493482.2510468287</v>
      </c>
      <c r="Y1608" s="92">
        <v>737567.13574050029</v>
      </c>
      <c r="Z1608" s="92">
        <v>12305.507040079356</v>
      </c>
      <c r="AA1608" s="92">
        <v>749872.64278057963</v>
      </c>
      <c r="AB1608" s="92">
        <v>9969.5225862879852</v>
      </c>
      <c r="AC1608" s="92">
        <v>34154.199319100102</v>
      </c>
      <c r="AD1608" s="92">
        <v>7362.5503357840871</v>
      </c>
    </row>
    <row r="1609" spans="4:30" hidden="1" outlineLevel="1" x14ac:dyDescent="0.2">
      <c r="E1609" s="93"/>
      <c r="F1609" s="93"/>
      <c r="G1609" s="86" t="s">
        <v>683</v>
      </c>
      <c r="H1609" s="92">
        <v>11730703.469333306</v>
      </c>
      <c r="I1609" s="92">
        <v>8771064.0123542156</v>
      </c>
      <c r="J1609" s="92">
        <v>422855.79145588132</v>
      </c>
      <c r="K1609" s="92">
        <v>1275932.1426573652</v>
      </c>
      <c r="L1609" s="92">
        <v>0</v>
      </c>
      <c r="M1609" s="92">
        <v>0</v>
      </c>
      <c r="N1609" s="92">
        <v>1275932.1426573652</v>
      </c>
      <c r="O1609" s="92">
        <v>813028.92753289128</v>
      </c>
      <c r="P1609" s="92">
        <v>0</v>
      </c>
      <c r="Q1609" s="92">
        <v>0</v>
      </c>
      <c r="R1609" s="92">
        <v>0</v>
      </c>
      <c r="S1609" s="92">
        <v>813028.92753289128</v>
      </c>
      <c r="T1609" s="92">
        <v>21982.596574411789</v>
      </c>
      <c r="U1609" s="92">
        <v>0</v>
      </c>
      <c r="V1609" s="92">
        <v>0</v>
      </c>
      <c r="W1609" s="92">
        <v>0</v>
      </c>
      <c r="X1609" s="92">
        <v>21982.596574411789</v>
      </c>
      <c r="Y1609" s="92">
        <v>299880.91726174904</v>
      </c>
      <c r="Z1609" s="92">
        <v>0</v>
      </c>
      <c r="AA1609" s="92">
        <v>299880.91726174904</v>
      </c>
      <c r="AB1609" s="92">
        <v>3111.8739252343366</v>
      </c>
      <c r="AC1609" s="92">
        <v>105660.08850757203</v>
      </c>
      <c r="AD1609" s="92">
        <v>17187.119063986571</v>
      </c>
    </row>
    <row r="1610" spans="4:30" hidden="1" outlineLevel="1" x14ac:dyDescent="0.2">
      <c r="E1610" s="93"/>
      <c r="F1610" s="93"/>
      <c r="G1610" s="86" t="s">
        <v>682</v>
      </c>
      <c r="H1610" s="92">
        <v>0</v>
      </c>
      <c r="I1610" s="92">
        <v>0</v>
      </c>
      <c r="J1610" s="92">
        <v>0</v>
      </c>
      <c r="K1610" s="92">
        <v>0</v>
      </c>
      <c r="L1610" s="92">
        <v>0</v>
      </c>
      <c r="M1610" s="92">
        <v>0</v>
      </c>
      <c r="N1610" s="92">
        <v>0</v>
      </c>
      <c r="O1610" s="92">
        <v>0</v>
      </c>
      <c r="P1610" s="92">
        <v>0</v>
      </c>
      <c r="Q1610" s="92">
        <v>0</v>
      </c>
      <c r="R1610" s="92">
        <v>0</v>
      </c>
      <c r="S1610" s="92">
        <v>0</v>
      </c>
      <c r="T1610" s="92">
        <v>0</v>
      </c>
      <c r="U1610" s="92">
        <v>0</v>
      </c>
      <c r="V1610" s="92">
        <v>0</v>
      </c>
      <c r="W1610" s="92">
        <v>0</v>
      </c>
      <c r="X1610" s="92">
        <v>0</v>
      </c>
      <c r="Y1610" s="92">
        <v>0</v>
      </c>
      <c r="Z1610" s="92">
        <v>0</v>
      </c>
      <c r="AA1610" s="92">
        <v>0</v>
      </c>
      <c r="AB1610" s="92">
        <v>0</v>
      </c>
      <c r="AC1610" s="92">
        <v>0</v>
      </c>
      <c r="AD1610" s="92">
        <v>0</v>
      </c>
    </row>
    <row r="1611" spans="4:30" hidden="1" outlineLevel="1" x14ac:dyDescent="0.2">
      <c r="E1611" s="93"/>
      <c r="F1611" s="93"/>
      <c r="G1611" s="86" t="s">
        <v>681</v>
      </c>
      <c r="H1611" s="92">
        <v>164034.68864198431</v>
      </c>
      <c r="I1611" s="92">
        <v>34820.016489014713</v>
      </c>
      <c r="J1611" s="92">
        <v>20631.801993644502</v>
      </c>
      <c r="K1611" s="92">
        <v>5911.3631360744948</v>
      </c>
      <c r="L1611" s="92">
        <v>3897.7028617477308</v>
      </c>
      <c r="M1611" s="92">
        <v>633.11201158535266</v>
      </c>
      <c r="N1611" s="92">
        <v>10442.178009407578</v>
      </c>
      <c r="O1611" s="92">
        <v>2888.9360154260316</v>
      </c>
      <c r="P1611" s="92">
        <v>1012.0205177076717</v>
      </c>
      <c r="Q1611" s="92">
        <v>2205.8557157350806</v>
      </c>
      <c r="R1611" s="92">
        <v>387.68745975934246</v>
      </c>
      <c r="S1611" s="92">
        <v>6494.4997086281264</v>
      </c>
      <c r="T1611" s="92">
        <v>19.91056196851909</v>
      </c>
      <c r="U1611" s="92">
        <v>600.35123537377274</v>
      </c>
      <c r="V1611" s="92">
        <v>3243.9032208884914</v>
      </c>
      <c r="W1611" s="92">
        <v>581.53238146003412</v>
      </c>
      <c r="X1611" s="92">
        <v>4445.6973996908173</v>
      </c>
      <c r="Y1611" s="92">
        <v>801.39237239626004</v>
      </c>
      <c r="Z1611" s="92">
        <v>17.152688127075709</v>
      </c>
      <c r="AA1611" s="92">
        <v>818.54506052333579</v>
      </c>
      <c r="AB1611" s="92">
        <v>8.6359351145629919</v>
      </c>
      <c r="AC1611" s="92">
        <v>61156.5948069855</v>
      </c>
      <c r="AD1611" s="92">
        <v>25216.71923897518</v>
      </c>
    </row>
    <row r="1612" spans="4:30" collapsed="1" x14ac:dyDescent="0.2">
      <c r="D1612" s="84" t="s">
        <v>503</v>
      </c>
      <c r="E1612" s="101">
        <v>40410811</v>
      </c>
      <c r="F1612" s="91"/>
      <c r="G1612" s="86" t="s">
        <v>679</v>
      </c>
      <c r="H1612" s="92">
        <v>40410810.999999993</v>
      </c>
      <c r="I1612" s="92">
        <v>27864391.734713618</v>
      </c>
      <c r="J1612" s="92">
        <v>1341855.8937658956</v>
      </c>
      <c r="K1612" s="92">
        <v>4543873.9401245341</v>
      </c>
      <c r="L1612" s="92">
        <v>104711.41704118208</v>
      </c>
      <c r="M1612" s="92">
        <v>633.11201158535266</v>
      </c>
      <c r="N1612" s="92">
        <v>4649218.469177302</v>
      </c>
      <c r="O1612" s="92">
        <v>3261870.5351275397</v>
      </c>
      <c r="P1612" s="92">
        <v>456570.87019731919</v>
      </c>
      <c r="Q1612" s="92">
        <v>2205.8557157350806</v>
      </c>
      <c r="R1612" s="92">
        <v>387.68745975934246</v>
      </c>
      <c r="S1612" s="92">
        <v>3721034.9485003529</v>
      </c>
      <c r="T1612" s="92">
        <v>109199.21255212887</v>
      </c>
      <c r="U1612" s="92">
        <v>1406885.8968664536</v>
      </c>
      <c r="V1612" s="92">
        <v>3243.9032208884914</v>
      </c>
      <c r="W1612" s="92">
        <v>581.53238146003412</v>
      </c>
      <c r="X1612" s="92">
        <v>1519910.5450209309</v>
      </c>
      <c r="Y1612" s="92">
        <v>1038249.4453746456</v>
      </c>
      <c r="Z1612" s="92">
        <v>12322.659728206432</v>
      </c>
      <c r="AA1612" s="92">
        <v>1050572.105102852</v>
      </c>
      <c r="AB1612" s="92">
        <v>13090.032446636886</v>
      </c>
      <c r="AC1612" s="92">
        <v>200970.88263365766</v>
      </c>
      <c r="AD1612" s="92">
        <v>49766.388638745833</v>
      </c>
    </row>
    <row r="1614" spans="4:30" hidden="1" outlineLevel="1" x14ac:dyDescent="0.2">
      <c r="E1614" s="93"/>
      <c r="F1614" s="93"/>
      <c r="G1614" s="86" t="s">
        <v>687</v>
      </c>
      <c r="H1614" s="101">
        <v>0</v>
      </c>
      <c r="I1614" s="101">
        <v>0</v>
      </c>
      <c r="J1614" s="101">
        <v>0</v>
      </c>
      <c r="K1614" s="101">
        <v>0</v>
      </c>
      <c r="L1614" s="101">
        <v>0</v>
      </c>
      <c r="M1614" s="101">
        <v>0</v>
      </c>
      <c r="N1614" s="101">
        <v>0</v>
      </c>
      <c r="O1614" s="101">
        <v>0</v>
      </c>
      <c r="P1614" s="101">
        <v>0</v>
      </c>
      <c r="Q1614" s="101">
        <v>0</v>
      </c>
      <c r="R1614" s="101">
        <v>0</v>
      </c>
      <c r="S1614" s="101">
        <v>0</v>
      </c>
      <c r="T1614" s="101">
        <v>0</v>
      </c>
      <c r="U1614" s="101">
        <v>0</v>
      </c>
      <c r="V1614" s="101">
        <v>0</v>
      </c>
      <c r="W1614" s="101">
        <v>0</v>
      </c>
      <c r="X1614" s="101">
        <v>0</v>
      </c>
      <c r="Y1614" s="101">
        <v>0</v>
      </c>
      <c r="Z1614" s="101">
        <v>0</v>
      </c>
      <c r="AA1614" s="101">
        <v>0</v>
      </c>
      <c r="AB1614" s="101">
        <v>0</v>
      </c>
      <c r="AC1614" s="101">
        <v>0</v>
      </c>
      <c r="AD1614" s="101">
        <v>0</v>
      </c>
    </row>
    <row r="1615" spans="4:30" hidden="1" outlineLevel="1" x14ac:dyDescent="0.2">
      <c r="E1615" s="93"/>
      <c r="F1615" s="93"/>
      <c r="G1615" s="86" t="s">
        <v>686</v>
      </c>
      <c r="H1615" s="101">
        <v>0</v>
      </c>
      <c r="I1615" s="101">
        <v>0</v>
      </c>
      <c r="J1615" s="101">
        <v>0</v>
      </c>
      <c r="K1615" s="101">
        <v>0</v>
      </c>
      <c r="L1615" s="101">
        <v>0</v>
      </c>
      <c r="M1615" s="101">
        <v>0</v>
      </c>
      <c r="N1615" s="101">
        <v>0</v>
      </c>
      <c r="O1615" s="101">
        <v>0</v>
      </c>
      <c r="P1615" s="101">
        <v>0</v>
      </c>
      <c r="Q1615" s="101">
        <v>0</v>
      </c>
      <c r="R1615" s="101">
        <v>0</v>
      </c>
      <c r="S1615" s="101">
        <v>0</v>
      </c>
      <c r="T1615" s="101">
        <v>0</v>
      </c>
      <c r="U1615" s="101">
        <v>0</v>
      </c>
      <c r="V1615" s="101">
        <v>0</v>
      </c>
      <c r="W1615" s="101">
        <v>0</v>
      </c>
      <c r="X1615" s="101">
        <v>0</v>
      </c>
      <c r="Y1615" s="101">
        <v>0</v>
      </c>
      <c r="Z1615" s="101">
        <v>0</v>
      </c>
      <c r="AA1615" s="101">
        <v>0</v>
      </c>
      <c r="AB1615" s="101">
        <v>0</v>
      </c>
      <c r="AC1615" s="101">
        <v>0</v>
      </c>
      <c r="AD1615" s="101">
        <v>0</v>
      </c>
    </row>
    <row r="1616" spans="4:30" hidden="1" outlineLevel="1" x14ac:dyDescent="0.2">
      <c r="E1616" s="93"/>
      <c r="F1616" s="93"/>
      <c r="G1616" s="86" t="s">
        <v>685</v>
      </c>
      <c r="H1616" s="101">
        <v>0</v>
      </c>
      <c r="I1616" s="101">
        <v>0</v>
      </c>
      <c r="J1616" s="101">
        <v>0</v>
      </c>
      <c r="K1616" s="101">
        <v>0</v>
      </c>
      <c r="L1616" s="101">
        <v>0</v>
      </c>
      <c r="M1616" s="101">
        <v>0</v>
      </c>
      <c r="N1616" s="101">
        <v>0</v>
      </c>
      <c r="O1616" s="101">
        <v>0</v>
      </c>
      <c r="P1616" s="101">
        <v>0</v>
      </c>
      <c r="Q1616" s="101">
        <v>0</v>
      </c>
      <c r="R1616" s="101">
        <v>0</v>
      </c>
      <c r="S1616" s="101">
        <v>0</v>
      </c>
      <c r="T1616" s="101">
        <v>0</v>
      </c>
      <c r="U1616" s="101">
        <v>0</v>
      </c>
      <c r="V1616" s="101">
        <v>0</v>
      </c>
      <c r="W1616" s="101">
        <v>0</v>
      </c>
      <c r="X1616" s="101">
        <v>0</v>
      </c>
      <c r="Y1616" s="101">
        <v>0</v>
      </c>
      <c r="Z1616" s="101">
        <v>0</v>
      </c>
      <c r="AA1616" s="101">
        <v>0</v>
      </c>
      <c r="AB1616" s="101">
        <v>0</v>
      </c>
      <c r="AC1616" s="101">
        <v>0</v>
      </c>
      <c r="AD1616" s="101">
        <v>0</v>
      </c>
    </row>
    <row r="1617" spans="3:30" hidden="1" outlineLevel="1" x14ac:dyDescent="0.2">
      <c r="E1617" s="93"/>
      <c r="F1617" s="93"/>
      <c r="G1617" s="86" t="s">
        <v>684</v>
      </c>
      <c r="H1617" s="101">
        <v>33166580.687483307</v>
      </c>
      <c r="I1617" s="101">
        <v>22166640.445602525</v>
      </c>
      <c r="J1617" s="101">
        <v>1044877.5637720157</v>
      </c>
      <c r="K1617" s="101">
        <v>3794014.5617045164</v>
      </c>
      <c r="L1617" s="101">
        <v>117254.79185932962</v>
      </c>
      <c r="M1617" s="101">
        <v>0</v>
      </c>
      <c r="N1617" s="101">
        <v>3911269.3535638461</v>
      </c>
      <c r="O1617" s="101">
        <v>2844847.7842342909</v>
      </c>
      <c r="P1617" s="101">
        <v>529853.09125487274</v>
      </c>
      <c r="Q1617" s="101">
        <v>0</v>
      </c>
      <c r="R1617" s="101">
        <v>0</v>
      </c>
      <c r="S1617" s="101">
        <v>3374700.8754891637</v>
      </c>
      <c r="T1617" s="101">
        <v>101417.07036153012</v>
      </c>
      <c r="U1617" s="101">
        <v>1635627.8537091513</v>
      </c>
      <c r="V1617" s="101">
        <v>0</v>
      </c>
      <c r="W1617" s="101">
        <v>0</v>
      </c>
      <c r="X1617" s="101">
        <v>1737044.9240706819</v>
      </c>
      <c r="Y1617" s="101">
        <v>857852.34367623937</v>
      </c>
      <c r="Z1617" s="101">
        <v>14312.33516642285</v>
      </c>
      <c r="AA1617" s="101">
        <v>872164.67884266214</v>
      </c>
      <c r="AB1617" s="101">
        <v>11595.389628354254</v>
      </c>
      <c r="AC1617" s="101">
        <v>39724.193924204155</v>
      </c>
      <c r="AD1617" s="101">
        <v>8563.2625898462302</v>
      </c>
    </row>
    <row r="1618" spans="3:30" hidden="1" outlineLevel="1" x14ac:dyDescent="0.2">
      <c r="E1618" s="93"/>
      <c r="F1618" s="93"/>
      <c r="G1618" s="86" t="s">
        <v>683</v>
      </c>
      <c r="H1618" s="101">
        <v>13688255.785468355</v>
      </c>
      <c r="I1618" s="101">
        <v>10234728.720718767</v>
      </c>
      <c r="J1618" s="101">
        <v>493419.53352979326</v>
      </c>
      <c r="K1618" s="101">
        <v>1488852.3590467437</v>
      </c>
      <c r="L1618" s="101">
        <v>0</v>
      </c>
      <c r="M1618" s="101">
        <v>0</v>
      </c>
      <c r="N1618" s="101">
        <v>1488852.3590467437</v>
      </c>
      <c r="O1618" s="101">
        <v>948702.51815236837</v>
      </c>
      <c r="P1618" s="101">
        <v>0</v>
      </c>
      <c r="Q1618" s="101">
        <v>0</v>
      </c>
      <c r="R1618" s="101">
        <v>0</v>
      </c>
      <c r="S1618" s="101">
        <v>948702.51815236837</v>
      </c>
      <c r="T1618" s="101">
        <v>25650.92583969394</v>
      </c>
      <c r="U1618" s="101">
        <v>0</v>
      </c>
      <c r="V1618" s="101">
        <v>0</v>
      </c>
      <c r="W1618" s="101">
        <v>0</v>
      </c>
      <c r="X1618" s="101">
        <v>25650.92583969394</v>
      </c>
      <c r="Y1618" s="101">
        <v>349923.31972167606</v>
      </c>
      <c r="Z1618" s="101">
        <v>0</v>
      </c>
      <c r="AA1618" s="101">
        <v>349923.31972167606</v>
      </c>
      <c r="AB1618" s="101">
        <v>3631.1655453650219</v>
      </c>
      <c r="AC1618" s="101">
        <v>123292.03628647084</v>
      </c>
      <c r="AD1618" s="101">
        <v>20055.206627477586</v>
      </c>
    </row>
    <row r="1619" spans="3:30" hidden="1" outlineLevel="1" x14ac:dyDescent="0.2">
      <c r="E1619" s="93"/>
      <c r="F1619" s="93"/>
      <c r="G1619" s="86" t="s">
        <v>682</v>
      </c>
      <c r="H1619" s="101">
        <v>0</v>
      </c>
      <c r="I1619" s="101">
        <v>0</v>
      </c>
      <c r="J1619" s="101">
        <v>0</v>
      </c>
      <c r="K1619" s="101">
        <v>0</v>
      </c>
      <c r="L1619" s="101">
        <v>0</v>
      </c>
      <c r="M1619" s="101">
        <v>0</v>
      </c>
      <c r="N1619" s="101">
        <v>0</v>
      </c>
      <c r="O1619" s="101">
        <v>0</v>
      </c>
      <c r="P1619" s="101">
        <v>0</v>
      </c>
      <c r="Q1619" s="101">
        <v>0</v>
      </c>
      <c r="R1619" s="101">
        <v>0</v>
      </c>
      <c r="S1619" s="101">
        <v>0</v>
      </c>
      <c r="T1619" s="101">
        <v>0</v>
      </c>
      <c r="U1619" s="101">
        <v>0</v>
      </c>
      <c r="V1619" s="101">
        <v>0</v>
      </c>
      <c r="W1619" s="101">
        <v>0</v>
      </c>
      <c r="X1619" s="101">
        <v>0</v>
      </c>
      <c r="Y1619" s="101">
        <v>0</v>
      </c>
      <c r="Z1619" s="101">
        <v>0</v>
      </c>
      <c r="AA1619" s="101">
        <v>0</v>
      </c>
      <c r="AB1619" s="101">
        <v>0</v>
      </c>
      <c r="AC1619" s="101">
        <v>0</v>
      </c>
      <c r="AD1619" s="101">
        <v>0</v>
      </c>
    </row>
    <row r="1620" spans="3:30" hidden="1" outlineLevel="1" x14ac:dyDescent="0.2">
      <c r="E1620" s="93"/>
      <c r="F1620" s="93"/>
      <c r="G1620" s="86" t="s">
        <v>681</v>
      </c>
      <c r="H1620" s="101">
        <v>2526966.5270483368</v>
      </c>
      <c r="I1620" s="101">
        <v>1031597.4100310979</v>
      </c>
      <c r="J1620" s="101">
        <v>446694.90227174485</v>
      </c>
      <c r="K1620" s="101">
        <v>127595.0732313473</v>
      </c>
      <c r="L1620" s="101">
        <v>71419.903927324194</v>
      </c>
      <c r="M1620" s="101">
        <v>11591.290389600474</v>
      </c>
      <c r="N1620" s="101">
        <v>210606.26754827201</v>
      </c>
      <c r="O1620" s="101">
        <v>54586.4257753442</v>
      </c>
      <c r="P1620" s="101">
        <v>18573.187961053998</v>
      </c>
      <c r="Q1620" s="101">
        <v>40385.766958708664</v>
      </c>
      <c r="R1620" s="101">
        <v>7097.9508274125619</v>
      </c>
      <c r="S1620" s="101">
        <v>120643.33152251941</v>
      </c>
      <c r="T1620" s="101">
        <v>376.07827242302585</v>
      </c>
      <c r="U1620" s="101">
        <v>11017.99433760005</v>
      </c>
      <c r="V1620" s="101">
        <v>59390.79268915375</v>
      </c>
      <c r="W1620" s="101">
        <v>10646.948061497053</v>
      </c>
      <c r="X1620" s="101">
        <v>81431.813360673899</v>
      </c>
      <c r="Y1620" s="101">
        <v>15137.008632568433</v>
      </c>
      <c r="Z1620" s="101">
        <v>314.79609758087992</v>
      </c>
      <c r="AA1620" s="101">
        <v>15451.804730149317</v>
      </c>
      <c r="AB1620" s="101">
        <v>186.9780456815792</v>
      </c>
      <c r="AC1620" s="101">
        <v>344541.58951712918</v>
      </c>
      <c r="AD1620" s="101">
        <v>275812.43002106837</v>
      </c>
    </row>
    <row r="1621" spans="3:30" collapsed="1" x14ac:dyDescent="0.2">
      <c r="C1621" s="86" t="s">
        <v>502</v>
      </c>
      <c r="E1621" s="101">
        <v>49381803</v>
      </c>
      <c r="F1621" s="91"/>
      <c r="G1621" s="86" t="s">
        <v>679</v>
      </c>
      <c r="H1621" s="101">
        <v>49381802.999999993</v>
      </c>
      <c r="I1621" s="101">
        <v>33432966.576352388</v>
      </c>
      <c r="J1621" s="101">
        <v>1984991.9995735537</v>
      </c>
      <c r="K1621" s="101">
        <v>5410461.9939826084</v>
      </c>
      <c r="L1621" s="101">
        <v>188674.69578665384</v>
      </c>
      <c r="M1621" s="101">
        <v>11591.290389600474</v>
      </c>
      <c r="N1621" s="101">
        <v>5610727.9801588627</v>
      </c>
      <c r="O1621" s="101">
        <v>3848136.7281620037</v>
      </c>
      <c r="P1621" s="101">
        <v>548426.27921592665</v>
      </c>
      <c r="Q1621" s="101">
        <v>40385.766958708664</v>
      </c>
      <c r="R1621" s="101">
        <v>7097.9508274125619</v>
      </c>
      <c r="S1621" s="101">
        <v>4444046.7251640512</v>
      </c>
      <c r="T1621" s="101">
        <v>127444.07447364707</v>
      </c>
      <c r="U1621" s="101">
        <v>1646645.8480467515</v>
      </c>
      <c r="V1621" s="101">
        <v>59390.79268915375</v>
      </c>
      <c r="W1621" s="101">
        <v>10646.948061497053</v>
      </c>
      <c r="X1621" s="101">
        <v>1844127.6632710493</v>
      </c>
      <c r="Y1621" s="101">
        <v>1222912.6720304838</v>
      </c>
      <c r="Z1621" s="101">
        <v>14627.13126400373</v>
      </c>
      <c r="AA1621" s="101">
        <v>1237539.8032944875</v>
      </c>
      <c r="AB1621" s="101">
        <v>15413.533219400855</v>
      </c>
      <c r="AC1621" s="101">
        <v>507557.81972780416</v>
      </c>
      <c r="AD1621" s="101">
        <v>304430.89923839219</v>
      </c>
    </row>
    <row r="1623" spans="3:30" x14ac:dyDescent="0.2">
      <c r="C1623" s="86" t="s">
        <v>194</v>
      </c>
    </row>
    <row r="1624" spans="3:30" hidden="1" outlineLevel="1" x14ac:dyDescent="0.2">
      <c r="F1624" s="91" t="s">
        <v>494</v>
      </c>
      <c r="G1624" s="86" t="s">
        <v>687</v>
      </c>
      <c r="H1624" s="92">
        <v>0</v>
      </c>
      <c r="I1624" s="99">
        <v>0</v>
      </c>
      <c r="J1624" s="99">
        <v>0</v>
      </c>
      <c r="K1624" s="99">
        <v>0</v>
      </c>
      <c r="L1624" s="99">
        <v>0</v>
      </c>
      <c r="M1624" s="99">
        <v>0</v>
      </c>
      <c r="N1624" s="99">
        <v>0</v>
      </c>
      <c r="O1624" s="99">
        <v>0</v>
      </c>
      <c r="P1624" s="99">
        <v>0</v>
      </c>
      <c r="Q1624" s="99">
        <v>0</v>
      </c>
      <c r="R1624" s="99">
        <v>0</v>
      </c>
      <c r="S1624" s="99">
        <v>0</v>
      </c>
      <c r="T1624" s="99">
        <v>0</v>
      </c>
      <c r="U1624" s="99">
        <v>0</v>
      </c>
      <c r="V1624" s="99">
        <v>0</v>
      </c>
      <c r="W1624" s="99">
        <v>0</v>
      </c>
      <c r="X1624" s="99">
        <v>0</v>
      </c>
      <c r="Y1624" s="99">
        <v>0</v>
      </c>
      <c r="Z1624" s="99">
        <v>0</v>
      </c>
      <c r="AA1624" s="99">
        <v>0</v>
      </c>
      <c r="AB1624" s="99">
        <v>0</v>
      </c>
      <c r="AC1624" s="99">
        <v>0</v>
      </c>
      <c r="AD1624" s="99">
        <v>0</v>
      </c>
    </row>
    <row r="1625" spans="3:30" hidden="1" outlineLevel="1" x14ac:dyDescent="0.2">
      <c r="F1625" s="91" t="s">
        <v>494</v>
      </c>
      <c r="G1625" s="86" t="s">
        <v>686</v>
      </c>
      <c r="H1625" s="92">
        <v>0</v>
      </c>
      <c r="I1625" s="99">
        <v>0</v>
      </c>
      <c r="J1625" s="99">
        <v>0</v>
      </c>
      <c r="K1625" s="99">
        <v>0</v>
      </c>
      <c r="L1625" s="99">
        <v>0</v>
      </c>
      <c r="M1625" s="99">
        <v>0</v>
      </c>
      <c r="N1625" s="99">
        <v>0</v>
      </c>
      <c r="O1625" s="99">
        <v>0</v>
      </c>
      <c r="P1625" s="99">
        <v>0</v>
      </c>
      <c r="Q1625" s="99">
        <v>0</v>
      </c>
      <c r="R1625" s="99">
        <v>0</v>
      </c>
      <c r="S1625" s="99">
        <v>0</v>
      </c>
      <c r="T1625" s="99">
        <v>0</v>
      </c>
      <c r="U1625" s="99">
        <v>0</v>
      </c>
      <c r="V1625" s="99">
        <v>0</v>
      </c>
      <c r="W1625" s="99">
        <v>0</v>
      </c>
      <c r="X1625" s="99">
        <v>0</v>
      </c>
      <c r="Y1625" s="99">
        <v>0</v>
      </c>
      <c r="Z1625" s="99">
        <v>0</v>
      </c>
      <c r="AA1625" s="99">
        <v>0</v>
      </c>
      <c r="AB1625" s="99">
        <v>0</v>
      </c>
      <c r="AC1625" s="99">
        <v>0</v>
      </c>
      <c r="AD1625" s="99">
        <v>0</v>
      </c>
    </row>
    <row r="1626" spans="3:30" hidden="1" outlineLevel="1" x14ac:dyDescent="0.2">
      <c r="F1626" s="91" t="s">
        <v>494</v>
      </c>
      <c r="G1626" s="86" t="s">
        <v>685</v>
      </c>
      <c r="H1626" s="92">
        <v>0</v>
      </c>
      <c r="I1626" s="99">
        <v>0</v>
      </c>
      <c r="J1626" s="99">
        <v>0</v>
      </c>
      <c r="K1626" s="99">
        <v>0</v>
      </c>
      <c r="L1626" s="99">
        <v>0</v>
      </c>
      <c r="M1626" s="99">
        <v>0</v>
      </c>
      <c r="N1626" s="99">
        <v>0</v>
      </c>
      <c r="O1626" s="99">
        <v>0</v>
      </c>
      <c r="P1626" s="99">
        <v>0</v>
      </c>
      <c r="Q1626" s="99">
        <v>0</v>
      </c>
      <c r="R1626" s="99">
        <v>0</v>
      </c>
      <c r="S1626" s="99">
        <v>0</v>
      </c>
      <c r="T1626" s="99">
        <v>0</v>
      </c>
      <c r="U1626" s="99">
        <v>0</v>
      </c>
      <c r="V1626" s="99">
        <v>0</v>
      </c>
      <c r="W1626" s="99">
        <v>0</v>
      </c>
      <c r="X1626" s="99">
        <v>0</v>
      </c>
      <c r="Y1626" s="99">
        <v>0</v>
      </c>
      <c r="Z1626" s="99">
        <v>0</v>
      </c>
      <c r="AA1626" s="99">
        <v>0</v>
      </c>
      <c r="AB1626" s="99">
        <v>0</v>
      </c>
      <c r="AC1626" s="99">
        <v>0</v>
      </c>
      <c r="AD1626" s="99">
        <v>0</v>
      </c>
    </row>
    <row r="1627" spans="3:30" hidden="1" outlineLevel="1" x14ac:dyDescent="0.2">
      <c r="F1627" s="91" t="s">
        <v>494</v>
      </c>
      <c r="G1627" s="86" t="s">
        <v>684</v>
      </c>
      <c r="H1627" s="92">
        <v>0</v>
      </c>
      <c r="I1627" s="99">
        <v>0</v>
      </c>
      <c r="J1627" s="99">
        <v>0</v>
      </c>
      <c r="K1627" s="99">
        <v>0</v>
      </c>
      <c r="L1627" s="99">
        <v>0</v>
      </c>
      <c r="M1627" s="99">
        <v>0</v>
      </c>
      <c r="N1627" s="99">
        <v>0</v>
      </c>
      <c r="O1627" s="99">
        <v>0</v>
      </c>
      <c r="P1627" s="99">
        <v>0</v>
      </c>
      <c r="Q1627" s="99">
        <v>0</v>
      </c>
      <c r="R1627" s="99">
        <v>0</v>
      </c>
      <c r="S1627" s="99">
        <v>0</v>
      </c>
      <c r="T1627" s="99">
        <v>0</v>
      </c>
      <c r="U1627" s="99">
        <v>0</v>
      </c>
      <c r="V1627" s="99">
        <v>0</v>
      </c>
      <c r="W1627" s="99">
        <v>0</v>
      </c>
      <c r="X1627" s="99">
        <v>0</v>
      </c>
      <c r="Y1627" s="99">
        <v>0</v>
      </c>
      <c r="Z1627" s="99">
        <v>0</v>
      </c>
      <c r="AA1627" s="99">
        <v>0</v>
      </c>
      <c r="AB1627" s="99">
        <v>0</v>
      </c>
      <c r="AC1627" s="99">
        <v>0</v>
      </c>
      <c r="AD1627" s="99">
        <v>0</v>
      </c>
    </row>
    <row r="1628" spans="3:30" hidden="1" outlineLevel="1" x14ac:dyDescent="0.2">
      <c r="F1628" s="91" t="s">
        <v>494</v>
      </c>
      <c r="G1628" s="86" t="s">
        <v>683</v>
      </c>
      <c r="H1628" s="92">
        <v>0</v>
      </c>
      <c r="I1628" s="99">
        <v>0</v>
      </c>
      <c r="J1628" s="99">
        <v>0</v>
      </c>
      <c r="K1628" s="99">
        <v>0</v>
      </c>
      <c r="L1628" s="99">
        <v>0</v>
      </c>
      <c r="M1628" s="99">
        <v>0</v>
      </c>
      <c r="N1628" s="99">
        <v>0</v>
      </c>
      <c r="O1628" s="99">
        <v>0</v>
      </c>
      <c r="P1628" s="99">
        <v>0</v>
      </c>
      <c r="Q1628" s="99">
        <v>0</v>
      </c>
      <c r="R1628" s="99">
        <v>0</v>
      </c>
      <c r="S1628" s="99">
        <v>0</v>
      </c>
      <c r="T1628" s="99">
        <v>0</v>
      </c>
      <c r="U1628" s="99">
        <v>0</v>
      </c>
      <c r="V1628" s="99">
        <v>0</v>
      </c>
      <c r="W1628" s="99">
        <v>0</v>
      </c>
      <c r="X1628" s="99">
        <v>0</v>
      </c>
      <c r="Y1628" s="99">
        <v>0</v>
      </c>
      <c r="Z1628" s="99">
        <v>0</v>
      </c>
      <c r="AA1628" s="99">
        <v>0</v>
      </c>
      <c r="AB1628" s="99">
        <v>0</v>
      </c>
      <c r="AC1628" s="99">
        <v>0</v>
      </c>
      <c r="AD1628" s="99">
        <v>0</v>
      </c>
    </row>
    <row r="1629" spans="3:30" hidden="1" outlineLevel="1" x14ac:dyDescent="0.2">
      <c r="F1629" s="91" t="s">
        <v>494</v>
      </c>
      <c r="G1629" s="86" t="s">
        <v>682</v>
      </c>
      <c r="H1629" s="92">
        <v>0</v>
      </c>
      <c r="I1629" s="99">
        <v>0</v>
      </c>
      <c r="J1629" s="99">
        <v>0</v>
      </c>
      <c r="K1629" s="99">
        <v>0</v>
      </c>
      <c r="L1629" s="99">
        <v>0</v>
      </c>
      <c r="M1629" s="99">
        <v>0</v>
      </c>
      <c r="N1629" s="99">
        <v>0</v>
      </c>
      <c r="O1629" s="99">
        <v>0</v>
      </c>
      <c r="P1629" s="99">
        <v>0</v>
      </c>
      <c r="Q1629" s="99">
        <v>0</v>
      </c>
      <c r="R1629" s="99">
        <v>0</v>
      </c>
      <c r="S1629" s="99">
        <v>0</v>
      </c>
      <c r="T1629" s="99">
        <v>0</v>
      </c>
      <c r="U1629" s="99">
        <v>0</v>
      </c>
      <c r="V1629" s="99">
        <v>0</v>
      </c>
      <c r="W1629" s="99">
        <v>0</v>
      </c>
      <c r="X1629" s="99">
        <v>0</v>
      </c>
      <c r="Y1629" s="99">
        <v>0</v>
      </c>
      <c r="Z1629" s="99">
        <v>0</v>
      </c>
      <c r="AA1629" s="99">
        <v>0</v>
      </c>
      <c r="AB1629" s="99">
        <v>0</v>
      </c>
      <c r="AC1629" s="99">
        <v>0</v>
      </c>
      <c r="AD1629" s="99">
        <v>0</v>
      </c>
    </row>
    <row r="1630" spans="3:30" hidden="1" outlineLevel="1" x14ac:dyDescent="0.2">
      <c r="F1630" s="91" t="s">
        <v>494</v>
      </c>
      <c r="G1630" s="86" t="s">
        <v>681</v>
      </c>
      <c r="H1630" s="92">
        <v>202235.99999999997</v>
      </c>
      <c r="I1630" s="99">
        <v>174444.32977301482</v>
      </c>
      <c r="J1630" s="99">
        <v>21757.474234785266</v>
      </c>
      <c r="K1630" s="99">
        <v>6370.923665977477</v>
      </c>
      <c r="L1630" s="99">
        <v>75.621032901729848</v>
      </c>
      <c r="M1630" s="99">
        <v>5.84348723743246</v>
      </c>
      <c r="N1630" s="99">
        <v>6452.3881861166392</v>
      </c>
      <c r="O1630" s="99">
        <v>591.60357905519766</v>
      </c>
      <c r="P1630" s="99">
        <v>60.600229455584234</v>
      </c>
      <c r="Q1630" s="99">
        <v>17.466918676776679</v>
      </c>
      <c r="R1630" s="99">
        <v>2.0498683563135489</v>
      </c>
      <c r="S1630" s="99">
        <v>671.72059554387215</v>
      </c>
      <c r="T1630" s="99">
        <v>4.2549169257914112</v>
      </c>
      <c r="U1630" s="99">
        <v>37.273560748786359</v>
      </c>
      <c r="V1630" s="99">
        <v>26.636268434307834</v>
      </c>
      <c r="W1630" s="99">
        <v>3.1911876943435575</v>
      </c>
      <c r="X1630" s="99">
        <v>71.355933803229163</v>
      </c>
      <c r="Y1630" s="99">
        <v>156.05213367309449</v>
      </c>
      <c r="Z1630" s="99">
        <v>0.98613912486569621</v>
      </c>
      <c r="AA1630" s="99">
        <v>157.03827279796019</v>
      </c>
      <c r="AB1630" s="99">
        <v>9.1285278309469167</v>
      </c>
      <c r="AC1630" s="99">
        <v>-1373.2673769807011</v>
      </c>
      <c r="AD1630" s="99">
        <v>45.831853087910638</v>
      </c>
    </row>
    <row r="1631" spans="3:30" collapsed="1" x14ac:dyDescent="0.2">
      <c r="D1631" s="84" t="s">
        <v>501</v>
      </c>
      <c r="E1631" s="104">
        <v>202236</v>
      </c>
      <c r="F1631" s="102" t="s">
        <v>494</v>
      </c>
      <c r="G1631" s="86" t="s">
        <v>679</v>
      </c>
      <c r="H1631" s="92">
        <v>202235.99999999997</v>
      </c>
      <c r="I1631" s="99">
        <v>174444.32977301482</v>
      </c>
      <c r="J1631" s="99">
        <v>21757.474234785266</v>
      </c>
      <c r="K1631" s="99">
        <v>6370.923665977477</v>
      </c>
      <c r="L1631" s="99">
        <v>75.621032901729848</v>
      </c>
      <c r="M1631" s="99">
        <v>5.84348723743246</v>
      </c>
      <c r="N1631" s="99">
        <v>6452.3881861166392</v>
      </c>
      <c r="O1631" s="99">
        <v>591.60357905519766</v>
      </c>
      <c r="P1631" s="99">
        <v>60.600229455584234</v>
      </c>
      <c r="Q1631" s="99">
        <v>17.466918676776679</v>
      </c>
      <c r="R1631" s="99">
        <v>2.0498683563135489</v>
      </c>
      <c r="S1631" s="99">
        <v>671.72059554387215</v>
      </c>
      <c r="T1631" s="99">
        <v>4.2549169257914112</v>
      </c>
      <c r="U1631" s="99">
        <v>37.273560748786359</v>
      </c>
      <c r="V1631" s="99">
        <v>26.636268434307834</v>
      </c>
      <c r="W1631" s="99">
        <v>3.1911876943435575</v>
      </c>
      <c r="X1631" s="99">
        <v>71.355933803229163</v>
      </c>
      <c r="Y1631" s="99">
        <v>156.05213367309449</v>
      </c>
      <c r="Z1631" s="99">
        <v>0.98613912486569621</v>
      </c>
      <c r="AA1631" s="99">
        <v>157.03827279796019</v>
      </c>
      <c r="AB1631" s="99">
        <v>9.1285278309469167</v>
      </c>
      <c r="AC1631" s="99">
        <v>-1373.2673769807011</v>
      </c>
      <c r="AD1631" s="99">
        <v>45.831853087910638</v>
      </c>
    </row>
    <row r="1632" spans="3:30" hidden="1" outlineLevel="1" x14ac:dyDescent="0.2">
      <c r="F1632" s="91" t="s">
        <v>499</v>
      </c>
      <c r="G1632" s="86" t="s">
        <v>687</v>
      </c>
      <c r="H1632" s="92">
        <v>0</v>
      </c>
      <c r="I1632" s="99">
        <v>0</v>
      </c>
      <c r="J1632" s="99">
        <v>0</v>
      </c>
      <c r="K1632" s="99">
        <v>0</v>
      </c>
      <c r="L1632" s="99">
        <v>0</v>
      </c>
      <c r="M1632" s="99">
        <v>0</v>
      </c>
      <c r="N1632" s="99">
        <v>0</v>
      </c>
      <c r="O1632" s="99">
        <v>0</v>
      </c>
      <c r="P1632" s="99">
        <v>0</v>
      </c>
      <c r="Q1632" s="99">
        <v>0</v>
      </c>
      <c r="R1632" s="99">
        <v>0</v>
      </c>
      <c r="S1632" s="99">
        <v>0</v>
      </c>
      <c r="T1632" s="99">
        <v>0</v>
      </c>
      <c r="U1632" s="99">
        <v>0</v>
      </c>
      <c r="V1632" s="99">
        <v>0</v>
      </c>
      <c r="W1632" s="99">
        <v>0</v>
      </c>
      <c r="X1632" s="99">
        <v>0</v>
      </c>
      <c r="Y1632" s="99">
        <v>0</v>
      </c>
      <c r="Z1632" s="99">
        <v>0</v>
      </c>
      <c r="AA1632" s="99">
        <v>0</v>
      </c>
      <c r="AB1632" s="99">
        <v>0</v>
      </c>
      <c r="AC1632" s="99">
        <v>0</v>
      </c>
      <c r="AD1632" s="99">
        <v>0</v>
      </c>
    </row>
    <row r="1633" spans="4:30" hidden="1" outlineLevel="1" x14ac:dyDescent="0.2">
      <c r="F1633" s="91" t="s">
        <v>499</v>
      </c>
      <c r="G1633" s="86" t="s">
        <v>686</v>
      </c>
      <c r="H1633" s="92">
        <v>0</v>
      </c>
      <c r="I1633" s="99">
        <v>0</v>
      </c>
      <c r="J1633" s="99">
        <v>0</v>
      </c>
      <c r="K1633" s="99">
        <v>0</v>
      </c>
      <c r="L1633" s="99">
        <v>0</v>
      </c>
      <c r="M1633" s="99">
        <v>0</v>
      </c>
      <c r="N1633" s="99">
        <v>0</v>
      </c>
      <c r="O1633" s="99">
        <v>0</v>
      </c>
      <c r="P1633" s="99">
        <v>0</v>
      </c>
      <c r="Q1633" s="99">
        <v>0</v>
      </c>
      <c r="R1633" s="99">
        <v>0</v>
      </c>
      <c r="S1633" s="99">
        <v>0</v>
      </c>
      <c r="T1633" s="99">
        <v>0</v>
      </c>
      <c r="U1633" s="99">
        <v>0</v>
      </c>
      <c r="V1633" s="99">
        <v>0</v>
      </c>
      <c r="W1633" s="99">
        <v>0</v>
      </c>
      <c r="X1633" s="99">
        <v>0</v>
      </c>
      <c r="Y1633" s="99">
        <v>0</v>
      </c>
      <c r="Z1633" s="99">
        <v>0</v>
      </c>
      <c r="AA1633" s="99">
        <v>0</v>
      </c>
      <c r="AB1633" s="99">
        <v>0</v>
      </c>
      <c r="AC1633" s="99">
        <v>0</v>
      </c>
      <c r="AD1633" s="99">
        <v>0</v>
      </c>
    </row>
    <row r="1634" spans="4:30" hidden="1" outlineLevel="1" x14ac:dyDescent="0.2">
      <c r="F1634" s="91" t="s">
        <v>499</v>
      </c>
      <c r="G1634" s="86" t="s">
        <v>685</v>
      </c>
      <c r="H1634" s="92">
        <v>0</v>
      </c>
      <c r="I1634" s="99">
        <v>0</v>
      </c>
      <c r="J1634" s="99">
        <v>0</v>
      </c>
      <c r="K1634" s="99">
        <v>0</v>
      </c>
      <c r="L1634" s="99">
        <v>0</v>
      </c>
      <c r="M1634" s="99">
        <v>0</v>
      </c>
      <c r="N1634" s="99">
        <v>0</v>
      </c>
      <c r="O1634" s="99">
        <v>0</v>
      </c>
      <c r="P1634" s="99">
        <v>0</v>
      </c>
      <c r="Q1634" s="99">
        <v>0</v>
      </c>
      <c r="R1634" s="99">
        <v>0</v>
      </c>
      <c r="S1634" s="99">
        <v>0</v>
      </c>
      <c r="T1634" s="99">
        <v>0</v>
      </c>
      <c r="U1634" s="99">
        <v>0</v>
      </c>
      <c r="V1634" s="99">
        <v>0</v>
      </c>
      <c r="W1634" s="99">
        <v>0</v>
      </c>
      <c r="X1634" s="99">
        <v>0</v>
      </c>
      <c r="Y1634" s="99">
        <v>0</v>
      </c>
      <c r="Z1634" s="99">
        <v>0</v>
      </c>
      <c r="AA1634" s="99">
        <v>0</v>
      </c>
      <c r="AB1634" s="99">
        <v>0</v>
      </c>
      <c r="AC1634" s="99">
        <v>0</v>
      </c>
      <c r="AD1634" s="99">
        <v>0</v>
      </c>
    </row>
    <row r="1635" spans="4:30" hidden="1" outlineLevel="1" x14ac:dyDescent="0.2">
      <c r="F1635" s="91" t="s">
        <v>499</v>
      </c>
      <c r="G1635" s="86" t="s">
        <v>684</v>
      </c>
      <c r="H1635" s="92">
        <v>0</v>
      </c>
      <c r="I1635" s="99">
        <v>0</v>
      </c>
      <c r="J1635" s="99">
        <v>0</v>
      </c>
      <c r="K1635" s="99">
        <v>0</v>
      </c>
      <c r="L1635" s="99">
        <v>0</v>
      </c>
      <c r="M1635" s="99">
        <v>0</v>
      </c>
      <c r="N1635" s="99">
        <v>0</v>
      </c>
      <c r="O1635" s="99">
        <v>0</v>
      </c>
      <c r="P1635" s="99">
        <v>0</v>
      </c>
      <c r="Q1635" s="99">
        <v>0</v>
      </c>
      <c r="R1635" s="99">
        <v>0</v>
      </c>
      <c r="S1635" s="99">
        <v>0</v>
      </c>
      <c r="T1635" s="99">
        <v>0</v>
      </c>
      <c r="U1635" s="99">
        <v>0</v>
      </c>
      <c r="V1635" s="99">
        <v>0</v>
      </c>
      <c r="W1635" s="99">
        <v>0</v>
      </c>
      <c r="X1635" s="99">
        <v>0</v>
      </c>
      <c r="Y1635" s="99">
        <v>0</v>
      </c>
      <c r="Z1635" s="99">
        <v>0</v>
      </c>
      <c r="AA1635" s="99">
        <v>0</v>
      </c>
      <c r="AB1635" s="99">
        <v>0</v>
      </c>
      <c r="AC1635" s="99">
        <v>0</v>
      </c>
      <c r="AD1635" s="99">
        <v>0</v>
      </c>
    </row>
    <row r="1636" spans="4:30" hidden="1" outlineLevel="1" x14ac:dyDescent="0.2">
      <c r="F1636" s="91" t="s">
        <v>499</v>
      </c>
      <c r="G1636" s="86" t="s">
        <v>683</v>
      </c>
      <c r="H1636" s="92">
        <v>0</v>
      </c>
      <c r="I1636" s="99">
        <v>0</v>
      </c>
      <c r="J1636" s="99">
        <v>0</v>
      </c>
      <c r="K1636" s="99">
        <v>0</v>
      </c>
      <c r="L1636" s="99">
        <v>0</v>
      </c>
      <c r="M1636" s="99">
        <v>0</v>
      </c>
      <c r="N1636" s="99">
        <v>0</v>
      </c>
      <c r="O1636" s="99">
        <v>0</v>
      </c>
      <c r="P1636" s="99">
        <v>0</v>
      </c>
      <c r="Q1636" s="99">
        <v>0</v>
      </c>
      <c r="R1636" s="99">
        <v>0</v>
      </c>
      <c r="S1636" s="99">
        <v>0</v>
      </c>
      <c r="T1636" s="99">
        <v>0</v>
      </c>
      <c r="U1636" s="99">
        <v>0</v>
      </c>
      <c r="V1636" s="99">
        <v>0</v>
      </c>
      <c r="W1636" s="99">
        <v>0</v>
      </c>
      <c r="X1636" s="99">
        <v>0</v>
      </c>
      <c r="Y1636" s="99">
        <v>0</v>
      </c>
      <c r="Z1636" s="99">
        <v>0</v>
      </c>
      <c r="AA1636" s="99">
        <v>0</v>
      </c>
      <c r="AB1636" s="99">
        <v>0</v>
      </c>
      <c r="AC1636" s="99">
        <v>0</v>
      </c>
      <c r="AD1636" s="99">
        <v>0</v>
      </c>
    </row>
    <row r="1637" spans="4:30" hidden="1" outlineLevel="1" x14ac:dyDescent="0.2">
      <c r="F1637" s="91" t="s">
        <v>499</v>
      </c>
      <c r="G1637" s="86" t="s">
        <v>682</v>
      </c>
      <c r="H1637" s="92">
        <v>0</v>
      </c>
      <c r="I1637" s="99">
        <v>0</v>
      </c>
      <c r="J1637" s="99">
        <v>0</v>
      </c>
      <c r="K1637" s="99">
        <v>0</v>
      </c>
      <c r="L1637" s="99">
        <v>0</v>
      </c>
      <c r="M1637" s="99">
        <v>0</v>
      </c>
      <c r="N1637" s="99">
        <v>0</v>
      </c>
      <c r="O1637" s="99">
        <v>0</v>
      </c>
      <c r="P1637" s="99">
        <v>0</v>
      </c>
      <c r="Q1637" s="99">
        <v>0</v>
      </c>
      <c r="R1637" s="99">
        <v>0</v>
      </c>
      <c r="S1637" s="99">
        <v>0</v>
      </c>
      <c r="T1637" s="99">
        <v>0</v>
      </c>
      <c r="U1637" s="99">
        <v>0</v>
      </c>
      <c r="V1637" s="99">
        <v>0</v>
      </c>
      <c r="W1637" s="99">
        <v>0</v>
      </c>
      <c r="X1637" s="99">
        <v>0</v>
      </c>
      <c r="Y1637" s="99">
        <v>0</v>
      </c>
      <c r="Z1637" s="99">
        <v>0</v>
      </c>
      <c r="AA1637" s="99">
        <v>0</v>
      </c>
      <c r="AB1637" s="99">
        <v>0</v>
      </c>
      <c r="AC1637" s="99">
        <v>0</v>
      </c>
      <c r="AD1637" s="99">
        <v>0</v>
      </c>
    </row>
    <row r="1638" spans="4:30" hidden="1" outlineLevel="1" x14ac:dyDescent="0.2">
      <c r="F1638" s="91" t="s">
        <v>499</v>
      </c>
      <c r="G1638" s="86" t="s">
        <v>681</v>
      </c>
      <c r="H1638" s="92">
        <v>367488.99999999994</v>
      </c>
      <c r="I1638" s="99">
        <v>290619.62996260758</v>
      </c>
      <c r="J1638" s="99">
        <v>50852.421425199202</v>
      </c>
      <c r="K1638" s="99">
        <v>21423.030099317319</v>
      </c>
      <c r="L1638" s="99">
        <v>290.57918304335612</v>
      </c>
      <c r="M1638" s="99">
        <v>22.35224484948893</v>
      </c>
      <c r="N1638" s="99">
        <v>21735.961527210162</v>
      </c>
      <c r="O1638" s="99">
        <v>2812.1252805880836</v>
      </c>
      <c r="P1638" s="99">
        <v>313.99582050472543</v>
      </c>
      <c r="Q1638" s="99">
        <v>90.473372009836154</v>
      </c>
      <c r="R1638" s="99">
        <v>10.643926118804252</v>
      </c>
      <c r="S1638" s="99">
        <v>3227.2383992214495</v>
      </c>
      <c r="T1638" s="99">
        <v>25.545422685130209</v>
      </c>
      <c r="U1638" s="99">
        <v>223.52244849488932</v>
      </c>
      <c r="V1638" s="99">
        <v>159.65889178206379</v>
      </c>
      <c r="W1638" s="99">
        <v>19.159067013847658</v>
      </c>
      <c r="X1638" s="99">
        <v>427.88582997593096</v>
      </c>
      <c r="Y1638" s="99">
        <v>600.31743310055992</v>
      </c>
      <c r="Z1638" s="99">
        <v>4.2575704475217009</v>
      </c>
      <c r="AA1638" s="99">
        <v>604.57500354808167</v>
      </c>
      <c r="AB1638" s="99">
        <v>21.287852237608504</v>
      </c>
      <c r="AC1638" s="99">
        <v>0</v>
      </c>
      <c r="AD1638" s="99">
        <v>0</v>
      </c>
    </row>
    <row r="1639" spans="4:30" collapsed="1" x14ac:dyDescent="0.2">
      <c r="D1639" s="84" t="s">
        <v>500</v>
      </c>
      <c r="E1639" s="104">
        <v>367489</v>
      </c>
      <c r="F1639" s="102" t="s">
        <v>499</v>
      </c>
      <c r="G1639" s="86" t="s">
        <v>679</v>
      </c>
      <c r="H1639" s="92">
        <v>367488.99999999994</v>
      </c>
      <c r="I1639" s="99">
        <v>290619.62996260758</v>
      </c>
      <c r="J1639" s="99">
        <v>50852.421425199202</v>
      </c>
      <c r="K1639" s="99">
        <v>21423.030099317319</v>
      </c>
      <c r="L1639" s="99">
        <v>290.57918304335612</v>
      </c>
      <c r="M1639" s="99">
        <v>22.35224484948893</v>
      </c>
      <c r="N1639" s="99">
        <v>21735.961527210162</v>
      </c>
      <c r="O1639" s="99">
        <v>2812.1252805880836</v>
      </c>
      <c r="P1639" s="99">
        <v>313.99582050472543</v>
      </c>
      <c r="Q1639" s="99">
        <v>90.473372009836154</v>
      </c>
      <c r="R1639" s="99">
        <v>10.643926118804252</v>
      </c>
      <c r="S1639" s="99">
        <v>3227.2383992214495</v>
      </c>
      <c r="T1639" s="99">
        <v>25.545422685130209</v>
      </c>
      <c r="U1639" s="99">
        <v>223.52244849488932</v>
      </c>
      <c r="V1639" s="99">
        <v>159.65889178206379</v>
      </c>
      <c r="W1639" s="99">
        <v>19.159067013847658</v>
      </c>
      <c r="X1639" s="99">
        <v>427.88582997593096</v>
      </c>
      <c r="Y1639" s="99">
        <v>600.31743310055992</v>
      </c>
      <c r="Z1639" s="99">
        <v>4.2575704475217009</v>
      </c>
      <c r="AA1639" s="99">
        <v>604.57500354808167</v>
      </c>
      <c r="AB1639" s="99">
        <v>21.287852237608504</v>
      </c>
      <c r="AC1639" s="99">
        <v>0</v>
      </c>
      <c r="AD1639" s="99">
        <v>0</v>
      </c>
    </row>
    <row r="1640" spans="4:30" hidden="1" outlineLevel="1" x14ac:dyDescent="0.2">
      <c r="F1640" s="91" t="s">
        <v>497</v>
      </c>
      <c r="G1640" s="86" t="s">
        <v>687</v>
      </c>
      <c r="H1640" s="92">
        <v>0</v>
      </c>
      <c r="I1640" s="99">
        <v>0</v>
      </c>
      <c r="J1640" s="99">
        <v>0</v>
      </c>
      <c r="K1640" s="99">
        <v>0</v>
      </c>
      <c r="L1640" s="99">
        <v>0</v>
      </c>
      <c r="M1640" s="99">
        <v>0</v>
      </c>
      <c r="N1640" s="99">
        <v>0</v>
      </c>
      <c r="O1640" s="99">
        <v>0</v>
      </c>
      <c r="P1640" s="99">
        <v>0</v>
      </c>
      <c r="Q1640" s="99">
        <v>0</v>
      </c>
      <c r="R1640" s="99">
        <v>0</v>
      </c>
      <c r="S1640" s="99">
        <v>0</v>
      </c>
      <c r="T1640" s="99">
        <v>0</v>
      </c>
      <c r="U1640" s="99">
        <v>0</v>
      </c>
      <c r="V1640" s="99">
        <v>0</v>
      </c>
      <c r="W1640" s="99">
        <v>0</v>
      </c>
      <c r="X1640" s="99">
        <v>0</v>
      </c>
      <c r="Y1640" s="99">
        <v>0</v>
      </c>
      <c r="Z1640" s="99">
        <v>0</v>
      </c>
      <c r="AA1640" s="99">
        <v>0</v>
      </c>
      <c r="AB1640" s="99">
        <v>0</v>
      </c>
      <c r="AC1640" s="99">
        <v>0</v>
      </c>
      <c r="AD1640" s="99">
        <v>0</v>
      </c>
    </row>
    <row r="1641" spans="4:30" hidden="1" outlineLevel="1" x14ac:dyDescent="0.2">
      <c r="F1641" s="91" t="s">
        <v>497</v>
      </c>
      <c r="G1641" s="86" t="s">
        <v>686</v>
      </c>
      <c r="H1641" s="92">
        <v>0</v>
      </c>
      <c r="I1641" s="99">
        <v>0</v>
      </c>
      <c r="J1641" s="99">
        <v>0</v>
      </c>
      <c r="K1641" s="99">
        <v>0</v>
      </c>
      <c r="L1641" s="99">
        <v>0</v>
      </c>
      <c r="M1641" s="99">
        <v>0</v>
      </c>
      <c r="N1641" s="99">
        <v>0</v>
      </c>
      <c r="O1641" s="99">
        <v>0</v>
      </c>
      <c r="P1641" s="99">
        <v>0</v>
      </c>
      <c r="Q1641" s="99">
        <v>0</v>
      </c>
      <c r="R1641" s="99">
        <v>0</v>
      </c>
      <c r="S1641" s="99">
        <v>0</v>
      </c>
      <c r="T1641" s="99">
        <v>0</v>
      </c>
      <c r="U1641" s="99">
        <v>0</v>
      </c>
      <c r="V1641" s="99">
        <v>0</v>
      </c>
      <c r="W1641" s="99">
        <v>0</v>
      </c>
      <c r="X1641" s="99">
        <v>0</v>
      </c>
      <c r="Y1641" s="99">
        <v>0</v>
      </c>
      <c r="Z1641" s="99">
        <v>0</v>
      </c>
      <c r="AA1641" s="99">
        <v>0</v>
      </c>
      <c r="AB1641" s="99">
        <v>0</v>
      </c>
      <c r="AC1641" s="99">
        <v>0</v>
      </c>
      <c r="AD1641" s="99">
        <v>0</v>
      </c>
    </row>
    <row r="1642" spans="4:30" hidden="1" outlineLevel="1" x14ac:dyDescent="0.2">
      <c r="F1642" s="91" t="s">
        <v>497</v>
      </c>
      <c r="G1642" s="86" t="s">
        <v>685</v>
      </c>
      <c r="H1642" s="92">
        <v>0</v>
      </c>
      <c r="I1642" s="99">
        <v>0</v>
      </c>
      <c r="J1642" s="99">
        <v>0</v>
      </c>
      <c r="K1642" s="99">
        <v>0</v>
      </c>
      <c r="L1642" s="99">
        <v>0</v>
      </c>
      <c r="M1642" s="99">
        <v>0</v>
      </c>
      <c r="N1642" s="99">
        <v>0</v>
      </c>
      <c r="O1642" s="99">
        <v>0</v>
      </c>
      <c r="P1642" s="99">
        <v>0</v>
      </c>
      <c r="Q1642" s="99">
        <v>0</v>
      </c>
      <c r="R1642" s="99">
        <v>0</v>
      </c>
      <c r="S1642" s="99">
        <v>0</v>
      </c>
      <c r="T1642" s="99">
        <v>0</v>
      </c>
      <c r="U1642" s="99">
        <v>0</v>
      </c>
      <c r="V1642" s="99">
        <v>0</v>
      </c>
      <c r="W1642" s="99">
        <v>0</v>
      </c>
      <c r="X1642" s="99">
        <v>0</v>
      </c>
      <c r="Y1642" s="99">
        <v>0</v>
      </c>
      <c r="Z1642" s="99">
        <v>0</v>
      </c>
      <c r="AA1642" s="99">
        <v>0</v>
      </c>
      <c r="AB1642" s="99">
        <v>0</v>
      </c>
      <c r="AC1642" s="99">
        <v>0</v>
      </c>
      <c r="AD1642" s="99">
        <v>0</v>
      </c>
    </row>
    <row r="1643" spans="4:30" hidden="1" outlineLevel="1" x14ac:dyDescent="0.2">
      <c r="F1643" s="91" t="s">
        <v>497</v>
      </c>
      <c r="G1643" s="86" t="s">
        <v>684</v>
      </c>
      <c r="H1643" s="92">
        <v>0</v>
      </c>
      <c r="I1643" s="99">
        <v>0</v>
      </c>
      <c r="J1643" s="99">
        <v>0</v>
      </c>
      <c r="K1643" s="99">
        <v>0</v>
      </c>
      <c r="L1643" s="99">
        <v>0</v>
      </c>
      <c r="M1643" s="99">
        <v>0</v>
      </c>
      <c r="N1643" s="99">
        <v>0</v>
      </c>
      <c r="O1643" s="99">
        <v>0</v>
      </c>
      <c r="P1643" s="99">
        <v>0</v>
      </c>
      <c r="Q1643" s="99">
        <v>0</v>
      </c>
      <c r="R1643" s="99">
        <v>0</v>
      </c>
      <c r="S1643" s="99">
        <v>0</v>
      </c>
      <c r="T1643" s="99">
        <v>0</v>
      </c>
      <c r="U1643" s="99">
        <v>0</v>
      </c>
      <c r="V1643" s="99">
        <v>0</v>
      </c>
      <c r="W1643" s="99">
        <v>0</v>
      </c>
      <c r="X1643" s="99">
        <v>0</v>
      </c>
      <c r="Y1643" s="99">
        <v>0</v>
      </c>
      <c r="Z1643" s="99">
        <v>0</v>
      </c>
      <c r="AA1643" s="99">
        <v>0</v>
      </c>
      <c r="AB1643" s="99">
        <v>0</v>
      </c>
      <c r="AC1643" s="99">
        <v>0</v>
      </c>
      <c r="AD1643" s="99">
        <v>0</v>
      </c>
    </row>
    <row r="1644" spans="4:30" hidden="1" outlineLevel="1" x14ac:dyDescent="0.2">
      <c r="F1644" s="91" t="s">
        <v>497</v>
      </c>
      <c r="G1644" s="86" t="s">
        <v>683</v>
      </c>
      <c r="H1644" s="92">
        <v>0</v>
      </c>
      <c r="I1644" s="99">
        <v>0</v>
      </c>
      <c r="J1644" s="99">
        <v>0</v>
      </c>
      <c r="K1644" s="99">
        <v>0</v>
      </c>
      <c r="L1644" s="99">
        <v>0</v>
      </c>
      <c r="M1644" s="99">
        <v>0</v>
      </c>
      <c r="N1644" s="99">
        <v>0</v>
      </c>
      <c r="O1644" s="99">
        <v>0</v>
      </c>
      <c r="P1644" s="99">
        <v>0</v>
      </c>
      <c r="Q1644" s="99">
        <v>0</v>
      </c>
      <c r="R1644" s="99">
        <v>0</v>
      </c>
      <c r="S1644" s="99">
        <v>0</v>
      </c>
      <c r="T1644" s="99">
        <v>0</v>
      </c>
      <c r="U1644" s="99">
        <v>0</v>
      </c>
      <c r="V1644" s="99">
        <v>0</v>
      </c>
      <c r="W1644" s="99">
        <v>0</v>
      </c>
      <c r="X1644" s="99">
        <v>0</v>
      </c>
      <c r="Y1644" s="99">
        <v>0</v>
      </c>
      <c r="Z1644" s="99">
        <v>0</v>
      </c>
      <c r="AA1644" s="99">
        <v>0</v>
      </c>
      <c r="AB1644" s="99">
        <v>0</v>
      </c>
      <c r="AC1644" s="99">
        <v>0</v>
      </c>
      <c r="AD1644" s="99">
        <v>0</v>
      </c>
    </row>
    <row r="1645" spans="4:30" hidden="1" outlineLevel="1" x14ac:dyDescent="0.2">
      <c r="F1645" s="91" t="s">
        <v>497</v>
      </c>
      <c r="G1645" s="86" t="s">
        <v>682</v>
      </c>
      <c r="H1645" s="92">
        <v>0</v>
      </c>
      <c r="I1645" s="99">
        <v>0</v>
      </c>
      <c r="J1645" s="99">
        <v>0</v>
      </c>
      <c r="K1645" s="99">
        <v>0</v>
      </c>
      <c r="L1645" s="99">
        <v>0</v>
      </c>
      <c r="M1645" s="99">
        <v>0</v>
      </c>
      <c r="N1645" s="99">
        <v>0</v>
      </c>
      <c r="O1645" s="99">
        <v>0</v>
      </c>
      <c r="P1645" s="99">
        <v>0</v>
      </c>
      <c r="Q1645" s="99">
        <v>0</v>
      </c>
      <c r="R1645" s="99">
        <v>0</v>
      </c>
      <c r="S1645" s="99">
        <v>0</v>
      </c>
      <c r="T1645" s="99">
        <v>0</v>
      </c>
      <c r="U1645" s="99">
        <v>0</v>
      </c>
      <c r="V1645" s="99">
        <v>0</v>
      </c>
      <c r="W1645" s="99">
        <v>0</v>
      </c>
      <c r="X1645" s="99">
        <v>0</v>
      </c>
      <c r="Y1645" s="99">
        <v>0</v>
      </c>
      <c r="Z1645" s="99">
        <v>0</v>
      </c>
      <c r="AA1645" s="99">
        <v>0</v>
      </c>
      <c r="AB1645" s="99">
        <v>0</v>
      </c>
      <c r="AC1645" s="99">
        <v>0</v>
      </c>
      <c r="AD1645" s="99">
        <v>0</v>
      </c>
    </row>
    <row r="1646" spans="4:30" hidden="1" outlineLevel="1" x14ac:dyDescent="0.2">
      <c r="F1646" s="91" t="s">
        <v>497</v>
      </c>
      <c r="G1646" s="86" t="s">
        <v>681</v>
      </c>
      <c r="H1646" s="92">
        <v>5356255.0000000019</v>
      </c>
      <c r="I1646" s="99">
        <v>4607082.7224255027</v>
      </c>
      <c r="J1646" s="99">
        <v>565619.07704069617</v>
      </c>
      <c r="K1646" s="99">
        <v>158855.71941545999</v>
      </c>
      <c r="L1646" s="99">
        <v>1847.9421471698013</v>
      </c>
      <c r="M1646" s="99">
        <v>142.87603821568433</v>
      </c>
      <c r="N1646" s="99">
        <v>160846.53760084548</v>
      </c>
      <c r="O1646" s="99">
        <v>13899.122692866282</v>
      </c>
      <c r="P1646" s="99">
        <v>1396.878952141773</v>
      </c>
      <c r="Q1646" s="99">
        <v>402.65065315329213</v>
      </c>
      <c r="R1646" s="99">
        <v>47.231748170474155</v>
      </c>
      <c r="S1646" s="99">
        <v>15745.884046331821</v>
      </c>
      <c r="T1646" s="99">
        <v>94.463496340948311</v>
      </c>
      <c r="U1646" s="99">
        <v>827.73638668755962</v>
      </c>
      <c r="V1646" s="99">
        <v>591.57764583518872</v>
      </c>
      <c r="W1646" s="99">
        <v>70.847622255711229</v>
      </c>
      <c r="X1646" s="99">
        <v>1584.625151119408</v>
      </c>
      <c r="Y1646" s="99">
        <v>3812.7828710615258</v>
      </c>
      <c r="Z1646" s="99">
        <v>23.615874085237078</v>
      </c>
      <c r="AA1646" s="99">
        <v>3836.3987451467628</v>
      </c>
      <c r="AB1646" s="99">
        <v>237.33953455663266</v>
      </c>
      <c r="AC1646" s="99">
        <v>0</v>
      </c>
      <c r="AD1646" s="99">
        <v>1302.4154558008249</v>
      </c>
    </row>
    <row r="1647" spans="4:30" collapsed="1" x14ac:dyDescent="0.2">
      <c r="D1647" s="84" t="s">
        <v>498</v>
      </c>
      <c r="E1647" s="104">
        <v>5356255</v>
      </c>
      <c r="F1647" s="102" t="s">
        <v>497</v>
      </c>
      <c r="G1647" s="86" t="s">
        <v>679</v>
      </c>
      <c r="H1647" s="92">
        <v>5356255.0000000019</v>
      </c>
      <c r="I1647" s="99">
        <v>4607082.7224255027</v>
      </c>
      <c r="J1647" s="99">
        <v>565619.07704069617</v>
      </c>
      <c r="K1647" s="99">
        <v>158855.71941545999</v>
      </c>
      <c r="L1647" s="99">
        <v>1847.9421471698013</v>
      </c>
      <c r="M1647" s="99">
        <v>142.87603821568433</v>
      </c>
      <c r="N1647" s="99">
        <v>160846.53760084548</v>
      </c>
      <c r="O1647" s="99">
        <v>13899.122692866282</v>
      </c>
      <c r="P1647" s="99">
        <v>1396.878952141773</v>
      </c>
      <c r="Q1647" s="99">
        <v>402.65065315329213</v>
      </c>
      <c r="R1647" s="99">
        <v>47.231748170474155</v>
      </c>
      <c r="S1647" s="99">
        <v>15745.884046331821</v>
      </c>
      <c r="T1647" s="99">
        <v>94.463496340948311</v>
      </c>
      <c r="U1647" s="99">
        <v>827.73638668755962</v>
      </c>
      <c r="V1647" s="99">
        <v>591.57764583518872</v>
      </c>
      <c r="W1647" s="99">
        <v>70.847622255711229</v>
      </c>
      <c r="X1647" s="99">
        <v>1584.625151119408</v>
      </c>
      <c r="Y1647" s="99">
        <v>3812.7828710615258</v>
      </c>
      <c r="Z1647" s="99">
        <v>23.615874085237078</v>
      </c>
      <c r="AA1647" s="99">
        <v>3836.3987451467628</v>
      </c>
      <c r="AB1647" s="99">
        <v>237.33953455663266</v>
      </c>
      <c r="AC1647" s="99">
        <v>0</v>
      </c>
      <c r="AD1647" s="99">
        <v>1302.4154558008249</v>
      </c>
    </row>
    <row r="1648" spans="4:30" hidden="1" outlineLevel="1" x14ac:dyDescent="0.2">
      <c r="F1648" s="91" t="s">
        <v>274</v>
      </c>
      <c r="G1648" s="86" t="s">
        <v>687</v>
      </c>
      <c r="H1648" s="92">
        <v>0</v>
      </c>
      <c r="I1648" s="99">
        <v>0</v>
      </c>
      <c r="J1648" s="99">
        <v>0</v>
      </c>
      <c r="K1648" s="99">
        <v>0</v>
      </c>
      <c r="L1648" s="99">
        <v>0</v>
      </c>
      <c r="M1648" s="99">
        <v>0</v>
      </c>
      <c r="N1648" s="99">
        <v>0</v>
      </c>
      <c r="O1648" s="99">
        <v>0</v>
      </c>
      <c r="P1648" s="99">
        <v>0</v>
      </c>
      <c r="Q1648" s="99">
        <v>0</v>
      </c>
      <c r="R1648" s="99">
        <v>0</v>
      </c>
      <c r="S1648" s="99">
        <v>0</v>
      </c>
      <c r="T1648" s="99">
        <v>0</v>
      </c>
      <c r="U1648" s="99">
        <v>0</v>
      </c>
      <c r="V1648" s="99">
        <v>0</v>
      </c>
      <c r="W1648" s="99">
        <v>0</v>
      </c>
      <c r="X1648" s="99">
        <v>0</v>
      </c>
      <c r="Y1648" s="99">
        <v>0</v>
      </c>
      <c r="Z1648" s="99">
        <v>0</v>
      </c>
      <c r="AA1648" s="99">
        <v>0</v>
      </c>
      <c r="AB1648" s="99">
        <v>0</v>
      </c>
      <c r="AC1648" s="99">
        <v>0</v>
      </c>
      <c r="AD1648" s="99">
        <v>0</v>
      </c>
    </row>
    <row r="1649" spans="4:30" hidden="1" outlineLevel="1" x14ac:dyDescent="0.2">
      <c r="F1649" s="91" t="s">
        <v>274</v>
      </c>
      <c r="G1649" s="86" t="s">
        <v>686</v>
      </c>
      <c r="H1649" s="92">
        <v>0</v>
      </c>
      <c r="I1649" s="99">
        <v>0</v>
      </c>
      <c r="J1649" s="99">
        <v>0</v>
      </c>
      <c r="K1649" s="99">
        <v>0</v>
      </c>
      <c r="L1649" s="99">
        <v>0</v>
      </c>
      <c r="M1649" s="99">
        <v>0</v>
      </c>
      <c r="N1649" s="99">
        <v>0</v>
      </c>
      <c r="O1649" s="99">
        <v>0</v>
      </c>
      <c r="P1649" s="99">
        <v>0</v>
      </c>
      <c r="Q1649" s="99">
        <v>0</v>
      </c>
      <c r="R1649" s="99">
        <v>0</v>
      </c>
      <c r="S1649" s="99">
        <v>0</v>
      </c>
      <c r="T1649" s="99">
        <v>0</v>
      </c>
      <c r="U1649" s="99">
        <v>0</v>
      </c>
      <c r="V1649" s="99">
        <v>0</v>
      </c>
      <c r="W1649" s="99">
        <v>0</v>
      </c>
      <c r="X1649" s="99">
        <v>0</v>
      </c>
      <c r="Y1649" s="99">
        <v>0</v>
      </c>
      <c r="Z1649" s="99">
        <v>0</v>
      </c>
      <c r="AA1649" s="99">
        <v>0</v>
      </c>
      <c r="AB1649" s="99">
        <v>0</v>
      </c>
      <c r="AC1649" s="99">
        <v>0</v>
      </c>
      <c r="AD1649" s="99">
        <v>0</v>
      </c>
    </row>
    <row r="1650" spans="4:30" hidden="1" outlineLevel="1" x14ac:dyDescent="0.2">
      <c r="F1650" s="91" t="s">
        <v>274</v>
      </c>
      <c r="G1650" s="86" t="s">
        <v>685</v>
      </c>
      <c r="H1650" s="92">
        <v>0</v>
      </c>
      <c r="I1650" s="99">
        <v>0</v>
      </c>
      <c r="J1650" s="99">
        <v>0</v>
      </c>
      <c r="K1650" s="99">
        <v>0</v>
      </c>
      <c r="L1650" s="99">
        <v>0</v>
      </c>
      <c r="M1650" s="99">
        <v>0</v>
      </c>
      <c r="N1650" s="99">
        <v>0</v>
      </c>
      <c r="O1650" s="99">
        <v>0</v>
      </c>
      <c r="P1650" s="99">
        <v>0</v>
      </c>
      <c r="Q1650" s="99">
        <v>0</v>
      </c>
      <c r="R1650" s="99">
        <v>0</v>
      </c>
      <c r="S1650" s="99">
        <v>0</v>
      </c>
      <c r="T1650" s="99">
        <v>0</v>
      </c>
      <c r="U1650" s="99">
        <v>0</v>
      </c>
      <c r="V1650" s="99">
        <v>0</v>
      </c>
      <c r="W1650" s="99">
        <v>0</v>
      </c>
      <c r="X1650" s="99">
        <v>0</v>
      </c>
      <c r="Y1650" s="99">
        <v>0</v>
      </c>
      <c r="Z1650" s="99">
        <v>0</v>
      </c>
      <c r="AA1650" s="99">
        <v>0</v>
      </c>
      <c r="AB1650" s="99">
        <v>0</v>
      </c>
      <c r="AC1650" s="99">
        <v>0</v>
      </c>
      <c r="AD1650" s="99">
        <v>0</v>
      </c>
    </row>
    <row r="1651" spans="4:30" hidden="1" outlineLevel="1" x14ac:dyDescent="0.2">
      <c r="F1651" s="91" t="s">
        <v>274</v>
      </c>
      <c r="G1651" s="86" t="s">
        <v>684</v>
      </c>
      <c r="H1651" s="92">
        <v>0</v>
      </c>
      <c r="I1651" s="99">
        <v>0</v>
      </c>
      <c r="J1651" s="99">
        <v>0</v>
      </c>
      <c r="K1651" s="99">
        <v>0</v>
      </c>
      <c r="L1651" s="99">
        <v>0</v>
      </c>
      <c r="M1651" s="99">
        <v>0</v>
      </c>
      <c r="N1651" s="99">
        <v>0</v>
      </c>
      <c r="O1651" s="99">
        <v>0</v>
      </c>
      <c r="P1651" s="99">
        <v>0</v>
      </c>
      <c r="Q1651" s="99">
        <v>0</v>
      </c>
      <c r="R1651" s="99">
        <v>0</v>
      </c>
      <c r="S1651" s="99">
        <v>0</v>
      </c>
      <c r="T1651" s="99">
        <v>0</v>
      </c>
      <c r="U1651" s="99">
        <v>0</v>
      </c>
      <c r="V1651" s="99">
        <v>0</v>
      </c>
      <c r="W1651" s="99">
        <v>0</v>
      </c>
      <c r="X1651" s="99">
        <v>0</v>
      </c>
      <c r="Y1651" s="99">
        <v>0</v>
      </c>
      <c r="Z1651" s="99">
        <v>0</v>
      </c>
      <c r="AA1651" s="99">
        <v>0</v>
      </c>
      <c r="AB1651" s="99">
        <v>0</v>
      </c>
      <c r="AC1651" s="99">
        <v>0</v>
      </c>
      <c r="AD1651" s="99">
        <v>0</v>
      </c>
    </row>
    <row r="1652" spans="4:30" hidden="1" outlineLevel="1" x14ac:dyDescent="0.2">
      <c r="F1652" s="91" t="s">
        <v>274</v>
      </c>
      <c r="G1652" s="86" t="s">
        <v>683</v>
      </c>
      <c r="H1652" s="92">
        <v>0</v>
      </c>
      <c r="I1652" s="99">
        <v>0</v>
      </c>
      <c r="J1652" s="99">
        <v>0</v>
      </c>
      <c r="K1652" s="99">
        <v>0</v>
      </c>
      <c r="L1652" s="99">
        <v>0</v>
      </c>
      <c r="M1652" s="99">
        <v>0</v>
      </c>
      <c r="N1652" s="99">
        <v>0</v>
      </c>
      <c r="O1652" s="99">
        <v>0</v>
      </c>
      <c r="P1652" s="99">
        <v>0</v>
      </c>
      <c r="Q1652" s="99">
        <v>0</v>
      </c>
      <c r="R1652" s="99">
        <v>0</v>
      </c>
      <c r="S1652" s="99">
        <v>0</v>
      </c>
      <c r="T1652" s="99">
        <v>0</v>
      </c>
      <c r="U1652" s="99">
        <v>0</v>
      </c>
      <c r="V1652" s="99">
        <v>0</v>
      </c>
      <c r="W1652" s="99">
        <v>0</v>
      </c>
      <c r="X1652" s="99">
        <v>0</v>
      </c>
      <c r="Y1652" s="99">
        <v>0</v>
      </c>
      <c r="Z1652" s="99">
        <v>0</v>
      </c>
      <c r="AA1652" s="99">
        <v>0</v>
      </c>
      <c r="AB1652" s="99">
        <v>0</v>
      </c>
      <c r="AC1652" s="99">
        <v>0</v>
      </c>
      <c r="AD1652" s="99">
        <v>0</v>
      </c>
    </row>
    <row r="1653" spans="4:30" hidden="1" outlineLevel="1" x14ac:dyDescent="0.2">
      <c r="F1653" s="91" t="s">
        <v>274</v>
      </c>
      <c r="G1653" s="86" t="s">
        <v>682</v>
      </c>
      <c r="H1653" s="92">
        <v>0</v>
      </c>
      <c r="I1653" s="99">
        <v>0</v>
      </c>
      <c r="J1653" s="99">
        <v>0</v>
      </c>
      <c r="K1653" s="99">
        <v>0</v>
      </c>
      <c r="L1653" s="99">
        <v>0</v>
      </c>
      <c r="M1653" s="99">
        <v>0</v>
      </c>
      <c r="N1653" s="99">
        <v>0</v>
      </c>
      <c r="O1653" s="99">
        <v>0</v>
      </c>
      <c r="P1653" s="99">
        <v>0</v>
      </c>
      <c r="Q1653" s="99">
        <v>0</v>
      </c>
      <c r="R1653" s="99">
        <v>0</v>
      </c>
      <c r="S1653" s="99">
        <v>0</v>
      </c>
      <c r="T1653" s="99">
        <v>0</v>
      </c>
      <c r="U1653" s="99">
        <v>0</v>
      </c>
      <c r="V1653" s="99">
        <v>0</v>
      </c>
      <c r="W1653" s="99">
        <v>0</v>
      </c>
      <c r="X1653" s="99">
        <v>0</v>
      </c>
      <c r="Y1653" s="99">
        <v>0</v>
      </c>
      <c r="Z1653" s="99">
        <v>0</v>
      </c>
      <c r="AA1653" s="99">
        <v>0</v>
      </c>
      <c r="AB1653" s="99">
        <v>0</v>
      </c>
      <c r="AC1653" s="99">
        <v>0</v>
      </c>
      <c r="AD1653" s="99">
        <v>0</v>
      </c>
    </row>
    <row r="1654" spans="4:30" hidden="1" outlineLevel="1" x14ac:dyDescent="0.2">
      <c r="F1654" s="91" t="s">
        <v>274</v>
      </c>
      <c r="G1654" s="86" t="s">
        <v>681</v>
      </c>
      <c r="H1654" s="92">
        <v>-175136.99999999997</v>
      </c>
      <c r="I1654" s="99">
        <v>-111595.87634596803</v>
      </c>
      <c r="J1654" s="99">
        <v>-19526.969096993715</v>
      </c>
      <c r="K1654" s="99">
        <v>-5484.1943934917454</v>
      </c>
      <c r="L1654" s="99">
        <v>-63.760197151938613</v>
      </c>
      <c r="M1654" s="99">
        <v>-4.9046305501491245</v>
      </c>
      <c r="N1654" s="99">
        <v>-5552.859221193833</v>
      </c>
      <c r="O1654" s="99">
        <v>-479.83635548958927</v>
      </c>
      <c r="P1654" s="99">
        <v>-48.228867076466393</v>
      </c>
      <c r="Q1654" s="99">
        <v>-13.896453225422519</v>
      </c>
      <c r="R1654" s="99">
        <v>-1.634876850049708</v>
      </c>
      <c r="S1654" s="99">
        <v>-543.59655264152798</v>
      </c>
      <c r="T1654" s="99">
        <v>-3.2697537000994159</v>
      </c>
      <c r="U1654" s="99">
        <v>-28.610344875869892</v>
      </c>
      <c r="V1654" s="99">
        <v>-20.435960625621352</v>
      </c>
      <c r="W1654" s="99">
        <v>-2.4523152750745623</v>
      </c>
      <c r="X1654" s="99">
        <v>-54.768374476665223</v>
      </c>
      <c r="Y1654" s="99">
        <v>-131.60758642900151</v>
      </c>
      <c r="Z1654" s="99">
        <v>-0.81743842502485398</v>
      </c>
      <c r="AA1654" s="99">
        <v>-132.42502485402636</v>
      </c>
      <c r="AB1654" s="99">
        <v>-8.17438425024854</v>
      </c>
      <c r="AC1654" s="99">
        <v>-37677.371886245572</v>
      </c>
      <c r="AD1654" s="99">
        <v>-44.959113376366972</v>
      </c>
    </row>
    <row r="1655" spans="4:30" collapsed="1" x14ac:dyDescent="0.2">
      <c r="D1655" s="84" t="s">
        <v>496</v>
      </c>
      <c r="E1655" s="104">
        <v>-175137</v>
      </c>
      <c r="F1655" s="102" t="s">
        <v>274</v>
      </c>
      <c r="G1655" s="86" t="s">
        <v>679</v>
      </c>
      <c r="H1655" s="92">
        <v>-175136.99999999997</v>
      </c>
      <c r="I1655" s="99">
        <v>-111595.87634596803</v>
      </c>
      <c r="J1655" s="99">
        <v>-19526.969096993715</v>
      </c>
      <c r="K1655" s="99">
        <v>-5484.1943934917454</v>
      </c>
      <c r="L1655" s="99">
        <v>-63.760197151938613</v>
      </c>
      <c r="M1655" s="99">
        <v>-4.9046305501491245</v>
      </c>
      <c r="N1655" s="99">
        <v>-5552.859221193833</v>
      </c>
      <c r="O1655" s="99">
        <v>-479.83635548958927</v>
      </c>
      <c r="P1655" s="99">
        <v>-48.228867076466393</v>
      </c>
      <c r="Q1655" s="99">
        <v>-13.896453225422519</v>
      </c>
      <c r="R1655" s="99">
        <v>-1.634876850049708</v>
      </c>
      <c r="S1655" s="99">
        <v>-543.59655264152798</v>
      </c>
      <c r="T1655" s="99">
        <v>-3.2697537000994159</v>
      </c>
      <c r="U1655" s="99">
        <v>-28.610344875869892</v>
      </c>
      <c r="V1655" s="99">
        <v>-20.435960625621352</v>
      </c>
      <c r="W1655" s="99">
        <v>-2.4523152750745623</v>
      </c>
      <c r="X1655" s="99">
        <v>-54.768374476665223</v>
      </c>
      <c r="Y1655" s="99">
        <v>-131.60758642900151</v>
      </c>
      <c r="Z1655" s="99">
        <v>-0.81743842502485398</v>
      </c>
      <c r="AA1655" s="99">
        <v>-132.42502485402636</v>
      </c>
      <c r="AB1655" s="99">
        <v>-8.17438425024854</v>
      </c>
      <c r="AC1655" s="99">
        <v>-37677.371886245572</v>
      </c>
      <c r="AD1655" s="99">
        <v>-44.959113376366972</v>
      </c>
    </row>
    <row r="1656" spans="4:30" hidden="1" outlineLevel="1" x14ac:dyDescent="0.2">
      <c r="F1656" s="91" t="s">
        <v>494</v>
      </c>
      <c r="G1656" s="86" t="s">
        <v>687</v>
      </c>
      <c r="H1656" s="92">
        <v>0</v>
      </c>
      <c r="I1656" s="99">
        <v>0</v>
      </c>
      <c r="J1656" s="99">
        <v>0</v>
      </c>
      <c r="K1656" s="99">
        <v>0</v>
      </c>
      <c r="L1656" s="99">
        <v>0</v>
      </c>
      <c r="M1656" s="99">
        <v>0</v>
      </c>
      <c r="N1656" s="99">
        <v>0</v>
      </c>
      <c r="O1656" s="99">
        <v>0</v>
      </c>
      <c r="P1656" s="99">
        <v>0</v>
      </c>
      <c r="Q1656" s="99">
        <v>0</v>
      </c>
      <c r="R1656" s="99">
        <v>0</v>
      </c>
      <c r="S1656" s="99">
        <v>0</v>
      </c>
      <c r="T1656" s="99">
        <v>0</v>
      </c>
      <c r="U1656" s="99">
        <v>0</v>
      </c>
      <c r="V1656" s="99">
        <v>0</v>
      </c>
      <c r="W1656" s="99">
        <v>0</v>
      </c>
      <c r="X1656" s="99">
        <v>0</v>
      </c>
      <c r="Y1656" s="99">
        <v>0</v>
      </c>
      <c r="Z1656" s="99">
        <v>0</v>
      </c>
      <c r="AA1656" s="99">
        <v>0</v>
      </c>
      <c r="AB1656" s="99">
        <v>0</v>
      </c>
      <c r="AC1656" s="99">
        <v>0</v>
      </c>
      <c r="AD1656" s="99">
        <v>0</v>
      </c>
    </row>
    <row r="1657" spans="4:30" hidden="1" outlineLevel="1" x14ac:dyDescent="0.2">
      <c r="F1657" s="91" t="s">
        <v>494</v>
      </c>
      <c r="G1657" s="86" t="s">
        <v>686</v>
      </c>
      <c r="H1657" s="92">
        <v>0</v>
      </c>
      <c r="I1657" s="99">
        <v>0</v>
      </c>
      <c r="J1657" s="99">
        <v>0</v>
      </c>
      <c r="K1657" s="99">
        <v>0</v>
      </c>
      <c r="L1657" s="99">
        <v>0</v>
      </c>
      <c r="M1657" s="99">
        <v>0</v>
      </c>
      <c r="N1657" s="99">
        <v>0</v>
      </c>
      <c r="O1657" s="99">
        <v>0</v>
      </c>
      <c r="P1657" s="99">
        <v>0</v>
      </c>
      <c r="Q1657" s="99">
        <v>0</v>
      </c>
      <c r="R1657" s="99">
        <v>0</v>
      </c>
      <c r="S1657" s="99">
        <v>0</v>
      </c>
      <c r="T1657" s="99">
        <v>0</v>
      </c>
      <c r="U1657" s="99">
        <v>0</v>
      </c>
      <c r="V1657" s="99">
        <v>0</v>
      </c>
      <c r="W1657" s="99">
        <v>0</v>
      </c>
      <c r="X1657" s="99">
        <v>0</v>
      </c>
      <c r="Y1657" s="99">
        <v>0</v>
      </c>
      <c r="Z1657" s="99">
        <v>0</v>
      </c>
      <c r="AA1657" s="99">
        <v>0</v>
      </c>
      <c r="AB1657" s="99">
        <v>0</v>
      </c>
      <c r="AC1657" s="99">
        <v>0</v>
      </c>
      <c r="AD1657" s="99">
        <v>0</v>
      </c>
    </row>
    <row r="1658" spans="4:30" hidden="1" outlineLevel="1" x14ac:dyDescent="0.2">
      <c r="F1658" s="91" t="s">
        <v>494</v>
      </c>
      <c r="G1658" s="86" t="s">
        <v>685</v>
      </c>
      <c r="H1658" s="92">
        <v>0</v>
      </c>
      <c r="I1658" s="99">
        <v>0</v>
      </c>
      <c r="J1658" s="99">
        <v>0</v>
      </c>
      <c r="K1658" s="99">
        <v>0</v>
      </c>
      <c r="L1658" s="99">
        <v>0</v>
      </c>
      <c r="M1658" s="99">
        <v>0</v>
      </c>
      <c r="N1658" s="99">
        <v>0</v>
      </c>
      <c r="O1658" s="99">
        <v>0</v>
      </c>
      <c r="P1658" s="99">
        <v>0</v>
      </c>
      <c r="Q1658" s="99">
        <v>0</v>
      </c>
      <c r="R1658" s="99">
        <v>0</v>
      </c>
      <c r="S1658" s="99">
        <v>0</v>
      </c>
      <c r="T1658" s="99">
        <v>0</v>
      </c>
      <c r="U1658" s="99">
        <v>0</v>
      </c>
      <c r="V1658" s="99">
        <v>0</v>
      </c>
      <c r="W1658" s="99">
        <v>0</v>
      </c>
      <c r="X1658" s="99">
        <v>0</v>
      </c>
      <c r="Y1658" s="99">
        <v>0</v>
      </c>
      <c r="Z1658" s="99">
        <v>0</v>
      </c>
      <c r="AA1658" s="99">
        <v>0</v>
      </c>
      <c r="AB1658" s="99">
        <v>0</v>
      </c>
      <c r="AC1658" s="99">
        <v>0</v>
      </c>
      <c r="AD1658" s="99">
        <v>0</v>
      </c>
    </row>
    <row r="1659" spans="4:30" hidden="1" outlineLevel="1" x14ac:dyDescent="0.2">
      <c r="F1659" s="91" t="s">
        <v>494</v>
      </c>
      <c r="G1659" s="86" t="s">
        <v>684</v>
      </c>
      <c r="H1659" s="92">
        <v>0</v>
      </c>
      <c r="I1659" s="99">
        <v>0</v>
      </c>
      <c r="J1659" s="99">
        <v>0</v>
      </c>
      <c r="K1659" s="99">
        <v>0</v>
      </c>
      <c r="L1659" s="99">
        <v>0</v>
      </c>
      <c r="M1659" s="99">
        <v>0</v>
      </c>
      <c r="N1659" s="99">
        <v>0</v>
      </c>
      <c r="O1659" s="99">
        <v>0</v>
      </c>
      <c r="P1659" s="99">
        <v>0</v>
      </c>
      <c r="Q1659" s="99">
        <v>0</v>
      </c>
      <c r="R1659" s="99">
        <v>0</v>
      </c>
      <c r="S1659" s="99">
        <v>0</v>
      </c>
      <c r="T1659" s="99">
        <v>0</v>
      </c>
      <c r="U1659" s="99">
        <v>0</v>
      </c>
      <c r="V1659" s="99">
        <v>0</v>
      </c>
      <c r="W1659" s="99">
        <v>0</v>
      </c>
      <c r="X1659" s="99">
        <v>0</v>
      </c>
      <c r="Y1659" s="99">
        <v>0</v>
      </c>
      <c r="Z1659" s="99">
        <v>0</v>
      </c>
      <c r="AA1659" s="99">
        <v>0</v>
      </c>
      <c r="AB1659" s="99">
        <v>0</v>
      </c>
      <c r="AC1659" s="99">
        <v>0</v>
      </c>
      <c r="AD1659" s="99">
        <v>0</v>
      </c>
    </row>
    <row r="1660" spans="4:30" hidden="1" outlineLevel="1" x14ac:dyDescent="0.2">
      <c r="F1660" s="91" t="s">
        <v>494</v>
      </c>
      <c r="G1660" s="86" t="s">
        <v>683</v>
      </c>
      <c r="H1660" s="92">
        <v>0</v>
      </c>
      <c r="I1660" s="99">
        <v>0</v>
      </c>
      <c r="J1660" s="99">
        <v>0</v>
      </c>
      <c r="K1660" s="99">
        <v>0</v>
      </c>
      <c r="L1660" s="99">
        <v>0</v>
      </c>
      <c r="M1660" s="99">
        <v>0</v>
      </c>
      <c r="N1660" s="99">
        <v>0</v>
      </c>
      <c r="O1660" s="99">
        <v>0</v>
      </c>
      <c r="P1660" s="99">
        <v>0</v>
      </c>
      <c r="Q1660" s="99">
        <v>0</v>
      </c>
      <c r="R1660" s="99">
        <v>0</v>
      </c>
      <c r="S1660" s="99">
        <v>0</v>
      </c>
      <c r="T1660" s="99">
        <v>0</v>
      </c>
      <c r="U1660" s="99">
        <v>0</v>
      </c>
      <c r="V1660" s="99">
        <v>0</v>
      </c>
      <c r="W1660" s="99">
        <v>0</v>
      </c>
      <c r="X1660" s="99">
        <v>0</v>
      </c>
      <c r="Y1660" s="99">
        <v>0</v>
      </c>
      <c r="Z1660" s="99">
        <v>0</v>
      </c>
      <c r="AA1660" s="99">
        <v>0</v>
      </c>
      <c r="AB1660" s="99">
        <v>0</v>
      </c>
      <c r="AC1660" s="99">
        <v>0</v>
      </c>
      <c r="AD1660" s="99">
        <v>0</v>
      </c>
    </row>
    <row r="1661" spans="4:30" hidden="1" outlineLevel="1" x14ac:dyDescent="0.2">
      <c r="F1661" s="91" t="s">
        <v>494</v>
      </c>
      <c r="G1661" s="86" t="s">
        <v>682</v>
      </c>
      <c r="H1661" s="92">
        <v>0</v>
      </c>
      <c r="I1661" s="99">
        <v>0</v>
      </c>
      <c r="J1661" s="99">
        <v>0</v>
      </c>
      <c r="K1661" s="99">
        <v>0</v>
      </c>
      <c r="L1661" s="99">
        <v>0</v>
      </c>
      <c r="M1661" s="99">
        <v>0</v>
      </c>
      <c r="N1661" s="99">
        <v>0</v>
      </c>
      <c r="O1661" s="99">
        <v>0</v>
      </c>
      <c r="P1661" s="99">
        <v>0</v>
      </c>
      <c r="Q1661" s="99">
        <v>0</v>
      </c>
      <c r="R1661" s="99">
        <v>0</v>
      </c>
      <c r="S1661" s="99">
        <v>0</v>
      </c>
      <c r="T1661" s="99">
        <v>0</v>
      </c>
      <c r="U1661" s="99">
        <v>0</v>
      </c>
      <c r="V1661" s="99">
        <v>0</v>
      </c>
      <c r="W1661" s="99">
        <v>0</v>
      </c>
      <c r="X1661" s="99">
        <v>0</v>
      </c>
      <c r="Y1661" s="99">
        <v>0</v>
      </c>
      <c r="Z1661" s="99">
        <v>0</v>
      </c>
      <c r="AA1661" s="99">
        <v>0</v>
      </c>
      <c r="AB1661" s="99">
        <v>0</v>
      </c>
      <c r="AC1661" s="99">
        <v>0</v>
      </c>
      <c r="AD1661" s="99">
        <v>0</v>
      </c>
    </row>
    <row r="1662" spans="4:30" hidden="1" outlineLevel="1" x14ac:dyDescent="0.2">
      <c r="F1662" s="91" t="s">
        <v>494</v>
      </c>
      <c r="G1662" s="86" t="s">
        <v>681</v>
      </c>
      <c r="H1662" s="92">
        <v>16983.999999999996</v>
      </c>
      <c r="I1662" s="99">
        <v>14650.025202559798</v>
      </c>
      <c r="J1662" s="99">
        <v>1827.2164323047971</v>
      </c>
      <c r="K1662" s="99">
        <v>535.03712268320908</v>
      </c>
      <c r="L1662" s="99">
        <v>6.3507368757440794</v>
      </c>
      <c r="M1662" s="99">
        <v>0.49074243577084642</v>
      </c>
      <c r="N1662" s="99">
        <v>541.87860199472402</v>
      </c>
      <c r="O1662" s="99">
        <v>49.683514244118143</v>
      </c>
      <c r="P1662" s="99">
        <v>5.0892734086594009</v>
      </c>
      <c r="Q1662" s="99">
        <v>1.4668908938387584</v>
      </c>
      <c r="R1662" s="99">
        <v>0.17215018178578154</v>
      </c>
      <c r="S1662" s="99">
        <v>56.411828728402085</v>
      </c>
      <c r="T1662" s="99">
        <v>0.35733256723650253</v>
      </c>
      <c r="U1662" s="99">
        <v>3.1302743119790124</v>
      </c>
      <c r="V1662" s="99">
        <v>2.2369428938877562</v>
      </c>
      <c r="W1662" s="99">
        <v>0.26799942542737681</v>
      </c>
      <c r="X1662" s="99">
        <v>5.9925491985306483</v>
      </c>
      <c r="Y1662" s="99">
        <v>13.105428500879354</v>
      </c>
      <c r="Z1662" s="99">
        <v>8.2817039976655918E-2</v>
      </c>
      <c r="AA1662" s="99">
        <v>13.188245540856009</v>
      </c>
      <c r="AB1662" s="99">
        <v>0.76662373010147755</v>
      </c>
      <c r="AC1662" s="99">
        <v>-115.32849310033934</v>
      </c>
      <c r="AD1662" s="99">
        <v>3.8490090431232535</v>
      </c>
    </row>
    <row r="1663" spans="4:30" collapsed="1" x14ac:dyDescent="0.2">
      <c r="D1663" s="84" t="s">
        <v>495</v>
      </c>
      <c r="E1663" s="104">
        <v>16984</v>
      </c>
      <c r="F1663" s="102" t="s">
        <v>494</v>
      </c>
      <c r="G1663" s="86" t="s">
        <v>679</v>
      </c>
      <c r="H1663" s="92">
        <v>16983.999999999996</v>
      </c>
      <c r="I1663" s="99">
        <v>14650.025202559798</v>
      </c>
      <c r="J1663" s="99">
        <v>1827.2164323047971</v>
      </c>
      <c r="K1663" s="99">
        <v>535.03712268320908</v>
      </c>
      <c r="L1663" s="99">
        <v>6.3507368757440794</v>
      </c>
      <c r="M1663" s="99">
        <v>0.49074243577084642</v>
      </c>
      <c r="N1663" s="99">
        <v>541.87860199472402</v>
      </c>
      <c r="O1663" s="99">
        <v>49.683514244118143</v>
      </c>
      <c r="P1663" s="99">
        <v>5.0892734086594009</v>
      </c>
      <c r="Q1663" s="99">
        <v>1.4668908938387584</v>
      </c>
      <c r="R1663" s="99">
        <v>0.17215018178578154</v>
      </c>
      <c r="S1663" s="99">
        <v>56.411828728402085</v>
      </c>
      <c r="T1663" s="99">
        <v>0.35733256723650253</v>
      </c>
      <c r="U1663" s="99">
        <v>3.1302743119790124</v>
      </c>
      <c r="V1663" s="99">
        <v>2.2369428938877562</v>
      </c>
      <c r="W1663" s="99">
        <v>0.26799942542737681</v>
      </c>
      <c r="X1663" s="99">
        <v>5.9925491985306483</v>
      </c>
      <c r="Y1663" s="99">
        <v>13.105428500879354</v>
      </c>
      <c r="Z1663" s="99">
        <v>8.2817039976655918E-2</v>
      </c>
      <c r="AA1663" s="99">
        <v>13.188245540856009</v>
      </c>
      <c r="AB1663" s="99">
        <v>0.76662373010147755</v>
      </c>
      <c r="AC1663" s="99">
        <v>-115.32849310033934</v>
      </c>
      <c r="AD1663" s="99">
        <v>3.8490090431232535</v>
      </c>
    </row>
    <row r="1664" spans="4:30" hidden="1" outlineLevel="1" x14ac:dyDescent="0.2">
      <c r="E1664" s="93"/>
      <c r="F1664" s="93"/>
      <c r="G1664" s="86" t="s">
        <v>687</v>
      </c>
      <c r="H1664" s="92">
        <v>0</v>
      </c>
      <c r="I1664" s="92">
        <v>0</v>
      </c>
      <c r="J1664" s="92">
        <v>0</v>
      </c>
      <c r="K1664" s="92">
        <v>0</v>
      </c>
      <c r="L1664" s="92">
        <v>0</v>
      </c>
      <c r="M1664" s="92">
        <v>0</v>
      </c>
      <c r="N1664" s="92">
        <v>0</v>
      </c>
      <c r="O1664" s="92">
        <v>0</v>
      </c>
      <c r="P1664" s="92">
        <v>0</v>
      </c>
      <c r="Q1664" s="92">
        <v>0</v>
      </c>
      <c r="R1664" s="92">
        <v>0</v>
      </c>
      <c r="S1664" s="92">
        <v>0</v>
      </c>
      <c r="T1664" s="92">
        <v>0</v>
      </c>
      <c r="U1664" s="92">
        <v>0</v>
      </c>
      <c r="V1664" s="92">
        <v>0</v>
      </c>
      <c r="W1664" s="92">
        <v>0</v>
      </c>
      <c r="X1664" s="92">
        <v>0</v>
      </c>
      <c r="Y1664" s="92">
        <v>0</v>
      </c>
      <c r="Z1664" s="92">
        <v>0</v>
      </c>
      <c r="AA1664" s="92">
        <v>0</v>
      </c>
      <c r="AB1664" s="92">
        <v>0</v>
      </c>
      <c r="AC1664" s="92">
        <v>0</v>
      </c>
      <c r="AD1664" s="92">
        <v>0</v>
      </c>
    </row>
    <row r="1665" spans="3:30" hidden="1" outlineLevel="1" x14ac:dyDescent="0.2">
      <c r="E1665" s="93"/>
      <c r="F1665" s="93"/>
      <c r="G1665" s="86" t="s">
        <v>686</v>
      </c>
      <c r="H1665" s="92">
        <v>0</v>
      </c>
      <c r="I1665" s="92">
        <v>0</v>
      </c>
      <c r="J1665" s="92">
        <v>0</v>
      </c>
      <c r="K1665" s="92">
        <v>0</v>
      </c>
      <c r="L1665" s="92">
        <v>0</v>
      </c>
      <c r="M1665" s="92">
        <v>0</v>
      </c>
      <c r="N1665" s="92">
        <v>0</v>
      </c>
      <c r="O1665" s="92">
        <v>0</v>
      </c>
      <c r="P1665" s="92">
        <v>0</v>
      </c>
      <c r="Q1665" s="92">
        <v>0</v>
      </c>
      <c r="R1665" s="92">
        <v>0</v>
      </c>
      <c r="S1665" s="92">
        <v>0</v>
      </c>
      <c r="T1665" s="92">
        <v>0</v>
      </c>
      <c r="U1665" s="92">
        <v>0</v>
      </c>
      <c r="V1665" s="92">
        <v>0</v>
      </c>
      <c r="W1665" s="92">
        <v>0</v>
      </c>
      <c r="X1665" s="92">
        <v>0</v>
      </c>
      <c r="Y1665" s="92">
        <v>0</v>
      </c>
      <c r="Z1665" s="92">
        <v>0</v>
      </c>
      <c r="AA1665" s="92">
        <v>0</v>
      </c>
      <c r="AB1665" s="92">
        <v>0</v>
      </c>
      <c r="AC1665" s="92">
        <v>0</v>
      </c>
      <c r="AD1665" s="92">
        <v>0</v>
      </c>
    </row>
    <row r="1666" spans="3:30" hidden="1" outlineLevel="1" x14ac:dyDescent="0.2">
      <c r="E1666" s="93"/>
      <c r="F1666" s="93"/>
      <c r="G1666" s="86" t="s">
        <v>685</v>
      </c>
      <c r="H1666" s="92">
        <v>0</v>
      </c>
      <c r="I1666" s="92">
        <v>0</v>
      </c>
      <c r="J1666" s="92">
        <v>0</v>
      </c>
      <c r="K1666" s="92">
        <v>0</v>
      </c>
      <c r="L1666" s="92">
        <v>0</v>
      </c>
      <c r="M1666" s="92">
        <v>0</v>
      </c>
      <c r="N1666" s="92">
        <v>0</v>
      </c>
      <c r="O1666" s="92">
        <v>0</v>
      </c>
      <c r="P1666" s="92">
        <v>0</v>
      </c>
      <c r="Q1666" s="92">
        <v>0</v>
      </c>
      <c r="R1666" s="92">
        <v>0</v>
      </c>
      <c r="S1666" s="92">
        <v>0</v>
      </c>
      <c r="T1666" s="92">
        <v>0</v>
      </c>
      <c r="U1666" s="92">
        <v>0</v>
      </c>
      <c r="V1666" s="92">
        <v>0</v>
      </c>
      <c r="W1666" s="92">
        <v>0</v>
      </c>
      <c r="X1666" s="92">
        <v>0</v>
      </c>
      <c r="Y1666" s="92">
        <v>0</v>
      </c>
      <c r="Z1666" s="92">
        <v>0</v>
      </c>
      <c r="AA1666" s="92">
        <v>0</v>
      </c>
      <c r="AB1666" s="92">
        <v>0</v>
      </c>
      <c r="AC1666" s="92">
        <v>0</v>
      </c>
      <c r="AD1666" s="92">
        <v>0</v>
      </c>
    </row>
    <row r="1667" spans="3:30" hidden="1" outlineLevel="1" x14ac:dyDescent="0.2">
      <c r="E1667" s="93"/>
      <c r="F1667" s="93"/>
      <c r="G1667" s="86" t="s">
        <v>684</v>
      </c>
      <c r="H1667" s="92">
        <v>0</v>
      </c>
      <c r="I1667" s="92">
        <v>0</v>
      </c>
      <c r="J1667" s="92">
        <v>0</v>
      </c>
      <c r="K1667" s="92">
        <v>0</v>
      </c>
      <c r="L1667" s="92">
        <v>0</v>
      </c>
      <c r="M1667" s="92">
        <v>0</v>
      </c>
      <c r="N1667" s="92">
        <v>0</v>
      </c>
      <c r="O1667" s="92">
        <v>0</v>
      </c>
      <c r="P1667" s="92">
        <v>0</v>
      </c>
      <c r="Q1667" s="92">
        <v>0</v>
      </c>
      <c r="R1667" s="92">
        <v>0</v>
      </c>
      <c r="S1667" s="92">
        <v>0</v>
      </c>
      <c r="T1667" s="92">
        <v>0</v>
      </c>
      <c r="U1667" s="92">
        <v>0</v>
      </c>
      <c r="V1667" s="92">
        <v>0</v>
      </c>
      <c r="W1667" s="92">
        <v>0</v>
      </c>
      <c r="X1667" s="92">
        <v>0</v>
      </c>
      <c r="Y1667" s="92">
        <v>0</v>
      </c>
      <c r="Z1667" s="92">
        <v>0</v>
      </c>
      <c r="AA1667" s="92">
        <v>0</v>
      </c>
      <c r="AB1667" s="92">
        <v>0</v>
      </c>
      <c r="AC1667" s="92">
        <v>0</v>
      </c>
      <c r="AD1667" s="92">
        <v>0</v>
      </c>
    </row>
    <row r="1668" spans="3:30" hidden="1" outlineLevel="1" x14ac:dyDescent="0.2">
      <c r="E1668" s="93"/>
      <c r="F1668" s="93"/>
      <c r="G1668" s="86" t="s">
        <v>683</v>
      </c>
      <c r="H1668" s="92">
        <v>0</v>
      </c>
      <c r="I1668" s="92">
        <v>0</v>
      </c>
      <c r="J1668" s="92">
        <v>0</v>
      </c>
      <c r="K1668" s="92">
        <v>0</v>
      </c>
      <c r="L1668" s="92">
        <v>0</v>
      </c>
      <c r="M1668" s="92">
        <v>0</v>
      </c>
      <c r="N1668" s="92">
        <v>0</v>
      </c>
      <c r="O1668" s="92">
        <v>0</v>
      </c>
      <c r="P1668" s="92">
        <v>0</v>
      </c>
      <c r="Q1668" s="92">
        <v>0</v>
      </c>
      <c r="R1668" s="92">
        <v>0</v>
      </c>
      <c r="S1668" s="92">
        <v>0</v>
      </c>
      <c r="T1668" s="92">
        <v>0</v>
      </c>
      <c r="U1668" s="92">
        <v>0</v>
      </c>
      <c r="V1668" s="92">
        <v>0</v>
      </c>
      <c r="W1668" s="92">
        <v>0</v>
      </c>
      <c r="X1668" s="92">
        <v>0</v>
      </c>
      <c r="Y1668" s="92">
        <v>0</v>
      </c>
      <c r="Z1668" s="92">
        <v>0</v>
      </c>
      <c r="AA1668" s="92">
        <v>0</v>
      </c>
      <c r="AB1668" s="92">
        <v>0</v>
      </c>
      <c r="AC1668" s="92">
        <v>0</v>
      </c>
      <c r="AD1668" s="92">
        <v>0</v>
      </c>
    </row>
    <row r="1669" spans="3:30" hidden="1" outlineLevel="1" x14ac:dyDescent="0.2">
      <c r="E1669" s="93"/>
      <c r="F1669" s="93"/>
      <c r="G1669" s="86" t="s">
        <v>682</v>
      </c>
      <c r="H1669" s="92">
        <v>0</v>
      </c>
      <c r="I1669" s="92">
        <v>0</v>
      </c>
      <c r="J1669" s="92">
        <v>0</v>
      </c>
      <c r="K1669" s="92">
        <v>0</v>
      </c>
      <c r="L1669" s="92">
        <v>0</v>
      </c>
      <c r="M1669" s="92">
        <v>0</v>
      </c>
      <c r="N1669" s="92">
        <v>0</v>
      </c>
      <c r="O1669" s="92">
        <v>0</v>
      </c>
      <c r="P1669" s="92">
        <v>0</v>
      </c>
      <c r="Q1669" s="92">
        <v>0</v>
      </c>
      <c r="R1669" s="92">
        <v>0</v>
      </c>
      <c r="S1669" s="92">
        <v>0</v>
      </c>
      <c r="T1669" s="92">
        <v>0</v>
      </c>
      <c r="U1669" s="92">
        <v>0</v>
      </c>
      <c r="V1669" s="92">
        <v>0</v>
      </c>
      <c r="W1669" s="92">
        <v>0</v>
      </c>
      <c r="X1669" s="92">
        <v>0</v>
      </c>
      <c r="Y1669" s="92">
        <v>0</v>
      </c>
      <c r="Z1669" s="92">
        <v>0</v>
      </c>
      <c r="AA1669" s="92">
        <v>0</v>
      </c>
      <c r="AB1669" s="92">
        <v>0</v>
      </c>
      <c r="AC1669" s="92">
        <v>0</v>
      </c>
      <c r="AD1669" s="92">
        <v>0</v>
      </c>
    </row>
    <row r="1670" spans="3:30" hidden="1" outlineLevel="1" x14ac:dyDescent="0.2">
      <c r="E1670" s="93"/>
      <c r="F1670" s="93"/>
      <c r="G1670" s="86" t="s">
        <v>681</v>
      </c>
      <c r="H1670" s="92">
        <v>5767827.0000000019</v>
      </c>
      <c r="I1670" s="92">
        <v>4975200.8310177177</v>
      </c>
      <c r="J1670" s="92">
        <v>620529.22003599175</v>
      </c>
      <c r="K1670" s="92">
        <v>181700.51590994626</v>
      </c>
      <c r="L1670" s="92">
        <v>2156.732902838693</v>
      </c>
      <c r="M1670" s="92">
        <v>166.65788218822743</v>
      </c>
      <c r="N1670" s="92">
        <v>184023.90669497318</v>
      </c>
      <c r="O1670" s="92">
        <v>16872.698711264096</v>
      </c>
      <c r="P1670" s="92">
        <v>1728.3354084342757</v>
      </c>
      <c r="Q1670" s="92">
        <v>498.1613815083212</v>
      </c>
      <c r="R1670" s="92">
        <v>58.462815977328034</v>
      </c>
      <c r="S1670" s="92">
        <v>19157.658317184018</v>
      </c>
      <c r="T1670" s="92">
        <v>121.35141481900702</v>
      </c>
      <c r="U1670" s="92">
        <v>1063.0523253673443</v>
      </c>
      <c r="V1670" s="92">
        <v>759.67378831982683</v>
      </c>
      <c r="W1670" s="92">
        <v>91.013561114255253</v>
      </c>
      <c r="X1670" s="92">
        <v>2035.0910896204336</v>
      </c>
      <c r="Y1670" s="92">
        <v>4450.6502799070586</v>
      </c>
      <c r="Z1670" s="92">
        <v>28.12496227257628</v>
      </c>
      <c r="AA1670" s="92">
        <v>4478.775242179634</v>
      </c>
      <c r="AB1670" s="92">
        <v>260.34815410504103</v>
      </c>
      <c r="AC1670" s="92">
        <v>-39165.967756326609</v>
      </c>
      <c r="AD1670" s="92">
        <v>1307.1372045554917</v>
      </c>
    </row>
    <row r="1671" spans="3:30" collapsed="1" x14ac:dyDescent="0.2">
      <c r="D1671" s="84" t="s">
        <v>22</v>
      </c>
      <c r="E1671" s="101">
        <v>5767827</v>
      </c>
      <c r="F1671" s="91"/>
      <c r="G1671" s="86" t="s">
        <v>679</v>
      </c>
      <c r="H1671" s="92">
        <v>5767827.0000000019</v>
      </c>
      <c r="I1671" s="92">
        <v>4975200.8310177177</v>
      </c>
      <c r="J1671" s="92">
        <v>620529.22003599175</v>
      </c>
      <c r="K1671" s="92">
        <v>181700.51590994626</v>
      </c>
      <c r="L1671" s="92">
        <v>2156.732902838693</v>
      </c>
      <c r="M1671" s="92">
        <v>166.65788218822743</v>
      </c>
      <c r="N1671" s="92">
        <v>184023.90669497318</v>
      </c>
      <c r="O1671" s="92">
        <v>16872.698711264096</v>
      </c>
      <c r="P1671" s="92">
        <v>1728.3354084342757</v>
      </c>
      <c r="Q1671" s="92">
        <v>498.1613815083212</v>
      </c>
      <c r="R1671" s="92">
        <v>58.462815977328034</v>
      </c>
      <c r="S1671" s="92">
        <v>19157.658317184018</v>
      </c>
      <c r="T1671" s="92">
        <v>121.35141481900702</v>
      </c>
      <c r="U1671" s="92">
        <v>1063.0523253673443</v>
      </c>
      <c r="V1671" s="92">
        <v>759.67378831982683</v>
      </c>
      <c r="W1671" s="92">
        <v>91.013561114255253</v>
      </c>
      <c r="X1671" s="92">
        <v>2035.0910896204336</v>
      </c>
      <c r="Y1671" s="92">
        <v>4450.6502799070586</v>
      </c>
      <c r="Z1671" s="92">
        <v>28.12496227257628</v>
      </c>
      <c r="AA1671" s="92">
        <v>4478.775242179634</v>
      </c>
      <c r="AB1671" s="92">
        <v>260.34815410504103</v>
      </c>
      <c r="AC1671" s="92">
        <v>-39165.967756326609</v>
      </c>
      <c r="AD1671" s="92">
        <v>1307.1372045554917</v>
      </c>
    </row>
    <row r="1673" spans="3:30" hidden="1" outlineLevel="1" x14ac:dyDescent="0.2">
      <c r="F1673" s="91" t="s">
        <v>274</v>
      </c>
      <c r="G1673" s="86" t="s">
        <v>687</v>
      </c>
      <c r="H1673" s="92">
        <v>0</v>
      </c>
      <c r="I1673" s="99">
        <v>0</v>
      </c>
      <c r="J1673" s="99">
        <v>0</v>
      </c>
      <c r="K1673" s="99">
        <v>0</v>
      </c>
      <c r="L1673" s="99">
        <v>0</v>
      </c>
      <c r="M1673" s="99">
        <v>0</v>
      </c>
      <c r="N1673" s="99">
        <v>0</v>
      </c>
      <c r="O1673" s="99">
        <v>0</v>
      </c>
      <c r="P1673" s="99">
        <v>0</v>
      </c>
      <c r="Q1673" s="99">
        <v>0</v>
      </c>
      <c r="R1673" s="99">
        <v>0</v>
      </c>
      <c r="S1673" s="99">
        <v>0</v>
      </c>
      <c r="T1673" s="99">
        <v>0</v>
      </c>
      <c r="U1673" s="99">
        <v>0</v>
      </c>
      <c r="V1673" s="99">
        <v>0</v>
      </c>
      <c r="W1673" s="99">
        <v>0</v>
      </c>
      <c r="X1673" s="99">
        <v>0</v>
      </c>
      <c r="Y1673" s="99">
        <v>0</v>
      </c>
      <c r="Z1673" s="99">
        <v>0</v>
      </c>
      <c r="AA1673" s="99">
        <v>0</v>
      </c>
      <c r="AB1673" s="99">
        <v>0</v>
      </c>
      <c r="AC1673" s="99">
        <v>0</v>
      </c>
      <c r="AD1673" s="99">
        <v>0</v>
      </c>
    </row>
    <row r="1674" spans="3:30" hidden="1" outlineLevel="1" x14ac:dyDescent="0.2">
      <c r="F1674" s="91" t="s">
        <v>274</v>
      </c>
      <c r="G1674" s="86" t="s">
        <v>686</v>
      </c>
      <c r="H1674" s="92">
        <v>0</v>
      </c>
      <c r="I1674" s="99">
        <v>0</v>
      </c>
      <c r="J1674" s="99">
        <v>0</v>
      </c>
      <c r="K1674" s="99">
        <v>0</v>
      </c>
      <c r="L1674" s="99">
        <v>0</v>
      </c>
      <c r="M1674" s="99">
        <v>0</v>
      </c>
      <c r="N1674" s="99">
        <v>0</v>
      </c>
      <c r="O1674" s="99">
        <v>0</v>
      </c>
      <c r="P1674" s="99">
        <v>0</v>
      </c>
      <c r="Q1674" s="99">
        <v>0</v>
      </c>
      <c r="R1674" s="99">
        <v>0</v>
      </c>
      <c r="S1674" s="99">
        <v>0</v>
      </c>
      <c r="T1674" s="99">
        <v>0</v>
      </c>
      <c r="U1674" s="99">
        <v>0</v>
      </c>
      <c r="V1674" s="99">
        <v>0</v>
      </c>
      <c r="W1674" s="99">
        <v>0</v>
      </c>
      <c r="X1674" s="99">
        <v>0</v>
      </c>
      <c r="Y1674" s="99">
        <v>0</v>
      </c>
      <c r="Z1674" s="99">
        <v>0</v>
      </c>
      <c r="AA1674" s="99">
        <v>0</v>
      </c>
      <c r="AB1674" s="99">
        <v>0</v>
      </c>
      <c r="AC1674" s="99">
        <v>0</v>
      </c>
      <c r="AD1674" s="99">
        <v>0</v>
      </c>
    </row>
    <row r="1675" spans="3:30" hidden="1" outlineLevel="1" x14ac:dyDescent="0.2">
      <c r="F1675" s="91" t="s">
        <v>274</v>
      </c>
      <c r="G1675" s="86" t="s">
        <v>685</v>
      </c>
      <c r="H1675" s="92">
        <v>0</v>
      </c>
      <c r="I1675" s="99">
        <v>0</v>
      </c>
      <c r="J1675" s="99">
        <v>0</v>
      </c>
      <c r="K1675" s="99">
        <v>0</v>
      </c>
      <c r="L1675" s="99">
        <v>0</v>
      </c>
      <c r="M1675" s="99">
        <v>0</v>
      </c>
      <c r="N1675" s="99">
        <v>0</v>
      </c>
      <c r="O1675" s="99">
        <v>0</v>
      </c>
      <c r="P1675" s="99">
        <v>0</v>
      </c>
      <c r="Q1675" s="99">
        <v>0</v>
      </c>
      <c r="R1675" s="99">
        <v>0</v>
      </c>
      <c r="S1675" s="99">
        <v>0</v>
      </c>
      <c r="T1675" s="99">
        <v>0</v>
      </c>
      <c r="U1675" s="99">
        <v>0</v>
      </c>
      <c r="V1675" s="99">
        <v>0</v>
      </c>
      <c r="W1675" s="99">
        <v>0</v>
      </c>
      <c r="X1675" s="99">
        <v>0</v>
      </c>
      <c r="Y1675" s="99">
        <v>0</v>
      </c>
      <c r="Z1675" s="99">
        <v>0</v>
      </c>
      <c r="AA1675" s="99">
        <v>0</v>
      </c>
      <c r="AB1675" s="99">
        <v>0</v>
      </c>
      <c r="AC1675" s="99">
        <v>0</v>
      </c>
      <c r="AD1675" s="99">
        <v>0</v>
      </c>
    </row>
    <row r="1676" spans="3:30" hidden="1" outlineLevel="1" x14ac:dyDescent="0.2">
      <c r="F1676" s="91" t="s">
        <v>274</v>
      </c>
      <c r="G1676" s="86" t="s">
        <v>684</v>
      </c>
      <c r="H1676" s="92">
        <v>0</v>
      </c>
      <c r="I1676" s="99">
        <v>0</v>
      </c>
      <c r="J1676" s="99">
        <v>0</v>
      </c>
      <c r="K1676" s="99">
        <v>0</v>
      </c>
      <c r="L1676" s="99">
        <v>0</v>
      </c>
      <c r="M1676" s="99">
        <v>0</v>
      </c>
      <c r="N1676" s="99">
        <v>0</v>
      </c>
      <c r="O1676" s="99">
        <v>0</v>
      </c>
      <c r="P1676" s="99">
        <v>0</v>
      </c>
      <c r="Q1676" s="99">
        <v>0</v>
      </c>
      <c r="R1676" s="99">
        <v>0</v>
      </c>
      <c r="S1676" s="99">
        <v>0</v>
      </c>
      <c r="T1676" s="99">
        <v>0</v>
      </c>
      <c r="U1676" s="99">
        <v>0</v>
      </c>
      <c r="V1676" s="99">
        <v>0</v>
      </c>
      <c r="W1676" s="99">
        <v>0</v>
      </c>
      <c r="X1676" s="99">
        <v>0</v>
      </c>
      <c r="Y1676" s="99">
        <v>0</v>
      </c>
      <c r="Z1676" s="99">
        <v>0</v>
      </c>
      <c r="AA1676" s="99">
        <v>0</v>
      </c>
      <c r="AB1676" s="99">
        <v>0</v>
      </c>
      <c r="AC1676" s="99">
        <v>0</v>
      </c>
      <c r="AD1676" s="99">
        <v>0</v>
      </c>
    </row>
    <row r="1677" spans="3:30" hidden="1" outlineLevel="1" x14ac:dyDescent="0.2">
      <c r="F1677" s="91" t="s">
        <v>274</v>
      </c>
      <c r="G1677" s="86" t="s">
        <v>683</v>
      </c>
      <c r="H1677" s="92">
        <v>0</v>
      </c>
      <c r="I1677" s="99">
        <v>0</v>
      </c>
      <c r="J1677" s="99">
        <v>0</v>
      </c>
      <c r="K1677" s="99">
        <v>0</v>
      </c>
      <c r="L1677" s="99">
        <v>0</v>
      </c>
      <c r="M1677" s="99">
        <v>0</v>
      </c>
      <c r="N1677" s="99">
        <v>0</v>
      </c>
      <c r="O1677" s="99">
        <v>0</v>
      </c>
      <c r="P1677" s="99">
        <v>0</v>
      </c>
      <c r="Q1677" s="99">
        <v>0</v>
      </c>
      <c r="R1677" s="99">
        <v>0</v>
      </c>
      <c r="S1677" s="99">
        <v>0</v>
      </c>
      <c r="T1677" s="99">
        <v>0</v>
      </c>
      <c r="U1677" s="99">
        <v>0</v>
      </c>
      <c r="V1677" s="99">
        <v>0</v>
      </c>
      <c r="W1677" s="99">
        <v>0</v>
      </c>
      <c r="X1677" s="99">
        <v>0</v>
      </c>
      <c r="Y1677" s="99">
        <v>0</v>
      </c>
      <c r="Z1677" s="99">
        <v>0</v>
      </c>
      <c r="AA1677" s="99">
        <v>0</v>
      </c>
      <c r="AB1677" s="99">
        <v>0</v>
      </c>
      <c r="AC1677" s="99">
        <v>0</v>
      </c>
      <c r="AD1677" s="99">
        <v>0</v>
      </c>
    </row>
    <row r="1678" spans="3:30" hidden="1" outlineLevel="1" x14ac:dyDescent="0.2">
      <c r="F1678" s="91" t="s">
        <v>274</v>
      </c>
      <c r="G1678" s="86" t="s">
        <v>682</v>
      </c>
      <c r="H1678" s="92">
        <v>0</v>
      </c>
      <c r="I1678" s="99">
        <v>0</v>
      </c>
      <c r="J1678" s="99">
        <v>0</v>
      </c>
      <c r="K1678" s="99">
        <v>0</v>
      </c>
      <c r="L1678" s="99">
        <v>0</v>
      </c>
      <c r="M1678" s="99">
        <v>0</v>
      </c>
      <c r="N1678" s="99">
        <v>0</v>
      </c>
      <c r="O1678" s="99">
        <v>0</v>
      </c>
      <c r="P1678" s="99">
        <v>0</v>
      </c>
      <c r="Q1678" s="99">
        <v>0</v>
      </c>
      <c r="R1678" s="99">
        <v>0</v>
      </c>
      <c r="S1678" s="99">
        <v>0</v>
      </c>
      <c r="T1678" s="99">
        <v>0</v>
      </c>
      <c r="U1678" s="99">
        <v>0</v>
      </c>
      <c r="V1678" s="99">
        <v>0</v>
      </c>
      <c r="W1678" s="99">
        <v>0</v>
      </c>
      <c r="X1678" s="99">
        <v>0</v>
      </c>
      <c r="Y1678" s="99">
        <v>0</v>
      </c>
      <c r="Z1678" s="99">
        <v>0</v>
      </c>
      <c r="AA1678" s="99">
        <v>0</v>
      </c>
      <c r="AB1678" s="99">
        <v>0</v>
      </c>
      <c r="AC1678" s="99">
        <v>0</v>
      </c>
      <c r="AD1678" s="99">
        <v>0</v>
      </c>
    </row>
    <row r="1679" spans="3:30" hidden="1" outlineLevel="1" x14ac:dyDescent="0.2">
      <c r="F1679" s="91" t="s">
        <v>274</v>
      </c>
      <c r="G1679" s="86" t="s">
        <v>681</v>
      </c>
      <c r="H1679" s="92">
        <v>8570068</v>
      </c>
      <c r="I1679" s="99">
        <v>5460777.8413729686</v>
      </c>
      <c r="J1679" s="99">
        <v>955523.12187107652</v>
      </c>
      <c r="K1679" s="99">
        <v>268360.87678470579</v>
      </c>
      <c r="L1679" s="99">
        <v>3120.0101936513715</v>
      </c>
      <c r="M1679" s="99">
        <v>240.00078412702857</v>
      </c>
      <c r="N1679" s="99">
        <v>271720.8877624842</v>
      </c>
      <c r="O1679" s="99">
        <v>23480.076713760962</v>
      </c>
      <c r="P1679" s="99">
        <v>2360.007710582448</v>
      </c>
      <c r="Q1679" s="99">
        <v>680.00222169324763</v>
      </c>
      <c r="R1679" s="99">
        <v>80.000261375676189</v>
      </c>
      <c r="S1679" s="99">
        <v>26600.086907412337</v>
      </c>
      <c r="T1679" s="99">
        <v>160.00052275135238</v>
      </c>
      <c r="U1679" s="99">
        <v>1400.0045740743333</v>
      </c>
      <c r="V1679" s="99">
        <v>1000.0032671959525</v>
      </c>
      <c r="W1679" s="99">
        <v>120.00039206351428</v>
      </c>
      <c r="X1679" s="99">
        <v>2680.0087560851525</v>
      </c>
      <c r="Y1679" s="99">
        <v>6440.0210407419336</v>
      </c>
      <c r="Z1679" s="99">
        <v>40.000130687838094</v>
      </c>
      <c r="AA1679" s="99">
        <v>6480.021171429772</v>
      </c>
      <c r="AB1679" s="99">
        <v>400.001306878381</v>
      </c>
      <c r="AC1679" s="99">
        <v>1843686.0236638335</v>
      </c>
      <c r="AD1679" s="99">
        <v>2200.0071878310951</v>
      </c>
    </row>
    <row r="1680" spans="3:30" collapsed="1" x14ac:dyDescent="0.2">
      <c r="C1680" s="86" t="s">
        <v>493</v>
      </c>
      <c r="E1680" s="104">
        <v>8570068</v>
      </c>
      <c r="F1680" s="102" t="s">
        <v>274</v>
      </c>
      <c r="G1680" s="86" t="s">
        <v>679</v>
      </c>
      <c r="H1680" s="92">
        <v>8570068</v>
      </c>
      <c r="I1680" s="99">
        <v>5460777.8413729686</v>
      </c>
      <c r="J1680" s="99">
        <v>955523.12187107652</v>
      </c>
      <c r="K1680" s="99">
        <v>268360.87678470579</v>
      </c>
      <c r="L1680" s="99">
        <v>3120.0101936513715</v>
      </c>
      <c r="M1680" s="99">
        <v>240.00078412702857</v>
      </c>
      <c r="N1680" s="99">
        <v>271720.8877624842</v>
      </c>
      <c r="O1680" s="99">
        <v>23480.076713760962</v>
      </c>
      <c r="P1680" s="99">
        <v>2360.007710582448</v>
      </c>
      <c r="Q1680" s="99">
        <v>680.00222169324763</v>
      </c>
      <c r="R1680" s="99">
        <v>80.000261375676189</v>
      </c>
      <c r="S1680" s="99">
        <v>26600.086907412337</v>
      </c>
      <c r="T1680" s="99">
        <v>160.00052275135238</v>
      </c>
      <c r="U1680" s="99">
        <v>1400.0045740743333</v>
      </c>
      <c r="V1680" s="99">
        <v>1000.0032671959525</v>
      </c>
      <c r="W1680" s="99">
        <v>120.00039206351428</v>
      </c>
      <c r="X1680" s="99">
        <v>2680.0087560851525</v>
      </c>
      <c r="Y1680" s="99">
        <v>6440.0210407419336</v>
      </c>
      <c r="Z1680" s="99">
        <v>40.000130687838094</v>
      </c>
      <c r="AA1680" s="99">
        <v>6480.021171429772</v>
      </c>
      <c r="AB1680" s="99">
        <v>400.001306878381</v>
      </c>
      <c r="AC1680" s="99">
        <v>1843686.0236638335</v>
      </c>
      <c r="AD1680" s="99">
        <v>2200.0071878310951</v>
      </c>
    </row>
    <row r="1682" spans="3:30" hidden="1" outlineLevel="1" x14ac:dyDescent="0.2">
      <c r="F1682" s="91" t="s">
        <v>274</v>
      </c>
      <c r="G1682" s="86" t="s">
        <v>687</v>
      </c>
      <c r="H1682" s="92">
        <v>0</v>
      </c>
      <c r="I1682" s="99">
        <v>0</v>
      </c>
      <c r="J1682" s="99">
        <v>0</v>
      </c>
      <c r="K1682" s="99">
        <v>0</v>
      </c>
      <c r="L1682" s="99">
        <v>0</v>
      </c>
      <c r="M1682" s="99">
        <v>0</v>
      </c>
      <c r="N1682" s="99">
        <v>0</v>
      </c>
      <c r="O1682" s="99">
        <v>0</v>
      </c>
      <c r="P1682" s="99">
        <v>0</v>
      </c>
      <c r="Q1682" s="99">
        <v>0</v>
      </c>
      <c r="R1682" s="99">
        <v>0</v>
      </c>
      <c r="S1682" s="99">
        <v>0</v>
      </c>
      <c r="T1682" s="99">
        <v>0</v>
      </c>
      <c r="U1682" s="99">
        <v>0</v>
      </c>
      <c r="V1682" s="99">
        <v>0</v>
      </c>
      <c r="W1682" s="99">
        <v>0</v>
      </c>
      <c r="X1682" s="99">
        <v>0</v>
      </c>
      <c r="Y1682" s="99">
        <v>0</v>
      </c>
      <c r="Z1682" s="99">
        <v>0</v>
      </c>
      <c r="AA1682" s="99">
        <v>0</v>
      </c>
      <c r="AB1682" s="99">
        <v>0</v>
      </c>
      <c r="AC1682" s="99">
        <v>0</v>
      </c>
      <c r="AD1682" s="99">
        <v>0</v>
      </c>
    </row>
    <row r="1683" spans="3:30" hidden="1" outlineLevel="1" x14ac:dyDescent="0.2">
      <c r="F1683" s="91" t="s">
        <v>274</v>
      </c>
      <c r="G1683" s="86" t="s">
        <v>686</v>
      </c>
      <c r="H1683" s="92">
        <v>0</v>
      </c>
      <c r="I1683" s="99">
        <v>0</v>
      </c>
      <c r="J1683" s="99">
        <v>0</v>
      </c>
      <c r="K1683" s="99">
        <v>0</v>
      </c>
      <c r="L1683" s="99">
        <v>0</v>
      </c>
      <c r="M1683" s="99">
        <v>0</v>
      </c>
      <c r="N1683" s="99">
        <v>0</v>
      </c>
      <c r="O1683" s="99">
        <v>0</v>
      </c>
      <c r="P1683" s="99">
        <v>0</v>
      </c>
      <c r="Q1683" s="99">
        <v>0</v>
      </c>
      <c r="R1683" s="99">
        <v>0</v>
      </c>
      <c r="S1683" s="99">
        <v>0</v>
      </c>
      <c r="T1683" s="99">
        <v>0</v>
      </c>
      <c r="U1683" s="99">
        <v>0</v>
      </c>
      <c r="V1683" s="99">
        <v>0</v>
      </c>
      <c r="W1683" s="99">
        <v>0</v>
      </c>
      <c r="X1683" s="99">
        <v>0</v>
      </c>
      <c r="Y1683" s="99">
        <v>0</v>
      </c>
      <c r="Z1683" s="99">
        <v>0</v>
      </c>
      <c r="AA1683" s="99">
        <v>0</v>
      </c>
      <c r="AB1683" s="99">
        <v>0</v>
      </c>
      <c r="AC1683" s="99">
        <v>0</v>
      </c>
      <c r="AD1683" s="99">
        <v>0</v>
      </c>
    </row>
    <row r="1684" spans="3:30" hidden="1" outlineLevel="1" x14ac:dyDescent="0.2">
      <c r="F1684" s="91" t="s">
        <v>274</v>
      </c>
      <c r="G1684" s="86" t="s">
        <v>685</v>
      </c>
      <c r="H1684" s="92">
        <v>0</v>
      </c>
      <c r="I1684" s="99">
        <v>0</v>
      </c>
      <c r="J1684" s="99">
        <v>0</v>
      </c>
      <c r="K1684" s="99">
        <v>0</v>
      </c>
      <c r="L1684" s="99">
        <v>0</v>
      </c>
      <c r="M1684" s="99">
        <v>0</v>
      </c>
      <c r="N1684" s="99">
        <v>0</v>
      </c>
      <c r="O1684" s="99">
        <v>0</v>
      </c>
      <c r="P1684" s="99">
        <v>0</v>
      </c>
      <c r="Q1684" s="99">
        <v>0</v>
      </c>
      <c r="R1684" s="99">
        <v>0</v>
      </c>
      <c r="S1684" s="99">
        <v>0</v>
      </c>
      <c r="T1684" s="99">
        <v>0</v>
      </c>
      <c r="U1684" s="99">
        <v>0</v>
      </c>
      <c r="V1684" s="99">
        <v>0</v>
      </c>
      <c r="W1684" s="99">
        <v>0</v>
      </c>
      <c r="X1684" s="99">
        <v>0</v>
      </c>
      <c r="Y1684" s="99">
        <v>0</v>
      </c>
      <c r="Z1684" s="99">
        <v>0</v>
      </c>
      <c r="AA1684" s="99">
        <v>0</v>
      </c>
      <c r="AB1684" s="99">
        <v>0</v>
      </c>
      <c r="AC1684" s="99">
        <v>0</v>
      </c>
      <c r="AD1684" s="99">
        <v>0</v>
      </c>
    </row>
    <row r="1685" spans="3:30" hidden="1" outlineLevel="1" x14ac:dyDescent="0.2">
      <c r="F1685" s="91" t="s">
        <v>274</v>
      </c>
      <c r="G1685" s="86" t="s">
        <v>684</v>
      </c>
      <c r="H1685" s="92">
        <v>0</v>
      </c>
      <c r="I1685" s="99">
        <v>0</v>
      </c>
      <c r="J1685" s="99">
        <v>0</v>
      </c>
      <c r="K1685" s="99">
        <v>0</v>
      </c>
      <c r="L1685" s="99">
        <v>0</v>
      </c>
      <c r="M1685" s="99">
        <v>0</v>
      </c>
      <c r="N1685" s="99">
        <v>0</v>
      </c>
      <c r="O1685" s="99">
        <v>0</v>
      </c>
      <c r="P1685" s="99">
        <v>0</v>
      </c>
      <c r="Q1685" s="99">
        <v>0</v>
      </c>
      <c r="R1685" s="99">
        <v>0</v>
      </c>
      <c r="S1685" s="99">
        <v>0</v>
      </c>
      <c r="T1685" s="99">
        <v>0</v>
      </c>
      <c r="U1685" s="99">
        <v>0</v>
      </c>
      <c r="V1685" s="99">
        <v>0</v>
      </c>
      <c r="W1685" s="99">
        <v>0</v>
      </c>
      <c r="X1685" s="99">
        <v>0</v>
      </c>
      <c r="Y1685" s="99">
        <v>0</v>
      </c>
      <c r="Z1685" s="99">
        <v>0</v>
      </c>
      <c r="AA1685" s="99">
        <v>0</v>
      </c>
      <c r="AB1685" s="99">
        <v>0</v>
      </c>
      <c r="AC1685" s="99">
        <v>0</v>
      </c>
      <c r="AD1685" s="99">
        <v>0</v>
      </c>
    </row>
    <row r="1686" spans="3:30" hidden="1" outlineLevel="1" x14ac:dyDescent="0.2">
      <c r="F1686" s="91" t="s">
        <v>274</v>
      </c>
      <c r="G1686" s="86" t="s">
        <v>683</v>
      </c>
      <c r="H1686" s="92">
        <v>0</v>
      </c>
      <c r="I1686" s="99">
        <v>0</v>
      </c>
      <c r="J1686" s="99">
        <v>0</v>
      </c>
      <c r="K1686" s="99">
        <v>0</v>
      </c>
      <c r="L1686" s="99">
        <v>0</v>
      </c>
      <c r="M1686" s="99">
        <v>0</v>
      </c>
      <c r="N1686" s="99">
        <v>0</v>
      </c>
      <c r="O1686" s="99">
        <v>0</v>
      </c>
      <c r="P1686" s="99">
        <v>0</v>
      </c>
      <c r="Q1686" s="99">
        <v>0</v>
      </c>
      <c r="R1686" s="99">
        <v>0</v>
      </c>
      <c r="S1686" s="99">
        <v>0</v>
      </c>
      <c r="T1686" s="99">
        <v>0</v>
      </c>
      <c r="U1686" s="99">
        <v>0</v>
      </c>
      <c r="V1686" s="99">
        <v>0</v>
      </c>
      <c r="W1686" s="99">
        <v>0</v>
      </c>
      <c r="X1686" s="99">
        <v>0</v>
      </c>
      <c r="Y1686" s="99">
        <v>0</v>
      </c>
      <c r="Z1686" s="99">
        <v>0</v>
      </c>
      <c r="AA1686" s="99">
        <v>0</v>
      </c>
      <c r="AB1686" s="99">
        <v>0</v>
      </c>
      <c r="AC1686" s="99">
        <v>0</v>
      </c>
      <c r="AD1686" s="99">
        <v>0</v>
      </c>
    </row>
    <row r="1687" spans="3:30" hidden="1" outlineLevel="1" x14ac:dyDescent="0.2">
      <c r="F1687" s="91" t="s">
        <v>274</v>
      </c>
      <c r="G1687" s="86" t="s">
        <v>682</v>
      </c>
      <c r="H1687" s="92">
        <v>0</v>
      </c>
      <c r="I1687" s="99">
        <v>0</v>
      </c>
      <c r="J1687" s="99">
        <v>0</v>
      </c>
      <c r="K1687" s="99">
        <v>0</v>
      </c>
      <c r="L1687" s="99">
        <v>0</v>
      </c>
      <c r="M1687" s="99">
        <v>0</v>
      </c>
      <c r="N1687" s="99">
        <v>0</v>
      </c>
      <c r="O1687" s="99">
        <v>0</v>
      </c>
      <c r="P1687" s="99">
        <v>0</v>
      </c>
      <c r="Q1687" s="99">
        <v>0</v>
      </c>
      <c r="R1687" s="99">
        <v>0</v>
      </c>
      <c r="S1687" s="99">
        <v>0</v>
      </c>
      <c r="T1687" s="99">
        <v>0</v>
      </c>
      <c r="U1687" s="99">
        <v>0</v>
      </c>
      <c r="V1687" s="99">
        <v>0</v>
      </c>
      <c r="W1687" s="99">
        <v>0</v>
      </c>
      <c r="X1687" s="99">
        <v>0</v>
      </c>
      <c r="Y1687" s="99">
        <v>0</v>
      </c>
      <c r="Z1687" s="99">
        <v>0</v>
      </c>
      <c r="AA1687" s="99">
        <v>0</v>
      </c>
      <c r="AB1687" s="99">
        <v>0</v>
      </c>
      <c r="AC1687" s="99">
        <v>0</v>
      </c>
      <c r="AD1687" s="99">
        <v>0</v>
      </c>
    </row>
    <row r="1688" spans="3:30" hidden="1" outlineLevel="1" x14ac:dyDescent="0.2">
      <c r="F1688" s="91" t="s">
        <v>274</v>
      </c>
      <c r="G1688" s="86" t="s">
        <v>681</v>
      </c>
      <c r="H1688" s="92">
        <v>95534.000000000015</v>
      </c>
      <c r="I1688" s="99">
        <v>60873.490186743584</v>
      </c>
      <c r="J1688" s="99">
        <v>10651.60112204844</v>
      </c>
      <c r="K1688" s="99">
        <v>2991.5267886730981</v>
      </c>
      <c r="L1688" s="99">
        <v>34.780010361678592</v>
      </c>
      <c r="M1688" s="99">
        <v>2.6753854124368148</v>
      </c>
      <c r="N1688" s="99">
        <v>3028.9821844472135</v>
      </c>
      <c r="O1688" s="99">
        <v>261.74187285006838</v>
      </c>
      <c r="P1688" s="99">
        <v>26.307956555628678</v>
      </c>
      <c r="Q1688" s="99">
        <v>7.5802586685709752</v>
      </c>
      <c r="R1688" s="99">
        <v>0.89179513747893824</v>
      </c>
      <c r="S1688" s="99">
        <v>296.52188321174697</v>
      </c>
      <c r="T1688" s="99">
        <v>1.7835902749578765</v>
      </c>
      <c r="U1688" s="99">
        <v>15.606414905881419</v>
      </c>
      <c r="V1688" s="99">
        <v>11.147439218486729</v>
      </c>
      <c r="W1688" s="99">
        <v>1.3376927062184074</v>
      </c>
      <c r="X1688" s="99">
        <v>29.875137105544436</v>
      </c>
      <c r="Y1688" s="99">
        <v>71.789508567054526</v>
      </c>
      <c r="Z1688" s="99">
        <v>0.44589756873946912</v>
      </c>
      <c r="AA1688" s="99">
        <v>72.235406135793994</v>
      </c>
      <c r="AB1688" s="99">
        <v>4.458975687394692</v>
      </c>
      <c r="AC1688" s="99">
        <v>20552.310738339609</v>
      </c>
      <c r="AD1688" s="99">
        <v>24.524366280670801</v>
      </c>
    </row>
    <row r="1689" spans="3:30" collapsed="1" x14ac:dyDescent="0.2">
      <c r="C1689" s="86" t="s">
        <v>492</v>
      </c>
      <c r="E1689" s="104">
        <v>95534</v>
      </c>
      <c r="F1689" s="102" t="s">
        <v>274</v>
      </c>
      <c r="G1689" s="86" t="s">
        <v>679</v>
      </c>
      <c r="H1689" s="92">
        <v>95534.000000000015</v>
      </c>
      <c r="I1689" s="99">
        <v>60873.490186743584</v>
      </c>
      <c r="J1689" s="99">
        <v>10651.60112204844</v>
      </c>
      <c r="K1689" s="99">
        <v>2991.5267886730981</v>
      </c>
      <c r="L1689" s="99">
        <v>34.780010361678592</v>
      </c>
      <c r="M1689" s="99">
        <v>2.6753854124368148</v>
      </c>
      <c r="N1689" s="99">
        <v>3028.9821844472135</v>
      </c>
      <c r="O1689" s="99">
        <v>261.74187285006838</v>
      </c>
      <c r="P1689" s="99">
        <v>26.307956555628678</v>
      </c>
      <c r="Q1689" s="99">
        <v>7.5802586685709752</v>
      </c>
      <c r="R1689" s="99">
        <v>0.89179513747893824</v>
      </c>
      <c r="S1689" s="99">
        <v>296.52188321174697</v>
      </c>
      <c r="T1689" s="99">
        <v>1.7835902749578765</v>
      </c>
      <c r="U1689" s="99">
        <v>15.606414905881419</v>
      </c>
      <c r="V1689" s="99">
        <v>11.147439218486729</v>
      </c>
      <c r="W1689" s="99">
        <v>1.3376927062184074</v>
      </c>
      <c r="X1689" s="99">
        <v>29.875137105544436</v>
      </c>
      <c r="Y1689" s="99">
        <v>71.789508567054526</v>
      </c>
      <c r="Z1689" s="99">
        <v>0.44589756873946912</v>
      </c>
      <c r="AA1689" s="99">
        <v>72.235406135793994</v>
      </c>
      <c r="AB1689" s="99">
        <v>4.458975687394692</v>
      </c>
      <c r="AC1689" s="99">
        <v>20552.310738339609</v>
      </c>
      <c r="AD1689" s="99">
        <v>24.524366280670801</v>
      </c>
    </row>
    <row r="1691" spans="3:30" x14ac:dyDescent="0.2">
      <c r="C1691" s="86" t="s">
        <v>491</v>
      </c>
      <c r="E1691" s="91"/>
      <c r="F1691" s="91"/>
      <c r="G1691" s="91"/>
      <c r="I1691" s="105"/>
      <c r="J1691" s="105"/>
      <c r="K1691" s="105"/>
      <c r="L1691" s="105"/>
      <c r="M1691" s="105"/>
      <c r="N1691" s="105"/>
      <c r="O1691" s="105"/>
      <c r="P1691" s="105"/>
      <c r="Q1691" s="105"/>
      <c r="R1691" s="105"/>
      <c r="S1691" s="105"/>
      <c r="T1691" s="105"/>
      <c r="U1691" s="105"/>
      <c r="V1691" s="105"/>
      <c r="W1691" s="105"/>
      <c r="X1691" s="105"/>
      <c r="Y1691" s="105"/>
      <c r="Z1691" s="105"/>
      <c r="AA1691" s="105"/>
      <c r="AB1691" s="105"/>
      <c r="AC1691" s="105"/>
      <c r="AD1691" s="105"/>
    </row>
    <row r="1692" spans="3:30" hidden="1" outlineLevel="1" x14ac:dyDescent="0.2">
      <c r="F1692" s="91" t="s">
        <v>209</v>
      </c>
      <c r="G1692" s="86" t="s">
        <v>687</v>
      </c>
      <c r="H1692" s="92">
        <v>4227054.859308878</v>
      </c>
      <c r="I1692" s="99">
        <v>2082175.3234237384</v>
      </c>
      <c r="J1692" s="99">
        <v>102929.3663156309</v>
      </c>
      <c r="K1692" s="99">
        <v>377024.36985134473</v>
      </c>
      <c r="L1692" s="99">
        <v>11867.388576450161</v>
      </c>
      <c r="M1692" s="99">
        <v>1112.885727045076</v>
      </c>
      <c r="N1692" s="99">
        <v>390004.64415483997</v>
      </c>
      <c r="O1692" s="99">
        <v>286597.17128566309</v>
      </c>
      <c r="P1692" s="99">
        <v>53401.402717649857</v>
      </c>
      <c r="Q1692" s="99">
        <v>24131.099553961729</v>
      </c>
      <c r="R1692" s="99">
        <v>1085.1485729819999</v>
      </c>
      <c r="S1692" s="99">
        <v>365214.82213025668</v>
      </c>
      <c r="T1692" s="99">
        <v>10011.573265453968</v>
      </c>
      <c r="U1692" s="99">
        <v>163837.69069885049</v>
      </c>
      <c r="V1692" s="99">
        <v>865886.79892762413</v>
      </c>
      <c r="W1692" s="99">
        <v>156364.80444999176</v>
      </c>
      <c r="X1692" s="99">
        <v>1196100.8673419203</v>
      </c>
      <c r="Y1692" s="99">
        <v>88013.536529286794</v>
      </c>
      <c r="Z1692" s="99">
        <v>1474.1930940753164</v>
      </c>
      <c r="AA1692" s="99">
        <v>89487.729623362116</v>
      </c>
      <c r="AB1692" s="99">
        <v>1142.1063191282121</v>
      </c>
      <c r="AC1692" s="99">
        <v>0</v>
      </c>
      <c r="AD1692" s="99">
        <v>0</v>
      </c>
    </row>
    <row r="1693" spans="3:30" hidden="1" outlineLevel="1" x14ac:dyDescent="0.2">
      <c r="F1693" s="91" t="s">
        <v>209</v>
      </c>
      <c r="G1693" s="86" t="s">
        <v>686</v>
      </c>
      <c r="H1693" s="92">
        <v>15444.889774991741</v>
      </c>
      <c r="I1693" s="99">
        <v>7607.8899926426329</v>
      </c>
      <c r="J1693" s="99">
        <v>376.08518703128169</v>
      </c>
      <c r="K1693" s="99">
        <v>1377.5784863581862</v>
      </c>
      <c r="L1693" s="99">
        <v>43.361279799012799</v>
      </c>
      <c r="M1693" s="99">
        <v>4.0662820707235987</v>
      </c>
      <c r="N1693" s="99">
        <v>1425.0060482279227</v>
      </c>
      <c r="O1693" s="99">
        <v>1047.1739467926425</v>
      </c>
      <c r="P1693" s="99">
        <v>195.11901459894889</v>
      </c>
      <c r="Q1693" s="99">
        <v>88.170649581119477</v>
      </c>
      <c r="R1693" s="99">
        <v>3.9649355537195063</v>
      </c>
      <c r="S1693" s="99">
        <v>1334.4285465264304</v>
      </c>
      <c r="T1693" s="99">
        <v>36.580468128694285</v>
      </c>
      <c r="U1693" s="99">
        <v>598.63312827850655</v>
      </c>
      <c r="V1693" s="99">
        <v>3163.7929036114197</v>
      </c>
      <c r="W1693" s="99">
        <v>571.32856085362448</v>
      </c>
      <c r="X1693" s="99">
        <v>4370.3350608722449</v>
      </c>
      <c r="Y1693" s="99">
        <v>321.58545740385756</v>
      </c>
      <c r="Z1693" s="99">
        <v>5.386433486876955</v>
      </c>
      <c r="AA1693" s="99">
        <v>326.97189089073453</v>
      </c>
      <c r="AB1693" s="99">
        <v>4.1730488004929436</v>
      </c>
      <c r="AC1693" s="99">
        <v>0</v>
      </c>
      <c r="AD1693" s="99">
        <v>0</v>
      </c>
    </row>
    <row r="1694" spans="3:30" hidden="1" outlineLevel="1" x14ac:dyDescent="0.2">
      <c r="F1694" s="91" t="s">
        <v>209</v>
      </c>
      <c r="G1694" s="86" t="s">
        <v>685</v>
      </c>
      <c r="H1694" s="92">
        <v>3397.2351182518146</v>
      </c>
      <c r="I1694" s="99">
        <v>1654.0031390116922</v>
      </c>
      <c r="J1694" s="99">
        <v>79.824355181693534</v>
      </c>
      <c r="K1694" s="99">
        <v>290.39710110856498</v>
      </c>
      <c r="L1694" s="99">
        <v>8.9700932249969387</v>
      </c>
      <c r="M1694" s="99">
        <v>1.1171776713076089</v>
      </c>
      <c r="N1694" s="99">
        <v>300.48437200486956</v>
      </c>
      <c r="O1694" s="99">
        <v>219.39954874050443</v>
      </c>
      <c r="P1694" s="99">
        <v>40.786120212902546</v>
      </c>
      <c r="Q1694" s="99">
        <v>24.26822750903241</v>
      </c>
      <c r="R1694" s="99">
        <v>0</v>
      </c>
      <c r="S1694" s="99">
        <v>284.45389646243939</v>
      </c>
      <c r="T1694" s="99">
        <v>7.661055521358656</v>
      </c>
      <c r="U1694" s="99">
        <v>125.4158529233858</v>
      </c>
      <c r="V1694" s="99">
        <v>873.73250386655354</v>
      </c>
      <c r="W1694" s="99">
        <v>0</v>
      </c>
      <c r="X1694" s="99">
        <v>1006.809412311298</v>
      </c>
      <c r="Y1694" s="99">
        <v>66.032836301144457</v>
      </c>
      <c r="Z1694" s="99">
        <v>1.1007691751230986</v>
      </c>
      <c r="AA1694" s="99">
        <v>67.133605476267562</v>
      </c>
      <c r="AB1694" s="99">
        <v>0.88177859211738907</v>
      </c>
      <c r="AC1694" s="99">
        <v>2.9982357186534605</v>
      </c>
      <c r="AD1694" s="99">
        <v>0.64632349278312717</v>
      </c>
    </row>
    <row r="1695" spans="3:30" hidden="1" outlineLevel="1" x14ac:dyDescent="0.2">
      <c r="F1695" s="91" t="s">
        <v>209</v>
      </c>
      <c r="G1695" s="86" t="s">
        <v>684</v>
      </c>
      <c r="H1695" s="92">
        <v>2176603.3705811915</v>
      </c>
      <c r="I1695" s="99">
        <v>1454716.8658410443</v>
      </c>
      <c r="J1695" s="99">
        <v>68571.555463633398</v>
      </c>
      <c r="K1695" s="99">
        <v>248987.5263553072</v>
      </c>
      <c r="L1695" s="99">
        <v>7695.0101544271938</v>
      </c>
      <c r="M1695" s="99">
        <v>0</v>
      </c>
      <c r="N1695" s="99">
        <v>256682.5365097344</v>
      </c>
      <c r="O1695" s="99">
        <v>186697.12546797513</v>
      </c>
      <c r="P1695" s="99">
        <v>34772.35218200997</v>
      </c>
      <c r="Q1695" s="99">
        <v>0</v>
      </c>
      <c r="R1695" s="99">
        <v>0</v>
      </c>
      <c r="S1695" s="99">
        <v>221469.47764998511</v>
      </c>
      <c r="T1695" s="99">
        <v>6655.6374702407256</v>
      </c>
      <c r="U1695" s="99">
        <v>107340.37171167802</v>
      </c>
      <c r="V1695" s="99">
        <v>0</v>
      </c>
      <c r="W1695" s="99">
        <v>0</v>
      </c>
      <c r="X1695" s="99">
        <v>113996.00918191874</v>
      </c>
      <c r="Y1695" s="99">
        <v>56297.763109820335</v>
      </c>
      <c r="Z1695" s="99">
        <v>939.26706698107762</v>
      </c>
      <c r="AA1695" s="99">
        <v>57237.030176801411</v>
      </c>
      <c r="AB1695" s="99">
        <v>760.96370578842357</v>
      </c>
      <c r="AC1695" s="99">
        <v>2606.9559356679206</v>
      </c>
      <c r="AD1695" s="99">
        <v>561.97611661744827</v>
      </c>
    </row>
    <row r="1696" spans="3:30" hidden="1" outlineLevel="1" x14ac:dyDescent="0.2">
      <c r="F1696" s="91" t="s">
        <v>209</v>
      </c>
      <c r="G1696" s="86" t="s">
        <v>683</v>
      </c>
      <c r="H1696" s="92">
        <v>898310.98239414848</v>
      </c>
      <c r="I1696" s="99">
        <v>671668.42552773806</v>
      </c>
      <c r="J1696" s="99">
        <v>32381.34886171293</v>
      </c>
      <c r="K1696" s="99">
        <v>97708.0240358296</v>
      </c>
      <c r="L1696" s="99">
        <v>0</v>
      </c>
      <c r="M1696" s="99">
        <v>0</v>
      </c>
      <c r="N1696" s="99">
        <v>97708.0240358296</v>
      </c>
      <c r="O1696" s="99">
        <v>62259.933218518294</v>
      </c>
      <c r="P1696" s="99">
        <v>0</v>
      </c>
      <c r="Q1696" s="99">
        <v>0</v>
      </c>
      <c r="R1696" s="99">
        <v>0</v>
      </c>
      <c r="S1696" s="99">
        <v>62259.933218518294</v>
      </c>
      <c r="T1696" s="99">
        <v>1683.3779812061346</v>
      </c>
      <c r="U1696" s="99">
        <v>0</v>
      </c>
      <c r="V1696" s="99">
        <v>0</v>
      </c>
      <c r="W1696" s="99">
        <v>0</v>
      </c>
      <c r="X1696" s="99">
        <v>1683.3779812061346</v>
      </c>
      <c r="Y1696" s="99">
        <v>22964.208590805865</v>
      </c>
      <c r="Z1696" s="99">
        <v>0</v>
      </c>
      <c r="AA1696" s="99">
        <v>22964.208590805865</v>
      </c>
      <c r="AB1696" s="99">
        <v>238.30033127781934</v>
      </c>
      <c r="AC1696" s="99">
        <v>8091.2127866176534</v>
      </c>
      <c r="AD1696" s="99">
        <v>1316.1510604421103</v>
      </c>
    </row>
    <row r="1697" spans="4:30" hidden="1" outlineLevel="1" x14ac:dyDescent="0.2">
      <c r="F1697" s="91" t="s">
        <v>209</v>
      </c>
      <c r="G1697" s="86" t="s">
        <v>682</v>
      </c>
      <c r="H1697" s="92">
        <v>1112791.4260737975</v>
      </c>
      <c r="I1697" s="99">
        <v>417549.48718310852</v>
      </c>
      <c r="J1697" s="99">
        <v>27059.904888541321</v>
      </c>
      <c r="K1697" s="99">
        <v>90788.914295705443</v>
      </c>
      <c r="L1697" s="99">
        <v>2885.4778083438473</v>
      </c>
      <c r="M1697" s="99">
        <v>266.0073220878657</v>
      </c>
      <c r="N1697" s="99">
        <v>93940.399426137155</v>
      </c>
      <c r="O1697" s="99">
        <v>82773.519964613559</v>
      </c>
      <c r="P1697" s="99">
        <v>15344.617901029351</v>
      </c>
      <c r="Q1697" s="99">
        <v>6972.2016145099606</v>
      </c>
      <c r="R1697" s="99">
        <v>323.05095310086841</v>
      </c>
      <c r="S1697" s="99">
        <v>105413.39043325375</v>
      </c>
      <c r="T1697" s="99">
        <v>3172.0381405504095</v>
      </c>
      <c r="U1697" s="99">
        <v>55696.237782395452</v>
      </c>
      <c r="V1697" s="99">
        <v>316220.11422767764</v>
      </c>
      <c r="W1697" s="99">
        <v>59994.356694110131</v>
      </c>
      <c r="X1697" s="99">
        <v>435082.74684473366</v>
      </c>
      <c r="Y1697" s="99">
        <v>22425.841639495131</v>
      </c>
      <c r="Z1697" s="99">
        <v>365.05695163508199</v>
      </c>
      <c r="AA1697" s="99">
        <v>22790.898591130212</v>
      </c>
      <c r="AB1697" s="99">
        <v>407.19166422708525</v>
      </c>
      <c r="AC1697" s="99">
        <v>8804.974476184645</v>
      </c>
      <c r="AD1697" s="99">
        <v>1742.4325664812259</v>
      </c>
    </row>
    <row r="1698" spans="4:30" hidden="1" outlineLevel="1" x14ac:dyDescent="0.2">
      <c r="F1698" s="91" t="s">
        <v>209</v>
      </c>
      <c r="G1698" s="86" t="s">
        <v>681</v>
      </c>
      <c r="H1698" s="92">
        <v>838750.23674874299</v>
      </c>
      <c r="I1698" s="99">
        <v>599287.87647375721</v>
      </c>
      <c r="J1698" s="99">
        <v>102557.88911286165</v>
      </c>
      <c r="K1698" s="99">
        <v>29531.144537973694</v>
      </c>
      <c r="L1698" s="99">
        <v>4936.5122684520147</v>
      </c>
      <c r="M1698" s="99">
        <v>779.9452654705633</v>
      </c>
      <c r="N1698" s="99">
        <v>35247.602071896268</v>
      </c>
      <c r="O1698" s="99">
        <v>5510.5805782501266</v>
      </c>
      <c r="P1698" s="99">
        <v>1415.2697461638954</v>
      </c>
      <c r="Q1698" s="99">
        <v>2706.9693169803318</v>
      </c>
      <c r="R1698" s="99">
        <v>472.45999467420501</v>
      </c>
      <c r="S1698" s="99">
        <v>10105.279636068559</v>
      </c>
      <c r="T1698" s="99">
        <v>38.324720810293101</v>
      </c>
      <c r="U1698" s="99">
        <v>842.55390182191491</v>
      </c>
      <c r="V1698" s="99">
        <v>3982.9764899556358</v>
      </c>
      <c r="W1698" s="99">
        <v>708.9539404410865</v>
      </c>
      <c r="X1698" s="99">
        <v>5572.8090530289301</v>
      </c>
      <c r="Y1698" s="99">
        <v>1508.2571771707073</v>
      </c>
      <c r="Z1698" s="99">
        <v>23.894938609491987</v>
      </c>
      <c r="AA1698" s="99">
        <v>1532.1521157801994</v>
      </c>
      <c r="AB1698" s="99">
        <v>42.977694235690684</v>
      </c>
      <c r="AC1698" s="99">
        <v>66144.052872832443</v>
      </c>
      <c r="AD1698" s="99">
        <v>18259.597718282177</v>
      </c>
    </row>
    <row r="1699" spans="4:30" collapsed="1" x14ac:dyDescent="0.2">
      <c r="D1699" s="84" t="s">
        <v>490</v>
      </c>
      <c r="E1699" s="104">
        <v>9272353</v>
      </c>
      <c r="F1699" s="104" t="s">
        <v>209</v>
      </c>
      <c r="G1699" s="86" t="s">
        <v>679</v>
      </c>
      <c r="H1699" s="92">
        <v>9272353.0000000019</v>
      </c>
      <c r="I1699" s="99">
        <v>5234659.8715810403</v>
      </c>
      <c r="J1699" s="99">
        <v>333955.97418459319</v>
      </c>
      <c r="K1699" s="99">
        <v>845707.95466362755</v>
      </c>
      <c r="L1699" s="99">
        <v>27436.720180697233</v>
      </c>
      <c r="M1699" s="99">
        <v>2164.0217743455364</v>
      </c>
      <c r="N1699" s="99">
        <v>875308.69661867036</v>
      </c>
      <c r="O1699" s="99">
        <v>625104.90401055326</v>
      </c>
      <c r="P1699" s="99">
        <v>105169.54768166492</v>
      </c>
      <c r="Q1699" s="99">
        <v>33922.709362542177</v>
      </c>
      <c r="R1699" s="99">
        <v>1884.624456310793</v>
      </c>
      <c r="S1699" s="99">
        <v>766081.7855110711</v>
      </c>
      <c r="T1699" s="99">
        <v>21605.193101911584</v>
      </c>
      <c r="U1699" s="99">
        <v>328440.90307594778</v>
      </c>
      <c r="V1699" s="99">
        <v>1190127.4150527355</v>
      </c>
      <c r="W1699" s="99">
        <v>217639.44364539659</v>
      </c>
      <c r="X1699" s="99">
        <v>1757812.9548759914</v>
      </c>
      <c r="Y1699" s="99">
        <v>191597.22534028383</v>
      </c>
      <c r="Z1699" s="99">
        <v>2808.899253962968</v>
      </c>
      <c r="AA1699" s="99">
        <v>194406.12459424679</v>
      </c>
      <c r="AB1699" s="99">
        <v>2596.5945420498415</v>
      </c>
      <c r="AC1699" s="99">
        <v>85650.194307021302</v>
      </c>
      <c r="AD1699" s="99">
        <v>21880.80378531574</v>
      </c>
    </row>
    <row r="1700" spans="4:30" hidden="1" outlineLevel="1" x14ac:dyDescent="0.2">
      <c r="F1700" s="91" t="s">
        <v>209</v>
      </c>
      <c r="G1700" s="86" t="s">
        <v>687</v>
      </c>
      <c r="H1700" s="92">
        <v>318829.61307491257</v>
      </c>
      <c r="I1700" s="99">
        <v>157050.04425465688</v>
      </c>
      <c r="J1700" s="99">
        <v>7763.5448624918272</v>
      </c>
      <c r="K1700" s="99">
        <v>28437.419896454983</v>
      </c>
      <c r="L1700" s="99">
        <v>895.10901418910692</v>
      </c>
      <c r="M1700" s="99">
        <v>83.94045915183311</v>
      </c>
      <c r="N1700" s="99">
        <v>29416.469369795923</v>
      </c>
      <c r="O1700" s="99">
        <v>21616.862868042441</v>
      </c>
      <c r="P1700" s="99">
        <v>4027.8513368784693</v>
      </c>
      <c r="Q1700" s="99">
        <v>1820.1110205415539</v>
      </c>
      <c r="R1700" s="99">
        <v>81.848358057319345</v>
      </c>
      <c r="S1700" s="99">
        <v>27546.673583519783</v>
      </c>
      <c r="T1700" s="99">
        <v>755.13238808963956</v>
      </c>
      <c r="U1700" s="99">
        <v>12357.612870239005</v>
      </c>
      <c r="V1700" s="99">
        <v>65310.331248908027</v>
      </c>
      <c r="W1700" s="99">
        <v>11793.963352885447</v>
      </c>
      <c r="X1700" s="99">
        <v>90217.039860122124</v>
      </c>
      <c r="Y1700" s="99">
        <v>6638.5042851265989</v>
      </c>
      <c r="Z1700" s="99">
        <v>111.19240923657873</v>
      </c>
      <c r="AA1700" s="99">
        <v>6749.6966943631778</v>
      </c>
      <c r="AB1700" s="99">
        <v>86.144449962874859</v>
      </c>
      <c r="AC1700" s="99">
        <v>0</v>
      </c>
      <c r="AD1700" s="99">
        <v>0</v>
      </c>
    </row>
    <row r="1701" spans="4:30" hidden="1" outlineLevel="1" x14ac:dyDescent="0.2">
      <c r="F1701" s="91" t="s">
        <v>209</v>
      </c>
      <c r="G1701" s="86" t="s">
        <v>686</v>
      </c>
      <c r="H1701" s="92">
        <v>1164.9454276896734</v>
      </c>
      <c r="I1701" s="99">
        <v>573.83230249047187</v>
      </c>
      <c r="J1701" s="99">
        <v>28.366581143447586</v>
      </c>
      <c r="K1701" s="99">
        <v>103.90516101740765</v>
      </c>
      <c r="L1701" s="99">
        <v>3.270565564179273</v>
      </c>
      <c r="M1701" s="99">
        <v>0.30670317334708758</v>
      </c>
      <c r="N1701" s="99">
        <v>107.48242975493402</v>
      </c>
      <c r="O1701" s="99">
        <v>78.984085939356603</v>
      </c>
      <c r="P1701" s="99">
        <v>14.717036328767302</v>
      </c>
      <c r="Q1701" s="99">
        <v>6.6503546857464348</v>
      </c>
      <c r="R1701" s="99">
        <v>0.29905901639186228</v>
      </c>
      <c r="S1701" s="99">
        <v>100.65053597026221</v>
      </c>
      <c r="T1701" s="99">
        <v>2.7591164268631374</v>
      </c>
      <c r="U1701" s="99">
        <v>45.152470222273543</v>
      </c>
      <c r="V1701" s="99">
        <v>238.63207383887783</v>
      </c>
      <c r="W1701" s="99">
        <v>43.092997384327845</v>
      </c>
      <c r="X1701" s="99">
        <v>329.63665787234231</v>
      </c>
      <c r="Y1701" s="99">
        <v>24.2558874599878</v>
      </c>
      <c r="Z1701" s="99">
        <v>0.40627684324766944</v>
      </c>
      <c r="AA1701" s="99">
        <v>24.662164303235471</v>
      </c>
      <c r="AB1701" s="99">
        <v>0.31475615497959936</v>
      </c>
      <c r="AC1701" s="99">
        <v>0</v>
      </c>
      <c r="AD1701" s="99">
        <v>0</v>
      </c>
    </row>
    <row r="1702" spans="4:30" hidden="1" outlineLevel="1" x14ac:dyDescent="0.2">
      <c r="F1702" s="91" t="s">
        <v>209</v>
      </c>
      <c r="G1702" s="86" t="s">
        <v>685</v>
      </c>
      <c r="H1702" s="92">
        <v>256.23967379827758</v>
      </c>
      <c r="I1702" s="99">
        <v>124.75475204076476</v>
      </c>
      <c r="J1702" s="99">
        <v>6.0208275320786537</v>
      </c>
      <c r="K1702" s="99">
        <v>21.903476171032718</v>
      </c>
      <c r="L1702" s="99">
        <v>0.67657777042412637</v>
      </c>
      <c r="M1702" s="99">
        <v>8.4264183109554858E-2</v>
      </c>
      <c r="N1702" s="99">
        <v>22.6643181245664</v>
      </c>
      <c r="O1702" s="99">
        <v>16.548418594496891</v>
      </c>
      <c r="P1702" s="99">
        <v>3.0763317153713765</v>
      </c>
      <c r="Q1702" s="99">
        <v>1.8304540263250386</v>
      </c>
      <c r="R1702" s="99">
        <v>0</v>
      </c>
      <c r="S1702" s="99">
        <v>21.455204336193308</v>
      </c>
      <c r="T1702" s="99">
        <v>0.57784236280755608</v>
      </c>
      <c r="U1702" s="99">
        <v>9.459609395171416</v>
      </c>
      <c r="V1702" s="99">
        <v>65.902100968780488</v>
      </c>
      <c r="W1702" s="99">
        <v>0</v>
      </c>
      <c r="X1702" s="99">
        <v>75.939552726759459</v>
      </c>
      <c r="Y1702" s="99">
        <v>4.9805891687847952</v>
      </c>
      <c r="Z1702" s="99">
        <v>8.3026556756509606E-2</v>
      </c>
      <c r="AA1702" s="99">
        <v>5.0636157255413048</v>
      </c>
      <c r="AB1702" s="99">
        <v>6.6508984789588041E-2</v>
      </c>
      <c r="AC1702" s="99">
        <v>0.22614476648688664</v>
      </c>
      <c r="AD1702" s="99">
        <v>4.8749561097241698E-2</v>
      </c>
    </row>
    <row r="1703" spans="4:30" hidden="1" outlineLevel="1" x14ac:dyDescent="0.2">
      <c r="F1703" s="91" t="s">
        <v>209</v>
      </c>
      <c r="G1703" s="86" t="s">
        <v>684</v>
      </c>
      <c r="H1703" s="92">
        <v>164172.36907434298</v>
      </c>
      <c r="I1703" s="99">
        <v>109723.39629050427</v>
      </c>
      <c r="J1703" s="99">
        <v>5172.0744641553301</v>
      </c>
      <c r="K1703" s="99">
        <v>18780.119806943214</v>
      </c>
      <c r="L1703" s="99">
        <v>580.4034231400243</v>
      </c>
      <c r="M1703" s="99">
        <v>0</v>
      </c>
      <c r="N1703" s="99">
        <v>19360.523230083239</v>
      </c>
      <c r="O1703" s="99">
        <v>14081.807370932769</v>
      </c>
      <c r="P1703" s="99">
        <v>2622.7375704576179</v>
      </c>
      <c r="Q1703" s="99">
        <v>0</v>
      </c>
      <c r="R1703" s="99">
        <v>0</v>
      </c>
      <c r="S1703" s="99">
        <v>16704.544941390388</v>
      </c>
      <c r="T1703" s="99">
        <v>502.00775481553364</v>
      </c>
      <c r="U1703" s="99">
        <v>8096.249118883472</v>
      </c>
      <c r="V1703" s="99">
        <v>0</v>
      </c>
      <c r="W1703" s="99">
        <v>0</v>
      </c>
      <c r="X1703" s="99">
        <v>8598.2568736990052</v>
      </c>
      <c r="Y1703" s="99">
        <v>4246.3120604547412</v>
      </c>
      <c r="Z1703" s="99">
        <v>70.845107410919127</v>
      </c>
      <c r="AA1703" s="99">
        <v>4317.1571678656601</v>
      </c>
      <c r="AB1703" s="99">
        <v>57.396407653967074</v>
      </c>
      <c r="AC1703" s="99">
        <v>196.63211856404601</v>
      </c>
      <c r="AD1703" s="99">
        <v>42.387580427044192</v>
      </c>
    </row>
    <row r="1704" spans="4:30" hidden="1" outlineLevel="1" x14ac:dyDescent="0.2">
      <c r="F1704" s="91" t="s">
        <v>209</v>
      </c>
      <c r="G1704" s="86" t="s">
        <v>683</v>
      </c>
      <c r="H1704" s="92">
        <v>67755.955971789474</v>
      </c>
      <c r="I1704" s="99">
        <v>50661.226634909966</v>
      </c>
      <c r="J1704" s="99">
        <v>2442.3938822766281</v>
      </c>
      <c r="K1704" s="99">
        <v>7369.7201797733933</v>
      </c>
      <c r="L1704" s="99">
        <v>0</v>
      </c>
      <c r="M1704" s="99">
        <v>0</v>
      </c>
      <c r="N1704" s="99">
        <v>7369.7201797733933</v>
      </c>
      <c r="O1704" s="99">
        <v>4696.0143832568119</v>
      </c>
      <c r="P1704" s="99">
        <v>0</v>
      </c>
      <c r="Q1704" s="99">
        <v>0</v>
      </c>
      <c r="R1704" s="99">
        <v>0</v>
      </c>
      <c r="S1704" s="99">
        <v>4696.0143832568119</v>
      </c>
      <c r="T1704" s="99">
        <v>126.97037731242777</v>
      </c>
      <c r="U1704" s="99">
        <v>0</v>
      </c>
      <c r="V1704" s="99">
        <v>0</v>
      </c>
      <c r="W1704" s="99">
        <v>0</v>
      </c>
      <c r="X1704" s="99">
        <v>126.97037731242777</v>
      </c>
      <c r="Y1704" s="99">
        <v>1732.0971653477216</v>
      </c>
      <c r="Z1704" s="99">
        <v>0</v>
      </c>
      <c r="AA1704" s="99">
        <v>1732.0971653477216</v>
      </c>
      <c r="AB1704" s="99">
        <v>17.974028004300113</v>
      </c>
      <c r="AC1704" s="99">
        <v>610.28738162292871</v>
      </c>
      <c r="AD1704" s="99">
        <v>99.271939285288354</v>
      </c>
    </row>
    <row r="1705" spans="4:30" hidden="1" outlineLevel="1" x14ac:dyDescent="0.2">
      <c r="F1705" s="91" t="s">
        <v>209</v>
      </c>
      <c r="G1705" s="86" t="s">
        <v>682</v>
      </c>
      <c r="H1705" s="92">
        <v>83933.346411831852</v>
      </c>
      <c r="I1705" s="99">
        <v>31494.065222514037</v>
      </c>
      <c r="J1705" s="99">
        <v>2041.0189346035979</v>
      </c>
      <c r="K1705" s="99">
        <v>6847.8397796625395</v>
      </c>
      <c r="L1705" s="99">
        <v>217.6398943923173</v>
      </c>
      <c r="M1705" s="99">
        <v>20.063854006908837</v>
      </c>
      <c r="N1705" s="99">
        <v>7085.5435280617658</v>
      </c>
      <c r="O1705" s="99">
        <v>6243.2710767991221</v>
      </c>
      <c r="P1705" s="99">
        <v>1157.3823267028663</v>
      </c>
      <c r="Q1705" s="99">
        <v>525.88490498037754</v>
      </c>
      <c r="R1705" s="99">
        <v>24.366423859819932</v>
      </c>
      <c r="S1705" s="99">
        <v>7950.9047323421864</v>
      </c>
      <c r="T1705" s="99">
        <v>239.25397863795558</v>
      </c>
      <c r="U1705" s="99">
        <v>4200.9414433747943</v>
      </c>
      <c r="V1705" s="99">
        <v>23851.201373383465</v>
      </c>
      <c r="W1705" s="99">
        <v>4525.1311298545224</v>
      </c>
      <c r="X1705" s="99">
        <v>32816.527925250732</v>
      </c>
      <c r="Y1705" s="99">
        <v>1691.4903285566832</v>
      </c>
      <c r="Z1705" s="99">
        <v>27.534766052019059</v>
      </c>
      <c r="AA1705" s="99">
        <v>1719.0250946087021</v>
      </c>
      <c r="AB1705" s="99">
        <v>30.712816623836687</v>
      </c>
      <c r="AC1705" s="99">
        <v>664.12353253333993</v>
      </c>
      <c r="AD1705" s="99">
        <v>131.42462529364164</v>
      </c>
    </row>
    <row r="1706" spans="4:30" hidden="1" outlineLevel="1" x14ac:dyDescent="0.2">
      <c r="F1706" s="91" t="s">
        <v>209</v>
      </c>
      <c r="G1706" s="86" t="s">
        <v>681</v>
      </c>
      <c r="H1706" s="92">
        <v>63263.530365635233</v>
      </c>
      <c r="I1706" s="99">
        <v>45201.855224527193</v>
      </c>
      <c r="J1706" s="99">
        <v>7735.5258429221503</v>
      </c>
      <c r="K1706" s="99">
        <v>2227.4145238419947</v>
      </c>
      <c r="L1706" s="99">
        <v>372.34110956096004</v>
      </c>
      <c r="M1706" s="99">
        <v>58.828109756362885</v>
      </c>
      <c r="N1706" s="99">
        <v>2658.5837431593172</v>
      </c>
      <c r="O1706" s="99">
        <v>415.64075510221193</v>
      </c>
      <c r="P1706" s="99">
        <v>106.74805995771736</v>
      </c>
      <c r="Q1706" s="99">
        <v>204.17572249810124</v>
      </c>
      <c r="R1706" s="99">
        <v>35.635742215084655</v>
      </c>
      <c r="S1706" s="99">
        <v>762.20027977311508</v>
      </c>
      <c r="T1706" s="99">
        <v>2.8906783360620056</v>
      </c>
      <c r="U1706" s="99">
        <v>63.550425403412007</v>
      </c>
      <c r="V1706" s="99">
        <v>300.41977108067528</v>
      </c>
      <c r="W1706" s="99">
        <v>53.473521882733039</v>
      </c>
      <c r="X1706" s="99">
        <v>420.33439670288237</v>
      </c>
      <c r="Y1706" s="99">
        <v>113.76172494090126</v>
      </c>
      <c r="Z1706" s="99">
        <v>1.802298357811881</v>
      </c>
      <c r="AA1706" s="99">
        <v>115.56402329871314</v>
      </c>
      <c r="AB1706" s="99">
        <v>3.2416332600560409</v>
      </c>
      <c r="AC1706" s="99">
        <v>4988.9777839551689</v>
      </c>
      <c r="AD1706" s="99">
        <v>1377.2474380366359</v>
      </c>
    </row>
    <row r="1707" spans="4:30" collapsed="1" x14ac:dyDescent="0.2">
      <c r="D1707" s="84" t="s">
        <v>489</v>
      </c>
      <c r="E1707" s="104">
        <v>699376</v>
      </c>
      <c r="F1707" s="104" t="s">
        <v>209</v>
      </c>
      <c r="G1707" s="86" t="s">
        <v>679</v>
      </c>
      <c r="H1707" s="92">
        <v>699376.00000000012</v>
      </c>
      <c r="I1707" s="99">
        <v>394829.17468164355</v>
      </c>
      <c r="J1707" s="99">
        <v>25188.945395125062</v>
      </c>
      <c r="K1707" s="99">
        <v>63788.322823864575</v>
      </c>
      <c r="L1707" s="99">
        <v>2069.4405846170121</v>
      </c>
      <c r="M1707" s="99">
        <v>163.22339027156147</v>
      </c>
      <c r="N1707" s="99">
        <v>66020.986798753147</v>
      </c>
      <c r="O1707" s="99">
        <v>47149.128958667206</v>
      </c>
      <c r="P1707" s="99">
        <v>7932.5126620408091</v>
      </c>
      <c r="Q1707" s="99">
        <v>2558.6524567321039</v>
      </c>
      <c r="R1707" s="99">
        <v>142.14958314861579</v>
      </c>
      <c r="S1707" s="99">
        <v>57782.443660588739</v>
      </c>
      <c r="T1707" s="99">
        <v>1629.5921359812892</v>
      </c>
      <c r="U1707" s="99">
        <v>24772.965937518133</v>
      </c>
      <c r="V1707" s="99">
        <v>89766.486568179826</v>
      </c>
      <c r="W1707" s="99">
        <v>16415.661002007029</v>
      </c>
      <c r="X1707" s="99">
        <v>132584.70564368626</v>
      </c>
      <c r="Y1707" s="99">
        <v>14451.40204105542</v>
      </c>
      <c r="Z1707" s="99">
        <v>211.86388445733297</v>
      </c>
      <c r="AA1707" s="99">
        <v>14663.265925512753</v>
      </c>
      <c r="AB1707" s="99">
        <v>195.85060064480396</v>
      </c>
      <c r="AC1707" s="99">
        <v>6460.2469614419697</v>
      </c>
      <c r="AD1707" s="99">
        <v>1650.3803326037071</v>
      </c>
    </row>
    <row r="1708" spans="4:30" hidden="1" outlineLevel="1" x14ac:dyDescent="0.2">
      <c r="F1708" s="91" t="s">
        <v>209</v>
      </c>
      <c r="G1708" s="86" t="s">
        <v>687</v>
      </c>
      <c r="H1708" s="92">
        <v>-610625.70476026891</v>
      </c>
      <c r="I1708" s="99">
        <v>-300783.83570066554</v>
      </c>
      <c r="J1708" s="99">
        <v>-14868.81976669832</v>
      </c>
      <c r="K1708" s="99">
        <v>-54463.634661679011</v>
      </c>
      <c r="L1708" s="99">
        <v>-1714.3218515843089</v>
      </c>
      <c r="M1708" s="99">
        <v>-160.76361769897903</v>
      </c>
      <c r="N1708" s="99">
        <v>-56338.720130962298</v>
      </c>
      <c r="O1708" s="99">
        <v>-41400.834747439403</v>
      </c>
      <c r="P1708" s="99">
        <v>-7714.1816832212426</v>
      </c>
      <c r="Q1708" s="99">
        <v>-3485.8950645810346</v>
      </c>
      <c r="R1708" s="99">
        <v>-156.75680448941986</v>
      </c>
      <c r="S1708" s="99">
        <v>-52757.6682997311</v>
      </c>
      <c r="T1708" s="99">
        <v>-1446.2371992911451</v>
      </c>
      <c r="U1708" s="99">
        <v>-23667.425353840248</v>
      </c>
      <c r="V1708" s="99">
        <v>-125083.00801287484</v>
      </c>
      <c r="W1708" s="99">
        <v>-22587.918088337487</v>
      </c>
      <c r="X1708" s="99">
        <v>-172784.58865434374</v>
      </c>
      <c r="Y1708" s="99">
        <v>-12714.130656072546</v>
      </c>
      <c r="Z1708" s="99">
        <v>-212.95682856825778</v>
      </c>
      <c r="AA1708" s="99">
        <v>-12927.087484640804</v>
      </c>
      <c r="AB1708" s="99">
        <v>-164.9847232270948</v>
      </c>
      <c r="AC1708" s="99">
        <v>0</v>
      </c>
      <c r="AD1708" s="99">
        <v>0</v>
      </c>
    </row>
    <row r="1709" spans="4:30" hidden="1" outlineLevel="1" x14ac:dyDescent="0.2">
      <c r="F1709" s="91" t="s">
        <v>209</v>
      </c>
      <c r="G1709" s="86" t="s">
        <v>686</v>
      </c>
      <c r="H1709" s="92">
        <v>-2231.1152842101933</v>
      </c>
      <c r="I1709" s="99">
        <v>-1099.0094387503539</v>
      </c>
      <c r="J1709" s="99">
        <v>-54.327963564310409</v>
      </c>
      <c r="K1709" s="99">
        <v>-199.00021695781484</v>
      </c>
      <c r="L1709" s="99">
        <v>-6.263820299911715</v>
      </c>
      <c r="M1709" s="99">
        <v>-0.58740102455060395</v>
      </c>
      <c r="N1709" s="99">
        <v>-205.85143828227717</v>
      </c>
      <c r="O1709" s="99">
        <v>-151.27112151352503</v>
      </c>
      <c r="P1709" s="99">
        <v>-28.186217062981886</v>
      </c>
      <c r="Q1709" s="99">
        <v>-12.736826663386267</v>
      </c>
      <c r="R1709" s="99">
        <v>-0.57276085771332264</v>
      </c>
      <c r="S1709" s="99">
        <v>-192.7669260976065</v>
      </c>
      <c r="T1709" s="99">
        <v>-5.2842877310555174</v>
      </c>
      <c r="U1709" s="99">
        <v>-86.476468372041282</v>
      </c>
      <c r="V1709" s="99">
        <v>-457.03056520045379</v>
      </c>
      <c r="W1709" s="99">
        <v>-82.532145129991164</v>
      </c>
      <c r="X1709" s="99">
        <v>-631.32346643354174</v>
      </c>
      <c r="Y1709" s="99">
        <v>-46.455121379709311</v>
      </c>
      <c r="Z1709" s="99">
        <v>-0.77810552584271886</v>
      </c>
      <c r="AA1709" s="99">
        <v>-47.23322690555203</v>
      </c>
      <c r="AB1709" s="99">
        <v>-0.60282417655128906</v>
      </c>
      <c r="AC1709" s="99">
        <v>0</v>
      </c>
      <c r="AD1709" s="99">
        <v>0</v>
      </c>
    </row>
    <row r="1710" spans="4:30" hidden="1" outlineLevel="1" x14ac:dyDescent="0.2">
      <c r="F1710" s="91" t="s">
        <v>209</v>
      </c>
      <c r="G1710" s="86" t="s">
        <v>685</v>
      </c>
      <c r="H1710" s="92">
        <v>-490.75281901073311</v>
      </c>
      <c r="I1710" s="99">
        <v>-238.93156489571624</v>
      </c>
      <c r="J1710" s="99">
        <v>-11.531149881462643</v>
      </c>
      <c r="K1710" s="99">
        <v>-41.949759448768781</v>
      </c>
      <c r="L1710" s="99">
        <v>-1.2957885997662728</v>
      </c>
      <c r="M1710" s="99">
        <v>-0.16138361710218746</v>
      </c>
      <c r="N1710" s="99">
        <v>-43.406931665637245</v>
      </c>
      <c r="O1710" s="99">
        <v>-31.693698930526711</v>
      </c>
      <c r="P1710" s="99">
        <v>-5.891821665052305</v>
      </c>
      <c r="Q1710" s="99">
        <v>-3.5057040940340038</v>
      </c>
      <c r="R1710" s="99">
        <v>0</v>
      </c>
      <c r="S1710" s="99">
        <v>-41.091224689613014</v>
      </c>
      <c r="T1710" s="99">
        <v>-1.1066895468922391</v>
      </c>
      <c r="U1710" s="99">
        <v>-18.117139741113711</v>
      </c>
      <c r="V1710" s="99">
        <v>-126.21637137510433</v>
      </c>
      <c r="W1710" s="99">
        <v>0</v>
      </c>
      <c r="X1710" s="99">
        <v>-145.44020066311029</v>
      </c>
      <c r="Y1710" s="99">
        <v>-9.5388748302874724</v>
      </c>
      <c r="Z1710" s="99">
        <v>-0.15901330257346594</v>
      </c>
      <c r="AA1710" s="99">
        <v>-9.697888132860939</v>
      </c>
      <c r="AB1710" s="99">
        <v>-0.12737868141655317</v>
      </c>
      <c r="AC1710" s="99">
        <v>-0.43311474766133423</v>
      </c>
      <c r="AD1710" s="99">
        <v>-9.3365653254933817E-2</v>
      </c>
    </row>
    <row r="1711" spans="4:30" hidden="1" outlineLevel="1" x14ac:dyDescent="0.2">
      <c r="F1711" s="91" t="s">
        <v>209</v>
      </c>
      <c r="G1711" s="86" t="s">
        <v>684</v>
      </c>
      <c r="H1711" s="92">
        <v>-314424.58434571215</v>
      </c>
      <c r="I1711" s="99">
        <v>-210143.36009258043</v>
      </c>
      <c r="J1711" s="99">
        <v>-9905.6094077603248</v>
      </c>
      <c r="K1711" s="99">
        <v>-35967.875700123688</v>
      </c>
      <c r="L1711" s="99">
        <v>-1111.5945155849668</v>
      </c>
      <c r="M1711" s="99">
        <v>0</v>
      </c>
      <c r="N1711" s="99">
        <v>-37079.470215708658</v>
      </c>
      <c r="O1711" s="99">
        <v>-26969.620127957834</v>
      </c>
      <c r="P1711" s="99">
        <v>-5023.0935637262319</v>
      </c>
      <c r="Q1711" s="99">
        <v>0</v>
      </c>
      <c r="R1711" s="99">
        <v>0</v>
      </c>
      <c r="S1711" s="99">
        <v>-31992.713691684068</v>
      </c>
      <c r="T1711" s="99">
        <v>-961.45033744820546</v>
      </c>
      <c r="U1711" s="99">
        <v>-15506.018328891332</v>
      </c>
      <c r="V1711" s="99">
        <v>0</v>
      </c>
      <c r="W1711" s="99">
        <v>0</v>
      </c>
      <c r="X1711" s="99">
        <v>-16467.468666339537</v>
      </c>
      <c r="Y1711" s="99">
        <v>-8132.5798740594819</v>
      </c>
      <c r="Z1711" s="99">
        <v>-135.68326738659954</v>
      </c>
      <c r="AA1711" s="99">
        <v>-8268.2631414460811</v>
      </c>
      <c r="AB1711" s="99">
        <v>-109.92618137442736</v>
      </c>
      <c r="AC1711" s="99">
        <v>-376.59182539127534</v>
      </c>
      <c r="AD1711" s="99">
        <v>-81.181123427405566</v>
      </c>
    </row>
    <row r="1712" spans="4:30" hidden="1" outlineLevel="1" x14ac:dyDescent="0.2">
      <c r="F1712" s="91" t="s">
        <v>209</v>
      </c>
      <c r="G1712" s="86" t="s">
        <v>683</v>
      </c>
      <c r="H1712" s="92">
        <v>-129766.89325673936</v>
      </c>
      <c r="I1712" s="99">
        <v>-97026.894458179042</v>
      </c>
      <c r="J1712" s="99">
        <v>-4677.6975052092066</v>
      </c>
      <c r="K1712" s="99">
        <v>-14114.562744843735</v>
      </c>
      <c r="L1712" s="99">
        <v>0</v>
      </c>
      <c r="M1712" s="99">
        <v>0</v>
      </c>
      <c r="N1712" s="99">
        <v>-14114.562744843735</v>
      </c>
      <c r="O1712" s="99">
        <v>-8993.854318252419</v>
      </c>
      <c r="P1712" s="99">
        <v>0</v>
      </c>
      <c r="Q1712" s="99">
        <v>0</v>
      </c>
      <c r="R1712" s="99">
        <v>0</v>
      </c>
      <c r="S1712" s="99">
        <v>-8993.854318252419</v>
      </c>
      <c r="T1712" s="99">
        <v>-243.17495286067293</v>
      </c>
      <c r="U1712" s="99">
        <v>0</v>
      </c>
      <c r="V1712" s="99">
        <v>0</v>
      </c>
      <c r="W1712" s="99">
        <v>0</v>
      </c>
      <c r="X1712" s="99">
        <v>-243.17495286067293</v>
      </c>
      <c r="Y1712" s="99">
        <v>-3317.3300375182112</v>
      </c>
      <c r="Z1712" s="99">
        <v>0</v>
      </c>
      <c r="AA1712" s="99">
        <v>-3317.3300375182112</v>
      </c>
      <c r="AB1712" s="99">
        <v>-34.424040513852056</v>
      </c>
      <c r="AC1712" s="99">
        <v>-1168.8285756011003</v>
      </c>
      <c r="AD1712" s="99">
        <v>-190.12662376112141</v>
      </c>
    </row>
    <row r="1713" spans="4:30" hidden="1" outlineLevel="1" x14ac:dyDescent="0.2">
      <c r="F1713" s="91" t="s">
        <v>209</v>
      </c>
      <c r="G1713" s="86" t="s">
        <v>682</v>
      </c>
      <c r="H1713" s="92">
        <v>-160749.99530727533</v>
      </c>
      <c r="I1713" s="99">
        <v>-60317.75275449382</v>
      </c>
      <c r="J1713" s="99">
        <v>-3908.980139428088</v>
      </c>
      <c r="K1713" s="99">
        <v>-13115.052115812592</v>
      </c>
      <c r="L1713" s="99">
        <v>-416.82613046998785</v>
      </c>
      <c r="M1713" s="99">
        <v>-38.426496444347613</v>
      </c>
      <c r="N1713" s="99">
        <v>-13570.304742726928</v>
      </c>
      <c r="O1713" s="99">
        <v>-11957.176011702913</v>
      </c>
      <c r="P1713" s="99">
        <v>-2216.6303565847379</v>
      </c>
      <c r="Q1713" s="99">
        <v>-1007.1800973235808</v>
      </c>
      <c r="R1713" s="99">
        <v>-46.666821812420686</v>
      </c>
      <c r="S1713" s="99">
        <v>-15227.653287423653</v>
      </c>
      <c r="T1713" s="99">
        <v>-458.22164357165082</v>
      </c>
      <c r="U1713" s="99">
        <v>-8045.6856086157586</v>
      </c>
      <c r="V1713" s="99">
        <v>-45680.062487104544</v>
      </c>
      <c r="W1713" s="99">
        <v>-8666.5769802594023</v>
      </c>
      <c r="X1713" s="99">
        <v>-62850.546719551356</v>
      </c>
      <c r="Y1713" s="99">
        <v>-3239.559412341725</v>
      </c>
      <c r="Z1713" s="99">
        <v>-52.734862874775565</v>
      </c>
      <c r="AA1713" s="99">
        <v>-3292.2942752165004</v>
      </c>
      <c r="AB1713" s="99">
        <v>-58.821497524123359</v>
      </c>
      <c r="AC1713" s="99">
        <v>-1271.9361171942521</v>
      </c>
      <c r="AD1713" s="99">
        <v>-251.70577371659718</v>
      </c>
    </row>
    <row r="1714" spans="4:30" hidden="1" outlineLevel="1" x14ac:dyDescent="0.2">
      <c r="F1714" s="91" t="s">
        <v>209</v>
      </c>
      <c r="G1714" s="86" t="s">
        <v>681</v>
      </c>
      <c r="H1714" s="92">
        <v>-121162.95422678336</v>
      </c>
      <c r="I1714" s="99">
        <v>-86571.051028636095</v>
      </c>
      <c r="J1714" s="99">
        <v>-14815.157456580951</v>
      </c>
      <c r="K1714" s="99">
        <v>-4265.9668601570647</v>
      </c>
      <c r="L1714" s="99">
        <v>-713.11146491107365</v>
      </c>
      <c r="M1714" s="99">
        <v>-112.66819174432605</v>
      </c>
      <c r="N1714" s="99">
        <v>-5091.7465168124636</v>
      </c>
      <c r="O1714" s="99">
        <v>-796.03938468458739</v>
      </c>
      <c r="P1714" s="99">
        <v>-204.44496580735461</v>
      </c>
      <c r="Q1714" s="99">
        <v>-391.03941206379216</v>
      </c>
      <c r="R1714" s="99">
        <v>-68.249934486570268</v>
      </c>
      <c r="S1714" s="99">
        <v>-1459.7736970423045</v>
      </c>
      <c r="T1714" s="99">
        <v>-5.5362564322981145</v>
      </c>
      <c r="U1714" s="99">
        <v>-121.71241850942987</v>
      </c>
      <c r="V1714" s="99">
        <v>-575.36698887801788</v>
      </c>
      <c r="W1714" s="99">
        <v>-102.41303080584768</v>
      </c>
      <c r="X1714" s="99">
        <v>-805.02869462559352</v>
      </c>
      <c r="Y1714" s="99">
        <v>-217.87760803278931</v>
      </c>
      <c r="Z1714" s="99">
        <v>-3.4517800724758065</v>
      </c>
      <c r="AA1714" s="99">
        <v>-221.32938810526511</v>
      </c>
      <c r="AB1714" s="99">
        <v>-6.2084088579656491</v>
      </c>
      <c r="AC1714" s="99">
        <v>-9554.9407910398968</v>
      </c>
      <c r="AD1714" s="99">
        <v>-2637.7182450828282</v>
      </c>
    </row>
    <row r="1715" spans="4:30" collapsed="1" x14ac:dyDescent="0.2">
      <c r="D1715" s="84" t="s">
        <v>488</v>
      </c>
      <c r="E1715" s="104">
        <v>-1339452</v>
      </c>
      <c r="F1715" s="104" t="s">
        <v>209</v>
      </c>
      <c r="G1715" s="86" t="s">
        <v>679</v>
      </c>
      <c r="H1715" s="92">
        <v>-1339451.9999999998</v>
      </c>
      <c r="I1715" s="99">
        <v>-756180.83503820095</v>
      </c>
      <c r="J1715" s="99">
        <v>-48242.123389122666</v>
      </c>
      <c r="K1715" s="99">
        <v>-122168.04205902269</v>
      </c>
      <c r="L1715" s="99">
        <v>-3963.4135714500158</v>
      </c>
      <c r="M1715" s="99">
        <v>-312.60709052930548</v>
      </c>
      <c r="N1715" s="99">
        <v>-126444.062721002</v>
      </c>
      <c r="O1715" s="99">
        <v>-90300.489410481212</v>
      </c>
      <c r="P1715" s="99">
        <v>-15192.428608067599</v>
      </c>
      <c r="Q1715" s="99">
        <v>-4900.3571047258274</v>
      </c>
      <c r="R1715" s="99">
        <v>-272.24632164612416</v>
      </c>
      <c r="S1715" s="99">
        <v>-110665.52144492076</v>
      </c>
      <c r="T1715" s="99">
        <v>-3121.0113668819204</v>
      </c>
      <c r="U1715" s="99">
        <v>-47445.435317969932</v>
      </c>
      <c r="V1715" s="99">
        <v>-171921.68442543296</v>
      </c>
      <c r="W1715" s="99">
        <v>-31439.440244532725</v>
      </c>
      <c r="X1715" s="99">
        <v>-253927.57135481754</v>
      </c>
      <c r="Y1715" s="99">
        <v>-27677.471584234754</v>
      </c>
      <c r="Z1715" s="99">
        <v>-405.76385773052488</v>
      </c>
      <c r="AA1715" s="99">
        <v>-28083.23544196528</v>
      </c>
      <c r="AB1715" s="99">
        <v>-375.09505435543105</v>
      </c>
      <c r="AC1715" s="99">
        <v>-12372.730423974184</v>
      </c>
      <c r="AD1715" s="99">
        <v>-3160.825131641207</v>
      </c>
    </row>
    <row r="1716" spans="4:30" hidden="1" outlineLevel="1" x14ac:dyDescent="0.2">
      <c r="F1716" s="91" t="s">
        <v>209</v>
      </c>
      <c r="G1716" s="86" t="s">
        <v>687</v>
      </c>
      <c r="H1716" s="92">
        <v>581819.73259225406</v>
      </c>
      <c r="I1716" s="99">
        <v>286594.50378712657</v>
      </c>
      <c r="J1716" s="99">
        <v>14167.390388551037</v>
      </c>
      <c r="K1716" s="99">
        <v>51894.339048993992</v>
      </c>
      <c r="L1716" s="99">
        <v>1633.4495477183179</v>
      </c>
      <c r="M1716" s="99">
        <v>153.17967182024424</v>
      </c>
      <c r="N1716" s="99">
        <v>53680.968268532553</v>
      </c>
      <c r="O1716" s="99">
        <v>39447.770400212925</v>
      </c>
      <c r="P1716" s="99">
        <v>7350.268894857506</v>
      </c>
      <c r="Q1716" s="99">
        <v>3321.449651575756</v>
      </c>
      <c r="R1716" s="99">
        <v>149.36187808513105</v>
      </c>
      <c r="S1716" s="99">
        <v>50268.850824731322</v>
      </c>
      <c r="T1716" s="99">
        <v>1378.0116591830943</v>
      </c>
      <c r="U1716" s="99">
        <v>22550.926014365254</v>
      </c>
      <c r="V1716" s="99">
        <v>119182.27763185519</v>
      </c>
      <c r="W1716" s="99">
        <v>21522.343981788039</v>
      </c>
      <c r="X1716" s="99">
        <v>164633.55928719157</v>
      </c>
      <c r="Y1716" s="99">
        <v>12114.347694162816</v>
      </c>
      <c r="Z1716" s="99">
        <v>202.91069322068944</v>
      </c>
      <c r="AA1716" s="99">
        <v>12317.258387383505</v>
      </c>
      <c r="AB1716" s="99">
        <v>157.20164873747242</v>
      </c>
      <c r="AC1716" s="99">
        <v>0</v>
      </c>
      <c r="AD1716" s="99">
        <v>0</v>
      </c>
    </row>
    <row r="1717" spans="4:30" hidden="1" outlineLevel="1" x14ac:dyDescent="0.2">
      <c r="F1717" s="91" t="s">
        <v>209</v>
      </c>
      <c r="G1717" s="86" t="s">
        <v>686</v>
      </c>
      <c r="H1717" s="92">
        <v>2125.8635002129508</v>
      </c>
      <c r="I1717" s="99">
        <v>1047.1642002380686</v>
      </c>
      <c r="J1717" s="99">
        <v>51.765068169998671</v>
      </c>
      <c r="K1717" s="99">
        <v>189.61247800999857</v>
      </c>
      <c r="L1717" s="99">
        <v>5.9683276080415908</v>
      </c>
      <c r="M1717" s="99">
        <v>0.55969066543411183</v>
      </c>
      <c r="N1717" s="99">
        <v>196.14049628347428</v>
      </c>
      <c r="O1717" s="99">
        <v>144.13497954935116</v>
      </c>
      <c r="P1717" s="99">
        <v>26.856545911066252</v>
      </c>
      <c r="Q1717" s="99">
        <v>12.13597302831308</v>
      </c>
      <c r="R1717" s="99">
        <v>0.54574114138366736</v>
      </c>
      <c r="S1717" s="99">
        <v>183.67323963011418</v>
      </c>
      <c r="T1717" s="99">
        <v>5.0350040141698535</v>
      </c>
      <c r="U1717" s="99">
        <v>82.396982818626498</v>
      </c>
      <c r="V1717" s="99">
        <v>435.47036942345972</v>
      </c>
      <c r="W1717" s="99">
        <v>78.638731117041189</v>
      </c>
      <c r="X1717" s="99">
        <v>601.54108737329727</v>
      </c>
      <c r="Y1717" s="99">
        <v>44.263623506145294</v>
      </c>
      <c r="Z1717" s="99">
        <v>0.74139877415101973</v>
      </c>
      <c r="AA1717" s="99">
        <v>45.005022280296316</v>
      </c>
      <c r="AB1717" s="99">
        <v>0.57438623770172759</v>
      </c>
      <c r="AC1717" s="99">
        <v>0</v>
      </c>
      <c r="AD1717" s="99">
        <v>0</v>
      </c>
    </row>
    <row r="1718" spans="4:30" hidden="1" outlineLevel="1" x14ac:dyDescent="0.2">
      <c r="F1718" s="91" t="s">
        <v>209</v>
      </c>
      <c r="G1718" s="86" t="s">
        <v>685</v>
      </c>
      <c r="H1718" s="92">
        <v>467.60179222690658</v>
      </c>
      <c r="I1718" s="99">
        <v>227.66008392989551</v>
      </c>
      <c r="J1718" s="99">
        <v>10.987173465204455</v>
      </c>
      <c r="K1718" s="99">
        <v>39.970799844356826</v>
      </c>
      <c r="L1718" s="99">
        <v>1.2346603995455623</v>
      </c>
      <c r="M1718" s="99">
        <v>0.15377042305159586</v>
      </c>
      <c r="N1718" s="99">
        <v>41.359230666953984</v>
      </c>
      <c r="O1718" s="99">
        <v>30.198564018620857</v>
      </c>
      <c r="P1718" s="99">
        <v>5.6138778287884268</v>
      </c>
      <c r="Q1718" s="99">
        <v>3.3403241996489714</v>
      </c>
      <c r="R1718" s="99">
        <v>0</v>
      </c>
      <c r="S1718" s="99">
        <v>39.15276604705825</v>
      </c>
      <c r="T1718" s="99">
        <v>1.0544820029944162</v>
      </c>
      <c r="U1718" s="99">
        <v>17.262472439887919</v>
      </c>
      <c r="V1718" s="99">
        <v>120.26217512585457</v>
      </c>
      <c r="W1718" s="99">
        <v>0</v>
      </c>
      <c r="X1718" s="99">
        <v>138.5791295687369</v>
      </c>
      <c r="Y1718" s="99">
        <v>9.0888830255970436</v>
      </c>
      <c r="Z1718" s="99">
        <v>0.15151192696387922</v>
      </c>
      <c r="AA1718" s="99">
        <v>9.2403949525609228</v>
      </c>
      <c r="AB1718" s="99">
        <v>0.12136965375348711</v>
      </c>
      <c r="AC1718" s="99">
        <v>0.41268276900496997</v>
      </c>
      <c r="AD1718" s="99">
        <v>8.8961173738032306E-2</v>
      </c>
    </row>
    <row r="1719" spans="4:30" hidden="1" outlineLevel="1" x14ac:dyDescent="0.2">
      <c r="F1719" s="91" t="s">
        <v>209</v>
      </c>
      <c r="G1719" s="86" t="s">
        <v>684</v>
      </c>
      <c r="H1719" s="92">
        <v>299591.75671498204</v>
      </c>
      <c r="I1719" s="99">
        <v>200229.94875904257</v>
      </c>
      <c r="J1719" s="99">
        <v>9438.3170768238233</v>
      </c>
      <c r="K1719" s="99">
        <v>34271.108567192146</v>
      </c>
      <c r="L1719" s="99">
        <v>1059.155582162356</v>
      </c>
      <c r="M1719" s="99">
        <v>0</v>
      </c>
      <c r="N1719" s="99">
        <v>35330.264149354502</v>
      </c>
      <c r="O1719" s="99">
        <v>25697.341347795948</v>
      </c>
      <c r="P1719" s="99">
        <v>4786.1315553043305</v>
      </c>
      <c r="Q1719" s="99">
        <v>0</v>
      </c>
      <c r="R1719" s="99">
        <v>0</v>
      </c>
      <c r="S1719" s="99">
        <v>30483.472903100279</v>
      </c>
      <c r="T1719" s="99">
        <v>916.09438298124644</v>
      </c>
      <c r="U1719" s="99">
        <v>14774.529416884045</v>
      </c>
      <c r="V1719" s="99">
        <v>0</v>
      </c>
      <c r="W1719" s="99">
        <v>0</v>
      </c>
      <c r="X1719" s="99">
        <v>15690.62379986529</v>
      </c>
      <c r="Y1719" s="99">
        <v>7748.9293534868375</v>
      </c>
      <c r="Z1719" s="99">
        <v>129.2824748986086</v>
      </c>
      <c r="AA1719" s="99">
        <v>7878.2118283854461</v>
      </c>
      <c r="AB1719" s="99">
        <v>104.7404669563763</v>
      </c>
      <c r="AC1719" s="99">
        <v>358.82628824412564</v>
      </c>
      <c r="AD1719" s="99">
        <v>77.351443209577013</v>
      </c>
    </row>
    <row r="1720" spans="4:30" hidden="1" outlineLevel="1" x14ac:dyDescent="0.2">
      <c r="F1720" s="91" t="s">
        <v>209</v>
      </c>
      <c r="G1720" s="86" t="s">
        <v>683</v>
      </c>
      <c r="H1720" s="92">
        <v>123645.20285565977</v>
      </c>
      <c r="I1720" s="99">
        <v>92449.697659022801</v>
      </c>
      <c r="J1720" s="99">
        <v>4457.029388726377</v>
      </c>
      <c r="K1720" s="99">
        <v>13448.71507675172</v>
      </c>
      <c r="L1720" s="99">
        <v>0</v>
      </c>
      <c r="M1720" s="99">
        <v>0</v>
      </c>
      <c r="N1720" s="99">
        <v>13448.71507675172</v>
      </c>
      <c r="O1720" s="99">
        <v>8569.5735925065655</v>
      </c>
      <c r="P1720" s="99">
        <v>0</v>
      </c>
      <c r="Q1720" s="99">
        <v>0</v>
      </c>
      <c r="R1720" s="99">
        <v>0</v>
      </c>
      <c r="S1720" s="99">
        <v>8569.5735925065655</v>
      </c>
      <c r="T1720" s="99">
        <v>231.70329212078812</v>
      </c>
      <c r="U1720" s="99">
        <v>0</v>
      </c>
      <c r="V1720" s="99">
        <v>0</v>
      </c>
      <c r="W1720" s="99">
        <v>0</v>
      </c>
      <c r="X1720" s="99">
        <v>231.70329212078812</v>
      </c>
      <c r="Y1720" s="99">
        <v>3160.8365981036591</v>
      </c>
      <c r="Z1720" s="99">
        <v>0</v>
      </c>
      <c r="AA1720" s="99">
        <v>3160.8365981036591</v>
      </c>
      <c r="AB1720" s="99">
        <v>32.800103058841138</v>
      </c>
      <c r="AC1720" s="99">
        <v>1113.6896530901911</v>
      </c>
      <c r="AD1720" s="99">
        <v>181.15749227883035</v>
      </c>
    </row>
    <row r="1721" spans="4:30" hidden="1" outlineLevel="1" x14ac:dyDescent="0.2">
      <c r="F1721" s="91" t="s">
        <v>209</v>
      </c>
      <c r="G1721" s="86" t="s">
        <v>682</v>
      </c>
      <c r="H1721" s="92">
        <v>153166.6920582779</v>
      </c>
      <c r="I1721" s="99">
        <v>57472.291953322179</v>
      </c>
      <c r="J1721" s="99">
        <v>3724.5758927285556</v>
      </c>
      <c r="K1721" s="99">
        <v>12496.355878027314</v>
      </c>
      <c r="L1721" s="99">
        <v>397.16255944830317</v>
      </c>
      <c r="M1721" s="99">
        <v>36.613745067422244</v>
      </c>
      <c r="N1721" s="99">
        <v>12930.132182543039</v>
      </c>
      <c r="O1721" s="99">
        <v>11393.102018885342</v>
      </c>
      <c r="P1721" s="99">
        <v>2112.0618920396282</v>
      </c>
      <c r="Q1721" s="99">
        <v>959.66686356105515</v>
      </c>
      <c r="R1721" s="99">
        <v>44.465337073375736</v>
      </c>
      <c r="S1721" s="99">
        <v>14509.296111559401</v>
      </c>
      <c r="T1721" s="99">
        <v>436.60525924880426</v>
      </c>
      <c r="U1721" s="99">
        <v>7666.1342829712312</v>
      </c>
      <c r="V1721" s="99">
        <v>43525.127641783351</v>
      </c>
      <c r="W1721" s="99">
        <v>8257.735404578727</v>
      </c>
      <c r="X1721" s="99">
        <v>59885.602588582115</v>
      </c>
      <c r="Y1721" s="99">
        <v>3086.7347645401996</v>
      </c>
      <c r="Z1721" s="99">
        <v>50.247121234663545</v>
      </c>
      <c r="AA1721" s="99">
        <v>3136.9818857748633</v>
      </c>
      <c r="AB1721" s="99">
        <v>56.046621839474483</v>
      </c>
      <c r="AC1721" s="99">
        <v>1211.9331462977432</v>
      </c>
      <c r="AD1721" s="99">
        <v>239.83167563051097</v>
      </c>
    </row>
    <row r="1722" spans="4:30" hidden="1" outlineLevel="1" x14ac:dyDescent="0.2">
      <c r="F1722" s="91" t="s">
        <v>209</v>
      </c>
      <c r="G1722" s="86" t="s">
        <v>681</v>
      </c>
      <c r="H1722" s="92">
        <v>115447.15048638656</v>
      </c>
      <c r="I1722" s="99">
        <v>82487.103584160694</v>
      </c>
      <c r="J1722" s="99">
        <v>14116.259571948702</v>
      </c>
      <c r="K1722" s="99">
        <v>4064.7219376368066</v>
      </c>
      <c r="L1722" s="99">
        <v>679.47077659615013</v>
      </c>
      <c r="M1722" s="99">
        <v>107.35312431380933</v>
      </c>
      <c r="N1722" s="99">
        <v>4851.5458385467664</v>
      </c>
      <c r="O1722" s="99">
        <v>758.48661187940309</v>
      </c>
      <c r="P1722" s="99">
        <v>194.80037346702804</v>
      </c>
      <c r="Q1722" s="99">
        <v>372.59231700589766</v>
      </c>
      <c r="R1722" s="99">
        <v>65.03027685021047</v>
      </c>
      <c r="S1722" s="99">
        <v>1390.9095792025391</v>
      </c>
      <c r="T1722" s="99">
        <v>5.2750862138475441</v>
      </c>
      <c r="U1722" s="99">
        <v>115.97069405736002</v>
      </c>
      <c r="V1722" s="99">
        <v>548.22432957165665</v>
      </c>
      <c r="W1722" s="99">
        <v>97.581745630596984</v>
      </c>
      <c r="X1722" s="99">
        <v>767.05185547346116</v>
      </c>
      <c r="Y1722" s="99">
        <v>207.59933729492346</v>
      </c>
      <c r="Z1722" s="99">
        <v>3.2889440177163967</v>
      </c>
      <c r="AA1722" s="99">
        <v>210.88828131263986</v>
      </c>
      <c r="AB1722" s="99">
        <v>5.91553017405825</v>
      </c>
      <c r="AC1722" s="99">
        <v>9104.1910824245606</v>
      </c>
      <c r="AD1722" s="99">
        <v>2513.285163143129</v>
      </c>
    </row>
    <row r="1723" spans="4:30" collapsed="1" x14ac:dyDescent="0.2">
      <c r="D1723" s="84" t="s">
        <v>487</v>
      </c>
      <c r="E1723" s="104">
        <v>1276264</v>
      </c>
      <c r="F1723" s="104" t="s">
        <v>209</v>
      </c>
      <c r="G1723" s="86" t="s">
        <v>679</v>
      </c>
      <c r="H1723" s="92">
        <v>1276264.0000000005</v>
      </c>
      <c r="I1723" s="99">
        <v>720508.37002684269</v>
      </c>
      <c r="J1723" s="99">
        <v>45966.324560413697</v>
      </c>
      <c r="K1723" s="99">
        <v>116404.82378645636</v>
      </c>
      <c r="L1723" s="99">
        <v>3776.4414539327149</v>
      </c>
      <c r="M1723" s="99">
        <v>297.86000228996153</v>
      </c>
      <c r="N1723" s="99">
        <v>120479.12524267903</v>
      </c>
      <c r="O1723" s="99">
        <v>86040.607514848147</v>
      </c>
      <c r="P1723" s="99">
        <v>14475.733139408345</v>
      </c>
      <c r="Q1723" s="99">
        <v>4669.1851293706704</v>
      </c>
      <c r="R1723" s="99">
        <v>259.40323315010096</v>
      </c>
      <c r="S1723" s="99">
        <v>105444.92901677727</v>
      </c>
      <c r="T1723" s="99">
        <v>2973.779165764945</v>
      </c>
      <c r="U1723" s="99">
        <v>45207.219863536411</v>
      </c>
      <c r="V1723" s="99">
        <v>163811.36214775953</v>
      </c>
      <c r="W1723" s="99">
        <v>29956.299863114404</v>
      </c>
      <c r="X1723" s="99">
        <v>241948.66104017527</v>
      </c>
      <c r="Y1723" s="99">
        <v>26371.800254120179</v>
      </c>
      <c r="Z1723" s="99">
        <v>386.62214407279288</v>
      </c>
      <c r="AA1723" s="99">
        <v>26758.422398192972</v>
      </c>
      <c r="AB1723" s="99">
        <v>357.40012665767779</v>
      </c>
      <c r="AC1723" s="99">
        <v>11789.052852825624</v>
      </c>
      <c r="AD1723" s="99">
        <v>3011.7147354357853</v>
      </c>
    </row>
    <row r="1724" spans="4:30" hidden="1" outlineLevel="1" x14ac:dyDescent="0.2">
      <c r="F1724" s="91" t="s">
        <v>485</v>
      </c>
      <c r="G1724" s="86" t="s">
        <v>687</v>
      </c>
      <c r="H1724" s="92">
        <v>279432.76748089801</v>
      </c>
      <c r="I1724" s="99">
        <v>137643.82823738843</v>
      </c>
      <c r="J1724" s="99">
        <v>6804.2262620018191</v>
      </c>
      <c r="K1724" s="99">
        <v>24923.490842162413</v>
      </c>
      <c r="L1724" s="99">
        <v>784.50300340574495</v>
      </c>
      <c r="M1724" s="99">
        <v>73.568181381265902</v>
      </c>
      <c r="N1724" s="99">
        <v>25781.562026949425</v>
      </c>
      <c r="O1724" s="99">
        <v>18945.730157295293</v>
      </c>
      <c r="P1724" s="99">
        <v>3530.1414922243548</v>
      </c>
      <c r="Q1724" s="99">
        <v>1595.2052090999057</v>
      </c>
      <c r="R1724" s="99">
        <v>71.734595118522989</v>
      </c>
      <c r="S1724" s="99">
        <v>24142.811453738079</v>
      </c>
      <c r="T1724" s="99">
        <v>661.82288082747402</v>
      </c>
      <c r="U1724" s="99">
        <v>10830.618682139475</v>
      </c>
      <c r="V1724" s="99">
        <v>57240.124058641115</v>
      </c>
      <c r="W1724" s="99">
        <v>10336.617692067168</v>
      </c>
      <c r="X1724" s="99">
        <v>79069.183313675239</v>
      </c>
      <c r="Y1724" s="99">
        <v>5818.2036682109247</v>
      </c>
      <c r="Z1724" s="99">
        <v>97.452687459572118</v>
      </c>
      <c r="AA1724" s="99">
        <v>5915.6563556704969</v>
      </c>
      <c r="AB1724" s="99">
        <v>75.499831474531106</v>
      </c>
      <c r="AC1724" s="99">
        <v>0</v>
      </c>
      <c r="AD1724" s="99">
        <v>0</v>
      </c>
    </row>
    <row r="1725" spans="4:30" hidden="1" outlineLevel="1" x14ac:dyDescent="0.2">
      <c r="F1725" s="91" t="s">
        <v>485</v>
      </c>
      <c r="G1725" s="86" t="s">
        <v>686</v>
      </c>
      <c r="H1725" s="92">
        <v>148105.51910076241</v>
      </c>
      <c r="I1725" s="99">
        <v>72954.259501825116</v>
      </c>
      <c r="J1725" s="99">
        <v>3606.3897290846867</v>
      </c>
      <c r="K1725" s="99">
        <v>13209.998892609829</v>
      </c>
      <c r="L1725" s="99">
        <v>415.80386438916025</v>
      </c>
      <c r="M1725" s="99">
        <v>38.992755899739905</v>
      </c>
      <c r="N1725" s="99">
        <v>13664.795512898729</v>
      </c>
      <c r="O1725" s="99">
        <v>10041.654115890344</v>
      </c>
      <c r="P1725" s="99">
        <v>1871.0527148208162</v>
      </c>
      <c r="Q1725" s="99">
        <v>845.49388282507891</v>
      </c>
      <c r="R1725" s="99">
        <v>38.020914809993222</v>
      </c>
      <c r="S1725" s="99">
        <v>12796.221628346233</v>
      </c>
      <c r="T1725" s="99">
        <v>350.78069834603656</v>
      </c>
      <c r="U1725" s="99">
        <v>5740.4663617710357</v>
      </c>
      <c r="V1725" s="99">
        <v>30338.526020133297</v>
      </c>
      <c r="W1725" s="99">
        <v>5478.6349604986308</v>
      </c>
      <c r="X1725" s="99">
        <v>41908.408040749004</v>
      </c>
      <c r="Y1725" s="99">
        <v>3083.7760448879549</v>
      </c>
      <c r="Z1725" s="99">
        <v>51.652069991938028</v>
      </c>
      <c r="AA1725" s="99">
        <v>3135.4281148798927</v>
      </c>
      <c r="AB1725" s="99">
        <v>40.016572978757431</v>
      </c>
      <c r="AC1725" s="99">
        <v>0</v>
      </c>
      <c r="AD1725" s="99">
        <v>0</v>
      </c>
    </row>
    <row r="1726" spans="4:30" hidden="1" outlineLevel="1" x14ac:dyDescent="0.2">
      <c r="F1726" s="91" t="s">
        <v>485</v>
      </c>
      <c r="G1726" s="86" t="s">
        <v>685</v>
      </c>
      <c r="H1726" s="92">
        <v>32534.336211860918</v>
      </c>
      <c r="I1726" s="99">
        <v>15839.908733714852</v>
      </c>
      <c r="J1726" s="99">
        <v>764.45471654980099</v>
      </c>
      <c r="K1726" s="99">
        <v>2781.0488805018631</v>
      </c>
      <c r="L1726" s="99">
        <v>85.903983290965868</v>
      </c>
      <c r="M1726" s="99">
        <v>10.698886801043443</v>
      </c>
      <c r="N1726" s="99">
        <v>2877.6517505938723</v>
      </c>
      <c r="O1726" s="99">
        <v>2101.1258964988256</v>
      </c>
      <c r="P1726" s="99">
        <v>390.59685349855437</v>
      </c>
      <c r="Q1726" s="99">
        <v>232.40978194382024</v>
      </c>
      <c r="R1726" s="99">
        <v>0</v>
      </c>
      <c r="S1726" s="99">
        <v>2724.1325319412003</v>
      </c>
      <c r="T1726" s="99">
        <v>73.36770856115379</v>
      </c>
      <c r="U1726" s="99">
        <v>1201.0712780475521</v>
      </c>
      <c r="V1726" s="99">
        <v>8367.4829826477944</v>
      </c>
      <c r="W1726" s="99">
        <v>0</v>
      </c>
      <c r="X1726" s="99">
        <v>9641.9219692565002</v>
      </c>
      <c r="Y1726" s="99">
        <v>632.37733700036688</v>
      </c>
      <c r="Z1726" s="99">
        <v>10.54174738825161</v>
      </c>
      <c r="AA1726" s="99">
        <v>642.91908438861844</v>
      </c>
      <c r="AB1726" s="99">
        <v>8.4445380380770168</v>
      </c>
      <c r="AC1726" s="99">
        <v>28.713234591569339</v>
      </c>
      <c r="AD1726" s="99">
        <v>6.1896527864256843</v>
      </c>
    </row>
    <row r="1727" spans="4:30" hidden="1" outlineLevel="1" x14ac:dyDescent="0.2">
      <c r="F1727" s="91" t="s">
        <v>485</v>
      </c>
      <c r="G1727" s="86" t="s">
        <v>684</v>
      </c>
      <c r="H1727" s="92">
        <v>149277.85963166045</v>
      </c>
      <c r="I1727" s="99">
        <v>99768.760371276861</v>
      </c>
      <c r="J1727" s="99">
        <v>4702.8389138677258</v>
      </c>
      <c r="K1727" s="99">
        <v>17076.296725285927</v>
      </c>
      <c r="L1727" s="99">
        <v>527.74642418662734</v>
      </c>
      <c r="M1727" s="99">
        <v>0</v>
      </c>
      <c r="N1727" s="99">
        <v>17604.043149472556</v>
      </c>
      <c r="O1727" s="99">
        <v>12804.237862500955</v>
      </c>
      <c r="P1727" s="99">
        <v>2384.7901635394073</v>
      </c>
      <c r="Q1727" s="99">
        <v>0</v>
      </c>
      <c r="R1727" s="99">
        <v>0</v>
      </c>
      <c r="S1727" s="99">
        <v>15189.028026040363</v>
      </c>
      <c r="T1727" s="99">
        <v>456.46318914617967</v>
      </c>
      <c r="U1727" s="99">
        <v>7361.7183349796778</v>
      </c>
      <c r="V1727" s="99">
        <v>0</v>
      </c>
      <c r="W1727" s="99">
        <v>0</v>
      </c>
      <c r="X1727" s="99">
        <v>7818.1815241258573</v>
      </c>
      <c r="Y1727" s="99">
        <v>3861.066142170042</v>
      </c>
      <c r="Z1727" s="99">
        <v>64.417697443886468</v>
      </c>
      <c r="AA1727" s="99">
        <v>3925.4838396139285</v>
      </c>
      <c r="AB1727" s="99">
        <v>52.189128617925718</v>
      </c>
      <c r="AC1727" s="99">
        <v>178.79270403162482</v>
      </c>
      <c r="AD1727" s="99">
        <v>38.541974613576393</v>
      </c>
    </row>
    <row r="1728" spans="4:30" hidden="1" outlineLevel="1" x14ac:dyDescent="0.2">
      <c r="F1728" s="91" t="s">
        <v>485</v>
      </c>
      <c r="G1728" s="86" t="s">
        <v>683</v>
      </c>
      <c r="H1728" s="92">
        <v>76816.19030709067</v>
      </c>
      <c r="I1728" s="99">
        <v>57435.576999285251</v>
      </c>
      <c r="J1728" s="99">
        <v>2768.9874723920957</v>
      </c>
      <c r="K1728" s="99">
        <v>8355.1891449245286</v>
      </c>
      <c r="L1728" s="99">
        <v>0</v>
      </c>
      <c r="M1728" s="99">
        <v>0</v>
      </c>
      <c r="N1728" s="99">
        <v>8355.1891449245286</v>
      </c>
      <c r="O1728" s="99">
        <v>5323.9590435309037</v>
      </c>
      <c r="P1728" s="99">
        <v>0</v>
      </c>
      <c r="Q1728" s="99">
        <v>0</v>
      </c>
      <c r="R1728" s="99">
        <v>0</v>
      </c>
      <c r="S1728" s="99">
        <v>5323.9590435309037</v>
      </c>
      <c r="T1728" s="99">
        <v>143.94868358222897</v>
      </c>
      <c r="U1728" s="99">
        <v>0</v>
      </c>
      <c r="V1728" s="99">
        <v>0</v>
      </c>
      <c r="W1728" s="99">
        <v>0</v>
      </c>
      <c r="X1728" s="99">
        <v>143.94868358222897</v>
      </c>
      <c r="Y1728" s="99">
        <v>1963.7108439458848</v>
      </c>
      <c r="Z1728" s="99">
        <v>0</v>
      </c>
      <c r="AA1728" s="99">
        <v>1963.7108439458848</v>
      </c>
      <c r="AB1728" s="99">
        <v>20.377490597847292</v>
      </c>
      <c r="AC1728" s="99">
        <v>691.89418076075367</v>
      </c>
      <c r="AD1728" s="99">
        <v>112.54644807118736</v>
      </c>
    </row>
    <row r="1729" spans="4:30" hidden="1" outlineLevel="1" x14ac:dyDescent="0.2">
      <c r="F1729" s="91" t="s">
        <v>485</v>
      </c>
      <c r="G1729" s="86" t="s">
        <v>682</v>
      </c>
      <c r="H1729" s="92">
        <v>2361.0900971829074</v>
      </c>
      <c r="I1729" s="99">
        <v>885.94496342431228</v>
      </c>
      <c r="J1729" s="99">
        <v>57.414958424391358</v>
      </c>
      <c r="K1729" s="99">
        <v>192.63340950953904</v>
      </c>
      <c r="L1729" s="99">
        <v>6.1223270770149556</v>
      </c>
      <c r="M1729" s="99">
        <v>0.56440698521175692</v>
      </c>
      <c r="N1729" s="99">
        <v>199.32014357176573</v>
      </c>
      <c r="O1729" s="99">
        <v>175.6265673136665</v>
      </c>
      <c r="P1729" s="99">
        <v>32.55778623223619</v>
      </c>
      <c r="Q1729" s="99">
        <v>14.793424717212394</v>
      </c>
      <c r="R1729" s="99">
        <v>0.68544058516261097</v>
      </c>
      <c r="S1729" s="99">
        <v>223.66321884827769</v>
      </c>
      <c r="T1729" s="99">
        <v>6.7303428711387046</v>
      </c>
      <c r="U1729" s="99">
        <v>118.17473822775247</v>
      </c>
      <c r="V1729" s="99">
        <v>670.94710000353939</v>
      </c>
      <c r="W1729" s="99">
        <v>127.29436816125188</v>
      </c>
      <c r="X1729" s="99">
        <v>923.14654926368246</v>
      </c>
      <c r="Y1729" s="99">
        <v>47.58253107936202</v>
      </c>
      <c r="Z1729" s="99">
        <v>0.77456775206696316</v>
      </c>
      <c r="AA1729" s="99">
        <v>48.357098831428985</v>
      </c>
      <c r="AB1729" s="99">
        <v>0.86396802090227443</v>
      </c>
      <c r="AC1729" s="99">
        <v>18.682151528627184</v>
      </c>
      <c r="AD1729" s="99">
        <v>3.6970452695193461</v>
      </c>
    </row>
    <row r="1730" spans="4:30" hidden="1" outlineLevel="1" x14ac:dyDescent="0.2">
      <c r="F1730" s="91" t="s">
        <v>485</v>
      </c>
      <c r="G1730" s="86" t="s">
        <v>681</v>
      </c>
      <c r="H1730" s="92">
        <v>36978.237170544664</v>
      </c>
      <c r="I1730" s="99">
        <v>17292.453082131025</v>
      </c>
      <c r="J1730" s="99">
        <v>4530.3363957997899</v>
      </c>
      <c r="K1730" s="99">
        <v>1286.0326487662519</v>
      </c>
      <c r="L1730" s="99">
        <v>415.12422815879512</v>
      </c>
      <c r="M1730" s="99">
        <v>67.383022277217947</v>
      </c>
      <c r="N1730" s="99">
        <v>1768.5398992022651</v>
      </c>
      <c r="O1730" s="99">
        <v>364.95733305338604</v>
      </c>
      <c r="P1730" s="99">
        <v>108.06839978483187</v>
      </c>
      <c r="Q1730" s="99">
        <v>234.75017163394691</v>
      </c>
      <c r="R1730" s="99">
        <v>41.251225850155286</v>
      </c>
      <c r="S1730" s="99">
        <v>749.02713032232009</v>
      </c>
      <c r="T1730" s="99">
        <v>2.5118770003164808</v>
      </c>
      <c r="U1730" s="99">
        <v>64.114719095453182</v>
      </c>
      <c r="V1730" s="99">
        <v>345.22514675176228</v>
      </c>
      <c r="W1730" s="99">
        <v>61.877522545689708</v>
      </c>
      <c r="X1730" s="99">
        <v>473.72926539322162</v>
      </c>
      <c r="Y1730" s="99">
        <v>101.02944097886797</v>
      </c>
      <c r="Z1730" s="99">
        <v>1.831450166653646</v>
      </c>
      <c r="AA1730" s="99">
        <v>102.86089114552162</v>
      </c>
      <c r="AB1730" s="99">
        <v>1.896486596958957</v>
      </c>
      <c r="AC1730" s="99">
        <v>10743.824949477648</v>
      </c>
      <c r="AD1730" s="99">
        <v>1315.5690704759113</v>
      </c>
    </row>
    <row r="1731" spans="4:30" collapsed="1" x14ac:dyDescent="0.2">
      <c r="D1731" s="84" t="s">
        <v>486</v>
      </c>
      <c r="E1731" s="104">
        <v>725506</v>
      </c>
      <c r="F1731" s="104" t="s">
        <v>485</v>
      </c>
      <c r="G1731" s="86" t="s">
        <v>679</v>
      </c>
      <c r="H1731" s="92">
        <v>725505.99999999988</v>
      </c>
      <c r="I1731" s="99">
        <v>401820.7318890458</v>
      </c>
      <c r="J1731" s="99">
        <v>23234.648448120308</v>
      </c>
      <c r="K1731" s="99">
        <v>67824.690543760342</v>
      </c>
      <c r="L1731" s="99">
        <v>2235.2038305083083</v>
      </c>
      <c r="M1731" s="99">
        <v>191.20725334447894</v>
      </c>
      <c r="N1731" s="99">
        <v>70251.101627613127</v>
      </c>
      <c r="O1731" s="99">
        <v>49757.290976083379</v>
      </c>
      <c r="P1731" s="99">
        <v>8317.2074101002017</v>
      </c>
      <c r="Q1731" s="99">
        <v>2922.6524702199636</v>
      </c>
      <c r="R1731" s="99">
        <v>151.69217636383408</v>
      </c>
      <c r="S1731" s="99">
        <v>61148.84303276737</v>
      </c>
      <c r="T1731" s="99">
        <v>1695.6253803345282</v>
      </c>
      <c r="U1731" s="99">
        <v>25316.164114260944</v>
      </c>
      <c r="V1731" s="99">
        <v>96962.305308177514</v>
      </c>
      <c r="W1731" s="99">
        <v>16004.42454327274</v>
      </c>
      <c r="X1731" s="99">
        <v>139978.51934604574</v>
      </c>
      <c r="Y1731" s="99">
        <v>15507.7460082734</v>
      </c>
      <c r="Z1731" s="99">
        <v>226.67022020236882</v>
      </c>
      <c r="AA1731" s="99">
        <v>15734.416228475768</v>
      </c>
      <c r="AB1731" s="99">
        <v>199.2880163249998</v>
      </c>
      <c r="AC1731" s="99">
        <v>11661.907220390221</v>
      </c>
      <c r="AD1731" s="99">
        <v>1476.54419121662</v>
      </c>
    </row>
    <row r="1732" spans="4:30" hidden="1" outlineLevel="1" x14ac:dyDescent="0.2">
      <c r="F1732" s="91" t="s">
        <v>209</v>
      </c>
      <c r="G1732" s="86" t="s">
        <v>687</v>
      </c>
      <c r="H1732" s="92">
        <v>956584.11757162504</v>
      </c>
      <c r="I1732" s="99">
        <v>471197.06525700621</v>
      </c>
      <c r="J1732" s="99">
        <v>23292.954628306539</v>
      </c>
      <c r="K1732" s="99">
        <v>85320.757865965745</v>
      </c>
      <c r="L1732" s="99">
        <v>2685.594534994807</v>
      </c>
      <c r="M1732" s="99">
        <v>251.84646203941801</v>
      </c>
      <c r="N1732" s="99">
        <v>88258.198862999969</v>
      </c>
      <c r="O1732" s="99">
        <v>64857.048540326759</v>
      </c>
      <c r="P1732" s="99">
        <v>12084.75768495281</v>
      </c>
      <c r="Q1732" s="99">
        <v>5460.8769796362794</v>
      </c>
      <c r="R1732" s="99">
        <v>245.56953355694404</v>
      </c>
      <c r="S1732" s="99">
        <v>82648.252738472787</v>
      </c>
      <c r="T1732" s="99">
        <v>2265.6228263864505</v>
      </c>
      <c r="U1732" s="99">
        <v>37076.531532821689</v>
      </c>
      <c r="V1732" s="99">
        <v>195950.51094381267</v>
      </c>
      <c r="W1732" s="99">
        <v>35385.414540967358</v>
      </c>
      <c r="X1732" s="99">
        <v>270678.07984398818</v>
      </c>
      <c r="Y1732" s="99">
        <v>19917.496691536016</v>
      </c>
      <c r="Z1732" s="99">
        <v>333.6104562070401</v>
      </c>
      <c r="AA1732" s="99">
        <v>20251.107147743056</v>
      </c>
      <c r="AB1732" s="99">
        <v>258.45909310835509</v>
      </c>
      <c r="AC1732" s="99">
        <v>0</v>
      </c>
      <c r="AD1732" s="99">
        <v>0</v>
      </c>
    </row>
    <row r="1733" spans="4:30" hidden="1" outlineLevel="1" x14ac:dyDescent="0.2">
      <c r="F1733" s="91" t="s">
        <v>209</v>
      </c>
      <c r="G1733" s="86" t="s">
        <v>686</v>
      </c>
      <c r="H1733" s="92">
        <v>3495.1844128223811</v>
      </c>
      <c r="I1733" s="99">
        <v>1721.6683902663935</v>
      </c>
      <c r="J1733" s="99">
        <v>85.108220437644945</v>
      </c>
      <c r="K1733" s="99">
        <v>311.74653384414694</v>
      </c>
      <c r="L1733" s="99">
        <v>9.812674061224925</v>
      </c>
      <c r="M1733" s="99">
        <v>0.9202011745493236</v>
      </c>
      <c r="N1733" s="99">
        <v>322.4794090799212</v>
      </c>
      <c r="O1733" s="99">
        <v>236.97586125021695</v>
      </c>
      <c r="P1733" s="99">
        <v>44.155506993372079</v>
      </c>
      <c r="Q1733" s="99">
        <v>19.953051434743426</v>
      </c>
      <c r="R1733" s="99">
        <v>0.89726641932043871</v>
      </c>
      <c r="S1733" s="99">
        <v>301.98168609765287</v>
      </c>
      <c r="T1733" s="99">
        <v>8.2781738089306973</v>
      </c>
      <c r="U1733" s="99">
        <v>135.47090393264111</v>
      </c>
      <c r="V1733" s="99">
        <v>715.96753380563439</v>
      </c>
      <c r="W1733" s="99">
        <v>129.29186997042842</v>
      </c>
      <c r="X1733" s="99">
        <v>989.00848151763466</v>
      </c>
      <c r="Y1733" s="99">
        <v>72.77491095652185</v>
      </c>
      <c r="Z1733" s="99">
        <v>1.2189519406296254</v>
      </c>
      <c r="AA1733" s="99">
        <v>73.993862897151473</v>
      </c>
      <c r="AB1733" s="99">
        <v>0.94436252598234371</v>
      </c>
      <c r="AC1733" s="99">
        <v>0</v>
      </c>
      <c r="AD1733" s="99">
        <v>0</v>
      </c>
    </row>
    <row r="1734" spans="4:30" hidden="1" outlineLevel="1" x14ac:dyDescent="0.2">
      <c r="F1734" s="91" t="s">
        <v>209</v>
      </c>
      <c r="G1734" s="86" t="s">
        <v>685</v>
      </c>
      <c r="H1734" s="92">
        <v>768.7955955006413</v>
      </c>
      <c r="I1734" s="99">
        <v>374.30153756057143</v>
      </c>
      <c r="J1734" s="99">
        <v>18.064281847217128</v>
      </c>
      <c r="K1734" s="99">
        <v>65.716974100192573</v>
      </c>
      <c r="L1734" s="99">
        <v>2.0299354982991265</v>
      </c>
      <c r="M1734" s="99">
        <v>0.25281773065354546</v>
      </c>
      <c r="N1734" s="99">
        <v>67.999727329145244</v>
      </c>
      <c r="O1734" s="99">
        <v>49.65020107684682</v>
      </c>
      <c r="P1734" s="99">
        <v>9.2299144703810665</v>
      </c>
      <c r="Q1734" s="99">
        <v>5.4919090878680459</v>
      </c>
      <c r="R1734" s="99">
        <v>0</v>
      </c>
      <c r="S1734" s="99">
        <v>64.37202463509594</v>
      </c>
      <c r="T1734" s="99">
        <v>1.7336997695753342</v>
      </c>
      <c r="U1734" s="99">
        <v>28.38165507457477</v>
      </c>
      <c r="V1734" s="99">
        <v>197.72599694660377</v>
      </c>
      <c r="W1734" s="99">
        <v>0</v>
      </c>
      <c r="X1734" s="99">
        <v>227.84135179075389</v>
      </c>
      <c r="Y1734" s="99">
        <v>14.943255894769596</v>
      </c>
      <c r="Z1734" s="99">
        <v>0.24910448174484701</v>
      </c>
      <c r="AA1734" s="99">
        <v>15.192360376514443</v>
      </c>
      <c r="AB1734" s="99">
        <v>0.19954682976886512</v>
      </c>
      <c r="AC1734" s="99">
        <v>0.67850188006993983</v>
      </c>
      <c r="AD1734" s="99">
        <v>0.1462632515043451</v>
      </c>
    </row>
    <row r="1735" spans="4:30" hidden="1" outlineLevel="1" x14ac:dyDescent="0.2">
      <c r="F1735" s="91" t="s">
        <v>209</v>
      </c>
      <c r="G1735" s="86" t="s">
        <v>684</v>
      </c>
      <c r="H1735" s="92">
        <v>492566.16813609499</v>
      </c>
      <c r="I1735" s="99">
        <v>329202.97837218875</v>
      </c>
      <c r="J1735" s="99">
        <v>15517.76900392965</v>
      </c>
      <c r="K1735" s="99">
        <v>56345.971630913562</v>
      </c>
      <c r="L1735" s="99">
        <v>1741.3837159144282</v>
      </c>
      <c r="M1735" s="99">
        <v>0</v>
      </c>
      <c r="N1735" s="99">
        <v>58087.355346827993</v>
      </c>
      <c r="O1735" s="99">
        <v>42249.630289430796</v>
      </c>
      <c r="P1735" s="99">
        <v>7868.9964845538398</v>
      </c>
      <c r="Q1735" s="99">
        <v>0</v>
      </c>
      <c r="R1735" s="99">
        <v>0</v>
      </c>
      <c r="S1735" s="99">
        <v>50118.626773984637</v>
      </c>
      <c r="T1735" s="99">
        <v>1506.1732833502469</v>
      </c>
      <c r="U1735" s="99">
        <v>24291.16682209654</v>
      </c>
      <c r="V1735" s="99">
        <v>0</v>
      </c>
      <c r="W1735" s="99">
        <v>0</v>
      </c>
      <c r="X1735" s="99">
        <v>25797.340105446787</v>
      </c>
      <c r="Y1735" s="99">
        <v>12740.205140008266</v>
      </c>
      <c r="Z1735" s="99">
        <v>212.55649343029472</v>
      </c>
      <c r="AA1735" s="99">
        <v>12952.76163343856</v>
      </c>
      <c r="AB1735" s="99">
        <v>172.20637517930598</v>
      </c>
      <c r="AC1735" s="99">
        <v>589.95511680601658</v>
      </c>
      <c r="AD1735" s="99">
        <v>127.17540829331094</v>
      </c>
    </row>
    <row r="1736" spans="4:30" hidden="1" outlineLevel="1" x14ac:dyDescent="0.2">
      <c r="F1736" s="91" t="s">
        <v>209</v>
      </c>
      <c r="G1736" s="86" t="s">
        <v>683</v>
      </c>
      <c r="H1736" s="92">
        <v>203288.11595762055</v>
      </c>
      <c r="I1736" s="99">
        <v>151998.81939531394</v>
      </c>
      <c r="J1736" s="99">
        <v>7327.9115264960383</v>
      </c>
      <c r="K1736" s="99">
        <v>22111.362890441142</v>
      </c>
      <c r="L1736" s="99">
        <v>0</v>
      </c>
      <c r="M1736" s="99">
        <v>0</v>
      </c>
      <c r="N1736" s="99">
        <v>22111.362890441142</v>
      </c>
      <c r="O1736" s="99">
        <v>14089.446496476787</v>
      </c>
      <c r="P1736" s="99">
        <v>0</v>
      </c>
      <c r="Q1736" s="99">
        <v>0</v>
      </c>
      <c r="R1736" s="99">
        <v>0</v>
      </c>
      <c r="S1736" s="99">
        <v>14089.446496476787</v>
      </c>
      <c r="T1736" s="99">
        <v>380.94907548818912</v>
      </c>
      <c r="U1736" s="99">
        <v>0</v>
      </c>
      <c r="V1736" s="99">
        <v>0</v>
      </c>
      <c r="W1736" s="99">
        <v>0</v>
      </c>
      <c r="X1736" s="99">
        <v>380.94907548818912</v>
      </c>
      <c r="Y1736" s="99">
        <v>5196.8091121860662</v>
      </c>
      <c r="Z1736" s="99">
        <v>0</v>
      </c>
      <c r="AA1736" s="99">
        <v>5196.8091121860662</v>
      </c>
      <c r="AB1736" s="99">
        <v>53.927455332266319</v>
      </c>
      <c r="AC1736" s="99">
        <v>1831.0445218201817</v>
      </c>
      <c r="AD1736" s="99">
        <v>297.84548406590176</v>
      </c>
    </row>
    <row r="1737" spans="4:30" hidden="1" outlineLevel="1" x14ac:dyDescent="0.2">
      <c r="F1737" s="91" t="s">
        <v>209</v>
      </c>
      <c r="G1737" s="86" t="s">
        <v>682</v>
      </c>
      <c r="H1737" s="92">
        <v>251825.1216938585</v>
      </c>
      <c r="I1737" s="99">
        <v>94491.607285372156</v>
      </c>
      <c r="J1737" s="99">
        <v>6123.6667374621229</v>
      </c>
      <c r="K1737" s="99">
        <v>20545.565732506911</v>
      </c>
      <c r="L1737" s="99">
        <v>652.98472220878602</v>
      </c>
      <c r="M1737" s="99">
        <v>60.197557859141675</v>
      </c>
      <c r="N1737" s="99">
        <v>21258.748012574837</v>
      </c>
      <c r="O1737" s="99">
        <v>18731.678955922765</v>
      </c>
      <c r="P1737" s="99">
        <v>3472.4928497213409</v>
      </c>
      <c r="Q1737" s="99">
        <v>1577.8118692403091</v>
      </c>
      <c r="R1737" s="99">
        <v>73.106553188475118</v>
      </c>
      <c r="S1737" s="99">
        <v>23855.090228072888</v>
      </c>
      <c r="T1737" s="99">
        <v>717.83343405154278</v>
      </c>
      <c r="U1737" s="99">
        <v>12604.079730312071</v>
      </c>
      <c r="V1737" s="99">
        <v>71560.73176120047</v>
      </c>
      <c r="W1737" s="99">
        <v>13576.745669890801</v>
      </c>
      <c r="X1737" s="99">
        <v>98459.390595454897</v>
      </c>
      <c r="Y1737" s="99">
        <v>5074.9764669543201</v>
      </c>
      <c r="Z1737" s="99">
        <v>82.612526585549858</v>
      </c>
      <c r="AA1737" s="99">
        <v>5157.58899353987</v>
      </c>
      <c r="AB1737" s="99">
        <v>92.147628022711103</v>
      </c>
      <c r="AC1737" s="99">
        <v>1992.5690628294519</v>
      </c>
      <c r="AD1737" s="99">
        <v>394.31315052959224</v>
      </c>
    </row>
    <row r="1738" spans="4:30" hidden="1" outlineLevel="1" x14ac:dyDescent="0.2">
      <c r="F1738" s="91" t="s">
        <v>209</v>
      </c>
      <c r="G1738" s="86" t="s">
        <v>681</v>
      </c>
      <c r="H1738" s="92">
        <v>189809.49663247797</v>
      </c>
      <c r="I1738" s="99">
        <v>135619.07369750852</v>
      </c>
      <c r="J1738" s="99">
        <v>23208.889196454747</v>
      </c>
      <c r="K1738" s="99">
        <v>6682.9092072290723</v>
      </c>
      <c r="L1738" s="99">
        <v>1117.1345982887835</v>
      </c>
      <c r="M1738" s="99">
        <v>176.50190933323023</v>
      </c>
      <c r="N1738" s="99">
        <v>7976.5457148510859</v>
      </c>
      <c r="O1738" s="99">
        <v>1247.0464744842691</v>
      </c>
      <c r="P1738" s="99">
        <v>320.27608023080114</v>
      </c>
      <c r="Q1738" s="99">
        <v>612.58818292234537</v>
      </c>
      <c r="R1738" s="99">
        <v>106.91787595281234</v>
      </c>
      <c r="S1738" s="99">
        <v>2286.8286135902281</v>
      </c>
      <c r="T1738" s="99">
        <v>8.6728988522015928</v>
      </c>
      <c r="U1738" s="99">
        <v>190.67026748089631</v>
      </c>
      <c r="V1738" s="99">
        <v>901.34909003184396</v>
      </c>
      <c r="W1738" s="99">
        <v>160.4365455589674</v>
      </c>
      <c r="X1738" s="99">
        <v>1261.1288019239091</v>
      </c>
      <c r="Y1738" s="99">
        <v>341.31917112871463</v>
      </c>
      <c r="Z1738" s="99">
        <v>5.4074336683499418</v>
      </c>
      <c r="AA1738" s="99">
        <v>346.72660479706457</v>
      </c>
      <c r="AB1738" s="99">
        <v>9.7258685027885043</v>
      </c>
      <c r="AC1738" s="99">
        <v>14968.424247116196</v>
      </c>
      <c r="AD1738" s="99">
        <v>4132.153887733466</v>
      </c>
    </row>
    <row r="1739" spans="4:30" collapsed="1" x14ac:dyDescent="0.2">
      <c r="D1739" s="84" t="s">
        <v>484</v>
      </c>
      <c r="E1739" s="104">
        <v>2098337</v>
      </c>
      <c r="F1739" s="104" t="s">
        <v>209</v>
      </c>
      <c r="G1739" s="86" t="s">
        <v>679</v>
      </c>
      <c r="H1739" s="92">
        <v>2098337.0000000005</v>
      </c>
      <c r="I1739" s="99">
        <v>1184605.5139352165</v>
      </c>
      <c r="J1739" s="99">
        <v>75574.363594933966</v>
      </c>
      <c r="K1739" s="99">
        <v>191384.0308350008</v>
      </c>
      <c r="L1739" s="99">
        <v>6208.9401809663295</v>
      </c>
      <c r="M1739" s="99">
        <v>489.71894813699276</v>
      </c>
      <c r="N1739" s="99">
        <v>198082.68996410412</v>
      </c>
      <c r="O1739" s="99">
        <v>141461.47681896843</v>
      </c>
      <c r="P1739" s="99">
        <v>23799.908520922541</v>
      </c>
      <c r="Q1739" s="99">
        <v>7676.7219923215453</v>
      </c>
      <c r="R1739" s="99">
        <v>426.491229117552</v>
      </c>
      <c r="S1739" s="99">
        <v>173364.59856133006</v>
      </c>
      <c r="T1739" s="99">
        <v>4889.2633917071371</v>
      </c>
      <c r="U1739" s="99">
        <v>74326.300911718427</v>
      </c>
      <c r="V1739" s="99">
        <v>269326.28532579722</v>
      </c>
      <c r="W1739" s="99">
        <v>49251.888626387561</v>
      </c>
      <c r="X1739" s="99">
        <v>397793.73825561034</v>
      </c>
      <c r="Y1739" s="99">
        <v>43358.524748664677</v>
      </c>
      <c r="Z1739" s="99">
        <v>635.65496631360907</v>
      </c>
      <c r="AA1739" s="99">
        <v>43994.179714978287</v>
      </c>
      <c r="AB1739" s="99">
        <v>587.61032950117817</v>
      </c>
      <c r="AC1739" s="99">
        <v>19382.671450451915</v>
      </c>
      <c r="AD1739" s="99">
        <v>4951.6341938737751</v>
      </c>
    </row>
    <row r="1740" spans="4:30" hidden="1" outlineLevel="1" x14ac:dyDescent="0.2">
      <c r="F1740" s="91" t="s">
        <v>209</v>
      </c>
      <c r="G1740" s="86" t="s">
        <v>687</v>
      </c>
      <c r="H1740" s="92">
        <v>1526756.1862262206</v>
      </c>
      <c r="I1740" s="99">
        <v>752054.12790988374</v>
      </c>
      <c r="J1740" s="99">
        <v>37176.722800429408</v>
      </c>
      <c r="K1740" s="99">
        <v>136176.20499079532</v>
      </c>
      <c r="L1740" s="99">
        <v>4286.3434534199669</v>
      </c>
      <c r="M1740" s="99">
        <v>401.95957348108288</v>
      </c>
      <c r="N1740" s="99">
        <v>140864.50801769638</v>
      </c>
      <c r="O1740" s="99">
        <v>103515.09946735433</v>
      </c>
      <c r="P1740" s="99">
        <v>19287.878834309693</v>
      </c>
      <c r="Q1740" s="99">
        <v>8715.8333049113953</v>
      </c>
      <c r="R1740" s="99">
        <v>391.94128108517219</v>
      </c>
      <c r="S1740" s="99">
        <v>131910.75288766058</v>
      </c>
      <c r="T1740" s="99">
        <v>3616.0475616320773</v>
      </c>
      <c r="U1740" s="99">
        <v>59176.002237261229</v>
      </c>
      <c r="V1740" s="99">
        <v>312746.83457751863</v>
      </c>
      <c r="W1740" s="99">
        <v>56476.894776120935</v>
      </c>
      <c r="X1740" s="99">
        <v>432015.77915253286</v>
      </c>
      <c r="Y1740" s="99">
        <v>31789.32278861088</v>
      </c>
      <c r="Z1740" s="99">
        <v>532.45900537932846</v>
      </c>
      <c r="AA1740" s="99">
        <v>32321.781793990209</v>
      </c>
      <c r="AB1740" s="99">
        <v>412.51366402709846</v>
      </c>
      <c r="AC1740" s="99">
        <v>0</v>
      </c>
      <c r="AD1740" s="99">
        <v>0</v>
      </c>
    </row>
    <row r="1741" spans="4:30" hidden="1" outlineLevel="1" x14ac:dyDescent="0.2">
      <c r="F1741" s="91" t="s">
        <v>209</v>
      </c>
      <c r="G1741" s="86" t="s">
        <v>686</v>
      </c>
      <c r="H1741" s="92">
        <v>5578.4894671100064</v>
      </c>
      <c r="I1741" s="99">
        <v>2747.8690239413663</v>
      </c>
      <c r="J1741" s="99">
        <v>135.83698460491107</v>
      </c>
      <c r="K1741" s="99">
        <v>497.56308968353233</v>
      </c>
      <c r="L1741" s="99">
        <v>15.661519516369104</v>
      </c>
      <c r="M1741" s="99">
        <v>1.4686871860075796</v>
      </c>
      <c r="N1741" s="99">
        <v>514.69329638590909</v>
      </c>
      <c r="O1741" s="99">
        <v>378.22534945335298</v>
      </c>
      <c r="P1741" s="99">
        <v>70.474401800883157</v>
      </c>
      <c r="Q1741" s="99">
        <v>31.846069940423725</v>
      </c>
      <c r="R1741" s="99">
        <v>1.4320821673980559</v>
      </c>
      <c r="S1741" s="99">
        <v>481.97790336205793</v>
      </c>
      <c r="T1741" s="99">
        <v>13.212380219656405</v>
      </c>
      <c r="U1741" s="99">
        <v>216.21835114498558</v>
      </c>
      <c r="V1741" s="99">
        <v>1142.7200612005097</v>
      </c>
      <c r="W1741" s="99">
        <v>206.35630330892189</v>
      </c>
      <c r="X1741" s="99">
        <v>1578.5070958740737</v>
      </c>
      <c r="Y1741" s="99">
        <v>116.15240464894364</v>
      </c>
      <c r="Z1741" s="99">
        <v>1.9455083791200307</v>
      </c>
      <c r="AA1741" s="99">
        <v>118.09791302806367</v>
      </c>
      <c r="AB1741" s="99">
        <v>1.5072499136238335</v>
      </c>
      <c r="AC1741" s="99">
        <v>0</v>
      </c>
      <c r="AD1741" s="99">
        <v>0</v>
      </c>
    </row>
    <row r="1742" spans="4:30" hidden="1" outlineLevel="1" x14ac:dyDescent="0.2">
      <c r="F1742" s="91" t="s">
        <v>209</v>
      </c>
      <c r="G1742" s="86" t="s">
        <v>685</v>
      </c>
      <c r="H1742" s="92">
        <v>1227.0362948882939</v>
      </c>
      <c r="I1742" s="99">
        <v>597.4040102561072</v>
      </c>
      <c r="J1742" s="99">
        <v>28.831499032188045</v>
      </c>
      <c r="K1742" s="99">
        <v>104.8875837519064</v>
      </c>
      <c r="L1742" s="99">
        <v>3.2398787756753031</v>
      </c>
      <c r="M1742" s="99">
        <v>0.40350976685965456</v>
      </c>
      <c r="N1742" s="99">
        <v>108.53097229444137</v>
      </c>
      <c r="O1742" s="99">
        <v>79.244208898101178</v>
      </c>
      <c r="P1742" s="99">
        <v>14.731406007206743</v>
      </c>
      <c r="Q1742" s="99">
        <v>8.7653621046731605</v>
      </c>
      <c r="R1742" s="99">
        <v>0</v>
      </c>
      <c r="S1742" s="99">
        <v>102.74097700998108</v>
      </c>
      <c r="T1742" s="99">
        <v>2.7670717082127618</v>
      </c>
      <c r="U1742" s="99">
        <v>45.298543708260254</v>
      </c>
      <c r="V1742" s="99">
        <v>315.58059920785854</v>
      </c>
      <c r="W1742" s="99">
        <v>0</v>
      </c>
      <c r="X1742" s="99">
        <v>363.64621462433155</v>
      </c>
      <c r="Y1742" s="99">
        <v>23.850185216976115</v>
      </c>
      <c r="Z1742" s="99">
        <v>0.3975832355298799</v>
      </c>
      <c r="AA1742" s="99">
        <v>24.247768452505994</v>
      </c>
      <c r="AB1742" s="99">
        <v>0.31848673963440932</v>
      </c>
      <c r="AC1742" s="99">
        <v>1.082923000428488</v>
      </c>
      <c r="AD1742" s="99">
        <v>0.23344347867567433</v>
      </c>
    </row>
    <row r="1743" spans="4:30" hidden="1" outlineLevel="1" x14ac:dyDescent="0.2">
      <c r="F1743" s="91" t="s">
        <v>209</v>
      </c>
      <c r="G1743" s="86" t="s">
        <v>684</v>
      </c>
      <c r="H1743" s="92">
        <v>786160.28691404522</v>
      </c>
      <c r="I1743" s="99">
        <v>525424.44989549206</v>
      </c>
      <c r="J1743" s="99">
        <v>24767.136928138614</v>
      </c>
      <c r="K1743" s="99">
        <v>89930.994228516531</v>
      </c>
      <c r="L1743" s="99">
        <v>2779.3356716137264</v>
      </c>
      <c r="M1743" s="99">
        <v>0</v>
      </c>
      <c r="N1743" s="99">
        <v>92710.329900130251</v>
      </c>
      <c r="O1743" s="99">
        <v>67432.527077608844</v>
      </c>
      <c r="P1743" s="99">
        <v>12559.312706010294</v>
      </c>
      <c r="Q1743" s="99">
        <v>0</v>
      </c>
      <c r="R1743" s="99">
        <v>0</v>
      </c>
      <c r="S1743" s="99">
        <v>79991.839783619143</v>
      </c>
      <c r="T1743" s="99">
        <v>2403.9280348091979</v>
      </c>
      <c r="U1743" s="99">
        <v>38769.919482289661</v>
      </c>
      <c r="V1743" s="99">
        <v>0</v>
      </c>
      <c r="W1743" s="99">
        <v>0</v>
      </c>
      <c r="X1743" s="99">
        <v>41173.84751709886</v>
      </c>
      <c r="Y1743" s="99">
        <v>20334.005817154168</v>
      </c>
      <c r="Z1743" s="99">
        <v>339.25081475436116</v>
      </c>
      <c r="AA1743" s="99">
        <v>20673.256631908527</v>
      </c>
      <c r="AB1743" s="99">
        <v>274.85000407495551</v>
      </c>
      <c r="AC1743" s="99">
        <v>941.59792916691003</v>
      </c>
      <c r="AD1743" s="99">
        <v>202.97832441601196</v>
      </c>
    </row>
    <row r="1744" spans="4:30" hidden="1" outlineLevel="1" x14ac:dyDescent="0.2">
      <c r="F1744" s="91" t="s">
        <v>209</v>
      </c>
      <c r="G1744" s="86" t="s">
        <v>683</v>
      </c>
      <c r="H1744" s="92">
        <v>324458.01986810745</v>
      </c>
      <c r="I1744" s="99">
        <v>242597.73243987764</v>
      </c>
      <c r="J1744" s="99">
        <v>11695.713999096944</v>
      </c>
      <c r="K1744" s="99">
        <v>35290.843177046772</v>
      </c>
      <c r="L1744" s="99">
        <v>0</v>
      </c>
      <c r="M1744" s="99">
        <v>0</v>
      </c>
      <c r="N1744" s="99">
        <v>35290.843177046772</v>
      </c>
      <c r="O1744" s="99">
        <v>22487.462632776376</v>
      </c>
      <c r="P1744" s="99">
        <v>0</v>
      </c>
      <c r="Q1744" s="99">
        <v>0</v>
      </c>
      <c r="R1744" s="99">
        <v>0</v>
      </c>
      <c r="S1744" s="99">
        <v>22487.462632776376</v>
      </c>
      <c r="T1744" s="99">
        <v>608.01381389776532</v>
      </c>
      <c r="U1744" s="99">
        <v>0</v>
      </c>
      <c r="V1744" s="99">
        <v>0</v>
      </c>
      <c r="W1744" s="99">
        <v>0</v>
      </c>
      <c r="X1744" s="99">
        <v>608.01381389776532</v>
      </c>
      <c r="Y1744" s="99">
        <v>8294.367755978119</v>
      </c>
      <c r="Z1744" s="99">
        <v>0</v>
      </c>
      <c r="AA1744" s="99">
        <v>8294.367755978119</v>
      </c>
      <c r="AB1744" s="99">
        <v>86.070921023640068</v>
      </c>
      <c r="AC1744" s="99">
        <v>2922.4388107565187</v>
      </c>
      <c r="AD1744" s="99">
        <v>475.37631765364301</v>
      </c>
    </row>
    <row r="1745" spans="4:30" hidden="1" outlineLevel="1" x14ac:dyDescent="0.2">
      <c r="F1745" s="91" t="s">
        <v>209</v>
      </c>
      <c r="G1745" s="86" t="s">
        <v>682</v>
      </c>
      <c r="H1745" s="92">
        <v>401925.51322020171</v>
      </c>
      <c r="I1745" s="99">
        <v>150813.34021688742</v>
      </c>
      <c r="J1745" s="99">
        <v>9773.6789709013665</v>
      </c>
      <c r="K1745" s="99">
        <v>32791.752450639724</v>
      </c>
      <c r="L1745" s="99">
        <v>1042.1963378132573</v>
      </c>
      <c r="M1745" s="99">
        <v>96.078318852365598</v>
      </c>
      <c r="N1745" s="99">
        <v>33930.027107305345</v>
      </c>
      <c r="O1745" s="99">
        <v>29896.698261057252</v>
      </c>
      <c r="P1745" s="99">
        <v>5542.2725953229183</v>
      </c>
      <c r="Q1745" s="99">
        <v>2518.2668077106423</v>
      </c>
      <c r="R1745" s="99">
        <v>116.68172226978594</v>
      </c>
      <c r="S1745" s="99">
        <v>38073.919386360598</v>
      </c>
      <c r="T1745" s="99">
        <v>1145.6981314935367</v>
      </c>
      <c r="U1745" s="99">
        <v>20116.742842013162</v>
      </c>
      <c r="V1745" s="99">
        <v>114214.5138104986</v>
      </c>
      <c r="W1745" s="99">
        <v>21669.166422025373</v>
      </c>
      <c r="X1745" s="99">
        <v>157146.12120603066</v>
      </c>
      <c r="Y1745" s="99">
        <v>8099.916749135069</v>
      </c>
      <c r="Z1745" s="99">
        <v>131.8537321573524</v>
      </c>
      <c r="AA1745" s="99">
        <v>8231.7704812924221</v>
      </c>
      <c r="AB1745" s="99">
        <v>147.07223185650761</v>
      </c>
      <c r="AC1745" s="99">
        <v>3180.2400722276921</v>
      </c>
      <c r="AD1745" s="99">
        <v>629.34354733976545</v>
      </c>
    </row>
    <row r="1746" spans="4:30" hidden="1" outlineLevel="1" x14ac:dyDescent="0.2">
      <c r="F1746" s="91" t="s">
        <v>209</v>
      </c>
      <c r="G1746" s="86" t="s">
        <v>681</v>
      </c>
      <c r="H1746" s="92">
        <v>302945.46800942707</v>
      </c>
      <c r="I1746" s="99">
        <v>216454.83751452441</v>
      </c>
      <c r="J1746" s="99">
        <v>37042.550158661819</v>
      </c>
      <c r="K1746" s="99">
        <v>10666.257976378309</v>
      </c>
      <c r="L1746" s="99">
        <v>1783.0027986608673</v>
      </c>
      <c r="M1746" s="99">
        <v>281.70589183451659</v>
      </c>
      <c r="N1746" s="99">
        <v>12730.966666873694</v>
      </c>
      <c r="O1746" s="99">
        <v>1990.3486629735908</v>
      </c>
      <c r="P1746" s="99">
        <v>511.1766731335552</v>
      </c>
      <c r="Q1746" s="99">
        <v>977.72143683510501</v>
      </c>
      <c r="R1746" s="99">
        <v>170.64628769241648</v>
      </c>
      <c r="S1746" s="99">
        <v>3649.8930606346676</v>
      </c>
      <c r="T1746" s="99">
        <v>13.842381168451301</v>
      </c>
      <c r="U1746" s="99">
        <v>304.31930141686644</v>
      </c>
      <c r="V1746" s="99">
        <v>1438.5983144367358</v>
      </c>
      <c r="W1746" s="99">
        <v>256.06476621286538</v>
      </c>
      <c r="X1746" s="99">
        <v>2012.8247632349189</v>
      </c>
      <c r="Y1746" s="99">
        <v>544.76250067924877</v>
      </c>
      <c r="Z1746" s="99">
        <v>8.6305351020455916</v>
      </c>
      <c r="AA1746" s="99">
        <v>553.39303578129432</v>
      </c>
      <c r="AB1746" s="99">
        <v>15.522973495264269</v>
      </c>
      <c r="AC1746" s="99">
        <v>23890.355168511418</v>
      </c>
      <c r="AD1746" s="99">
        <v>6595.1246677095487</v>
      </c>
    </row>
    <row r="1747" spans="4:30" collapsed="1" x14ac:dyDescent="0.2">
      <c r="D1747" s="84" t="s">
        <v>483</v>
      </c>
      <c r="E1747" s="104">
        <v>3349051</v>
      </c>
      <c r="F1747" s="104" t="s">
        <v>209</v>
      </c>
      <c r="G1747" s="86" t="s">
        <v>679</v>
      </c>
      <c r="H1747" s="92">
        <v>3349050.9999999995</v>
      </c>
      <c r="I1747" s="99">
        <v>1890689.7610108627</v>
      </c>
      <c r="J1747" s="99">
        <v>120620.47134086526</v>
      </c>
      <c r="K1747" s="99">
        <v>305458.50349681213</v>
      </c>
      <c r="L1747" s="99">
        <v>9909.779659799864</v>
      </c>
      <c r="M1747" s="99">
        <v>781.61598112083232</v>
      </c>
      <c r="N1747" s="99">
        <v>316149.89913773286</v>
      </c>
      <c r="O1747" s="99">
        <v>225779.60566012183</v>
      </c>
      <c r="P1747" s="99">
        <v>37985.846616584546</v>
      </c>
      <c r="Q1747" s="99">
        <v>12252.432981502239</v>
      </c>
      <c r="R1747" s="99">
        <v>680.70137321477273</v>
      </c>
      <c r="S1747" s="99">
        <v>276698.58663142339</v>
      </c>
      <c r="T1747" s="99">
        <v>7803.5093749288972</v>
      </c>
      <c r="U1747" s="99">
        <v>118628.50075783418</v>
      </c>
      <c r="V1747" s="99">
        <v>429858.24736286234</v>
      </c>
      <c r="W1747" s="99">
        <v>78608.482267668107</v>
      </c>
      <c r="X1747" s="99">
        <v>634898.73976329353</v>
      </c>
      <c r="Y1747" s="99">
        <v>69202.378201423402</v>
      </c>
      <c r="Z1747" s="99">
        <v>1014.5371790077376</v>
      </c>
      <c r="AA1747" s="99">
        <v>70216.915380431135</v>
      </c>
      <c r="AB1747" s="99">
        <v>937.8555311307241</v>
      </c>
      <c r="AC1747" s="99">
        <v>30935.714903662963</v>
      </c>
      <c r="AD1747" s="99">
        <v>7903.0563005976446</v>
      </c>
    </row>
    <row r="1748" spans="4:30" hidden="1" outlineLevel="1" x14ac:dyDescent="0.2">
      <c r="F1748" s="91" t="s">
        <v>209</v>
      </c>
      <c r="G1748" s="86" t="s">
        <v>687</v>
      </c>
      <c r="H1748" s="92">
        <v>0</v>
      </c>
      <c r="I1748" s="99">
        <v>0</v>
      </c>
      <c r="J1748" s="99">
        <v>0</v>
      </c>
      <c r="K1748" s="99">
        <v>0</v>
      </c>
      <c r="L1748" s="99">
        <v>0</v>
      </c>
      <c r="M1748" s="99">
        <v>0</v>
      </c>
      <c r="N1748" s="99">
        <v>0</v>
      </c>
      <c r="O1748" s="99">
        <v>0</v>
      </c>
      <c r="P1748" s="99">
        <v>0</v>
      </c>
      <c r="Q1748" s="99">
        <v>0</v>
      </c>
      <c r="R1748" s="99">
        <v>0</v>
      </c>
      <c r="S1748" s="99">
        <v>0</v>
      </c>
      <c r="T1748" s="99">
        <v>0</v>
      </c>
      <c r="U1748" s="99">
        <v>0</v>
      </c>
      <c r="V1748" s="99">
        <v>0</v>
      </c>
      <c r="W1748" s="99">
        <v>0</v>
      </c>
      <c r="X1748" s="99">
        <v>0</v>
      </c>
      <c r="Y1748" s="99">
        <v>0</v>
      </c>
      <c r="Z1748" s="99">
        <v>0</v>
      </c>
      <c r="AA1748" s="99">
        <v>0</v>
      </c>
      <c r="AB1748" s="99">
        <v>0</v>
      </c>
      <c r="AC1748" s="99">
        <v>0</v>
      </c>
      <c r="AD1748" s="99">
        <v>0</v>
      </c>
    </row>
    <row r="1749" spans="4:30" hidden="1" outlineLevel="1" x14ac:dyDescent="0.2">
      <c r="F1749" s="91" t="s">
        <v>209</v>
      </c>
      <c r="G1749" s="86" t="s">
        <v>686</v>
      </c>
      <c r="H1749" s="92">
        <v>0</v>
      </c>
      <c r="I1749" s="99">
        <v>0</v>
      </c>
      <c r="J1749" s="99">
        <v>0</v>
      </c>
      <c r="K1749" s="99">
        <v>0</v>
      </c>
      <c r="L1749" s="99">
        <v>0</v>
      </c>
      <c r="M1749" s="99">
        <v>0</v>
      </c>
      <c r="N1749" s="99">
        <v>0</v>
      </c>
      <c r="O1749" s="99">
        <v>0</v>
      </c>
      <c r="P1749" s="99">
        <v>0</v>
      </c>
      <c r="Q1749" s="99">
        <v>0</v>
      </c>
      <c r="R1749" s="99">
        <v>0</v>
      </c>
      <c r="S1749" s="99">
        <v>0</v>
      </c>
      <c r="T1749" s="99">
        <v>0</v>
      </c>
      <c r="U1749" s="99">
        <v>0</v>
      </c>
      <c r="V1749" s="99">
        <v>0</v>
      </c>
      <c r="W1749" s="99">
        <v>0</v>
      </c>
      <c r="X1749" s="99">
        <v>0</v>
      </c>
      <c r="Y1749" s="99">
        <v>0</v>
      </c>
      <c r="Z1749" s="99">
        <v>0</v>
      </c>
      <c r="AA1749" s="99">
        <v>0</v>
      </c>
      <c r="AB1749" s="99">
        <v>0</v>
      </c>
      <c r="AC1749" s="99">
        <v>0</v>
      </c>
      <c r="AD1749" s="99">
        <v>0</v>
      </c>
    </row>
    <row r="1750" spans="4:30" hidden="1" outlineLevel="1" x14ac:dyDescent="0.2">
      <c r="F1750" s="91" t="s">
        <v>209</v>
      </c>
      <c r="G1750" s="86" t="s">
        <v>685</v>
      </c>
      <c r="H1750" s="92">
        <v>0</v>
      </c>
      <c r="I1750" s="99">
        <v>0</v>
      </c>
      <c r="J1750" s="99">
        <v>0</v>
      </c>
      <c r="K1750" s="99">
        <v>0</v>
      </c>
      <c r="L1750" s="99">
        <v>0</v>
      </c>
      <c r="M1750" s="99">
        <v>0</v>
      </c>
      <c r="N1750" s="99">
        <v>0</v>
      </c>
      <c r="O1750" s="99">
        <v>0</v>
      </c>
      <c r="P1750" s="99">
        <v>0</v>
      </c>
      <c r="Q1750" s="99">
        <v>0</v>
      </c>
      <c r="R1750" s="99">
        <v>0</v>
      </c>
      <c r="S1750" s="99">
        <v>0</v>
      </c>
      <c r="T1750" s="99">
        <v>0</v>
      </c>
      <c r="U1750" s="99">
        <v>0</v>
      </c>
      <c r="V1750" s="99">
        <v>0</v>
      </c>
      <c r="W1750" s="99">
        <v>0</v>
      </c>
      <c r="X1750" s="99">
        <v>0</v>
      </c>
      <c r="Y1750" s="99">
        <v>0</v>
      </c>
      <c r="Z1750" s="99">
        <v>0</v>
      </c>
      <c r="AA1750" s="99">
        <v>0</v>
      </c>
      <c r="AB1750" s="99">
        <v>0</v>
      </c>
      <c r="AC1750" s="99">
        <v>0</v>
      </c>
      <c r="AD1750" s="99">
        <v>0</v>
      </c>
    </row>
    <row r="1751" spans="4:30" hidden="1" outlineLevel="1" x14ac:dyDescent="0.2">
      <c r="F1751" s="91" t="s">
        <v>209</v>
      </c>
      <c r="G1751" s="86" t="s">
        <v>684</v>
      </c>
      <c r="H1751" s="92">
        <v>0</v>
      </c>
      <c r="I1751" s="99">
        <v>0</v>
      </c>
      <c r="J1751" s="99">
        <v>0</v>
      </c>
      <c r="K1751" s="99">
        <v>0</v>
      </c>
      <c r="L1751" s="99">
        <v>0</v>
      </c>
      <c r="M1751" s="99">
        <v>0</v>
      </c>
      <c r="N1751" s="99">
        <v>0</v>
      </c>
      <c r="O1751" s="99">
        <v>0</v>
      </c>
      <c r="P1751" s="99">
        <v>0</v>
      </c>
      <c r="Q1751" s="99">
        <v>0</v>
      </c>
      <c r="R1751" s="99">
        <v>0</v>
      </c>
      <c r="S1751" s="99">
        <v>0</v>
      </c>
      <c r="T1751" s="99">
        <v>0</v>
      </c>
      <c r="U1751" s="99">
        <v>0</v>
      </c>
      <c r="V1751" s="99">
        <v>0</v>
      </c>
      <c r="W1751" s="99">
        <v>0</v>
      </c>
      <c r="X1751" s="99">
        <v>0</v>
      </c>
      <c r="Y1751" s="99">
        <v>0</v>
      </c>
      <c r="Z1751" s="99">
        <v>0</v>
      </c>
      <c r="AA1751" s="99">
        <v>0</v>
      </c>
      <c r="AB1751" s="99">
        <v>0</v>
      </c>
      <c r="AC1751" s="99">
        <v>0</v>
      </c>
      <c r="AD1751" s="99">
        <v>0</v>
      </c>
    </row>
    <row r="1752" spans="4:30" hidden="1" outlineLevel="1" x14ac:dyDescent="0.2">
      <c r="F1752" s="91" t="s">
        <v>209</v>
      </c>
      <c r="G1752" s="86" t="s">
        <v>683</v>
      </c>
      <c r="H1752" s="92">
        <v>0</v>
      </c>
      <c r="I1752" s="99">
        <v>0</v>
      </c>
      <c r="J1752" s="99">
        <v>0</v>
      </c>
      <c r="K1752" s="99">
        <v>0</v>
      </c>
      <c r="L1752" s="99">
        <v>0</v>
      </c>
      <c r="M1752" s="99">
        <v>0</v>
      </c>
      <c r="N1752" s="99">
        <v>0</v>
      </c>
      <c r="O1752" s="99">
        <v>0</v>
      </c>
      <c r="P1752" s="99">
        <v>0</v>
      </c>
      <c r="Q1752" s="99">
        <v>0</v>
      </c>
      <c r="R1752" s="99">
        <v>0</v>
      </c>
      <c r="S1752" s="99">
        <v>0</v>
      </c>
      <c r="T1752" s="99">
        <v>0</v>
      </c>
      <c r="U1752" s="99">
        <v>0</v>
      </c>
      <c r="V1752" s="99">
        <v>0</v>
      </c>
      <c r="W1752" s="99">
        <v>0</v>
      </c>
      <c r="X1752" s="99">
        <v>0</v>
      </c>
      <c r="Y1752" s="99">
        <v>0</v>
      </c>
      <c r="Z1752" s="99">
        <v>0</v>
      </c>
      <c r="AA1752" s="99">
        <v>0</v>
      </c>
      <c r="AB1752" s="99">
        <v>0</v>
      </c>
      <c r="AC1752" s="99">
        <v>0</v>
      </c>
      <c r="AD1752" s="99">
        <v>0</v>
      </c>
    </row>
    <row r="1753" spans="4:30" hidden="1" outlineLevel="1" x14ac:dyDescent="0.2">
      <c r="F1753" s="91" t="s">
        <v>209</v>
      </c>
      <c r="G1753" s="86" t="s">
        <v>682</v>
      </c>
      <c r="H1753" s="92">
        <v>0</v>
      </c>
      <c r="I1753" s="99">
        <v>0</v>
      </c>
      <c r="J1753" s="99">
        <v>0</v>
      </c>
      <c r="K1753" s="99">
        <v>0</v>
      </c>
      <c r="L1753" s="99">
        <v>0</v>
      </c>
      <c r="M1753" s="99">
        <v>0</v>
      </c>
      <c r="N1753" s="99">
        <v>0</v>
      </c>
      <c r="O1753" s="99">
        <v>0</v>
      </c>
      <c r="P1753" s="99">
        <v>0</v>
      </c>
      <c r="Q1753" s="99">
        <v>0</v>
      </c>
      <c r="R1753" s="99">
        <v>0</v>
      </c>
      <c r="S1753" s="99">
        <v>0</v>
      </c>
      <c r="T1753" s="99">
        <v>0</v>
      </c>
      <c r="U1753" s="99">
        <v>0</v>
      </c>
      <c r="V1753" s="99">
        <v>0</v>
      </c>
      <c r="W1753" s="99">
        <v>0</v>
      </c>
      <c r="X1753" s="99">
        <v>0</v>
      </c>
      <c r="Y1753" s="99">
        <v>0</v>
      </c>
      <c r="Z1753" s="99">
        <v>0</v>
      </c>
      <c r="AA1753" s="99">
        <v>0</v>
      </c>
      <c r="AB1753" s="99">
        <v>0</v>
      </c>
      <c r="AC1753" s="99">
        <v>0</v>
      </c>
      <c r="AD1753" s="99">
        <v>0</v>
      </c>
    </row>
    <row r="1754" spans="4:30" hidden="1" outlineLevel="1" x14ac:dyDescent="0.2">
      <c r="F1754" s="91" t="s">
        <v>209</v>
      </c>
      <c r="G1754" s="86" t="s">
        <v>681</v>
      </c>
      <c r="H1754" s="92">
        <v>0</v>
      </c>
      <c r="I1754" s="99">
        <v>0</v>
      </c>
      <c r="J1754" s="99">
        <v>0</v>
      </c>
      <c r="K1754" s="99">
        <v>0</v>
      </c>
      <c r="L1754" s="99">
        <v>0</v>
      </c>
      <c r="M1754" s="99">
        <v>0</v>
      </c>
      <c r="N1754" s="99">
        <v>0</v>
      </c>
      <c r="O1754" s="99">
        <v>0</v>
      </c>
      <c r="P1754" s="99">
        <v>0</v>
      </c>
      <c r="Q1754" s="99">
        <v>0</v>
      </c>
      <c r="R1754" s="99">
        <v>0</v>
      </c>
      <c r="S1754" s="99">
        <v>0</v>
      </c>
      <c r="T1754" s="99">
        <v>0</v>
      </c>
      <c r="U1754" s="99">
        <v>0</v>
      </c>
      <c r="V1754" s="99">
        <v>0</v>
      </c>
      <c r="W1754" s="99">
        <v>0</v>
      </c>
      <c r="X1754" s="99">
        <v>0</v>
      </c>
      <c r="Y1754" s="99">
        <v>0</v>
      </c>
      <c r="Z1754" s="99">
        <v>0</v>
      </c>
      <c r="AA1754" s="99">
        <v>0</v>
      </c>
      <c r="AB1754" s="99">
        <v>0</v>
      </c>
      <c r="AC1754" s="99">
        <v>0</v>
      </c>
      <c r="AD1754" s="99">
        <v>0</v>
      </c>
    </row>
    <row r="1755" spans="4:30" collapsed="1" x14ac:dyDescent="0.2">
      <c r="D1755" s="84" t="s">
        <v>482</v>
      </c>
      <c r="E1755" s="104">
        <v>0</v>
      </c>
      <c r="F1755" s="104" t="s">
        <v>209</v>
      </c>
      <c r="G1755" s="86" t="s">
        <v>679</v>
      </c>
      <c r="H1755" s="92">
        <v>0</v>
      </c>
      <c r="I1755" s="99">
        <v>0</v>
      </c>
      <c r="J1755" s="99">
        <v>0</v>
      </c>
      <c r="K1755" s="99">
        <v>0</v>
      </c>
      <c r="L1755" s="99">
        <v>0</v>
      </c>
      <c r="M1755" s="99">
        <v>0</v>
      </c>
      <c r="N1755" s="99">
        <v>0</v>
      </c>
      <c r="O1755" s="99">
        <v>0</v>
      </c>
      <c r="P1755" s="99">
        <v>0</v>
      </c>
      <c r="Q1755" s="99">
        <v>0</v>
      </c>
      <c r="R1755" s="99">
        <v>0</v>
      </c>
      <c r="S1755" s="99">
        <v>0</v>
      </c>
      <c r="T1755" s="99">
        <v>0</v>
      </c>
      <c r="U1755" s="99">
        <v>0</v>
      </c>
      <c r="V1755" s="99">
        <v>0</v>
      </c>
      <c r="W1755" s="99">
        <v>0</v>
      </c>
      <c r="X1755" s="99">
        <v>0</v>
      </c>
      <c r="Y1755" s="99">
        <v>0</v>
      </c>
      <c r="Z1755" s="99">
        <v>0</v>
      </c>
      <c r="AA1755" s="99">
        <v>0</v>
      </c>
      <c r="AB1755" s="99">
        <v>0</v>
      </c>
      <c r="AC1755" s="99">
        <v>0</v>
      </c>
      <c r="AD1755" s="99">
        <v>0</v>
      </c>
    </row>
    <row r="1756" spans="4:30" hidden="1" outlineLevel="1" x14ac:dyDescent="0.2">
      <c r="F1756" s="91" t="s">
        <v>209</v>
      </c>
      <c r="G1756" s="86" t="s">
        <v>687</v>
      </c>
      <c r="H1756" s="92">
        <v>63372.409366020205</v>
      </c>
      <c r="I1756" s="99">
        <v>31216.170917973112</v>
      </c>
      <c r="J1756" s="99">
        <v>1543.1268708458883</v>
      </c>
      <c r="K1756" s="99">
        <v>5652.3852900957427</v>
      </c>
      <c r="L1756" s="99">
        <v>177.91702071626153</v>
      </c>
      <c r="M1756" s="99">
        <v>16.684488898124361</v>
      </c>
      <c r="N1756" s="99">
        <v>5846.9867997101283</v>
      </c>
      <c r="O1756" s="99">
        <v>4296.6921098412231</v>
      </c>
      <c r="P1756" s="99">
        <v>800.59891966860425</v>
      </c>
      <c r="Q1756" s="99">
        <v>361.7757446459737</v>
      </c>
      <c r="R1756" s="99">
        <v>16.268650840555118</v>
      </c>
      <c r="S1756" s="99">
        <v>5475.3354249963559</v>
      </c>
      <c r="T1756" s="99">
        <v>150.09446068083116</v>
      </c>
      <c r="U1756" s="99">
        <v>2456.2702756709764</v>
      </c>
      <c r="V1756" s="99">
        <v>12981.457424294231</v>
      </c>
      <c r="W1756" s="99">
        <v>2344.236052726018</v>
      </c>
      <c r="X1756" s="99">
        <v>17932.058213372056</v>
      </c>
      <c r="Y1756" s="99">
        <v>1319.5073289389668</v>
      </c>
      <c r="Z1756" s="99">
        <v>22.101243383809685</v>
      </c>
      <c r="AA1756" s="99">
        <v>1341.6085723227766</v>
      </c>
      <c r="AB1756" s="99">
        <v>17.122566799888986</v>
      </c>
      <c r="AC1756" s="99">
        <v>0</v>
      </c>
      <c r="AD1756" s="99">
        <v>0</v>
      </c>
    </row>
    <row r="1757" spans="4:30" hidden="1" outlineLevel="1" x14ac:dyDescent="0.2">
      <c r="F1757" s="91" t="s">
        <v>209</v>
      </c>
      <c r="G1757" s="86" t="s">
        <v>686</v>
      </c>
      <c r="H1757" s="92">
        <v>231.55125968577249</v>
      </c>
      <c r="I1757" s="99">
        <v>114.05821194008011</v>
      </c>
      <c r="J1757" s="99">
        <v>5.638304971736142</v>
      </c>
      <c r="K1757" s="99">
        <v>20.652787975783944</v>
      </c>
      <c r="L1757" s="99">
        <v>0.65007643986595065</v>
      </c>
      <c r="M1757" s="99">
        <v>6.0962088394976861E-2</v>
      </c>
      <c r="N1757" s="99">
        <v>21.363826504044873</v>
      </c>
      <c r="O1757" s="99">
        <v>15.699331625051247</v>
      </c>
      <c r="P1757" s="99">
        <v>2.9252428652607469</v>
      </c>
      <c r="Q1757" s="99">
        <v>1.3218627827877756</v>
      </c>
      <c r="R1757" s="99">
        <v>5.9442691751883908E-2</v>
      </c>
      <c r="S1757" s="99">
        <v>20.005879964851651</v>
      </c>
      <c r="T1757" s="99">
        <v>0.54841786496977085</v>
      </c>
      <c r="U1757" s="99">
        <v>8.9747649197837642</v>
      </c>
      <c r="V1757" s="99">
        <v>47.431884777987925</v>
      </c>
      <c r="W1757" s="99">
        <v>8.5654122423277066</v>
      </c>
      <c r="X1757" s="99">
        <v>65.520479805069172</v>
      </c>
      <c r="Y1757" s="99">
        <v>4.8212398303456574</v>
      </c>
      <c r="Z1757" s="99">
        <v>8.0753924260405022E-2</v>
      </c>
      <c r="AA1757" s="99">
        <v>4.9019937546060621</v>
      </c>
      <c r="AB1757" s="99">
        <v>6.2562745384491414E-2</v>
      </c>
      <c r="AC1757" s="99">
        <v>0</v>
      </c>
      <c r="AD1757" s="99">
        <v>0</v>
      </c>
    </row>
    <row r="1758" spans="4:30" hidden="1" outlineLevel="1" x14ac:dyDescent="0.2">
      <c r="F1758" s="91" t="s">
        <v>209</v>
      </c>
      <c r="G1758" s="86" t="s">
        <v>685</v>
      </c>
      <c r="H1758" s="92">
        <v>50.931672711168481</v>
      </c>
      <c r="I1758" s="99">
        <v>24.796972716665699</v>
      </c>
      <c r="J1758" s="99">
        <v>1.1967343415978211</v>
      </c>
      <c r="K1758" s="99">
        <v>4.3536610199486399</v>
      </c>
      <c r="L1758" s="99">
        <v>0.13448049264229633</v>
      </c>
      <c r="M1758" s="99">
        <v>1.6748834135608657E-2</v>
      </c>
      <c r="N1758" s="99">
        <v>4.5048903467265449</v>
      </c>
      <c r="O1758" s="99">
        <v>3.2892589474877632</v>
      </c>
      <c r="P1758" s="99">
        <v>0.61146940189140864</v>
      </c>
      <c r="Q1758" s="99">
        <v>0.3638315800191832</v>
      </c>
      <c r="R1758" s="99">
        <v>0</v>
      </c>
      <c r="S1758" s="99">
        <v>4.2645599293983549</v>
      </c>
      <c r="T1758" s="99">
        <v>0.11485527461423324</v>
      </c>
      <c r="U1758" s="99">
        <v>1.8802464214407828</v>
      </c>
      <c r="V1758" s="99">
        <v>13.099080980577135</v>
      </c>
      <c r="W1758" s="99">
        <v>0</v>
      </c>
      <c r="X1758" s="99">
        <v>15.094182676632151</v>
      </c>
      <c r="Y1758" s="99">
        <v>0.98997057595787097</v>
      </c>
      <c r="Z1758" s="99">
        <v>1.6502836396782152E-2</v>
      </c>
      <c r="AA1758" s="99">
        <v>1.006473412354653</v>
      </c>
      <c r="AB1758" s="99">
        <v>1.3219708702572313E-2</v>
      </c>
      <c r="AC1758" s="99">
        <v>4.4949835680485294E-2</v>
      </c>
      <c r="AD1758" s="99">
        <v>9.6897434101967522E-3</v>
      </c>
    </row>
    <row r="1759" spans="4:30" hidden="1" outlineLevel="1" x14ac:dyDescent="0.2">
      <c r="F1759" s="91" t="s">
        <v>209</v>
      </c>
      <c r="G1759" s="86" t="s">
        <v>684</v>
      </c>
      <c r="H1759" s="92">
        <v>32631.845201669155</v>
      </c>
      <c r="I1759" s="99">
        <v>21809.253913682456</v>
      </c>
      <c r="J1759" s="99">
        <v>1028.0312956280466</v>
      </c>
      <c r="K1759" s="99">
        <v>3732.8447281616614</v>
      </c>
      <c r="L1759" s="99">
        <v>115.36432570969129</v>
      </c>
      <c r="M1759" s="99">
        <v>0</v>
      </c>
      <c r="N1759" s="99">
        <v>3848.2090538713528</v>
      </c>
      <c r="O1759" s="99">
        <v>2798.9811006498735</v>
      </c>
      <c r="P1759" s="99">
        <v>521.31041835072176</v>
      </c>
      <c r="Q1759" s="99">
        <v>0</v>
      </c>
      <c r="R1759" s="99">
        <v>0</v>
      </c>
      <c r="S1759" s="99">
        <v>3320.2915190005951</v>
      </c>
      <c r="T1759" s="99">
        <v>99.781951357234107</v>
      </c>
      <c r="U1759" s="99">
        <v>1609.2570841925219</v>
      </c>
      <c r="V1759" s="99">
        <v>0</v>
      </c>
      <c r="W1759" s="99">
        <v>0</v>
      </c>
      <c r="X1759" s="99">
        <v>1709.0390355497561</v>
      </c>
      <c r="Y1759" s="99">
        <v>844.02143074388391</v>
      </c>
      <c r="Z1759" s="99">
        <v>14.081581397426691</v>
      </c>
      <c r="AA1759" s="99">
        <v>858.10301214131061</v>
      </c>
      <c r="AB1759" s="99">
        <v>11.408440410870934</v>
      </c>
      <c r="AC1759" s="99">
        <v>39.083731877881377</v>
      </c>
      <c r="AD1759" s="99">
        <v>8.4251995068808014</v>
      </c>
    </row>
    <row r="1760" spans="4:30" hidden="1" outlineLevel="1" x14ac:dyDescent="0.2">
      <c r="F1760" s="91" t="s">
        <v>209</v>
      </c>
      <c r="G1760" s="86" t="s">
        <v>683</v>
      </c>
      <c r="H1760" s="92">
        <v>13467.563873439178</v>
      </c>
      <c r="I1760" s="99">
        <v>10069.717057737333</v>
      </c>
      <c r="J1760" s="99">
        <v>485.4642686666952</v>
      </c>
      <c r="K1760" s="99">
        <v>1464.8480096981582</v>
      </c>
      <c r="L1760" s="99">
        <v>0</v>
      </c>
      <c r="M1760" s="99">
        <v>0</v>
      </c>
      <c r="N1760" s="99">
        <v>1464.8480096981582</v>
      </c>
      <c r="O1760" s="99">
        <v>933.40685331680811</v>
      </c>
      <c r="P1760" s="99">
        <v>0</v>
      </c>
      <c r="Q1760" s="99">
        <v>0</v>
      </c>
      <c r="R1760" s="99">
        <v>0</v>
      </c>
      <c r="S1760" s="99">
        <v>933.40685331680811</v>
      </c>
      <c r="T1760" s="99">
        <v>25.237363150801869</v>
      </c>
      <c r="U1760" s="99">
        <v>0</v>
      </c>
      <c r="V1760" s="99">
        <v>0</v>
      </c>
      <c r="W1760" s="99">
        <v>0</v>
      </c>
      <c r="X1760" s="99">
        <v>25.237363150801869</v>
      </c>
      <c r="Y1760" s="99">
        <v>344.28160410039447</v>
      </c>
      <c r="Z1760" s="99">
        <v>0</v>
      </c>
      <c r="AA1760" s="99">
        <v>344.28160410039447</v>
      </c>
      <c r="AB1760" s="99">
        <v>3.5726212808757629</v>
      </c>
      <c r="AC1760" s="99">
        <v>121.30423333681247</v>
      </c>
      <c r="AD1760" s="99">
        <v>19.731862151298447</v>
      </c>
    </row>
    <row r="1761" spans="4:30" hidden="1" outlineLevel="1" x14ac:dyDescent="0.2">
      <c r="F1761" s="91" t="s">
        <v>209</v>
      </c>
      <c r="G1761" s="86" t="s">
        <v>682</v>
      </c>
      <c r="H1761" s="92">
        <v>16683.075128974353</v>
      </c>
      <c r="I1761" s="99">
        <v>6259.9417119147938</v>
      </c>
      <c r="J1761" s="99">
        <v>405.68467339044429</v>
      </c>
      <c r="K1761" s="99">
        <v>1361.1160569571289</v>
      </c>
      <c r="L1761" s="99">
        <v>43.259358341242503</v>
      </c>
      <c r="M1761" s="99">
        <v>3.9880071280804761</v>
      </c>
      <c r="N1761" s="99">
        <v>1408.3634224264517</v>
      </c>
      <c r="O1761" s="99">
        <v>1240.9485011324373</v>
      </c>
      <c r="P1761" s="99">
        <v>230.0479741935938</v>
      </c>
      <c r="Q1761" s="99">
        <v>104.52791118244298</v>
      </c>
      <c r="R1761" s="99">
        <v>4.8432106815236562</v>
      </c>
      <c r="S1761" s="99">
        <v>1580.3675971899977</v>
      </c>
      <c r="T1761" s="99">
        <v>47.555498156098409</v>
      </c>
      <c r="U1761" s="99">
        <v>835.00330569881851</v>
      </c>
      <c r="V1761" s="99">
        <v>4740.8020940335127</v>
      </c>
      <c r="W1761" s="99">
        <v>899.44111411220399</v>
      </c>
      <c r="X1761" s="99">
        <v>6522.8020120006331</v>
      </c>
      <c r="Y1761" s="99">
        <v>336.21035545017509</v>
      </c>
      <c r="Z1761" s="99">
        <v>5.4729686154847661</v>
      </c>
      <c r="AA1761" s="99">
        <v>341.68332406565986</v>
      </c>
      <c r="AB1761" s="99">
        <v>6.1046562428690514</v>
      </c>
      <c r="AC1761" s="99">
        <v>132.00501662128048</v>
      </c>
      <c r="AD1761" s="99">
        <v>26.122715122222825</v>
      </c>
    </row>
    <row r="1762" spans="4:30" hidden="1" outlineLevel="1" x14ac:dyDescent="0.2">
      <c r="F1762" s="91" t="s">
        <v>209</v>
      </c>
      <c r="G1762" s="86" t="s">
        <v>681</v>
      </c>
      <c r="H1762" s="92">
        <v>12574.623497500177</v>
      </c>
      <c r="I1762" s="99">
        <v>8984.5809671363822</v>
      </c>
      <c r="J1762" s="99">
        <v>1537.557649213433</v>
      </c>
      <c r="K1762" s="99">
        <v>442.73373376885019</v>
      </c>
      <c r="L1762" s="99">
        <v>74.008662468097526</v>
      </c>
      <c r="M1762" s="99">
        <v>11.693013762913679</v>
      </c>
      <c r="N1762" s="99">
        <v>528.43540999986135</v>
      </c>
      <c r="O1762" s="99">
        <v>82.61514928774892</v>
      </c>
      <c r="P1762" s="99">
        <v>21.217858935454185</v>
      </c>
      <c r="Q1762" s="99">
        <v>40.583142023612545</v>
      </c>
      <c r="R1762" s="99">
        <v>7.0831652741920621</v>
      </c>
      <c r="S1762" s="99">
        <v>151.4993155210077</v>
      </c>
      <c r="T1762" s="99">
        <v>0.57456786743132671</v>
      </c>
      <c r="U1762" s="99">
        <v>12.631648406835678</v>
      </c>
      <c r="V1762" s="99">
        <v>59.713163187565534</v>
      </c>
      <c r="W1762" s="99">
        <v>10.628705051306428</v>
      </c>
      <c r="X1762" s="99">
        <v>83.54808451313896</v>
      </c>
      <c r="Y1762" s="99">
        <v>22.61193536450288</v>
      </c>
      <c r="Z1762" s="99">
        <v>0.35823519725604713</v>
      </c>
      <c r="AA1762" s="99">
        <v>22.970170561758927</v>
      </c>
      <c r="AB1762" s="99">
        <v>0.64432568853794003</v>
      </c>
      <c r="AC1762" s="99">
        <v>991.63794540158074</v>
      </c>
      <c r="AD1762" s="99">
        <v>273.74962946447806</v>
      </c>
    </row>
    <row r="1763" spans="4:30" collapsed="1" x14ac:dyDescent="0.2">
      <c r="D1763" s="84" t="s">
        <v>481</v>
      </c>
      <c r="E1763" s="104">
        <v>139012</v>
      </c>
      <c r="F1763" s="104" t="s">
        <v>209</v>
      </c>
      <c r="G1763" s="86" t="s">
        <v>679</v>
      </c>
      <c r="H1763" s="92">
        <v>139012.00000000003</v>
      </c>
      <c r="I1763" s="99">
        <v>78478.519753100816</v>
      </c>
      <c r="J1763" s="99">
        <v>5006.6997970578414</v>
      </c>
      <c r="K1763" s="99">
        <v>12678.934267677276</v>
      </c>
      <c r="L1763" s="99">
        <v>411.33392416780117</v>
      </c>
      <c r="M1763" s="99">
        <v>32.443220711649104</v>
      </c>
      <c r="N1763" s="99">
        <v>13122.711412556726</v>
      </c>
      <c r="O1763" s="99">
        <v>9371.6323048006307</v>
      </c>
      <c r="P1763" s="99">
        <v>1576.711883415526</v>
      </c>
      <c r="Q1763" s="99">
        <v>508.57249221483619</v>
      </c>
      <c r="R1763" s="99">
        <v>28.254469488022721</v>
      </c>
      <c r="S1763" s="99">
        <v>11485.171149919017</v>
      </c>
      <c r="T1763" s="99">
        <v>323.90711435198085</v>
      </c>
      <c r="U1763" s="99">
        <v>4924.0173253103776</v>
      </c>
      <c r="V1763" s="99">
        <v>17842.503647273876</v>
      </c>
      <c r="W1763" s="99">
        <v>3262.8712841318566</v>
      </c>
      <c r="X1763" s="99">
        <v>26353.299371068089</v>
      </c>
      <c r="Y1763" s="99">
        <v>2872.4438650042266</v>
      </c>
      <c r="Z1763" s="99">
        <v>42.111285354634376</v>
      </c>
      <c r="AA1763" s="99">
        <v>2914.5551503588608</v>
      </c>
      <c r="AB1763" s="99">
        <v>38.928392877129738</v>
      </c>
      <c r="AC1763" s="99">
        <v>1284.0758770732355</v>
      </c>
      <c r="AD1763" s="99">
        <v>328.03909598829034</v>
      </c>
    </row>
    <row r="1764" spans="4:30" hidden="1" outlineLevel="1" x14ac:dyDescent="0.2">
      <c r="F1764" s="91" t="s">
        <v>209</v>
      </c>
      <c r="G1764" s="86" t="s">
        <v>687</v>
      </c>
      <c r="H1764" s="92">
        <v>51.058252877408151</v>
      </c>
      <c r="I1764" s="99">
        <v>25.150426889858345</v>
      </c>
      <c r="J1764" s="99">
        <v>1.2432754692741597</v>
      </c>
      <c r="K1764" s="99">
        <v>4.5540467908577904</v>
      </c>
      <c r="L1764" s="99">
        <v>0.14334522429877486</v>
      </c>
      <c r="M1764" s="99">
        <v>1.3442456454046618E-2</v>
      </c>
      <c r="N1764" s="99">
        <v>4.7108344716106121</v>
      </c>
      <c r="O1764" s="99">
        <v>3.4617839920454134</v>
      </c>
      <c r="P1764" s="99">
        <v>0.64503121315342327</v>
      </c>
      <c r="Q1764" s="99">
        <v>0.29147759474253343</v>
      </c>
      <c r="R1764" s="99">
        <v>1.31074216193003E-2</v>
      </c>
      <c r="S1764" s="99">
        <v>4.4114002215606698</v>
      </c>
      <c r="T1764" s="99">
        <v>0.12092898164369328</v>
      </c>
      <c r="U1764" s="99">
        <v>1.9789821804962833</v>
      </c>
      <c r="V1764" s="99">
        <v>10.458976430243101</v>
      </c>
      <c r="W1764" s="99">
        <v>1.8887177934661326</v>
      </c>
      <c r="X1764" s="99">
        <v>14.447605385849212</v>
      </c>
      <c r="Y1764" s="99">
        <v>1.0631083707965088</v>
      </c>
      <c r="Z1764" s="99">
        <v>1.7806658842306308E-2</v>
      </c>
      <c r="AA1764" s="99">
        <v>1.080915029638815</v>
      </c>
      <c r="AB1764" s="99">
        <v>1.3795409616346548E-2</v>
      </c>
      <c r="AC1764" s="99">
        <v>0</v>
      </c>
      <c r="AD1764" s="99">
        <v>0</v>
      </c>
    </row>
    <row r="1765" spans="4:30" hidden="1" outlineLevel="1" x14ac:dyDescent="0.2">
      <c r="F1765" s="91" t="s">
        <v>209</v>
      </c>
      <c r="G1765" s="86" t="s">
        <v>686</v>
      </c>
      <c r="H1765" s="92">
        <v>0.18655757117951344</v>
      </c>
      <c r="I1765" s="99">
        <v>9.1895086303980758E-2</v>
      </c>
      <c r="J1765" s="99">
        <v>4.542702477731763E-3</v>
      </c>
      <c r="K1765" s="99">
        <v>1.6639658830085186E-2</v>
      </c>
      <c r="L1765" s="99">
        <v>5.2375738256399786E-4</v>
      </c>
      <c r="M1765" s="99">
        <v>4.9116291401011484E-5</v>
      </c>
      <c r="N1765" s="99">
        <v>1.7212532504050197E-2</v>
      </c>
      <c r="O1765" s="99">
        <v>1.2648729188888295E-2</v>
      </c>
      <c r="P1765" s="99">
        <v>2.3568267553103592E-3</v>
      </c>
      <c r="Q1765" s="99">
        <v>1.0650061266094357E-3</v>
      </c>
      <c r="R1765" s="99">
        <v>4.7892135040219534E-5</v>
      </c>
      <c r="S1765" s="99">
        <v>1.6118454205848308E-2</v>
      </c>
      <c r="T1765" s="99">
        <v>4.4185250824831194E-4</v>
      </c>
      <c r="U1765" s="99">
        <v>7.2308410138389612E-3</v>
      </c>
      <c r="V1765" s="99">
        <v>3.821519793352119E-2</v>
      </c>
      <c r="W1765" s="99">
        <v>6.9010313580173165E-3</v>
      </c>
      <c r="X1765" s="99">
        <v>5.278892281362578E-2</v>
      </c>
      <c r="Y1765" s="99">
        <v>3.8844046628975456E-3</v>
      </c>
      <c r="Z1765" s="99">
        <v>6.5062293306803468E-5</v>
      </c>
      <c r="AA1765" s="99">
        <v>3.9494669562043488E-3</v>
      </c>
      <c r="AB1765" s="99">
        <v>5.0405918072274611E-5</v>
      </c>
      <c r="AC1765" s="99">
        <v>0</v>
      </c>
      <c r="AD1765" s="99">
        <v>0</v>
      </c>
    </row>
    <row r="1766" spans="4:30" hidden="1" outlineLevel="1" x14ac:dyDescent="0.2">
      <c r="F1766" s="91" t="s">
        <v>209</v>
      </c>
      <c r="G1766" s="86" t="s">
        <v>685</v>
      </c>
      <c r="H1766" s="92">
        <v>4.1034927514537363E-2</v>
      </c>
      <c r="I1766" s="99">
        <v>1.9978569794453418E-2</v>
      </c>
      <c r="J1766" s="99">
        <v>9.6419191335248738E-4</v>
      </c>
      <c r="K1766" s="99">
        <v>3.5076830362432572E-3</v>
      </c>
      <c r="L1766" s="99">
        <v>1.0834902868771898E-4</v>
      </c>
      <c r="M1766" s="99">
        <v>1.3494298500763742E-5</v>
      </c>
      <c r="N1766" s="99">
        <v>3.6295263634317401E-3</v>
      </c>
      <c r="O1766" s="99">
        <v>2.6501093583189183E-3</v>
      </c>
      <c r="P1766" s="99">
        <v>4.9265223874081206E-4</v>
      </c>
      <c r="Q1766" s="99">
        <v>2.9313395219224611E-4</v>
      </c>
      <c r="R1766" s="99">
        <v>0</v>
      </c>
      <c r="S1766" s="99">
        <v>3.4358955492519764E-3</v>
      </c>
      <c r="T1766" s="99">
        <v>9.2537268414195342E-5</v>
      </c>
      <c r="U1766" s="99">
        <v>1.5148879175996869E-3</v>
      </c>
      <c r="V1766" s="99">
        <v>1.0553744063999072E-2</v>
      </c>
      <c r="W1766" s="99">
        <v>0</v>
      </c>
      <c r="X1766" s="99">
        <v>1.2161169250012954E-2</v>
      </c>
      <c r="Y1766" s="99">
        <v>7.9760527513654609E-4</v>
      </c>
      <c r="Z1766" s="99">
        <v>1.3296101605901657E-5</v>
      </c>
      <c r="AA1766" s="99">
        <v>8.1090137674244772E-4</v>
      </c>
      <c r="AB1766" s="99">
        <v>1.0650932111530652E-5</v>
      </c>
      <c r="AC1766" s="99">
        <v>3.6215446121301418E-5</v>
      </c>
      <c r="AD1766" s="99">
        <v>7.8068890595203018E-6</v>
      </c>
    </row>
    <row r="1767" spans="4:30" hidden="1" outlineLevel="1" x14ac:dyDescent="0.2">
      <c r="F1767" s="91" t="s">
        <v>209</v>
      </c>
      <c r="G1767" s="86" t="s">
        <v>684</v>
      </c>
      <c r="H1767" s="92">
        <v>26.291015614385412</v>
      </c>
      <c r="I1767" s="99">
        <v>17.57140706077486</v>
      </c>
      <c r="J1767" s="99">
        <v>0.82827025803773213</v>
      </c>
      <c r="K1767" s="99">
        <v>3.0075001406648783</v>
      </c>
      <c r="L1767" s="99">
        <v>9.2947403673678708E-2</v>
      </c>
      <c r="M1767" s="99">
        <v>0</v>
      </c>
      <c r="N1767" s="99">
        <v>3.1004475443385568</v>
      </c>
      <c r="O1767" s="99">
        <v>2.2550994394209551</v>
      </c>
      <c r="P1767" s="99">
        <v>0.42001242234685376</v>
      </c>
      <c r="Q1767" s="99">
        <v>0</v>
      </c>
      <c r="R1767" s="99">
        <v>0</v>
      </c>
      <c r="S1767" s="99">
        <v>2.6751118617678089</v>
      </c>
      <c r="T1767" s="99">
        <v>8.0392905303212817E-2</v>
      </c>
      <c r="U1767" s="99">
        <v>1.2965556457684406</v>
      </c>
      <c r="V1767" s="99">
        <v>0</v>
      </c>
      <c r="W1767" s="99">
        <v>0</v>
      </c>
      <c r="X1767" s="99">
        <v>1.3769485510716535</v>
      </c>
      <c r="Y1767" s="99">
        <v>0.68001611546711793</v>
      </c>
      <c r="Z1767" s="99">
        <v>1.134533073771897E-2</v>
      </c>
      <c r="AA1767" s="99">
        <v>0.69136144620483686</v>
      </c>
      <c r="AB1767" s="99">
        <v>9.1916188963366095E-3</v>
      </c>
      <c r="AC1767" s="99">
        <v>3.1489209351154679E-2</v>
      </c>
      <c r="AD1767" s="99">
        <v>6.7880639424700729E-3</v>
      </c>
    </row>
    <row r="1768" spans="4:30" hidden="1" outlineLevel="1" x14ac:dyDescent="0.2">
      <c r="F1768" s="91" t="s">
        <v>209</v>
      </c>
      <c r="G1768" s="86" t="s">
        <v>683</v>
      </c>
      <c r="H1768" s="92">
        <v>10.850625513086552</v>
      </c>
      <c r="I1768" s="99">
        <v>8.1130284469440141</v>
      </c>
      <c r="J1768" s="99">
        <v>0.39113168712535512</v>
      </c>
      <c r="K1768" s="99">
        <v>1.1802072992705213</v>
      </c>
      <c r="L1768" s="99">
        <v>0</v>
      </c>
      <c r="M1768" s="99">
        <v>0</v>
      </c>
      <c r="N1768" s="99">
        <v>1.1802072992705213</v>
      </c>
      <c r="O1768" s="99">
        <v>0.75203268474291796</v>
      </c>
      <c r="P1768" s="99">
        <v>0</v>
      </c>
      <c r="Q1768" s="99">
        <v>0</v>
      </c>
      <c r="R1768" s="99">
        <v>0</v>
      </c>
      <c r="S1768" s="99">
        <v>0.75203268474291796</v>
      </c>
      <c r="T1768" s="99">
        <v>2.0333386131339809E-2</v>
      </c>
      <c r="U1768" s="99">
        <v>0</v>
      </c>
      <c r="V1768" s="99">
        <v>0</v>
      </c>
      <c r="W1768" s="99">
        <v>0</v>
      </c>
      <c r="X1768" s="99">
        <v>2.0333386131339809E-2</v>
      </c>
      <c r="Y1768" s="99">
        <v>0.27738281342074195</v>
      </c>
      <c r="Z1768" s="99">
        <v>0</v>
      </c>
      <c r="AA1768" s="99">
        <v>0.27738281342074195</v>
      </c>
      <c r="AB1768" s="99">
        <v>2.87841037793921E-3</v>
      </c>
      <c r="AC1768" s="99">
        <v>9.7733103140182118E-2</v>
      </c>
      <c r="AD1768" s="99">
        <v>1.5897681933541179E-2</v>
      </c>
    </row>
    <row r="1769" spans="4:30" hidden="1" outlineLevel="1" x14ac:dyDescent="0.2">
      <c r="F1769" s="91" t="s">
        <v>209</v>
      </c>
      <c r="G1769" s="86" t="s">
        <v>682</v>
      </c>
      <c r="H1769" s="92">
        <v>13.441317400261328</v>
      </c>
      <c r="I1769" s="99">
        <v>5.0435463969618226</v>
      </c>
      <c r="J1769" s="99">
        <v>0.32685439688465567</v>
      </c>
      <c r="K1769" s="99">
        <v>1.0966319337841224</v>
      </c>
      <c r="L1769" s="99">
        <v>3.4853452466111989E-2</v>
      </c>
      <c r="M1769" s="99">
        <v>3.2130808731980934E-3</v>
      </c>
      <c r="N1769" s="99">
        <v>1.1346984671234324</v>
      </c>
      <c r="O1769" s="99">
        <v>0.9998146356201838</v>
      </c>
      <c r="P1769" s="99">
        <v>0.18534639534488034</v>
      </c>
      <c r="Q1769" s="99">
        <v>8.4216657931931158E-2</v>
      </c>
      <c r="R1769" s="99">
        <v>3.9021062665859745E-3</v>
      </c>
      <c r="S1769" s="99">
        <v>1.2732797951635815</v>
      </c>
      <c r="T1769" s="99">
        <v>3.8314791481908195E-2</v>
      </c>
      <c r="U1769" s="99">
        <v>0.67275033981431576</v>
      </c>
      <c r="V1769" s="99">
        <v>3.8195971177434571</v>
      </c>
      <c r="W1769" s="99">
        <v>0.72466696961821175</v>
      </c>
      <c r="X1769" s="99">
        <v>5.2553292186578924</v>
      </c>
      <c r="Y1769" s="99">
        <v>0.27087992267156508</v>
      </c>
      <c r="Z1769" s="99">
        <v>4.4094933166510357E-3</v>
      </c>
      <c r="AA1769" s="99">
        <v>0.2752894159882161</v>
      </c>
      <c r="AB1769" s="99">
        <v>4.918435093382828E-3</v>
      </c>
      <c r="AC1769" s="99">
        <v>0.10635457271015029</v>
      </c>
      <c r="AD1769" s="99">
        <v>2.1046701678192937E-2</v>
      </c>
    </row>
    <row r="1770" spans="4:30" hidden="1" outlineLevel="1" x14ac:dyDescent="0.2">
      <c r="F1770" s="91" t="s">
        <v>209</v>
      </c>
      <c r="G1770" s="86" t="s">
        <v>681</v>
      </c>
      <c r="H1770" s="92">
        <v>10.131196096164501</v>
      </c>
      <c r="I1770" s="99">
        <v>7.2387496641964342</v>
      </c>
      <c r="J1770" s="99">
        <v>1.2387884262646713</v>
      </c>
      <c r="K1770" s="99">
        <v>0.35670430021948624</v>
      </c>
      <c r="L1770" s="99">
        <v>5.9627731393166947E-2</v>
      </c>
      <c r="M1770" s="99">
        <v>9.4208956165390909E-3</v>
      </c>
      <c r="N1770" s="99">
        <v>0.42575292722919228</v>
      </c>
      <c r="O1770" s="99">
        <v>6.6561855956520866E-2</v>
      </c>
      <c r="P1770" s="99">
        <v>1.7094928500927031E-2</v>
      </c>
      <c r="Q1770" s="99">
        <v>3.2697262874029617E-2</v>
      </c>
      <c r="R1770" s="99">
        <v>5.7068059643017215E-3</v>
      </c>
      <c r="S1770" s="99">
        <v>0.12206085329577923</v>
      </c>
      <c r="T1770" s="99">
        <v>4.6292119494941873E-4</v>
      </c>
      <c r="U1770" s="99">
        <v>1.017714025814747E-2</v>
      </c>
      <c r="V1770" s="99">
        <v>4.8110050046091986E-2</v>
      </c>
      <c r="W1770" s="99">
        <v>8.5633971581325352E-3</v>
      </c>
      <c r="X1770" s="99">
        <v>6.7313508657321414E-2</v>
      </c>
      <c r="Y1770" s="99">
        <v>1.8218116139788812E-2</v>
      </c>
      <c r="Z1770" s="99">
        <v>2.8862502584436797E-4</v>
      </c>
      <c r="AA1770" s="99">
        <v>1.8506741165633181E-2</v>
      </c>
      <c r="AB1770" s="99">
        <v>5.1912408364924816E-4</v>
      </c>
      <c r="AC1770" s="99">
        <v>0.79894865108751068</v>
      </c>
      <c r="AD1770" s="99">
        <v>0.22055620018431177</v>
      </c>
    </row>
    <row r="1771" spans="4:30" collapsed="1" x14ac:dyDescent="0.2">
      <c r="D1771" s="84" t="s">
        <v>480</v>
      </c>
      <c r="E1771" s="104">
        <v>112</v>
      </c>
      <c r="F1771" s="104" t="s">
        <v>209</v>
      </c>
      <c r="G1771" s="86" t="s">
        <v>679</v>
      </c>
      <c r="H1771" s="92">
        <v>111.99999999999997</v>
      </c>
      <c r="I1771" s="99">
        <v>63.229032114833906</v>
      </c>
      <c r="J1771" s="99">
        <v>4.0338271319776586</v>
      </c>
      <c r="K1771" s="99">
        <v>10.215237806663129</v>
      </c>
      <c r="L1771" s="99">
        <v>0.33140591824298427</v>
      </c>
      <c r="M1771" s="99">
        <v>2.6139043533685576E-2</v>
      </c>
      <c r="N1771" s="99">
        <v>10.572782768439799</v>
      </c>
      <c r="O1771" s="99">
        <v>7.5505914463331987</v>
      </c>
      <c r="P1771" s="99">
        <v>1.2703344383401354</v>
      </c>
      <c r="Q1771" s="99">
        <v>0.40974965562729582</v>
      </c>
      <c r="R1771" s="99">
        <v>2.2764225985228217E-2</v>
      </c>
      <c r="S1771" s="99">
        <v>9.2534397662858581</v>
      </c>
      <c r="T1771" s="99">
        <v>0.26096737553176602</v>
      </c>
      <c r="U1771" s="99">
        <v>3.9672110352686261</v>
      </c>
      <c r="V1771" s="99">
        <v>14.375452540030171</v>
      </c>
      <c r="W1771" s="99">
        <v>2.6288491916004944</v>
      </c>
      <c r="X1771" s="99">
        <v>21.232480142431058</v>
      </c>
      <c r="Y1771" s="99">
        <v>2.3142873484337567</v>
      </c>
      <c r="Z1771" s="99">
        <v>3.3928466317433389E-2</v>
      </c>
      <c r="AA1771" s="99">
        <v>2.3482158147511902</v>
      </c>
      <c r="AB1771" s="99">
        <v>3.1364054917838245E-2</v>
      </c>
      <c r="AC1771" s="99">
        <v>1.0345617517351191</v>
      </c>
      <c r="AD1771" s="99">
        <v>0.26429645462757545</v>
      </c>
    </row>
    <row r="1772" spans="4:30" hidden="1" outlineLevel="1" x14ac:dyDescent="0.2">
      <c r="F1772" s="91" t="s">
        <v>399</v>
      </c>
      <c r="G1772" s="86" t="s">
        <v>687</v>
      </c>
      <c r="H1772" s="92">
        <v>427077.56258870376</v>
      </c>
      <c r="I1772" s="99">
        <v>190459.73628340624</v>
      </c>
      <c r="J1772" s="99">
        <v>12617.907845946742</v>
      </c>
      <c r="K1772" s="99">
        <v>43564.073963669827</v>
      </c>
      <c r="L1772" s="99">
        <v>1287.2323644115816</v>
      </c>
      <c r="M1772" s="99">
        <v>125.32543858251238</v>
      </c>
      <c r="N1772" s="99">
        <v>44976.631766663922</v>
      </c>
      <c r="O1772" s="99">
        <v>33397.646833555882</v>
      </c>
      <c r="P1772" s="99">
        <v>6385.5927673002689</v>
      </c>
      <c r="Q1772" s="99">
        <v>2749.3481345735759</v>
      </c>
      <c r="R1772" s="99">
        <v>120.74833687693227</v>
      </c>
      <c r="S1772" s="99">
        <v>42653.336072306658</v>
      </c>
      <c r="T1772" s="99">
        <v>994.82427457023095</v>
      </c>
      <c r="U1772" s="99">
        <v>17269.859813682844</v>
      </c>
      <c r="V1772" s="99">
        <v>92988.020007064028</v>
      </c>
      <c r="W1772" s="99">
        <v>15185.717427197806</v>
      </c>
      <c r="X1772" s="99">
        <v>126438.42152251491</v>
      </c>
      <c r="Y1772" s="99">
        <v>9632.9285077273544</v>
      </c>
      <c r="Z1772" s="99">
        <v>152.71481553834076</v>
      </c>
      <c r="AA1772" s="99">
        <v>9785.6433232656946</v>
      </c>
      <c r="AB1772" s="99">
        <v>145.88577459969301</v>
      </c>
      <c r="AC1772" s="99">
        <v>0</v>
      </c>
      <c r="AD1772" s="99">
        <v>0</v>
      </c>
    </row>
    <row r="1773" spans="4:30" hidden="1" outlineLevel="1" x14ac:dyDescent="0.2">
      <c r="F1773" s="91" t="s">
        <v>399</v>
      </c>
      <c r="G1773" s="86" t="s">
        <v>686</v>
      </c>
      <c r="H1773" s="92">
        <v>-33453.544037653439</v>
      </c>
      <c r="I1773" s="99">
        <v>-25924.781157971804</v>
      </c>
      <c r="J1773" s="99">
        <v>251.95189844490719</v>
      </c>
      <c r="K1773" s="99">
        <v>-402.626931463912</v>
      </c>
      <c r="L1773" s="99">
        <v>-34.561332686727319</v>
      </c>
      <c r="M1773" s="99">
        <v>30.72817529560588</v>
      </c>
      <c r="N1773" s="99">
        <v>-406.46008885503346</v>
      </c>
      <c r="O1773" s="99">
        <v>-316.05679906990355</v>
      </c>
      <c r="P1773" s="99">
        <v>18.307760701943909</v>
      </c>
      <c r="Q1773" s="99">
        <v>-48.056037882144267</v>
      </c>
      <c r="R1773" s="99">
        <v>-3.5393922066824115</v>
      </c>
      <c r="S1773" s="99">
        <v>-349.34446845678633</v>
      </c>
      <c r="T1773" s="99">
        <v>-86.875889294813675</v>
      </c>
      <c r="U1773" s="99">
        <v>-880.11278170227718</v>
      </c>
      <c r="V1773" s="99">
        <v>-4252.805538981409</v>
      </c>
      <c r="W1773" s="99">
        <v>-1426.4172567338376</v>
      </c>
      <c r="X1773" s="99">
        <v>-6646.2114667123369</v>
      </c>
      <c r="Y1773" s="99">
        <v>-373.06824100027603</v>
      </c>
      <c r="Z1773" s="99">
        <v>-10.295933771319817</v>
      </c>
      <c r="AA1773" s="99">
        <v>-383.36417477159586</v>
      </c>
      <c r="AB1773" s="99">
        <v>4.6654206692098006</v>
      </c>
      <c r="AC1773" s="99">
        <v>0</v>
      </c>
      <c r="AD1773" s="99">
        <v>0</v>
      </c>
    </row>
    <row r="1774" spans="4:30" hidden="1" outlineLevel="1" x14ac:dyDescent="0.2">
      <c r="F1774" s="91" t="s">
        <v>399</v>
      </c>
      <c r="G1774" s="86" t="s">
        <v>685</v>
      </c>
      <c r="H1774" s="92">
        <v>-7022.0779798548447</v>
      </c>
      <c r="I1774" s="99">
        <v>-5457.4855390705834</v>
      </c>
      <c r="J1774" s="99">
        <v>46.679269007939695</v>
      </c>
      <c r="K1774" s="99">
        <v>-95.920529931654315</v>
      </c>
      <c r="L1774" s="99">
        <v>-7.3785962737503361</v>
      </c>
      <c r="M1774" s="99">
        <v>10.407111611502321</v>
      </c>
      <c r="N1774" s="99">
        <v>-92.892014593902331</v>
      </c>
      <c r="O1774" s="99">
        <v>-74.177824965920621</v>
      </c>
      <c r="P1774" s="99">
        <v>1.4550110582338383</v>
      </c>
      <c r="Q1774" s="99">
        <v>-14.061516213388582</v>
      </c>
      <c r="R1774" s="99">
        <v>0</v>
      </c>
      <c r="S1774" s="99">
        <v>-86.784330121075371</v>
      </c>
      <c r="T1774" s="99">
        <v>-17.7399654869504</v>
      </c>
      <c r="U1774" s="99">
        <v>-182.28658079076843</v>
      </c>
      <c r="V1774" s="99">
        <v>-1164.127837981672</v>
      </c>
      <c r="W1774" s="99">
        <v>0</v>
      </c>
      <c r="X1774" s="99">
        <v>-1364.1543842593908</v>
      </c>
      <c r="Y1774" s="99">
        <v>-76.358627299713518</v>
      </c>
      <c r="Z1774" s="99">
        <v>-2.0621824999748974</v>
      </c>
      <c r="AA1774" s="99">
        <v>-78.420809799688413</v>
      </c>
      <c r="AB1774" s="99">
        <v>0.89805393684259827</v>
      </c>
      <c r="AC1774" s="99">
        <v>8.1601916958560068</v>
      </c>
      <c r="AD1774" s="99">
        <v>1.921583349158142</v>
      </c>
    </row>
    <row r="1775" spans="4:30" hidden="1" outlineLevel="1" x14ac:dyDescent="0.2">
      <c r="F1775" s="91" t="s">
        <v>399</v>
      </c>
      <c r="G1775" s="86" t="s">
        <v>684</v>
      </c>
      <c r="H1775" s="92">
        <v>112402.8257071188</v>
      </c>
      <c r="I1775" s="99">
        <v>63964.191228281139</v>
      </c>
      <c r="J1775" s="99">
        <v>5124.7839549387427</v>
      </c>
      <c r="K1775" s="99">
        <v>16959.975253187036</v>
      </c>
      <c r="L1775" s="99">
        <v>482.40569516028012</v>
      </c>
      <c r="M1775" s="99">
        <v>0</v>
      </c>
      <c r="N1775" s="99">
        <v>17442.380948347316</v>
      </c>
      <c r="O1775" s="99">
        <v>12825.511147299549</v>
      </c>
      <c r="P1775" s="99">
        <v>2490.386649079278</v>
      </c>
      <c r="Q1775" s="99">
        <v>0</v>
      </c>
      <c r="R1775" s="99">
        <v>0</v>
      </c>
      <c r="S1775" s="99">
        <v>15315.897796378827</v>
      </c>
      <c r="T1775" s="99">
        <v>348.58496270028274</v>
      </c>
      <c r="U1775" s="99">
        <v>6303.4928994551146</v>
      </c>
      <c r="V1775" s="99">
        <v>0</v>
      </c>
      <c r="W1775" s="99">
        <v>0</v>
      </c>
      <c r="X1775" s="99">
        <v>6652.0778621553973</v>
      </c>
      <c r="Y1775" s="99">
        <v>3490.0094351440739</v>
      </c>
      <c r="Z1775" s="99">
        <v>52.848802253303234</v>
      </c>
      <c r="AA1775" s="99">
        <v>3542.8582373973773</v>
      </c>
      <c r="AB1775" s="99">
        <v>60.594077934582252</v>
      </c>
      <c r="AC1775" s="99">
        <v>246.76087694259346</v>
      </c>
      <c r="AD1775" s="99">
        <v>53.280724742813391</v>
      </c>
    </row>
    <row r="1776" spans="4:30" hidden="1" outlineLevel="1" x14ac:dyDescent="0.2">
      <c r="F1776" s="91" t="s">
        <v>399</v>
      </c>
      <c r="G1776" s="86" t="s">
        <v>683</v>
      </c>
      <c r="H1776" s="92">
        <v>47826.612743889789</v>
      </c>
      <c r="I1776" s="99">
        <v>30388.159501746952</v>
      </c>
      <c r="J1776" s="99">
        <v>2699.3709723335392</v>
      </c>
      <c r="K1776" s="99">
        <v>7344.2668675442092</v>
      </c>
      <c r="L1776" s="99">
        <v>0</v>
      </c>
      <c r="M1776" s="99">
        <v>0</v>
      </c>
      <c r="N1776" s="99">
        <v>7344.2668675442092</v>
      </c>
      <c r="O1776" s="99">
        <v>4716.9097713486581</v>
      </c>
      <c r="P1776" s="99">
        <v>0</v>
      </c>
      <c r="Q1776" s="99">
        <v>0</v>
      </c>
      <c r="R1776" s="99">
        <v>0</v>
      </c>
      <c r="S1776" s="99">
        <v>4716.9097713486581</v>
      </c>
      <c r="T1776" s="99">
        <v>93.826668444838418</v>
      </c>
      <c r="U1776" s="99">
        <v>0</v>
      </c>
      <c r="V1776" s="99">
        <v>0</v>
      </c>
      <c r="W1776" s="99">
        <v>0</v>
      </c>
      <c r="X1776" s="99">
        <v>93.826668444838418</v>
      </c>
      <c r="Y1776" s="99">
        <v>1551.6195161159387</v>
      </c>
      <c r="Z1776" s="99">
        <v>0</v>
      </c>
      <c r="AA1776" s="99">
        <v>1551.6195161159387</v>
      </c>
      <c r="AB1776" s="99">
        <v>21.274330073992193</v>
      </c>
      <c r="AC1776" s="99">
        <v>868.83236040339261</v>
      </c>
      <c r="AD1776" s="99">
        <v>142.35275587826462</v>
      </c>
    </row>
    <row r="1777" spans="4:30" hidden="1" outlineLevel="1" x14ac:dyDescent="0.2">
      <c r="F1777" s="91" t="s">
        <v>399</v>
      </c>
      <c r="G1777" s="86" t="s">
        <v>682</v>
      </c>
      <c r="H1777" s="92">
        <v>361790.84376967291</v>
      </c>
      <c r="I1777" s="99">
        <v>137674.28110955408</v>
      </c>
      <c r="J1777" s="99">
        <v>8777.1598334901428</v>
      </c>
      <c r="K1777" s="99">
        <v>29493.658123514171</v>
      </c>
      <c r="L1777" s="99">
        <v>848.08272327917541</v>
      </c>
      <c r="M1777" s="99">
        <v>40.334200547864739</v>
      </c>
      <c r="N1777" s="99">
        <v>30382.075047341212</v>
      </c>
      <c r="O1777" s="99">
        <v>27401.045366528324</v>
      </c>
      <c r="P1777" s="99">
        <v>5151.2780758292911</v>
      </c>
      <c r="Q1777" s="99">
        <v>2271.1885527840354</v>
      </c>
      <c r="R1777" s="99">
        <v>105.24163618943018</v>
      </c>
      <c r="S1777" s="99">
        <v>34928.753631331077</v>
      </c>
      <c r="T1777" s="99">
        <v>1024.2216710769744</v>
      </c>
      <c r="U1777" s="99">
        <v>17593.279288619779</v>
      </c>
      <c r="V1777" s="99">
        <v>101613.20801413912</v>
      </c>
      <c r="W1777" s="99">
        <v>18539.443472058731</v>
      </c>
      <c r="X1777" s="99">
        <v>138770.15244589461</v>
      </c>
      <c r="Y1777" s="99">
        <v>7297.1387913110029</v>
      </c>
      <c r="Z1777" s="99">
        <v>118.707723548842</v>
      </c>
      <c r="AA1777" s="99">
        <v>7415.8465148598452</v>
      </c>
      <c r="AB1777" s="99">
        <v>134.61020603279701</v>
      </c>
      <c r="AC1777" s="99">
        <v>3143.1096854095567</v>
      </c>
      <c r="AD1777" s="99">
        <v>564.85529575953751</v>
      </c>
    </row>
    <row r="1778" spans="4:30" hidden="1" outlineLevel="1" x14ac:dyDescent="0.2">
      <c r="F1778" s="91" t="s">
        <v>399</v>
      </c>
      <c r="G1778" s="86" t="s">
        <v>681</v>
      </c>
      <c r="H1778" s="92">
        <v>42832.777208123072</v>
      </c>
      <c r="I1778" s="99">
        <v>20244.193804389193</v>
      </c>
      <c r="J1778" s="99">
        <v>5909.7730692747255</v>
      </c>
      <c r="K1778" s="99">
        <v>1569.8031339729293</v>
      </c>
      <c r="L1778" s="99">
        <v>382.55844868819219</v>
      </c>
      <c r="M1778" s="99">
        <v>96.687527939737564</v>
      </c>
      <c r="N1778" s="99">
        <v>2049.049110600859</v>
      </c>
      <c r="O1778" s="99">
        <v>390.94627981374674</v>
      </c>
      <c r="P1778" s="99">
        <v>116.49755408202321</v>
      </c>
      <c r="Q1778" s="99">
        <v>226.35245134662659</v>
      </c>
      <c r="R1778" s="99">
        <v>38.161275916695317</v>
      </c>
      <c r="S1778" s="99">
        <v>771.95756115909194</v>
      </c>
      <c r="T1778" s="99">
        <v>2.1097041410142263</v>
      </c>
      <c r="U1778" s="99">
        <v>57.289631676157036</v>
      </c>
      <c r="V1778" s="99">
        <v>302.24668969233335</v>
      </c>
      <c r="W1778" s="99">
        <v>45.693052369093444</v>
      </c>
      <c r="X1778" s="99">
        <v>407.33907787859806</v>
      </c>
      <c r="Y1778" s="99">
        <v>97.939209900075539</v>
      </c>
      <c r="Z1778" s="99">
        <v>1.5667274702371745</v>
      </c>
      <c r="AA1778" s="99">
        <v>99.505937370312708</v>
      </c>
      <c r="AB1778" s="99">
        <v>2.6165485636925827</v>
      </c>
      <c r="AC1778" s="99">
        <v>11427.241691541582</v>
      </c>
      <c r="AD1778" s="99">
        <v>1921.100407345024</v>
      </c>
    </row>
    <row r="1779" spans="4:30" collapsed="1" x14ac:dyDescent="0.2">
      <c r="D1779" s="84" t="s">
        <v>479</v>
      </c>
      <c r="E1779" s="104">
        <v>951455</v>
      </c>
      <c r="F1779" s="104" t="s">
        <v>399</v>
      </c>
      <c r="G1779" s="86" t="s">
        <v>679</v>
      </c>
      <c r="H1779" s="92">
        <v>951455</v>
      </c>
      <c r="I1779" s="99">
        <v>411348.29523033515</v>
      </c>
      <c r="J1779" s="99">
        <v>35427.626843436723</v>
      </c>
      <c r="K1779" s="99">
        <v>98433.229880492596</v>
      </c>
      <c r="L1779" s="99">
        <v>2958.3393025787514</v>
      </c>
      <c r="M1779" s="99">
        <v>303.48245397722263</v>
      </c>
      <c r="N1779" s="99">
        <v>101695.05163704857</v>
      </c>
      <c r="O1779" s="99">
        <v>78341.824774510344</v>
      </c>
      <c r="P1779" s="99">
        <v>14163.517818051039</v>
      </c>
      <c r="Q1779" s="99">
        <v>5184.771584608704</v>
      </c>
      <c r="R1779" s="99">
        <v>260.6118567763753</v>
      </c>
      <c r="S1779" s="99">
        <v>97950.72603394647</v>
      </c>
      <c r="T1779" s="99">
        <v>2358.9514261515769</v>
      </c>
      <c r="U1779" s="99">
        <v>40161.522270940848</v>
      </c>
      <c r="V1779" s="99">
        <v>189486.54133393243</v>
      </c>
      <c r="W1779" s="99">
        <v>32344.4366948918</v>
      </c>
      <c r="X1779" s="99">
        <v>264351.45172591665</v>
      </c>
      <c r="Y1779" s="99">
        <v>21620.208591898456</v>
      </c>
      <c r="Z1779" s="99">
        <v>313.4799525394285</v>
      </c>
      <c r="AA1779" s="99">
        <v>21933.688544437886</v>
      </c>
      <c r="AB1779" s="99">
        <v>370.54441181080955</v>
      </c>
      <c r="AC1779" s="99">
        <v>15694.104805992976</v>
      </c>
      <c r="AD1779" s="99">
        <v>2683.5107670747966</v>
      </c>
    </row>
    <row r="1780" spans="4:30" hidden="1" outlineLevel="1" x14ac:dyDescent="0.2">
      <c r="F1780" s="91" t="s">
        <v>209</v>
      </c>
      <c r="G1780" s="86" t="s">
        <v>687</v>
      </c>
      <c r="H1780" s="92">
        <v>289385.86862318794</v>
      </c>
      <c r="I1780" s="99">
        <v>142546.55656237758</v>
      </c>
      <c r="J1780" s="99">
        <v>7046.5856416524512</v>
      </c>
      <c r="K1780" s="99">
        <v>25811.239360016305</v>
      </c>
      <c r="L1780" s="99">
        <v>812.44617488745541</v>
      </c>
      <c r="M1780" s="99">
        <v>76.188602589355341</v>
      </c>
      <c r="N1780" s="99">
        <v>26699.874137493116</v>
      </c>
      <c r="O1780" s="99">
        <v>19620.557129701036</v>
      </c>
      <c r="P1780" s="99">
        <v>3655.8814175575753</v>
      </c>
      <c r="Q1780" s="99">
        <v>1652.0247400805181</v>
      </c>
      <c r="R1780" s="99">
        <v>74.289705913339446</v>
      </c>
      <c r="S1780" s="99">
        <v>25002.752993252467</v>
      </c>
      <c r="T1780" s="99">
        <v>685.39631543409303</v>
      </c>
      <c r="U1780" s="99">
        <v>11216.393922991563</v>
      </c>
      <c r="V1780" s="99">
        <v>59278.957046228461</v>
      </c>
      <c r="W1780" s="99">
        <v>10704.797137469401</v>
      </c>
      <c r="X1780" s="99">
        <v>81885.544422123523</v>
      </c>
      <c r="Y1780" s="99">
        <v>6025.4419606209376</v>
      </c>
      <c r="Z1780" s="99">
        <v>100.92384964150696</v>
      </c>
      <c r="AA1780" s="99">
        <v>6126.3658102624449</v>
      </c>
      <c r="AB1780" s="99">
        <v>78.189056026348297</v>
      </c>
      <c r="AC1780" s="99">
        <v>0</v>
      </c>
      <c r="AD1780" s="99">
        <v>0</v>
      </c>
    </row>
    <row r="1781" spans="4:30" hidden="1" outlineLevel="1" x14ac:dyDescent="0.2">
      <c r="F1781" s="91" t="s">
        <v>209</v>
      </c>
      <c r="G1781" s="86" t="s">
        <v>686</v>
      </c>
      <c r="H1781" s="92">
        <v>1057.363339745287</v>
      </c>
      <c r="I1781" s="99">
        <v>520.83919589122888</v>
      </c>
      <c r="J1781" s="99">
        <v>25.74694252800775</v>
      </c>
      <c r="K1781" s="99">
        <v>94.309574902597717</v>
      </c>
      <c r="L1781" s="99">
        <v>2.9685305814323004</v>
      </c>
      <c r="M1781" s="99">
        <v>0.27837929912639892</v>
      </c>
      <c r="N1781" s="99">
        <v>97.556484783156421</v>
      </c>
      <c r="O1781" s="99">
        <v>71.689947795403683</v>
      </c>
      <c r="P1781" s="99">
        <v>13.357925885506319</v>
      </c>
      <c r="Q1781" s="99">
        <v>6.0361979830739028</v>
      </c>
      <c r="R1781" s="99">
        <v>0.27144107598255285</v>
      </c>
      <c r="S1781" s="99">
        <v>91.355512739966457</v>
      </c>
      <c r="T1781" s="99">
        <v>2.5043134987360509</v>
      </c>
      <c r="U1781" s="99">
        <v>40.982663717266249</v>
      </c>
      <c r="V1781" s="99">
        <v>216.59452929483913</v>
      </c>
      <c r="W1781" s="99">
        <v>39.113382095754055</v>
      </c>
      <c r="X1781" s="99">
        <v>299.1948886065955</v>
      </c>
      <c r="Y1781" s="99">
        <v>22.015869210322055</v>
      </c>
      <c r="Z1781" s="99">
        <v>0.3687573938029684</v>
      </c>
      <c r="AA1781" s="99">
        <v>22.384626604125025</v>
      </c>
      <c r="AB1781" s="99">
        <v>0.28568859220697435</v>
      </c>
      <c r="AC1781" s="99">
        <v>0</v>
      </c>
      <c r="AD1781" s="99">
        <v>0</v>
      </c>
    </row>
    <row r="1782" spans="4:30" hidden="1" outlineLevel="1" x14ac:dyDescent="0.2">
      <c r="F1782" s="91" t="s">
        <v>209</v>
      </c>
      <c r="G1782" s="86" t="s">
        <v>685</v>
      </c>
      <c r="H1782" s="92">
        <v>232.57607680380059</v>
      </c>
      <c r="I1782" s="99">
        <v>113.2337173326008</v>
      </c>
      <c r="J1782" s="99">
        <v>5.4648073257599297</v>
      </c>
      <c r="K1782" s="99">
        <v>19.880701847266259</v>
      </c>
      <c r="L1782" s="99">
        <v>0.61409617474686107</v>
      </c>
      <c r="M1782" s="99">
        <v>7.6482430812511742E-2</v>
      </c>
      <c r="N1782" s="99">
        <v>20.571280452825633</v>
      </c>
      <c r="O1782" s="99">
        <v>15.020180977302749</v>
      </c>
      <c r="P1782" s="99">
        <v>2.7922341248039406</v>
      </c>
      <c r="Q1782" s="99">
        <v>1.6614125748050332</v>
      </c>
      <c r="R1782" s="99">
        <v>0</v>
      </c>
      <c r="S1782" s="99">
        <v>19.473827676911725</v>
      </c>
      <c r="T1782" s="99">
        <v>0.52447892928016648</v>
      </c>
      <c r="U1782" s="99">
        <v>8.5860195207606029</v>
      </c>
      <c r="V1782" s="99">
        <v>59.816077148588455</v>
      </c>
      <c r="W1782" s="99">
        <v>0</v>
      </c>
      <c r="X1782" s="99">
        <v>68.926575598629228</v>
      </c>
      <c r="Y1782" s="99">
        <v>4.5206344196308299</v>
      </c>
      <c r="Z1782" s="99">
        <v>7.5359098592042026E-2</v>
      </c>
      <c r="AA1782" s="99">
        <v>4.5959935182228717</v>
      </c>
      <c r="AB1782" s="99">
        <v>6.0366915572735991E-2</v>
      </c>
      <c r="AC1782" s="99">
        <v>0.20526041810620363</v>
      </c>
      <c r="AD1782" s="99">
        <v>4.4247565171462791E-2</v>
      </c>
    </row>
    <row r="1783" spans="4:30" hidden="1" outlineLevel="1" x14ac:dyDescent="0.2">
      <c r="F1783" s="91" t="s">
        <v>209</v>
      </c>
      <c r="G1783" s="86" t="s">
        <v>684</v>
      </c>
      <c r="H1783" s="92">
        <v>149011.13848964378</v>
      </c>
      <c r="I1783" s="99">
        <v>99590.499256269759</v>
      </c>
      <c r="J1783" s="99">
        <v>4694.4361502635174</v>
      </c>
      <c r="K1783" s="99">
        <v>17045.785774933192</v>
      </c>
      <c r="L1783" s="99">
        <v>526.80347705902523</v>
      </c>
      <c r="M1783" s="99">
        <v>0</v>
      </c>
      <c r="N1783" s="99">
        <v>17572.589251992216</v>
      </c>
      <c r="O1783" s="99">
        <v>12781.359982594542</v>
      </c>
      <c r="P1783" s="99">
        <v>2380.5291568672942</v>
      </c>
      <c r="Q1783" s="99">
        <v>0</v>
      </c>
      <c r="R1783" s="99">
        <v>0</v>
      </c>
      <c r="S1783" s="99">
        <v>15161.889139461837</v>
      </c>
      <c r="T1783" s="99">
        <v>455.64760682608176</v>
      </c>
      <c r="U1783" s="99">
        <v>7348.5648376937734</v>
      </c>
      <c r="V1783" s="99">
        <v>0</v>
      </c>
      <c r="W1783" s="99">
        <v>0</v>
      </c>
      <c r="X1783" s="99">
        <v>7804.2124445198551</v>
      </c>
      <c r="Y1783" s="99">
        <v>3854.1674100112168</v>
      </c>
      <c r="Z1783" s="99">
        <v>64.302599586302563</v>
      </c>
      <c r="AA1783" s="99">
        <v>3918.4700095975195</v>
      </c>
      <c r="AB1783" s="99">
        <v>52.095880067737674</v>
      </c>
      <c r="AC1783" s="99">
        <v>178.47324745366186</v>
      </c>
      <c r="AD1783" s="99">
        <v>38.47311001764853</v>
      </c>
    </row>
    <row r="1784" spans="4:30" hidden="1" outlineLevel="1" x14ac:dyDescent="0.2">
      <c r="F1784" s="91" t="s">
        <v>209</v>
      </c>
      <c r="G1784" s="86" t="s">
        <v>683</v>
      </c>
      <c r="H1784" s="92">
        <v>61498.729632381241</v>
      </c>
      <c r="I1784" s="99">
        <v>45982.689417920919</v>
      </c>
      <c r="J1784" s="99">
        <v>2216.8401119519381</v>
      </c>
      <c r="K1784" s="99">
        <v>6689.1304580056694</v>
      </c>
      <c r="L1784" s="99">
        <v>0</v>
      </c>
      <c r="M1784" s="99">
        <v>0</v>
      </c>
      <c r="N1784" s="99">
        <v>6689.1304580056694</v>
      </c>
      <c r="O1784" s="99">
        <v>4262.3399635292153</v>
      </c>
      <c r="P1784" s="99">
        <v>0</v>
      </c>
      <c r="Q1784" s="99">
        <v>0</v>
      </c>
      <c r="R1784" s="99">
        <v>0</v>
      </c>
      <c r="S1784" s="99">
        <v>4262.3399635292153</v>
      </c>
      <c r="T1784" s="99">
        <v>115.24473079399166</v>
      </c>
      <c r="U1784" s="99">
        <v>0</v>
      </c>
      <c r="V1784" s="99">
        <v>0</v>
      </c>
      <c r="W1784" s="99">
        <v>0</v>
      </c>
      <c r="X1784" s="99">
        <v>115.24473079399166</v>
      </c>
      <c r="Y1784" s="99">
        <v>1572.1389173976729</v>
      </c>
      <c r="Z1784" s="99">
        <v>0</v>
      </c>
      <c r="AA1784" s="99">
        <v>1572.1389173976729</v>
      </c>
      <c r="AB1784" s="99">
        <v>16.314136119657615</v>
      </c>
      <c r="AC1784" s="99">
        <v>553.92766793975954</v>
      </c>
      <c r="AD1784" s="99">
        <v>90.104228722416707</v>
      </c>
    </row>
    <row r="1785" spans="4:30" hidden="1" outlineLevel="1" x14ac:dyDescent="0.2">
      <c r="F1785" s="91" t="s">
        <v>209</v>
      </c>
      <c r="G1785" s="86" t="s">
        <v>682</v>
      </c>
      <c r="H1785" s="92">
        <v>76182.146707093649</v>
      </c>
      <c r="I1785" s="99">
        <v>28585.605123044632</v>
      </c>
      <c r="J1785" s="99">
        <v>1852.5319262858368</v>
      </c>
      <c r="K1785" s="99">
        <v>6215.4454340615112</v>
      </c>
      <c r="L1785" s="99">
        <v>197.54096640634612</v>
      </c>
      <c r="M1785" s="99">
        <v>18.210967807290576</v>
      </c>
      <c r="N1785" s="99">
        <v>6431.1973682751477</v>
      </c>
      <c r="O1785" s="99">
        <v>5666.708327952686</v>
      </c>
      <c r="P1785" s="99">
        <v>1050.4986870944754</v>
      </c>
      <c r="Q1785" s="99">
        <v>477.31971492814858</v>
      </c>
      <c r="R1785" s="99">
        <v>22.116197632677181</v>
      </c>
      <c r="S1785" s="99">
        <v>7216.6429276079871</v>
      </c>
      <c r="T1785" s="99">
        <v>217.15900151793767</v>
      </c>
      <c r="U1785" s="99">
        <v>3812.986745182051</v>
      </c>
      <c r="V1785" s="99">
        <v>21648.555667636174</v>
      </c>
      <c r="W1785" s="99">
        <v>4107.2376872944196</v>
      </c>
      <c r="X1785" s="99">
        <v>29785.939101630582</v>
      </c>
      <c r="Y1785" s="99">
        <v>1535.2821002925011</v>
      </c>
      <c r="Z1785" s="99">
        <v>24.991945115924949</v>
      </c>
      <c r="AA1785" s="99">
        <v>1560.274045408426</v>
      </c>
      <c r="AB1785" s="99">
        <v>27.876504415119573</v>
      </c>
      <c r="AC1785" s="99">
        <v>602.79207907235354</v>
      </c>
      <c r="AD1785" s="99">
        <v>119.28763135355727</v>
      </c>
    </row>
    <row r="1786" spans="4:30" hidden="1" outlineLevel="1" x14ac:dyDescent="0.2">
      <c r="F1786" s="91" t="s">
        <v>209</v>
      </c>
      <c r="G1786" s="86" t="s">
        <v>681</v>
      </c>
      <c r="H1786" s="92">
        <v>57421.177131144374</v>
      </c>
      <c r="I1786" s="99">
        <v>41027.488040942771</v>
      </c>
      <c r="J1786" s="99">
        <v>7021.1541635725398</v>
      </c>
      <c r="K1786" s="99">
        <v>2021.7139824288165</v>
      </c>
      <c r="L1786" s="99">
        <v>337.95560699408082</v>
      </c>
      <c r="M1786" s="99">
        <v>53.395365245778862</v>
      </c>
      <c r="N1786" s="99">
        <v>2413.0649546686764</v>
      </c>
      <c r="O1786" s="99">
        <v>377.2565533998565</v>
      </c>
      <c r="P1786" s="99">
        <v>96.889933644419372</v>
      </c>
      <c r="Q1786" s="99">
        <v>185.32020359412846</v>
      </c>
      <c r="R1786" s="99">
        <v>32.344800457795763</v>
      </c>
      <c r="S1786" s="99">
        <v>691.81149109620003</v>
      </c>
      <c r="T1786" s="99">
        <v>2.623725735899523</v>
      </c>
      <c r="U1786" s="99">
        <v>57.681577565439056</v>
      </c>
      <c r="V1786" s="99">
        <v>272.67616570275612</v>
      </c>
      <c r="W1786" s="99">
        <v>48.535270701908871</v>
      </c>
      <c r="X1786" s="99">
        <v>381.51673970600359</v>
      </c>
      <c r="Y1786" s="99">
        <v>103.2558904130393</v>
      </c>
      <c r="Z1786" s="99">
        <v>1.6358570672385757</v>
      </c>
      <c r="AA1786" s="99">
        <v>104.89174748027787</v>
      </c>
      <c r="AB1786" s="99">
        <v>2.9422701601394872</v>
      </c>
      <c r="AC1786" s="99">
        <v>4528.2483506713379</v>
      </c>
      <c r="AD1786" s="99">
        <v>1250.0593728464203</v>
      </c>
    </row>
    <row r="1787" spans="4:30" collapsed="1" x14ac:dyDescent="0.2">
      <c r="D1787" s="86" t="s">
        <v>478</v>
      </c>
      <c r="E1787" s="104">
        <v>634789</v>
      </c>
      <c r="F1787" s="104" t="s">
        <v>209</v>
      </c>
      <c r="G1787" s="86" t="s">
        <v>679</v>
      </c>
      <c r="H1787" s="92">
        <v>634789</v>
      </c>
      <c r="I1787" s="99">
        <v>358366.91131377948</v>
      </c>
      <c r="J1787" s="99">
        <v>22862.759743580053</v>
      </c>
      <c r="K1787" s="99">
        <v>57897.505286195366</v>
      </c>
      <c r="L1787" s="99">
        <v>1878.328852103087</v>
      </c>
      <c r="M1787" s="99">
        <v>148.14979737236368</v>
      </c>
      <c r="N1787" s="99">
        <v>59923.983935670818</v>
      </c>
      <c r="O1787" s="99">
        <v>42794.932085950044</v>
      </c>
      <c r="P1787" s="99">
        <v>7199.9493551740734</v>
      </c>
      <c r="Q1787" s="99">
        <v>2322.3622691606743</v>
      </c>
      <c r="R1787" s="99">
        <v>129.02214507979497</v>
      </c>
      <c r="S1787" s="99">
        <v>52446.265855364589</v>
      </c>
      <c r="T1787" s="99">
        <v>1479.1001727360199</v>
      </c>
      <c r="U1787" s="99">
        <v>22485.195766670859</v>
      </c>
      <c r="V1787" s="99">
        <v>81476.599486010819</v>
      </c>
      <c r="W1787" s="99">
        <v>14899.683477561484</v>
      </c>
      <c r="X1787" s="99">
        <v>120340.57890297918</v>
      </c>
      <c r="Y1787" s="99">
        <v>13116.822782365321</v>
      </c>
      <c r="Z1787" s="99">
        <v>192.29836790336805</v>
      </c>
      <c r="AA1787" s="99">
        <v>13309.121150268689</v>
      </c>
      <c r="AB1787" s="99">
        <v>177.76390229678236</v>
      </c>
      <c r="AC1787" s="99">
        <v>5863.6466055552182</v>
      </c>
      <c r="AD1787" s="99">
        <v>1497.9685905052143</v>
      </c>
    </row>
    <row r="1788" spans="4:30" hidden="1" outlineLevel="1" x14ac:dyDescent="0.2">
      <c r="F1788" s="91" t="s">
        <v>209</v>
      </c>
      <c r="G1788" s="86" t="s">
        <v>687</v>
      </c>
      <c r="H1788" s="92">
        <v>159268.92581494935</v>
      </c>
      <c r="I1788" s="99">
        <v>78453.16376478599</v>
      </c>
      <c r="J1788" s="99">
        <v>3878.2202156194162</v>
      </c>
      <c r="K1788" s="99">
        <v>14205.698385967899</v>
      </c>
      <c r="L1788" s="99">
        <v>447.14494931084266</v>
      </c>
      <c r="M1788" s="99">
        <v>41.931822557476416</v>
      </c>
      <c r="N1788" s="99">
        <v>14694.775157836219</v>
      </c>
      <c r="O1788" s="99">
        <v>10798.540622615375</v>
      </c>
      <c r="P1788" s="99">
        <v>2012.0827221159391</v>
      </c>
      <c r="Q1788" s="99">
        <v>909.22271714294118</v>
      </c>
      <c r="R1788" s="99">
        <v>40.886729252604525</v>
      </c>
      <c r="S1788" s="99">
        <v>13760.73279112686</v>
      </c>
      <c r="T1788" s="99">
        <v>377.22068266869496</v>
      </c>
      <c r="U1788" s="99">
        <v>6173.1522003180844</v>
      </c>
      <c r="V1788" s="99">
        <v>32625.282834653317</v>
      </c>
      <c r="W1788" s="99">
        <v>5891.5853398899626</v>
      </c>
      <c r="X1788" s="99">
        <v>45067.24105753006</v>
      </c>
      <c r="Y1788" s="99">
        <v>3316.2146900753096</v>
      </c>
      <c r="Z1788" s="99">
        <v>55.545328450168483</v>
      </c>
      <c r="AA1788" s="99">
        <v>3371.7600185254782</v>
      </c>
      <c r="AB1788" s="99">
        <v>43.032809525390725</v>
      </c>
      <c r="AC1788" s="99">
        <v>0</v>
      </c>
      <c r="AD1788" s="99">
        <v>0</v>
      </c>
    </row>
    <row r="1789" spans="4:30" hidden="1" outlineLevel="1" x14ac:dyDescent="0.2">
      <c r="F1789" s="91" t="s">
        <v>209</v>
      </c>
      <c r="G1789" s="86" t="s">
        <v>686</v>
      </c>
      <c r="H1789" s="92">
        <v>581.93969221289512</v>
      </c>
      <c r="I1789" s="99">
        <v>286.65359385579598</v>
      </c>
      <c r="J1789" s="99">
        <v>14.170311421787416</v>
      </c>
      <c r="K1789" s="99">
        <v>51.905038626332157</v>
      </c>
      <c r="L1789" s="99">
        <v>1.633786332425168</v>
      </c>
      <c r="M1789" s="99">
        <v>0.15321125441239805</v>
      </c>
      <c r="N1789" s="99">
        <v>53.692036213169722</v>
      </c>
      <c r="O1789" s="99">
        <v>39.455903743424336</v>
      </c>
      <c r="P1789" s="99">
        <v>7.3517843736541924</v>
      </c>
      <c r="Q1789" s="99">
        <v>3.3221344682257619</v>
      </c>
      <c r="R1789" s="99">
        <v>0.14939267352438765</v>
      </c>
      <c r="S1789" s="99">
        <v>50.279215258828678</v>
      </c>
      <c r="T1789" s="99">
        <v>1.3782957776937164</v>
      </c>
      <c r="U1789" s="99">
        <v>22.555575565382949</v>
      </c>
      <c r="V1789" s="99">
        <v>119.20685063962885</v>
      </c>
      <c r="W1789" s="99">
        <v>21.526781459712446</v>
      </c>
      <c r="X1789" s="99">
        <v>164.66750344241797</v>
      </c>
      <c r="Y1789" s="99">
        <v>12.116845430957051</v>
      </c>
      <c r="Z1789" s="99">
        <v>0.20295252935724387</v>
      </c>
      <c r="AA1789" s="99">
        <v>12.319797960314295</v>
      </c>
      <c r="AB1789" s="99">
        <v>0.15723406058102177</v>
      </c>
      <c r="AC1789" s="99">
        <v>0</v>
      </c>
      <c r="AD1789" s="99">
        <v>0</v>
      </c>
    </row>
    <row r="1790" spans="4:30" hidden="1" outlineLevel="1" x14ac:dyDescent="0.2">
      <c r="F1790" s="91" t="s">
        <v>209</v>
      </c>
      <c r="G1790" s="86" t="s">
        <v>685</v>
      </c>
      <c r="H1790" s="92">
        <v>128.00259424909729</v>
      </c>
      <c r="I1790" s="99">
        <v>62.320294392398225</v>
      </c>
      <c r="J1790" s="99">
        <v>3.0076589320011768</v>
      </c>
      <c r="K1790" s="99">
        <v>10.941716133984235</v>
      </c>
      <c r="L1790" s="99">
        <v>0.3379793165586697</v>
      </c>
      <c r="M1790" s="99">
        <v>4.2093536416203815E-2</v>
      </c>
      <c r="N1790" s="99">
        <v>11.321788986959108</v>
      </c>
      <c r="O1790" s="99">
        <v>8.2666375562246763</v>
      </c>
      <c r="P1790" s="99">
        <v>1.5367582798607144</v>
      </c>
      <c r="Q1790" s="99">
        <v>0.91438948758482719</v>
      </c>
      <c r="R1790" s="99">
        <v>0</v>
      </c>
      <c r="S1790" s="99">
        <v>10.717785323670219</v>
      </c>
      <c r="T1790" s="99">
        <v>0.28865678920830895</v>
      </c>
      <c r="U1790" s="99">
        <v>4.725476446392566</v>
      </c>
      <c r="V1790" s="99">
        <v>32.920896929921675</v>
      </c>
      <c r="W1790" s="99">
        <v>0</v>
      </c>
      <c r="X1790" s="99">
        <v>37.935030165522548</v>
      </c>
      <c r="Y1790" s="99">
        <v>2.488015712177722</v>
      </c>
      <c r="Z1790" s="99">
        <v>4.1475289516523656E-2</v>
      </c>
      <c r="AA1790" s="99">
        <v>2.5294910016942458</v>
      </c>
      <c r="AB1790" s="99">
        <v>3.3224061160189652E-2</v>
      </c>
      <c r="AC1790" s="99">
        <v>0.11296891054023959</v>
      </c>
      <c r="AD1790" s="99">
        <v>2.4352475151307937E-2</v>
      </c>
    </row>
    <row r="1791" spans="4:30" hidden="1" outlineLevel="1" x14ac:dyDescent="0.2">
      <c r="F1791" s="91" t="s">
        <v>209</v>
      </c>
      <c r="G1791" s="86" t="s">
        <v>684</v>
      </c>
      <c r="H1791" s="92">
        <v>82011.0673497018</v>
      </c>
      <c r="I1791" s="99">
        <v>54811.494125078498</v>
      </c>
      <c r="J1791" s="99">
        <v>2583.6707456261288</v>
      </c>
      <c r="K1791" s="99">
        <v>9381.4670459268509</v>
      </c>
      <c r="L1791" s="99">
        <v>289.93614755951592</v>
      </c>
      <c r="M1791" s="99">
        <v>0</v>
      </c>
      <c r="N1791" s="99">
        <v>9671.4031934863669</v>
      </c>
      <c r="O1791" s="99">
        <v>7034.4605442108959</v>
      </c>
      <c r="P1791" s="99">
        <v>1310.1687497363894</v>
      </c>
      <c r="Q1791" s="99">
        <v>0</v>
      </c>
      <c r="R1791" s="99">
        <v>0</v>
      </c>
      <c r="S1791" s="99">
        <v>8344.629293947286</v>
      </c>
      <c r="T1791" s="99">
        <v>250.77418339261479</v>
      </c>
      <c r="U1791" s="99">
        <v>4044.4201147395406</v>
      </c>
      <c r="V1791" s="99">
        <v>0</v>
      </c>
      <c r="W1791" s="99">
        <v>0</v>
      </c>
      <c r="X1791" s="99">
        <v>4295.1942981321554</v>
      </c>
      <c r="Y1791" s="99">
        <v>2121.213127040322</v>
      </c>
      <c r="Z1791" s="99">
        <v>35.390138474780365</v>
      </c>
      <c r="AA1791" s="99">
        <v>2156.6032655151025</v>
      </c>
      <c r="AB1791" s="99">
        <v>28.671942058708289</v>
      </c>
      <c r="AC1791" s="99">
        <v>98.226090112448276</v>
      </c>
      <c r="AD1791" s="99">
        <v>21.174395745115039</v>
      </c>
    </row>
    <row r="1792" spans="4:30" hidden="1" outlineLevel="1" x14ac:dyDescent="0.2">
      <c r="F1792" s="91" t="s">
        <v>209</v>
      </c>
      <c r="G1792" s="86" t="s">
        <v>683</v>
      </c>
      <c r="H1792" s="92">
        <v>33846.976198714488</v>
      </c>
      <c r="I1792" s="99">
        <v>25307.433236178</v>
      </c>
      <c r="J1792" s="99">
        <v>1220.0794220322416</v>
      </c>
      <c r="K1792" s="99">
        <v>3681.4880690316381</v>
      </c>
      <c r="L1792" s="99">
        <v>0</v>
      </c>
      <c r="M1792" s="99">
        <v>0</v>
      </c>
      <c r="N1792" s="99">
        <v>3681.4880690316381</v>
      </c>
      <c r="O1792" s="99">
        <v>2345.8585268148549</v>
      </c>
      <c r="P1792" s="99">
        <v>0</v>
      </c>
      <c r="Q1792" s="99">
        <v>0</v>
      </c>
      <c r="R1792" s="99">
        <v>0</v>
      </c>
      <c r="S1792" s="99">
        <v>2345.8585268148549</v>
      </c>
      <c r="T1792" s="99">
        <v>63.427093267267196</v>
      </c>
      <c r="U1792" s="99">
        <v>0</v>
      </c>
      <c r="V1792" s="99">
        <v>0</v>
      </c>
      <c r="W1792" s="99">
        <v>0</v>
      </c>
      <c r="X1792" s="99">
        <v>63.427093267267196</v>
      </c>
      <c r="Y1792" s="99">
        <v>865.25606034980149</v>
      </c>
      <c r="Z1792" s="99">
        <v>0</v>
      </c>
      <c r="AA1792" s="99">
        <v>865.25606034980149</v>
      </c>
      <c r="AB1792" s="99">
        <v>8.9787899724988023</v>
      </c>
      <c r="AC1792" s="99">
        <v>304.86445337392098</v>
      </c>
      <c r="AD1792" s="99">
        <v>49.590547694262625</v>
      </c>
    </row>
    <row r="1793" spans="4:30" hidden="1" outlineLevel="1" x14ac:dyDescent="0.2">
      <c r="F1793" s="91" t="s">
        <v>209</v>
      </c>
      <c r="G1793" s="86" t="s">
        <v>682</v>
      </c>
      <c r="H1793" s="92">
        <v>41928.269441915174</v>
      </c>
      <c r="I1793" s="99">
        <v>15732.622478694269</v>
      </c>
      <c r="J1793" s="99">
        <v>1019.5755975964142</v>
      </c>
      <c r="K1793" s="99">
        <v>3420.7866557347438</v>
      </c>
      <c r="L1793" s="99">
        <v>108.72036590339833</v>
      </c>
      <c r="M1793" s="99">
        <v>10.022746772388137</v>
      </c>
      <c r="N1793" s="99">
        <v>3539.5297684105303</v>
      </c>
      <c r="O1793" s="99">
        <v>3118.778925154932</v>
      </c>
      <c r="P1793" s="99">
        <v>578.16160222187636</v>
      </c>
      <c r="Q1793" s="99">
        <v>262.70183346752611</v>
      </c>
      <c r="R1793" s="99">
        <v>12.172063054862578</v>
      </c>
      <c r="S1793" s="99">
        <v>3971.8144238991972</v>
      </c>
      <c r="T1793" s="99">
        <v>119.51751848617234</v>
      </c>
      <c r="U1793" s="99">
        <v>2098.5485778593561</v>
      </c>
      <c r="V1793" s="99">
        <v>11914.687552069609</v>
      </c>
      <c r="W1793" s="99">
        <v>2260.4950878712089</v>
      </c>
      <c r="X1793" s="99">
        <v>16393.248736286347</v>
      </c>
      <c r="Y1793" s="99">
        <v>844.97122164213715</v>
      </c>
      <c r="Z1793" s="99">
        <v>13.754784473676242</v>
      </c>
      <c r="AA1793" s="99">
        <v>858.72600611581345</v>
      </c>
      <c r="AB1793" s="99">
        <v>15.342355640222964</v>
      </c>
      <c r="AC1793" s="99">
        <v>331.75789605892669</v>
      </c>
      <c r="AD1793" s="99">
        <v>65.652179213454545</v>
      </c>
    </row>
    <row r="1794" spans="4:30" hidden="1" outlineLevel="1" x14ac:dyDescent="0.2">
      <c r="F1794" s="91" t="s">
        <v>209</v>
      </c>
      <c r="G1794" s="86" t="s">
        <v>681</v>
      </c>
      <c r="H1794" s="92">
        <v>31602.818908257144</v>
      </c>
      <c r="I1794" s="99">
        <v>22580.245470365891</v>
      </c>
      <c r="J1794" s="99">
        <v>3864.2235259574618</v>
      </c>
      <c r="K1794" s="99">
        <v>1112.688106777513</v>
      </c>
      <c r="L1794" s="99">
        <v>186.00018983364239</v>
      </c>
      <c r="M1794" s="99">
        <v>29.38713803356276</v>
      </c>
      <c r="N1794" s="99">
        <v>1328.0754346447181</v>
      </c>
      <c r="O1794" s="99">
        <v>207.63020081980162</v>
      </c>
      <c r="P1794" s="99">
        <v>53.32518732599889</v>
      </c>
      <c r="Q1794" s="99">
        <v>101.99444049798196</v>
      </c>
      <c r="R1794" s="99">
        <v>17.80156594764432</v>
      </c>
      <c r="S1794" s="99">
        <v>380.75139459142679</v>
      </c>
      <c r="T1794" s="99">
        <v>1.4440165360454331</v>
      </c>
      <c r="U1794" s="99">
        <v>31.746135158111297</v>
      </c>
      <c r="V1794" s="99">
        <v>150.07242825449165</v>
      </c>
      <c r="W1794" s="99">
        <v>26.712294092343281</v>
      </c>
      <c r="X1794" s="99">
        <v>209.97487404099166</v>
      </c>
      <c r="Y1794" s="99">
        <v>56.828810710051229</v>
      </c>
      <c r="Z1794" s="99">
        <v>0.90032453597495665</v>
      </c>
      <c r="AA1794" s="99">
        <v>57.729135246026189</v>
      </c>
      <c r="AB1794" s="99">
        <v>1.6193334183604511</v>
      </c>
      <c r="AC1794" s="99">
        <v>2492.2061815459056</v>
      </c>
      <c r="AD1794" s="99">
        <v>687.99355844636273</v>
      </c>
    </row>
    <row r="1795" spans="4:30" collapsed="1" x14ac:dyDescent="0.2">
      <c r="D1795" s="84" t="s">
        <v>477</v>
      </c>
      <c r="E1795" s="104">
        <v>349368</v>
      </c>
      <c r="F1795" s="104" t="s">
        <v>209</v>
      </c>
      <c r="G1795" s="86" t="s">
        <v>679</v>
      </c>
      <c r="H1795" s="92">
        <v>349368</v>
      </c>
      <c r="I1795" s="99">
        <v>197233.93296335082</v>
      </c>
      <c r="J1795" s="99">
        <v>12582.947477185451</v>
      </c>
      <c r="K1795" s="99">
        <v>31864.975018198966</v>
      </c>
      <c r="L1795" s="99">
        <v>1033.7734182563834</v>
      </c>
      <c r="M1795" s="99">
        <v>81.537012154255919</v>
      </c>
      <c r="N1795" s="99">
        <v>32980.285448609604</v>
      </c>
      <c r="O1795" s="99">
        <v>23552.991360915508</v>
      </c>
      <c r="P1795" s="99">
        <v>3962.6268040537184</v>
      </c>
      <c r="Q1795" s="99">
        <v>1278.1555150642598</v>
      </c>
      <c r="R1795" s="99">
        <v>71.009750928635825</v>
      </c>
      <c r="S1795" s="99">
        <v>28864.783430962121</v>
      </c>
      <c r="T1795" s="99">
        <v>814.05044691769672</v>
      </c>
      <c r="U1795" s="99">
        <v>12375.14808008687</v>
      </c>
      <c r="V1795" s="99">
        <v>44842.170562546969</v>
      </c>
      <c r="W1795" s="99">
        <v>8200.319503313227</v>
      </c>
      <c r="X1795" s="99">
        <v>66231.688592864753</v>
      </c>
      <c r="Y1795" s="99">
        <v>7219.0887709607568</v>
      </c>
      <c r="Z1795" s="99">
        <v>105.83500375347381</v>
      </c>
      <c r="AA1795" s="99">
        <v>7324.9237747142306</v>
      </c>
      <c r="AB1795" s="99">
        <v>97.835688736922435</v>
      </c>
      <c r="AC1795" s="99">
        <v>3227.1675900017417</v>
      </c>
      <c r="AD1795" s="99">
        <v>824.43503357434622</v>
      </c>
    </row>
    <row r="1796" spans="4:30" hidden="1" outlineLevel="1" x14ac:dyDescent="0.2">
      <c r="E1796" s="93"/>
      <c r="F1796" s="93"/>
      <c r="G1796" s="86" t="s">
        <v>687</v>
      </c>
      <c r="H1796" s="92">
        <v>8219007.3961402588</v>
      </c>
      <c r="I1796" s="92">
        <v>4028631.8351245672</v>
      </c>
      <c r="J1796" s="92">
        <v>202352.46934024699</v>
      </c>
      <c r="K1796" s="92">
        <v>738550.89888057881</v>
      </c>
      <c r="L1796" s="92">
        <v>23162.950133144237</v>
      </c>
      <c r="M1796" s="92">
        <v>2176.7602523038636</v>
      </c>
      <c r="N1796" s="92">
        <v>763890.60926602688</v>
      </c>
      <c r="O1796" s="92">
        <v>561695.7464511611</v>
      </c>
      <c r="P1796" s="92">
        <v>104822.920135507</v>
      </c>
      <c r="Q1796" s="92">
        <v>47231.343469183339</v>
      </c>
      <c r="R1796" s="92">
        <v>2121.0539447007204</v>
      </c>
      <c r="S1796" s="92">
        <v>715871.06400055205</v>
      </c>
      <c r="T1796" s="92">
        <v>19449.63004461705</v>
      </c>
      <c r="U1796" s="92">
        <v>319279.61187668086</v>
      </c>
      <c r="V1796" s="92">
        <v>1689118.0456641554</v>
      </c>
      <c r="W1796" s="92">
        <v>303420.34538055985</v>
      </c>
      <c r="X1796" s="92">
        <v>2331267.6329660127</v>
      </c>
      <c r="Y1796" s="92">
        <v>171872.43659659487</v>
      </c>
      <c r="Z1796" s="92">
        <v>2870.1645606829352</v>
      </c>
      <c r="AA1796" s="92">
        <v>174742.60115727776</v>
      </c>
      <c r="AB1796" s="92">
        <v>2251.1842855723862</v>
      </c>
      <c r="AC1796" s="92">
        <v>0</v>
      </c>
      <c r="AD1796" s="92">
        <v>0</v>
      </c>
    </row>
    <row r="1797" spans="4:30" hidden="1" outlineLevel="1" x14ac:dyDescent="0.2">
      <c r="E1797" s="93"/>
      <c r="F1797" s="93"/>
      <c r="G1797" s="86" t="s">
        <v>686</v>
      </c>
      <c r="H1797" s="92">
        <v>142101.27321094065</v>
      </c>
      <c r="I1797" s="92">
        <v>60550.535711455297</v>
      </c>
      <c r="J1797" s="92">
        <v>4526.7358069765769</v>
      </c>
      <c r="K1797" s="92">
        <v>15255.661534264918</v>
      </c>
      <c r="L1797" s="92">
        <v>458.30599506245483</v>
      </c>
      <c r="M1797" s="92">
        <v>76.947696199082074</v>
      </c>
      <c r="N1797" s="92">
        <v>15790.915225526454</v>
      </c>
      <c r="O1797" s="92">
        <v>11586.678250184903</v>
      </c>
      <c r="P1797" s="92">
        <v>2236.1340740439923</v>
      </c>
      <c r="Q1797" s="92">
        <v>954.13837719010849</v>
      </c>
      <c r="R1797" s="92">
        <v>41.528170377204887</v>
      </c>
      <c r="S1797" s="92">
        <v>14818.478871796211</v>
      </c>
      <c r="T1797" s="92">
        <v>328.91713291238955</v>
      </c>
      <c r="U1797" s="92">
        <v>5924.2691831371967</v>
      </c>
      <c r="V1797" s="92">
        <v>31708.544337741725</v>
      </c>
      <c r="W1797" s="92">
        <v>5067.6064980982974</v>
      </c>
      <c r="X1797" s="92">
        <v>43029.337151889617</v>
      </c>
      <c r="Y1797" s="92">
        <v>3282.2428053597132</v>
      </c>
      <c r="Z1797" s="92">
        <v>50.929129028514716</v>
      </c>
      <c r="AA1797" s="92">
        <v>3333.1719343882278</v>
      </c>
      <c r="AB1797" s="92">
        <v>52.098508908286952</v>
      </c>
      <c r="AC1797" s="92">
        <v>0</v>
      </c>
      <c r="AD1797" s="92">
        <v>0</v>
      </c>
    </row>
    <row r="1798" spans="4:30" hidden="1" outlineLevel="1" x14ac:dyDescent="0.2">
      <c r="E1798" s="93"/>
      <c r="F1798" s="93"/>
      <c r="G1798" s="86" t="s">
        <v>685</v>
      </c>
      <c r="H1798" s="92">
        <v>31549.965266352854</v>
      </c>
      <c r="I1798" s="92">
        <v>13321.986115559042</v>
      </c>
      <c r="J1798" s="92">
        <v>953.00113752593211</v>
      </c>
      <c r="K1798" s="92">
        <v>3201.234112781729</v>
      </c>
      <c r="L1798" s="92">
        <v>94.467408419366848</v>
      </c>
      <c r="M1798" s="92">
        <v>23.091492866088359</v>
      </c>
      <c r="N1798" s="92">
        <v>3318.7930140671833</v>
      </c>
      <c r="O1798" s="92">
        <v>2416.8740415213219</v>
      </c>
      <c r="P1798" s="92">
        <v>464.53864758518091</v>
      </c>
      <c r="Q1798" s="92">
        <v>261.4787653403065</v>
      </c>
      <c r="R1798" s="92">
        <v>0</v>
      </c>
      <c r="S1798" s="92">
        <v>3142.8914544468093</v>
      </c>
      <c r="T1798" s="92">
        <v>69.243288422631011</v>
      </c>
      <c r="U1798" s="92">
        <v>1241.6789483334614</v>
      </c>
      <c r="V1798" s="92">
        <v>8756.1887582098207</v>
      </c>
      <c r="W1798" s="92">
        <v>0</v>
      </c>
      <c r="X1798" s="92">
        <v>10067.110994965913</v>
      </c>
      <c r="Y1798" s="92">
        <v>673.37500279067956</v>
      </c>
      <c r="Z1798" s="92">
        <v>10.435897482428413</v>
      </c>
      <c r="AA1798" s="92">
        <v>683.81090027310779</v>
      </c>
      <c r="AB1798" s="92">
        <v>10.909725429934408</v>
      </c>
      <c r="AC1798" s="92">
        <v>42.202015054180805</v>
      </c>
      <c r="AD1798" s="92">
        <v>9.259909030749343</v>
      </c>
    </row>
    <row r="1799" spans="4:30" hidden="1" outlineLevel="1" x14ac:dyDescent="0.2">
      <c r="E1799" s="93"/>
      <c r="F1799" s="93"/>
      <c r="G1799" s="86" t="s">
        <v>684</v>
      </c>
      <c r="H1799" s="92">
        <v>4130030.3944703531</v>
      </c>
      <c r="I1799" s="92">
        <v>2749116.0493673412</v>
      </c>
      <c r="J1799" s="92">
        <v>131695.8328595027</v>
      </c>
      <c r="K1799" s="92">
        <v>476547.2219163843</v>
      </c>
      <c r="L1799" s="92">
        <v>14686.043048751575</v>
      </c>
      <c r="M1799" s="92">
        <v>0</v>
      </c>
      <c r="N1799" s="92">
        <v>491233.2649651359</v>
      </c>
      <c r="O1799" s="92">
        <v>357435.61716248083</v>
      </c>
      <c r="P1799" s="92">
        <v>66674.042084605258</v>
      </c>
      <c r="Q1799" s="92">
        <v>0</v>
      </c>
      <c r="R1799" s="92">
        <v>0</v>
      </c>
      <c r="S1799" s="92">
        <v>424109.65924708615</v>
      </c>
      <c r="T1799" s="92">
        <v>12633.722875076441</v>
      </c>
      <c r="U1799" s="92">
        <v>204434.96804964682</v>
      </c>
      <c r="V1799" s="92">
        <v>0</v>
      </c>
      <c r="W1799" s="92">
        <v>0</v>
      </c>
      <c r="X1799" s="92">
        <v>217068.69092472323</v>
      </c>
      <c r="Y1799" s="92">
        <v>107405.79316808988</v>
      </c>
      <c r="Z1799" s="92">
        <v>1786.5708545750986</v>
      </c>
      <c r="AA1799" s="92">
        <v>109192.36402266496</v>
      </c>
      <c r="AB1799" s="92">
        <v>1465.1994389873223</v>
      </c>
      <c r="AC1799" s="92">
        <v>5058.743702685304</v>
      </c>
      <c r="AD1799" s="92">
        <v>1090.5899422259633</v>
      </c>
    </row>
    <row r="1800" spans="4:30" hidden="1" outlineLevel="1" x14ac:dyDescent="0.2">
      <c r="E1800" s="93"/>
      <c r="F1800" s="93"/>
      <c r="G1800" s="86" t="s">
        <v>683</v>
      </c>
      <c r="H1800" s="92">
        <v>1721158.3071716148</v>
      </c>
      <c r="I1800" s="92">
        <v>1281540.6964399987</v>
      </c>
      <c r="J1800" s="92">
        <v>63017.833532163349</v>
      </c>
      <c r="K1800" s="92">
        <v>189350.20537150238</v>
      </c>
      <c r="L1800" s="92">
        <v>0</v>
      </c>
      <c r="M1800" s="92">
        <v>0</v>
      </c>
      <c r="N1800" s="92">
        <v>189350.20537150238</v>
      </c>
      <c r="O1800" s="92">
        <v>120691.8021965076</v>
      </c>
      <c r="P1800" s="92">
        <v>0</v>
      </c>
      <c r="Q1800" s="92">
        <v>0</v>
      </c>
      <c r="R1800" s="92">
        <v>0</v>
      </c>
      <c r="S1800" s="92">
        <v>120691.8021965076</v>
      </c>
      <c r="T1800" s="92">
        <v>3229.5444597898913</v>
      </c>
      <c r="U1800" s="92">
        <v>0</v>
      </c>
      <c r="V1800" s="92">
        <v>0</v>
      </c>
      <c r="W1800" s="92">
        <v>0</v>
      </c>
      <c r="X1800" s="92">
        <v>3229.5444597898913</v>
      </c>
      <c r="Y1800" s="92">
        <v>44328.273509626335</v>
      </c>
      <c r="Z1800" s="92">
        <v>0</v>
      </c>
      <c r="AA1800" s="92">
        <v>44328.273509626335</v>
      </c>
      <c r="AB1800" s="92">
        <v>465.16904463826455</v>
      </c>
      <c r="AC1800" s="92">
        <v>15940.765207224151</v>
      </c>
      <c r="AD1800" s="92">
        <v>2594.0174101640159</v>
      </c>
    </row>
    <row r="1801" spans="4:30" hidden="1" outlineLevel="1" x14ac:dyDescent="0.2">
      <c r="E1801" s="93"/>
      <c r="F1801" s="93"/>
      <c r="G1801" s="86" t="s">
        <v>682</v>
      </c>
      <c r="H1801" s="92">
        <v>2341850.9706129315</v>
      </c>
      <c r="I1801" s="92">
        <v>880646.47803973954</v>
      </c>
      <c r="J1801" s="92">
        <v>56926.559128392997</v>
      </c>
      <c r="K1801" s="92">
        <v>191040.11233244021</v>
      </c>
      <c r="L1801" s="92">
        <v>5982.3957861961671</v>
      </c>
      <c r="M1801" s="92">
        <v>513.65784375106534</v>
      </c>
      <c r="N1801" s="92">
        <v>197536.16596238743</v>
      </c>
      <c r="O1801" s="92">
        <v>174685.20176829278</v>
      </c>
      <c r="P1801" s="92">
        <v>32454.926680198187</v>
      </c>
      <c r="Q1801" s="92">
        <v>14677.267616416062</v>
      </c>
      <c r="R1801" s="92">
        <v>680.06661792982732</v>
      </c>
      <c r="S1801" s="92">
        <v>222497.46268283686</v>
      </c>
      <c r="T1801" s="92">
        <v>6668.4296473104023</v>
      </c>
      <c r="U1801" s="92">
        <v>116697.11587837854</v>
      </c>
      <c r="V1801" s="92">
        <v>664283.64635243872</v>
      </c>
      <c r="W1801" s="92">
        <v>125291.19473666757</v>
      </c>
      <c r="X1801" s="92">
        <v>912940.38661479531</v>
      </c>
      <c r="Y1801" s="92">
        <v>47200.856416037524</v>
      </c>
      <c r="Z1801" s="92">
        <v>768.27663378920283</v>
      </c>
      <c r="AA1801" s="92">
        <v>47969.133049826734</v>
      </c>
      <c r="AB1801" s="92">
        <v>859.15207383249594</v>
      </c>
      <c r="AC1801" s="92">
        <v>18810.357356142074</v>
      </c>
      <c r="AD1801" s="92">
        <v>3665.2757049781089</v>
      </c>
    </row>
    <row r="1802" spans="4:30" hidden="1" outlineLevel="1" x14ac:dyDescent="0.2">
      <c r="E1802" s="93"/>
      <c r="F1802" s="93"/>
      <c r="G1802" s="86" t="s">
        <v>681</v>
      </c>
      <c r="H1802" s="92">
        <v>1570472.693127552</v>
      </c>
      <c r="I1802" s="92">
        <v>1102615.8955804715</v>
      </c>
      <c r="J1802" s="92">
        <v>192710.24001851233</v>
      </c>
      <c r="K1802" s="92">
        <v>55339.809632917386</v>
      </c>
      <c r="L1802" s="92">
        <v>9571.0568505219035</v>
      </c>
      <c r="M1802" s="92">
        <v>1550.2215971189837</v>
      </c>
      <c r="N1802" s="92">
        <v>66461.088080558286</v>
      </c>
      <c r="O1802" s="92">
        <v>10549.535776235511</v>
      </c>
      <c r="P1802" s="92">
        <v>2739.8419958468712</v>
      </c>
      <c r="Q1802" s="92">
        <v>5272.0406705371597</v>
      </c>
      <c r="R1802" s="92">
        <v>919.08798315060562</v>
      </c>
      <c r="S1802" s="92">
        <v>19480.506425770145</v>
      </c>
      <c r="T1802" s="92">
        <v>72.733863150459371</v>
      </c>
      <c r="U1802" s="92">
        <v>1618.8260607132743</v>
      </c>
      <c r="V1802" s="92">
        <v>7726.1827098374852</v>
      </c>
      <c r="W1802" s="92">
        <v>1367.5528970779014</v>
      </c>
      <c r="X1802" s="92">
        <v>10785.29553077912</v>
      </c>
      <c r="Y1802" s="92">
        <v>2879.505808664383</v>
      </c>
      <c r="Z1802" s="92">
        <v>45.865252745326238</v>
      </c>
      <c r="AA1802" s="92">
        <v>2925.3710614097095</v>
      </c>
      <c r="AB1802" s="92">
        <v>80.894774361665156</v>
      </c>
      <c r="AC1802" s="92">
        <v>139725.01843108903</v>
      </c>
      <c r="AD1802" s="92">
        <v>35688.383224600504</v>
      </c>
    </row>
    <row r="1803" spans="4:30" collapsed="1" x14ac:dyDescent="0.2">
      <c r="D1803" s="84" t="s">
        <v>476</v>
      </c>
      <c r="E1803" s="101">
        <v>18156171</v>
      </c>
      <c r="F1803" s="91"/>
      <c r="G1803" s="86" t="s">
        <v>679</v>
      </c>
      <c r="H1803" s="92">
        <v>18156171</v>
      </c>
      <c r="I1803" s="92">
        <v>10116423.476379132</v>
      </c>
      <c r="J1803" s="92">
        <v>652182.67182332091</v>
      </c>
      <c r="K1803" s="92">
        <v>1669285.1437808699</v>
      </c>
      <c r="L1803" s="92">
        <v>53955.219222095708</v>
      </c>
      <c r="M1803" s="92">
        <v>4340.6788822390827</v>
      </c>
      <c r="N1803" s="92">
        <v>1727581.0418852046</v>
      </c>
      <c r="O1803" s="92">
        <v>1239061.4556463838</v>
      </c>
      <c r="P1803" s="92">
        <v>209392.40361778648</v>
      </c>
      <c r="Q1803" s="92">
        <v>68396.268898666982</v>
      </c>
      <c r="R1803" s="92">
        <v>3761.7367161583584</v>
      </c>
      <c r="S1803" s="92">
        <v>1520611.8648789956</v>
      </c>
      <c r="T1803" s="92">
        <v>42452.221311279267</v>
      </c>
      <c r="U1803" s="92">
        <v>649196.46999689017</v>
      </c>
      <c r="V1803" s="92">
        <v>2401592.6078223833</v>
      </c>
      <c r="W1803" s="92">
        <v>435146.69951240369</v>
      </c>
      <c r="X1803" s="92">
        <v>3528387.9986429559</v>
      </c>
      <c r="Y1803" s="92">
        <v>377642.48330716329</v>
      </c>
      <c r="Z1803" s="92">
        <v>5532.2423283035059</v>
      </c>
      <c r="AA1803" s="92">
        <v>383174.72563546686</v>
      </c>
      <c r="AB1803" s="92">
        <v>5184.6078517303558</v>
      </c>
      <c r="AC1803" s="92">
        <v>179577.08671219472</v>
      </c>
      <c r="AD1803" s="92">
        <v>43047.526190999342</v>
      </c>
    </row>
    <row r="1804" spans="4:30" x14ac:dyDescent="0.2">
      <c r="E1804" s="101"/>
      <c r="F1804" s="91"/>
      <c r="G1804" s="86"/>
      <c r="H1804" s="92"/>
      <c r="I1804" s="92"/>
      <c r="J1804" s="92"/>
      <c r="K1804" s="92"/>
      <c r="L1804" s="92"/>
      <c r="M1804" s="92"/>
      <c r="N1804" s="92"/>
      <c r="O1804" s="92"/>
      <c r="P1804" s="92"/>
      <c r="Q1804" s="92"/>
      <c r="R1804" s="92"/>
      <c r="S1804" s="92"/>
      <c r="T1804" s="92"/>
      <c r="U1804" s="92"/>
      <c r="V1804" s="92"/>
      <c r="W1804" s="92"/>
      <c r="X1804" s="92"/>
      <c r="Y1804" s="92"/>
      <c r="Z1804" s="92"/>
      <c r="AA1804" s="92"/>
      <c r="AB1804" s="92"/>
      <c r="AC1804" s="92"/>
      <c r="AD1804" s="92"/>
    </row>
    <row r="1805" spans="4:30" hidden="1" outlineLevel="1" x14ac:dyDescent="0.2">
      <c r="F1805" s="91" t="s">
        <v>209</v>
      </c>
      <c r="G1805" s="86" t="s">
        <v>687</v>
      </c>
      <c r="H1805" s="92">
        <v>1224051.863515412</v>
      </c>
      <c r="I1805" s="99">
        <v>602947.12740476325</v>
      </c>
      <c r="J1805" s="99">
        <v>29805.830972751559</v>
      </c>
      <c r="K1805" s="99">
        <v>109177.05065761016</v>
      </c>
      <c r="L1805" s="99">
        <v>3436.5059327477907</v>
      </c>
      <c r="M1805" s="99">
        <v>322.26453013007597</v>
      </c>
      <c r="N1805" s="99">
        <v>112935.82112048804</v>
      </c>
      <c r="O1805" s="99">
        <v>82991.542165085368</v>
      </c>
      <c r="P1805" s="99">
        <v>15463.742176642498</v>
      </c>
      <c r="Q1805" s="99">
        <v>6987.7771547379916</v>
      </c>
      <c r="R1805" s="99">
        <v>314.23252764854834</v>
      </c>
      <c r="S1805" s="99">
        <v>105757.29402411441</v>
      </c>
      <c r="T1805" s="99">
        <v>2899.1071372808369</v>
      </c>
      <c r="U1805" s="99">
        <v>47443.394346383961</v>
      </c>
      <c r="V1805" s="99">
        <v>250739.67220620488</v>
      </c>
      <c r="W1805" s="99">
        <v>45279.428974936243</v>
      </c>
      <c r="X1805" s="99">
        <v>346361.60266480595</v>
      </c>
      <c r="Y1805" s="99">
        <v>25486.570907875477</v>
      </c>
      <c r="Z1805" s="99">
        <v>426.89032057641094</v>
      </c>
      <c r="AA1805" s="99">
        <v>25913.461228451888</v>
      </c>
      <c r="AB1805" s="99">
        <v>330.72610003698617</v>
      </c>
      <c r="AC1805" s="99">
        <v>0</v>
      </c>
      <c r="AD1805" s="99">
        <v>0</v>
      </c>
    </row>
    <row r="1806" spans="4:30" hidden="1" outlineLevel="1" x14ac:dyDescent="0.2">
      <c r="F1806" s="91" t="s">
        <v>209</v>
      </c>
      <c r="G1806" s="86" t="s">
        <v>686</v>
      </c>
      <c r="H1806" s="92">
        <v>4472.4629180610618</v>
      </c>
      <c r="I1806" s="99">
        <v>2203.0591588861125</v>
      </c>
      <c r="J1806" s="99">
        <v>108.90508624755569</v>
      </c>
      <c r="K1806" s="99">
        <v>398.91308948878338</v>
      </c>
      <c r="L1806" s="99">
        <v>12.556367756976025</v>
      </c>
      <c r="M1806" s="99">
        <v>1.17749598997689</v>
      </c>
      <c r="N1806" s="99">
        <v>412.64695323573631</v>
      </c>
      <c r="O1806" s="99">
        <v>303.23600323604421</v>
      </c>
      <c r="P1806" s="99">
        <v>56.50170186487334</v>
      </c>
      <c r="Q1806" s="99">
        <v>25.532067011020406</v>
      </c>
      <c r="R1806" s="99">
        <v>1.1481485135119316</v>
      </c>
      <c r="S1806" s="99">
        <v>386.41792062544988</v>
      </c>
      <c r="T1806" s="99">
        <v>10.592810283166118</v>
      </c>
      <c r="U1806" s="99">
        <v>173.34953546147554</v>
      </c>
      <c r="V1806" s="99">
        <v>916.15716576613636</v>
      </c>
      <c r="W1806" s="99">
        <v>165.44279950669929</v>
      </c>
      <c r="X1806" s="99">
        <v>1265.5423110174772</v>
      </c>
      <c r="Y1806" s="99">
        <v>93.123295418741662</v>
      </c>
      <c r="Z1806" s="99">
        <v>1.5597796022906492</v>
      </c>
      <c r="AA1806" s="99">
        <v>94.683075021032309</v>
      </c>
      <c r="AB1806" s="99">
        <v>1.2084130276982743</v>
      </c>
      <c r="AC1806" s="99">
        <v>0</v>
      </c>
      <c r="AD1806" s="99">
        <v>0</v>
      </c>
    </row>
    <row r="1807" spans="4:30" hidden="1" outlineLevel="1" x14ac:dyDescent="0.2">
      <c r="F1807" s="91" t="s">
        <v>209</v>
      </c>
      <c r="G1807" s="86" t="s">
        <v>685</v>
      </c>
      <c r="H1807" s="92">
        <v>983.75633051898251</v>
      </c>
      <c r="I1807" s="99">
        <v>478.95891866864076</v>
      </c>
      <c r="J1807" s="99">
        <v>23.115183967601393</v>
      </c>
      <c r="K1807" s="99">
        <v>84.091909048355802</v>
      </c>
      <c r="L1807" s="99">
        <v>2.5975199502756587</v>
      </c>
      <c r="M1807" s="99">
        <v>0.32350737238018024</v>
      </c>
      <c r="N1807" s="99">
        <v>87.012936371011634</v>
      </c>
      <c r="O1807" s="99">
        <v>63.532751627019074</v>
      </c>
      <c r="P1807" s="99">
        <v>11.810664425663404</v>
      </c>
      <c r="Q1807" s="99">
        <v>7.0274860618922661</v>
      </c>
      <c r="R1807" s="99">
        <v>0</v>
      </c>
      <c r="S1807" s="99">
        <v>82.370902114574733</v>
      </c>
      <c r="T1807" s="99">
        <v>2.2184545977118746</v>
      </c>
      <c r="U1807" s="99">
        <v>36.317368379350768</v>
      </c>
      <c r="V1807" s="99">
        <v>253.01159676614748</v>
      </c>
      <c r="W1807" s="99">
        <v>0</v>
      </c>
      <c r="X1807" s="99">
        <v>291.54741974321013</v>
      </c>
      <c r="Y1807" s="99">
        <v>19.121496885621053</v>
      </c>
      <c r="Z1807" s="99">
        <v>0.31875587257697702</v>
      </c>
      <c r="AA1807" s="99">
        <v>19.440252758198028</v>
      </c>
      <c r="AB1807" s="99">
        <v>0.25534154743990217</v>
      </c>
      <c r="AC1807" s="99">
        <v>0.86821584787198225</v>
      </c>
      <c r="AD1807" s="99">
        <v>0.187159500433909</v>
      </c>
    </row>
    <row r="1808" spans="4:30" hidden="1" outlineLevel="1" x14ac:dyDescent="0.2">
      <c r="F1808" s="91" t="s">
        <v>209</v>
      </c>
      <c r="G1808" s="86" t="s">
        <v>684</v>
      </c>
      <c r="H1808" s="92">
        <v>630291.18394963129</v>
      </c>
      <c r="I1808" s="99">
        <v>421250.48048493173</v>
      </c>
      <c r="J1808" s="99">
        <v>19856.647960119986</v>
      </c>
      <c r="K1808" s="99">
        <v>72100.707412426869</v>
      </c>
      <c r="L1808" s="99">
        <v>2228.2870302839283</v>
      </c>
      <c r="M1808" s="99">
        <v>0</v>
      </c>
      <c r="N1808" s="99">
        <v>74328.994442710798</v>
      </c>
      <c r="O1808" s="99">
        <v>54062.928433204623</v>
      </c>
      <c r="P1808" s="99">
        <v>10069.224058796006</v>
      </c>
      <c r="Q1808" s="99">
        <v>0</v>
      </c>
      <c r="R1808" s="99">
        <v>0</v>
      </c>
      <c r="S1808" s="99">
        <v>64132.152492000627</v>
      </c>
      <c r="T1808" s="99">
        <v>1927.3100821935327</v>
      </c>
      <c r="U1808" s="99">
        <v>31083.150419675127</v>
      </c>
      <c r="V1808" s="99">
        <v>0</v>
      </c>
      <c r="W1808" s="99">
        <v>0</v>
      </c>
      <c r="X1808" s="99">
        <v>33010.460501868656</v>
      </c>
      <c r="Y1808" s="99">
        <v>16302.457417737844</v>
      </c>
      <c r="Z1808" s="99">
        <v>271.98880590464381</v>
      </c>
      <c r="AA1808" s="99">
        <v>16574.446223642488</v>
      </c>
      <c r="AB1808" s="99">
        <v>220.35650663171359</v>
      </c>
      <c r="AC1808" s="99">
        <v>754.91077768473042</v>
      </c>
      <c r="AD1808" s="99">
        <v>162.73456004051286</v>
      </c>
    </row>
    <row r="1809" spans="1:30" hidden="1" outlineLevel="1" x14ac:dyDescent="0.2">
      <c r="F1809" s="91" t="s">
        <v>209</v>
      </c>
      <c r="G1809" s="86" t="s">
        <v>683</v>
      </c>
      <c r="H1809" s="92">
        <v>260128.92394675451</v>
      </c>
      <c r="I1809" s="99">
        <v>194498.77403912216</v>
      </c>
      <c r="J1809" s="99">
        <v>9376.8478850077972</v>
      </c>
      <c r="K1809" s="99">
        <v>28293.857752539421</v>
      </c>
      <c r="L1809" s="99">
        <v>0</v>
      </c>
      <c r="M1809" s="99">
        <v>0</v>
      </c>
      <c r="N1809" s="99">
        <v>28293.857752539421</v>
      </c>
      <c r="O1809" s="99">
        <v>18028.956286347478</v>
      </c>
      <c r="P1809" s="99">
        <v>0</v>
      </c>
      <c r="Q1809" s="99">
        <v>0</v>
      </c>
      <c r="R1809" s="99">
        <v>0</v>
      </c>
      <c r="S1809" s="99">
        <v>18028.956286347478</v>
      </c>
      <c r="T1809" s="99">
        <v>487.4651556410318</v>
      </c>
      <c r="U1809" s="99">
        <v>0</v>
      </c>
      <c r="V1809" s="99">
        <v>0</v>
      </c>
      <c r="W1809" s="99">
        <v>0</v>
      </c>
      <c r="X1809" s="99">
        <v>487.4651556410318</v>
      </c>
      <c r="Y1809" s="99">
        <v>6649.8740270260978</v>
      </c>
      <c r="Z1809" s="99">
        <v>0</v>
      </c>
      <c r="AA1809" s="99">
        <v>6649.8740270260978</v>
      </c>
      <c r="AB1809" s="99">
        <v>69.005956696915547</v>
      </c>
      <c r="AC1809" s="99">
        <v>2343.0176373860409</v>
      </c>
      <c r="AD1809" s="99">
        <v>381.12520698757982</v>
      </c>
    </row>
    <row r="1810" spans="1:30" hidden="1" outlineLevel="1" x14ac:dyDescent="0.2">
      <c r="F1810" s="91" t="s">
        <v>209</v>
      </c>
      <c r="G1810" s="86" t="s">
        <v>682</v>
      </c>
      <c r="H1810" s="92">
        <v>322237.2228716024</v>
      </c>
      <c r="I1810" s="99">
        <v>120912.13502252815</v>
      </c>
      <c r="J1810" s="99">
        <v>7835.8876588567337</v>
      </c>
      <c r="K1810" s="99">
        <v>26290.252534921932</v>
      </c>
      <c r="L1810" s="99">
        <v>835.56391056943392</v>
      </c>
      <c r="M1810" s="99">
        <v>77.029224636945713</v>
      </c>
      <c r="N1810" s="99">
        <v>27202.845670128314</v>
      </c>
      <c r="O1810" s="99">
        <v>23969.190070786317</v>
      </c>
      <c r="P1810" s="99">
        <v>4443.4266319784365</v>
      </c>
      <c r="Q1810" s="99">
        <v>2018.9793279478388</v>
      </c>
      <c r="R1810" s="99">
        <v>93.547667185516701</v>
      </c>
      <c r="S1810" s="99">
        <v>30525.143697898111</v>
      </c>
      <c r="T1810" s="99">
        <v>918.54478503681378</v>
      </c>
      <c r="U1810" s="99">
        <v>16128.27037203044</v>
      </c>
      <c r="V1810" s="99">
        <v>91569.623055408185</v>
      </c>
      <c r="W1810" s="99">
        <v>17372.900649754203</v>
      </c>
      <c r="X1810" s="99">
        <v>125989.33886222963</v>
      </c>
      <c r="Y1810" s="99">
        <v>6493.976104727838</v>
      </c>
      <c r="Z1810" s="99">
        <v>105.71157858387423</v>
      </c>
      <c r="AA1810" s="99">
        <v>6599.6876833117121</v>
      </c>
      <c r="AB1810" s="99">
        <v>117.91276243019895</v>
      </c>
      <c r="AC1810" s="99">
        <v>2549.705592782776</v>
      </c>
      <c r="AD1810" s="99">
        <v>504.56592143684736</v>
      </c>
    </row>
    <row r="1811" spans="1:30" hidden="1" outlineLevel="1" x14ac:dyDescent="0.2">
      <c r="F1811" s="91" t="s">
        <v>209</v>
      </c>
      <c r="G1811" s="86" t="s">
        <v>681</v>
      </c>
      <c r="H1811" s="92">
        <v>242881.58646801976</v>
      </c>
      <c r="I1811" s="99">
        <v>173539.13455001469</v>
      </c>
      <c r="J1811" s="99">
        <v>29698.260246220332</v>
      </c>
      <c r="K1811" s="99">
        <v>8551.4983142092042</v>
      </c>
      <c r="L1811" s="99">
        <v>1429.4934044109707</v>
      </c>
      <c r="M1811" s="99">
        <v>225.8531027901914</v>
      </c>
      <c r="N1811" s="99">
        <v>10206.844821410366</v>
      </c>
      <c r="O1811" s="99">
        <v>1595.7295683079328</v>
      </c>
      <c r="P1811" s="99">
        <v>409.82755791632701</v>
      </c>
      <c r="Q1811" s="99">
        <v>783.87221060825539</v>
      </c>
      <c r="R1811" s="99">
        <v>136.81287708955753</v>
      </c>
      <c r="S1811" s="99">
        <v>2926.2422139220726</v>
      </c>
      <c r="T1811" s="99">
        <v>11.097903265494212</v>
      </c>
      <c r="U1811" s="99">
        <v>243.98303498855438</v>
      </c>
      <c r="V1811" s="99">
        <v>1153.3727280902604</v>
      </c>
      <c r="W1811" s="99">
        <v>205.29574865403831</v>
      </c>
      <c r="X1811" s="99">
        <v>1613.7494149983472</v>
      </c>
      <c r="Y1811" s="99">
        <v>436.75444720349583</v>
      </c>
      <c r="Z1811" s="99">
        <v>6.9193907122173446</v>
      </c>
      <c r="AA1811" s="99">
        <v>443.67383791571319</v>
      </c>
      <c r="AB1811" s="99">
        <v>12.445290744912167</v>
      </c>
      <c r="AC1811" s="99">
        <v>19153.702488897921</v>
      </c>
      <c r="AD1811" s="99">
        <v>5287.5336038954083</v>
      </c>
    </row>
    <row r="1812" spans="1:30" collapsed="1" x14ac:dyDescent="0.2">
      <c r="D1812" s="84" t="s">
        <v>475</v>
      </c>
      <c r="E1812" s="104">
        <v>2685047</v>
      </c>
      <c r="F1812" s="104" t="s">
        <v>209</v>
      </c>
      <c r="G1812" s="86" t="s">
        <v>679</v>
      </c>
      <c r="H1812" s="92">
        <v>2685047</v>
      </c>
      <c r="I1812" s="99">
        <v>1515829.6695789145</v>
      </c>
      <c r="J1812" s="99">
        <v>96705.494993171567</v>
      </c>
      <c r="K1812" s="99">
        <v>244896.37167024479</v>
      </c>
      <c r="L1812" s="99">
        <v>7945.0041657193769</v>
      </c>
      <c r="M1812" s="99">
        <v>626.64786091957012</v>
      </c>
      <c r="N1812" s="99">
        <v>253468.02369688373</v>
      </c>
      <c r="O1812" s="99">
        <v>181015.11527859478</v>
      </c>
      <c r="P1812" s="99">
        <v>30454.532791623802</v>
      </c>
      <c r="Q1812" s="99">
        <v>9823.188246366999</v>
      </c>
      <c r="R1812" s="99">
        <v>545.74122043713453</v>
      </c>
      <c r="S1812" s="99">
        <v>221838.57753702271</v>
      </c>
      <c r="T1812" s="99">
        <v>6256.3363282985874</v>
      </c>
      <c r="U1812" s="99">
        <v>95108.465076918917</v>
      </c>
      <c r="V1812" s="99">
        <v>344631.83675223566</v>
      </c>
      <c r="W1812" s="99">
        <v>63023.068172851184</v>
      </c>
      <c r="X1812" s="99">
        <v>509019.70633030433</v>
      </c>
      <c r="Y1812" s="99">
        <v>55481.877696875119</v>
      </c>
      <c r="Z1812" s="99">
        <v>813.38863125201397</v>
      </c>
      <c r="AA1812" s="99">
        <v>56295.266328127131</v>
      </c>
      <c r="AB1812" s="99">
        <v>751.91037111586456</v>
      </c>
      <c r="AC1812" s="99">
        <v>24802.204712599341</v>
      </c>
      <c r="AD1812" s="99">
        <v>6336.1464518607818</v>
      </c>
    </row>
    <row r="1813" spans="1:30" x14ac:dyDescent="0.2">
      <c r="G1813" s="86"/>
      <c r="H1813" s="92"/>
      <c r="I1813" s="99"/>
      <c r="J1813" s="99"/>
      <c r="K1813" s="99"/>
      <c r="L1813" s="99"/>
      <c r="M1813" s="99"/>
      <c r="N1813" s="99"/>
      <c r="O1813" s="99"/>
      <c r="P1813" s="99"/>
      <c r="Q1813" s="99"/>
      <c r="R1813" s="99"/>
      <c r="S1813" s="99"/>
      <c r="T1813" s="99"/>
      <c r="U1813" s="99"/>
      <c r="V1813" s="99"/>
      <c r="W1813" s="99"/>
      <c r="X1813" s="99"/>
      <c r="Y1813" s="99"/>
      <c r="Z1813" s="99"/>
      <c r="AA1813" s="99"/>
      <c r="AB1813" s="99"/>
      <c r="AC1813" s="99"/>
      <c r="AD1813" s="99"/>
    </row>
    <row r="1814" spans="1:30" hidden="1" outlineLevel="1" x14ac:dyDescent="0.2">
      <c r="E1814" s="93"/>
      <c r="F1814" s="93"/>
      <c r="G1814" s="86" t="s">
        <v>687</v>
      </c>
      <c r="H1814" s="101">
        <v>9443059.2596556712</v>
      </c>
      <c r="I1814" s="101">
        <v>4631578.9625293305</v>
      </c>
      <c r="J1814" s="101">
        <v>232158.30031299853</v>
      </c>
      <c r="K1814" s="101">
        <v>847727.94953818899</v>
      </c>
      <c r="L1814" s="101">
        <v>26599.456065892027</v>
      </c>
      <c r="M1814" s="101">
        <v>2499.0247824339394</v>
      </c>
      <c r="N1814" s="101">
        <v>876826.43038651487</v>
      </c>
      <c r="O1814" s="101">
        <v>644687.28861624643</v>
      </c>
      <c r="P1814" s="101">
        <v>120286.66231214949</v>
      </c>
      <c r="Q1814" s="101">
        <v>54219.120623921328</v>
      </c>
      <c r="R1814" s="101">
        <v>2435.2864723492689</v>
      </c>
      <c r="S1814" s="101">
        <v>821628.35802466644</v>
      </c>
      <c r="T1814" s="101">
        <v>22348.737181897886</v>
      </c>
      <c r="U1814" s="101">
        <v>366723.00622306485</v>
      </c>
      <c r="V1814" s="101">
        <v>1939857.7178703602</v>
      </c>
      <c r="W1814" s="101">
        <v>348699.77435549611</v>
      </c>
      <c r="X1814" s="101">
        <v>2677629.2356308186</v>
      </c>
      <c r="Y1814" s="101">
        <v>197359.00750447036</v>
      </c>
      <c r="Z1814" s="101">
        <v>3297.0548812593461</v>
      </c>
      <c r="AA1814" s="101">
        <v>200656.06238572966</v>
      </c>
      <c r="AB1814" s="101">
        <v>2581.9103856093725</v>
      </c>
      <c r="AC1814" s="101">
        <v>0</v>
      </c>
      <c r="AD1814" s="101">
        <v>0</v>
      </c>
    </row>
    <row r="1815" spans="1:30" hidden="1" outlineLevel="1" x14ac:dyDescent="0.2">
      <c r="E1815" s="93"/>
      <c r="F1815" s="93"/>
      <c r="G1815" s="86" t="s">
        <v>686</v>
      </c>
      <c r="H1815" s="101">
        <v>146573.73612900171</v>
      </c>
      <c r="I1815" s="101">
        <v>62753.594870341411</v>
      </c>
      <c r="J1815" s="101">
        <v>4635.6408932241329</v>
      </c>
      <c r="K1815" s="101">
        <v>15654.574623753702</v>
      </c>
      <c r="L1815" s="101">
        <v>470.86236281943087</v>
      </c>
      <c r="M1815" s="101">
        <v>78.125192189058964</v>
      </c>
      <c r="N1815" s="101">
        <v>16203.562178762191</v>
      </c>
      <c r="O1815" s="101">
        <v>11889.914253420948</v>
      </c>
      <c r="P1815" s="101">
        <v>2292.6357759088655</v>
      </c>
      <c r="Q1815" s="101">
        <v>979.67044420112893</v>
      </c>
      <c r="R1815" s="101">
        <v>42.676318890716821</v>
      </c>
      <c r="S1815" s="101">
        <v>15204.896792421661</v>
      </c>
      <c r="T1815" s="101">
        <v>339.50994319555565</v>
      </c>
      <c r="U1815" s="101">
        <v>6097.6187185986719</v>
      </c>
      <c r="V1815" s="101">
        <v>32624.701503507862</v>
      </c>
      <c r="W1815" s="101">
        <v>5233.0492976049964</v>
      </c>
      <c r="X1815" s="101">
        <v>44294.879462907091</v>
      </c>
      <c r="Y1815" s="101">
        <v>3375.3661007784549</v>
      </c>
      <c r="Z1815" s="101">
        <v>52.488908630805362</v>
      </c>
      <c r="AA1815" s="101">
        <v>3427.8550094092602</v>
      </c>
      <c r="AB1815" s="101">
        <v>53.30692193598523</v>
      </c>
      <c r="AC1815" s="101">
        <v>0</v>
      </c>
      <c r="AD1815" s="101">
        <v>0</v>
      </c>
    </row>
    <row r="1816" spans="1:30" hidden="1" outlineLevel="1" x14ac:dyDescent="0.2">
      <c r="E1816" s="93"/>
      <c r="F1816" s="93"/>
      <c r="G1816" s="86" t="s">
        <v>685</v>
      </c>
      <c r="H1816" s="101">
        <v>32533.721596871837</v>
      </c>
      <c r="I1816" s="101">
        <v>13800.945034227683</v>
      </c>
      <c r="J1816" s="101">
        <v>976.11632149353352</v>
      </c>
      <c r="K1816" s="101">
        <v>3285.3260218300848</v>
      </c>
      <c r="L1816" s="101">
        <v>97.064928369642502</v>
      </c>
      <c r="M1816" s="101">
        <v>23.41500023846854</v>
      </c>
      <c r="N1816" s="101">
        <v>3405.8059504381949</v>
      </c>
      <c r="O1816" s="101">
        <v>2480.406793148341</v>
      </c>
      <c r="P1816" s="101">
        <v>476.3493120108443</v>
      </c>
      <c r="Q1816" s="101">
        <v>268.50625140219876</v>
      </c>
      <c r="R1816" s="101">
        <v>0</v>
      </c>
      <c r="S1816" s="101">
        <v>3225.262356561384</v>
      </c>
      <c r="T1816" s="101">
        <v>71.46174302034288</v>
      </c>
      <c r="U1816" s="101">
        <v>1277.9963167128121</v>
      </c>
      <c r="V1816" s="101">
        <v>9009.2003549759684</v>
      </c>
      <c r="W1816" s="101">
        <v>0</v>
      </c>
      <c r="X1816" s="101">
        <v>10358.658414709123</v>
      </c>
      <c r="Y1816" s="101">
        <v>692.49649967630057</v>
      </c>
      <c r="Z1816" s="101">
        <v>10.75465335500539</v>
      </c>
      <c r="AA1816" s="101">
        <v>703.25115303130588</v>
      </c>
      <c r="AB1816" s="101">
        <v>11.165066977374311</v>
      </c>
      <c r="AC1816" s="101">
        <v>43.070230902052785</v>
      </c>
      <c r="AD1816" s="101">
        <v>9.4470685311832518</v>
      </c>
    </row>
    <row r="1817" spans="1:30" hidden="1" outlineLevel="1" x14ac:dyDescent="0.2">
      <c r="E1817" s="93"/>
      <c r="F1817" s="93"/>
      <c r="G1817" s="86" t="s">
        <v>684</v>
      </c>
      <c r="H1817" s="101">
        <v>4760321.5784199843</v>
      </c>
      <c r="I1817" s="101">
        <v>3170366.5298522729</v>
      </c>
      <c r="J1817" s="101">
        <v>151552.48081962269</v>
      </c>
      <c r="K1817" s="101">
        <v>548647.92932881112</v>
      </c>
      <c r="L1817" s="101">
        <v>16914.330079035502</v>
      </c>
      <c r="M1817" s="101">
        <v>0</v>
      </c>
      <c r="N1817" s="101">
        <v>565562.25940784672</v>
      </c>
      <c r="O1817" s="101">
        <v>411498.54559568549</v>
      </c>
      <c r="P1817" s="101">
        <v>76743.26614340127</v>
      </c>
      <c r="Q1817" s="101">
        <v>0</v>
      </c>
      <c r="R1817" s="101">
        <v>0</v>
      </c>
      <c r="S1817" s="101">
        <v>488241.81173908676</v>
      </c>
      <c r="T1817" s="101">
        <v>14561.032957269974</v>
      </c>
      <c r="U1817" s="101">
        <v>235518.11846932195</v>
      </c>
      <c r="V1817" s="101">
        <v>0</v>
      </c>
      <c r="W1817" s="101">
        <v>0</v>
      </c>
      <c r="X1817" s="101">
        <v>250079.15142659188</v>
      </c>
      <c r="Y1817" s="101">
        <v>123708.25058582771</v>
      </c>
      <c r="Z1817" s="101">
        <v>2058.5596604797424</v>
      </c>
      <c r="AA1817" s="101">
        <v>125766.81024630745</v>
      </c>
      <c r="AB1817" s="101">
        <v>1685.5559456190358</v>
      </c>
      <c r="AC1817" s="101">
        <v>5813.6544803700344</v>
      </c>
      <c r="AD1817" s="101">
        <v>1253.3245022664762</v>
      </c>
    </row>
    <row r="1818" spans="1:30" hidden="1" outlineLevel="1" x14ac:dyDescent="0.2">
      <c r="E1818" s="93"/>
      <c r="F1818" s="93"/>
      <c r="G1818" s="86" t="s">
        <v>683</v>
      </c>
      <c r="H1818" s="101">
        <v>1981287.2311183694</v>
      </c>
      <c r="I1818" s="101">
        <v>1476039.470479121</v>
      </c>
      <c r="J1818" s="101">
        <v>72394.681417171145</v>
      </c>
      <c r="K1818" s="101">
        <v>217644.0631240418</v>
      </c>
      <c r="L1818" s="101">
        <v>0</v>
      </c>
      <c r="M1818" s="101">
        <v>0</v>
      </c>
      <c r="N1818" s="101">
        <v>217644.0631240418</v>
      </c>
      <c r="O1818" s="101">
        <v>138720.75848285508</v>
      </c>
      <c r="P1818" s="101">
        <v>0</v>
      </c>
      <c r="Q1818" s="101">
        <v>0</v>
      </c>
      <c r="R1818" s="101">
        <v>0</v>
      </c>
      <c r="S1818" s="101">
        <v>138720.75848285508</v>
      </c>
      <c r="T1818" s="101">
        <v>3717.0096154309231</v>
      </c>
      <c r="U1818" s="101">
        <v>0</v>
      </c>
      <c r="V1818" s="101">
        <v>0</v>
      </c>
      <c r="W1818" s="101">
        <v>0</v>
      </c>
      <c r="X1818" s="101">
        <v>3717.0096154309231</v>
      </c>
      <c r="Y1818" s="101">
        <v>50978.147536652432</v>
      </c>
      <c r="Z1818" s="101">
        <v>0</v>
      </c>
      <c r="AA1818" s="101">
        <v>50978.147536652432</v>
      </c>
      <c r="AB1818" s="101">
        <v>534.17500133518013</v>
      </c>
      <c r="AC1818" s="101">
        <v>18283.782844610192</v>
      </c>
      <c r="AD1818" s="101">
        <v>2975.1426171515959</v>
      </c>
    </row>
    <row r="1819" spans="1:30" hidden="1" outlineLevel="1" x14ac:dyDescent="0.2">
      <c r="E1819" s="93"/>
      <c r="F1819" s="93"/>
      <c r="G1819" s="86" t="s">
        <v>682</v>
      </c>
      <c r="H1819" s="101">
        <v>2664088.193484534</v>
      </c>
      <c r="I1819" s="101">
        <v>1001558.6130622677</v>
      </c>
      <c r="J1819" s="101">
        <v>64762.446787249733</v>
      </c>
      <c r="K1819" s="101">
        <v>217330.36486736214</v>
      </c>
      <c r="L1819" s="101">
        <v>6817.9596967656007</v>
      </c>
      <c r="M1819" s="101">
        <v>590.68706838801108</v>
      </c>
      <c r="N1819" s="101">
        <v>224739.01163251576</v>
      </c>
      <c r="O1819" s="101">
        <v>198654.39183907909</v>
      </c>
      <c r="P1819" s="101">
        <v>36898.353312176623</v>
      </c>
      <c r="Q1819" s="101">
        <v>16696.246944363902</v>
      </c>
      <c r="R1819" s="101">
        <v>773.61428511534405</v>
      </c>
      <c r="S1819" s="101">
        <v>253022.60638073497</v>
      </c>
      <c r="T1819" s="101">
        <v>7586.974432347216</v>
      </c>
      <c r="U1819" s="101">
        <v>132825.38625040898</v>
      </c>
      <c r="V1819" s="101">
        <v>755853.26940784696</v>
      </c>
      <c r="W1819" s="101">
        <v>142664.09538642177</v>
      </c>
      <c r="X1819" s="101">
        <v>1038929.7254770249</v>
      </c>
      <c r="Y1819" s="101">
        <v>53694.832520765362</v>
      </c>
      <c r="Z1819" s="101">
        <v>873.98821237307709</v>
      </c>
      <c r="AA1819" s="101">
        <v>54568.820733138447</v>
      </c>
      <c r="AB1819" s="101">
        <v>977.06483626269494</v>
      </c>
      <c r="AC1819" s="101">
        <v>21360.062948924849</v>
      </c>
      <c r="AD1819" s="101">
        <v>4169.8416264149564</v>
      </c>
    </row>
    <row r="1820" spans="1:30" hidden="1" outlineLevel="1" x14ac:dyDescent="0.2">
      <c r="E1820" s="93"/>
      <c r="F1820" s="93"/>
      <c r="G1820" s="86" t="s">
        <v>681</v>
      </c>
      <c r="H1820" s="101">
        <v>1813354.2795955718</v>
      </c>
      <c r="I1820" s="101">
        <v>1276155.0301304862</v>
      </c>
      <c r="J1820" s="101">
        <v>222408.50026473266</v>
      </c>
      <c r="K1820" s="101">
        <v>63891.307947126588</v>
      </c>
      <c r="L1820" s="101">
        <v>11000.550254932874</v>
      </c>
      <c r="M1820" s="101">
        <v>1776.074699909175</v>
      </c>
      <c r="N1820" s="101">
        <v>76667.932901968656</v>
      </c>
      <c r="O1820" s="101">
        <v>12145.265344543444</v>
      </c>
      <c r="P1820" s="101">
        <v>3149.6695537631981</v>
      </c>
      <c r="Q1820" s="101">
        <v>6055.9128811454148</v>
      </c>
      <c r="R1820" s="101">
        <v>1055.9008602401632</v>
      </c>
      <c r="S1820" s="101">
        <v>22406.748639692218</v>
      </c>
      <c r="T1820" s="101">
        <v>83.831766415953581</v>
      </c>
      <c r="U1820" s="101">
        <v>1862.8090957018287</v>
      </c>
      <c r="V1820" s="101">
        <v>8879.5554379277455</v>
      </c>
      <c r="W1820" s="101">
        <v>1572.8486457319398</v>
      </c>
      <c r="X1820" s="101">
        <v>12399.044945777467</v>
      </c>
      <c r="Y1820" s="101">
        <v>3316.2602558678791</v>
      </c>
      <c r="Z1820" s="101">
        <v>52.784643457543581</v>
      </c>
      <c r="AA1820" s="101">
        <v>3369.0448993254226</v>
      </c>
      <c r="AB1820" s="101">
        <v>93.340065106577327</v>
      </c>
      <c r="AC1820" s="101">
        <v>158878.72091998695</v>
      </c>
      <c r="AD1820" s="101">
        <v>40975.916828495916</v>
      </c>
    </row>
    <row r="1821" spans="1:30" s="86" customFormat="1" collapsed="1" x14ac:dyDescent="0.2">
      <c r="A1821" s="87"/>
      <c r="B1821" s="2"/>
      <c r="C1821" s="86" t="s">
        <v>474</v>
      </c>
      <c r="E1821" s="101">
        <v>20841218</v>
      </c>
      <c r="F1821" s="93"/>
      <c r="G1821" s="86" t="s">
        <v>679</v>
      </c>
      <c r="H1821" s="101">
        <v>20841218</v>
      </c>
      <c r="I1821" s="101">
        <v>11632253.145958047</v>
      </c>
      <c r="J1821" s="101">
        <v>748888.16681649245</v>
      </c>
      <c r="K1821" s="101">
        <v>1914181.5154511146</v>
      </c>
      <c r="L1821" s="101">
        <v>61900.223387815087</v>
      </c>
      <c r="M1821" s="101">
        <v>4967.3267431586528</v>
      </c>
      <c r="N1821" s="101">
        <v>1981049.0655820884</v>
      </c>
      <c r="O1821" s="101">
        <v>1420076.5709249787</v>
      </c>
      <c r="P1821" s="101">
        <v>239846.93640941026</v>
      </c>
      <c r="Q1821" s="101">
        <v>78219.457145033986</v>
      </c>
      <c r="R1821" s="101">
        <v>4307.4779365954928</v>
      </c>
      <c r="S1821" s="101">
        <v>1742450.4424160183</v>
      </c>
      <c r="T1821" s="101">
        <v>48708.557639577855</v>
      </c>
      <c r="U1821" s="101">
        <v>744304.93507380912</v>
      </c>
      <c r="V1821" s="101">
        <v>2746224.4445746187</v>
      </c>
      <c r="W1821" s="101">
        <v>498169.76768525486</v>
      </c>
      <c r="X1821" s="101">
        <v>4037407.7049732604</v>
      </c>
      <c r="Y1821" s="101">
        <v>433124.36100403842</v>
      </c>
      <c r="Z1821" s="101">
        <v>6345.6309595555194</v>
      </c>
      <c r="AA1821" s="101">
        <v>439469.99196359399</v>
      </c>
      <c r="AB1821" s="101">
        <v>5936.5182228462199</v>
      </c>
      <c r="AC1821" s="101">
        <v>204379.29142479406</v>
      </c>
      <c r="AD1821" s="101">
        <v>49383.672642860125</v>
      </c>
    </row>
    <row r="1822" spans="1:30" x14ac:dyDescent="0.2">
      <c r="F1822" s="92"/>
      <c r="G1822" s="86"/>
      <c r="H1822" s="92"/>
      <c r="I1822" s="99"/>
      <c r="J1822" s="99"/>
      <c r="K1822" s="99"/>
      <c r="L1822" s="99"/>
      <c r="M1822" s="99"/>
      <c r="N1822" s="99"/>
      <c r="O1822" s="99"/>
      <c r="P1822" s="99"/>
      <c r="Q1822" s="99"/>
      <c r="R1822" s="99"/>
      <c r="S1822" s="99"/>
      <c r="T1822" s="99"/>
      <c r="U1822" s="99"/>
      <c r="V1822" s="99"/>
      <c r="W1822" s="99"/>
      <c r="X1822" s="99"/>
      <c r="Y1822" s="99"/>
      <c r="Z1822" s="99"/>
      <c r="AA1822" s="99"/>
      <c r="AB1822" s="99"/>
      <c r="AC1822" s="99"/>
      <c r="AD1822" s="99"/>
    </row>
    <row r="1823" spans="1:30" s="86" customFormat="1" hidden="1" outlineLevel="1" x14ac:dyDescent="0.2">
      <c r="A1823" s="87"/>
      <c r="B1823" s="2"/>
      <c r="E1823" s="93"/>
      <c r="F1823" s="93"/>
      <c r="G1823" s="86" t="s">
        <v>687</v>
      </c>
      <c r="H1823" s="101">
        <v>118159799.50687477</v>
      </c>
      <c r="I1823" s="101">
        <v>58183595.986230567</v>
      </c>
      <c r="J1823" s="101">
        <v>2879425.8551459387</v>
      </c>
      <c r="K1823" s="101">
        <v>10544517.285908852</v>
      </c>
      <c r="L1823" s="101">
        <v>331819.95691590756</v>
      </c>
      <c r="M1823" s="101">
        <v>31121.626697701922</v>
      </c>
      <c r="N1823" s="101">
        <v>10907458.86952246</v>
      </c>
      <c r="O1823" s="101">
        <v>8015755.6242056992</v>
      </c>
      <c r="P1823" s="101">
        <v>1493731.4415552318</v>
      </c>
      <c r="Q1823" s="101">
        <v>674853.24282142136</v>
      </c>
      <c r="R1823" s="101">
        <v>30344.509197178835</v>
      </c>
      <c r="S1823" s="101">
        <v>10214684.817779532</v>
      </c>
      <c r="T1823" s="101">
        <v>279839.03394713067</v>
      </c>
      <c r="U1823" s="101">
        <v>4580507.8411147976</v>
      </c>
      <c r="V1823" s="101">
        <v>24209828.971070945</v>
      </c>
      <c r="W1823" s="101">
        <v>4370287.474302303</v>
      </c>
      <c r="X1823" s="101">
        <v>33440463.320435174</v>
      </c>
      <c r="Y1823" s="101">
        <v>2461002.3969489257</v>
      </c>
      <c r="Z1823" s="101">
        <v>41212.216386647153</v>
      </c>
      <c r="AA1823" s="101">
        <v>2502214.6133355726</v>
      </c>
      <c r="AB1823" s="101">
        <v>31956.044425514046</v>
      </c>
      <c r="AC1823" s="101">
        <v>0</v>
      </c>
      <c r="AD1823" s="101">
        <v>0</v>
      </c>
    </row>
    <row r="1824" spans="1:30" s="86" customFormat="1" hidden="1" outlineLevel="1" x14ac:dyDescent="0.2">
      <c r="A1824" s="87"/>
      <c r="B1824" s="2"/>
      <c r="E1824" s="93"/>
      <c r="F1824" s="93"/>
      <c r="G1824" s="86" t="s">
        <v>686</v>
      </c>
      <c r="H1824" s="101">
        <v>6211104.5133290002</v>
      </c>
      <c r="I1824" s="101">
        <v>3050038.3008214263</v>
      </c>
      <c r="J1824" s="101">
        <v>152307.79814573165</v>
      </c>
      <c r="K1824" s="101">
        <v>556569.22343239351</v>
      </c>
      <c r="L1824" s="101">
        <v>17496.93504516943</v>
      </c>
      <c r="M1824" s="101">
        <v>1674.7758077609005</v>
      </c>
      <c r="N1824" s="101">
        <v>575740.93428532383</v>
      </c>
      <c r="O1824" s="101">
        <v>423069.19244347012</v>
      </c>
      <c r="P1824" s="101">
        <v>78907.314578489953</v>
      </c>
      <c r="Q1824" s="101">
        <v>35600.417229731444</v>
      </c>
      <c r="R1824" s="101">
        <v>1599.5326024545357</v>
      </c>
      <c r="S1824" s="101">
        <v>539176.45685414597</v>
      </c>
      <c r="T1824" s="101">
        <v>14703.055299800002</v>
      </c>
      <c r="U1824" s="101">
        <v>241154.59119210142</v>
      </c>
      <c r="V1824" s="101">
        <v>1274907.4057611797</v>
      </c>
      <c r="W1824" s="101">
        <v>229568.71576512701</v>
      </c>
      <c r="X1824" s="101">
        <v>1760333.768018208</v>
      </c>
      <c r="Y1824" s="101">
        <v>129647.86997345022</v>
      </c>
      <c r="Z1824" s="101">
        <v>2167.5050813845191</v>
      </c>
      <c r="AA1824" s="101">
        <v>131815.37505483476</v>
      </c>
      <c r="AB1824" s="101">
        <v>1691.8801493296091</v>
      </c>
      <c r="AC1824" s="101">
        <v>0</v>
      </c>
      <c r="AD1824" s="101">
        <v>0</v>
      </c>
    </row>
    <row r="1825" spans="1:30" s="86" customFormat="1" hidden="1" outlineLevel="1" x14ac:dyDescent="0.2">
      <c r="A1825" s="87"/>
      <c r="B1825" s="2"/>
      <c r="E1825" s="93"/>
      <c r="F1825" s="93"/>
      <c r="G1825" s="86" t="s">
        <v>685</v>
      </c>
      <c r="H1825" s="101">
        <v>1366478.9443968721</v>
      </c>
      <c r="I1825" s="101">
        <v>663255.43051482597</v>
      </c>
      <c r="J1825" s="101">
        <v>32319.639378121086</v>
      </c>
      <c r="K1825" s="101">
        <v>117311.53034827008</v>
      </c>
      <c r="L1825" s="101">
        <v>3619.227095265147</v>
      </c>
      <c r="M1825" s="101">
        <v>462.08167057080772</v>
      </c>
      <c r="N1825" s="101">
        <v>121392.83911410606</v>
      </c>
      <c r="O1825" s="101">
        <v>88628.98637025911</v>
      </c>
      <c r="P1825" s="101">
        <v>16491.269775492023</v>
      </c>
      <c r="Q1825" s="101">
        <v>9797.5747511285026</v>
      </c>
      <c r="R1825" s="101">
        <v>0</v>
      </c>
      <c r="S1825" s="101">
        <v>114917.83089687963</v>
      </c>
      <c r="T1825" s="101">
        <v>3079.6222201735309</v>
      </c>
      <c r="U1825" s="101">
        <v>50523.300820873199</v>
      </c>
      <c r="V1825" s="101">
        <v>352085.63132559217</v>
      </c>
      <c r="W1825" s="101">
        <v>0</v>
      </c>
      <c r="X1825" s="101">
        <v>405688.55436663894</v>
      </c>
      <c r="Y1825" s="101">
        <v>26620.695009873441</v>
      </c>
      <c r="Z1825" s="101">
        <v>442.97842693843688</v>
      </c>
      <c r="AA1825" s="101">
        <v>27063.673436811878</v>
      </c>
      <c r="AB1825" s="101">
        <v>357.40084388986122</v>
      </c>
      <c r="AC1825" s="101">
        <v>1220.3458902282778</v>
      </c>
      <c r="AD1825" s="101">
        <v>263.2299553703852</v>
      </c>
    </row>
    <row r="1826" spans="1:30" s="86" customFormat="1" hidden="1" outlineLevel="1" x14ac:dyDescent="0.2">
      <c r="A1826" s="87"/>
      <c r="B1826" s="2"/>
      <c r="E1826" s="93"/>
      <c r="F1826" s="93"/>
      <c r="G1826" s="86" t="s">
        <v>684</v>
      </c>
      <c r="H1826" s="101">
        <v>37926902.265903294</v>
      </c>
      <c r="I1826" s="101">
        <v>25337006.9754548</v>
      </c>
      <c r="J1826" s="101">
        <v>1196430.0445916385</v>
      </c>
      <c r="K1826" s="101">
        <v>4342662.4910333278</v>
      </c>
      <c r="L1826" s="101">
        <v>134169.12193836513</v>
      </c>
      <c r="M1826" s="101">
        <v>0</v>
      </c>
      <c r="N1826" s="101">
        <v>4476831.6129716933</v>
      </c>
      <c r="O1826" s="101">
        <v>3256346.3298299764</v>
      </c>
      <c r="P1826" s="101">
        <v>606596.35739827401</v>
      </c>
      <c r="Q1826" s="101">
        <v>0</v>
      </c>
      <c r="R1826" s="101">
        <v>0</v>
      </c>
      <c r="S1826" s="101">
        <v>3862942.6872282503</v>
      </c>
      <c r="T1826" s="101">
        <v>115978.10331880009</v>
      </c>
      <c r="U1826" s="101">
        <v>1871145.9721784731</v>
      </c>
      <c r="V1826" s="101">
        <v>0</v>
      </c>
      <c r="W1826" s="101">
        <v>0</v>
      </c>
      <c r="X1826" s="101">
        <v>1987124.0754972738</v>
      </c>
      <c r="Y1826" s="101">
        <v>981560.59426206711</v>
      </c>
      <c r="Z1826" s="101">
        <v>16370.894826902593</v>
      </c>
      <c r="AA1826" s="101">
        <v>997931.48908896954</v>
      </c>
      <c r="AB1826" s="101">
        <v>13280.945573973291</v>
      </c>
      <c r="AC1826" s="101">
        <v>45537.848404574193</v>
      </c>
      <c r="AD1826" s="101">
        <v>9816.5870921127062</v>
      </c>
    </row>
    <row r="1827" spans="1:30" s="86" customFormat="1" hidden="1" outlineLevel="1" x14ac:dyDescent="0.2">
      <c r="A1827" s="87"/>
      <c r="B1827" s="2"/>
      <c r="E1827" s="93"/>
      <c r="F1827" s="93"/>
      <c r="G1827" s="86" t="s">
        <v>683</v>
      </c>
      <c r="H1827" s="101">
        <v>15669543.016586725</v>
      </c>
      <c r="I1827" s="101">
        <v>11710768.191197889</v>
      </c>
      <c r="J1827" s="101">
        <v>565814.21494696441</v>
      </c>
      <c r="K1827" s="101">
        <v>1706496.4221707855</v>
      </c>
      <c r="L1827" s="101">
        <v>0</v>
      </c>
      <c r="M1827" s="101">
        <v>0</v>
      </c>
      <c r="N1827" s="101">
        <v>1706496.4221707855</v>
      </c>
      <c r="O1827" s="101">
        <v>1087423.2766352235</v>
      </c>
      <c r="P1827" s="101">
        <v>0</v>
      </c>
      <c r="Q1827" s="101">
        <v>0</v>
      </c>
      <c r="R1827" s="101">
        <v>0</v>
      </c>
      <c r="S1827" s="101">
        <v>1087423.2766352235</v>
      </c>
      <c r="T1827" s="101">
        <v>29367.935455124862</v>
      </c>
      <c r="U1827" s="101">
        <v>0</v>
      </c>
      <c r="V1827" s="101">
        <v>0</v>
      </c>
      <c r="W1827" s="101">
        <v>0</v>
      </c>
      <c r="X1827" s="101">
        <v>29367.935455124862</v>
      </c>
      <c r="Y1827" s="101">
        <v>400901.46725832851</v>
      </c>
      <c r="Z1827" s="101">
        <v>0</v>
      </c>
      <c r="AA1827" s="101">
        <v>400901.46725832851</v>
      </c>
      <c r="AB1827" s="101">
        <v>4165.3405467002021</v>
      </c>
      <c r="AC1827" s="101">
        <v>141575.81913108105</v>
      </c>
      <c r="AD1827" s="101">
        <v>23030.349244629182</v>
      </c>
    </row>
    <row r="1828" spans="1:30" s="86" customFormat="1" hidden="1" outlineLevel="1" x14ac:dyDescent="0.2">
      <c r="A1828" s="87"/>
      <c r="B1828" s="2"/>
      <c r="E1828" s="93"/>
      <c r="F1828" s="93"/>
      <c r="G1828" s="86" t="s">
        <v>682</v>
      </c>
      <c r="H1828" s="101">
        <v>229648501.9462654</v>
      </c>
      <c r="I1828" s="101">
        <v>86172259.375405103</v>
      </c>
      <c r="J1828" s="101">
        <v>5584374.2117724214</v>
      </c>
      <c r="K1828" s="101">
        <v>18736226.182901382</v>
      </c>
      <c r="L1828" s="101">
        <v>595390.51100985601</v>
      </c>
      <c r="M1828" s="101">
        <v>54850.195762748794</v>
      </c>
      <c r="N1828" s="101">
        <v>19386466.889673989</v>
      </c>
      <c r="O1828" s="101">
        <v>17082590.108087055</v>
      </c>
      <c r="P1828" s="101">
        <v>3166855.1600557528</v>
      </c>
      <c r="Q1828" s="101">
        <v>1438868.5057830862</v>
      </c>
      <c r="R1828" s="101">
        <v>66668.740257280064</v>
      </c>
      <c r="S1828" s="101">
        <v>21754982.514183175</v>
      </c>
      <c r="T1828" s="101">
        <v>654611.3860731204</v>
      </c>
      <c r="U1828" s="101">
        <v>11493604.76058225</v>
      </c>
      <c r="V1828" s="101">
        <v>65257641.801382698</v>
      </c>
      <c r="W1828" s="101">
        <v>12380163.022507662</v>
      </c>
      <c r="X1828" s="101">
        <v>89786020.970545724</v>
      </c>
      <c r="Y1828" s="101">
        <v>4628061.9584550438</v>
      </c>
      <c r="Z1828" s="101">
        <v>75337.392774739958</v>
      </c>
      <c r="AA1828" s="101">
        <v>4703399.3512297841</v>
      </c>
      <c r="AB1828" s="101">
        <v>84035.002760628646</v>
      </c>
      <c r="AC1828" s="101">
        <v>1817376.7492353166</v>
      </c>
      <c r="AD1828" s="101">
        <v>359586.8814592376</v>
      </c>
    </row>
    <row r="1829" spans="1:30" s="86" customFormat="1" hidden="1" outlineLevel="1" x14ac:dyDescent="0.2">
      <c r="A1829" s="87"/>
      <c r="B1829" s="2"/>
      <c r="E1829" s="93"/>
      <c r="F1829" s="93"/>
      <c r="G1829" s="86" t="s">
        <v>681</v>
      </c>
      <c r="H1829" s="101">
        <v>18773749.806643911</v>
      </c>
      <c r="I1829" s="101">
        <v>12804604.602739014</v>
      </c>
      <c r="J1829" s="101">
        <v>2255807.3455655943</v>
      </c>
      <c r="K1829" s="101">
        <v>644539.30066179903</v>
      </c>
      <c r="L1829" s="101">
        <v>87731.977289108807</v>
      </c>
      <c r="M1829" s="101">
        <v>13776.699141237341</v>
      </c>
      <c r="N1829" s="101">
        <v>746047.97709214536</v>
      </c>
      <c r="O1829" s="101">
        <v>107346.20841776277</v>
      </c>
      <c r="P1829" s="101">
        <v>25837.508590389549</v>
      </c>
      <c r="Q1829" s="101">
        <v>47627.423701724219</v>
      </c>
      <c r="R1829" s="101">
        <v>8293.2065601432078</v>
      </c>
      <c r="S1829" s="101">
        <v>189104.34727001973</v>
      </c>
      <c r="T1829" s="101">
        <v>743.04556668429677</v>
      </c>
      <c r="U1829" s="101">
        <v>15359.466747649438</v>
      </c>
      <c r="V1829" s="101">
        <v>70041.172621815756</v>
      </c>
      <c r="W1829" s="101">
        <v>12432.14835311298</v>
      </c>
      <c r="X1829" s="101">
        <v>98575.833289262489</v>
      </c>
      <c r="Y1829" s="101">
        <v>29415.729717652357</v>
      </c>
      <c r="Z1829" s="101">
        <v>436.15173156757737</v>
      </c>
      <c r="AA1829" s="101">
        <v>29851.881449219938</v>
      </c>
      <c r="AB1829" s="101">
        <v>945.12654745897339</v>
      </c>
      <c r="AC1829" s="101">
        <v>2328492.6770829628</v>
      </c>
      <c r="AD1829" s="101">
        <v>320320.01560823154</v>
      </c>
    </row>
    <row r="1830" spans="1:30" s="86" customFormat="1" collapsed="1" x14ac:dyDescent="0.2">
      <c r="A1830" s="87"/>
      <c r="B1830" s="2"/>
      <c r="C1830" s="86" t="s">
        <v>473</v>
      </c>
      <c r="E1830" s="101">
        <v>427756080</v>
      </c>
      <c r="F1830" s="93"/>
      <c r="G1830" s="86" t="s">
        <v>679</v>
      </c>
      <c r="H1830" s="101">
        <v>427756079.99999994</v>
      </c>
      <c r="I1830" s="101">
        <v>197921528.86236358</v>
      </c>
      <c r="J1830" s="101">
        <v>12666479.109546408</v>
      </c>
      <c r="K1830" s="101">
        <v>36648322.436456807</v>
      </c>
      <c r="L1830" s="101">
        <v>1170227.7292936721</v>
      </c>
      <c r="M1830" s="101">
        <v>101885.37908001977</v>
      </c>
      <c r="N1830" s="101">
        <v>37920435.544830501</v>
      </c>
      <c r="O1830" s="101">
        <v>30061159.725989446</v>
      </c>
      <c r="P1830" s="101">
        <v>5388419.0519536305</v>
      </c>
      <c r="Q1830" s="101">
        <v>2206747.1642870917</v>
      </c>
      <c r="R1830" s="101">
        <v>106905.98861705665</v>
      </c>
      <c r="S1830" s="101">
        <v>37763231.93084722</v>
      </c>
      <c r="T1830" s="101">
        <v>1098322.1818808338</v>
      </c>
      <c r="U1830" s="101">
        <v>18252295.932636142</v>
      </c>
      <c r="V1830" s="101">
        <v>91164504.982162237</v>
      </c>
      <c r="W1830" s="101">
        <v>16992451.360928208</v>
      </c>
      <c r="X1830" s="101">
        <v>127507574.4576074</v>
      </c>
      <c r="Y1830" s="101">
        <v>8657210.7116253413</v>
      </c>
      <c r="Z1830" s="101">
        <v>135967.13922818023</v>
      </c>
      <c r="AA1830" s="101">
        <v>8793177.8508535214</v>
      </c>
      <c r="AB1830" s="101">
        <v>136431.74084749463</v>
      </c>
      <c r="AC1830" s="101">
        <v>4334203.4397441633</v>
      </c>
      <c r="AD1830" s="101">
        <v>713017.0633595814</v>
      </c>
    </row>
    <row r="1831" spans="1:30" x14ac:dyDescent="0.2">
      <c r="E1831" s="101"/>
      <c r="F1831" s="91"/>
      <c r="G1831" s="86"/>
      <c r="H1831" s="92"/>
      <c r="I1831" s="92"/>
      <c r="J1831" s="92"/>
      <c r="K1831" s="92"/>
      <c r="L1831" s="92"/>
      <c r="M1831" s="92"/>
      <c r="N1831" s="92"/>
      <c r="O1831" s="92"/>
      <c r="P1831" s="92"/>
      <c r="Q1831" s="92"/>
      <c r="R1831" s="92"/>
      <c r="S1831" s="92"/>
      <c r="T1831" s="92"/>
      <c r="U1831" s="92"/>
      <c r="V1831" s="92"/>
      <c r="W1831" s="92"/>
      <c r="X1831" s="92"/>
      <c r="Y1831" s="92"/>
      <c r="Z1831" s="92"/>
      <c r="AA1831" s="92"/>
      <c r="AB1831" s="92"/>
      <c r="AC1831" s="92"/>
      <c r="AD1831" s="92"/>
    </row>
    <row r="1832" spans="1:30" x14ac:dyDescent="0.2">
      <c r="C1832" s="86" t="s">
        <v>472</v>
      </c>
      <c r="E1832" s="101"/>
      <c r="F1832" s="93"/>
      <c r="G1832" s="86"/>
      <c r="H1832" s="92"/>
      <c r="I1832" s="92"/>
      <c r="J1832" s="92"/>
      <c r="K1832" s="92"/>
      <c r="L1832" s="92"/>
      <c r="M1832" s="92"/>
      <c r="N1832" s="92"/>
      <c r="O1832" s="92"/>
      <c r="P1832" s="92"/>
      <c r="Q1832" s="92"/>
      <c r="R1832" s="92"/>
      <c r="S1832" s="92"/>
      <c r="T1832" s="92"/>
      <c r="U1832" s="92"/>
      <c r="V1832" s="92"/>
      <c r="W1832" s="92"/>
      <c r="X1832" s="92"/>
      <c r="Y1832" s="92"/>
      <c r="Z1832" s="92"/>
      <c r="AA1832" s="92"/>
      <c r="AB1832" s="92"/>
      <c r="AC1832" s="92"/>
      <c r="AD1832" s="92"/>
    </row>
    <row r="1833" spans="1:30" hidden="1" outlineLevel="1" x14ac:dyDescent="0.2">
      <c r="F1833" s="91" t="s">
        <v>201</v>
      </c>
      <c r="G1833" s="86" t="s">
        <v>687</v>
      </c>
      <c r="H1833" s="92">
        <v>52.999999999999979</v>
      </c>
      <c r="I1833" s="99">
        <v>26.106898494215709</v>
      </c>
      <c r="J1833" s="99">
        <v>1.2905572783648167</v>
      </c>
      <c r="K1833" s="99">
        <v>4.7272373477992593</v>
      </c>
      <c r="L1833" s="99">
        <v>0.14879664813593055</v>
      </c>
      <c r="M1833" s="99">
        <v>1.3953673537852483E-2</v>
      </c>
      <c r="N1833" s="99">
        <v>4.889987669473042</v>
      </c>
      <c r="O1833" s="99">
        <v>3.5934357569761106</v>
      </c>
      <c r="P1833" s="99">
        <v>0.6695617724957067</v>
      </c>
      <c r="Q1833" s="99">
        <v>0.30256249775028454</v>
      </c>
      <c r="R1833" s="99">
        <v>1.36058973167548E-2</v>
      </c>
      <c r="S1833" s="99">
        <v>4.5791659245388567</v>
      </c>
      <c r="T1833" s="99">
        <v>0.125527914997492</v>
      </c>
      <c r="U1833" s="99">
        <v>2.0542429412564589</v>
      </c>
      <c r="V1833" s="99">
        <v>10.856731665570909</v>
      </c>
      <c r="W1833" s="99">
        <v>1.960545796466086</v>
      </c>
      <c r="X1833" s="99">
        <v>14.997048318290945</v>
      </c>
      <c r="Y1833" s="99">
        <v>1.1035384189016368</v>
      </c>
      <c r="Z1833" s="99">
        <v>1.8483846693857758E-2</v>
      </c>
      <c r="AA1833" s="99">
        <v>1.1220222655954946</v>
      </c>
      <c r="AB1833" s="99">
        <v>1.432004952112028E-2</v>
      </c>
      <c r="AC1833" s="99">
        <v>0</v>
      </c>
      <c r="AD1833" s="99">
        <v>0</v>
      </c>
    </row>
    <row r="1834" spans="1:30" hidden="1" outlineLevel="1" x14ac:dyDescent="0.2">
      <c r="F1834" s="91" t="s">
        <v>201</v>
      </c>
      <c r="G1834" s="86" t="s">
        <v>686</v>
      </c>
      <c r="H1834" s="92">
        <v>0</v>
      </c>
      <c r="I1834" s="99">
        <v>0</v>
      </c>
      <c r="J1834" s="99">
        <v>0</v>
      </c>
      <c r="K1834" s="99">
        <v>0</v>
      </c>
      <c r="L1834" s="99">
        <v>0</v>
      </c>
      <c r="M1834" s="99">
        <v>0</v>
      </c>
      <c r="N1834" s="99">
        <v>0</v>
      </c>
      <c r="O1834" s="99">
        <v>0</v>
      </c>
      <c r="P1834" s="99">
        <v>0</v>
      </c>
      <c r="Q1834" s="99">
        <v>0</v>
      </c>
      <c r="R1834" s="99">
        <v>0</v>
      </c>
      <c r="S1834" s="99">
        <v>0</v>
      </c>
      <c r="T1834" s="99">
        <v>0</v>
      </c>
      <c r="U1834" s="99">
        <v>0</v>
      </c>
      <c r="V1834" s="99">
        <v>0</v>
      </c>
      <c r="W1834" s="99">
        <v>0</v>
      </c>
      <c r="X1834" s="99">
        <v>0</v>
      </c>
      <c r="Y1834" s="99">
        <v>0</v>
      </c>
      <c r="Z1834" s="99">
        <v>0</v>
      </c>
      <c r="AA1834" s="99">
        <v>0</v>
      </c>
      <c r="AB1834" s="99">
        <v>0</v>
      </c>
      <c r="AC1834" s="99">
        <v>0</v>
      </c>
      <c r="AD1834" s="99">
        <v>0</v>
      </c>
    </row>
    <row r="1835" spans="1:30" hidden="1" outlineLevel="1" x14ac:dyDescent="0.2">
      <c r="F1835" s="91" t="s">
        <v>201</v>
      </c>
      <c r="G1835" s="86" t="s">
        <v>685</v>
      </c>
      <c r="H1835" s="92">
        <v>0</v>
      </c>
      <c r="I1835" s="99">
        <v>0</v>
      </c>
      <c r="J1835" s="99">
        <v>0</v>
      </c>
      <c r="K1835" s="99">
        <v>0</v>
      </c>
      <c r="L1835" s="99">
        <v>0</v>
      </c>
      <c r="M1835" s="99">
        <v>0</v>
      </c>
      <c r="N1835" s="99">
        <v>0</v>
      </c>
      <c r="O1835" s="99">
        <v>0</v>
      </c>
      <c r="P1835" s="99">
        <v>0</v>
      </c>
      <c r="Q1835" s="99">
        <v>0</v>
      </c>
      <c r="R1835" s="99">
        <v>0</v>
      </c>
      <c r="S1835" s="99">
        <v>0</v>
      </c>
      <c r="T1835" s="99">
        <v>0</v>
      </c>
      <c r="U1835" s="99">
        <v>0</v>
      </c>
      <c r="V1835" s="99">
        <v>0</v>
      </c>
      <c r="W1835" s="99">
        <v>0</v>
      </c>
      <c r="X1835" s="99">
        <v>0</v>
      </c>
      <c r="Y1835" s="99">
        <v>0</v>
      </c>
      <c r="Z1835" s="99">
        <v>0</v>
      </c>
      <c r="AA1835" s="99">
        <v>0</v>
      </c>
      <c r="AB1835" s="99">
        <v>0</v>
      </c>
      <c r="AC1835" s="99">
        <v>0</v>
      </c>
      <c r="AD1835" s="99">
        <v>0</v>
      </c>
    </row>
    <row r="1836" spans="1:30" hidden="1" outlineLevel="1" x14ac:dyDescent="0.2">
      <c r="F1836" s="91" t="s">
        <v>201</v>
      </c>
      <c r="G1836" s="86" t="s">
        <v>684</v>
      </c>
      <c r="H1836" s="92">
        <v>0</v>
      </c>
      <c r="I1836" s="99">
        <v>0</v>
      </c>
      <c r="J1836" s="99">
        <v>0</v>
      </c>
      <c r="K1836" s="99">
        <v>0</v>
      </c>
      <c r="L1836" s="99">
        <v>0</v>
      </c>
      <c r="M1836" s="99">
        <v>0</v>
      </c>
      <c r="N1836" s="99">
        <v>0</v>
      </c>
      <c r="O1836" s="99">
        <v>0</v>
      </c>
      <c r="P1836" s="99">
        <v>0</v>
      </c>
      <c r="Q1836" s="99">
        <v>0</v>
      </c>
      <c r="R1836" s="99">
        <v>0</v>
      </c>
      <c r="S1836" s="99">
        <v>0</v>
      </c>
      <c r="T1836" s="99">
        <v>0</v>
      </c>
      <c r="U1836" s="99">
        <v>0</v>
      </c>
      <c r="V1836" s="99">
        <v>0</v>
      </c>
      <c r="W1836" s="99">
        <v>0</v>
      </c>
      <c r="X1836" s="99">
        <v>0</v>
      </c>
      <c r="Y1836" s="99">
        <v>0</v>
      </c>
      <c r="Z1836" s="99">
        <v>0</v>
      </c>
      <c r="AA1836" s="99">
        <v>0</v>
      </c>
      <c r="AB1836" s="99">
        <v>0</v>
      </c>
      <c r="AC1836" s="99">
        <v>0</v>
      </c>
      <c r="AD1836" s="99">
        <v>0</v>
      </c>
    </row>
    <row r="1837" spans="1:30" hidden="1" outlineLevel="1" x14ac:dyDescent="0.2">
      <c r="F1837" s="91" t="s">
        <v>201</v>
      </c>
      <c r="G1837" s="86" t="s">
        <v>683</v>
      </c>
      <c r="H1837" s="92">
        <v>0</v>
      </c>
      <c r="I1837" s="99">
        <v>0</v>
      </c>
      <c r="J1837" s="99">
        <v>0</v>
      </c>
      <c r="K1837" s="99">
        <v>0</v>
      </c>
      <c r="L1837" s="99">
        <v>0</v>
      </c>
      <c r="M1837" s="99">
        <v>0</v>
      </c>
      <c r="N1837" s="99">
        <v>0</v>
      </c>
      <c r="O1837" s="99">
        <v>0</v>
      </c>
      <c r="P1837" s="99">
        <v>0</v>
      </c>
      <c r="Q1837" s="99">
        <v>0</v>
      </c>
      <c r="R1837" s="99">
        <v>0</v>
      </c>
      <c r="S1837" s="99">
        <v>0</v>
      </c>
      <c r="T1837" s="99">
        <v>0</v>
      </c>
      <c r="U1837" s="99">
        <v>0</v>
      </c>
      <c r="V1837" s="99">
        <v>0</v>
      </c>
      <c r="W1837" s="99">
        <v>0</v>
      </c>
      <c r="X1837" s="99">
        <v>0</v>
      </c>
      <c r="Y1837" s="99">
        <v>0</v>
      </c>
      <c r="Z1837" s="99">
        <v>0</v>
      </c>
      <c r="AA1837" s="99">
        <v>0</v>
      </c>
      <c r="AB1837" s="99">
        <v>0</v>
      </c>
      <c r="AC1837" s="99">
        <v>0</v>
      </c>
      <c r="AD1837" s="99">
        <v>0</v>
      </c>
    </row>
    <row r="1838" spans="1:30" hidden="1" outlineLevel="1" x14ac:dyDescent="0.2">
      <c r="F1838" s="91" t="s">
        <v>201</v>
      </c>
      <c r="G1838" s="86" t="s">
        <v>682</v>
      </c>
      <c r="H1838" s="92">
        <v>0</v>
      </c>
      <c r="I1838" s="99">
        <v>0</v>
      </c>
      <c r="J1838" s="99">
        <v>0</v>
      </c>
      <c r="K1838" s="99">
        <v>0</v>
      </c>
      <c r="L1838" s="99">
        <v>0</v>
      </c>
      <c r="M1838" s="99">
        <v>0</v>
      </c>
      <c r="N1838" s="99">
        <v>0</v>
      </c>
      <c r="O1838" s="99">
        <v>0</v>
      </c>
      <c r="P1838" s="99">
        <v>0</v>
      </c>
      <c r="Q1838" s="99">
        <v>0</v>
      </c>
      <c r="R1838" s="99">
        <v>0</v>
      </c>
      <c r="S1838" s="99">
        <v>0</v>
      </c>
      <c r="T1838" s="99">
        <v>0</v>
      </c>
      <c r="U1838" s="99">
        <v>0</v>
      </c>
      <c r="V1838" s="99">
        <v>0</v>
      </c>
      <c r="W1838" s="99">
        <v>0</v>
      </c>
      <c r="X1838" s="99">
        <v>0</v>
      </c>
      <c r="Y1838" s="99">
        <v>0</v>
      </c>
      <c r="Z1838" s="99">
        <v>0</v>
      </c>
      <c r="AA1838" s="99">
        <v>0</v>
      </c>
      <c r="AB1838" s="99">
        <v>0</v>
      </c>
      <c r="AC1838" s="99">
        <v>0</v>
      </c>
      <c r="AD1838" s="99">
        <v>0</v>
      </c>
    </row>
    <row r="1839" spans="1:30" hidden="1" outlineLevel="1" x14ac:dyDescent="0.2">
      <c r="F1839" s="91" t="s">
        <v>201</v>
      </c>
      <c r="G1839" s="86" t="s">
        <v>681</v>
      </c>
      <c r="H1839" s="92">
        <v>0</v>
      </c>
      <c r="I1839" s="99">
        <v>0</v>
      </c>
      <c r="J1839" s="99">
        <v>0</v>
      </c>
      <c r="K1839" s="99">
        <v>0</v>
      </c>
      <c r="L1839" s="99">
        <v>0</v>
      </c>
      <c r="M1839" s="99">
        <v>0</v>
      </c>
      <c r="N1839" s="99">
        <v>0</v>
      </c>
      <c r="O1839" s="99">
        <v>0</v>
      </c>
      <c r="P1839" s="99">
        <v>0</v>
      </c>
      <c r="Q1839" s="99">
        <v>0</v>
      </c>
      <c r="R1839" s="99">
        <v>0</v>
      </c>
      <c r="S1839" s="99">
        <v>0</v>
      </c>
      <c r="T1839" s="99">
        <v>0</v>
      </c>
      <c r="U1839" s="99">
        <v>0</v>
      </c>
      <c r="V1839" s="99">
        <v>0</v>
      </c>
      <c r="W1839" s="99">
        <v>0</v>
      </c>
      <c r="X1839" s="99">
        <v>0</v>
      </c>
      <c r="Y1839" s="99">
        <v>0</v>
      </c>
      <c r="Z1839" s="99">
        <v>0</v>
      </c>
      <c r="AA1839" s="99">
        <v>0</v>
      </c>
      <c r="AB1839" s="99">
        <v>0</v>
      </c>
      <c r="AC1839" s="99">
        <v>0</v>
      </c>
      <c r="AD1839" s="99">
        <v>0</v>
      </c>
    </row>
    <row r="1840" spans="1:30" collapsed="1" x14ac:dyDescent="0.2">
      <c r="D1840" s="84" t="s">
        <v>471</v>
      </c>
      <c r="E1840" s="104">
        <v>53</v>
      </c>
      <c r="F1840" s="104" t="s">
        <v>201</v>
      </c>
      <c r="G1840" s="86" t="s">
        <v>679</v>
      </c>
      <c r="H1840" s="92">
        <v>52.999999999999979</v>
      </c>
      <c r="I1840" s="99">
        <v>26.106898494215709</v>
      </c>
      <c r="J1840" s="99">
        <v>1.2905572783648167</v>
      </c>
      <c r="K1840" s="99">
        <v>4.7272373477992593</v>
      </c>
      <c r="L1840" s="99">
        <v>0.14879664813593055</v>
      </c>
      <c r="M1840" s="99">
        <v>1.3953673537852483E-2</v>
      </c>
      <c r="N1840" s="99">
        <v>4.889987669473042</v>
      </c>
      <c r="O1840" s="99">
        <v>3.5934357569761106</v>
      </c>
      <c r="P1840" s="99">
        <v>0.6695617724957067</v>
      </c>
      <c r="Q1840" s="99">
        <v>0.30256249775028454</v>
      </c>
      <c r="R1840" s="99">
        <v>1.36058973167548E-2</v>
      </c>
      <c r="S1840" s="99">
        <v>4.5791659245388567</v>
      </c>
      <c r="T1840" s="99">
        <v>0.125527914997492</v>
      </c>
      <c r="U1840" s="99">
        <v>2.0542429412564589</v>
      </c>
      <c r="V1840" s="99">
        <v>10.856731665570909</v>
      </c>
      <c r="W1840" s="99">
        <v>1.960545796466086</v>
      </c>
      <c r="X1840" s="99">
        <v>14.997048318290945</v>
      </c>
      <c r="Y1840" s="99">
        <v>1.1035384189016368</v>
      </c>
      <c r="Z1840" s="99">
        <v>1.8483846693857758E-2</v>
      </c>
      <c r="AA1840" s="99">
        <v>1.1220222655954946</v>
      </c>
      <c r="AB1840" s="99">
        <v>1.432004952112028E-2</v>
      </c>
      <c r="AC1840" s="99">
        <v>0</v>
      </c>
      <c r="AD1840" s="99">
        <v>0</v>
      </c>
    </row>
    <row r="1841" spans="4:30" hidden="1" outlineLevel="1" x14ac:dyDescent="0.2">
      <c r="F1841" s="91" t="s">
        <v>199</v>
      </c>
      <c r="G1841" s="86" t="s">
        <v>687</v>
      </c>
      <c r="H1841" s="92">
        <v>0</v>
      </c>
      <c r="I1841" s="99">
        <v>0</v>
      </c>
      <c r="J1841" s="99">
        <v>0</v>
      </c>
      <c r="K1841" s="99">
        <v>0</v>
      </c>
      <c r="L1841" s="99">
        <v>0</v>
      </c>
      <c r="M1841" s="99">
        <v>0</v>
      </c>
      <c r="N1841" s="99">
        <v>0</v>
      </c>
      <c r="O1841" s="99">
        <v>0</v>
      </c>
      <c r="P1841" s="99">
        <v>0</v>
      </c>
      <c r="Q1841" s="99">
        <v>0</v>
      </c>
      <c r="R1841" s="99">
        <v>0</v>
      </c>
      <c r="S1841" s="99">
        <v>0</v>
      </c>
      <c r="T1841" s="99">
        <v>0</v>
      </c>
      <c r="U1841" s="99">
        <v>0</v>
      </c>
      <c r="V1841" s="99">
        <v>0</v>
      </c>
      <c r="W1841" s="99">
        <v>0</v>
      </c>
      <c r="X1841" s="99">
        <v>0</v>
      </c>
      <c r="Y1841" s="99">
        <v>0</v>
      </c>
      <c r="Z1841" s="99">
        <v>0</v>
      </c>
      <c r="AA1841" s="99">
        <v>0</v>
      </c>
      <c r="AB1841" s="99">
        <v>0</v>
      </c>
      <c r="AC1841" s="99">
        <v>0</v>
      </c>
      <c r="AD1841" s="99">
        <v>0</v>
      </c>
    </row>
    <row r="1842" spans="4:30" hidden="1" outlineLevel="1" x14ac:dyDescent="0.2">
      <c r="F1842" s="91" t="s">
        <v>199</v>
      </c>
      <c r="G1842" s="86" t="s">
        <v>686</v>
      </c>
      <c r="H1842" s="92">
        <v>0</v>
      </c>
      <c r="I1842" s="99">
        <v>0</v>
      </c>
      <c r="J1842" s="99">
        <v>0</v>
      </c>
      <c r="K1842" s="99">
        <v>0</v>
      </c>
      <c r="L1842" s="99">
        <v>0</v>
      </c>
      <c r="M1842" s="99">
        <v>0</v>
      </c>
      <c r="N1842" s="99">
        <v>0</v>
      </c>
      <c r="O1842" s="99">
        <v>0</v>
      </c>
      <c r="P1842" s="99">
        <v>0</v>
      </c>
      <c r="Q1842" s="99">
        <v>0</v>
      </c>
      <c r="R1842" s="99">
        <v>0</v>
      </c>
      <c r="S1842" s="99">
        <v>0</v>
      </c>
      <c r="T1842" s="99">
        <v>0</v>
      </c>
      <c r="U1842" s="99">
        <v>0</v>
      </c>
      <c r="V1842" s="99">
        <v>0</v>
      </c>
      <c r="W1842" s="99">
        <v>0</v>
      </c>
      <c r="X1842" s="99">
        <v>0</v>
      </c>
      <c r="Y1842" s="99">
        <v>0</v>
      </c>
      <c r="Z1842" s="99">
        <v>0</v>
      </c>
      <c r="AA1842" s="99">
        <v>0</v>
      </c>
      <c r="AB1842" s="99">
        <v>0</v>
      </c>
      <c r="AC1842" s="99">
        <v>0</v>
      </c>
      <c r="AD1842" s="99">
        <v>0</v>
      </c>
    </row>
    <row r="1843" spans="4:30" hidden="1" outlineLevel="1" x14ac:dyDescent="0.2">
      <c r="F1843" s="91" t="s">
        <v>199</v>
      </c>
      <c r="G1843" s="86" t="s">
        <v>685</v>
      </c>
      <c r="H1843" s="92">
        <v>0</v>
      </c>
      <c r="I1843" s="99">
        <v>0</v>
      </c>
      <c r="J1843" s="99">
        <v>0</v>
      </c>
      <c r="K1843" s="99">
        <v>0</v>
      </c>
      <c r="L1843" s="99">
        <v>0</v>
      </c>
      <c r="M1843" s="99">
        <v>0</v>
      </c>
      <c r="N1843" s="99">
        <v>0</v>
      </c>
      <c r="O1843" s="99">
        <v>0</v>
      </c>
      <c r="P1843" s="99">
        <v>0</v>
      </c>
      <c r="Q1843" s="99">
        <v>0</v>
      </c>
      <c r="R1843" s="99">
        <v>0</v>
      </c>
      <c r="S1843" s="99">
        <v>0</v>
      </c>
      <c r="T1843" s="99">
        <v>0</v>
      </c>
      <c r="U1843" s="99">
        <v>0</v>
      </c>
      <c r="V1843" s="99">
        <v>0</v>
      </c>
      <c r="W1843" s="99">
        <v>0</v>
      </c>
      <c r="X1843" s="99">
        <v>0</v>
      </c>
      <c r="Y1843" s="99">
        <v>0</v>
      </c>
      <c r="Z1843" s="99">
        <v>0</v>
      </c>
      <c r="AA1843" s="99">
        <v>0</v>
      </c>
      <c r="AB1843" s="99">
        <v>0</v>
      </c>
      <c r="AC1843" s="99">
        <v>0</v>
      </c>
      <c r="AD1843" s="99">
        <v>0</v>
      </c>
    </row>
    <row r="1844" spans="4:30" hidden="1" outlineLevel="1" x14ac:dyDescent="0.2">
      <c r="F1844" s="91" t="s">
        <v>199</v>
      </c>
      <c r="G1844" s="86" t="s">
        <v>684</v>
      </c>
      <c r="H1844" s="92">
        <v>0</v>
      </c>
      <c r="I1844" s="99">
        <v>0</v>
      </c>
      <c r="J1844" s="99">
        <v>0</v>
      </c>
      <c r="K1844" s="99">
        <v>0</v>
      </c>
      <c r="L1844" s="99">
        <v>0</v>
      </c>
      <c r="M1844" s="99">
        <v>0</v>
      </c>
      <c r="N1844" s="99">
        <v>0</v>
      </c>
      <c r="O1844" s="99">
        <v>0</v>
      </c>
      <c r="P1844" s="99">
        <v>0</v>
      </c>
      <c r="Q1844" s="99">
        <v>0</v>
      </c>
      <c r="R1844" s="99">
        <v>0</v>
      </c>
      <c r="S1844" s="99">
        <v>0</v>
      </c>
      <c r="T1844" s="99">
        <v>0</v>
      </c>
      <c r="U1844" s="99">
        <v>0</v>
      </c>
      <c r="V1844" s="99">
        <v>0</v>
      </c>
      <c r="W1844" s="99">
        <v>0</v>
      </c>
      <c r="X1844" s="99">
        <v>0</v>
      </c>
      <c r="Y1844" s="99">
        <v>0</v>
      </c>
      <c r="Z1844" s="99">
        <v>0</v>
      </c>
      <c r="AA1844" s="99">
        <v>0</v>
      </c>
      <c r="AB1844" s="99">
        <v>0</v>
      </c>
      <c r="AC1844" s="99">
        <v>0</v>
      </c>
      <c r="AD1844" s="99">
        <v>0</v>
      </c>
    </row>
    <row r="1845" spans="4:30" hidden="1" outlineLevel="1" x14ac:dyDescent="0.2">
      <c r="F1845" s="91" t="s">
        <v>199</v>
      </c>
      <c r="G1845" s="86" t="s">
        <v>683</v>
      </c>
      <c r="H1845" s="92">
        <v>0</v>
      </c>
      <c r="I1845" s="99">
        <v>0</v>
      </c>
      <c r="J1845" s="99">
        <v>0</v>
      </c>
      <c r="K1845" s="99">
        <v>0</v>
      </c>
      <c r="L1845" s="99">
        <v>0</v>
      </c>
      <c r="M1845" s="99">
        <v>0</v>
      </c>
      <c r="N1845" s="99">
        <v>0</v>
      </c>
      <c r="O1845" s="99">
        <v>0</v>
      </c>
      <c r="P1845" s="99">
        <v>0</v>
      </c>
      <c r="Q1845" s="99">
        <v>0</v>
      </c>
      <c r="R1845" s="99">
        <v>0</v>
      </c>
      <c r="S1845" s="99">
        <v>0</v>
      </c>
      <c r="T1845" s="99">
        <v>0</v>
      </c>
      <c r="U1845" s="99">
        <v>0</v>
      </c>
      <c r="V1845" s="99">
        <v>0</v>
      </c>
      <c r="W1845" s="99">
        <v>0</v>
      </c>
      <c r="X1845" s="99">
        <v>0</v>
      </c>
      <c r="Y1845" s="99">
        <v>0</v>
      </c>
      <c r="Z1845" s="99">
        <v>0</v>
      </c>
      <c r="AA1845" s="99">
        <v>0</v>
      </c>
      <c r="AB1845" s="99">
        <v>0</v>
      </c>
      <c r="AC1845" s="99">
        <v>0</v>
      </c>
      <c r="AD1845" s="99">
        <v>0</v>
      </c>
    </row>
    <row r="1846" spans="4:30" hidden="1" outlineLevel="1" x14ac:dyDescent="0.2">
      <c r="F1846" s="91" t="s">
        <v>199</v>
      </c>
      <c r="G1846" s="86" t="s">
        <v>682</v>
      </c>
      <c r="H1846" s="92">
        <v>-3927715.9999999995</v>
      </c>
      <c r="I1846" s="99">
        <v>-1473785.4400867105</v>
      </c>
      <c r="J1846" s="99">
        <v>-95510.819816609073</v>
      </c>
      <c r="K1846" s="99">
        <v>-320449.15421393851</v>
      </c>
      <c r="L1846" s="99">
        <v>-10184.601615294494</v>
      </c>
      <c r="M1846" s="99">
        <v>-938.90120879883091</v>
      </c>
      <c r="N1846" s="99">
        <v>-331572.65703803179</v>
      </c>
      <c r="O1846" s="99">
        <v>-292157.96520683425</v>
      </c>
      <c r="P1846" s="99">
        <v>-54160.465143413567</v>
      </c>
      <c r="Q1846" s="99">
        <v>-24609.129073861601</v>
      </c>
      <c r="R1846" s="99">
        <v>-1140.2427872636963</v>
      </c>
      <c r="S1846" s="99">
        <v>-372067.80221137311</v>
      </c>
      <c r="T1846" s="99">
        <v>-11196.046864961962</v>
      </c>
      <c r="U1846" s="99">
        <v>-196585.81037917844</v>
      </c>
      <c r="V1846" s="99">
        <v>-1116132.6130594299</v>
      </c>
      <c r="W1846" s="99">
        <v>-211756.47940473646</v>
      </c>
      <c r="X1846" s="99">
        <v>-1535670.9497083069</v>
      </c>
      <c r="Y1846" s="99">
        <v>-79154.399429269004</v>
      </c>
      <c r="Z1846" s="99">
        <v>-1288.5074383681033</v>
      </c>
      <c r="AA1846" s="99">
        <v>-80442.90686763711</v>
      </c>
      <c r="AB1846" s="99">
        <v>-1437.2263994648054</v>
      </c>
      <c r="AC1846" s="99">
        <v>-31078.096325491057</v>
      </c>
      <c r="AD1846" s="99">
        <v>-6150.1015463750628</v>
      </c>
    </row>
    <row r="1847" spans="4:30" hidden="1" outlineLevel="1" x14ac:dyDescent="0.2">
      <c r="F1847" s="91" t="s">
        <v>199</v>
      </c>
      <c r="G1847" s="86" t="s">
        <v>681</v>
      </c>
      <c r="H1847" s="92">
        <v>0</v>
      </c>
      <c r="I1847" s="99">
        <v>0</v>
      </c>
      <c r="J1847" s="99">
        <v>0</v>
      </c>
      <c r="K1847" s="99">
        <v>0</v>
      </c>
      <c r="L1847" s="99">
        <v>0</v>
      </c>
      <c r="M1847" s="99">
        <v>0</v>
      </c>
      <c r="N1847" s="99">
        <v>0</v>
      </c>
      <c r="O1847" s="99">
        <v>0</v>
      </c>
      <c r="P1847" s="99">
        <v>0</v>
      </c>
      <c r="Q1847" s="99">
        <v>0</v>
      </c>
      <c r="R1847" s="99">
        <v>0</v>
      </c>
      <c r="S1847" s="99">
        <v>0</v>
      </c>
      <c r="T1847" s="99">
        <v>0</v>
      </c>
      <c r="U1847" s="99">
        <v>0</v>
      </c>
      <c r="V1847" s="99">
        <v>0</v>
      </c>
      <c r="W1847" s="99">
        <v>0</v>
      </c>
      <c r="X1847" s="99">
        <v>0</v>
      </c>
      <c r="Y1847" s="99">
        <v>0</v>
      </c>
      <c r="Z1847" s="99">
        <v>0</v>
      </c>
      <c r="AA1847" s="99">
        <v>0</v>
      </c>
      <c r="AB1847" s="99">
        <v>0</v>
      </c>
      <c r="AC1847" s="99">
        <v>0</v>
      </c>
      <c r="AD1847" s="99">
        <v>0</v>
      </c>
    </row>
    <row r="1848" spans="4:30" collapsed="1" x14ac:dyDescent="0.2">
      <c r="D1848" s="86" t="s">
        <v>470</v>
      </c>
      <c r="E1848" s="104">
        <v>-3927716</v>
      </c>
      <c r="F1848" s="104" t="s">
        <v>199</v>
      </c>
      <c r="G1848" s="86" t="s">
        <v>679</v>
      </c>
      <c r="H1848" s="92">
        <v>-3927715.9999999995</v>
      </c>
      <c r="I1848" s="99">
        <v>-1473785.4400867105</v>
      </c>
      <c r="J1848" s="99">
        <v>-95510.819816609073</v>
      </c>
      <c r="K1848" s="99">
        <v>-320449.15421393851</v>
      </c>
      <c r="L1848" s="99">
        <v>-10184.601615294494</v>
      </c>
      <c r="M1848" s="99">
        <v>-938.90120879883091</v>
      </c>
      <c r="N1848" s="99">
        <v>-331572.65703803179</v>
      </c>
      <c r="O1848" s="99">
        <v>-292157.96520683425</v>
      </c>
      <c r="P1848" s="99">
        <v>-54160.465143413567</v>
      </c>
      <c r="Q1848" s="99">
        <v>-24609.129073861601</v>
      </c>
      <c r="R1848" s="99">
        <v>-1140.2427872636963</v>
      </c>
      <c r="S1848" s="99">
        <v>-372067.80221137311</v>
      </c>
      <c r="T1848" s="99">
        <v>-11196.046864961962</v>
      </c>
      <c r="U1848" s="99">
        <v>-196585.81037917844</v>
      </c>
      <c r="V1848" s="99">
        <v>-1116132.6130594299</v>
      </c>
      <c r="W1848" s="99">
        <v>-211756.47940473646</v>
      </c>
      <c r="X1848" s="99">
        <v>-1535670.9497083069</v>
      </c>
      <c r="Y1848" s="99">
        <v>-79154.399429269004</v>
      </c>
      <c r="Z1848" s="99">
        <v>-1288.5074383681033</v>
      </c>
      <c r="AA1848" s="99">
        <v>-80442.90686763711</v>
      </c>
      <c r="AB1848" s="99">
        <v>-1437.2263994648054</v>
      </c>
      <c r="AC1848" s="99">
        <v>-31078.096325491057</v>
      </c>
      <c r="AD1848" s="99">
        <v>-6150.1015463750628</v>
      </c>
    </row>
    <row r="1849" spans="4:30" hidden="1" outlineLevel="1" x14ac:dyDescent="0.2">
      <c r="D1849" s="86"/>
      <c r="F1849" s="91" t="s">
        <v>199</v>
      </c>
      <c r="G1849" s="86" t="s">
        <v>687</v>
      </c>
      <c r="H1849" s="92">
        <v>0</v>
      </c>
      <c r="I1849" s="99">
        <v>0</v>
      </c>
      <c r="J1849" s="99">
        <v>0</v>
      </c>
      <c r="K1849" s="99">
        <v>0</v>
      </c>
      <c r="L1849" s="99">
        <v>0</v>
      </c>
      <c r="M1849" s="99">
        <v>0</v>
      </c>
      <c r="N1849" s="99">
        <v>0</v>
      </c>
      <c r="O1849" s="99">
        <v>0</v>
      </c>
      <c r="P1849" s="99">
        <v>0</v>
      </c>
      <c r="Q1849" s="99">
        <v>0</v>
      </c>
      <c r="R1849" s="99">
        <v>0</v>
      </c>
      <c r="S1849" s="99">
        <v>0</v>
      </c>
      <c r="T1849" s="99">
        <v>0</v>
      </c>
      <c r="U1849" s="99">
        <v>0</v>
      </c>
      <c r="V1849" s="99">
        <v>0</v>
      </c>
      <c r="W1849" s="99">
        <v>0</v>
      </c>
      <c r="X1849" s="99">
        <v>0</v>
      </c>
      <c r="Y1849" s="99">
        <v>0</v>
      </c>
      <c r="Z1849" s="99">
        <v>0</v>
      </c>
      <c r="AA1849" s="99">
        <v>0</v>
      </c>
      <c r="AB1849" s="99">
        <v>0</v>
      </c>
      <c r="AC1849" s="99">
        <v>0</v>
      </c>
      <c r="AD1849" s="99">
        <v>0</v>
      </c>
    </row>
    <row r="1850" spans="4:30" hidden="1" outlineLevel="1" x14ac:dyDescent="0.2">
      <c r="D1850" s="86"/>
      <c r="F1850" s="91" t="s">
        <v>199</v>
      </c>
      <c r="G1850" s="86" t="s">
        <v>686</v>
      </c>
      <c r="H1850" s="92">
        <v>0</v>
      </c>
      <c r="I1850" s="99">
        <v>0</v>
      </c>
      <c r="J1850" s="99">
        <v>0</v>
      </c>
      <c r="K1850" s="99">
        <v>0</v>
      </c>
      <c r="L1850" s="99">
        <v>0</v>
      </c>
      <c r="M1850" s="99">
        <v>0</v>
      </c>
      <c r="N1850" s="99">
        <v>0</v>
      </c>
      <c r="O1850" s="99">
        <v>0</v>
      </c>
      <c r="P1850" s="99">
        <v>0</v>
      </c>
      <c r="Q1850" s="99">
        <v>0</v>
      </c>
      <c r="R1850" s="99">
        <v>0</v>
      </c>
      <c r="S1850" s="99">
        <v>0</v>
      </c>
      <c r="T1850" s="99">
        <v>0</v>
      </c>
      <c r="U1850" s="99">
        <v>0</v>
      </c>
      <c r="V1850" s="99">
        <v>0</v>
      </c>
      <c r="W1850" s="99">
        <v>0</v>
      </c>
      <c r="X1850" s="99">
        <v>0</v>
      </c>
      <c r="Y1850" s="99">
        <v>0</v>
      </c>
      <c r="Z1850" s="99">
        <v>0</v>
      </c>
      <c r="AA1850" s="99">
        <v>0</v>
      </c>
      <c r="AB1850" s="99">
        <v>0</v>
      </c>
      <c r="AC1850" s="99">
        <v>0</v>
      </c>
      <c r="AD1850" s="99">
        <v>0</v>
      </c>
    </row>
    <row r="1851" spans="4:30" hidden="1" outlineLevel="1" x14ac:dyDescent="0.2">
      <c r="D1851" s="86"/>
      <c r="F1851" s="91" t="s">
        <v>199</v>
      </c>
      <c r="G1851" s="86" t="s">
        <v>685</v>
      </c>
      <c r="H1851" s="92">
        <v>0</v>
      </c>
      <c r="I1851" s="99">
        <v>0</v>
      </c>
      <c r="J1851" s="99">
        <v>0</v>
      </c>
      <c r="K1851" s="99">
        <v>0</v>
      </c>
      <c r="L1851" s="99">
        <v>0</v>
      </c>
      <c r="M1851" s="99">
        <v>0</v>
      </c>
      <c r="N1851" s="99">
        <v>0</v>
      </c>
      <c r="O1851" s="99">
        <v>0</v>
      </c>
      <c r="P1851" s="99">
        <v>0</v>
      </c>
      <c r="Q1851" s="99">
        <v>0</v>
      </c>
      <c r="R1851" s="99">
        <v>0</v>
      </c>
      <c r="S1851" s="99">
        <v>0</v>
      </c>
      <c r="T1851" s="99">
        <v>0</v>
      </c>
      <c r="U1851" s="99">
        <v>0</v>
      </c>
      <c r="V1851" s="99">
        <v>0</v>
      </c>
      <c r="W1851" s="99">
        <v>0</v>
      </c>
      <c r="X1851" s="99">
        <v>0</v>
      </c>
      <c r="Y1851" s="99">
        <v>0</v>
      </c>
      <c r="Z1851" s="99">
        <v>0</v>
      </c>
      <c r="AA1851" s="99">
        <v>0</v>
      </c>
      <c r="AB1851" s="99">
        <v>0</v>
      </c>
      <c r="AC1851" s="99">
        <v>0</v>
      </c>
      <c r="AD1851" s="99">
        <v>0</v>
      </c>
    </row>
    <row r="1852" spans="4:30" hidden="1" outlineLevel="1" x14ac:dyDescent="0.2">
      <c r="D1852" s="86"/>
      <c r="F1852" s="91" t="s">
        <v>199</v>
      </c>
      <c r="G1852" s="86" t="s">
        <v>684</v>
      </c>
      <c r="H1852" s="92">
        <v>0</v>
      </c>
      <c r="I1852" s="99">
        <v>0</v>
      </c>
      <c r="J1852" s="99">
        <v>0</v>
      </c>
      <c r="K1852" s="99">
        <v>0</v>
      </c>
      <c r="L1852" s="99">
        <v>0</v>
      </c>
      <c r="M1852" s="99">
        <v>0</v>
      </c>
      <c r="N1852" s="99">
        <v>0</v>
      </c>
      <c r="O1852" s="99">
        <v>0</v>
      </c>
      <c r="P1852" s="99">
        <v>0</v>
      </c>
      <c r="Q1852" s="99">
        <v>0</v>
      </c>
      <c r="R1852" s="99">
        <v>0</v>
      </c>
      <c r="S1852" s="99">
        <v>0</v>
      </c>
      <c r="T1852" s="99">
        <v>0</v>
      </c>
      <c r="U1852" s="99">
        <v>0</v>
      </c>
      <c r="V1852" s="99">
        <v>0</v>
      </c>
      <c r="W1852" s="99">
        <v>0</v>
      </c>
      <c r="X1852" s="99">
        <v>0</v>
      </c>
      <c r="Y1852" s="99">
        <v>0</v>
      </c>
      <c r="Z1852" s="99">
        <v>0</v>
      </c>
      <c r="AA1852" s="99">
        <v>0</v>
      </c>
      <c r="AB1852" s="99">
        <v>0</v>
      </c>
      <c r="AC1852" s="99">
        <v>0</v>
      </c>
      <c r="AD1852" s="99">
        <v>0</v>
      </c>
    </row>
    <row r="1853" spans="4:30" hidden="1" outlineLevel="1" x14ac:dyDescent="0.2">
      <c r="D1853" s="86"/>
      <c r="F1853" s="91" t="s">
        <v>199</v>
      </c>
      <c r="G1853" s="86" t="s">
        <v>683</v>
      </c>
      <c r="H1853" s="92">
        <v>0</v>
      </c>
      <c r="I1853" s="99">
        <v>0</v>
      </c>
      <c r="J1853" s="99">
        <v>0</v>
      </c>
      <c r="K1853" s="99">
        <v>0</v>
      </c>
      <c r="L1853" s="99">
        <v>0</v>
      </c>
      <c r="M1853" s="99">
        <v>0</v>
      </c>
      <c r="N1853" s="99">
        <v>0</v>
      </c>
      <c r="O1853" s="99">
        <v>0</v>
      </c>
      <c r="P1853" s="99">
        <v>0</v>
      </c>
      <c r="Q1853" s="99">
        <v>0</v>
      </c>
      <c r="R1853" s="99">
        <v>0</v>
      </c>
      <c r="S1853" s="99">
        <v>0</v>
      </c>
      <c r="T1853" s="99">
        <v>0</v>
      </c>
      <c r="U1853" s="99">
        <v>0</v>
      </c>
      <c r="V1853" s="99">
        <v>0</v>
      </c>
      <c r="W1853" s="99">
        <v>0</v>
      </c>
      <c r="X1853" s="99">
        <v>0</v>
      </c>
      <c r="Y1853" s="99">
        <v>0</v>
      </c>
      <c r="Z1853" s="99">
        <v>0</v>
      </c>
      <c r="AA1853" s="99">
        <v>0</v>
      </c>
      <c r="AB1853" s="99">
        <v>0</v>
      </c>
      <c r="AC1853" s="99">
        <v>0</v>
      </c>
      <c r="AD1853" s="99">
        <v>0</v>
      </c>
    </row>
    <row r="1854" spans="4:30" hidden="1" outlineLevel="1" x14ac:dyDescent="0.2">
      <c r="D1854" s="86"/>
      <c r="F1854" s="91" t="s">
        <v>199</v>
      </c>
      <c r="G1854" s="86" t="s">
        <v>682</v>
      </c>
      <c r="H1854" s="92">
        <v>-667402.99999999977</v>
      </c>
      <c r="I1854" s="99">
        <v>-250427.68470790423</v>
      </c>
      <c r="J1854" s="99">
        <v>-16229.332181365542</v>
      </c>
      <c r="K1854" s="99">
        <v>-54451.168788640825</v>
      </c>
      <c r="L1854" s="99">
        <v>-1730.5817609655053</v>
      </c>
      <c r="M1854" s="99">
        <v>-159.53940749686743</v>
      </c>
      <c r="N1854" s="99">
        <v>-56341.289957103196</v>
      </c>
      <c r="O1854" s="99">
        <v>-49643.890355854855</v>
      </c>
      <c r="P1854" s="99">
        <v>-9203.0220408271998</v>
      </c>
      <c r="Q1854" s="99">
        <v>-4181.6176554726599</v>
      </c>
      <c r="R1854" s="99">
        <v>-193.7516503097863</v>
      </c>
      <c r="S1854" s="99">
        <v>-63222.281702464505</v>
      </c>
      <c r="T1854" s="99">
        <v>-1902.4479534203103</v>
      </c>
      <c r="U1854" s="99">
        <v>-33404.136043567007</v>
      </c>
      <c r="V1854" s="99">
        <v>-189654.81576409872</v>
      </c>
      <c r="W1854" s="99">
        <v>-35981.957357446241</v>
      </c>
      <c r="X1854" s="99">
        <v>-260943.35711853229</v>
      </c>
      <c r="Y1854" s="99">
        <v>-13450.026336499997</v>
      </c>
      <c r="Z1854" s="99">
        <v>-218.94498733849068</v>
      </c>
      <c r="AA1854" s="99">
        <v>-13668.971323838488</v>
      </c>
      <c r="AB1854" s="99">
        <v>-244.21552135694373</v>
      </c>
      <c r="AC1854" s="99">
        <v>-5280.8336249162894</v>
      </c>
      <c r="AD1854" s="99">
        <v>-1045.033862518409</v>
      </c>
    </row>
    <row r="1855" spans="4:30" hidden="1" outlineLevel="1" x14ac:dyDescent="0.2">
      <c r="D1855" s="86"/>
      <c r="F1855" s="91" t="s">
        <v>199</v>
      </c>
      <c r="G1855" s="86" t="s">
        <v>681</v>
      </c>
      <c r="H1855" s="92">
        <v>0</v>
      </c>
      <c r="I1855" s="99">
        <v>0</v>
      </c>
      <c r="J1855" s="99">
        <v>0</v>
      </c>
      <c r="K1855" s="99">
        <v>0</v>
      </c>
      <c r="L1855" s="99">
        <v>0</v>
      </c>
      <c r="M1855" s="99">
        <v>0</v>
      </c>
      <c r="N1855" s="99">
        <v>0</v>
      </c>
      <c r="O1855" s="99">
        <v>0</v>
      </c>
      <c r="P1855" s="99">
        <v>0</v>
      </c>
      <c r="Q1855" s="99">
        <v>0</v>
      </c>
      <c r="R1855" s="99">
        <v>0</v>
      </c>
      <c r="S1855" s="99">
        <v>0</v>
      </c>
      <c r="T1855" s="99">
        <v>0</v>
      </c>
      <c r="U1855" s="99">
        <v>0</v>
      </c>
      <c r="V1855" s="99">
        <v>0</v>
      </c>
      <c r="W1855" s="99">
        <v>0</v>
      </c>
      <c r="X1855" s="99">
        <v>0</v>
      </c>
      <c r="Y1855" s="99">
        <v>0</v>
      </c>
      <c r="Z1855" s="99">
        <v>0</v>
      </c>
      <c r="AA1855" s="99">
        <v>0</v>
      </c>
      <c r="AB1855" s="99">
        <v>0</v>
      </c>
      <c r="AC1855" s="99">
        <v>0</v>
      </c>
      <c r="AD1855" s="99">
        <v>0</v>
      </c>
    </row>
    <row r="1856" spans="4:30" collapsed="1" x14ac:dyDescent="0.2">
      <c r="D1856" s="86" t="s">
        <v>469</v>
      </c>
      <c r="E1856" s="104">
        <v>-667403</v>
      </c>
      <c r="F1856" s="104" t="s">
        <v>199</v>
      </c>
      <c r="G1856" s="86" t="s">
        <v>679</v>
      </c>
      <c r="H1856" s="92">
        <v>-667402.99999999977</v>
      </c>
      <c r="I1856" s="99">
        <v>-250427.68470790423</v>
      </c>
      <c r="J1856" s="99">
        <v>-16229.332181365542</v>
      </c>
      <c r="K1856" s="99">
        <v>-54451.168788640825</v>
      </c>
      <c r="L1856" s="99">
        <v>-1730.5817609655053</v>
      </c>
      <c r="M1856" s="99">
        <v>-159.53940749686743</v>
      </c>
      <c r="N1856" s="99">
        <v>-56341.289957103196</v>
      </c>
      <c r="O1856" s="99">
        <v>-49643.890355854855</v>
      </c>
      <c r="P1856" s="99">
        <v>-9203.0220408271998</v>
      </c>
      <c r="Q1856" s="99">
        <v>-4181.6176554726599</v>
      </c>
      <c r="R1856" s="99">
        <v>-193.7516503097863</v>
      </c>
      <c r="S1856" s="99">
        <v>-63222.281702464505</v>
      </c>
      <c r="T1856" s="99">
        <v>-1902.4479534203103</v>
      </c>
      <c r="U1856" s="99">
        <v>-33404.136043567007</v>
      </c>
      <c r="V1856" s="99">
        <v>-189654.81576409872</v>
      </c>
      <c r="W1856" s="99">
        <v>-35981.957357446241</v>
      </c>
      <c r="X1856" s="99">
        <v>-260943.35711853229</v>
      </c>
      <c r="Y1856" s="99">
        <v>-13450.026336499997</v>
      </c>
      <c r="Z1856" s="99">
        <v>-218.94498733849068</v>
      </c>
      <c r="AA1856" s="99">
        <v>-13668.971323838488</v>
      </c>
      <c r="AB1856" s="99">
        <v>-244.21552135694373</v>
      </c>
      <c r="AC1856" s="99">
        <v>-5280.8336249162894</v>
      </c>
      <c r="AD1856" s="99">
        <v>-1045.033862518409</v>
      </c>
    </row>
    <row r="1857" spans="4:30" hidden="1" outlineLevel="1" x14ac:dyDescent="0.2">
      <c r="F1857" s="91" t="s">
        <v>201</v>
      </c>
      <c r="G1857" s="86" t="s">
        <v>687</v>
      </c>
      <c r="H1857" s="92">
        <v>-2639312.9999999991</v>
      </c>
      <c r="I1857" s="99">
        <v>-1300080.6902917726</v>
      </c>
      <c r="J1857" s="99">
        <v>-64267.634000620361</v>
      </c>
      <c r="K1857" s="99">
        <v>-235408.66011570013</v>
      </c>
      <c r="L1857" s="99">
        <v>-7409.8288260676845</v>
      </c>
      <c r="M1857" s="99">
        <v>-694.87003709830276</v>
      </c>
      <c r="N1857" s="99">
        <v>-243513.3589788661</v>
      </c>
      <c r="O1857" s="99">
        <v>-178947.2020387149</v>
      </c>
      <c r="P1857" s="99">
        <v>-33343.077178320025</v>
      </c>
      <c r="Q1857" s="99">
        <v>-15067.115728769752</v>
      </c>
      <c r="R1857" s="99">
        <v>-677.55135216558608</v>
      </c>
      <c r="S1857" s="99">
        <v>-228034.94629797025</v>
      </c>
      <c r="T1857" s="99">
        <v>-6251.0841116184074</v>
      </c>
      <c r="U1857" s="99">
        <v>-102297.92641540393</v>
      </c>
      <c r="V1857" s="99">
        <v>-540647.41551798023</v>
      </c>
      <c r="W1857" s="99">
        <v>-97631.962409590473</v>
      </c>
      <c r="X1857" s="99">
        <v>-746828.38845459302</v>
      </c>
      <c r="Y1857" s="99">
        <v>-54954.401792576144</v>
      </c>
      <c r="Z1857" s="99">
        <v>-920.46522394539249</v>
      </c>
      <c r="AA1857" s="99">
        <v>-55874.867016521537</v>
      </c>
      <c r="AB1857" s="99">
        <v>-713.11495965540621</v>
      </c>
      <c r="AC1857" s="99">
        <v>0</v>
      </c>
      <c r="AD1857" s="99">
        <v>0</v>
      </c>
    </row>
    <row r="1858" spans="4:30" hidden="1" outlineLevel="1" x14ac:dyDescent="0.2">
      <c r="F1858" s="91" t="s">
        <v>201</v>
      </c>
      <c r="G1858" s="86" t="s">
        <v>686</v>
      </c>
      <c r="H1858" s="92">
        <v>0</v>
      </c>
      <c r="I1858" s="99">
        <v>0</v>
      </c>
      <c r="J1858" s="99">
        <v>0</v>
      </c>
      <c r="K1858" s="99">
        <v>0</v>
      </c>
      <c r="L1858" s="99">
        <v>0</v>
      </c>
      <c r="M1858" s="99">
        <v>0</v>
      </c>
      <c r="N1858" s="99">
        <v>0</v>
      </c>
      <c r="O1858" s="99">
        <v>0</v>
      </c>
      <c r="P1858" s="99">
        <v>0</v>
      </c>
      <c r="Q1858" s="99">
        <v>0</v>
      </c>
      <c r="R1858" s="99">
        <v>0</v>
      </c>
      <c r="S1858" s="99">
        <v>0</v>
      </c>
      <c r="T1858" s="99">
        <v>0</v>
      </c>
      <c r="U1858" s="99">
        <v>0</v>
      </c>
      <c r="V1858" s="99">
        <v>0</v>
      </c>
      <c r="W1858" s="99">
        <v>0</v>
      </c>
      <c r="X1858" s="99">
        <v>0</v>
      </c>
      <c r="Y1858" s="99">
        <v>0</v>
      </c>
      <c r="Z1858" s="99">
        <v>0</v>
      </c>
      <c r="AA1858" s="99">
        <v>0</v>
      </c>
      <c r="AB1858" s="99">
        <v>0</v>
      </c>
      <c r="AC1858" s="99">
        <v>0</v>
      </c>
      <c r="AD1858" s="99">
        <v>0</v>
      </c>
    </row>
    <row r="1859" spans="4:30" hidden="1" outlineLevel="1" x14ac:dyDescent="0.2">
      <c r="F1859" s="91" t="s">
        <v>201</v>
      </c>
      <c r="G1859" s="86" t="s">
        <v>685</v>
      </c>
      <c r="H1859" s="92">
        <v>0</v>
      </c>
      <c r="I1859" s="99">
        <v>0</v>
      </c>
      <c r="J1859" s="99">
        <v>0</v>
      </c>
      <c r="K1859" s="99">
        <v>0</v>
      </c>
      <c r="L1859" s="99">
        <v>0</v>
      </c>
      <c r="M1859" s="99">
        <v>0</v>
      </c>
      <c r="N1859" s="99">
        <v>0</v>
      </c>
      <c r="O1859" s="99">
        <v>0</v>
      </c>
      <c r="P1859" s="99">
        <v>0</v>
      </c>
      <c r="Q1859" s="99">
        <v>0</v>
      </c>
      <c r="R1859" s="99">
        <v>0</v>
      </c>
      <c r="S1859" s="99">
        <v>0</v>
      </c>
      <c r="T1859" s="99">
        <v>0</v>
      </c>
      <c r="U1859" s="99">
        <v>0</v>
      </c>
      <c r="V1859" s="99">
        <v>0</v>
      </c>
      <c r="W1859" s="99">
        <v>0</v>
      </c>
      <c r="X1859" s="99">
        <v>0</v>
      </c>
      <c r="Y1859" s="99">
        <v>0</v>
      </c>
      <c r="Z1859" s="99">
        <v>0</v>
      </c>
      <c r="AA1859" s="99">
        <v>0</v>
      </c>
      <c r="AB1859" s="99">
        <v>0</v>
      </c>
      <c r="AC1859" s="99">
        <v>0</v>
      </c>
      <c r="AD1859" s="99">
        <v>0</v>
      </c>
    </row>
    <row r="1860" spans="4:30" hidden="1" outlineLevel="1" x14ac:dyDescent="0.2">
      <c r="F1860" s="91" t="s">
        <v>201</v>
      </c>
      <c r="G1860" s="86" t="s">
        <v>684</v>
      </c>
      <c r="H1860" s="92">
        <v>0</v>
      </c>
      <c r="I1860" s="99">
        <v>0</v>
      </c>
      <c r="J1860" s="99">
        <v>0</v>
      </c>
      <c r="K1860" s="99">
        <v>0</v>
      </c>
      <c r="L1860" s="99">
        <v>0</v>
      </c>
      <c r="M1860" s="99">
        <v>0</v>
      </c>
      <c r="N1860" s="99">
        <v>0</v>
      </c>
      <c r="O1860" s="99">
        <v>0</v>
      </c>
      <c r="P1860" s="99">
        <v>0</v>
      </c>
      <c r="Q1860" s="99">
        <v>0</v>
      </c>
      <c r="R1860" s="99">
        <v>0</v>
      </c>
      <c r="S1860" s="99">
        <v>0</v>
      </c>
      <c r="T1860" s="99">
        <v>0</v>
      </c>
      <c r="U1860" s="99">
        <v>0</v>
      </c>
      <c r="V1860" s="99">
        <v>0</v>
      </c>
      <c r="W1860" s="99">
        <v>0</v>
      </c>
      <c r="X1860" s="99">
        <v>0</v>
      </c>
      <c r="Y1860" s="99">
        <v>0</v>
      </c>
      <c r="Z1860" s="99">
        <v>0</v>
      </c>
      <c r="AA1860" s="99">
        <v>0</v>
      </c>
      <c r="AB1860" s="99">
        <v>0</v>
      </c>
      <c r="AC1860" s="99">
        <v>0</v>
      </c>
      <c r="AD1860" s="99">
        <v>0</v>
      </c>
    </row>
    <row r="1861" spans="4:30" hidden="1" outlineLevel="1" x14ac:dyDescent="0.2">
      <c r="F1861" s="91" t="s">
        <v>201</v>
      </c>
      <c r="G1861" s="86" t="s">
        <v>683</v>
      </c>
      <c r="H1861" s="92">
        <v>0</v>
      </c>
      <c r="I1861" s="99">
        <v>0</v>
      </c>
      <c r="J1861" s="99">
        <v>0</v>
      </c>
      <c r="K1861" s="99">
        <v>0</v>
      </c>
      <c r="L1861" s="99">
        <v>0</v>
      </c>
      <c r="M1861" s="99">
        <v>0</v>
      </c>
      <c r="N1861" s="99">
        <v>0</v>
      </c>
      <c r="O1861" s="99">
        <v>0</v>
      </c>
      <c r="P1861" s="99">
        <v>0</v>
      </c>
      <c r="Q1861" s="99">
        <v>0</v>
      </c>
      <c r="R1861" s="99">
        <v>0</v>
      </c>
      <c r="S1861" s="99">
        <v>0</v>
      </c>
      <c r="T1861" s="99">
        <v>0</v>
      </c>
      <c r="U1861" s="99">
        <v>0</v>
      </c>
      <c r="V1861" s="99">
        <v>0</v>
      </c>
      <c r="W1861" s="99">
        <v>0</v>
      </c>
      <c r="X1861" s="99">
        <v>0</v>
      </c>
      <c r="Y1861" s="99">
        <v>0</v>
      </c>
      <c r="Z1861" s="99">
        <v>0</v>
      </c>
      <c r="AA1861" s="99">
        <v>0</v>
      </c>
      <c r="AB1861" s="99">
        <v>0</v>
      </c>
      <c r="AC1861" s="99">
        <v>0</v>
      </c>
      <c r="AD1861" s="99">
        <v>0</v>
      </c>
    </row>
    <row r="1862" spans="4:30" hidden="1" outlineLevel="1" x14ac:dyDescent="0.2">
      <c r="F1862" s="91" t="s">
        <v>201</v>
      </c>
      <c r="G1862" s="86" t="s">
        <v>682</v>
      </c>
      <c r="H1862" s="92">
        <v>0</v>
      </c>
      <c r="I1862" s="99">
        <v>0</v>
      </c>
      <c r="J1862" s="99">
        <v>0</v>
      </c>
      <c r="K1862" s="99">
        <v>0</v>
      </c>
      <c r="L1862" s="99">
        <v>0</v>
      </c>
      <c r="M1862" s="99">
        <v>0</v>
      </c>
      <c r="N1862" s="99">
        <v>0</v>
      </c>
      <c r="O1862" s="99">
        <v>0</v>
      </c>
      <c r="P1862" s="99">
        <v>0</v>
      </c>
      <c r="Q1862" s="99">
        <v>0</v>
      </c>
      <c r="R1862" s="99">
        <v>0</v>
      </c>
      <c r="S1862" s="99">
        <v>0</v>
      </c>
      <c r="T1862" s="99">
        <v>0</v>
      </c>
      <c r="U1862" s="99">
        <v>0</v>
      </c>
      <c r="V1862" s="99">
        <v>0</v>
      </c>
      <c r="W1862" s="99">
        <v>0</v>
      </c>
      <c r="X1862" s="99">
        <v>0</v>
      </c>
      <c r="Y1862" s="99">
        <v>0</v>
      </c>
      <c r="Z1862" s="99">
        <v>0</v>
      </c>
      <c r="AA1862" s="99">
        <v>0</v>
      </c>
      <c r="AB1862" s="99">
        <v>0</v>
      </c>
      <c r="AC1862" s="99">
        <v>0</v>
      </c>
      <c r="AD1862" s="99">
        <v>0</v>
      </c>
    </row>
    <row r="1863" spans="4:30" hidden="1" outlineLevel="1" x14ac:dyDescent="0.2">
      <c r="F1863" s="91" t="s">
        <v>201</v>
      </c>
      <c r="G1863" s="86" t="s">
        <v>681</v>
      </c>
      <c r="H1863" s="92">
        <v>0</v>
      </c>
      <c r="I1863" s="99">
        <v>0</v>
      </c>
      <c r="J1863" s="99">
        <v>0</v>
      </c>
      <c r="K1863" s="99">
        <v>0</v>
      </c>
      <c r="L1863" s="99">
        <v>0</v>
      </c>
      <c r="M1863" s="99">
        <v>0</v>
      </c>
      <c r="N1863" s="99">
        <v>0</v>
      </c>
      <c r="O1863" s="99">
        <v>0</v>
      </c>
      <c r="P1863" s="99">
        <v>0</v>
      </c>
      <c r="Q1863" s="99">
        <v>0</v>
      </c>
      <c r="R1863" s="99">
        <v>0</v>
      </c>
      <c r="S1863" s="99">
        <v>0</v>
      </c>
      <c r="T1863" s="99">
        <v>0</v>
      </c>
      <c r="U1863" s="99">
        <v>0</v>
      </c>
      <c r="V1863" s="99">
        <v>0</v>
      </c>
      <c r="W1863" s="99">
        <v>0</v>
      </c>
      <c r="X1863" s="99">
        <v>0</v>
      </c>
      <c r="Y1863" s="99">
        <v>0</v>
      </c>
      <c r="Z1863" s="99">
        <v>0</v>
      </c>
      <c r="AA1863" s="99">
        <v>0</v>
      </c>
      <c r="AB1863" s="99">
        <v>0</v>
      </c>
      <c r="AC1863" s="99">
        <v>0</v>
      </c>
      <c r="AD1863" s="99">
        <v>0</v>
      </c>
    </row>
    <row r="1864" spans="4:30" collapsed="1" x14ac:dyDescent="0.2">
      <c r="D1864" s="84" t="s">
        <v>468</v>
      </c>
      <c r="E1864" s="104">
        <v>-2639313</v>
      </c>
      <c r="F1864" s="104" t="s">
        <v>201</v>
      </c>
      <c r="G1864" s="86" t="s">
        <v>679</v>
      </c>
      <c r="H1864" s="92">
        <v>-2639312.9999999991</v>
      </c>
      <c r="I1864" s="99">
        <v>-1300080.6902917726</v>
      </c>
      <c r="J1864" s="99">
        <v>-64267.634000620361</v>
      </c>
      <c r="K1864" s="99">
        <v>-235408.66011570013</v>
      </c>
      <c r="L1864" s="99">
        <v>-7409.8288260676845</v>
      </c>
      <c r="M1864" s="99">
        <v>-694.87003709830276</v>
      </c>
      <c r="N1864" s="99">
        <v>-243513.3589788661</v>
      </c>
      <c r="O1864" s="99">
        <v>-178947.2020387149</v>
      </c>
      <c r="P1864" s="99">
        <v>-33343.077178320025</v>
      </c>
      <c r="Q1864" s="99">
        <v>-15067.115728769752</v>
      </c>
      <c r="R1864" s="99">
        <v>-677.55135216558608</v>
      </c>
      <c r="S1864" s="99">
        <v>-228034.94629797025</v>
      </c>
      <c r="T1864" s="99">
        <v>-6251.0841116184074</v>
      </c>
      <c r="U1864" s="99">
        <v>-102297.92641540393</v>
      </c>
      <c r="V1864" s="99">
        <v>-540647.41551798023</v>
      </c>
      <c r="W1864" s="99">
        <v>-97631.962409590473</v>
      </c>
      <c r="X1864" s="99">
        <v>-746828.38845459302</v>
      </c>
      <c r="Y1864" s="99">
        <v>-54954.401792576144</v>
      </c>
      <c r="Z1864" s="99">
        <v>-920.46522394539249</v>
      </c>
      <c r="AA1864" s="99">
        <v>-55874.867016521537</v>
      </c>
      <c r="AB1864" s="99">
        <v>-713.11495965540621</v>
      </c>
      <c r="AC1864" s="99">
        <v>0</v>
      </c>
      <c r="AD1864" s="99">
        <v>0</v>
      </c>
    </row>
    <row r="1865" spans="4:30" hidden="1" outlineLevel="1" x14ac:dyDescent="0.2">
      <c r="F1865" s="91" t="s">
        <v>199</v>
      </c>
      <c r="G1865" s="86" t="s">
        <v>687</v>
      </c>
      <c r="H1865" s="92">
        <v>0</v>
      </c>
      <c r="I1865" s="99">
        <v>0</v>
      </c>
      <c r="J1865" s="99">
        <v>0</v>
      </c>
      <c r="K1865" s="99">
        <v>0</v>
      </c>
      <c r="L1865" s="99">
        <v>0</v>
      </c>
      <c r="M1865" s="99">
        <v>0</v>
      </c>
      <c r="N1865" s="99">
        <v>0</v>
      </c>
      <c r="O1865" s="99">
        <v>0</v>
      </c>
      <c r="P1865" s="99">
        <v>0</v>
      </c>
      <c r="Q1865" s="99">
        <v>0</v>
      </c>
      <c r="R1865" s="99">
        <v>0</v>
      </c>
      <c r="S1865" s="99">
        <v>0</v>
      </c>
      <c r="T1865" s="99">
        <v>0</v>
      </c>
      <c r="U1865" s="99">
        <v>0</v>
      </c>
      <c r="V1865" s="99">
        <v>0</v>
      </c>
      <c r="W1865" s="99">
        <v>0</v>
      </c>
      <c r="X1865" s="99">
        <v>0</v>
      </c>
      <c r="Y1865" s="99">
        <v>0</v>
      </c>
      <c r="Z1865" s="99">
        <v>0</v>
      </c>
      <c r="AA1865" s="99">
        <v>0</v>
      </c>
      <c r="AB1865" s="99">
        <v>0</v>
      </c>
      <c r="AC1865" s="99">
        <v>0</v>
      </c>
      <c r="AD1865" s="99">
        <v>0</v>
      </c>
    </row>
    <row r="1866" spans="4:30" hidden="1" outlineLevel="1" x14ac:dyDescent="0.2">
      <c r="F1866" s="91" t="s">
        <v>199</v>
      </c>
      <c r="G1866" s="86" t="s">
        <v>686</v>
      </c>
      <c r="H1866" s="92">
        <v>0</v>
      </c>
      <c r="I1866" s="99">
        <v>0</v>
      </c>
      <c r="J1866" s="99">
        <v>0</v>
      </c>
      <c r="K1866" s="99">
        <v>0</v>
      </c>
      <c r="L1866" s="99">
        <v>0</v>
      </c>
      <c r="M1866" s="99">
        <v>0</v>
      </c>
      <c r="N1866" s="99">
        <v>0</v>
      </c>
      <c r="O1866" s="99">
        <v>0</v>
      </c>
      <c r="P1866" s="99">
        <v>0</v>
      </c>
      <c r="Q1866" s="99">
        <v>0</v>
      </c>
      <c r="R1866" s="99">
        <v>0</v>
      </c>
      <c r="S1866" s="99">
        <v>0</v>
      </c>
      <c r="T1866" s="99">
        <v>0</v>
      </c>
      <c r="U1866" s="99">
        <v>0</v>
      </c>
      <c r="V1866" s="99">
        <v>0</v>
      </c>
      <c r="W1866" s="99">
        <v>0</v>
      </c>
      <c r="X1866" s="99">
        <v>0</v>
      </c>
      <c r="Y1866" s="99">
        <v>0</v>
      </c>
      <c r="Z1866" s="99">
        <v>0</v>
      </c>
      <c r="AA1866" s="99">
        <v>0</v>
      </c>
      <c r="AB1866" s="99">
        <v>0</v>
      </c>
      <c r="AC1866" s="99">
        <v>0</v>
      </c>
      <c r="AD1866" s="99">
        <v>0</v>
      </c>
    </row>
    <row r="1867" spans="4:30" hidden="1" outlineLevel="1" x14ac:dyDescent="0.2">
      <c r="F1867" s="91" t="s">
        <v>199</v>
      </c>
      <c r="G1867" s="86" t="s">
        <v>685</v>
      </c>
      <c r="H1867" s="92">
        <v>0</v>
      </c>
      <c r="I1867" s="99">
        <v>0</v>
      </c>
      <c r="J1867" s="99">
        <v>0</v>
      </c>
      <c r="K1867" s="99">
        <v>0</v>
      </c>
      <c r="L1867" s="99">
        <v>0</v>
      </c>
      <c r="M1867" s="99">
        <v>0</v>
      </c>
      <c r="N1867" s="99">
        <v>0</v>
      </c>
      <c r="O1867" s="99">
        <v>0</v>
      </c>
      <c r="P1867" s="99">
        <v>0</v>
      </c>
      <c r="Q1867" s="99">
        <v>0</v>
      </c>
      <c r="R1867" s="99">
        <v>0</v>
      </c>
      <c r="S1867" s="99">
        <v>0</v>
      </c>
      <c r="T1867" s="99">
        <v>0</v>
      </c>
      <c r="U1867" s="99">
        <v>0</v>
      </c>
      <c r="V1867" s="99">
        <v>0</v>
      </c>
      <c r="W1867" s="99">
        <v>0</v>
      </c>
      <c r="X1867" s="99">
        <v>0</v>
      </c>
      <c r="Y1867" s="99">
        <v>0</v>
      </c>
      <c r="Z1867" s="99">
        <v>0</v>
      </c>
      <c r="AA1867" s="99">
        <v>0</v>
      </c>
      <c r="AB1867" s="99">
        <v>0</v>
      </c>
      <c r="AC1867" s="99">
        <v>0</v>
      </c>
      <c r="AD1867" s="99">
        <v>0</v>
      </c>
    </row>
    <row r="1868" spans="4:30" hidden="1" outlineLevel="1" x14ac:dyDescent="0.2">
      <c r="F1868" s="91" t="s">
        <v>199</v>
      </c>
      <c r="G1868" s="86" t="s">
        <v>684</v>
      </c>
      <c r="H1868" s="92">
        <v>0</v>
      </c>
      <c r="I1868" s="99">
        <v>0</v>
      </c>
      <c r="J1868" s="99">
        <v>0</v>
      </c>
      <c r="K1868" s="99">
        <v>0</v>
      </c>
      <c r="L1868" s="99">
        <v>0</v>
      </c>
      <c r="M1868" s="99">
        <v>0</v>
      </c>
      <c r="N1868" s="99">
        <v>0</v>
      </c>
      <c r="O1868" s="99">
        <v>0</v>
      </c>
      <c r="P1868" s="99">
        <v>0</v>
      </c>
      <c r="Q1868" s="99">
        <v>0</v>
      </c>
      <c r="R1868" s="99">
        <v>0</v>
      </c>
      <c r="S1868" s="99">
        <v>0</v>
      </c>
      <c r="T1868" s="99">
        <v>0</v>
      </c>
      <c r="U1868" s="99">
        <v>0</v>
      </c>
      <c r="V1868" s="99">
        <v>0</v>
      </c>
      <c r="W1868" s="99">
        <v>0</v>
      </c>
      <c r="X1868" s="99">
        <v>0</v>
      </c>
      <c r="Y1868" s="99">
        <v>0</v>
      </c>
      <c r="Z1868" s="99">
        <v>0</v>
      </c>
      <c r="AA1868" s="99">
        <v>0</v>
      </c>
      <c r="AB1868" s="99">
        <v>0</v>
      </c>
      <c r="AC1868" s="99">
        <v>0</v>
      </c>
      <c r="AD1868" s="99">
        <v>0</v>
      </c>
    </row>
    <row r="1869" spans="4:30" hidden="1" outlineLevel="1" x14ac:dyDescent="0.2">
      <c r="F1869" s="91" t="s">
        <v>199</v>
      </c>
      <c r="G1869" s="86" t="s">
        <v>683</v>
      </c>
      <c r="H1869" s="92">
        <v>0</v>
      </c>
      <c r="I1869" s="99">
        <v>0</v>
      </c>
      <c r="J1869" s="99">
        <v>0</v>
      </c>
      <c r="K1869" s="99">
        <v>0</v>
      </c>
      <c r="L1869" s="99">
        <v>0</v>
      </c>
      <c r="M1869" s="99">
        <v>0</v>
      </c>
      <c r="N1869" s="99">
        <v>0</v>
      </c>
      <c r="O1869" s="99">
        <v>0</v>
      </c>
      <c r="P1869" s="99">
        <v>0</v>
      </c>
      <c r="Q1869" s="99">
        <v>0</v>
      </c>
      <c r="R1869" s="99">
        <v>0</v>
      </c>
      <c r="S1869" s="99">
        <v>0</v>
      </c>
      <c r="T1869" s="99">
        <v>0</v>
      </c>
      <c r="U1869" s="99">
        <v>0</v>
      </c>
      <c r="V1869" s="99">
        <v>0</v>
      </c>
      <c r="W1869" s="99">
        <v>0</v>
      </c>
      <c r="X1869" s="99">
        <v>0</v>
      </c>
      <c r="Y1869" s="99">
        <v>0</v>
      </c>
      <c r="Z1869" s="99">
        <v>0</v>
      </c>
      <c r="AA1869" s="99">
        <v>0</v>
      </c>
      <c r="AB1869" s="99">
        <v>0</v>
      </c>
      <c r="AC1869" s="99">
        <v>0</v>
      </c>
      <c r="AD1869" s="99">
        <v>0</v>
      </c>
    </row>
    <row r="1870" spans="4:30" hidden="1" outlineLevel="1" x14ac:dyDescent="0.2">
      <c r="F1870" s="91" t="s">
        <v>199</v>
      </c>
      <c r="G1870" s="86" t="s">
        <v>682</v>
      </c>
      <c r="H1870" s="92">
        <v>-2383767.9999999991</v>
      </c>
      <c r="I1870" s="99">
        <v>-894454.32687715138</v>
      </c>
      <c r="J1870" s="99">
        <v>-57966.42016189525</v>
      </c>
      <c r="K1870" s="99">
        <v>-194483.62341937446</v>
      </c>
      <c r="L1870" s="99">
        <v>-6181.1310754869555</v>
      </c>
      <c r="M1870" s="99">
        <v>-569.8280264397863</v>
      </c>
      <c r="N1870" s="99">
        <v>-201234.5825213012</v>
      </c>
      <c r="O1870" s="99">
        <v>-177313.43315177699</v>
      </c>
      <c r="P1870" s="99">
        <v>-32870.498700513141</v>
      </c>
      <c r="Q1870" s="99">
        <v>-14935.513258631967</v>
      </c>
      <c r="R1870" s="99">
        <v>-692.02413527607564</v>
      </c>
      <c r="S1870" s="99">
        <v>-225811.46924619816</v>
      </c>
      <c r="T1870" s="99">
        <v>-6794.9867666594646</v>
      </c>
      <c r="U1870" s="99">
        <v>-119309.78819139506</v>
      </c>
      <c r="V1870" s="99">
        <v>-677391.44244834688</v>
      </c>
      <c r="W1870" s="99">
        <v>-128517.01075069324</v>
      </c>
      <c r="X1870" s="99">
        <v>-932013.22815709468</v>
      </c>
      <c r="Y1870" s="99">
        <v>-48039.553882895227</v>
      </c>
      <c r="Z1870" s="99">
        <v>-782.00735474353473</v>
      </c>
      <c r="AA1870" s="99">
        <v>-48821.561237638758</v>
      </c>
      <c r="AB1870" s="99">
        <v>-872.26629924348401</v>
      </c>
      <c r="AC1870" s="99">
        <v>-18861.590685686839</v>
      </c>
      <c r="AD1870" s="99">
        <v>-3732.5548137898436</v>
      </c>
    </row>
    <row r="1871" spans="4:30" hidden="1" outlineLevel="1" x14ac:dyDescent="0.2">
      <c r="F1871" s="91" t="s">
        <v>199</v>
      </c>
      <c r="G1871" s="86" t="s">
        <v>681</v>
      </c>
      <c r="H1871" s="92">
        <v>0</v>
      </c>
      <c r="I1871" s="99">
        <v>0</v>
      </c>
      <c r="J1871" s="99">
        <v>0</v>
      </c>
      <c r="K1871" s="99">
        <v>0</v>
      </c>
      <c r="L1871" s="99">
        <v>0</v>
      </c>
      <c r="M1871" s="99">
        <v>0</v>
      </c>
      <c r="N1871" s="99">
        <v>0</v>
      </c>
      <c r="O1871" s="99">
        <v>0</v>
      </c>
      <c r="P1871" s="99">
        <v>0</v>
      </c>
      <c r="Q1871" s="99">
        <v>0</v>
      </c>
      <c r="R1871" s="99">
        <v>0</v>
      </c>
      <c r="S1871" s="99">
        <v>0</v>
      </c>
      <c r="T1871" s="99">
        <v>0</v>
      </c>
      <c r="U1871" s="99">
        <v>0</v>
      </c>
      <c r="V1871" s="99">
        <v>0</v>
      </c>
      <c r="W1871" s="99">
        <v>0</v>
      </c>
      <c r="X1871" s="99">
        <v>0</v>
      </c>
      <c r="Y1871" s="99">
        <v>0</v>
      </c>
      <c r="Z1871" s="99">
        <v>0</v>
      </c>
      <c r="AA1871" s="99">
        <v>0</v>
      </c>
      <c r="AB1871" s="99">
        <v>0</v>
      </c>
      <c r="AC1871" s="99">
        <v>0</v>
      </c>
      <c r="AD1871" s="99">
        <v>0</v>
      </c>
    </row>
    <row r="1872" spans="4:30" collapsed="1" x14ac:dyDescent="0.2">
      <c r="D1872" s="84" t="s">
        <v>467</v>
      </c>
      <c r="E1872" s="104">
        <v>-2383768</v>
      </c>
      <c r="F1872" s="104" t="s">
        <v>199</v>
      </c>
      <c r="G1872" s="86" t="s">
        <v>679</v>
      </c>
      <c r="H1872" s="92">
        <v>-2383767.9999999991</v>
      </c>
      <c r="I1872" s="99">
        <v>-894454.32687715138</v>
      </c>
      <c r="J1872" s="99">
        <v>-57966.42016189525</v>
      </c>
      <c r="K1872" s="99">
        <v>-194483.62341937446</v>
      </c>
      <c r="L1872" s="99">
        <v>-6181.1310754869555</v>
      </c>
      <c r="M1872" s="99">
        <v>-569.8280264397863</v>
      </c>
      <c r="N1872" s="99">
        <v>-201234.5825213012</v>
      </c>
      <c r="O1872" s="99">
        <v>-177313.43315177699</v>
      </c>
      <c r="P1872" s="99">
        <v>-32870.498700513141</v>
      </c>
      <c r="Q1872" s="99">
        <v>-14935.513258631967</v>
      </c>
      <c r="R1872" s="99">
        <v>-692.02413527607564</v>
      </c>
      <c r="S1872" s="99">
        <v>-225811.46924619816</v>
      </c>
      <c r="T1872" s="99">
        <v>-6794.9867666594646</v>
      </c>
      <c r="U1872" s="99">
        <v>-119309.78819139506</v>
      </c>
      <c r="V1872" s="99">
        <v>-677391.44244834688</v>
      </c>
      <c r="W1872" s="99">
        <v>-128517.01075069324</v>
      </c>
      <c r="X1872" s="99">
        <v>-932013.22815709468</v>
      </c>
      <c r="Y1872" s="99">
        <v>-48039.553882895227</v>
      </c>
      <c r="Z1872" s="99">
        <v>-782.00735474353473</v>
      </c>
      <c r="AA1872" s="99">
        <v>-48821.561237638758</v>
      </c>
      <c r="AB1872" s="99">
        <v>-872.26629924348401</v>
      </c>
      <c r="AC1872" s="99">
        <v>-18861.590685686839</v>
      </c>
      <c r="AD1872" s="99">
        <v>-3732.5548137898436</v>
      </c>
    </row>
    <row r="1873" spans="4:30" hidden="1" outlineLevel="1" x14ac:dyDescent="0.2">
      <c r="F1873" s="91" t="s">
        <v>199</v>
      </c>
      <c r="G1873" s="86" t="s">
        <v>687</v>
      </c>
      <c r="H1873" s="92">
        <v>0</v>
      </c>
      <c r="I1873" s="99">
        <v>0</v>
      </c>
      <c r="J1873" s="99">
        <v>0</v>
      </c>
      <c r="K1873" s="99">
        <v>0</v>
      </c>
      <c r="L1873" s="99">
        <v>0</v>
      </c>
      <c r="M1873" s="99">
        <v>0</v>
      </c>
      <c r="N1873" s="99">
        <v>0</v>
      </c>
      <c r="O1873" s="99">
        <v>0</v>
      </c>
      <c r="P1873" s="99">
        <v>0</v>
      </c>
      <c r="Q1873" s="99">
        <v>0</v>
      </c>
      <c r="R1873" s="99">
        <v>0</v>
      </c>
      <c r="S1873" s="99">
        <v>0</v>
      </c>
      <c r="T1873" s="99">
        <v>0</v>
      </c>
      <c r="U1873" s="99">
        <v>0</v>
      </c>
      <c r="V1873" s="99">
        <v>0</v>
      </c>
      <c r="W1873" s="99">
        <v>0</v>
      </c>
      <c r="X1873" s="99">
        <v>0</v>
      </c>
      <c r="Y1873" s="99">
        <v>0</v>
      </c>
      <c r="Z1873" s="99">
        <v>0</v>
      </c>
      <c r="AA1873" s="99">
        <v>0</v>
      </c>
      <c r="AB1873" s="99">
        <v>0</v>
      </c>
      <c r="AC1873" s="99">
        <v>0</v>
      </c>
      <c r="AD1873" s="99">
        <v>0</v>
      </c>
    </row>
    <row r="1874" spans="4:30" hidden="1" outlineLevel="1" x14ac:dyDescent="0.2">
      <c r="F1874" s="91" t="s">
        <v>199</v>
      </c>
      <c r="G1874" s="86" t="s">
        <v>686</v>
      </c>
      <c r="H1874" s="92">
        <v>0</v>
      </c>
      <c r="I1874" s="99">
        <v>0</v>
      </c>
      <c r="J1874" s="99">
        <v>0</v>
      </c>
      <c r="K1874" s="99">
        <v>0</v>
      </c>
      <c r="L1874" s="99">
        <v>0</v>
      </c>
      <c r="M1874" s="99">
        <v>0</v>
      </c>
      <c r="N1874" s="99">
        <v>0</v>
      </c>
      <c r="O1874" s="99">
        <v>0</v>
      </c>
      <c r="P1874" s="99">
        <v>0</v>
      </c>
      <c r="Q1874" s="99">
        <v>0</v>
      </c>
      <c r="R1874" s="99">
        <v>0</v>
      </c>
      <c r="S1874" s="99">
        <v>0</v>
      </c>
      <c r="T1874" s="99">
        <v>0</v>
      </c>
      <c r="U1874" s="99">
        <v>0</v>
      </c>
      <c r="V1874" s="99">
        <v>0</v>
      </c>
      <c r="W1874" s="99">
        <v>0</v>
      </c>
      <c r="X1874" s="99">
        <v>0</v>
      </c>
      <c r="Y1874" s="99">
        <v>0</v>
      </c>
      <c r="Z1874" s="99">
        <v>0</v>
      </c>
      <c r="AA1874" s="99">
        <v>0</v>
      </c>
      <c r="AB1874" s="99">
        <v>0</v>
      </c>
      <c r="AC1874" s="99">
        <v>0</v>
      </c>
      <c r="AD1874" s="99">
        <v>0</v>
      </c>
    </row>
    <row r="1875" spans="4:30" hidden="1" outlineLevel="1" x14ac:dyDescent="0.2">
      <c r="F1875" s="91" t="s">
        <v>199</v>
      </c>
      <c r="G1875" s="86" t="s">
        <v>685</v>
      </c>
      <c r="H1875" s="92">
        <v>0</v>
      </c>
      <c r="I1875" s="99">
        <v>0</v>
      </c>
      <c r="J1875" s="99">
        <v>0</v>
      </c>
      <c r="K1875" s="99">
        <v>0</v>
      </c>
      <c r="L1875" s="99">
        <v>0</v>
      </c>
      <c r="M1875" s="99">
        <v>0</v>
      </c>
      <c r="N1875" s="99">
        <v>0</v>
      </c>
      <c r="O1875" s="99">
        <v>0</v>
      </c>
      <c r="P1875" s="99">
        <v>0</v>
      </c>
      <c r="Q1875" s="99">
        <v>0</v>
      </c>
      <c r="R1875" s="99">
        <v>0</v>
      </c>
      <c r="S1875" s="99">
        <v>0</v>
      </c>
      <c r="T1875" s="99">
        <v>0</v>
      </c>
      <c r="U1875" s="99">
        <v>0</v>
      </c>
      <c r="V1875" s="99">
        <v>0</v>
      </c>
      <c r="W1875" s="99">
        <v>0</v>
      </c>
      <c r="X1875" s="99">
        <v>0</v>
      </c>
      <c r="Y1875" s="99">
        <v>0</v>
      </c>
      <c r="Z1875" s="99">
        <v>0</v>
      </c>
      <c r="AA1875" s="99">
        <v>0</v>
      </c>
      <c r="AB1875" s="99">
        <v>0</v>
      </c>
      <c r="AC1875" s="99">
        <v>0</v>
      </c>
      <c r="AD1875" s="99">
        <v>0</v>
      </c>
    </row>
    <row r="1876" spans="4:30" hidden="1" outlineLevel="1" x14ac:dyDescent="0.2">
      <c r="F1876" s="91" t="s">
        <v>199</v>
      </c>
      <c r="G1876" s="86" t="s">
        <v>684</v>
      </c>
      <c r="H1876" s="92">
        <v>0</v>
      </c>
      <c r="I1876" s="99">
        <v>0</v>
      </c>
      <c r="J1876" s="99">
        <v>0</v>
      </c>
      <c r="K1876" s="99">
        <v>0</v>
      </c>
      <c r="L1876" s="99">
        <v>0</v>
      </c>
      <c r="M1876" s="99">
        <v>0</v>
      </c>
      <c r="N1876" s="99">
        <v>0</v>
      </c>
      <c r="O1876" s="99">
        <v>0</v>
      </c>
      <c r="P1876" s="99">
        <v>0</v>
      </c>
      <c r="Q1876" s="99">
        <v>0</v>
      </c>
      <c r="R1876" s="99">
        <v>0</v>
      </c>
      <c r="S1876" s="99">
        <v>0</v>
      </c>
      <c r="T1876" s="99">
        <v>0</v>
      </c>
      <c r="U1876" s="99">
        <v>0</v>
      </c>
      <c r="V1876" s="99">
        <v>0</v>
      </c>
      <c r="W1876" s="99">
        <v>0</v>
      </c>
      <c r="X1876" s="99">
        <v>0</v>
      </c>
      <c r="Y1876" s="99">
        <v>0</v>
      </c>
      <c r="Z1876" s="99">
        <v>0</v>
      </c>
      <c r="AA1876" s="99">
        <v>0</v>
      </c>
      <c r="AB1876" s="99">
        <v>0</v>
      </c>
      <c r="AC1876" s="99">
        <v>0</v>
      </c>
      <c r="AD1876" s="99">
        <v>0</v>
      </c>
    </row>
    <row r="1877" spans="4:30" hidden="1" outlineLevel="1" x14ac:dyDescent="0.2">
      <c r="F1877" s="91" t="s">
        <v>199</v>
      </c>
      <c r="G1877" s="86" t="s">
        <v>683</v>
      </c>
      <c r="H1877" s="92">
        <v>0</v>
      </c>
      <c r="I1877" s="99">
        <v>0</v>
      </c>
      <c r="J1877" s="99">
        <v>0</v>
      </c>
      <c r="K1877" s="99">
        <v>0</v>
      </c>
      <c r="L1877" s="99">
        <v>0</v>
      </c>
      <c r="M1877" s="99">
        <v>0</v>
      </c>
      <c r="N1877" s="99">
        <v>0</v>
      </c>
      <c r="O1877" s="99">
        <v>0</v>
      </c>
      <c r="P1877" s="99">
        <v>0</v>
      </c>
      <c r="Q1877" s="99">
        <v>0</v>
      </c>
      <c r="R1877" s="99">
        <v>0</v>
      </c>
      <c r="S1877" s="99">
        <v>0</v>
      </c>
      <c r="T1877" s="99">
        <v>0</v>
      </c>
      <c r="U1877" s="99">
        <v>0</v>
      </c>
      <c r="V1877" s="99">
        <v>0</v>
      </c>
      <c r="W1877" s="99">
        <v>0</v>
      </c>
      <c r="X1877" s="99">
        <v>0</v>
      </c>
      <c r="Y1877" s="99">
        <v>0</v>
      </c>
      <c r="Z1877" s="99">
        <v>0</v>
      </c>
      <c r="AA1877" s="99">
        <v>0</v>
      </c>
      <c r="AB1877" s="99">
        <v>0</v>
      </c>
      <c r="AC1877" s="99">
        <v>0</v>
      </c>
      <c r="AD1877" s="99">
        <v>0</v>
      </c>
    </row>
    <row r="1878" spans="4:30" hidden="1" outlineLevel="1" x14ac:dyDescent="0.2">
      <c r="F1878" s="91" t="s">
        <v>199</v>
      </c>
      <c r="G1878" s="86" t="s">
        <v>682</v>
      </c>
      <c r="H1878" s="92">
        <v>2211941.9999999991</v>
      </c>
      <c r="I1878" s="99">
        <v>829980.55712691008</v>
      </c>
      <c r="J1878" s="99">
        <v>53788.103265814003</v>
      </c>
      <c r="K1878" s="99">
        <v>180464.9172878812</v>
      </c>
      <c r="L1878" s="99">
        <v>5735.5847688930999</v>
      </c>
      <c r="M1878" s="99">
        <v>528.75386550170731</v>
      </c>
      <c r="N1878" s="99">
        <v>186729.255922276</v>
      </c>
      <c r="O1878" s="99">
        <v>164532.38316505964</v>
      </c>
      <c r="P1878" s="99">
        <v>30501.137961668432</v>
      </c>
      <c r="Q1878" s="99">
        <v>13858.936384885154</v>
      </c>
      <c r="R1878" s="99">
        <v>642.14187363486428</v>
      </c>
      <c r="S1878" s="99">
        <v>209534.59938524809</v>
      </c>
      <c r="T1878" s="99">
        <v>6305.1927111272025</v>
      </c>
      <c r="U1878" s="99">
        <v>110709.73832673764</v>
      </c>
      <c r="V1878" s="99">
        <v>628563.92987576034</v>
      </c>
      <c r="W1878" s="99">
        <v>119253.28882421021</v>
      </c>
      <c r="X1878" s="99">
        <v>864832.1497378354</v>
      </c>
      <c r="Y1878" s="99">
        <v>44576.782176301989</v>
      </c>
      <c r="Z1878" s="99">
        <v>725.63895155322314</v>
      </c>
      <c r="AA1878" s="99">
        <v>45302.42112785521</v>
      </c>
      <c r="AB1878" s="99">
        <v>809.39187978076336</v>
      </c>
      <c r="AC1878" s="99">
        <v>17502.015558762228</v>
      </c>
      <c r="AD1878" s="99">
        <v>3463.5059955179927</v>
      </c>
    </row>
    <row r="1879" spans="4:30" hidden="1" outlineLevel="1" x14ac:dyDescent="0.2">
      <c r="F1879" s="91" t="s">
        <v>199</v>
      </c>
      <c r="G1879" s="86" t="s">
        <v>681</v>
      </c>
      <c r="H1879" s="92">
        <v>0</v>
      </c>
      <c r="I1879" s="99">
        <v>0</v>
      </c>
      <c r="J1879" s="99">
        <v>0</v>
      </c>
      <c r="K1879" s="99">
        <v>0</v>
      </c>
      <c r="L1879" s="99">
        <v>0</v>
      </c>
      <c r="M1879" s="99">
        <v>0</v>
      </c>
      <c r="N1879" s="99">
        <v>0</v>
      </c>
      <c r="O1879" s="99">
        <v>0</v>
      </c>
      <c r="P1879" s="99">
        <v>0</v>
      </c>
      <c r="Q1879" s="99">
        <v>0</v>
      </c>
      <c r="R1879" s="99">
        <v>0</v>
      </c>
      <c r="S1879" s="99">
        <v>0</v>
      </c>
      <c r="T1879" s="99">
        <v>0</v>
      </c>
      <c r="U1879" s="99">
        <v>0</v>
      </c>
      <c r="V1879" s="99">
        <v>0</v>
      </c>
      <c r="W1879" s="99">
        <v>0</v>
      </c>
      <c r="X1879" s="99">
        <v>0</v>
      </c>
      <c r="Y1879" s="99">
        <v>0</v>
      </c>
      <c r="Z1879" s="99">
        <v>0</v>
      </c>
      <c r="AA1879" s="99">
        <v>0</v>
      </c>
      <c r="AB1879" s="99">
        <v>0</v>
      </c>
      <c r="AC1879" s="99">
        <v>0</v>
      </c>
      <c r="AD1879" s="99">
        <v>0</v>
      </c>
    </row>
    <row r="1880" spans="4:30" collapsed="1" x14ac:dyDescent="0.2">
      <c r="D1880" s="84" t="s">
        <v>466</v>
      </c>
      <c r="E1880" s="104">
        <v>2211942</v>
      </c>
      <c r="F1880" s="104" t="s">
        <v>199</v>
      </c>
      <c r="G1880" s="86" t="s">
        <v>679</v>
      </c>
      <c r="H1880" s="92">
        <v>2211941.9999999991</v>
      </c>
      <c r="I1880" s="99">
        <v>829980.55712691008</v>
      </c>
      <c r="J1880" s="99">
        <v>53788.103265814003</v>
      </c>
      <c r="K1880" s="99">
        <v>180464.9172878812</v>
      </c>
      <c r="L1880" s="99">
        <v>5735.5847688930999</v>
      </c>
      <c r="M1880" s="99">
        <v>528.75386550170731</v>
      </c>
      <c r="N1880" s="99">
        <v>186729.255922276</v>
      </c>
      <c r="O1880" s="99">
        <v>164532.38316505964</v>
      </c>
      <c r="P1880" s="99">
        <v>30501.137961668432</v>
      </c>
      <c r="Q1880" s="99">
        <v>13858.936384885154</v>
      </c>
      <c r="R1880" s="99">
        <v>642.14187363486428</v>
      </c>
      <c r="S1880" s="99">
        <v>209534.59938524809</v>
      </c>
      <c r="T1880" s="99">
        <v>6305.1927111272025</v>
      </c>
      <c r="U1880" s="99">
        <v>110709.73832673764</v>
      </c>
      <c r="V1880" s="99">
        <v>628563.92987576034</v>
      </c>
      <c r="W1880" s="99">
        <v>119253.28882421021</v>
      </c>
      <c r="X1880" s="99">
        <v>864832.1497378354</v>
      </c>
      <c r="Y1880" s="99">
        <v>44576.782176301989</v>
      </c>
      <c r="Z1880" s="99">
        <v>725.63895155322314</v>
      </c>
      <c r="AA1880" s="99">
        <v>45302.42112785521</v>
      </c>
      <c r="AB1880" s="99">
        <v>809.39187978076336</v>
      </c>
      <c r="AC1880" s="99">
        <v>17502.015558762228</v>
      </c>
      <c r="AD1880" s="99">
        <v>3463.5059955179927</v>
      </c>
    </row>
    <row r="1881" spans="4:30" hidden="1" outlineLevel="1" x14ac:dyDescent="0.2">
      <c r="F1881" s="91" t="s">
        <v>199</v>
      </c>
      <c r="G1881" s="86" t="s">
        <v>687</v>
      </c>
      <c r="H1881" s="92">
        <v>0</v>
      </c>
      <c r="I1881" s="99">
        <v>0</v>
      </c>
      <c r="J1881" s="99">
        <v>0</v>
      </c>
      <c r="K1881" s="99">
        <v>0</v>
      </c>
      <c r="L1881" s="99">
        <v>0</v>
      </c>
      <c r="M1881" s="99">
        <v>0</v>
      </c>
      <c r="N1881" s="99">
        <v>0</v>
      </c>
      <c r="O1881" s="99">
        <v>0</v>
      </c>
      <c r="P1881" s="99">
        <v>0</v>
      </c>
      <c r="Q1881" s="99">
        <v>0</v>
      </c>
      <c r="R1881" s="99">
        <v>0</v>
      </c>
      <c r="S1881" s="99">
        <v>0</v>
      </c>
      <c r="T1881" s="99">
        <v>0</v>
      </c>
      <c r="U1881" s="99">
        <v>0</v>
      </c>
      <c r="V1881" s="99">
        <v>0</v>
      </c>
      <c r="W1881" s="99">
        <v>0</v>
      </c>
      <c r="X1881" s="99">
        <v>0</v>
      </c>
      <c r="Y1881" s="99">
        <v>0</v>
      </c>
      <c r="Z1881" s="99">
        <v>0</v>
      </c>
      <c r="AA1881" s="99">
        <v>0</v>
      </c>
      <c r="AB1881" s="99">
        <v>0</v>
      </c>
      <c r="AC1881" s="99">
        <v>0</v>
      </c>
      <c r="AD1881" s="99">
        <v>0</v>
      </c>
    </row>
    <row r="1882" spans="4:30" hidden="1" outlineLevel="1" x14ac:dyDescent="0.2">
      <c r="F1882" s="91" t="s">
        <v>199</v>
      </c>
      <c r="G1882" s="86" t="s">
        <v>686</v>
      </c>
      <c r="H1882" s="92">
        <v>0</v>
      </c>
      <c r="I1882" s="99">
        <v>0</v>
      </c>
      <c r="J1882" s="99">
        <v>0</v>
      </c>
      <c r="K1882" s="99">
        <v>0</v>
      </c>
      <c r="L1882" s="99">
        <v>0</v>
      </c>
      <c r="M1882" s="99">
        <v>0</v>
      </c>
      <c r="N1882" s="99">
        <v>0</v>
      </c>
      <c r="O1882" s="99">
        <v>0</v>
      </c>
      <c r="P1882" s="99">
        <v>0</v>
      </c>
      <c r="Q1882" s="99">
        <v>0</v>
      </c>
      <c r="R1882" s="99">
        <v>0</v>
      </c>
      <c r="S1882" s="99">
        <v>0</v>
      </c>
      <c r="T1882" s="99">
        <v>0</v>
      </c>
      <c r="U1882" s="99">
        <v>0</v>
      </c>
      <c r="V1882" s="99">
        <v>0</v>
      </c>
      <c r="W1882" s="99">
        <v>0</v>
      </c>
      <c r="X1882" s="99">
        <v>0</v>
      </c>
      <c r="Y1882" s="99">
        <v>0</v>
      </c>
      <c r="Z1882" s="99">
        <v>0</v>
      </c>
      <c r="AA1882" s="99">
        <v>0</v>
      </c>
      <c r="AB1882" s="99">
        <v>0</v>
      </c>
      <c r="AC1882" s="99">
        <v>0</v>
      </c>
      <c r="AD1882" s="99">
        <v>0</v>
      </c>
    </row>
    <row r="1883" spans="4:30" hidden="1" outlineLevel="1" x14ac:dyDescent="0.2">
      <c r="F1883" s="91" t="s">
        <v>199</v>
      </c>
      <c r="G1883" s="86" t="s">
        <v>685</v>
      </c>
      <c r="H1883" s="92">
        <v>0</v>
      </c>
      <c r="I1883" s="99">
        <v>0</v>
      </c>
      <c r="J1883" s="99">
        <v>0</v>
      </c>
      <c r="K1883" s="99">
        <v>0</v>
      </c>
      <c r="L1883" s="99">
        <v>0</v>
      </c>
      <c r="M1883" s="99">
        <v>0</v>
      </c>
      <c r="N1883" s="99">
        <v>0</v>
      </c>
      <c r="O1883" s="99">
        <v>0</v>
      </c>
      <c r="P1883" s="99">
        <v>0</v>
      </c>
      <c r="Q1883" s="99">
        <v>0</v>
      </c>
      <c r="R1883" s="99">
        <v>0</v>
      </c>
      <c r="S1883" s="99">
        <v>0</v>
      </c>
      <c r="T1883" s="99">
        <v>0</v>
      </c>
      <c r="U1883" s="99">
        <v>0</v>
      </c>
      <c r="V1883" s="99">
        <v>0</v>
      </c>
      <c r="W1883" s="99">
        <v>0</v>
      </c>
      <c r="X1883" s="99">
        <v>0</v>
      </c>
      <c r="Y1883" s="99">
        <v>0</v>
      </c>
      <c r="Z1883" s="99">
        <v>0</v>
      </c>
      <c r="AA1883" s="99">
        <v>0</v>
      </c>
      <c r="AB1883" s="99">
        <v>0</v>
      </c>
      <c r="AC1883" s="99">
        <v>0</v>
      </c>
      <c r="AD1883" s="99">
        <v>0</v>
      </c>
    </row>
    <row r="1884" spans="4:30" hidden="1" outlineLevel="1" x14ac:dyDescent="0.2">
      <c r="F1884" s="91" t="s">
        <v>199</v>
      </c>
      <c r="G1884" s="86" t="s">
        <v>684</v>
      </c>
      <c r="H1884" s="92">
        <v>0</v>
      </c>
      <c r="I1884" s="99">
        <v>0</v>
      </c>
      <c r="J1884" s="99">
        <v>0</v>
      </c>
      <c r="K1884" s="99">
        <v>0</v>
      </c>
      <c r="L1884" s="99">
        <v>0</v>
      </c>
      <c r="M1884" s="99">
        <v>0</v>
      </c>
      <c r="N1884" s="99">
        <v>0</v>
      </c>
      <c r="O1884" s="99">
        <v>0</v>
      </c>
      <c r="P1884" s="99">
        <v>0</v>
      </c>
      <c r="Q1884" s="99">
        <v>0</v>
      </c>
      <c r="R1884" s="99">
        <v>0</v>
      </c>
      <c r="S1884" s="99">
        <v>0</v>
      </c>
      <c r="T1884" s="99">
        <v>0</v>
      </c>
      <c r="U1884" s="99">
        <v>0</v>
      </c>
      <c r="V1884" s="99">
        <v>0</v>
      </c>
      <c r="W1884" s="99">
        <v>0</v>
      </c>
      <c r="X1884" s="99">
        <v>0</v>
      </c>
      <c r="Y1884" s="99">
        <v>0</v>
      </c>
      <c r="Z1884" s="99">
        <v>0</v>
      </c>
      <c r="AA1884" s="99">
        <v>0</v>
      </c>
      <c r="AB1884" s="99">
        <v>0</v>
      </c>
      <c r="AC1884" s="99">
        <v>0</v>
      </c>
      <c r="AD1884" s="99">
        <v>0</v>
      </c>
    </row>
    <row r="1885" spans="4:30" hidden="1" outlineLevel="1" x14ac:dyDescent="0.2">
      <c r="F1885" s="91" t="s">
        <v>199</v>
      </c>
      <c r="G1885" s="86" t="s">
        <v>683</v>
      </c>
      <c r="H1885" s="92">
        <v>0</v>
      </c>
      <c r="I1885" s="99">
        <v>0</v>
      </c>
      <c r="J1885" s="99">
        <v>0</v>
      </c>
      <c r="K1885" s="99">
        <v>0</v>
      </c>
      <c r="L1885" s="99">
        <v>0</v>
      </c>
      <c r="M1885" s="99">
        <v>0</v>
      </c>
      <c r="N1885" s="99">
        <v>0</v>
      </c>
      <c r="O1885" s="99">
        <v>0</v>
      </c>
      <c r="P1885" s="99">
        <v>0</v>
      </c>
      <c r="Q1885" s="99">
        <v>0</v>
      </c>
      <c r="R1885" s="99">
        <v>0</v>
      </c>
      <c r="S1885" s="99">
        <v>0</v>
      </c>
      <c r="T1885" s="99">
        <v>0</v>
      </c>
      <c r="U1885" s="99">
        <v>0</v>
      </c>
      <c r="V1885" s="99">
        <v>0</v>
      </c>
      <c r="W1885" s="99">
        <v>0</v>
      </c>
      <c r="X1885" s="99">
        <v>0</v>
      </c>
      <c r="Y1885" s="99">
        <v>0</v>
      </c>
      <c r="Z1885" s="99">
        <v>0</v>
      </c>
      <c r="AA1885" s="99">
        <v>0</v>
      </c>
      <c r="AB1885" s="99">
        <v>0</v>
      </c>
      <c r="AC1885" s="99">
        <v>0</v>
      </c>
      <c r="AD1885" s="99">
        <v>0</v>
      </c>
    </row>
    <row r="1886" spans="4:30" hidden="1" outlineLevel="1" x14ac:dyDescent="0.2">
      <c r="F1886" s="91" t="s">
        <v>199</v>
      </c>
      <c r="G1886" s="86" t="s">
        <v>682</v>
      </c>
      <c r="H1886" s="92">
        <v>173874.99999999991</v>
      </c>
      <c r="I1886" s="99">
        <v>65242.610055074445</v>
      </c>
      <c r="J1886" s="99">
        <v>4228.1427159226641</v>
      </c>
      <c r="K1886" s="99">
        <v>14185.877158365971</v>
      </c>
      <c r="L1886" s="99">
        <v>450.85938134512014</v>
      </c>
      <c r="M1886" s="99">
        <v>41.563964319186198</v>
      </c>
      <c r="N1886" s="99">
        <v>14678.300504030278</v>
      </c>
      <c r="O1886" s="99">
        <v>12933.462144497797</v>
      </c>
      <c r="P1886" s="99">
        <v>2397.6150202333961</v>
      </c>
      <c r="Q1886" s="99">
        <v>1089.4148960153141</v>
      </c>
      <c r="R1886" s="99">
        <v>50.477100339096609</v>
      </c>
      <c r="S1886" s="99">
        <v>16470.969161085603</v>
      </c>
      <c r="T1886" s="99">
        <v>495.63477823886984</v>
      </c>
      <c r="U1886" s="99">
        <v>8702.6042055178241</v>
      </c>
      <c r="V1886" s="99">
        <v>49409.7735415973</v>
      </c>
      <c r="W1886" s="99">
        <v>9374.1904599259597</v>
      </c>
      <c r="X1886" s="99">
        <v>67982.202985279961</v>
      </c>
      <c r="Y1886" s="99">
        <v>3504.0647543672067</v>
      </c>
      <c r="Z1886" s="99">
        <v>57.040588180574659</v>
      </c>
      <c r="AA1886" s="99">
        <v>3561.1053425477812</v>
      </c>
      <c r="AB1886" s="99">
        <v>63.624187748539619</v>
      </c>
      <c r="AC1886" s="99">
        <v>1375.7878621047851</v>
      </c>
      <c r="AD1886" s="99">
        <v>272.25718620591812</v>
      </c>
    </row>
    <row r="1887" spans="4:30" hidden="1" outlineLevel="1" x14ac:dyDescent="0.2">
      <c r="F1887" s="91" t="s">
        <v>199</v>
      </c>
      <c r="G1887" s="86" t="s">
        <v>681</v>
      </c>
      <c r="H1887" s="92">
        <v>0</v>
      </c>
      <c r="I1887" s="99">
        <v>0</v>
      </c>
      <c r="J1887" s="99">
        <v>0</v>
      </c>
      <c r="K1887" s="99">
        <v>0</v>
      </c>
      <c r="L1887" s="99">
        <v>0</v>
      </c>
      <c r="M1887" s="99">
        <v>0</v>
      </c>
      <c r="N1887" s="99">
        <v>0</v>
      </c>
      <c r="O1887" s="99">
        <v>0</v>
      </c>
      <c r="P1887" s="99">
        <v>0</v>
      </c>
      <c r="Q1887" s="99">
        <v>0</v>
      </c>
      <c r="R1887" s="99">
        <v>0</v>
      </c>
      <c r="S1887" s="99">
        <v>0</v>
      </c>
      <c r="T1887" s="99">
        <v>0</v>
      </c>
      <c r="U1887" s="99">
        <v>0</v>
      </c>
      <c r="V1887" s="99">
        <v>0</v>
      </c>
      <c r="W1887" s="99">
        <v>0</v>
      </c>
      <c r="X1887" s="99">
        <v>0</v>
      </c>
      <c r="Y1887" s="99">
        <v>0</v>
      </c>
      <c r="Z1887" s="99">
        <v>0</v>
      </c>
      <c r="AA1887" s="99">
        <v>0</v>
      </c>
      <c r="AB1887" s="99">
        <v>0</v>
      </c>
      <c r="AC1887" s="99">
        <v>0</v>
      </c>
      <c r="AD1887" s="99">
        <v>0</v>
      </c>
    </row>
    <row r="1888" spans="4:30" collapsed="1" x14ac:dyDescent="0.2">
      <c r="D1888" s="84" t="s">
        <v>465</v>
      </c>
      <c r="E1888" s="104">
        <v>173875</v>
      </c>
      <c r="F1888" s="104" t="s">
        <v>199</v>
      </c>
      <c r="G1888" s="86" t="s">
        <v>679</v>
      </c>
      <c r="H1888" s="92">
        <v>173874.99999999991</v>
      </c>
      <c r="I1888" s="99">
        <v>65242.610055074445</v>
      </c>
      <c r="J1888" s="99">
        <v>4228.1427159226641</v>
      </c>
      <c r="K1888" s="99">
        <v>14185.877158365971</v>
      </c>
      <c r="L1888" s="99">
        <v>450.85938134512014</v>
      </c>
      <c r="M1888" s="99">
        <v>41.563964319186198</v>
      </c>
      <c r="N1888" s="99">
        <v>14678.300504030278</v>
      </c>
      <c r="O1888" s="99">
        <v>12933.462144497797</v>
      </c>
      <c r="P1888" s="99">
        <v>2397.6150202333961</v>
      </c>
      <c r="Q1888" s="99">
        <v>1089.4148960153141</v>
      </c>
      <c r="R1888" s="99">
        <v>50.477100339096609</v>
      </c>
      <c r="S1888" s="99">
        <v>16470.969161085603</v>
      </c>
      <c r="T1888" s="99">
        <v>495.63477823886984</v>
      </c>
      <c r="U1888" s="99">
        <v>8702.6042055178241</v>
      </c>
      <c r="V1888" s="99">
        <v>49409.7735415973</v>
      </c>
      <c r="W1888" s="99">
        <v>9374.1904599259597</v>
      </c>
      <c r="X1888" s="99">
        <v>67982.202985279961</v>
      </c>
      <c r="Y1888" s="99">
        <v>3504.0647543672067</v>
      </c>
      <c r="Z1888" s="99">
        <v>57.040588180574659</v>
      </c>
      <c r="AA1888" s="99">
        <v>3561.1053425477812</v>
      </c>
      <c r="AB1888" s="99">
        <v>63.624187748539619</v>
      </c>
      <c r="AC1888" s="99">
        <v>1375.7878621047851</v>
      </c>
      <c r="AD1888" s="99">
        <v>272.25718620591812</v>
      </c>
    </row>
    <row r="1889" spans="4:30" hidden="1" outlineLevel="1" x14ac:dyDescent="0.2">
      <c r="F1889" s="91" t="s">
        <v>199</v>
      </c>
      <c r="G1889" s="86" t="s">
        <v>687</v>
      </c>
      <c r="H1889" s="92">
        <v>0</v>
      </c>
      <c r="I1889" s="99">
        <v>0</v>
      </c>
      <c r="J1889" s="99">
        <v>0</v>
      </c>
      <c r="K1889" s="99">
        <v>0</v>
      </c>
      <c r="L1889" s="99">
        <v>0</v>
      </c>
      <c r="M1889" s="99">
        <v>0</v>
      </c>
      <c r="N1889" s="99">
        <v>0</v>
      </c>
      <c r="O1889" s="99">
        <v>0</v>
      </c>
      <c r="P1889" s="99">
        <v>0</v>
      </c>
      <c r="Q1889" s="99">
        <v>0</v>
      </c>
      <c r="R1889" s="99">
        <v>0</v>
      </c>
      <c r="S1889" s="99">
        <v>0</v>
      </c>
      <c r="T1889" s="99">
        <v>0</v>
      </c>
      <c r="U1889" s="99">
        <v>0</v>
      </c>
      <c r="V1889" s="99">
        <v>0</v>
      </c>
      <c r="W1889" s="99">
        <v>0</v>
      </c>
      <c r="X1889" s="99">
        <v>0</v>
      </c>
      <c r="Y1889" s="99">
        <v>0</v>
      </c>
      <c r="Z1889" s="99">
        <v>0</v>
      </c>
      <c r="AA1889" s="99">
        <v>0</v>
      </c>
      <c r="AB1889" s="99">
        <v>0</v>
      </c>
      <c r="AC1889" s="99">
        <v>0</v>
      </c>
      <c r="AD1889" s="99">
        <v>0</v>
      </c>
    </row>
    <row r="1890" spans="4:30" hidden="1" outlineLevel="1" x14ac:dyDescent="0.2">
      <c r="F1890" s="91" t="s">
        <v>199</v>
      </c>
      <c r="G1890" s="86" t="s">
        <v>686</v>
      </c>
      <c r="H1890" s="92">
        <v>0</v>
      </c>
      <c r="I1890" s="99">
        <v>0</v>
      </c>
      <c r="J1890" s="99">
        <v>0</v>
      </c>
      <c r="K1890" s="99">
        <v>0</v>
      </c>
      <c r="L1890" s="99">
        <v>0</v>
      </c>
      <c r="M1890" s="99">
        <v>0</v>
      </c>
      <c r="N1890" s="99">
        <v>0</v>
      </c>
      <c r="O1890" s="99">
        <v>0</v>
      </c>
      <c r="P1890" s="99">
        <v>0</v>
      </c>
      <c r="Q1890" s="99">
        <v>0</v>
      </c>
      <c r="R1890" s="99">
        <v>0</v>
      </c>
      <c r="S1890" s="99">
        <v>0</v>
      </c>
      <c r="T1890" s="99">
        <v>0</v>
      </c>
      <c r="U1890" s="99">
        <v>0</v>
      </c>
      <c r="V1890" s="99">
        <v>0</v>
      </c>
      <c r="W1890" s="99">
        <v>0</v>
      </c>
      <c r="X1890" s="99">
        <v>0</v>
      </c>
      <c r="Y1890" s="99">
        <v>0</v>
      </c>
      <c r="Z1890" s="99">
        <v>0</v>
      </c>
      <c r="AA1890" s="99">
        <v>0</v>
      </c>
      <c r="AB1890" s="99">
        <v>0</v>
      </c>
      <c r="AC1890" s="99">
        <v>0</v>
      </c>
      <c r="AD1890" s="99">
        <v>0</v>
      </c>
    </row>
    <row r="1891" spans="4:30" hidden="1" outlineLevel="1" x14ac:dyDescent="0.2">
      <c r="F1891" s="91" t="s">
        <v>199</v>
      </c>
      <c r="G1891" s="86" t="s">
        <v>685</v>
      </c>
      <c r="H1891" s="92">
        <v>0</v>
      </c>
      <c r="I1891" s="99">
        <v>0</v>
      </c>
      <c r="J1891" s="99">
        <v>0</v>
      </c>
      <c r="K1891" s="99">
        <v>0</v>
      </c>
      <c r="L1891" s="99">
        <v>0</v>
      </c>
      <c r="M1891" s="99">
        <v>0</v>
      </c>
      <c r="N1891" s="99">
        <v>0</v>
      </c>
      <c r="O1891" s="99">
        <v>0</v>
      </c>
      <c r="P1891" s="99">
        <v>0</v>
      </c>
      <c r="Q1891" s="99">
        <v>0</v>
      </c>
      <c r="R1891" s="99">
        <v>0</v>
      </c>
      <c r="S1891" s="99">
        <v>0</v>
      </c>
      <c r="T1891" s="99">
        <v>0</v>
      </c>
      <c r="U1891" s="99">
        <v>0</v>
      </c>
      <c r="V1891" s="99">
        <v>0</v>
      </c>
      <c r="W1891" s="99">
        <v>0</v>
      </c>
      <c r="X1891" s="99">
        <v>0</v>
      </c>
      <c r="Y1891" s="99">
        <v>0</v>
      </c>
      <c r="Z1891" s="99">
        <v>0</v>
      </c>
      <c r="AA1891" s="99">
        <v>0</v>
      </c>
      <c r="AB1891" s="99">
        <v>0</v>
      </c>
      <c r="AC1891" s="99">
        <v>0</v>
      </c>
      <c r="AD1891" s="99">
        <v>0</v>
      </c>
    </row>
    <row r="1892" spans="4:30" hidden="1" outlineLevel="1" x14ac:dyDescent="0.2">
      <c r="F1892" s="91" t="s">
        <v>199</v>
      </c>
      <c r="G1892" s="86" t="s">
        <v>684</v>
      </c>
      <c r="H1892" s="92">
        <v>0</v>
      </c>
      <c r="I1892" s="99">
        <v>0</v>
      </c>
      <c r="J1892" s="99">
        <v>0</v>
      </c>
      <c r="K1892" s="99">
        <v>0</v>
      </c>
      <c r="L1892" s="99">
        <v>0</v>
      </c>
      <c r="M1892" s="99">
        <v>0</v>
      </c>
      <c r="N1892" s="99">
        <v>0</v>
      </c>
      <c r="O1892" s="99">
        <v>0</v>
      </c>
      <c r="P1892" s="99">
        <v>0</v>
      </c>
      <c r="Q1892" s="99">
        <v>0</v>
      </c>
      <c r="R1892" s="99">
        <v>0</v>
      </c>
      <c r="S1892" s="99">
        <v>0</v>
      </c>
      <c r="T1892" s="99">
        <v>0</v>
      </c>
      <c r="U1892" s="99">
        <v>0</v>
      </c>
      <c r="V1892" s="99">
        <v>0</v>
      </c>
      <c r="W1892" s="99">
        <v>0</v>
      </c>
      <c r="X1892" s="99">
        <v>0</v>
      </c>
      <c r="Y1892" s="99">
        <v>0</v>
      </c>
      <c r="Z1892" s="99">
        <v>0</v>
      </c>
      <c r="AA1892" s="99">
        <v>0</v>
      </c>
      <c r="AB1892" s="99">
        <v>0</v>
      </c>
      <c r="AC1892" s="99">
        <v>0</v>
      </c>
      <c r="AD1892" s="99">
        <v>0</v>
      </c>
    </row>
    <row r="1893" spans="4:30" hidden="1" outlineLevel="1" x14ac:dyDescent="0.2">
      <c r="F1893" s="91" t="s">
        <v>199</v>
      </c>
      <c r="G1893" s="86" t="s">
        <v>683</v>
      </c>
      <c r="H1893" s="92">
        <v>0</v>
      </c>
      <c r="I1893" s="99">
        <v>0</v>
      </c>
      <c r="J1893" s="99">
        <v>0</v>
      </c>
      <c r="K1893" s="99">
        <v>0</v>
      </c>
      <c r="L1893" s="99">
        <v>0</v>
      </c>
      <c r="M1893" s="99">
        <v>0</v>
      </c>
      <c r="N1893" s="99">
        <v>0</v>
      </c>
      <c r="O1893" s="99">
        <v>0</v>
      </c>
      <c r="P1893" s="99">
        <v>0</v>
      </c>
      <c r="Q1893" s="99">
        <v>0</v>
      </c>
      <c r="R1893" s="99">
        <v>0</v>
      </c>
      <c r="S1893" s="99">
        <v>0</v>
      </c>
      <c r="T1893" s="99">
        <v>0</v>
      </c>
      <c r="U1893" s="99">
        <v>0</v>
      </c>
      <c r="V1893" s="99">
        <v>0</v>
      </c>
      <c r="W1893" s="99">
        <v>0</v>
      </c>
      <c r="X1893" s="99">
        <v>0</v>
      </c>
      <c r="Y1893" s="99">
        <v>0</v>
      </c>
      <c r="Z1893" s="99">
        <v>0</v>
      </c>
      <c r="AA1893" s="99">
        <v>0</v>
      </c>
      <c r="AB1893" s="99">
        <v>0</v>
      </c>
      <c r="AC1893" s="99">
        <v>0</v>
      </c>
      <c r="AD1893" s="99">
        <v>0</v>
      </c>
    </row>
    <row r="1894" spans="4:30" hidden="1" outlineLevel="1" x14ac:dyDescent="0.2">
      <c r="F1894" s="91" t="s">
        <v>199</v>
      </c>
      <c r="G1894" s="86" t="s">
        <v>682</v>
      </c>
      <c r="H1894" s="92">
        <v>372541.99999999994</v>
      </c>
      <c r="I1894" s="99">
        <v>139787.85009424901</v>
      </c>
      <c r="J1894" s="99">
        <v>9059.1559665004243</v>
      </c>
      <c r="K1894" s="99">
        <v>30394.450313915026</v>
      </c>
      <c r="L1894" s="99">
        <v>966.00463347274626</v>
      </c>
      <c r="M1894" s="99">
        <v>89.054334409192023</v>
      </c>
      <c r="N1894" s="99">
        <v>31449.509281796963</v>
      </c>
      <c r="O1894" s="99">
        <v>27711.04445282817</v>
      </c>
      <c r="P1894" s="99">
        <v>5137.0944348974253</v>
      </c>
      <c r="Q1894" s="99">
        <v>2334.1642225238656</v>
      </c>
      <c r="R1894" s="99">
        <v>108.1514876464571</v>
      </c>
      <c r="S1894" s="99">
        <v>35290.454597895921</v>
      </c>
      <c r="T1894" s="99">
        <v>1061.9397357565208</v>
      </c>
      <c r="U1894" s="99">
        <v>18646.070889616229</v>
      </c>
      <c r="V1894" s="99">
        <v>105864.64905670017</v>
      </c>
      <c r="W1894" s="99">
        <v>20085.001652461466</v>
      </c>
      <c r="X1894" s="99">
        <v>145657.66133453441</v>
      </c>
      <c r="Y1894" s="99">
        <v>7507.7572492967247</v>
      </c>
      <c r="Z1894" s="99">
        <v>122.2143194937032</v>
      </c>
      <c r="AA1894" s="99">
        <v>7629.9715687904281</v>
      </c>
      <c r="AB1894" s="99">
        <v>136.32024242827575</v>
      </c>
      <c r="AC1894" s="99">
        <v>2947.74269862971</v>
      </c>
      <c r="AD1894" s="99">
        <v>583.33421517483919</v>
      </c>
    </row>
    <row r="1895" spans="4:30" hidden="1" outlineLevel="1" x14ac:dyDescent="0.2">
      <c r="F1895" s="91" t="s">
        <v>199</v>
      </c>
      <c r="G1895" s="86" t="s">
        <v>681</v>
      </c>
      <c r="H1895" s="92">
        <v>0</v>
      </c>
      <c r="I1895" s="99">
        <v>0</v>
      </c>
      <c r="J1895" s="99">
        <v>0</v>
      </c>
      <c r="K1895" s="99">
        <v>0</v>
      </c>
      <c r="L1895" s="99">
        <v>0</v>
      </c>
      <c r="M1895" s="99">
        <v>0</v>
      </c>
      <c r="N1895" s="99">
        <v>0</v>
      </c>
      <c r="O1895" s="99">
        <v>0</v>
      </c>
      <c r="P1895" s="99">
        <v>0</v>
      </c>
      <c r="Q1895" s="99">
        <v>0</v>
      </c>
      <c r="R1895" s="99">
        <v>0</v>
      </c>
      <c r="S1895" s="99">
        <v>0</v>
      </c>
      <c r="T1895" s="99">
        <v>0</v>
      </c>
      <c r="U1895" s="99">
        <v>0</v>
      </c>
      <c r="V1895" s="99">
        <v>0</v>
      </c>
      <c r="W1895" s="99">
        <v>0</v>
      </c>
      <c r="X1895" s="99">
        <v>0</v>
      </c>
      <c r="Y1895" s="99">
        <v>0</v>
      </c>
      <c r="Z1895" s="99">
        <v>0</v>
      </c>
      <c r="AA1895" s="99">
        <v>0</v>
      </c>
      <c r="AB1895" s="99">
        <v>0</v>
      </c>
      <c r="AC1895" s="99">
        <v>0</v>
      </c>
      <c r="AD1895" s="99">
        <v>0</v>
      </c>
    </row>
    <row r="1896" spans="4:30" collapsed="1" x14ac:dyDescent="0.2">
      <c r="D1896" s="84" t="s">
        <v>464</v>
      </c>
      <c r="E1896" s="104">
        <v>372542</v>
      </c>
      <c r="F1896" s="104" t="s">
        <v>199</v>
      </c>
      <c r="G1896" s="86" t="s">
        <v>679</v>
      </c>
      <c r="H1896" s="92">
        <v>372541.99999999994</v>
      </c>
      <c r="I1896" s="99">
        <v>139787.85009424901</v>
      </c>
      <c r="J1896" s="99">
        <v>9059.1559665004243</v>
      </c>
      <c r="K1896" s="99">
        <v>30394.450313915026</v>
      </c>
      <c r="L1896" s="99">
        <v>966.00463347274626</v>
      </c>
      <c r="M1896" s="99">
        <v>89.054334409192023</v>
      </c>
      <c r="N1896" s="99">
        <v>31449.509281796963</v>
      </c>
      <c r="O1896" s="99">
        <v>27711.04445282817</v>
      </c>
      <c r="P1896" s="99">
        <v>5137.0944348974253</v>
      </c>
      <c r="Q1896" s="99">
        <v>2334.1642225238656</v>
      </c>
      <c r="R1896" s="99">
        <v>108.1514876464571</v>
      </c>
      <c r="S1896" s="99">
        <v>35290.454597895921</v>
      </c>
      <c r="T1896" s="99">
        <v>1061.9397357565208</v>
      </c>
      <c r="U1896" s="99">
        <v>18646.070889616229</v>
      </c>
      <c r="V1896" s="99">
        <v>105864.64905670017</v>
      </c>
      <c r="W1896" s="99">
        <v>20085.001652461466</v>
      </c>
      <c r="X1896" s="99">
        <v>145657.66133453441</v>
      </c>
      <c r="Y1896" s="99">
        <v>7507.7572492967247</v>
      </c>
      <c r="Z1896" s="99">
        <v>122.2143194937032</v>
      </c>
      <c r="AA1896" s="99">
        <v>7629.9715687904281</v>
      </c>
      <c r="AB1896" s="99">
        <v>136.32024242827575</v>
      </c>
      <c r="AC1896" s="99">
        <v>2947.74269862971</v>
      </c>
      <c r="AD1896" s="99">
        <v>583.33421517483919</v>
      </c>
    </row>
    <row r="1897" spans="4:30" hidden="1" outlineLevel="1" x14ac:dyDescent="0.2">
      <c r="F1897" s="91" t="s">
        <v>274</v>
      </c>
      <c r="G1897" s="86" t="s">
        <v>687</v>
      </c>
      <c r="H1897" s="92">
        <v>0</v>
      </c>
      <c r="I1897" s="99">
        <v>0</v>
      </c>
      <c r="J1897" s="99">
        <v>0</v>
      </c>
      <c r="K1897" s="99">
        <v>0</v>
      </c>
      <c r="L1897" s="99">
        <v>0</v>
      </c>
      <c r="M1897" s="99">
        <v>0</v>
      </c>
      <c r="N1897" s="99">
        <v>0</v>
      </c>
      <c r="O1897" s="99">
        <v>0</v>
      </c>
      <c r="P1897" s="99">
        <v>0</v>
      </c>
      <c r="Q1897" s="99">
        <v>0</v>
      </c>
      <c r="R1897" s="99">
        <v>0</v>
      </c>
      <c r="S1897" s="99">
        <v>0</v>
      </c>
      <c r="T1897" s="99">
        <v>0</v>
      </c>
      <c r="U1897" s="99">
        <v>0</v>
      </c>
      <c r="V1897" s="99">
        <v>0</v>
      </c>
      <c r="W1897" s="99">
        <v>0</v>
      </c>
      <c r="X1897" s="99">
        <v>0</v>
      </c>
      <c r="Y1897" s="99">
        <v>0</v>
      </c>
      <c r="Z1897" s="99">
        <v>0</v>
      </c>
      <c r="AA1897" s="99">
        <v>0</v>
      </c>
      <c r="AB1897" s="99">
        <v>0</v>
      </c>
      <c r="AC1897" s="99">
        <v>0</v>
      </c>
      <c r="AD1897" s="99">
        <v>0</v>
      </c>
    </row>
    <row r="1898" spans="4:30" hidden="1" outlineLevel="1" x14ac:dyDescent="0.2">
      <c r="F1898" s="91" t="s">
        <v>274</v>
      </c>
      <c r="G1898" s="86" t="s">
        <v>686</v>
      </c>
      <c r="H1898" s="92">
        <v>0</v>
      </c>
      <c r="I1898" s="99">
        <v>0</v>
      </c>
      <c r="J1898" s="99">
        <v>0</v>
      </c>
      <c r="K1898" s="99">
        <v>0</v>
      </c>
      <c r="L1898" s="99">
        <v>0</v>
      </c>
      <c r="M1898" s="99">
        <v>0</v>
      </c>
      <c r="N1898" s="99">
        <v>0</v>
      </c>
      <c r="O1898" s="99">
        <v>0</v>
      </c>
      <c r="P1898" s="99">
        <v>0</v>
      </c>
      <c r="Q1898" s="99">
        <v>0</v>
      </c>
      <c r="R1898" s="99">
        <v>0</v>
      </c>
      <c r="S1898" s="99">
        <v>0</v>
      </c>
      <c r="T1898" s="99">
        <v>0</v>
      </c>
      <c r="U1898" s="99">
        <v>0</v>
      </c>
      <c r="V1898" s="99">
        <v>0</v>
      </c>
      <c r="W1898" s="99">
        <v>0</v>
      </c>
      <c r="X1898" s="99">
        <v>0</v>
      </c>
      <c r="Y1898" s="99">
        <v>0</v>
      </c>
      <c r="Z1898" s="99">
        <v>0</v>
      </c>
      <c r="AA1898" s="99">
        <v>0</v>
      </c>
      <c r="AB1898" s="99">
        <v>0</v>
      </c>
      <c r="AC1898" s="99">
        <v>0</v>
      </c>
      <c r="AD1898" s="99">
        <v>0</v>
      </c>
    </row>
    <row r="1899" spans="4:30" hidden="1" outlineLevel="1" x14ac:dyDescent="0.2">
      <c r="F1899" s="91" t="s">
        <v>274</v>
      </c>
      <c r="G1899" s="86" t="s">
        <v>685</v>
      </c>
      <c r="H1899" s="92">
        <v>0</v>
      </c>
      <c r="I1899" s="99">
        <v>0</v>
      </c>
      <c r="J1899" s="99">
        <v>0</v>
      </c>
      <c r="K1899" s="99">
        <v>0</v>
      </c>
      <c r="L1899" s="99">
        <v>0</v>
      </c>
      <c r="M1899" s="99">
        <v>0</v>
      </c>
      <c r="N1899" s="99">
        <v>0</v>
      </c>
      <c r="O1899" s="99">
        <v>0</v>
      </c>
      <c r="P1899" s="99">
        <v>0</v>
      </c>
      <c r="Q1899" s="99">
        <v>0</v>
      </c>
      <c r="R1899" s="99">
        <v>0</v>
      </c>
      <c r="S1899" s="99">
        <v>0</v>
      </c>
      <c r="T1899" s="99">
        <v>0</v>
      </c>
      <c r="U1899" s="99">
        <v>0</v>
      </c>
      <c r="V1899" s="99">
        <v>0</v>
      </c>
      <c r="W1899" s="99">
        <v>0</v>
      </c>
      <c r="X1899" s="99">
        <v>0</v>
      </c>
      <c r="Y1899" s="99">
        <v>0</v>
      </c>
      <c r="Z1899" s="99">
        <v>0</v>
      </c>
      <c r="AA1899" s="99">
        <v>0</v>
      </c>
      <c r="AB1899" s="99">
        <v>0</v>
      </c>
      <c r="AC1899" s="99">
        <v>0</v>
      </c>
      <c r="AD1899" s="99">
        <v>0</v>
      </c>
    </row>
    <row r="1900" spans="4:30" hidden="1" outlineLevel="1" x14ac:dyDescent="0.2">
      <c r="F1900" s="91" t="s">
        <v>274</v>
      </c>
      <c r="G1900" s="86" t="s">
        <v>684</v>
      </c>
      <c r="H1900" s="92">
        <v>0</v>
      </c>
      <c r="I1900" s="99">
        <v>0</v>
      </c>
      <c r="J1900" s="99">
        <v>0</v>
      </c>
      <c r="K1900" s="99">
        <v>0</v>
      </c>
      <c r="L1900" s="99">
        <v>0</v>
      </c>
      <c r="M1900" s="99">
        <v>0</v>
      </c>
      <c r="N1900" s="99">
        <v>0</v>
      </c>
      <c r="O1900" s="99">
        <v>0</v>
      </c>
      <c r="P1900" s="99">
        <v>0</v>
      </c>
      <c r="Q1900" s="99">
        <v>0</v>
      </c>
      <c r="R1900" s="99">
        <v>0</v>
      </c>
      <c r="S1900" s="99">
        <v>0</v>
      </c>
      <c r="T1900" s="99">
        <v>0</v>
      </c>
      <c r="U1900" s="99">
        <v>0</v>
      </c>
      <c r="V1900" s="99">
        <v>0</v>
      </c>
      <c r="W1900" s="99">
        <v>0</v>
      </c>
      <c r="X1900" s="99">
        <v>0</v>
      </c>
      <c r="Y1900" s="99">
        <v>0</v>
      </c>
      <c r="Z1900" s="99">
        <v>0</v>
      </c>
      <c r="AA1900" s="99">
        <v>0</v>
      </c>
      <c r="AB1900" s="99">
        <v>0</v>
      </c>
      <c r="AC1900" s="99">
        <v>0</v>
      </c>
      <c r="AD1900" s="99">
        <v>0</v>
      </c>
    </row>
    <row r="1901" spans="4:30" hidden="1" outlineLevel="1" x14ac:dyDescent="0.2">
      <c r="F1901" s="91" t="s">
        <v>274</v>
      </c>
      <c r="G1901" s="86" t="s">
        <v>683</v>
      </c>
      <c r="H1901" s="92">
        <v>0</v>
      </c>
      <c r="I1901" s="99">
        <v>0</v>
      </c>
      <c r="J1901" s="99">
        <v>0</v>
      </c>
      <c r="K1901" s="99">
        <v>0</v>
      </c>
      <c r="L1901" s="99">
        <v>0</v>
      </c>
      <c r="M1901" s="99">
        <v>0</v>
      </c>
      <c r="N1901" s="99">
        <v>0</v>
      </c>
      <c r="O1901" s="99">
        <v>0</v>
      </c>
      <c r="P1901" s="99">
        <v>0</v>
      </c>
      <c r="Q1901" s="99">
        <v>0</v>
      </c>
      <c r="R1901" s="99">
        <v>0</v>
      </c>
      <c r="S1901" s="99">
        <v>0</v>
      </c>
      <c r="T1901" s="99">
        <v>0</v>
      </c>
      <c r="U1901" s="99">
        <v>0</v>
      </c>
      <c r="V1901" s="99">
        <v>0</v>
      </c>
      <c r="W1901" s="99">
        <v>0</v>
      </c>
      <c r="X1901" s="99">
        <v>0</v>
      </c>
      <c r="Y1901" s="99">
        <v>0</v>
      </c>
      <c r="Z1901" s="99">
        <v>0</v>
      </c>
      <c r="AA1901" s="99">
        <v>0</v>
      </c>
      <c r="AB1901" s="99">
        <v>0</v>
      </c>
      <c r="AC1901" s="99">
        <v>0</v>
      </c>
      <c r="AD1901" s="99">
        <v>0</v>
      </c>
    </row>
    <row r="1902" spans="4:30" hidden="1" outlineLevel="1" x14ac:dyDescent="0.2">
      <c r="F1902" s="91" t="s">
        <v>274</v>
      </c>
      <c r="G1902" s="86" t="s">
        <v>682</v>
      </c>
      <c r="H1902" s="92">
        <v>0</v>
      </c>
      <c r="I1902" s="99">
        <v>0</v>
      </c>
      <c r="J1902" s="99">
        <v>0</v>
      </c>
      <c r="K1902" s="99">
        <v>0</v>
      </c>
      <c r="L1902" s="99">
        <v>0</v>
      </c>
      <c r="M1902" s="99">
        <v>0</v>
      </c>
      <c r="N1902" s="99">
        <v>0</v>
      </c>
      <c r="O1902" s="99">
        <v>0</v>
      </c>
      <c r="P1902" s="99">
        <v>0</v>
      </c>
      <c r="Q1902" s="99">
        <v>0</v>
      </c>
      <c r="R1902" s="99">
        <v>0</v>
      </c>
      <c r="S1902" s="99">
        <v>0</v>
      </c>
      <c r="T1902" s="99">
        <v>0</v>
      </c>
      <c r="U1902" s="99">
        <v>0</v>
      </c>
      <c r="V1902" s="99">
        <v>0</v>
      </c>
      <c r="W1902" s="99">
        <v>0</v>
      </c>
      <c r="X1902" s="99">
        <v>0</v>
      </c>
      <c r="Y1902" s="99">
        <v>0</v>
      </c>
      <c r="Z1902" s="99">
        <v>0</v>
      </c>
      <c r="AA1902" s="99">
        <v>0</v>
      </c>
      <c r="AB1902" s="99">
        <v>0</v>
      </c>
      <c r="AC1902" s="99">
        <v>0</v>
      </c>
      <c r="AD1902" s="99">
        <v>0</v>
      </c>
    </row>
    <row r="1903" spans="4:30" hidden="1" outlineLevel="1" x14ac:dyDescent="0.2">
      <c r="F1903" s="91" t="s">
        <v>274</v>
      </c>
      <c r="G1903" s="86" t="s">
        <v>681</v>
      </c>
      <c r="H1903" s="92">
        <v>-7060188.9999999991</v>
      </c>
      <c r="I1903" s="99">
        <v>-4498695.1850446435</v>
      </c>
      <c r="J1903" s="99">
        <v>-787178.5654769406</v>
      </c>
      <c r="K1903" s="99">
        <v>-221080.91911356305</v>
      </c>
      <c r="L1903" s="99">
        <v>-2570.325188680566</v>
      </c>
      <c r="M1903" s="99">
        <v>-197.71732220619739</v>
      </c>
      <c r="N1903" s="99">
        <v>-223848.96162444979</v>
      </c>
      <c r="O1903" s="99">
        <v>-19343.344689172976</v>
      </c>
      <c r="P1903" s="99">
        <v>-1944.2203350276079</v>
      </c>
      <c r="Q1903" s="99">
        <v>-560.19907958422596</v>
      </c>
      <c r="R1903" s="99">
        <v>-65.90577406873247</v>
      </c>
      <c r="S1903" s="99">
        <v>-21913.669877853539</v>
      </c>
      <c r="T1903" s="99">
        <v>-131.81154813746494</v>
      </c>
      <c r="U1903" s="99">
        <v>-1153.3510462028182</v>
      </c>
      <c r="V1903" s="99">
        <v>-823.82217585915589</v>
      </c>
      <c r="W1903" s="99">
        <v>-98.858661103098697</v>
      </c>
      <c r="X1903" s="99">
        <v>-2207.8434313025377</v>
      </c>
      <c r="Y1903" s="99">
        <v>-5305.4148125329639</v>
      </c>
      <c r="Z1903" s="99">
        <v>-32.952887034366235</v>
      </c>
      <c r="AA1903" s="99">
        <v>-5338.3676995673304</v>
      </c>
      <c r="AB1903" s="99">
        <v>-329.52887034366233</v>
      </c>
      <c r="AC1903" s="99">
        <v>-1518864.4691880085</v>
      </c>
      <c r="AD1903" s="99">
        <v>-1812.4087868901429</v>
      </c>
    </row>
    <row r="1904" spans="4:30" collapsed="1" x14ac:dyDescent="0.2">
      <c r="D1904" s="84" t="s">
        <v>463</v>
      </c>
      <c r="E1904" s="104">
        <v>-7060189</v>
      </c>
      <c r="F1904" s="104" t="s">
        <v>274</v>
      </c>
      <c r="G1904" s="86" t="s">
        <v>679</v>
      </c>
      <c r="H1904" s="92">
        <v>-7060188.9999999991</v>
      </c>
      <c r="I1904" s="99">
        <v>-4498695.1850446435</v>
      </c>
      <c r="J1904" s="99">
        <v>-787178.5654769406</v>
      </c>
      <c r="K1904" s="99">
        <v>-221080.91911356305</v>
      </c>
      <c r="L1904" s="99">
        <v>-2570.325188680566</v>
      </c>
      <c r="M1904" s="99">
        <v>-197.71732220619739</v>
      </c>
      <c r="N1904" s="99">
        <v>-223848.96162444979</v>
      </c>
      <c r="O1904" s="99">
        <v>-19343.344689172976</v>
      </c>
      <c r="P1904" s="99">
        <v>-1944.2203350276079</v>
      </c>
      <c r="Q1904" s="99">
        <v>-560.19907958422596</v>
      </c>
      <c r="R1904" s="99">
        <v>-65.90577406873247</v>
      </c>
      <c r="S1904" s="99">
        <v>-21913.669877853539</v>
      </c>
      <c r="T1904" s="99">
        <v>-131.81154813746494</v>
      </c>
      <c r="U1904" s="99">
        <v>-1153.3510462028182</v>
      </c>
      <c r="V1904" s="99">
        <v>-823.82217585915589</v>
      </c>
      <c r="W1904" s="99">
        <v>-98.858661103098697</v>
      </c>
      <c r="X1904" s="99">
        <v>-2207.8434313025377</v>
      </c>
      <c r="Y1904" s="99">
        <v>-5305.4148125329639</v>
      </c>
      <c r="Z1904" s="99">
        <v>-32.952887034366235</v>
      </c>
      <c r="AA1904" s="99">
        <v>-5338.3676995673304</v>
      </c>
      <c r="AB1904" s="99">
        <v>-329.52887034366233</v>
      </c>
      <c r="AC1904" s="99">
        <v>-1518864.4691880085</v>
      </c>
      <c r="AD1904" s="99">
        <v>-1812.4087868901429</v>
      </c>
    </row>
    <row r="1905" spans="4:30" hidden="1" outlineLevel="1" x14ac:dyDescent="0.2">
      <c r="F1905" s="91" t="s">
        <v>274</v>
      </c>
      <c r="G1905" s="86" t="s">
        <v>687</v>
      </c>
      <c r="H1905" s="92">
        <v>0</v>
      </c>
      <c r="I1905" s="99">
        <v>0</v>
      </c>
      <c r="J1905" s="99">
        <v>0</v>
      </c>
      <c r="K1905" s="99">
        <v>0</v>
      </c>
      <c r="L1905" s="99">
        <v>0</v>
      </c>
      <c r="M1905" s="99">
        <v>0</v>
      </c>
      <c r="N1905" s="99">
        <v>0</v>
      </c>
      <c r="O1905" s="99">
        <v>0</v>
      </c>
      <c r="P1905" s="99">
        <v>0</v>
      </c>
      <c r="Q1905" s="99">
        <v>0</v>
      </c>
      <c r="R1905" s="99">
        <v>0</v>
      </c>
      <c r="S1905" s="99">
        <v>0</v>
      </c>
      <c r="T1905" s="99">
        <v>0</v>
      </c>
      <c r="U1905" s="99">
        <v>0</v>
      </c>
      <c r="V1905" s="99">
        <v>0</v>
      </c>
      <c r="W1905" s="99">
        <v>0</v>
      </c>
      <c r="X1905" s="99">
        <v>0</v>
      </c>
      <c r="Y1905" s="99">
        <v>0</v>
      </c>
      <c r="Z1905" s="99">
        <v>0</v>
      </c>
      <c r="AA1905" s="99">
        <v>0</v>
      </c>
      <c r="AB1905" s="99">
        <v>0</v>
      </c>
      <c r="AC1905" s="99">
        <v>0</v>
      </c>
      <c r="AD1905" s="99">
        <v>0</v>
      </c>
    </row>
    <row r="1906" spans="4:30" hidden="1" outlineLevel="1" x14ac:dyDescent="0.2">
      <c r="F1906" s="91" t="s">
        <v>274</v>
      </c>
      <c r="G1906" s="86" t="s">
        <v>686</v>
      </c>
      <c r="H1906" s="92">
        <v>0</v>
      </c>
      <c r="I1906" s="99">
        <v>0</v>
      </c>
      <c r="J1906" s="99">
        <v>0</v>
      </c>
      <c r="K1906" s="99">
        <v>0</v>
      </c>
      <c r="L1906" s="99">
        <v>0</v>
      </c>
      <c r="M1906" s="99">
        <v>0</v>
      </c>
      <c r="N1906" s="99">
        <v>0</v>
      </c>
      <c r="O1906" s="99">
        <v>0</v>
      </c>
      <c r="P1906" s="99">
        <v>0</v>
      </c>
      <c r="Q1906" s="99">
        <v>0</v>
      </c>
      <c r="R1906" s="99">
        <v>0</v>
      </c>
      <c r="S1906" s="99">
        <v>0</v>
      </c>
      <c r="T1906" s="99">
        <v>0</v>
      </c>
      <c r="U1906" s="99">
        <v>0</v>
      </c>
      <c r="V1906" s="99">
        <v>0</v>
      </c>
      <c r="W1906" s="99">
        <v>0</v>
      </c>
      <c r="X1906" s="99">
        <v>0</v>
      </c>
      <c r="Y1906" s="99">
        <v>0</v>
      </c>
      <c r="Z1906" s="99">
        <v>0</v>
      </c>
      <c r="AA1906" s="99">
        <v>0</v>
      </c>
      <c r="AB1906" s="99">
        <v>0</v>
      </c>
      <c r="AC1906" s="99">
        <v>0</v>
      </c>
      <c r="AD1906" s="99">
        <v>0</v>
      </c>
    </row>
    <row r="1907" spans="4:30" hidden="1" outlineLevel="1" x14ac:dyDescent="0.2">
      <c r="F1907" s="91" t="s">
        <v>274</v>
      </c>
      <c r="G1907" s="86" t="s">
        <v>685</v>
      </c>
      <c r="H1907" s="92">
        <v>0</v>
      </c>
      <c r="I1907" s="99">
        <v>0</v>
      </c>
      <c r="J1907" s="99">
        <v>0</v>
      </c>
      <c r="K1907" s="99">
        <v>0</v>
      </c>
      <c r="L1907" s="99">
        <v>0</v>
      </c>
      <c r="M1907" s="99">
        <v>0</v>
      </c>
      <c r="N1907" s="99">
        <v>0</v>
      </c>
      <c r="O1907" s="99">
        <v>0</v>
      </c>
      <c r="P1907" s="99">
        <v>0</v>
      </c>
      <c r="Q1907" s="99">
        <v>0</v>
      </c>
      <c r="R1907" s="99">
        <v>0</v>
      </c>
      <c r="S1907" s="99">
        <v>0</v>
      </c>
      <c r="T1907" s="99">
        <v>0</v>
      </c>
      <c r="U1907" s="99">
        <v>0</v>
      </c>
      <c r="V1907" s="99">
        <v>0</v>
      </c>
      <c r="W1907" s="99">
        <v>0</v>
      </c>
      <c r="X1907" s="99">
        <v>0</v>
      </c>
      <c r="Y1907" s="99">
        <v>0</v>
      </c>
      <c r="Z1907" s="99">
        <v>0</v>
      </c>
      <c r="AA1907" s="99">
        <v>0</v>
      </c>
      <c r="AB1907" s="99">
        <v>0</v>
      </c>
      <c r="AC1907" s="99">
        <v>0</v>
      </c>
      <c r="AD1907" s="99">
        <v>0</v>
      </c>
    </row>
    <row r="1908" spans="4:30" hidden="1" outlineLevel="1" x14ac:dyDescent="0.2">
      <c r="F1908" s="91" t="s">
        <v>274</v>
      </c>
      <c r="G1908" s="86" t="s">
        <v>684</v>
      </c>
      <c r="H1908" s="92">
        <v>0</v>
      </c>
      <c r="I1908" s="99">
        <v>0</v>
      </c>
      <c r="J1908" s="99">
        <v>0</v>
      </c>
      <c r="K1908" s="99">
        <v>0</v>
      </c>
      <c r="L1908" s="99">
        <v>0</v>
      </c>
      <c r="M1908" s="99">
        <v>0</v>
      </c>
      <c r="N1908" s="99">
        <v>0</v>
      </c>
      <c r="O1908" s="99">
        <v>0</v>
      </c>
      <c r="P1908" s="99">
        <v>0</v>
      </c>
      <c r="Q1908" s="99">
        <v>0</v>
      </c>
      <c r="R1908" s="99">
        <v>0</v>
      </c>
      <c r="S1908" s="99">
        <v>0</v>
      </c>
      <c r="T1908" s="99">
        <v>0</v>
      </c>
      <c r="U1908" s="99">
        <v>0</v>
      </c>
      <c r="V1908" s="99">
        <v>0</v>
      </c>
      <c r="W1908" s="99">
        <v>0</v>
      </c>
      <c r="X1908" s="99">
        <v>0</v>
      </c>
      <c r="Y1908" s="99">
        <v>0</v>
      </c>
      <c r="Z1908" s="99">
        <v>0</v>
      </c>
      <c r="AA1908" s="99">
        <v>0</v>
      </c>
      <c r="AB1908" s="99">
        <v>0</v>
      </c>
      <c r="AC1908" s="99">
        <v>0</v>
      </c>
      <c r="AD1908" s="99">
        <v>0</v>
      </c>
    </row>
    <row r="1909" spans="4:30" hidden="1" outlineLevel="1" x14ac:dyDescent="0.2">
      <c r="F1909" s="91" t="s">
        <v>274</v>
      </c>
      <c r="G1909" s="86" t="s">
        <v>683</v>
      </c>
      <c r="H1909" s="92">
        <v>0</v>
      </c>
      <c r="I1909" s="99">
        <v>0</v>
      </c>
      <c r="J1909" s="99">
        <v>0</v>
      </c>
      <c r="K1909" s="99">
        <v>0</v>
      </c>
      <c r="L1909" s="99">
        <v>0</v>
      </c>
      <c r="M1909" s="99">
        <v>0</v>
      </c>
      <c r="N1909" s="99">
        <v>0</v>
      </c>
      <c r="O1909" s="99">
        <v>0</v>
      </c>
      <c r="P1909" s="99">
        <v>0</v>
      </c>
      <c r="Q1909" s="99">
        <v>0</v>
      </c>
      <c r="R1909" s="99">
        <v>0</v>
      </c>
      <c r="S1909" s="99">
        <v>0</v>
      </c>
      <c r="T1909" s="99">
        <v>0</v>
      </c>
      <c r="U1909" s="99">
        <v>0</v>
      </c>
      <c r="V1909" s="99">
        <v>0</v>
      </c>
      <c r="W1909" s="99">
        <v>0</v>
      </c>
      <c r="X1909" s="99">
        <v>0</v>
      </c>
      <c r="Y1909" s="99">
        <v>0</v>
      </c>
      <c r="Z1909" s="99">
        <v>0</v>
      </c>
      <c r="AA1909" s="99">
        <v>0</v>
      </c>
      <c r="AB1909" s="99">
        <v>0</v>
      </c>
      <c r="AC1909" s="99">
        <v>0</v>
      </c>
      <c r="AD1909" s="99">
        <v>0</v>
      </c>
    </row>
    <row r="1910" spans="4:30" hidden="1" outlineLevel="1" x14ac:dyDescent="0.2">
      <c r="F1910" s="91" t="s">
        <v>274</v>
      </c>
      <c r="G1910" s="86" t="s">
        <v>682</v>
      </c>
      <c r="H1910" s="92">
        <v>0</v>
      </c>
      <c r="I1910" s="99">
        <v>0</v>
      </c>
      <c r="J1910" s="99">
        <v>0</v>
      </c>
      <c r="K1910" s="99">
        <v>0</v>
      </c>
      <c r="L1910" s="99">
        <v>0</v>
      </c>
      <c r="M1910" s="99">
        <v>0</v>
      </c>
      <c r="N1910" s="99">
        <v>0</v>
      </c>
      <c r="O1910" s="99">
        <v>0</v>
      </c>
      <c r="P1910" s="99">
        <v>0</v>
      </c>
      <c r="Q1910" s="99">
        <v>0</v>
      </c>
      <c r="R1910" s="99">
        <v>0</v>
      </c>
      <c r="S1910" s="99">
        <v>0</v>
      </c>
      <c r="T1910" s="99">
        <v>0</v>
      </c>
      <c r="U1910" s="99">
        <v>0</v>
      </c>
      <c r="V1910" s="99">
        <v>0</v>
      </c>
      <c r="W1910" s="99">
        <v>0</v>
      </c>
      <c r="X1910" s="99">
        <v>0</v>
      </c>
      <c r="Y1910" s="99">
        <v>0</v>
      </c>
      <c r="Z1910" s="99">
        <v>0</v>
      </c>
      <c r="AA1910" s="99">
        <v>0</v>
      </c>
      <c r="AB1910" s="99">
        <v>0</v>
      </c>
      <c r="AC1910" s="99">
        <v>0</v>
      </c>
      <c r="AD1910" s="99">
        <v>0</v>
      </c>
    </row>
    <row r="1911" spans="4:30" hidden="1" outlineLevel="1" x14ac:dyDescent="0.2">
      <c r="F1911" s="91" t="s">
        <v>274</v>
      </c>
      <c r="G1911" s="86" t="s">
        <v>681</v>
      </c>
      <c r="H1911" s="92">
        <v>-246772</v>
      </c>
      <c r="I1911" s="99">
        <v>-157241.11751170355</v>
      </c>
      <c r="J1911" s="99">
        <v>-27513.941759898436</v>
      </c>
      <c r="K1911" s="99">
        <v>-7727.3541220344359</v>
      </c>
      <c r="L1911" s="99">
        <v>-89.839562009045466</v>
      </c>
      <c r="M1911" s="99">
        <v>-6.9107355391573435</v>
      </c>
      <c r="N1911" s="99">
        <v>-7824.104419582638</v>
      </c>
      <c r="O1911" s="99">
        <v>-676.10029358089344</v>
      </c>
      <c r="P1911" s="99">
        <v>-67.955566135047221</v>
      </c>
      <c r="Q1911" s="99">
        <v>-19.580417360945809</v>
      </c>
      <c r="R1911" s="99">
        <v>-2.303578513052448</v>
      </c>
      <c r="S1911" s="99">
        <v>-765.93985558993893</v>
      </c>
      <c r="T1911" s="99">
        <v>-4.607157026104896</v>
      </c>
      <c r="U1911" s="99">
        <v>-40.31262397841784</v>
      </c>
      <c r="V1911" s="99">
        <v>-28.794731413155599</v>
      </c>
      <c r="W1911" s="99">
        <v>-3.4553677695786718</v>
      </c>
      <c r="X1911" s="99">
        <v>-77.169880187257007</v>
      </c>
      <c r="Y1911" s="99">
        <v>-185.43807030072205</v>
      </c>
      <c r="Z1911" s="99">
        <v>-1.151789256526224</v>
      </c>
      <c r="AA1911" s="99">
        <v>-186.58985955724827</v>
      </c>
      <c r="AB1911" s="99">
        <v>-11.51789256526224</v>
      </c>
      <c r="AC1911" s="99">
        <v>-53088.270411806712</v>
      </c>
      <c r="AD1911" s="99">
        <v>-63.348409108942313</v>
      </c>
    </row>
    <row r="1912" spans="4:30" collapsed="1" x14ac:dyDescent="0.2">
      <c r="D1912" s="84" t="s">
        <v>462</v>
      </c>
      <c r="E1912" s="104">
        <v>-246772</v>
      </c>
      <c r="F1912" s="104" t="s">
        <v>274</v>
      </c>
      <c r="G1912" s="86" t="s">
        <v>679</v>
      </c>
      <c r="H1912" s="92">
        <v>-246772</v>
      </c>
      <c r="I1912" s="99">
        <v>-157241.11751170355</v>
      </c>
      <c r="J1912" s="99">
        <v>-27513.941759898436</v>
      </c>
      <c r="K1912" s="99">
        <v>-7727.3541220344359</v>
      </c>
      <c r="L1912" s="99">
        <v>-89.839562009045466</v>
      </c>
      <c r="M1912" s="99">
        <v>-6.9107355391573435</v>
      </c>
      <c r="N1912" s="99">
        <v>-7824.104419582638</v>
      </c>
      <c r="O1912" s="99">
        <v>-676.10029358089344</v>
      </c>
      <c r="P1912" s="99">
        <v>-67.955566135047221</v>
      </c>
      <c r="Q1912" s="99">
        <v>-19.580417360945809</v>
      </c>
      <c r="R1912" s="99">
        <v>-2.303578513052448</v>
      </c>
      <c r="S1912" s="99">
        <v>-765.93985558993893</v>
      </c>
      <c r="T1912" s="99">
        <v>-4.607157026104896</v>
      </c>
      <c r="U1912" s="99">
        <v>-40.31262397841784</v>
      </c>
      <c r="V1912" s="99">
        <v>-28.794731413155599</v>
      </c>
      <c r="W1912" s="99">
        <v>-3.4553677695786718</v>
      </c>
      <c r="X1912" s="99">
        <v>-77.169880187257007</v>
      </c>
      <c r="Y1912" s="99">
        <v>-185.43807030072205</v>
      </c>
      <c r="Z1912" s="99">
        <v>-1.151789256526224</v>
      </c>
      <c r="AA1912" s="99">
        <v>-186.58985955724827</v>
      </c>
      <c r="AB1912" s="99">
        <v>-11.51789256526224</v>
      </c>
      <c r="AC1912" s="99">
        <v>-53088.270411806712</v>
      </c>
      <c r="AD1912" s="99">
        <v>-63.348409108942313</v>
      </c>
    </row>
    <row r="1913" spans="4:30" hidden="1" outlineLevel="1" x14ac:dyDescent="0.2">
      <c r="F1913" s="91" t="s">
        <v>274</v>
      </c>
      <c r="G1913" s="86" t="s">
        <v>687</v>
      </c>
      <c r="H1913" s="92">
        <v>0</v>
      </c>
      <c r="I1913" s="99">
        <v>0</v>
      </c>
      <c r="J1913" s="99">
        <v>0</v>
      </c>
      <c r="K1913" s="99">
        <v>0</v>
      </c>
      <c r="L1913" s="99">
        <v>0</v>
      </c>
      <c r="M1913" s="99">
        <v>0</v>
      </c>
      <c r="N1913" s="99">
        <v>0</v>
      </c>
      <c r="O1913" s="99">
        <v>0</v>
      </c>
      <c r="P1913" s="99">
        <v>0</v>
      </c>
      <c r="Q1913" s="99">
        <v>0</v>
      </c>
      <c r="R1913" s="99">
        <v>0</v>
      </c>
      <c r="S1913" s="99">
        <v>0</v>
      </c>
      <c r="T1913" s="99">
        <v>0</v>
      </c>
      <c r="U1913" s="99">
        <v>0</v>
      </c>
      <c r="V1913" s="99">
        <v>0</v>
      </c>
      <c r="W1913" s="99">
        <v>0</v>
      </c>
      <c r="X1913" s="99">
        <v>0</v>
      </c>
      <c r="Y1913" s="99">
        <v>0</v>
      </c>
      <c r="Z1913" s="99">
        <v>0</v>
      </c>
      <c r="AA1913" s="99">
        <v>0</v>
      </c>
      <c r="AB1913" s="99">
        <v>0</v>
      </c>
      <c r="AC1913" s="99">
        <v>0</v>
      </c>
      <c r="AD1913" s="99">
        <v>0</v>
      </c>
    </row>
    <row r="1914" spans="4:30" hidden="1" outlineLevel="1" x14ac:dyDescent="0.2">
      <c r="F1914" s="91" t="s">
        <v>274</v>
      </c>
      <c r="G1914" s="86" t="s">
        <v>686</v>
      </c>
      <c r="H1914" s="92">
        <v>0</v>
      </c>
      <c r="I1914" s="99">
        <v>0</v>
      </c>
      <c r="J1914" s="99">
        <v>0</v>
      </c>
      <c r="K1914" s="99">
        <v>0</v>
      </c>
      <c r="L1914" s="99">
        <v>0</v>
      </c>
      <c r="M1914" s="99">
        <v>0</v>
      </c>
      <c r="N1914" s="99">
        <v>0</v>
      </c>
      <c r="O1914" s="99">
        <v>0</v>
      </c>
      <c r="P1914" s="99">
        <v>0</v>
      </c>
      <c r="Q1914" s="99">
        <v>0</v>
      </c>
      <c r="R1914" s="99">
        <v>0</v>
      </c>
      <c r="S1914" s="99">
        <v>0</v>
      </c>
      <c r="T1914" s="99">
        <v>0</v>
      </c>
      <c r="U1914" s="99">
        <v>0</v>
      </c>
      <c r="V1914" s="99">
        <v>0</v>
      </c>
      <c r="W1914" s="99">
        <v>0</v>
      </c>
      <c r="X1914" s="99">
        <v>0</v>
      </c>
      <c r="Y1914" s="99">
        <v>0</v>
      </c>
      <c r="Z1914" s="99">
        <v>0</v>
      </c>
      <c r="AA1914" s="99">
        <v>0</v>
      </c>
      <c r="AB1914" s="99">
        <v>0</v>
      </c>
      <c r="AC1914" s="99">
        <v>0</v>
      </c>
      <c r="AD1914" s="99">
        <v>0</v>
      </c>
    </row>
    <row r="1915" spans="4:30" hidden="1" outlineLevel="1" x14ac:dyDescent="0.2">
      <c r="F1915" s="91" t="s">
        <v>274</v>
      </c>
      <c r="G1915" s="86" t="s">
        <v>685</v>
      </c>
      <c r="H1915" s="92">
        <v>0</v>
      </c>
      <c r="I1915" s="99">
        <v>0</v>
      </c>
      <c r="J1915" s="99">
        <v>0</v>
      </c>
      <c r="K1915" s="99">
        <v>0</v>
      </c>
      <c r="L1915" s="99">
        <v>0</v>
      </c>
      <c r="M1915" s="99">
        <v>0</v>
      </c>
      <c r="N1915" s="99">
        <v>0</v>
      </c>
      <c r="O1915" s="99">
        <v>0</v>
      </c>
      <c r="P1915" s="99">
        <v>0</v>
      </c>
      <c r="Q1915" s="99">
        <v>0</v>
      </c>
      <c r="R1915" s="99">
        <v>0</v>
      </c>
      <c r="S1915" s="99">
        <v>0</v>
      </c>
      <c r="T1915" s="99">
        <v>0</v>
      </c>
      <c r="U1915" s="99">
        <v>0</v>
      </c>
      <c r="V1915" s="99">
        <v>0</v>
      </c>
      <c r="W1915" s="99">
        <v>0</v>
      </c>
      <c r="X1915" s="99">
        <v>0</v>
      </c>
      <c r="Y1915" s="99">
        <v>0</v>
      </c>
      <c r="Z1915" s="99">
        <v>0</v>
      </c>
      <c r="AA1915" s="99">
        <v>0</v>
      </c>
      <c r="AB1915" s="99">
        <v>0</v>
      </c>
      <c r="AC1915" s="99">
        <v>0</v>
      </c>
      <c r="AD1915" s="99">
        <v>0</v>
      </c>
    </row>
    <row r="1916" spans="4:30" hidden="1" outlineLevel="1" x14ac:dyDescent="0.2">
      <c r="F1916" s="91" t="s">
        <v>274</v>
      </c>
      <c r="G1916" s="86" t="s">
        <v>684</v>
      </c>
      <c r="H1916" s="92">
        <v>0</v>
      </c>
      <c r="I1916" s="99">
        <v>0</v>
      </c>
      <c r="J1916" s="99">
        <v>0</v>
      </c>
      <c r="K1916" s="99">
        <v>0</v>
      </c>
      <c r="L1916" s="99">
        <v>0</v>
      </c>
      <c r="M1916" s="99">
        <v>0</v>
      </c>
      <c r="N1916" s="99">
        <v>0</v>
      </c>
      <c r="O1916" s="99">
        <v>0</v>
      </c>
      <c r="P1916" s="99">
        <v>0</v>
      </c>
      <c r="Q1916" s="99">
        <v>0</v>
      </c>
      <c r="R1916" s="99">
        <v>0</v>
      </c>
      <c r="S1916" s="99">
        <v>0</v>
      </c>
      <c r="T1916" s="99">
        <v>0</v>
      </c>
      <c r="U1916" s="99">
        <v>0</v>
      </c>
      <c r="V1916" s="99">
        <v>0</v>
      </c>
      <c r="W1916" s="99">
        <v>0</v>
      </c>
      <c r="X1916" s="99">
        <v>0</v>
      </c>
      <c r="Y1916" s="99">
        <v>0</v>
      </c>
      <c r="Z1916" s="99">
        <v>0</v>
      </c>
      <c r="AA1916" s="99">
        <v>0</v>
      </c>
      <c r="AB1916" s="99">
        <v>0</v>
      </c>
      <c r="AC1916" s="99">
        <v>0</v>
      </c>
      <c r="AD1916" s="99">
        <v>0</v>
      </c>
    </row>
    <row r="1917" spans="4:30" hidden="1" outlineLevel="1" x14ac:dyDescent="0.2">
      <c r="F1917" s="91" t="s">
        <v>274</v>
      </c>
      <c r="G1917" s="86" t="s">
        <v>683</v>
      </c>
      <c r="H1917" s="92">
        <v>0</v>
      </c>
      <c r="I1917" s="99">
        <v>0</v>
      </c>
      <c r="J1917" s="99">
        <v>0</v>
      </c>
      <c r="K1917" s="99">
        <v>0</v>
      </c>
      <c r="L1917" s="99">
        <v>0</v>
      </c>
      <c r="M1917" s="99">
        <v>0</v>
      </c>
      <c r="N1917" s="99">
        <v>0</v>
      </c>
      <c r="O1917" s="99">
        <v>0</v>
      </c>
      <c r="P1917" s="99">
        <v>0</v>
      </c>
      <c r="Q1917" s="99">
        <v>0</v>
      </c>
      <c r="R1917" s="99">
        <v>0</v>
      </c>
      <c r="S1917" s="99">
        <v>0</v>
      </c>
      <c r="T1917" s="99">
        <v>0</v>
      </c>
      <c r="U1917" s="99">
        <v>0</v>
      </c>
      <c r="V1917" s="99">
        <v>0</v>
      </c>
      <c r="W1917" s="99">
        <v>0</v>
      </c>
      <c r="X1917" s="99">
        <v>0</v>
      </c>
      <c r="Y1917" s="99">
        <v>0</v>
      </c>
      <c r="Z1917" s="99">
        <v>0</v>
      </c>
      <c r="AA1917" s="99">
        <v>0</v>
      </c>
      <c r="AB1917" s="99">
        <v>0</v>
      </c>
      <c r="AC1917" s="99">
        <v>0</v>
      </c>
      <c r="AD1917" s="99">
        <v>0</v>
      </c>
    </row>
    <row r="1918" spans="4:30" hidden="1" outlineLevel="1" x14ac:dyDescent="0.2">
      <c r="F1918" s="91" t="s">
        <v>274</v>
      </c>
      <c r="G1918" s="86" t="s">
        <v>682</v>
      </c>
      <c r="H1918" s="92">
        <v>0</v>
      </c>
      <c r="I1918" s="99">
        <v>0</v>
      </c>
      <c r="J1918" s="99">
        <v>0</v>
      </c>
      <c r="K1918" s="99">
        <v>0</v>
      </c>
      <c r="L1918" s="99">
        <v>0</v>
      </c>
      <c r="M1918" s="99">
        <v>0</v>
      </c>
      <c r="N1918" s="99">
        <v>0</v>
      </c>
      <c r="O1918" s="99">
        <v>0</v>
      </c>
      <c r="P1918" s="99">
        <v>0</v>
      </c>
      <c r="Q1918" s="99">
        <v>0</v>
      </c>
      <c r="R1918" s="99">
        <v>0</v>
      </c>
      <c r="S1918" s="99">
        <v>0</v>
      </c>
      <c r="T1918" s="99">
        <v>0</v>
      </c>
      <c r="U1918" s="99">
        <v>0</v>
      </c>
      <c r="V1918" s="99">
        <v>0</v>
      </c>
      <c r="W1918" s="99">
        <v>0</v>
      </c>
      <c r="X1918" s="99">
        <v>0</v>
      </c>
      <c r="Y1918" s="99">
        <v>0</v>
      </c>
      <c r="Z1918" s="99">
        <v>0</v>
      </c>
      <c r="AA1918" s="99">
        <v>0</v>
      </c>
      <c r="AB1918" s="99">
        <v>0</v>
      </c>
      <c r="AC1918" s="99">
        <v>0</v>
      </c>
      <c r="AD1918" s="99">
        <v>0</v>
      </c>
    </row>
    <row r="1919" spans="4:30" hidden="1" outlineLevel="1" x14ac:dyDescent="0.2">
      <c r="F1919" s="91" t="s">
        <v>274</v>
      </c>
      <c r="G1919" s="86" t="s">
        <v>681</v>
      </c>
      <c r="H1919" s="92">
        <v>-303011</v>
      </c>
      <c r="I1919" s="99">
        <v>-193076.15231200785</v>
      </c>
      <c r="J1919" s="99">
        <v>-33784.331312339265</v>
      </c>
      <c r="K1919" s="99">
        <v>-9488.4075173511446</v>
      </c>
      <c r="L1919" s="99">
        <v>-110.31387484772533</v>
      </c>
      <c r="M1919" s="99">
        <v>-8.4856826805942553</v>
      </c>
      <c r="N1919" s="99">
        <v>-9607.2070748794631</v>
      </c>
      <c r="O1919" s="99">
        <v>-830.18262225147134</v>
      </c>
      <c r="P1919" s="99">
        <v>-83.442546359176859</v>
      </c>
      <c r="Q1919" s="99">
        <v>-24.042767595017061</v>
      </c>
      <c r="R1919" s="99">
        <v>-2.8285608935314186</v>
      </c>
      <c r="S1919" s="99">
        <v>-940.49649709919663</v>
      </c>
      <c r="T1919" s="99">
        <v>-5.6571217870628372</v>
      </c>
      <c r="U1919" s="99">
        <v>-49.499815636799831</v>
      </c>
      <c r="V1919" s="99">
        <v>-35.357011169142737</v>
      </c>
      <c r="W1919" s="99">
        <v>-4.2428413402971277</v>
      </c>
      <c r="X1919" s="99">
        <v>-94.756789933302542</v>
      </c>
      <c r="Y1919" s="99">
        <v>-227.69915192927922</v>
      </c>
      <c r="Z1919" s="99">
        <v>-1.4142804467657093</v>
      </c>
      <c r="AA1919" s="99">
        <v>-229.11343237604493</v>
      </c>
      <c r="AB1919" s="99">
        <v>-14.142804467657095</v>
      </c>
      <c r="AC1919" s="99">
        <v>-65187.014352325074</v>
      </c>
      <c r="AD1919" s="99">
        <v>-77.78542457211401</v>
      </c>
    </row>
    <row r="1920" spans="4:30" collapsed="1" x14ac:dyDescent="0.2">
      <c r="D1920" s="84" t="s">
        <v>461</v>
      </c>
      <c r="E1920" s="104">
        <v>-303011</v>
      </c>
      <c r="F1920" s="104" t="s">
        <v>274</v>
      </c>
      <c r="G1920" s="86" t="s">
        <v>679</v>
      </c>
      <c r="H1920" s="92">
        <v>-303011</v>
      </c>
      <c r="I1920" s="99">
        <v>-193076.15231200785</v>
      </c>
      <c r="J1920" s="99">
        <v>-33784.331312339265</v>
      </c>
      <c r="K1920" s="99">
        <v>-9488.4075173511446</v>
      </c>
      <c r="L1920" s="99">
        <v>-110.31387484772533</v>
      </c>
      <c r="M1920" s="99">
        <v>-8.4856826805942553</v>
      </c>
      <c r="N1920" s="99">
        <v>-9607.2070748794631</v>
      </c>
      <c r="O1920" s="99">
        <v>-830.18262225147134</v>
      </c>
      <c r="P1920" s="99">
        <v>-83.442546359176859</v>
      </c>
      <c r="Q1920" s="99">
        <v>-24.042767595017061</v>
      </c>
      <c r="R1920" s="99">
        <v>-2.8285608935314186</v>
      </c>
      <c r="S1920" s="99">
        <v>-940.49649709919663</v>
      </c>
      <c r="T1920" s="99">
        <v>-5.6571217870628372</v>
      </c>
      <c r="U1920" s="99">
        <v>-49.499815636799831</v>
      </c>
      <c r="V1920" s="99">
        <v>-35.357011169142737</v>
      </c>
      <c r="W1920" s="99">
        <v>-4.2428413402971277</v>
      </c>
      <c r="X1920" s="99">
        <v>-94.756789933302542</v>
      </c>
      <c r="Y1920" s="99">
        <v>-227.69915192927922</v>
      </c>
      <c r="Z1920" s="99">
        <v>-1.4142804467657093</v>
      </c>
      <c r="AA1920" s="99">
        <v>-229.11343237604493</v>
      </c>
      <c r="AB1920" s="99">
        <v>-14.142804467657095</v>
      </c>
      <c r="AC1920" s="99">
        <v>-65187.014352325074</v>
      </c>
      <c r="AD1920" s="99">
        <v>-77.78542457211401</v>
      </c>
    </row>
    <row r="1921" spans="4:30" hidden="1" outlineLevel="1" x14ac:dyDescent="0.2">
      <c r="F1921" s="91" t="s">
        <v>459</v>
      </c>
      <c r="G1921" s="86" t="s">
        <v>687</v>
      </c>
      <c r="H1921" s="92">
        <v>-548210.11923549313</v>
      </c>
      <c r="I1921" s="99">
        <v>-89196.670406247009</v>
      </c>
      <c r="J1921" s="99">
        <v>-9142.0534588576211</v>
      </c>
      <c r="K1921" s="99">
        <v>-19299.613043596062</v>
      </c>
      <c r="L1921" s="99">
        <v>-26700.287958397541</v>
      </c>
      <c r="M1921" s="99">
        <v>-10649.280393879026</v>
      </c>
      <c r="N1921" s="99">
        <v>-56649.181395872627</v>
      </c>
      <c r="O1921" s="99">
        <v>80498.467188244802</v>
      </c>
      <c r="P1921" s="99">
        <v>39585.411374723881</v>
      </c>
      <c r="Q1921" s="99">
        <v>0</v>
      </c>
      <c r="R1921" s="99">
        <v>0</v>
      </c>
      <c r="S1921" s="99">
        <v>120083.87856296869</v>
      </c>
      <c r="T1921" s="99">
        <v>0</v>
      </c>
      <c r="U1921" s="99">
        <v>-90959.571444346628</v>
      </c>
      <c r="V1921" s="99">
        <v>-252197.32067181324</v>
      </c>
      <c r="W1921" s="99">
        <v>-163203.86876644954</v>
      </c>
      <c r="X1921" s="99">
        <v>-506360.76088260941</v>
      </c>
      <c r="Y1921" s="99">
        <v>-6945.3316548751836</v>
      </c>
      <c r="Z1921" s="99">
        <v>0</v>
      </c>
      <c r="AA1921" s="99">
        <v>-6945.3316548751836</v>
      </c>
      <c r="AB1921" s="99">
        <v>0</v>
      </c>
      <c r="AC1921" s="99">
        <v>0</v>
      </c>
      <c r="AD1921" s="99">
        <v>0</v>
      </c>
    </row>
    <row r="1922" spans="4:30" hidden="1" outlineLevel="1" x14ac:dyDescent="0.2">
      <c r="F1922" s="91" t="s">
        <v>459</v>
      </c>
      <c r="G1922" s="86" t="s">
        <v>686</v>
      </c>
      <c r="H1922" s="92">
        <v>-29668.350399307288</v>
      </c>
      <c r="I1922" s="99">
        <v>-4806.3763058700397</v>
      </c>
      <c r="J1922" s="99">
        <v>-498.76844308355663</v>
      </c>
      <c r="K1922" s="99">
        <v>-1049.8655794958913</v>
      </c>
      <c r="L1922" s="99">
        <v>-1450.4664574829776</v>
      </c>
      <c r="M1922" s="99">
        <v>-594.92948967649647</v>
      </c>
      <c r="N1922" s="99">
        <v>-3095.2615266553653</v>
      </c>
      <c r="O1922" s="99">
        <v>4378.615232910689</v>
      </c>
      <c r="P1922" s="99">
        <v>2155.7770858032786</v>
      </c>
      <c r="Q1922" s="99">
        <v>0</v>
      </c>
      <c r="R1922" s="99">
        <v>0</v>
      </c>
      <c r="S1922" s="99">
        <v>6534.3923187139681</v>
      </c>
      <c r="T1922" s="99">
        <v>0</v>
      </c>
      <c r="U1922" s="99">
        <v>-4930.6694442949511</v>
      </c>
      <c r="V1922" s="99">
        <v>-13675.456564313681</v>
      </c>
      <c r="W1922" s="99">
        <v>-8819.3999101050558</v>
      </c>
      <c r="X1922" s="99">
        <v>-27425.525918713691</v>
      </c>
      <c r="Y1922" s="99">
        <v>-376.81052369860112</v>
      </c>
      <c r="Z1922" s="99">
        <v>0</v>
      </c>
      <c r="AA1922" s="99">
        <v>-376.81052369860112</v>
      </c>
      <c r="AB1922" s="99">
        <v>0</v>
      </c>
      <c r="AC1922" s="99">
        <v>0</v>
      </c>
      <c r="AD1922" s="99">
        <v>0</v>
      </c>
    </row>
    <row r="1923" spans="4:30" hidden="1" outlineLevel="1" x14ac:dyDescent="0.2">
      <c r="F1923" s="91" t="s">
        <v>459</v>
      </c>
      <c r="G1923" s="86" t="s">
        <v>685</v>
      </c>
      <c r="H1923" s="92">
        <v>-5288.9189817059205</v>
      </c>
      <c r="I1923" s="99">
        <v>-1045.296382587944</v>
      </c>
      <c r="J1923" s="99">
        <v>-105.83025655071525</v>
      </c>
      <c r="K1923" s="99">
        <v>-221.27930923004718</v>
      </c>
      <c r="L1923" s="99">
        <v>-300.02139627235454</v>
      </c>
      <c r="M1923" s="99">
        <v>-164.40415243984125</v>
      </c>
      <c r="N1923" s="99">
        <v>-685.70485794224294</v>
      </c>
      <c r="O1923" s="99">
        <v>917.24949458283959</v>
      </c>
      <c r="P1923" s="99">
        <v>450.52417971283427</v>
      </c>
      <c r="Q1923" s="99">
        <v>0</v>
      </c>
      <c r="R1923" s="99">
        <v>0</v>
      </c>
      <c r="S1923" s="99">
        <v>1367.7736742956738</v>
      </c>
      <c r="T1923" s="99">
        <v>0</v>
      </c>
      <c r="U1923" s="99">
        <v>-1033.0233096837962</v>
      </c>
      <c r="V1923" s="99">
        <v>-3776.7437880186467</v>
      </c>
      <c r="W1923" s="99">
        <v>0</v>
      </c>
      <c r="X1923" s="99">
        <v>-4809.7670977024427</v>
      </c>
      <c r="Y1923" s="99">
        <v>-77.371267277714352</v>
      </c>
      <c r="Z1923" s="99">
        <v>0</v>
      </c>
      <c r="AA1923" s="99">
        <v>-77.371267277714352</v>
      </c>
      <c r="AB1923" s="99">
        <v>0</v>
      </c>
      <c r="AC1923" s="99">
        <v>73.9395510441026</v>
      </c>
      <c r="AD1923" s="99">
        <v>-6.6623449846376914</v>
      </c>
    </row>
    <row r="1924" spans="4:30" hidden="1" outlineLevel="1" x14ac:dyDescent="0.2">
      <c r="F1924" s="91" t="s">
        <v>459</v>
      </c>
      <c r="G1924" s="86" t="s">
        <v>684</v>
      </c>
      <c r="H1924" s="92">
        <v>-45974.70749602771</v>
      </c>
      <c r="I1924" s="99">
        <v>-35642.796931846904</v>
      </c>
      <c r="J1924" s="99">
        <v>-3487.473741191664</v>
      </c>
      <c r="K1924" s="99">
        <v>-7296.5800713647532</v>
      </c>
      <c r="L1924" s="99">
        <v>-9910.1350331215272</v>
      </c>
      <c r="M1924" s="99">
        <v>0</v>
      </c>
      <c r="N1924" s="99">
        <v>-17206.71510448628</v>
      </c>
      <c r="O1924" s="99">
        <v>30020.408690625998</v>
      </c>
      <c r="P1924" s="99">
        <v>14757.926023853641</v>
      </c>
      <c r="Q1924" s="99">
        <v>0</v>
      </c>
      <c r="R1924" s="99">
        <v>0</v>
      </c>
      <c r="S1924" s="99">
        <v>44778.334714479643</v>
      </c>
      <c r="T1924" s="99">
        <v>0</v>
      </c>
      <c r="U1924" s="99">
        <v>-34105.288238688663</v>
      </c>
      <c r="V1924" s="99">
        <v>0</v>
      </c>
      <c r="W1924" s="99">
        <v>0</v>
      </c>
      <c r="X1924" s="99">
        <v>-34105.288238688663</v>
      </c>
      <c r="Y1924" s="99">
        <v>-2542.7027989710582</v>
      </c>
      <c r="Z1924" s="99">
        <v>0</v>
      </c>
      <c r="AA1924" s="99">
        <v>-2542.7027989710582</v>
      </c>
      <c r="AB1924" s="99">
        <v>0</v>
      </c>
      <c r="AC1924" s="99">
        <v>2452.756147799912</v>
      </c>
      <c r="AD1924" s="99">
        <v>-220.82154312269489</v>
      </c>
    </row>
    <row r="1925" spans="4:30" hidden="1" outlineLevel="1" x14ac:dyDescent="0.2">
      <c r="F1925" s="91" t="s">
        <v>459</v>
      </c>
      <c r="G1925" s="86" t="s">
        <v>683</v>
      </c>
      <c r="H1925" s="92">
        <v>-4886.1816915262425</v>
      </c>
      <c r="I1925" s="99">
        <v>-16450.090910180421</v>
      </c>
      <c r="J1925" s="99">
        <v>-1647.2749367354897</v>
      </c>
      <c r="K1925" s="99">
        <v>-2863.6204177984441</v>
      </c>
      <c r="L1925" s="99">
        <v>0</v>
      </c>
      <c r="M1925" s="99">
        <v>0</v>
      </c>
      <c r="N1925" s="99">
        <v>-2863.6204177984441</v>
      </c>
      <c r="O1925" s="99">
        <v>10012.249273281461</v>
      </c>
      <c r="P1925" s="99">
        <v>0</v>
      </c>
      <c r="Q1925" s="99">
        <v>0</v>
      </c>
      <c r="R1925" s="99">
        <v>0</v>
      </c>
      <c r="S1925" s="99">
        <v>10012.249273281461</v>
      </c>
      <c r="T1925" s="99">
        <v>0</v>
      </c>
      <c r="U1925" s="99">
        <v>0</v>
      </c>
      <c r="V1925" s="99">
        <v>0</v>
      </c>
      <c r="W1925" s="99">
        <v>0</v>
      </c>
      <c r="X1925" s="99">
        <v>0</v>
      </c>
      <c r="Y1925" s="99">
        <v>-1037.1521615187269</v>
      </c>
      <c r="Z1925" s="99">
        <v>0</v>
      </c>
      <c r="AA1925" s="99">
        <v>-1037.1521615187269</v>
      </c>
      <c r="AB1925" s="99">
        <v>0</v>
      </c>
      <c r="AC1925" s="99">
        <v>7617.2131453871243</v>
      </c>
      <c r="AD1925" s="99">
        <v>-517.50568396174788</v>
      </c>
    </row>
    <row r="1926" spans="4:30" hidden="1" outlineLevel="1" x14ac:dyDescent="0.2">
      <c r="F1926" s="91" t="s">
        <v>459</v>
      </c>
      <c r="G1926" s="86" t="s">
        <v>682</v>
      </c>
      <c r="H1926" s="92">
        <v>-1300825.1443097938</v>
      </c>
      <c r="I1926" s="99">
        <v>-134169.22004722571</v>
      </c>
      <c r="J1926" s="99">
        <v>-17998.681146929983</v>
      </c>
      <c r="K1926" s="99">
        <v>-34816.008320828063</v>
      </c>
      <c r="L1926" s="99">
        <v>-48641.914388771162</v>
      </c>
      <c r="M1926" s="99">
        <v>-19049.51233759262</v>
      </c>
      <c r="N1926" s="99">
        <v>-102507.43504719184</v>
      </c>
      <c r="O1926" s="99">
        <v>174168.88629363585</v>
      </c>
      <c r="P1926" s="99">
        <v>85201.747546467828</v>
      </c>
      <c r="Q1926" s="99">
        <v>0</v>
      </c>
      <c r="R1926" s="99">
        <v>0</v>
      </c>
      <c r="S1926" s="99">
        <v>259370.63384010369</v>
      </c>
      <c r="T1926" s="99">
        <v>0</v>
      </c>
      <c r="U1926" s="99">
        <v>-231752.81191400767</v>
      </c>
      <c r="V1926" s="99">
        <v>-690248.8421261888</v>
      </c>
      <c r="W1926" s="99">
        <v>-469493.41349761368</v>
      </c>
      <c r="X1926" s="99">
        <v>-1391495.0675378102</v>
      </c>
      <c r="Y1926" s="99">
        <v>-13261.589606791409</v>
      </c>
      <c r="Z1926" s="99">
        <v>0</v>
      </c>
      <c r="AA1926" s="99">
        <v>-13261.589606791409</v>
      </c>
      <c r="AB1926" s="99">
        <v>0</v>
      </c>
      <c r="AC1926" s="99">
        <v>108174.47344315368</v>
      </c>
      <c r="AD1926" s="99">
        <v>-8938.2582071021225</v>
      </c>
    </row>
    <row r="1927" spans="4:30" hidden="1" outlineLevel="1" x14ac:dyDescent="0.2">
      <c r="F1927" s="91" t="s">
        <v>459</v>
      </c>
      <c r="G1927" s="86" t="s">
        <v>681</v>
      </c>
      <c r="H1927" s="92">
        <v>3158.4221138544735</v>
      </c>
      <c r="I1927" s="99">
        <v>-12394.863441459756</v>
      </c>
      <c r="J1927" s="99">
        <v>-4568.873219864553</v>
      </c>
      <c r="K1927" s="99">
        <v>-760.32686328851844</v>
      </c>
      <c r="L1927" s="99">
        <v>-7148.32954102854</v>
      </c>
      <c r="M1927" s="99">
        <v>-4860.426640502269</v>
      </c>
      <c r="N1927" s="99">
        <v>-12769.083044819326</v>
      </c>
      <c r="O1927" s="99">
        <v>900.43035894442551</v>
      </c>
      <c r="P1927" s="99">
        <v>656.3379420677154</v>
      </c>
      <c r="Q1927" s="99">
        <v>0</v>
      </c>
      <c r="R1927" s="99">
        <v>0</v>
      </c>
      <c r="S1927" s="99">
        <v>1556.7683010121409</v>
      </c>
      <c r="T1927" s="99">
        <v>0</v>
      </c>
      <c r="U1927" s="99">
        <v>-292.36974908693236</v>
      </c>
      <c r="V1927" s="99">
        <v>-753.77481121230073</v>
      </c>
      <c r="W1927" s="99">
        <v>-481.66899271165772</v>
      </c>
      <c r="X1927" s="99">
        <v>-1527.8135530108907</v>
      </c>
      <c r="Y1927" s="99">
        <v>-69.337399130930436</v>
      </c>
      <c r="Z1927" s="99">
        <v>0</v>
      </c>
      <c r="AA1927" s="99">
        <v>-69.337399130930436</v>
      </c>
      <c r="AB1927" s="99">
        <v>0</v>
      </c>
      <c r="AC1927" s="99">
        <v>41094.918618449847</v>
      </c>
      <c r="AD1927" s="99">
        <v>-8163.2941473220571</v>
      </c>
    </row>
    <row r="1928" spans="4:30" collapsed="1" x14ac:dyDescent="0.2">
      <c r="D1928" s="84" t="s">
        <v>460</v>
      </c>
      <c r="E1928" s="104">
        <v>-1931695</v>
      </c>
      <c r="F1928" s="104" t="s">
        <v>459</v>
      </c>
      <c r="G1928" s="86" t="s">
        <v>679</v>
      </c>
      <c r="H1928" s="92">
        <v>-1931695</v>
      </c>
      <c r="I1928" s="99">
        <v>-293705.31442541775</v>
      </c>
      <c r="J1928" s="99">
        <v>-37448.955203213576</v>
      </c>
      <c r="K1928" s="99">
        <v>-66307.293605601779</v>
      </c>
      <c r="L1928" s="99">
        <v>-94151.154775074101</v>
      </c>
      <c r="M1928" s="99">
        <v>-35318.553014090256</v>
      </c>
      <c r="N1928" s="99">
        <v>-195777.00139476612</v>
      </c>
      <c r="O1928" s="99">
        <v>300896.30653222604</v>
      </c>
      <c r="P1928" s="99">
        <v>142807.72415262918</v>
      </c>
      <c r="Q1928" s="99">
        <v>0</v>
      </c>
      <c r="R1928" s="99">
        <v>0</v>
      </c>
      <c r="S1928" s="99">
        <v>443704.03068485518</v>
      </c>
      <c r="T1928" s="99">
        <v>0</v>
      </c>
      <c r="U1928" s="99">
        <v>-363073.73410010868</v>
      </c>
      <c r="V1928" s="99">
        <v>-960652.13796154689</v>
      </c>
      <c r="W1928" s="99">
        <v>-641998.35116687999</v>
      </c>
      <c r="X1928" s="99">
        <v>-1965724.2232285356</v>
      </c>
      <c r="Y1928" s="99">
        <v>-24310.295412263622</v>
      </c>
      <c r="Z1928" s="99">
        <v>0</v>
      </c>
      <c r="AA1928" s="99">
        <v>-24310.295412263622</v>
      </c>
      <c r="AB1928" s="99">
        <v>0</v>
      </c>
      <c r="AC1928" s="99">
        <v>159413.30090583465</v>
      </c>
      <c r="AD1928" s="99">
        <v>-17846.541926493261</v>
      </c>
    </row>
    <row r="1929" spans="4:30" hidden="1" outlineLevel="1" x14ac:dyDescent="0.2">
      <c r="F1929" s="91" t="s">
        <v>457</v>
      </c>
      <c r="G1929" s="86" t="s">
        <v>687</v>
      </c>
      <c r="H1929" s="92">
        <v>1783383.6335737514</v>
      </c>
      <c r="I1929" s="99">
        <v>1783383.6335737514</v>
      </c>
      <c r="J1929" s="99">
        <v>0</v>
      </c>
      <c r="K1929" s="99">
        <v>0</v>
      </c>
      <c r="L1929" s="99">
        <v>0</v>
      </c>
      <c r="M1929" s="99">
        <v>0</v>
      </c>
      <c r="N1929" s="99">
        <v>0</v>
      </c>
      <c r="O1929" s="99">
        <v>0</v>
      </c>
      <c r="P1929" s="99">
        <v>0</v>
      </c>
      <c r="Q1929" s="99">
        <v>0</v>
      </c>
      <c r="R1929" s="99">
        <v>0</v>
      </c>
      <c r="S1929" s="99">
        <v>0</v>
      </c>
      <c r="T1929" s="99">
        <v>0</v>
      </c>
      <c r="U1929" s="99">
        <v>0</v>
      </c>
      <c r="V1929" s="99">
        <v>0</v>
      </c>
      <c r="W1929" s="99">
        <v>0</v>
      </c>
      <c r="X1929" s="99">
        <v>0</v>
      </c>
      <c r="Y1929" s="99">
        <v>0</v>
      </c>
      <c r="Z1929" s="99">
        <v>0</v>
      </c>
      <c r="AA1929" s="99">
        <v>0</v>
      </c>
      <c r="AB1929" s="99">
        <v>0</v>
      </c>
      <c r="AC1929" s="99">
        <v>0</v>
      </c>
      <c r="AD1929" s="99">
        <v>0</v>
      </c>
    </row>
    <row r="1930" spans="4:30" hidden="1" outlineLevel="1" x14ac:dyDescent="0.2">
      <c r="F1930" s="91" t="s">
        <v>457</v>
      </c>
      <c r="G1930" s="86" t="s">
        <v>686</v>
      </c>
      <c r="H1930" s="92">
        <v>96097.901431138758</v>
      </c>
      <c r="I1930" s="99">
        <v>96097.901431138758</v>
      </c>
      <c r="J1930" s="99">
        <v>0</v>
      </c>
      <c r="K1930" s="99">
        <v>0</v>
      </c>
      <c r="L1930" s="99">
        <v>0</v>
      </c>
      <c r="M1930" s="99">
        <v>0</v>
      </c>
      <c r="N1930" s="99">
        <v>0</v>
      </c>
      <c r="O1930" s="99">
        <v>0</v>
      </c>
      <c r="P1930" s="99">
        <v>0</v>
      </c>
      <c r="Q1930" s="99">
        <v>0</v>
      </c>
      <c r="R1930" s="99">
        <v>0</v>
      </c>
      <c r="S1930" s="99">
        <v>0</v>
      </c>
      <c r="T1930" s="99">
        <v>0</v>
      </c>
      <c r="U1930" s="99">
        <v>0</v>
      </c>
      <c r="V1930" s="99">
        <v>0</v>
      </c>
      <c r="W1930" s="99">
        <v>0</v>
      </c>
      <c r="X1930" s="99">
        <v>0</v>
      </c>
      <c r="Y1930" s="99">
        <v>0</v>
      </c>
      <c r="Z1930" s="99">
        <v>0</v>
      </c>
      <c r="AA1930" s="99">
        <v>0</v>
      </c>
      <c r="AB1930" s="99">
        <v>0</v>
      </c>
      <c r="AC1930" s="99">
        <v>0</v>
      </c>
      <c r="AD1930" s="99">
        <v>0</v>
      </c>
    </row>
    <row r="1931" spans="4:30" hidden="1" outlineLevel="1" x14ac:dyDescent="0.2">
      <c r="F1931" s="91" t="s">
        <v>457</v>
      </c>
      <c r="G1931" s="86" t="s">
        <v>685</v>
      </c>
      <c r="H1931" s="92">
        <v>20899.484840082401</v>
      </c>
      <c r="I1931" s="99">
        <v>20899.484840082401</v>
      </c>
      <c r="J1931" s="99">
        <v>0</v>
      </c>
      <c r="K1931" s="99">
        <v>0</v>
      </c>
      <c r="L1931" s="99">
        <v>0</v>
      </c>
      <c r="M1931" s="99">
        <v>0</v>
      </c>
      <c r="N1931" s="99">
        <v>0</v>
      </c>
      <c r="O1931" s="99">
        <v>0</v>
      </c>
      <c r="P1931" s="99">
        <v>0</v>
      </c>
      <c r="Q1931" s="99">
        <v>0</v>
      </c>
      <c r="R1931" s="99">
        <v>0</v>
      </c>
      <c r="S1931" s="99">
        <v>0</v>
      </c>
      <c r="T1931" s="99">
        <v>0</v>
      </c>
      <c r="U1931" s="99">
        <v>0</v>
      </c>
      <c r="V1931" s="99">
        <v>0</v>
      </c>
      <c r="W1931" s="99">
        <v>0</v>
      </c>
      <c r="X1931" s="99">
        <v>0</v>
      </c>
      <c r="Y1931" s="99">
        <v>0</v>
      </c>
      <c r="Z1931" s="99">
        <v>0</v>
      </c>
      <c r="AA1931" s="99">
        <v>0</v>
      </c>
      <c r="AB1931" s="99">
        <v>0</v>
      </c>
      <c r="AC1931" s="99">
        <v>0</v>
      </c>
      <c r="AD1931" s="99">
        <v>0</v>
      </c>
    </row>
    <row r="1932" spans="4:30" hidden="1" outlineLevel="1" x14ac:dyDescent="0.2">
      <c r="F1932" s="91" t="s">
        <v>457</v>
      </c>
      <c r="G1932" s="86" t="s">
        <v>684</v>
      </c>
      <c r="H1932" s="92">
        <v>712636.24991316546</v>
      </c>
      <c r="I1932" s="99">
        <v>712636.24991316546</v>
      </c>
      <c r="J1932" s="99">
        <v>0</v>
      </c>
      <c r="K1932" s="99">
        <v>0</v>
      </c>
      <c r="L1932" s="99">
        <v>0</v>
      </c>
      <c r="M1932" s="99">
        <v>0</v>
      </c>
      <c r="N1932" s="99">
        <v>0</v>
      </c>
      <c r="O1932" s="99">
        <v>0</v>
      </c>
      <c r="P1932" s="99">
        <v>0</v>
      </c>
      <c r="Q1932" s="99">
        <v>0</v>
      </c>
      <c r="R1932" s="99">
        <v>0</v>
      </c>
      <c r="S1932" s="99">
        <v>0</v>
      </c>
      <c r="T1932" s="99">
        <v>0</v>
      </c>
      <c r="U1932" s="99">
        <v>0</v>
      </c>
      <c r="V1932" s="99">
        <v>0</v>
      </c>
      <c r="W1932" s="99">
        <v>0</v>
      </c>
      <c r="X1932" s="99">
        <v>0</v>
      </c>
      <c r="Y1932" s="99">
        <v>0</v>
      </c>
      <c r="Z1932" s="99">
        <v>0</v>
      </c>
      <c r="AA1932" s="99">
        <v>0</v>
      </c>
      <c r="AB1932" s="99">
        <v>0</v>
      </c>
      <c r="AC1932" s="99">
        <v>0</v>
      </c>
      <c r="AD1932" s="99">
        <v>0</v>
      </c>
    </row>
    <row r="1933" spans="4:30" hidden="1" outlineLevel="1" x14ac:dyDescent="0.2">
      <c r="F1933" s="91" t="s">
        <v>457</v>
      </c>
      <c r="G1933" s="86" t="s">
        <v>683</v>
      </c>
      <c r="H1933" s="92">
        <v>328900.42606300529</v>
      </c>
      <c r="I1933" s="99">
        <v>328900.42606300529</v>
      </c>
      <c r="J1933" s="99">
        <v>0</v>
      </c>
      <c r="K1933" s="99">
        <v>0</v>
      </c>
      <c r="L1933" s="99">
        <v>0</v>
      </c>
      <c r="M1933" s="99">
        <v>0</v>
      </c>
      <c r="N1933" s="99">
        <v>0</v>
      </c>
      <c r="O1933" s="99">
        <v>0</v>
      </c>
      <c r="P1933" s="99">
        <v>0</v>
      </c>
      <c r="Q1933" s="99">
        <v>0</v>
      </c>
      <c r="R1933" s="99">
        <v>0</v>
      </c>
      <c r="S1933" s="99">
        <v>0</v>
      </c>
      <c r="T1933" s="99">
        <v>0</v>
      </c>
      <c r="U1933" s="99">
        <v>0</v>
      </c>
      <c r="V1933" s="99">
        <v>0</v>
      </c>
      <c r="W1933" s="99">
        <v>0</v>
      </c>
      <c r="X1933" s="99">
        <v>0</v>
      </c>
      <c r="Y1933" s="99">
        <v>0</v>
      </c>
      <c r="Z1933" s="99">
        <v>0</v>
      </c>
      <c r="AA1933" s="99">
        <v>0</v>
      </c>
      <c r="AB1933" s="99">
        <v>0</v>
      </c>
      <c r="AC1933" s="99">
        <v>0</v>
      </c>
      <c r="AD1933" s="99">
        <v>0</v>
      </c>
    </row>
    <row r="1934" spans="4:30" hidden="1" outlineLevel="1" x14ac:dyDescent="0.2">
      <c r="F1934" s="91" t="s">
        <v>457</v>
      </c>
      <c r="G1934" s="86" t="s">
        <v>682</v>
      </c>
      <c r="H1934" s="92">
        <v>2682557.4326014267</v>
      </c>
      <c r="I1934" s="99">
        <v>2682557.4326014267</v>
      </c>
      <c r="J1934" s="99">
        <v>0</v>
      </c>
      <c r="K1934" s="99">
        <v>0</v>
      </c>
      <c r="L1934" s="99">
        <v>0</v>
      </c>
      <c r="M1934" s="99">
        <v>0</v>
      </c>
      <c r="N1934" s="99">
        <v>0</v>
      </c>
      <c r="O1934" s="99">
        <v>0</v>
      </c>
      <c r="P1934" s="99">
        <v>0</v>
      </c>
      <c r="Q1934" s="99">
        <v>0</v>
      </c>
      <c r="R1934" s="99">
        <v>0</v>
      </c>
      <c r="S1934" s="99">
        <v>0</v>
      </c>
      <c r="T1934" s="99">
        <v>0</v>
      </c>
      <c r="U1934" s="99">
        <v>0</v>
      </c>
      <c r="V1934" s="99">
        <v>0</v>
      </c>
      <c r="W1934" s="99">
        <v>0</v>
      </c>
      <c r="X1934" s="99">
        <v>0</v>
      </c>
      <c r="Y1934" s="99">
        <v>0</v>
      </c>
      <c r="Z1934" s="99">
        <v>0</v>
      </c>
      <c r="AA1934" s="99">
        <v>0</v>
      </c>
      <c r="AB1934" s="99">
        <v>0</v>
      </c>
      <c r="AC1934" s="99">
        <v>0</v>
      </c>
      <c r="AD1934" s="99">
        <v>0</v>
      </c>
    </row>
    <row r="1935" spans="4:30" hidden="1" outlineLevel="1" x14ac:dyDescent="0.2">
      <c r="F1935" s="91" t="s">
        <v>457</v>
      </c>
      <c r="G1935" s="86" t="s">
        <v>681</v>
      </c>
      <c r="H1935" s="92">
        <v>247820.87157743069</v>
      </c>
      <c r="I1935" s="99">
        <v>247820.87157743069</v>
      </c>
      <c r="J1935" s="99">
        <v>0</v>
      </c>
      <c r="K1935" s="99">
        <v>0</v>
      </c>
      <c r="L1935" s="99">
        <v>0</v>
      </c>
      <c r="M1935" s="99">
        <v>0</v>
      </c>
      <c r="N1935" s="99">
        <v>0</v>
      </c>
      <c r="O1935" s="99">
        <v>0</v>
      </c>
      <c r="P1935" s="99">
        <v>0</v>
      </c>
      <c r="Q1935" s="99">
        <v>0</v>
      </c>
      <c r="R1935" s="99">
        <v>0</v>
      </c>
      <c r="S1935" s="99">
        <v>0</v>
      </c>
      <c r="T1935" s="99">
        <v>0</v>
      </c>
      <c r="U1935" s="99">
        <v>0</v>
      </c>
      <c r="V1935" s="99">
        <v>0</v>
      </c>
      <c r="W1935" s="99">
        <v>0</v>
      </c>
      <c r="X1935" s="99">
        <v>0</v>
      </c>
      <c r="Y1935" s="99">
        <v>0</v>
      </c>
      <c r="Z1935" s="99">
        <v>0</v>
      </c>
      <c r="AA1935" s="99">
        <v>0</v>
      </c>
      <c r="AB1935" s="99">
        <v>0</v>
      </c>
      <c r="AC1935" s="99">
        <v>0</v>
      </c>
      <c r="AD1935" s="99">
        <v>0</v>
      </c>
    </row>
    <row r="1936" spans="4:30" collapsed="1" x14ac:dyDescent="0.2">
      <c r="D1936" s="84" t="s">
        <v>458</v>
      </c>
      <c r="E1936" s="104">
        <v>5872296</v>
      </c>
      <c r="F1936" s="104" t="s">
        <v>457</v>
      </c>
      <c r="G1936" s="86" t="s">
        <v>679</v>
      </c>
      <c r="H1936" s="92">
        <v>5872296</v>
      </c>
      <c r="I1936" s="99">
        <v>5872296</v>
      </c>
      <c r="J1936" s="99">
        <v>0</v>
      </c>
      <c r="K1936" s="99">
        <v>0</v>
      </c>
      <c r="L1936" s="99">
        <v>0</v>
      </c>
      <c r="M1936" s="99">
        <v>0</v>
      </c>
      <c r="N1936" s="99">
        <v>0</v>
      </c>
      <c r="O1936" s="99">
        <v>0</v>
      </c>
      <c r="P1936" s="99">
        <v>0</v>
      </c>
      <c r="Q1936" s="99">
        <v>0</v>
      </c>
      <c r="R1936" s="99">
        <v>0</v>
      </c>
      <c r="S1936" s="99">
        <v>0</v>
      </c>
      <c r="T1936" s="99">
        <v>0</v>
      </c>
      <c r="U1936" s="99">
        <v>0</v>
      </c>
      <c r="V1936" s="99">
        <v>0</v>
      </c>
      <c r="W1936" s="99">
        <v>0</v>
      </c>
      <c r="X1936" s="99">
        <v>0</v>
      </c>
      <c r="Y1936" s="99">
        <v>0</v>
      </c>
      <c r="Z1936" s="99">
        <v>0</v>
      </c>
      <c r="AA1936" s="99">
        <v>0</v>
      </c>
      <c r="AB1936" s="99">
        <v>0</v>
      </c>
      <c r="AC1936" s="99">
        <v>0</v>
      </c>
      <c r="AD1936" s="99">
        <v>0</v>
      </c>
    </row>
    <row r="1937" spans="4:30" hidden="1" outlineLevel="1" x14ac:dyDescent="0.2">
      <c r="F1937" s="91" t="s">
        <v>436</v>
      </c>
      <c r="G1937" s="86" t="s">
        <v>687</v>
      </c>
      <c r="H1937" s="92">
        <v>1.1893711508263516E-11</v>
      </c>
      <c r="I1937" s="99">
        <v>9.7746072106435309E-12</v>
      </c>
      <c r="J1937" s="99">
        <v>3.4363853474918669E-13</v>
      </c>
      <c r="K1937" s="99">
        <v>1.2218259013304414E-12</v>
      </c>
      <c r="L1937" s="99">
        <v>0</v>
      </c>
      <c r="M1937" s="99">
        <v>0</v>
      </c>
      <c r="N1937" s="99">
        <v>1.2218259013304414E-12</v>
      </c>
      <c r="O1937" s="99">
        <v>0</v>
      </c>
      <c r="P1937" s="99">
        <v>2.8636544562432222E-13</v>
      </c>
      <c r="Q1937" s="99">
        <v>0</v>
      </c>
      <c r="R1937" s="99">
        <v>0</v>
      </c>
      <c r="S1937" s="99">
        <v>2.8636544562432222E-13</v>
      </c>
      <c r="T1937" s="99">
        <v>-1.1931893567680092E-13</v>
      </c>
      <c r="U1937" s="99">
        <v>6.8727706949837338E-13</v>
      </c>
      <c r="V1937" s="99">
        <v>0</v>
      </c>
      <c r="W1937" s="99">
        <v>0</v>
      </c>
      <c r="X1937" s="99">
        <v>5.6795813382157252E-13</v>
      </c>
      <c r="Y1937" s="99">
        <v>-3.0545647533261034E-13</v>
      </c>
      <c r="Z1937" s="99">
        <v>0</v>
      </c>
      <c r="AA1937" s="99">
        <v>-3.0545647533261034E-13</v>
      </c>
      <c r="AB1937" s="99">
        <v>4.7727574270720366E-15</v>
      </c>
      <c r="AC1937" s="99">
        <v>0</v>
      </c>
      <c r="AD1937" s="99">
        <v>0</v>
      </c>
    </row>
    <row r="1938" spans="4:30" hidden="1" outlineLevel="1" x14ac:dyDescent="0.2">
      <c r="F1938" s="91" t="s">
        <v>436</v>
      </c>
      <c r="G1938" s="86" t="s">
        <v>686</v>
      </c>
      <c r="H1938" s="92">
        <v>63649.704065708283</v>
      </c>
      <c r="I1938" s="99">
        <v>31352.761570383307</v>
      </c>
      <c r="J1938" s="99">
        <v>1549.8790348635191</v>
      </c>
      <c r="K1938" s="99">
        <v>5677.1180799205031</v>
      </c>
      <c r="L1938" s="99">
        <v>178.69552112870386</v>
      </c>
      <c r="M1938" s="99">
        <v>16.757494175732369</v>
      </c>
      <c r="N1938" s="99">
        <v>5872.5710952249392</v>
      </c>
      <c r="O1938" s="99">
        <v>4315.4928775596964</v>
      </c>
      <c r="P1938" s="99">
        <v>804.10205043514793</v>
      </c>
      <c r="Q1938" s="99">
        <v>363.3587442110782</v>
      </c>
      <c r="R1938" s="99">
        <v>16.339836561506747</v>
      </c>
      <c r="S1938" s="99">
        <v>5499.2935087674296</v>
      </c>
      <c r="T1938" s="99">
        <v>150.7512196523727</v>
      </c>
      <c r="U1938" s="99">
        <v>2467.0180243404488</v>
      </c>
      <c r="V1938" s="99">
        <v>13038.259578007412</v>
      </c>
      <c r="W1938" s="99">
        <v>2354.4935802327313</v>
      </c>
      <c r="X1938" s="99">
        <v>18010.522402232964</v>
      </c>
      <c r="Y1938" s="99">
        <v>1325.2810148722422</v>
      </c>
      <c r="Z1938" s="99">
        <v>22.19795041622579</v>
      </c>
      <c r="AA1938" s="99">
        <v>1347.4789652884679</v>
      </c>
      <c r="AB1938" s="99">
        <v>17.197488947652708</v>
      </c>
      <c r="AC1938" s="99">
        <v>0</v>
      </c>
      <c r="AD1938" s="99">
        <v>0</v>
      </c>
    </row>
    <row r="1939" spans="4:30" hidden="1" outlineLevel="1" x14ac:dyDescent="0.2">
      <c r="F1939" s="91" t="s">
        <v>436</v>
      </c>
      <c r="G1939" s="86" t="s">
        <v>685</v>
      </c>
      <c r="H1939" s="92">
        <v>14000.294794494581</v>
      </c>
      <c r="I1939" s="99">
        <v>6816.2875783231721</v>
      </c>
      <c r="J1939" s="99">
        <v>328.96295529266723</v>
      </c>
      <c r="K1939" s="99">
        <v>1196.7511465849623</v>
      </c>
      <c r="L1939" s="99">
        <v>36.966516921172079</v>
      </c>
      <c r="M1939" s="99">
        <v>4.6039841788113023</v>
      </c>
      <c r="N1939" s="99">
        <v>1238.3216476849457</v>
      </c>
      <c r="O1939" s="99">
        <v>904.16419624403022</v>
      </c>
      <c r="P1939" s="99">
        <v>168.08306950452405</v>
      </c>
      <c r="Q1939" s="99">
        <v>100.01142912980222</v>
      </c>
      <c r="R1939" s="99">
        <v>0</v>
      </c>
      <c r="S1939" s="99">
        <v>1172.2586948783567</v>
      </c>
      <c r="T1939" s="99">
        <v>31.571861234969521</v>
      </c>
      <c r="U1939" s="99">
        <v>516.84939420204887</v>
      </c>
      <c r="V1939" s="99">
        <v>3600.7259432659944</v>
      </c>
      <c r="W1939" s="99">
        <v>0</v>
      </c>
      <c r="X1939" s="99">
        <v>4149.1471987030127</v>
      </c>
      <c r="Y1939" s="99">
        <v>272.12693327165238</v>
      </c>
      <c r="Z1939" s="99">
        <v>4.5363633707950184</v>
      </c>
      <c r="AA1939" s="99">
        <v>276.66329664244739</v>
      </c>
      <c r="AB1939" s="99">
        <v>3.6338845571190697</v>
      </c>
      <c r="AC1939" s="99">
        <v>12.355984341211073</v>
      </c>
      <c r="AD1939" s="99">
        <v>2.6635540716497599</v>
      </c>
    </row>
    <row r="1940" spans="4:30" hidden="1" outlineLevel="1" x14ac:dyDescent="0.2">
      <c r="F1940" s="91" t="s">
        <v>436</v>
      </c>
      <c r="G1940" s="86" t="s">
        <v>684</v>
      </c>
      <c r="H1940" s="92">
        <v>348096.68269247678</v>
      </c>
      <c r="I1940" s="99">
        <v>232647.8595504754</v>
      </c>
      <c r="J1940" s="99">
        <v>10966.412763378374</v>
      </c>
      <c r="K1940" s="99">
        <v>39819.717789440532</v>
      </c>
      <c r="L1940" s="99">
        <v>1230.6364789492147</v>
      </c>
      <c r="M1940" s="99">
        <v>0</v>
      </c>
      <c r="N1940" s="99">
        <v>41050.354268389747</v>
      </c>
      <c r="O1940" s="99">
        <v>29857.828450513771</v>
      </c>
      <c r="P1940" s="99">
        <v>5561.0225581614159</v>
      </c>
      <c r="Q1940" s="99">
        <v>0</v>
      </c>
      <c r="R1940" s="99">
        <v>0</v>
      </c>
      <c r="S1940" s="99">
        <v>35418.851008675185</v>
      </c>
      <c r="T1940" s="99">
        <v>1064.413184279834</v>
      </c>
      <c r="U1940" s="99">
        <v>17166.576059208906</v>
      </c>
      <c r="V1940" s="99">
        <v>0</v>
      </c>
      <c r="W1940" s="99">
        <v>0</v>
      </c>
      <c r="X1940" s="99">
        <v>18230.989243488741</v>
      </c>
      <c r="Y1940" s="99">
        <v>9003.5074126999061</v>
      </c>
      <c r="Z1940" s="99">
        <v>150.21374798804183</v>
      </c>
      <c r="AA1940" s="99">
        <v>9153.7211606879482</v>
      </c>
      <c r="AB1940" s="99">
        <v>121.69830535711894</v>
      </c>
      <c r="AC1940" s="99">
        <v>416.9214866598108</v>
      </c>
      <c r="AD1940" s="99">
        <v>89.874905364453099</v>
      </c>
    </row>
    <row r="1941" spans="4:30" hidden="1" outlineLevel="1" x14ac:dyDescent="0.2">
      <c r="F1941" s="91" t="s">
        <v>436</v>
      </c>
      <c r="G1941" s="86" t="s">
        <v>683</v>
      </c>
      <c r="H1941" s="92">
        <v>143663.78239785915</v>
      </c>
      <c r="I1941" s="99">
        <v>107417.61864177135</v>
      </c>
      <c r="J1941" s="99">
        <v>5178.6376297213483</v>
      </c>
      <c r="K1941" s="99">
        <v>15626.107860995968</v>
      </c>
      <c r="L1941" s="99">
        <v>0</v>
      </c>
      <c r="M1941" s="99">
        <v>0</v>
      </c>
      <c r="N1941" s="99">
        <v>15626.107860995968</v>
      </c>
      <c r="O1941" s="99">
        <v>9957.0167495580172</v>
      </c>
      <c r="P1941" s="99">
        <v>0</v>
      </c>
      <c r="Q1941" s="99">
        <v>0</v>
      </c>
      <c r="R1941" s="99">
        <v>0</v>
      </c>
      <c r="S1941" s="99">
        <v>9957.0167495580172</v>
      </c>
      <c r="T1941" s="99">
        <v>269.21684441706412</v>
      </c>
      <c r="U1941" s="99">
        <v>0</v>
      </c>
      <c r="V1941" s="99">
        <v>0</v>
      </c>
      <c r="W1941" s="99">
        <v>0</v>
      </c>
      <c r="X1941" s="99">
        <v>269.21684441706412</v>
      </c>
      <c r="Y1941" s="99">
        <v>3672.5868107900264</v>
      </c>
      <c r="Z1941" s="99">
        <v>0</v>
      </c>
      <c r="AA1941" s="99">
        <v>3672.5868107900264</v>
      </c>
      <c r="AB1941" s="99">
        <v>38.110551478277671</v>
      </c>
      <c r="AC1941" s="99">
        <v>1293.9998017316746</v>
      </c>
      <c r="AD1941" s="99">
        <v>210.4875073954106</v>
      </c>
    </row>
    <row r="1942" spans="4:30" hidden="1" outlineLevel="1" x14ac:dyDescent="0.2">
      <c r="F1942" s="91" t="s">
        <v>436</v>
      </c>
      <c r="G1942" s="86" t="s">
        <v>682</v>
      </c>
      <c r="H1942" s="92">
        <v>0</v>
      </c>
      <c r="I1942" s="99">
        <v>0</v>
      </c>
      <c r="J1942" s="99">
        <v>0</v>
      </c>
      <c r="K1942" s="99">
        <v>0</v>
      </c>
      <c r="L1942" s="99">
        <v>0</v>
      </c>
      <c r="M1942" s="99">
        <v>0</v>
      </c>
      <c r="N1942" s="99">
        <v>0</v>
      </c>
      <c r="O1942" s="99">
        <v>0</v>
      </c>
      <c r="P1942" s="99">
        <v>0</v>
      </c>
      <c r="Q1942" s="99">
        <v>0</v>
      </c>
      <c r="R1942" s="99">
        <v>0</v>
      </c>
      <c r="S1942" s="99">
        <v>0</v>
      </c>
      <c r="T1942" s="99">
        <v>0</v>
      </c>
      <c r="U1942" s="99">
        <v>0</v>
      </c>
      <c r="V1942" s="99">
        <v>0</v>
      </c>
      <c r="W1942" s="99">
        <v>0</v>
      </c>
      <c r="X1942" s="99">
        <v>0</v>
      </c>
      <c r="Y1942" s="99">
        <v>0</v>
      </c>
      <c r="Z1942" s="99">
        <v>0</v>
      </c>
      <c r="AA1942" s="99">
        <v>0</v>
      </c>
      <c r="AB1942" s="99">
        <v>0</v>
      </c>
      <c r="AC1942" s="99">
        <v>0</v>
      </c>
      <c r="AD1942" s="99">
        <v>0</v>
      </c>
    </row>
    <row r="1943" spans="4:30" hidden="1" outlineLevel="1" x14ac:dyDescent="0.2">
      <c r="F1943" s="91" t="s">
        <v>436</v>
      </c>
      <c r="G1943" s="86" t="s">
        <v>681</v>
      </c>
      <c r="H1943" s="92">
        <v>26521.536049461287</v>
      </c>
      <c r="I1943" s="99">
        <v>10827.032177046054</v>
      </c>
      <c r="J1943" s="99">
        <v>4688.2437210392281</v>
      </c>
      <c r="K1943" s="99">
        <v>1339.1619153703573</v>
      </c>
      <c r="L1943" s="99">
        <v>749.58078644203511</v>
      </c>
      <c r="M1943" s="99">
        <v>121.65528218794753</v>
      </c>
      <c r="N1943" s="99">
        <v>2210.3979840003403</v>
      </c>
      <c r="O1943" s="99">
        <v>572.90662282854282</v>
      </c>
      <c r="P1943" s="99">
        <v>194.93312190323746</v>
      </c>
      <c r="Q1943" s="99">
        <v>423.86496331300475</v>
      </c>
      <c r="R1943" s="99">
        <v>74.495865588853903</v>
      </c>
      <c r="S1943" s="99">
        <v>1266.2005736336389</v>
      </c>
      <c r="T1943" s="99">
        <v>3.9470936210369576</v>
      </c>
      <c r="U1943" s="99">
        <v>115.6383081808153</v>
      </c>
      <c r="V1943" s="99">
        <v>623.33039731687097</v>
      </c>
      <c r="W1943" s="99">
        <v>111.74402739697815</v>
      </c>
      <c r="X1943" s="99">
        <v>854.65982651570141</v>
      </c>
      <c r="Y1943" s="99">
        <v>158.86902965770517</v>
      </c>
      <c r="Z1943" s="99">
        <v>3.3039124028180451</v>
      </c>
      <c r="AA1943" s="99">
        <v>162.17294206052321</v>
      </c>
      <c r="AB1943" s="99">
        <v>1.9624102361158686</v>
      </c>
      <c r="AC1943" s="99">
        <v>3616.1033749785183</v>
      </c>
      <c r="AD1943" s="99">
        <v>2894.7630399511659</v>
      </c>
    </row>
    <row r="1944" spans="4:30" collapsed="1" x14ac:dyDescent="0.2">
      <c r="D1944" s="84" t="s">
        <v>456</v>
      </c>
      <c r="E1944" s="104">
        <v>595932</v>
      </c>
      <c r="F1944" s="104" t="s">
        <v>436</v>
      </c>
      <c r="G1944" s="86" t="s">
        <v>679</v>
      </c>
      <c r="H1944" s="92">
        <v>595932.00000000023</v>
      </c>
      <c r="I1944" s="99">
        <v>389061.5595179993</v>
      </c>
      <c r="J1944" s="99">
        <v>22712.136104295136</v>
      </c>
      <c r="K1944" s="99">
        <v>63658.856792312334</v>
      </c>
      <c r="L1944" s="99">
        <v>2195.8793034411256</v>
      </c>
      <c r="M1944" s="99">
        <v>143.01676054249123</v>
      </c>
      <c r="N1944" s="99">
        <v>65997.752856295949</v>
      </c>
      <c r="O1944" s="99">
        <v>45607.408896704066</v>
      </c>
      <c r="P1944" s="99">
        <v>6728.1408000043239</v>
      </c>
      <c r="Q1944" s="99">
        <v>887.23513665388498</v>
      </c>
      <c r="R1944" s="99">
        <v>90.83570215036066</v>
      </c>
      <c r="S1944" s="99">
        <v>53313.620535512637</v>
      </c>
      <c r="T1944" s="99">
        <v>1519.900203205277</v>
      </c>
      <c r="U1944" s="99">
        <v>20266.08178593222</v>
      </c>
      <c r="V1944" s="99">
        <v>17262.315918590291</v>
      </c>
      <c r="W1944" s="99">
        <v>2466.2376076297091</v>
      </c>
      <c r="X1944" s="99">
        <v>41514.535515357493</v>
      </c>
      <c r="Y1944" s="99">
        <v>14432.371201291531</v>
      </c>
      <c r="Z1944" s="99">
        <v>180.2519741778807</v>
      </c>
      <c r="AA1944" s="99">
        <v>14612.623175469413</v>
      </c>
      <c r="AB1944" s="99">
        <v>182.60264057628427</v>
      </c>
      <c r="AC1944" s="99">
        <v>5339.3806477112139</v>
      </c>
      <c r="AD1944" s="99">
        <v>3197.7890067826797</v>
      </c>
    </row>
    <row r="1945" spans="4:30" hidden="1" outlineLevel="1" x14ac:dyDescent="0.2">
      <c r="F1945" s="91" t="s">
        <v>195</v>
      </c>
      <c r="G1945" s="86" t="s">
        <v>687</v>
      </c>
      <c r="H1945" s="92">
        <v>0</v>
      </c>
      <c r="I1945" s="99">
        <v>0</v>
      </c>
      <c r="J1945" s="99">
        <v>0</v>
      </c>
      <c r="K1945" s="99">
        <v>0</v>
      </c>
      <c r="L1945" s="99">
        <v>0</v>
      </c>
      <c r="M1945" s="99">
        <v>0</v>
      </c>
      <c r="N1945" s="99">
        <v>0</v>
      </c>
      <c r="O1945" s="99">
        <v>0</v>
      </c>
      <c r="P1945" s="99">
        <v>0</v>
      </c>
      <c r="Q1945" s="99">
        <v>0</v>
      </c>
      <c r="R1945" s="99">
        <v>0</v>
      </c>
      <c r="S1945" s="99">
        <v>0</v>
      </c>
      <c r="T1945" s="99">
        <v>0</v>
      </c>
      <c r="U1945" s="99">
        <v>0</v>
      </c>
      <c r="V1945" s="99">
        <v>0</v>
      </c>
      <c r="W1945" s="99">
        <v>0</v>
      </c>
      <c r="X1945" s="99">
        <v>0</v>
      </c>
      <c r="Y1945" s="99">
        <v>0</v>
      </c>
      <c r="Z1945" s="99">
        <v>0</v>
      </c>
      <c r="AA1945" s="99">
        <v>0</v>
      </c>
      <c r="AB1945" s="99">
        <v>0</v>
      </c>
      <c r="AC1945" s="99">
        <v>0</v>
      </c>
      <c r="AD1945" s="99">
        <v>0</v>
      </c>
    </row>
    <row r="1946" spans="4:30" hidden="1" outlineLevel="1" x14ac:dyDescent="0.2">
      <c r="F1946" s="91" t="s">
        <v>195</v>
      </c>
      <c r="G1946" s="86" t="s">
        <v>686</v>
      </c>
      <c r="H1946" s="92">
        <v>0</v>
      </c>
      <c r="I1946" s="99">
        <v>0</v>
      </c>
      <c r="J1946" s="99">
        <v>0</v>
      </c>
      <c r="K1946" s="99">
        <v>0</v>
      </c>
      <c r="L1946" s="99">
        <v>0</v>
      </c>
      <c r="M1946" s="99">
        <v>0</v>
      </c>
      <c r="N1946" s="99">
        <v>0</v>
      </c>
      <c r="O1946" s="99">
        <v>0</v>
      </c>
      <c r="P1946" s="99">
        <v>0</v>
      </c>
      <c r="Q1946" s="99">
        <v>0</v>
      </c>
      <c r="R1946" s="99">
        <v>0</v>
      </c>
      <c r="S1946" s="99">
        <v>0</v>
      </c>
      <c r="T1946" s="99">
        <v>0</v>
      </c>
      <c r="U1946" s="99">
        <v>0</v>
      </c>
      <c r="V1946" s="99">
        <v>0</v>
      </c>
      <c r="W1946" s="99">
        <v>0</v>
      </c>
      <c r="X1946" s="99">
        <v>0</v>
      </c>
      <c r="Y1946" s="99">
        <v>0</v>
      </c>
      <c r="Z1946" s="99">
        <v>0</v>
      </c>
      <c r="AA1946" s="99">
        <v>0</v>
      </c>
      <c r="AB1946" s="99">
        <v>0</v>
      </c>
      <c r="AC1946" s="99">
        <v>0</v>
      </c>
      <c r="AD1946" s="99">
        <v>0</v>
      </c>
    </row>
    <row r="1947" spans="4:30" hidden="1" outlineLevel="1" x14ac:dyDescent="0.2">
      <c r="F1947" s="91" t="s">
        <v>195</v>
      </c>
      <c r="G1947" s="86" t="s">
        <v>685</v>
      </c>
      <c r="H1947" s="92">
        <v>0</v>
      </c>
      <c r="I1947" s="99">
        <v>0</v>
      </c>
      <c r="J1947" s="99">
        <v>0</v>
      </c>
      <c r="K1947" s="99">
        <v>0</v>
      </c>
      <c r="L1947" s="99">
        <v>0</v>
      </c>
      <c r="M1947" s="99">
        <v>0</v>
      </c>
      <c r="N1947" s="99">
        <v>0</v>
      </c>
      <c r="O1947" s="99">
        <v>0</v>
      </c>
      <c r="P1947" s="99">
        <v>0</v>
      </c>
      <c r="Q1947" s="99">
        <v>0</v>
      </c>
      <c r="R1947" s="99">
        <v>0</v>
      </c>
      <c r="S1947" s="99">
        <v>0</v>
      </c>
      <c r="T1947" s="99">
        <v>0</v>
      </c>
      <c r="U1947" s="99">
        <v>0</v>
      </c>
      <c r="V1947" s="99">
        <v>0</v>
      </c>
      <c r="W1947" s="99">
        <v>0</v>
      </c>
      <c r="X1947" s="99">
        <v>0</v>
      </c>
      <c r="Y1947" s="99">
        <v>0</v>
      </c>
      <c r="Z1947" s="99">
        <v>0</v>
      </c>
      <c r="AA1947" s="99">
        <v>0</v>
      </c>
      <c r="AB1947" s="99">
        <v>0</v>
      </c>
      <c r="AC1947" s="99">
        <v>0</v>
      </c>
      <c r="AD1947" s="99">
        <v>0</v>
      </c>
    </row>
    <row r="1948" spans="4:30" hidden="1" outlineLevel="1" x14ac:dyDescent="0.2">
      <c r="F1948" s="91" t="s">
        <v>195</v>
      </c>
      <c r="G1948" s="86" t="s">
        <v>684</v>
      </c>
      <c r="H1948" s="92">
        <v>587407.18998509238</v>
      </c>
      <c r="I1948" s="99">
        <v>392589.27829347196</v>
      </c>
      <c r="J1948" s="99">
        <v>18505.633709941598</v>
      </c>
      <c r="K1948" s="99">
        <v>67195.091753743327</v>
      </c>
      <c r="L1948" s="99">
        <v>2076.6779803855043</v>
      </c>
      <c r="M1948" s="99">
        <v>0</v>
      </c>
      <c r="N1948" s="99">
        <v>69271.769734128829</v>
      </c>
      <c r="O1948" s="99">
        <v>50384.574117495009</v>
      </c>
      <c r="P1948" s="99">
        <v>9384.1303199638496</v>
      </c>
      <c r="Q1948" s="99">
        <v>0</v>
      </c>
      <c r="R1948" s="99">
        <v>0</v>
      </c>
      <c r="S1948" s="99">
        <v>59768.704437458859</v>
      </c>
      <c r="T1948" s="99">
        <v>1796.179017635937</v>
      </c>
      <c r="U1948" s="99">
        <v>28968.303077779372</v>
      </c>
      <c r="V1948" s="99">
        <v>0</v>
      </c>
      <c r="W1948" s="99">
        <v>0</v>
      </c>
      <c r="X1948" s="99">
        <v>30764.482095415307</v>
      </c>
      <c r="Y1948" s="99">
        <v>15193.264550516507</v>
      </c>
      <c r="Z1948" s="99">
        <v>253.48312692981457</v>
      </c>
      <c r="AA1948" s="99">
        <v>15446.747677446321</v>
      </c>
      <c r="AB1948" s="99">
        <v>205.36380589104058</v>
      </c>
      <c r="AC1948" s="99">
        <v>703.54786787670685</v>
      </c>
      <c r="AD1948" s="99">
        <v>151.66236346167423</v>
      </c>
    </row>
    <row r="1949" spans="4:30" hidden="1" outlineLevel="1" x14ac:dyDescent="0.2">
      <c r="F1949" s="91" t="s">
        <v>195</v>
      </c>
      <c r="G1949" s="86" t="s">
        <v>683</v>
      </c>
      <c r="H1949" s="92">
        <v>242430.17218152896</v>
      </c>
      <c r="I1949" s="99">
        <v>181265.39165268774</v>
      </c>
      <c r="J1949" s="99">
        <v>8738.8623025548331</v>
      </c>
      <c r="K1949" s="99">
        <v>26368.789377808058</v>
      </c>
      <c r="L1949" s="99">
        <v>0</v>
      </c>
      <c r="M1949" s="99">
        <v>0</v>
      </c>
      <c r="N1949" s="99">
        <v>26368.789377808058</v>
      </c>
      <c r="O1949" s="99">
        <v>16802.295225144298</v>
      </c>
      <c r="P1949" s="99">
        <v>0</v>
      </c>
      <c r="Q1949" s="99">
        <v>0</v>
      </c>
      <c r="R1949" s="99">
        <v>0</v>
      </c>
      <c r="S1949" s="99">
        <v>16802.295225144298</v>
      </c>
      <c r="T1949" s="99">
        <v>454.29881391713485</v>
      </c>
      <c r="U1949" s="99">
        <v>0</v>
      </c>
      <c r="V1949" s="99">
        <v>0</v>
      </c>
      <c r="W1949" s="99">
        <v>0</v>
      </c>
      <c r="X1949" s="99">
        <v>454.29881391713485</v>
      </c>
      <c r="Y1949" s="99">
        <v>6197.4273406343664</v>
      </c>
      <c r="Z1949" s="99">
        <v>0</v>
      </c>
      <c r="AA1949" s="99">
        <v>6197.4273406343664</v>
      </c>
      <c r="AB1949" s="99">
        <v>64.310902877561716</v>
      </c>
      <c r="AC1949" s="99">
        <v>2183.6025023196735</v>
      </c>
      <c r="AD1949" s="99">
        <v>355.1940635853025</v>
      </c>
    </row>
    <row r="1950" spans="4:30" hidden="1" outlineLevel="1" x14ac:dyDescent="0.2">
      <c r="F1950" s="91" t="s">
        <v>195</v>
      </c>
      <c r="G1950" s="86" t="s">
        <v>682</v>
      </c>
      <c r="H1950" s="92">
        <v>0</v>
      </c>
      <c r="I1950" s="99">
        <v>0</v>
      </c>
      <c r="J1950" s="99">
        <v>0</v>
      </c>
      <c r="K1950" s="99">
        <v>0</v>
      </c>
      <c r="L1950" s="99">
        <v>0</v>
      </c>
      <c r="M1950" s="99">
        <v>0</v>
      </c>
      <c r="N1950" s="99">
        <v>0</v>
      </c>
      <c r="O1950" s="99">
        <v>0</v>
      </c>
      <c r="P1950" s="99">
        <v>0</v>
      </c>
      <c r="Q1950" s="99">
        <v>0</v>
      </c>
      <c r="R1950" s="99">
        <v>0</v>
      </c>
      <c r="S1950" s="99">
        <v>0</v>
      </c>
      <c r="T1950" s="99">
        <v>0</v>
      </c>
      <c r="U1950" s="99">
        <v>0</v>
      </c>
      <c r="V1950" s="99">
        <v>0</v>
      </c>
      <c r="W1950" s="99">
        <v>0</v>
      </c>
      <c r="X1950" s="99">
        <v>0</v>
      </c>
      <c r="Y1950" s="99">
        <v>0</v>
      </c>
      <c r="Z1950" s="99">
        <v>0</v>
      </c>
      <c r="AA1950" s="99">
        <v>0</v>
      </c>
      <c r="AB1950" s="99">
        <v>0</v>
      </c>
      <c r="AC1950" s="99">
        <v>0</v>
      </c>
      <c r="AD1950" s="99">
        <v>0</v>
      </c>
    </row>
    <row r="1951" spans="4:30" hidden="1" outlineLevel="1" x14ac:dyDescent="0.2">
      <c r="F1951" s="91" t="s">
        <v>195</v>
      </c>
      <c r="G1951" s="86" t="s">
        <v>681</v>
      </c>
      <c r="H1951" s="92">
        <v>44754.637833378816</v>
      </c>
      <c r="I1951" s="99">
        <v>18270.431357759826</v>
      </c>
      <c r="J1951" s="99">
        <v>7911.3309809212515</v>
      </c>
      <c r="K1951" s="99">
        <v>2259.8127955666287</v>
      </c>
      <c r="L1951" s="99">
        <v>1264.9047386059665</v>
      </c>
      <c r="M1951" s="99">
        <v>205.29120502994718</v>
      </c>
      <c r="N1951" s="99">
        <v>3730.0087392025425</v>
      </c>
      <c r="O1951" s="99">
        <v>966.77011351144563</v>
      </c>
      <c r="P1951" s="99">
        <v>328.94630447645147</v>
      </c>
      <c r="Q1951" s="99">
        <v>715.26486580392645</v>
      </c>
      <c r="R1951" s="99">
        <v>125.71049724629151</v>
      </c>
      <c r="S1951" s="99">
        <v>2136.6917810381151</v>
      </c>
      <c r="T1951" s="99">
        <v>6.6606528812850181</v>
      </c>
      <c r="U1951" s="99">
        <v>195.13766444919611</v>
      </c>
      <c r="V1951" s="99">
        <v>1051.8593693225898</v>
      </c>
      <c r="W1951" s="99">
        <v>188.56613232612898</v>
      </c>
      <c r="X1951" s="99">
        <v>1442.2238189791999</v>
      </c>
      <c r="Y1951" s="99">
        <v>268.08876650322577</v>
      </c>
      <c r="Z1951" s="99">
        <v>5.5752955916870226</v>
      </c>
      <c r="AA1951" s="99">
        <v>273.66406209491277</v>
      </c>
      <c r="AB1951" s="99">
        <v>3.3115336620808233</v>
      </c>
      <c r="AC1951" s="99">
        <v>6102.1125101277712</v>
      </c>
      <c r="AD1951" s="99">
        <v>4884.8630495931111</v>
      </c>
    </row>
    <row r="1952" spans="4:30" collapsed="1" x14ac:dyDescent="0.2">
      <c r="D1952" s="86" t="s">
        <v>455</v>
      </c>
      <c r="E1952" s="104">
        <v>874592</v>
      </c>
      <c r="F1952" s="112" t="s">
        <v>195</v>
      </c>
      <c r="G1952" s="86" t="s">
        <v>679</v>
      </c>
      <c r="H1952" s="92">
        <v>874591.99999999977</v>
      </c>
      <c r="I1952" s="99">
        <v>592125.10130391957</v>
      </c>
      <c r="J1952" s="99">
        <v>35155.826993417679</v>
      </c>
      <c r="K1952" s="99">
        <v>95823.693927118016</v>
      </c>
      <c r="L1952" s="99">
        <v>3341.5827189914708</v>
      </c>
      <c r="M1952" s="99">
        <v>205.29120502994718</v>
      </c>
      <c r="N1952" s="99">
        <v>99370.567851139436</v>
      </c>
      <c r="O1952" s="99">
        <v>68153.639456150762</v>
      </c>
      <c r="P1952" s="99">
        <v>9713.0766244403021</v>
      </c>
      <c r="Q1952" s="99">
        <v>715.26486580392645</v>
      </c>
      <c r="R1952" s="99">
        <v>125.71049724629151</v>
      </c>
      <c r="S1952" s="99">
        <v>78707.691443641292</v>
      </c>
      <c r="T1952" s="99">
        <v>2257.138484434357</v>
      </c>
      <c r="U1952" s="99">
        <v>29163.440742228566</v>
      </c>
      <c r="V1952" s="99">
        <v>1051.8593693225898</v>
      </c>
      <c r="W1952" s="99">
        <v>188.56613232612898</v>
      </c>
      <c r="X1952" s="99">
        <v>32661.00472831164</v>
      </c>
      <c r="Y1952" s="99">
        <v>21658.780657654101</v>
      </c>
      <c r="Z1952" s="99">
        <v>259.0584225215016</v>
      </c>
      <c r="AA1952" s="99">
        <v>21917.839080175603</v>
      </c>
      <c r="AB1952" s="99">
        <v>272.98624243068315</v>
      </c>
      <c r="AC1952" s="99">
        <v>8989.2628803241514</v>
      </c>
      <c r="AD1952" s="99">
        <v>5391.719476640088</v>
      </c>
    </row>
    <row r="1953" spans="4:30" hidden="1" outlineLevel="1" x14ac:dyDescent="0.2">
      <c r="F1953" s="91" t="s">
        <v>399</v>
      </c>
      <c r="G1953" s="86" t="s">
        <v>687</v>
      </c>
      <c r="H1953" s="92">
        <v>169043.18437902295</v>
      </c>
      <c r="I1953" s="99">
        <v>75386.588146149326</v>
      </c>
      <c r="J1953" s="99">
        <v>4994.3417995340787</v>
      </c>
      <c r="K1953" s="99">
        <v>17243.260785474977</v>
      </c>
      <c r="L1953" s="99">
        <v>509.50430782857541</v>
      </c>
      <c r="M1953" s="99">
        <v>49.605535568929248</v>
      </c>
      <c r="N1953" s="99">
        <v>17802.370628872479</v>
      </c>
      <c r="O1953" s="99">
        <v>13219.248834543212</v>
      </c>
      <c r="P1953" s="99">
        <v>2527.505610430881</v>
      </c>
      <c r="Q1953" s="99">
        <v>1088.2298775373233</v>
      </c>
      <c r="R1953" s="99">
        <v>47.79385564163919</v>
      </c>
      <c r="S1953" s="99">
        <v>16882.778178153054</v>
      </c>
      <c r="T1953" s="99">
        <v>393.76515650122644</v>
      </c>
      <c r="U1953" s="99">
        <v>6835.6484920181674</v>
      </c>
      <c r="V1953" s="99">
        <v>36805.939688834791</v>
      </c>
      <c r="W1953" s="99">
        <v>6010.7162160746084</v>
      </c>
      <c r="X1953" s="99">
        <v>50046.069553428795</v>
      </c>
      <c r="Y1953" s="99">
        <v>3812.8458446081149</v>
      </c>
      <c r="Z1953" s="99">
        <v>60.446628392224113</v>
      </c>
      <c r="AA1953" s="99">
        <v>3873.2924730003392</v>
      </c>
      <c r="AB1953" s="99">
        <v>57.743599884881355</v>
      </c>
      <c r="AC1953" s="99">
        <v>0</v>
      </c>
      <c r="AD1953" s="99">
        <v>0</v>
      </c>
    </row>
    <row r="1954" spans="4:30" hidden="1" outlineLevel="1" x14ac:dyDescent="0.2">
      <c r="F1954" s="91" t="s">
        <v>399</v>
      </c>
      <c r="G1954" s="86" t="s">
        <v>686</v>
      </c>
      <c r="H1954" s="92">
        <v>-13241.373718185565</v>
      </c>
      <c r="I1954" s="99">
        <v>-10261.385624449946</v>
      </c>
      <c r="J1954" s="99">
        <v>99.726033288440973</v>
      </c>
      <c r="K1954" s="99">
        <v>-159.36528765141577</v>
      </c>
      <c r="L1954" s="99">
        <v>-13.679851730758491</v>
      </c>
      <c r="M1954" s="99">
        <v>12.16263521464481</v>
      </c>
      <c r="N1954" s="99">
        <v>-160.88250416752945</v>
      </c>
      <c r="O1954" s="99">
        <v>-125.09963631798308</v>
      </c>
      <c r="P1954" s="99">
        <v>7.2464639658117029</v>
      </c>
      <c r="Q1954" s="99">
        <v>-19.02124200343437</v>
      </c>
      <c r="R1954" s="99">
        <v>-1.4009402080438798</v>
      </c>
      <c r="S1954" s="99">
        <v>-138.27535456364964</v>
      </c>
      <c r="T1954" s="99">
        <v>-34.386674128085446</v>
      </c>
      <c r="U1954" s="99">
        <v>-348.36076690573475</v>
      </c>
      <c r="V1954" s="99">
        <v>-1683.319035766126</v>
      </c>
      <c r="W1954" s="99">
        <v>-564.5956061702409</v>
      </c>
      <c r="X1954" s="99">
        <v>-2630.6620829701869</v>
      </c>
      <c r="Y1954" s="99">
        <v>-147.66555064870431</v>
      </c>
      <c r="Z1954" s="99">
        <v>-4.0752724641157716</v>
      </c>
      <c r="AA1954" s="99">
        <v>-151.7408231128201</v>
      </c>
      <c r="AB1954" s="99">
        <v>1.8466377901253783</v>
      </c>
      <c r="AC1954" s="99">
        <v>0</v>
      </c>
      <c r="AD1954" s="99">
        <v>0</v>
      </c>
    </row>
    <row r="1955" spans="4:30" hidden="1" outlineLevel="1" x14ac:dyDescent="0.2">
      <c r="F1955" s="91" t="s">
        <v>399</v>
      </c>
      <c r="G1955" s="86" t="s">
        <v>685</v>
      </c>
      <c r="H1955" s="92">
        <v>-2779.4352282928303</v>
      </c>
      <c r="I1955" s="99">
        <v>-2160.1479802286422</v>
      </c>
      <c r="J1955" s="99">
        <v>18.476297911221319</v>
      </c>
      <c r="K1955" s="99">
        <v>-37.966667526820594</v>
      </c>
      <c r="L1955" s="99">
        <v>-2.9205500818200574</v>
      </c>
      <c r="M1955" s="99">
        <v>4.1192781852848137</v>
      </c>
      <c r="N1955" s="99">
        <v>-36.767939423355841</v>
      </c>
      <c r="O1955" s="99">
        <v>-29.360605288049083</v>
      </c>
      <c r="P1955" s="99">
        <v>0.57591342682502622</v>
      </c>
      <c r="Q1955" s="99">
        <v>-5.5657418842151509</v>
      </c>
      <c r="R1955" s="99">
        <v>0</v>
      </c>
      <c r="S1955" s="99">
        <v>-34.350433745439211</v>
      </c>
      <c r="T1955" s="99">
        <v>-7.021722795528988</v>
      </c>
      <c r="U1955" s="99">
        <v>-72.151540576509234</v>
      </c>
      <c r="V1955" s="99">
        <v>-460.77783989369931</v>
      </c>
      <c r="W1955" s="99">
        <v>0</v>
      </c>
      <c r="X1955" s="99">
        <v>-539.95110326573752</v>
      </c>
      <c r="Y1955" s="99">
        <v>-30.223796903106098</v>
      </c>
      <c r="Z1955" s="99">
        <v>-0.81624025025676084</v>
      </c>
      <c r="AA1955" s="99">
        <v>-31.04003715336286</v>
      </c>
      <c r="AB1955" s="99">
        <v>0.35546212333845079</v>
      </c>
      <c r="AC1955" s="99">
        <v>3.2299163202334067</v>
      </c>
      <c r="AD1955" s="99">
        <v>0.76058916891456463</v>
      </c>
    </row>
    <row r="1956" spans="4:30" hidden="1" outlineLevel="1" x14ac:dyDescent="0.2">
      <c r="F1956" s="91" t="s">
        <v>399</v>
      </c>
      <c r="G1956" s="86" t="s">
        <v>684</v>
      </c>
      <c r="H1956" s="92">
        <v>44490.587319920778</v>
      </c>
      <c r="I1956" s="99">
        <v>25317.908311354135</v>
      </c>
      <c r="J1956" s="99">
        <v>2028.4601086188788</v>
      </c>
      <c r="K1956" s="99">
        <v>6712.9919127809353</v>
      </c>
      <c r="L1956" s="99">
        <v>190.94282166961796</v>
      </c>
      <c r="M1956" s="99">
        <v>0</v>
      </c>
      <c r="N1956" s="99">
        <v>6903.9347344505532</v>
      </c>
      <c r="O1956" s="99">
        <v>5076.5140469721246</v>
      </c>
      <c r="P1956" s="99">
        <v>985.72935310299181</v>
      </c>
      <c r="Q1956" s="99">
        <v>0</v>
      </c>
      <c r="R1956" s="99">
        <v>0</v>
      </c>
      <c r="S1956" s="99">
        <v>6062.2434000751164</v>
      </c>
      <c r="T1956" s="99">
        <v>137.97473171927604</v>
      </c>
      <c r="U1956" s="99">
        <v>2495.0093514058958</v>
      </c>
      <c r="V1956" s="99">
        <v>0</v>
      </c>
      <c r="W1956" s="99">
        <v>0</v>
      </c>
      <c r="X1956" s="99">
        <v>2632.9840831251718</v>
      </c>
      <c r="Y1956" s="99">
        <v>1381.3938265770037</v>
      </c>
      <c r="Z1956" s="99">
        <v>20.918284185580763</v>
      </c>
      <c r="AA1956" s="99">
        <v>1402.3121107625843</v>
      </c>
      <c r="AB1956" s="99">
        <v>23.983971029723676</v>
      </c>
      <c r="AC1956" s="99">
        <v>97.671355445821135</v>
      </c>
      <c r="AD1956" s="99">
        <v>21.089245058798134</v>
      </c>
    </row>
    <row r="1957" spans="4:30" hidden="1" outlineLevel="1" x14ac:dyDescent="0.2">
      <c r="F1957" s="91" t="s">
        <v>399</v>
      </c>
      <c r="G1957" s="86" t="s">
        <v>683</v>
      </c>
      <c r="H1957" s="92">
        <v>18930.432372246876</v>
      </c>
      <c r="I1957" s="99">
        <v>12028.05227803564</v>
      </c>
      <c r="J1957" s="99">
        <v>1068.4482280400423</v>
      </c>
      <c r="K1957" s="99">
        <v>2906.9620297862552</v>
      </c>
      <c r="L1957" s="99">
        <v>0</v>
      </c>
      <c r="M1957" s="99">
        <v>0</v>
      </c>
      <c r="N1957" s="99">
        <v>2906.9620297862552</v>
      </c>
      <c r="O1957" s="99">
        <v>1867.017886269065</v>
      </c>
      <c r="P1957" s="99">
        <v>0</v>
      </c>
      <c r="Q1957" s="99">
        <v>0</v>
      </c>
      <c r="R1957" s="99">
        <v>0</v>
      </c>
      <c r="S1957" s="99">
        <v>1867.017886269065</v>
      </c>
      <c r="T1957" s="99">
        <v>37.137888297037385</v>
      </c>
      <c r="U1957" s="99">
        <v>0</v>
      </c>
      <c r="V1957" s="99">
        <v>0</v>
      </c>
      <c r="W1957" s="99">
        <v>0</v>
      </c>
      <c r="X1957" s="99">
        <v>37.137888297037385</v>
      </c>
      <c r="Y1957" s="99">
        <v>614.15238571424436</v>
      </c>
      <c r="Z1957" s="99">
        <v>0</v>
      </c>
      <c r="AA1957" s="99">
        <v>614.15238571424436</v>
      </c>
      <c r="AB1957" s="99">
        <v>8.4206730024387753</v>
      </c>
      <c r="AC1957" s="99">
        <v>343.89582071202238</v>
      </c>
      <c r="AD1957" s="99">
        <v>56.345182390127306</v>
      </c>
    </row>
    <row r="1958" spans="4:30" hidden="1" outlineLevel="1" x14ac:dyDescent="0.2">
      <c r="F1958" s="91" t="s">
        <v>399</v>
      </c>
      <c r="G1958" s="86" t="s">
        <v>682</v>
      </c>
      <c r="H1958" s="92">
        <v>143201.8014228892</v>
      </c>
      <c r="I1958" s="99">
        <v>54493.377607534734</v>
      </c>
      <c r="J1958" s="99">
        <v>3474.1208108975775</v>
      </c>
      <c r="K1958" s="99">
        <v>11673.996306349027</v>
      </c>
      <c r="L1958" s="99">
        <v>335.68282840934586</v>
      </c>
      <c r="M1958" s="99">
        <v>15.964832380013044</v>
      </c>
      <c r="N1958" s="99">
        <v>12025.643967138387</v>
      </c>
      <c r="O1958" s="99">
        <v>10845.711341039987</v>
      </c>
      <c r="P1958" s="99">
        <v>2038.9468467549545</v>
      </c>
      <c r="Q1958" s="99">
        <v>898.96772605106378</v>
      </c>
      <c r="R1958" s="99">
        <v>41.656089828003658</v>
      </c>
      <c r="S1958" s="99">
        <v>13825.282003674009</v>
      </c>
      <c r="T1958" s="99">
        <v>405.40105113317765</v>
      </c>
      <c r="U1958" s="99">
        <v>6963.6623769016078</v>
      </c>
      <c r="V1958" s="99">
        <v>40219.907956673494</v>
      </c>
      <c r="W1958" s="99">
        <v>7338.1671987995715</v>
      </c>
      <c r="X1958" s="99">
        <v>54927.138583507854</v>
      </c>
      <c r="Y1958" s="99">
        <v>2888.3080877907337</v>
      </c>
      <c r="Z1958" s="99">
        <v>46.986152766836426</v>
      </c>
      <c r="AA1958" s="99">
        <v>2935.29424055757</v>
      </c>
      <c r="AB1958" s="99">
        <v>53.280574469360424</v>
      </c>
      <c r="AC1958" s="99">
        <v>1244.0861253717239</v>
      </c>
      <c r="AD1958" s="99">
        <v>223.57750973797613</v>
      </c>
    </row>
    <row r="1959" spans="4:30" hidden="1" outlineLevel="1" x14ac:dyDescent="0.2">
      <c r="F1959" s="91" t="s">
        <v>399</v>
      </c>
      <c r="G1959" s="86" t="s">
        <v>681</v>
      </c>
      <c r="H1959" s="92">
        <v>16953.803452398635</v>
      </c>
      <c r="I1959" s="99">
        <v>8012.9308717061404</v>
      </c>
      <c r="J1959" s="99">
        <v>2339.1696171818871</v>
      </c>
      <c r="K1959" s="99">
        <v>621.34971223134175</v>
      </c>
      <c r="L1959" s="99">
        <v>151.42190562614573</v>
      </c>
      <c r="M1959" s="99">
        <v>38.270255907612267</v>
      </c>
      <c r="N1959" s="99">
        <v>811.04187376509981</v>
      </c>
      <c r="O1959" s="99">
        <v>154.74192476951325</v>
      </c>
      <c r="P1959" s="99">
        <v>46.111337235850215</v>
      </c>
      <c r="Q1959" s="99">
        <v>89.593419367903081</v>
      </c>
      <c r="R1959" s="99">
        <v>15.104758868208734</v>
      </c>
      <c r="S1959" s="99">
        <v>305.55144024147523</v>
      </c>
      <c r="T1959" s="99">
        <v>0.83504997062584851</v>
      </c>
      <c r="U1959" s="99">
        <v>22.676025665542841</v>
      </c>
      <c r="V1959" s="99">
        <v>119.63340472375786</v>
      </c>
      <c r="W1959" s="99">
        <v>18.085939775552415</v>
      </c>
      <c r="X1959" s="99">
        <v>161.23042013547897</v>
      </c>
      <c r="Y1959" s="99">
        <v>38.765688875625798</v>
      </c>
      <c r="Z1959" s="99">
        <v>0.6201323221422449</v>
      </c>
      <c r="AA1959" s="99">
        <v>39.385821197768045</v>
      </c>
      <c r="AB1959" s="99">
        <v>1.0356659774115045</v>
      </c>
      <c r="AC1959" s="99">
        <v>4523.0597283033539</v>
      </c>
      <c r="AD1959" s="99">
        <v>760.39801389001968</v>
      </c>
    </row>
    <row r="1960" spans="4:30" collapsed="1" x14ac:dyDescent="0.2">
      <c r="D1960" s="84" t="s">
        <v>454</v>
      </c>
      <c r="E1960" s="104">
        <v>376599</v>
      </c>
      <c r="F1960" s="104" t="s">
        <v>399</v>
      </c>
      <c r="G1960" s="86" t="s">
        <v>679</v>
      </c>
      <c r="H1960" s="92">
        <v>376598.99999999994</v>
      </c>
      <c r="I1960" s="99">
        <v>162817.32361010136</v>
      </c>
      <c r="J1960" s="99">
        <v>14022.74289547212</v>
      </c>
      <c r="K1960" s="99">
        <v>38961.228791444293</v>
      </c>
      <c r="L1960" s="99">
        <v>1170.9514617211062</v>
      </c>
      <c r="M1960" s="99">
        <v>120.12253725648409</v>
      </c>
      <c r="N1960" s="99">
        <v>40252.302790421883</v>
      </c>
      <c r="O1960" s="99">
        <v>31008.773791987871</v>
      </c>
      <c r="P1960" s="99">
        <v>5606.1155249173144</v>
      </c>
      <c r="Q1960" s="99">
        <v>2052.2040390686407</v>
      </c>
      <c r="R1960" s="99">
        <v>103.15376412980768</v>
      </c>
      <c r="S1960" s="99">
        <v>38770.247120103631</v>
      </c>
      <c r="T1960" s="99">
        <v>933.70548069772906</v>
      </c>
      <c r="U1960" s="99">
        <v>15896.483938508971</v>
      </c>
      <c r="V1960" s="99">
        <v>75001.384174572217</v>
      </c>
      <c r="W1960" s="99">
        <v>12802.373748479493</v>
      </c>
      <c r="X1960" s="99">
        <v>104633.94734225841</v>
      </c>
      <c r="Y1960" s="99">
        <v>8557.5764860139116</v>
      </c>
      <c r="Z1960" s="99">
        <v>124.07968495241101</v>
      </c>
      <c r="AA1960" s="99">
        <v>8681.656170966322</v>
      </c>
      <c r="AB1960" s="99">
        <v>146.66658427727961</v>
      </c>
      <c r="AC1960" s="99">
        <v>6211.9429461531536</v>
      </c>
      <c r="AD1960" s="99">
        <v>1062.1705402458354</v>
      </c>
    </row>
    <row r="1961" spans="4:30" hidden="1" outlineLevel="1" x14ac:dyDescent="0.2">
      <c r="F1961" s="91" t="s">
        <v>274</v>
      </c>
      <c r="G1961" s="86" t="s">
        <v>687</v>
      </c>
      <c r="H1961" s="92">
        <v>0</v>
      </c>
      <c r="I1961" s="99">
        <v>0</v>
      </c>
      <c r="J1961" s="99">
        <v>0</v>
      </c>
      <c r="K1961" s="99">
        <v>0</v>
      </c>
      <c r="L1961" s="99">
        <v>0</v>
      </c>
      <c r="M1961" s="99">
        <v>0</v>
      </c>
      <c r="N1961" s="99">
        <v>0</v>
      </c>
      <c r="O1961" s="99">
        <v>0</v>
      </c>
      <c r="P1961" s="99">
        <v>0</v>
      </c>
      <c r="Q1961" s="99">
        <v>0</v>
      </c>
      <c r="R1961" s="99">
        <v>0</v>
      </c>
      <c r="S1961" s="99">
        <v>0</v>
      </c>
      <c r="T1961" s="99">
        <v>0</v>
      </c>
      <c r="U1961" s="99">
        <v>0</v>
      </c>
      <c r="V1961" s="99">
        <v>0</v>
      </c>
      <c r="W1961" s="99">
        <v>0</v>
      </c>
      <c r="X1961" s="99">
        <v>0</v>
      </c>
      <c r="Y1961" s="99">
        <v>0</v>
      </c>
      <c r="Z1961" s="99">
        <v>0</v>
      </c>
      <c r="AA1961" s="99">
        <v>0</v>
      </c>
      <c r="AB1961" s="99">
        <v>0</v>
      </c>
      <c r="AC1961" s="99">
        <v>0</v>
      </c>
      <c r="AD1961" s="99">
        <v>0</v>
      </c>
    </row>
    <row r="1962" spans="4:30" hidden="1" outlineLevel="1" x14ac:dyDescent="0.2">
      <c r="F1962" s="91" t="s">
        <v>274</v>
      </c>
      <c r="G1962" s="86" t="s">
        <v>686</v>
      </c>
      <c r="H1962" s="92">
        <v>0</v>
      </c>
      <c r="I1962" s="99">
        <v>0</v>
      </c>
      <c r="J1962" s="99">
        <v>0</v>
      </c>
      <c r="K1962" s="99">
        <v>0</v>
      </c>
      <c r="L1962" s="99">
        <v>0</v>
      </c>
      <c r="M1962" s="99">
        <v>0</v>
      </c>
      <c r="N1962" s="99">
        <v>0</v>
      </c>
      <c r="O1962" s="99">
        <v>0</v>
      </c>
      <c r="P1962" s="99">
        <v>0</v>
      </c>
      <c r="Q1962" s="99">
        <v>0</v>
      </c>
      <c r="R1962" s="99">
        <v>0</v>
      </c>
      <c r="S1962" s="99">
        <v>0</v>
      </c>
      <c r="T1962" s="99">
        <v>0</v>
      </c>
      <c r="U1962" s="99">
        <v>0</v>
      </c>
      <c r="V1962" s="99">
        <v>0</v>
      </c>
      <c r="W1962" s="99">
        <v>0</v>
      </c>
      <c r="X1962" s="99">
        <v>0</v>
      </c>
      <c r="Y1962" s="99">
        <v>0</v>
      </c>
      <c r="Z1962" s="99">
        <v>0</v>
      </c>
      <c r="AA1962" s="99">
        <v>0</v>
      </c>
      <c r="AB1962" s="99">
        <v>0</v>
      </c>
      <c r="AC1962" s="99">
        <v>0</v>
      </c>
      <c r="AD1962" s="99">
        <v>0</v>
      </c>
    </row>
    <row r="1963" spans="4:30" hidden="1" outlineLevel="1" x14ac:dyDescent="0.2">
      <c r="F1963" s="91" t="s">
        <v>274</v>
      </c>
      <c r="G1963" s="86" t="s">
        <v>685</v>
      </c>
      <c r="H1963" s="92">
        <v>0</v>
      </c>
      <c r="I1963" s="99">
        <v>0</v>
      </c>
      <c r="J1963" s="99">
        <v>0</v>
      </c>
      <c r="K1963" s="99">
        <v>0</v>
      </c>
      <c r="L1963" s="99">
        <v>0</v>
      </c>
      <c r="M1963" s="99">
        <v>0</v>
      </c>
      <c r="N1963" s="99">
        <v>0</v>
      </c>
      <c r="O1963" s="99">
        <v>0</v>
      </c>
      <c r="P1963" s="99">
        <v>0</v>
      </c>
      <c r="Q1963" s="99">
        <v>0</v>
      </c>
      <c r="R1963" s="99">
        <v>0</v>
      </c>
      <c r="S1963" s="99">
        <v>0</v>
      </c>
      <c r="T1963" s="99">
        <v>0</v>
      </c>
      <c r="U1963" s="99">
        <v>0</v>
      </c>
      <c r="V1963" s="99">
        <v>0</v>
      </c>
      <c r="W1963" s="99">
        <v>0</v>
      </c>
      <c r="X1963" s="99">
        <v>0</v>
      </c>
      <c r="Y1963" s="99">
        <v>0</v>
      </c>
      <c r="Z1963" s="99">
        <v>0</v>
      </c>
      <c r="AA1963" s="99">
        <v>0</v>
      </c>
      <c r="AB1963" s="99">
        <v>0</v>
      </c>
      <c r="AC1963" s="99">
        <v>0</v>
      </c>
      <c r="AD1963" s="99">
        <v>0</v>
      </c>
    </row>
    <row r="1964" spans="4:30" hidden="1" outlineLevel="1" x14ac:dyDescent="0.2">
      <c r="F1964" s="91" t="s">
        <v>274</v>
      </c>
      <c r="G1964" s="86" t="s">
        <v>684</v>
      </c>
      <c r="H1964" s="92">
        <v>0</v>
      </c>
      <c r="I1964" s="99">
        <v>0</v>
      </c>
      <c r="J1964" s="99">
        <v>0</v>
      </c>
      <c r="K1964" s="99">
        <v>0</v>
      </c>
      <c r="L1964" s="99">
        <v>0</v>
      </c>
      <c r="M1964" s="99">
        <v>0</v>
      </c>
      <c r="N1964" s="99">
        <v>0</v>
      </c>
      <c r="O1964" s="99">
        <v>0</v>
      </c>
      <c r="P1964" s="99">
        <v>0</v>
      </c>
      <c r="Q1964" s="99">
        <v>0</v>
      </c>
      <c r="R1964" s="99">
        <v>0</v>
      </c>
      <c r="S1964" s="99">
        <v>0</v>
      </c>
      <c r="T1964" s="99">
        <v>0</v>
      </c>
      <c r="U1964" s="99">
        <v>0</v>
      </c>
      <c r="V1964" s="99">
        <v>0</v>
      </c>
      <c r="W1964" s="99">
        <v>0</v>
      </c>
      <c r="X1964" s="99">
        <v>0</v>
      </c>
      <c r="Y1964" s="99">
        <v>0</v>
      </c>
      <c r="Z1964" s="99">
        <v>0</v>
      </c>
      <c r="AA1964" s="99">
        <v>0</v>
      </c>
      <c r="AB1964" s="99">
        <v>0</v>
      </c>
      <c r="AC1964" s="99">
        <v>0</v>
      </c>
      <c r="AD1964" s="99">
        <v>0</v>
      </c>
    </row>
    <row r="1965" spans="4:30" hidden="1" outlineLevel="1" x14ac:dyDescent="0.2">
      <c r="F1965" s="91" t="s">
        <v>274</v>
      </c>
      <c r="G1965" s="86" t="s">
        <v>683</v>
      </c>
      <c r="H1965" s="92">
        <v>0</v>
      </c>
      <c r="I1965" s="99">
        <v>0</v>
      </c>
      <c r="J1965" s="99">
        <v>0</v>
      </c>
      <c r="K1965" s="99">
        <v>0</v>
      </c>
      <c r="L1965" s="99">
        <v>0</v>
      </c>
      <c r="M1965" s="99">
        <v>0</v>
      </c>
      <c r="N1965" s="99">
        <v>0</v>
      </c>
      <c r="O1965" s="99">
        <v>0</v>
      </c>
      <c r="P1965" s="99">
        <v>0</v>
      </c>
      <c r="Q1965" s="99">
        <v>0</v>
      </c>
      <c r="R1965" s="99">
        <v>0</v>
      </c>
      <c r="S1965" s="99">
        <v>0</v>
      </c>
      <c r="T1965" s="99">
        <v>0</v>
      </c>
      <c r="U1965" s="99">
        <v>0</v>
      </c>
      <c r="V1965" s="99">
        <v>0</v>
      </c>
      <c r="W1965" s="99">
        <v>0</v>
      </c>
      <c r="X1965" s="99">
        <v>0</v>
      </c>
      <c r="Y1965" s="99">
        <v>0</v>
      </c>
      <c r="Z1965" s="99">
        <v>0</v>
      </c>
      <c r="AA1965" s="99">
        <v>0</v>
      </c>
      <c r="AB1965" s="99">
        <v>0</v>
      </c>
      <c r="AC1965" s="99">
        <v>0</v>
      </c>
      <c r="AD1965" s="99">
        <v>0</v>
      </c>
    </row>
    <row r="1966" spans="4:30" hidden="1" outlineLevel="1" x14ac:dyDescent="0.2">
      <c r="F1966" s="91" t="s">
        <v>274</v>
      </c>
      <c r="G1966" s="86" t="s">
        <v>682</v>
      </c>
      <c r="H1966" s="92">
        <v>0</v>
      </c>
      <c r="I1966" s="99">
        <v>0</v>
      </c>
      <c r="J1966" s="99">
        <v>0</v>
      </c>
      <c r="K1966" s="99">
        <v>0</v>
      </c>
      <c r="L1966" s="99">
        <v>0</v>
      </c>
      <c r="M1966" s="99">
        <v>0</v>
      </c>
      <c r="N1966" s="99">
        <v>0</v>
      </c>
      <c r="O1966" s="99">
        <v>0</v>
      </c>
      <c r="P1966" s="99">
        <v>0</v>
      </c>
      <c r="Q1966" s="99">
        <v>0</v>
      </c>
      <c r="R1966" s="99">
        <v>0</v>
      </c>
      <c r="S1966" s="99">
        <v>0</v>
      </c>
      <c r="T1966" s="99">
        <v>0</v>
      </c>
      <c r="U1966" s="99">
        <v>0</v>
      </c>
      <c r="V1966" s="99">
        <v>0</v>
      </c>
      <c r="W1966" s="99">
        <v>0</v>
      </c>
      <c r="X1966" s="99">
        <v>0</v>
      </c>
      <c r="Y1966" s="99">
        <v>0</v>
      </c>
      <c r="Z1966" s="99">
        <v>0</v>
      </c>
      <c r="AA1966" s="99">
        <v>0</v>
      </c>
      <c r="AB1966" s="99">
        <v>0</v>
      </c>
      <c r="AC1966" s="99">
        <v>0</v>
      </c>
      <c r="AD1966" s="99">
        <v>0</v>
      </c>
    </row>
    <row r="1967" spans="4:30" hidden="1" outlineLevel="1" x14ac:dyDescent="0.2">
      <c r="F1967" s="91" t="s">
        <v>274</v>
      </c>
      <c r="G1967" s="86" t="s">
        <v>681</v>
      </c>
      <c r="H1967" s="92">
        <v>-6655.9999999999982</v>
      </c>
      <c r="I1967" s="99">
        <v>-4241.1492315088371</v>
      </c>
      <c r="J1967" s="99">
        <v>-742.11335302985754</v>
      </c>
      <c r="K1967" s="99">
        <v>-208.42425006184334</v>
      </c>
      <c r="L1967" s="99">
        <v>-2.4231765546018456</v>
      </c>
      <c r="M1967" s="99">
        <v>-0.18639819650783426</v>
      </c>
      <c r="N1967" s="99">
        <v>-211.03382481295301</v>
      </c>
      <c r="O1967" s="99">
        <v>-18.235956891683117</v>
      </c>
      <c r="P1967" s="99">
        <v>-1.8329155989937038</v>
      </c>
      <c r="Q1967" s="99">
        <v>-0.52812822343886379</v>
      </c>
      <c r="R1967" s="99">
        <v>-6.2132732169278088E-2</v>
      </c>
      <c r="S1967" s="99">
        <v>-20.659133446284962</v>
      </c>
      <c r="T1967" s="99">
        <v>-0.12426546433855618</v>
      </c>
      <c r="U1967" s="99">
        <v>-1.0873228129623667</v>
      </c>
      <c r="V1967" s="99">
        <v>-0.77665915211597614</v>
      </c>
      <c r="W1967" s="99">
        <v>-9.3199098253917131E-2</v>
      </c>
      <c r="X1967" s="99">
        <v>-2.0814465276708161</v>
      </c>
      <c r="Y1967" s="99">
        <v>-5.0016849396268865</v>
      </c>
      <c r="Z1967" s="99">
        <v>-3.1066366084639044E-2</v>
      </c>
      <c r="AA1967" s="99">
        <v>-5.0327513057115256</v>
      </c>
      <c r="AB1967" s="99">
        <v>-0.31066366084639047</v>
      </c>
      <c r="AC1967" s="99">
        <v>-1431.9109455731827</v>
      </c>
      <c r="AD1967" s="99">
        <v>-1.7086501346551475</v>
      </c>
    </row>
    <row r="1968" spans="4:30" collapsed="1" x14ac:dyDescent="0.2">
      <c r="D1968" s="84" t="s">
        <v>453</v>
      </c>
      <c r="E1968" s="104">
        <v>-6656</v>
      </c>
      <c r="F1968" s="104" t="s">
        <v>274</v>
      </c>
      <c r="G1968" s="86" t="s">
        <v>679</v>
      </c>
      <c r="H1968" s="92">
        <v>-6655.9999999999982</v>
      </c>
      <c r="I1968" s="99">
        <v>-4241.1492315088371</v>
      </c>
      <c r="J1968" s="99">
        <v>-742.11335302985754</v>
      </c>
      <c r="K1968" s="99">
        <v>-208.42425006184334</v>
      </c>
      <c r="L1968" s="99">
        <v>-2.4231765546018456</v>
      </c>
      <c r="M1968" s="99">
        <v>-0.18639819650783426</v>
      </c>
      <c r="N1968" s="99">
        <v>-211.03382481295301</v>
      </c>
      <c r="O1968" s="99">
        <v>-18.235956891683117</v>
      </c>
      <c r="P1968" s="99">
        <v>-1.8329155989937038</v>
      </c>
      <c r="Q1968" s="99">
        <v>-0.52812822343886379</v>
      </c>
      <c r="R1968" s="99">
        <v>-6.2132732169278088E-2</v>
      </c>
      <c r="S1968" s="99">
        <v>-20.659133446284962</v>
      </c>
      <c r="T1968" s="99">
        <v>-0.12426546433855618</v>
      </c>
      <c r="U1968" s="99">
        <v>-1.0873228129623667</v>
      </c>
      <c r="V1968" s="99">
        <v>-0.77665915211597614</v>
      </c>
      <c r="W1968" s="99">
        <v>-9.3199098253917131E-2</v>
      </c>
      <c r="X1968" s="99">
        <v>-2.0814465276708161</v>
      </c>
      <c r="Y1968" s="99">
        <v>-5.0016849396268865</v>
      </c>
      <c r="Z1968" s="99">
        <v>-3.1066366084639044E-2</v>
      </c>
      <c r="AA1968" s="99">
        <v>-5.0327513057115256</v>
      </c>
      <c r="AB1968" s="99">
        <v>-0.31066366084639047</v>
      </c>
      <c r="AC1968" s="99">
        <v>-1431.9109455731827</v>
      </c>
      <c r="AD1968" s="99">
        <v>-1.7086501346551475</v>
      </c>
    </row>
    <row r="1969" spans="4:30" hidden="1" outlineLevel="1" x14ac:dyDescent="0.2">
      <c r="F1969" s="91" t="s">
        <v>209</v>
      </c>
      <c r="G1969" s="86" t="s">
        <v>687</v>
      </c>
      <c r="H1969" s="92">
        <v>-14537.469875068471</v>
      </c>
      <c r="I1969" s="99">
        <v>-7160.9103847383285</v>
      </c>
      <c r="J1969" s="99">
        <v>-353.98938785431852</v>
      </c>
      <c r="K1969" s="99">
        <v>-1296.6428403005723</v>
      </c>
      <c r="L1969" s="99">
        <v>-40.813713014853853</v>
      </c>
      <c r="M1969" s="99">
        <v>-3.8273794094918983</v>
      </c>
      <c r="N1969" s="99">
        <v>-1341.283932724918</v>
      </c>
      <c r="O1969" s="99">
        <v>-985.65026537800168</v>
      </c>
      <c r="P1969" s="99">
        <v>-183.6553603236564</v>
      </c>
      <c r="Q1969" s="99">
        <v>-82.990437667362926</v>
      </c>
      <c r="R1969" s="99">
        <v>-3.7319872144452435</v>
      </c>
      <c r="S1969" s="99">
        <v>-1256.0280505834662</v>
      </c>
      <c r="T1969" s="99">
        <v>-34.431288353890494</v>
      </c>
      <c r="U1969" s="99">
        <v>-563.46216744505341</v>
      </c>
      <c r="V1969" s="99">
        <v>-2977.9133873573414</v>
      </c>
      <c r="W1969" s="99">
        <v>-537.7618010342992</v>
      </c>
      <c r="X1969" s="99">
        <v>-4113.5686441905846</v>
      </c>
      <c r="Y1969" s="99">
        <v>-302.69163246723093</v>
      </c>
      <c r="Z1969" s="99">
        <v>-5.0699691412705885</v>
      </c>
      <c r="AA1969" s="99">
        <v>-307.76160160850151</v>
      </c>
      <c r="AB1969" s="99">
        <v>-3.9278733683542417</v>
      </c>
      <c r="AC1969" s="99">
        <v>0</v>
      </c>
      <c r="AD1969" s="99">
        <v>0</v>
      </c>
    </row>
    <row r="1970" spans="4:30" hidden="1" outlineLevel="1" x14ac:dyDescent="0.2">
      <c r="F1970" s="91" t="s">
        <v>209</v>
      </c>
      <c r="G1970" s="86" t="s">
        <v>686</v>
      </c>
      <c r="H1970" s="92">
        <v>-53.117271315567002</v>
      </c>
      <c r="I1970" s="99">
        <v>-26.164664349532519</v>
      </c>
      <c r="J1970" s="99">
        <v>-1.2934128510034659</v>
      </c>
      <c r="K1970" s="99">
        <v>-4.7376971467195226</v>
      </c>
      <c r="L1970" s="99">
        <v>-0.14912588546949401</v>
      </c>
      <c r="M1970" s="99">
        <v>-1.3984548361489779E-2</v>
      </c>
      <c r="N1970" s="99">
        <v>-4.9008075805505067</v>
      </c>
      <c r="O1970" s="99">
        <v>-3.601386831289811</v>
      </c>
      <c r="P1970" s="99">
        <v>-0.67104328928653612</v>
      </c>
      <c r="Q1970" s="99">
        <v>-0.30323196760221693</v>
      </c>
      <c r="R1970" s="99">
        <v>-1.3636002627656791E-2</v>
      </c>
      <c r="S1970" s="99">
        <v>-4.5892980908062215</v>
      </c>
      <c r="T1970" s="99">
        <v>-0.12580566638866444</v>
      </c>
      <c r="U1970" s="99">
        <v>-2.0587882954492018</v>
      </c>
      <c r="V1970" s="99">
        <v>-10.88075399019694</v>
      </c>
      <c r="W1970" s="99">
        <v>-1.9648838301411982</v>
      </c>
      <c r="X1970" s="99">
        <v>-15.030231782176005</v>
      </c>
      <c r="Y1970" s="99">
        <v>-1.1059801812066057</v>
      </c>
      <c r="Z1970" s="99">
        <v>-1.8524745279112995E-2</v>
      </c>
      <c r="AA1970" s="99">
        <v>-1.1245049264857188</v>
      </c>
      <c r="AB1970" s="99">
        <v>-1.4351735012560403E-2</v>
      </c>
      <c r="AC1970" s="99">
        <v>0</v>
      </c>
      <c r="AD1970" s="99">
        <v>0</v>
      </c>
    </row>
    <row r="1971" spans="4:30" hidden="1" outlineLevel="1" x14ac:dyDescent="0.2">
      <c r="F1971" s="91" t="s">
        <v>209</v>
      </c>
      <c r="G1971" s="86" t="s">
        <v>685</v>
      </c>
      <c r="H1971" s="92">
        <v>-11.683596459920375</v>
      </c>
      <c r="I1971" s="99">
        <v>-5.6883626087082586</v>
      </c>
      <c r="J1971" s="99">
        <v>-0.27452782075801313</v>
      </c>
      <c r="K1971" s="99">
        <v>-0.99871878877465392</v>
      </c>
      <c r="L1971" s="99">
        <v>-3.0849483712702415E-2</v>
      </c>
      <c r="M1971" s="99">
        <v>-3.842140043668348E-3</v>
      </c>
      <c r="N1971" s="99">
        <v>-1.0334104125310246</v>
      </c>
      <c r="O1971" s="99">
        <v>-0.75454765470921414</v>
      </c>
      <c r="P1971" s="99">
        <v>-0.14026952893933711</v>
      </c>
      <c r="Q1971" s="99">
        <v>-8.3462041084451211E-2</v>
      </c>
      <c r="R1971" s="99">
        <v>0</v>
      </c>
      <c r="S1971" s="99">
        <v>-0.97827922473300244</v>
      </c>
      <c r="T1971" s="99">
        <v>-2.6347508504109603E-2</v>
      </c>
      <c r="U1971" s="99">
        <v>-0.43132375718157512</v>
      </c>
      <c r="V1971" s="99">
        <v>-3.0048959326505931</v>
      </c>
      <c r="W1971" s="99">
        <v>0</v>
      </c>
      <c r="X1971" s="99">
        <v>-3.462567198336278</v>
      </c>
      <c r="Y1971" s="99">
        <v>-0.22709673766811891</v>
      </c>
      <c r="Z1971" s="99">
        <v>-3.7857087867017671E-3</v>
      </c>
      <c r="AA1971" s="99">
        <v>-0.23088244645482067</v>
      </c>
      <c r="AB1971" s="99">
        <v>-3.032567625933937E-3</v>
      </c>
      <c r="AC1971" s="99">
        <v>-1.0311378226448046E-2</v>
      </c>
      <c r="AD1971" s="99">
        <v>-2.2228025465985974E-3</v>
      </c>
    </row>
    <row r="1972" spans="4:30" hidden="1" outlineLevel="1" x14ac:dyDescent="0.2">
      <c r="F1972" s="91" t="s">
        <v>209</v>
      </c>
      <c r="G1972" s="86" t="s">
        <v>684</v>
      </c>
      <c r="H1972" s="92">
        <v>-7485.6624725637166</v>
      </c>
      <c r="I1972" s="99">
        <v>-5002.9874978665139</v>
      </c>
      <c r="J1972" s="99">
        <v>-235.82777016576108</v>
      </c>
      <c r="K1972" s="99">
        <v>-856.30510701484206</v>
      </c>
      <c r="L1972" s="99">
        <v>-26.464283533481609</v>
      </c>
      <c r="M1972" s="99">
        <v>0</v>
      </c>
      <c r="N1972" s="99">
        <v>-882.76939054832371</v>
      </c>
      <c r="O1972" s="99">
        <v>-642.07916092584685</v>
      </c>
      <c r="P1972" s="99">
        <v>-119.58728693052518</v>
      </c>
      <c r="Q1972" s="99">
        <v>0</v>
      </c>
      <c r="R1972" s="99">
        <v>0</v>
      </c>
      <c r="S1972" s="99">
        <v>-761.66644785637209</v>
      </c>
      <c r="T1972" s="99">
        <v>-22.8897264036978</v>
      </c>
      <c r="U1972" s="99">
        <v>-369.15949096348038</v>
      </c>
      <c r="V1972" s="99">
        <v>0</v>
      </c>
      <c r="W1972" s="99">
        <v>0</v>
      </c>
      <c r="X1972" s="99">
        <v>-392.04921736717819</v>
      </c>
      <c r="Y1972" s="99">
        <v>-193.61637416188324</v>
      </c>
      <c r="Z1972" s="99">
        <v>-3.2302790347778592</v>
      </c>
      <c r="AA1972" s="99">
        <v>-196.84665319666109</v>
      </c>
      <c r="AB1972" s="99">
        <v>-2.6170672766542689</v>
      </c>
      <c r="AC1972" s="99">
        <v>-8.9657089017765319</v>
      </c>
      <c r="AD1972" s="99">
        <v>-1.9327193844770372</v>
      </c>
    </row>
    <row r="1973" spans="4:30" hidden="1" outlineLevel="1" x14ac:dyDescent="0.2">
      <c r="F1973" s="91" t="s">
        <v>209</v>
      </c>
      <c r="G1973" s="86" t="s">
        <v>683</v>
      </c>
      <c r="H1973" s="92">
        <v>-3089.4249730965807</v>
      </c>
      <c r="I1973" s="99">
        <v>-2309.967537005336</v>
      </c>
      <c r="J1973" s="99">
        <v>-111.36427116732544</v>
      </c>
      <c r="K1973" s="99">
        <v>-336.03241577176476</v>
      </c>
      <c r="L1973" s="99">
        <v>0</v>
      </c>
      <c r="M1973" s="99">
        <v>0</v>
      </c>
      <c r="N1973" s="99">
        <v>-336.03241577176476</v>
      </c>
      <c r="O1973" s="99">
        <v>-214.12116324791884</v>
      </c>
      <c r="P1973" s="99">
        <v>0</v>
      </c>
      <c r="Q1973" s="99">
        <v>0</v>
      </c>
      <c r="R1973" s="99">
        <v>0</v>
      </c>
      <c r="S1973" s="99">
        <v>-214.12116324791884</v>
      </c>
      <c r="T1973" s="99">
        <v>-5.7893870566276355</v>
      </c>
      <c r="U1973" s="99">
        <v>0</v>
      </c>
      <c r="V1973" s="99">
        <v>0</v>
      </c>
      <c r="W1973" s="99">
        <v>0</v>
      </c>
      <c r="X1973" s="99">
        <v>-5.7893870566276355</v>
      </c>
      <c r="Y1973" s="99">
        <v>-78.97732622476822</v>
      </c>
      <c r="Z1973" s="99">
        <v>0</v>
      </c>
      <c r="AA1973" s="99">
        <v>-78.97732622476822</v>
      </c>
      <c r="AB1973" s="99">
        <v>-0.81955025484020949</v>
      </c>
      <c r="AC1973" s="99">
        <v>-27.826883268189889</v>
      </c>
      <c r="AD1973" s="99">
        <v>-4.5264390998097737</v>
      </c>
    </row>
    <row r="1974" spans="4:30" hidden="1" outlineLevel="1" x14ac:dyDescent="0.2">
      <c r="F1974" s="91" t="s">
        <v>209</v>
      </c>
      <c r="G1974" s="86" t="s">
        <v>682</v>
      </c>
      <c r="H1974" s="92">
        <v>-3827.0550944369056</v>
      </c>
      <c r="I1974" s="99">
        <v>-1436.0147415421034</v>
      </c>
      <c r="J1974" s="99">
        <v>-93.063034484417727</v>
      </c>
      <c r="K1974" s="99">
        <v>-312.23656907537395</v>
      </c>
      <c r="L1974" s="99">
        <v>-9.9235870151057615</v>
      </c>
      <c r="M1974" s="99">
        <v>-0.91483871397691063</v>
      </c>
      <c r="N1974" s="99">
        <v>-323.07499480445659</v>
      </c>
      <c r="O1974" s="99">
        <v>-284.67043674367892</v>
      </c>
      <c r="P1974" s="99">
        <v>-52.772421438865081</v>
      </c>
      <c r="Q1974" s="99">
        <v>-23.978437542779933</v>
      </c>
      <c r="R1974" s="99">
        <v>-1.1110202387067869</v>
      </c>
      <c r="S1974" s="99">
        <v>-362.53231596403072</v>
      </c>
      <c r="T1974" s="99">
        <v>-10.909110585415807</v>
      </c>
      <c r="U1974" s="99">
        <v>-191.54763916373855</v>
      </c>
      <c r="V1974" s="99">
        <v>-1087.5279686403669</v>
      </c>
      <c r="W1974" s="99">
        <v>-206.32950887638532</v>
      </c>
      <c r="X1974" s="99">
        <v>-1496.3142272659065</v>
      </c>
      <c r="Y1974" s="99">
        <v>-77.125802268513738</v>
      </c>
      <c r="Z1974" s="99">
        <v>-1.2554851104882578</v>
      </c>
      <c r="AA1974" s="99">
        <v>-78.381287379001989</v>
      </c>
      <c r="AB1974" s="99">
        <v>-1.4003926490436163</v>
      </c>
      <c r="AC1974" s="99">
        <v>-30.2816157960177</v>
      </c>
      <c r="AD1974" s="99">
        <v>-5.99248455192763</v>
      </c>
    </row>
    <row r="1975" spans="4:30" hidden="1" outlineLevel="1" x14ac:dyDescent="0.2">
      <c r="F1975" s="91" t="s">
        <v>209</v>
      </c>
      <c r="G1975" s="86" t="s">
        <v>681</v>
      </c>
      <c r="H1975" s="92">
        <v>-2884.5867170588376</v>
      </c>
      <c r="I1975" s="99">
        <v>-2061.0400717996436</v>
      </c>
      <c r="J1975" s="99">
        <v>-352.71182254601882</v>
      </c>
      <c r="K1975" s="99">
        <v>-101.56199490802854</v>
      </c>
      <c r="L1975" s="99">
        <v>-16.977399342827685</v>
      </c>
      <c r="M1975" s="99">
        <v>-2.6823476813912057</v>
      </c>
      <c r="N1975" s="99">
        <v>-121.22174193224743</v>
      </c>
      <c r="O1975" s="99">
        <v>-18.951705576763338</v>
      </c>
      <c r="P1975" s="99">
        <v>-4.8673229907684119</v>
      </c>
      <c r="Q1975" s="99">
        <v>-9.3096697838386646</v>
      </c>
      <c r="R1975" s="99">
        <v>-1.6248601374608715</v>
      </c>
      <c r="S1975" s="99">
        <v>-34.753558488831288</v>
      </c>
      <c r="T1975" s="99">
        <v>-0.13180441058698225</v>
      </c>
      <c r="U1975" s="99">
        <v>-2.8976680865362918</v>
      </c>
      <c r="V1975" s="99">
        <v>-13.698048088569887</v>
      </c>
      <c r="W1975" s="99">
        <v>-2.4381979640686464</v>
      </c>
      <c r="X1975" s="99">
        <v>-19.165718549761809</v>
      </c>
      <c r="Y1975" s="99">
        <v>-5.1871205855511198</v>
      </c>
      <c r="Z1975" s="99">
        <v>-8.2178245081705806E-2</v>
      </c>
      <c r="AA1975" s="99">
        <v>-5.2692988306328257</v>
      </c>
      <c r="AB1975" s="99">
        <v>-0.14780667770973996</v>
      </c>
      <c r="AC1975" s="99">
        <v>-227.47922798687168</v>
      </c>
      <c r="AD1975" s="99">
        <v>-62.797470247120692</v>
      </c>
    </row>
    <row r="1976" spans="4:30" collapsed="1" x14ac:dyDescent="0.2">
      <c r="D1976" s="86" t="s">
        <v>452</v>
      </c>
      <c r="E1976" s="104">
        <v>-31889</v>
      </c>
      <c r="F1976" s="104" t="s">
        <v>209</v>
      </c>
      <c r="G1976" s="86" t="s">
        <v>679</v>
      </c>
      <c r="H1976" s="92">
        <v>-31889.000000000004</v>
      </c>
      <c r="I1976" s="99">
        <v>-18002.773259910166</v>
      </c>
      <c r="J1976" s="99">
        <v>-1148.5242268896031</v>
      </c>
      <c r="K1976" s="99">
        <v>-2908.5153430060759</v>
      </c>
      <c r="L1976" s="99">
        <v>-94.358958275451116</v>
      </c>
      <c r="M1976" s="99">
        <v>-7.4423924932651726</v>
      </c>
      <c r="N1976" s="99">
        <v>-3010.3166937747924</v>
      </c>
      <c r="O1976" s="99">
        <v>-2149.8286663582085</v>
      </c>
      <c r="P1976" s="99">
        <v>-361.69370450204087</v>
      </c>
      <c r="Q1976" s="99">
        <v>-116.66523900266819</v>
      </c>
      <c r="R1976" s="99">
        <v>-6.4815035932405589</v>
      </c>
      <c r="S1976" s="99">
        <v>-2634.6691134561584</v>
      </c>
      <c r="T1976" s="99">
        <v>-74.303469985111491</v>
      </c>
      <c r="U1976" s="99">
        <v>-1129.5570777114394</v>
      </c>
      <c r="V1976" s="99">
        <v>-4093.0250540091261</v>
      </c>
      <c r="W1976" s="99">
        <v>-748.49439170489427</v>
      </c>
      <c r="X1976" s="99">
        <v>-6045.3799934105709</v>
      </c>
      <c r="Y1976" s="99">
        <v>-658.93133262682204</v>
      </c>
      <c r="Z1976" s="99">
        <v>-9.6602219856842257</v>
      </c>
      <c r="AA1976" s="99">
        <v>-668.59155461250623</v>
      </c>
      <c r="AB1976" s="99">
        <v>-8.9300745292405708</v>
      </c>
      <c r="AC1976" s="99">
        <v>-294.56374733108225</v>
      </c>
      <c r="AD1976" s="99">
        <v>-75.251336085881732</v>
      </c>
    </row>
    <row r="1977" spans="4:30" hidden="1" outlineLevel="1" x14ac:dyDescent="0.2">
      <c r="D1977" s="86"/>
      <c r="F1977" s="91" t="s">
        <v>274</v>
      </c>
      <c r="G1977" s="86" t="s">
        <v>687</v>
      </c>
      <c r="H1977" s="92">
        <v>0</v>
      </c>
      <c r="I1977" s="99">
        <v>0</v>
      </c>
      <c r="J1977" s="99">
        <v>0</v>
      </c>
      <c r="K1977" s="99">
        <v>0</v>
      </c>
      <c r="L1977" s="99">
        <v>0</v>
      </c>
      <c r="M1977" s="99">
        <v>0</v>
      </c>
      <c r="N1977" s="99">
        <v>0</v>
      </c>
      <c r="O1977" s="99">
        <v>0</v>
      </c>
      <c r="P1977" s="99">
        <v>0</v>
      </c>
      <c r="Q1977" s="99">
        <v>0</v>
      </c>
      <c r="R1977" s="99">
        <v>0</v>
      </c>
      <c r="S1977" s="99">
        <v>0</v>
      </c>
      <c r="T1977" s="99">
        <v>0</v>
      </c>
      <c r="U1977" s="99">
        <v>0</v>
      </c>
      <c r="V1977" s="99">
        <v>0</v>
      </c>
      <c r="W1977" s="99">
        <v>0</v>
      </c>
      <c r="X1977" s="99">
        <v>0</v>
      </c>
      <c r="Y1977" s="99">
        <v>0</v>
      </c>
      <c r="Z1977" s="99">
        <v>0</v>
      </c>
      <c r="AA1977" s="99">
        <v>0</v>
      </c>
      <c r="AB1977" s="99">
        <v>0</v>
      </c>
      <c r="AC1977" s="99">
        <v>0</v>
      </c>
      <c r="AD1977" s="99">
        <v>0</v>
      </c>
    </row>
    <row r="1978" spans="4:30" hidden="1" outlineLevel="1" x14ac:dyDescent="0.2">
      <c r="D1978" s="86"/>
      <c r="F1978" s="91" t="s">
        <v>274</v>
      </c>
      <c r="G1978" s="86" t="s">
        <v>686</v>
      </c>
      <c r="H1978" s="92">
        <v>0</v>
      </c>
      <c r="I1978" s="99">
        <v>0</v>
      </c>
      <c r="J1978" s="99">
        <v>0</v>
      </c>
      <c r="K1978" s="99">
        <v>0</v>
      </c>
      <c r="L1978" s="99">
        <v>0</v>
      </c>
      <c r="M1978" s="99">
        <v>0</v>
      </c>
      <c r="N1978" s="99">
        <v>0</v>
      </c>
      <c r="O1978" s="99">
        <v>0</v>
      </c>
      <c r="P1978" s="99">
        <v>0</v>
      </c>
      <c r="Q1978" s="99">
        <v>0</v>
      </c>
      <c r="R1978" s="99">
        <v>0</v>
      </c>
      <c r="S1978" s="99">
        <v>0</v>
      </c>
      <c r="T1978" s="99">
        <v>0</v>
      </c>
      <c r="U1978" s="99">
        <v>0</v>
      </c>
      <c r="V1978" s="99">
        <v>0</v>
      </c>
      <c r="W1978" s="99">
        <v>0</v>
      </c>
      <c r="X1978" s="99">
        <v>0</v>
      </c>
      <c r="Y1978" s="99">
        <v>0</v>
      </c>
      <c r="Z1978" s="99">
        <v>0</v>
      </c>
      <c r="AA1978" s="99">
        <v>0</v>
      </c>
      <c r="AB1978" s="99">
        <v>0</v>
      </c>
      <c r="AC1978" s="99">
        <v>0</v>
      </c>
      <c r="AD1978" s="99">
        <v>0</v>
      </c>
    </row>
    <row r="1979" spans="4:30" hidden="1" outlineLevel="1" x14ac:dyDescent="0.2">
      <c r="D1979" s="86"/>
      <c r="F1979" s="91" t="s">
        <v>274</v>
      </c>
      <c r="G1979" s="86" t="s">
        <v>685</v>
      </c>
      <c r="H1979" s="92">
        <v>0</v>
      </c>
      <c r="I1979" s="99">
        <v>0</v>
      </c>
      <c r="J1979" s="99">
        <v>0</v>
      </c>
      <c r="K1979" s="99">
        <v>0</v>
      </c>
      <c r="L1979" s="99">
        <v>0</v>
      </c>
      <c r="M1979" s="99">
        <v>0</v>
      </c>
      <c r="N1979" s="99">
        <v>0</v>
      </c>
      <c r="O1979" s="99">
        <v>0</v>
      </c>
      <c r="P1979" s="99">
        <v>0</v>
      </c>
      <c r="Q1979" s="99">
        <v>0</v>
      </c>
      <c r="R1979" s="99">
        <v>0</v>
      </c>
      <c r="S1979" s="99">
        <v>0</v>
      </c>
      <c r="T1979" s="99">
        <v>0</v>
      </c>
      <c r="U1979" s="99">
        <v>0</v>
      </c>
      <c r="V1979" s="99">
        <v>0</v>
      </c>
      <c r="W1979" s="99">
        <v>0</v>
      </c>
      <c r="X1979" s="99">
        <v>0</v>
      </c>
      <c r="Y1979" s="99">
        <v>0</v>
      </c>
      <c r="Z1979" s="99">
        <v>0</v>
      </c>
      <c r="AA1979" s="99">
        <v>0</v>
      </c>
      <c r="AB1979" s="99">
        <v>0</v>
      </c>
      <c r="AC1979" s="99">
        <v>0</v>
      </c>
      <c r="AD1979" s="99">
        <v>0</v>
      </c>
    </row>
    <row r="1980" spans="4:30" hidden="1" outlineLevel="1" x14ac:dyDescent="0.2">
      <c r="D1980" s="86"/>
      <c r="F1980" s="91" t="s">
        <v>274</v>
      </c>
      <c r="G1980" s="86" t="s">
        <v>684</v>
      </c>
      <c r="H1980" s="92">
        <v>0</v>
      </c>
      <c r="I1980" s="99">
        <v>0</v>
      </c>
      <c r="J1980" s="99">
        <v>0</v>
      </c>
      <c r="K1980" s="99">
        <v>0</v>
      </c>
      <c r="L1980" s="99">
        <v>0</v>
      </c>
      <c r="M1980" s="99">
        <v>0</v>
      </c>
      <c r="N1980" s="99">
        <v>0</v>
      </c>
      <c r="O1980" s="99">
        <v>0</v>
      </c>
      <c r="P1980" s="99">
        <v>0</v>
      </c>
      <c r="Q1980" s="99">
        <v>0</v>
      </c>
      <c r="R1980" s="99">
        <v>0</v>
      </c>
      <c r="S1980" s="99">
        <v>0</v>
      </c>
      <c r="T1980" s="99">
        <v>0</v>
      </c>
      <c r="U1980" s="99">
        <v>0</v>
      </c>
      <c r="V1980" s="99">
        <v>0</v>
      </c>
      <c r="W1980" s="99">
        <v>0</v>
      </c>
      <c r="X1980" s="99">
        <v>0</v>
      </c>
      <c r="Y1980" s="99">
        <v>0</v>
      </c>
      <c r="Z1980" s="99">
        <v>0</v>
      </c>
      <c r="AA1980" s="99">
        <v>0</v>
      </c>
      <c r="AB1980" s="99">
        <v>0</v>
      </c>
      <c r="AC1980" s="99">
        <v>0</v>
      </c>
      <c r="AD1980" s="99">
        <v>0</v>
      </c>
    </row>
    <row r="1981" spans="4:30" hidden="1" outlineLevel="1" x14ac:dyDescent="0.2">
      <c r="D1981" s="86"/>
      <c r="F1981" s="91" t="s">
        <v>274</v>
      </c>
      <c r="G1981" s="86" t="s">
        <v>683</v>
      </c>
      <c r="H1981" s="92">
        <v>0</v>
      </c>
      <c r="I1981" s="99">
        <v>0</v>
      </c>
      <c r="J1981" s="99">
        <v>0</v>
      </c>
      <c r="K1981" s="99">
        <v>0</v>
      </c>
      <c r="L1981" s="99">
        <v>0</v>
      </c>
      <c r="M1981" s="99">
        <v>0</v>
      </c>
      <c r="N1981" s="99">
        <v>0</v>
      </c>
      <c r="O1981" s="99">
        <v>0</v>
      </c>
      <c r="P1981" s="99">
        <v>0</v>
      </c>
      <c r="Q1981" s="99">
        <v>0</v>
      </c>
      <c r="R1981" s="99">
        <v>0</v>
      </c>
      <c r="S1981" s="99">
        <v>0</v>
      </c>
      <c r="T1981" s="99">
        <v>0</v>
      </c>
      <c r="U1981" s="99">
        <v>0</v>
      </c>
      <c r="V1981" s="99">
        <v>0</v>
      </c>
      <c r="W1981" s="99">
        <v>0</v>
      </c>
      <c r="X1981" s="99">
        <v>0</v>
      </c>
      <c r="Y1981" s="99">
        <v>0</v>
      </c>
      <c r="Z1981" s="99">
        <v>0</v>
      </c>
      <c r="AA1981" s="99">
        <v>0</v>
      </c>
      <c r="AB1981" s="99">
        <v>0</v>
      </c>
      <c r="AC1981" s="99">
        <v>0</v>
      </c>
      <c r="AD1981" s="99">
        <v>0</v>
      </c>
    </row>
    <row r="1982" spans="4:30" hidden="1" outlineLevel="1" x14ac:dyDescent="0.2">
      <c r="D1982" s="86"/>
      <c r="F1982" s="91" t="s">
        <v>274</v>
      </c>
      <c r="G1982" s="86" t="s">
        <v>682</v>
      </c>
      <c r="H1982" s="92">
        <v>0</v>
      </c>
      <c r="I1982" s="99">
        <v>0</v>
      </c>
      <c r="J1982" s="99">
        <v>0</v>
      </c>
      <c r="K1982" s="99">
        <v>0</v>
      </c>
      <c r="L1982" s="99">
        <v>0</v>
      </c>
      <c r="M1982" s="99">
        <v>0</v>
      </c>
      <c r="N1982" s="99">
        <v>0</v>
      </c>
      <c r="O1982" s="99">
        <v>0</v>
      </c>
      <c r="P1982" s="99">
        <v>0</v>
      </c>
      <c r="Q1982" s="99">
        <v>0</v>
      </c>
      <c r="R1982" s="99">
        <v>0</v>
      </c>
      <c r="S1982" s="99">
        <v>0</v>
      </c>
      <c r="T1982" s="99">
        <v>0</v>
      </c>
      <c r="U1982" s="99">
        <v>0</v>
      </c>
      <c r="V1982" s="99">
        <v>0</v>
      </c>
      <c r="W1982" s="99">
        <v>0</v>
      </c>
      <c r="X1982" s="99">
        <v>0</v>
      </c>
      <c r="Y1982" s="99">
        <v>0</v>
      </c>
      <c r="Z1982" s="99">
        <v>0</v>
      </c>
      <c r="AA1982" s="99">
        <v>0</v>
      </c>
      <c r="AB1982" s="99">
        <v>0</v>
      </c>
      <c r="AC1982" s="99">
        <v>0</v>
      </c>
      <c r="AD1982" s="99">
        <v>0</v>
      </c>
    </row>
    <row r="1983" spans="4:30" hidden="1" outlineLevel="1" x14ac:dyDescent="0.2">
      <c r="D1983" s="86"/>
      <c r="F1983" s="91" t="s">
        <v>274</v>
      </c>
      <c r="G1983" s="86" t="s">
        <v>681</v>
      </c>
      <c r="H1983" s="92">
        <v>-68555</v>
      </c>
      <c r="I1983" s="99">
        <v>-43682.69013913587</v>
      </c>
      <c r="J1983" s="99">
        <v>-7643.5668444954754</v>
      </c>
      <c r="K1983" s="99">
        <v>-2146.7134109058998</v>
      </c>
      <c r="L1983" s="99">
        <v>-24.958063206239409</v>
      </c>
      <c r="M1983" s="99">
        <v>-1.9198510158645701</v>
      </c>
      <c r="N1983" s="99">
        <v>-2173.5913251280035</v>
      </c>
      <c r="O1983" s="99">
        <v>-187.82542438541708</v>
      </c>
      <c r="P1983" s="99">
        <v>-18.878534989334941</v>
      </c>
      <c r="Q1983" s="99">
        <v>-5.4395778782829485</v>
      </c>
      <c r="R1983" s="99">
        <v>-0.6399503386215234</v>
      </c>
      <c r="S1983" s="99">
        <v>-212.78348759165652</v>
      </c>
      <c r="T1983" s="99">
        <v>-1.2799006772430468</v>
      </c>
      <c r="U1983" s="99">
        <v>-11.199130925876659</v>
      </c>
      <c r="V1983" s="99">
        <v>-7.9993792327690425</v>
      </c>
      <c r="W1983" s="99">
        <v>-0.95992550793228504</v>
      </c>
      <c r="X1983" s="99">
        <v>-21.438336343821035</v>
      </c>
      <c r="Y1983" s="99">
        <v>-51.516002259032632</v>
      </c>
      <c r="Z1983" s="99">
        <v>-0.3199751693107617</v>
      </c>
      <c r="AA1983" s="99">
        <v>-51.835977428343391</v>
      </c>
      <c r="AB1983" s="99">
        <v>-3.1997516931076171</v>
      </c>
      <c r="AC1983" s="99">
        <v>-14748.295503871626</v>
      </c>
      <c r="AD1983" s="99">
        <v>-17.598634312091892</v>
      </c>
    </row>
    <row r="1984" spans="4:30" collapsed="1" x14ac:dyDescent="0.2">
      <c r="D1984" s="86" t="s">
        <v>451</v>
      </c>
      <c r="E1984" s="104">
        <v>-68555</v>
      </c>
      <c r="F1984" s="104" t="s">
        <v>274</v>
      </c>
      <c r="G1984" s="86" t="s">
        <v>679</v>
      </c>
      <c r="H1984" s="92">
        <v>-68555</v>
      </c>
      <c r="I1984" s="99">
        <v>-43682.69013913587</v>
      </c>
      <c r="J1984" s="99">
        <v>-7643.5668444954754</v>
      </c>
      <c r="K1984" s="99">
        <v>-2146.7134109058998</v>
      </c>
      <c r="L1984" s="99">
        <v>-24.958063206239409</v>
      </c>
      <c r="M1984" s="99">
        <v>-1.9198510158645701</v>
      </c>
      <c r="N1984" s="99">
        <v>-2173.5913251280035</v>
      </c>
      <c r="O1984" s="99">
        <v>-187.82542438541708</v>
      </c>
      <c r="P1984" s="99">
        <v>-18.878534989334941</v>
      </c>
      <c r="Q1984" s="99">
        <v>-5.4395778782829485</v>
      </c>
      <c r="R1984" s="99">
        <v>-0.6399503386215234</v>
      </c>
      <c r="S1984" s="99">
        <v>-212.78348759165652</v>
      </c>
      <c r="T1984" s="99">
        <v>-1.2799006772430468</v>
      </c>
      <c r="U1984" s="99">
        <v>-11.199130925876659</v>
      </c>
      <c r="V1984" s="99">
        <v>-7.9993792327690425</v>
      </c>
      <c r="W1984" s="99">
        <v>-0.95992550793228504</v>
      </c>
      <c r="X1984" s="99">
        <v>-21.438336343821035</v>
      </c>
      <c r="Y1984" s="99">
        <v>-51.516002259032632</v>
      </c>
      <c r="Z1984" s="99">
        <v>-0.3199751693107617</v>
      </c>
      <c r="AA1984" s="99">
        <v>-51.835977428343391</v>
      </c>
      <c r="AB1984" s="99">
        <v>-3.1997516931076171</v>
      </c>
      <c r="AC1984" s="99">
        <v>-14748.295503871626</v>
      </c>
      <c r="AD1984" s="99">
        <v>-17.598634312091892</v>
      </c>
    </row>
    <row r="1985" spans="4:30" hidden="1" outlineLevel="1" x14ac:dyDescent="0.2">
      <c r="F1985" s="91" t="s">
        <v>219</v>
      </c>
      <c r="G1985" s="86" t="s">
        <v>687</v>
      </c>
      <c r="H1985" s="92">
        <v>-15462.460521743627</v>
      </c>
      <c r="I1985" s="99">
        <v>-7616.5450436222382</v>
      </c>
      <c r="J1985" s="99">
        <v>-376.51303712763922</v>
      </c>
      <c r="K1985" s="99">
        <v>-1379.1456767407194</v>
      </c>
      <c r="L1985" s="99">
        <v>-43.410609388105733</v>
      </c>
      <c r="M1985" s="99">
        <v>-4.0709080417423165</v>
      </c>
      <c r="N1985" s="99">
        <v>-1426.6271941705675</v>
      </c>
      <c r="O1985" s="99">
        <v>-1048.3652552766991</v>
      </c>
      <c r="P1985" s="99">
        <v>-195.34099007704822</v>
      </c>
      <c r="Q1985" s="99">
        <v>-88.270956166489071</v>
      </c>
      <c r="R1985" s="99">
        <v>-3.9694462287399745</v>
      </c>
      <c r="S1985" s="99">
        <v>-1335.9466477489764</v>
      </c>
      <c r="T1985" s="99">
        <v>-36.622083585386989</v>
      </c>
      <c r="U1985" s="99">
        <v>-599.31415813676438</v>
      </c>
      <c r="V1985" s="99">
        <v>-3167.3921655481918</v>
      </c>
      <c r="W1985" s="99">
        <v>-571.97852790428828</v>
      </c>
      <c r="X1985" s="99">
        <v>-4375.3069351746317</v>
      </c>
      <c r="Y1985" s="99">
        <v>-321.95130634894235</v>
      </c>
      <c r="Z1985" s="99">
        <v>-5.3925613168629649</v>
      </c>
      <c r="AA1985" s="99">
        <v>-327.34386766580531</v>
      </c>
      <c r="AB1985" s="99">
        <v>-4.1777962337686052</v>
      </c>
      <c r="AC1985" s="99">
        <v>0</v>
      </c>
      <c r="AD1985" s="99">
        <v>0</v>
      </c>
    </row>
    <row r="1986" spans="4:30" hidden="1" outlineLevel="1" x14ac:dyDescent="0.2">
      <c r="F1986" s="91" t="s">
        <v>219</v>
      </c>
      <c r="G1986" s="86" t="s">
        <v>686</v>
      </c>
      <c r="H1986" s="92">
        <v>-8195.4445170945637</v>
      </c>
      <c r="I1986" s="99">
        <v>-4036.9365683540468</v>
      </c>
      <c r="J1986" s="99">
        <v>-199.56019945229102</v>
      </c>
      <c r="K1986" s="99">
        <v>-730.97757364200186</v>
      </c>
      <c r="L1986" s="99">
        <v>-23.008578757125687</v>
      </c>
      <c r="M1986" s="99">
        <v>-2.1576708922475598</v>
      </c>
      <c r="N1986" s="99">
        <v>-756.14382329137504</v>
      </c>
      <c r="O1986" s="99">
        <v>-555.65666739700805</v>
      </c>
      <c r="P1986" s="99">
        <v>-103.53502560860487</v>
      </c>
      <c r="Q1986" s="99">
        <v>-46.785550250302023</v>
      </c>
      <c r="R1986" s="99">
        <v>-2.1038938974481094</v>
      </c>
      <c r="S1986" s="99">
        <v>-708.08113715336299</v>
      </c>
      <c r="T1986" s="99">
        <v>-19.410510617141668</v>
      </c>
      <c r="U1986" s="99">
        <v>-317.64969905095205</v>
      </c>
      <c r="V1986" s="99">
        <v>-1678.7875849466047</v>
      </c>
      <c r="W1986" s="99">
        <v>-303.16121317284495</v>
      </c>
      <c r="X1986" s="99">
        <v>-2319.0090077875434</v>
      </c>
      <c r="Y1986" s="99">
        <v>-170.64128084133256</v>
      </c>
      <c r="Z1986" s="99">
        <v>-2.8581762272074167</v>
      </c>
      <c r="AA1986" s="99">
        <v>-173.49945706853998</v>
      </c>
      <c r="AB1986" s="99">
        <v>-2.2143239874035445</v>
      </c>
      <c r="AC1986" s="99">
        <v>0</v>
      </c>
      <c r="AD1986" s="99">
        <v>0</v>
      </c>
    </row>
    <row r="1987" spans="4:30" hidden="1" outlineLevel="1" x14ac:dyDescent="0.2">
      <c r="F1987" s="91" t="s">
        <v>219</v>
      </c>
      <c r="G1987" s="86" t="s">
        <v>685</v>
      </c>
      <c r="H1987" s="92">
        <v>-1800.2931217128021</v>
      </c>
      <c r="I1987" s="99">
        <v>-876.50408959225206</v>
      </c>
      <c r="J1987" s="99">
        <v>-42.301233967201249</v>
      </c>
      <c r="K1987" s="99">
        <v>-153.88982083763304</v>
      </c>
      <c r="L1987" s="99">
        <v>-4.7535117741260802</v>
      </c>
      <c r="M1987" s="99">
        <v>-0.59202475171079227</v>
      </c>
      <c r="N1987" s="99">
        <v>-159.23535736346992</v>
      </c>
      <c r="O1987" s="99">
        <v>-116.26616491227068</v>
      </c>
      <c r="P1987" s="99">
        <v>-21.613744449464185</v>
      </c>
      <c r="Q1987" s="99">
        <v>-12.86043548353371</v>
      </c>
      <c r="R1987" s="99">
        <v>0</v>
      </c>
      <c r="S1987" s="99">
        <v>-150.74034484526857</v>
      </c>
      <c r="T1987" s="99">
        <v>-4.0598148435658423</v>
      </c>
      <c r="U1987" s="99">
        <v>-66.461486918780864</v>
      </c>
      <c r="V1987" s="99">
        <v>-463.01611815943409</v>
      </c>
      <c r="W1987" s="99">
        <v>0</v>
      </c>
      <c r="X1987" s="99">
        <v>-533.53741992178084</v>
      </c>
      <c r="Y1987" s="99">
        <v>-34.992709324549658</v>
      </c>
      <c r="Z1987" s="99">
        <v>-0.58332941512371939</v>
      </c>
      <c r="AA1987" s="99">
        <v>-35.576038739673379</v>
      </c>
      <c r="AB1987" s="99">
        <v>-0.46727997297974094</v>
      </c>
      <c r="AC1987" s="99">
        <v>-1.588851802622091</v>
      </c>
      <c r="AD1987" s="99">
        <v>-0.34250550755451442</v>
      </c>
    </row>
    <row r="1988" spans="4:30" hidden="1" outlineLevel="1" x14ac:dyDescent="0.2">
      <c r="F1988" s="91" t="s">
        <v>219</v>
      </c>
      <c r="G1988" s="86" t="s">
        <v>684</v>
      </c>
      <c r="H1988" s="92">
        <v>-8260.3161831502966</v>
      </c>
      <c r="I1988" s="99">
        <v>-5520.7216120408111</v>
      </c>
      <c r="J1988" s="99">
        <v>-260.23240474390803</v>
      </c>
      <c r="K1988" s="99">
        <v>-944.91983296255137</v>
      </c>
      <c r="L1988" s="99">
        <v>-29.202939666103852</v>
      </c>
      <c r="M1988" s="99">
        <v>0</v>
      </c>
      <c r="N1988" s="99">
        <v>-974.12277262865518</v>
      </c>
      <c r="O1988" s="99">
        <v>-708.52471685687419</v>
      </c>
      <c r="P1988" s="99">
        <v>-131.96277619406737</v>
      </c>
      <c r="Q1988" s="99">
        <v>0</v>
      </c>
      <c r="R1988" s="99">
        <v>0</v>
      </c>
      <c r="S1988" s="99">
        <v>-840.48749305094157</v>
      </c>
      <c r="T1988" s="99">
        <v>-25.258469525355448</v>
      </c>
      <c r="U1988" s="99">
        <v>-407.36195741467907</v>
      </c>
      <c r="V1988" s="99">
        <v>0</v>
      </c>
      <c r="W1988" s="99">
        <v>0</v>
      </c>
      <c r="X1988" s="99">
        <v>-432.62042694003452</v>
      </c>
      <c r="Y1988" s="99">
        <v>-213.65276282147701</v>
      </c>
      <c r="Z1988" s="99">
        <v>-3.5645644303179655</v>
      </c>
      <c r="AA1988" s="99">
        <v>-217.21732725179498</v>
      </c>
      <c r="AB1988" s="99">
        <v>-2.8878944591709041</v>
      </c>
      <c r="AC1988" s="99">
        <v>-9.8935252031735228</v>
      </c>
      <c r="AD1988" s="99">
        <v>-2.1327268318065431</v>
      </c>
    </row>
    <row r="1989" spans="4:30" hidden="1" outlineLevel="1" x14ac:dyDescent="0.2">
      <c r="F1989" s="91" t="s">
        <v>219</v>
      </c>
      <c r="G1989" s="86" t="s">
        <v>683</v>
      </c>
      <c r="H1989" s="92">
        <v>-4250.6371774574754</v>
      </c>
      <c r="I1989" s="99">
        <v>-3178.2075878260216</v>
      </c>
      <c r="J1989" s="99">
        <v>-153.22240073363014</v>
      </c>
      <c r="K1989" s="99">
        <v>-462.33583652256505</v>
      </c>
      <c r="L1989" s="99">
        <v>0</v>
      </c>
      <c r="M1989" s="99">
        <v>0</v>
      </c>
      <c r="N1989" s="99">
        <v>-462.33583652256505</v>
      </c>
      <c r="O1989" s="99">
        <v>-294.60219455330719</v>
      </c>
      <c r="P1989" s="99">
        <v>0</v>
      </c>
      <c r="Q1989" s="99">
        <v>0</v>
      </c>
      <c r="R1989" s="99">
        <v>0</v>
      </c>
      <c r="S1989" s="99">
        <v>-294.60219455330719</v>
      </c>
      <c r="T1989" s="99">
        <v>-7.9654253046731034</v>
      </c>
      <c r="U1989" s="99">
        <v>0</v>
      </c>
      <c r="V1989" s="99">
        <v>0</v>
      </c>
      <c r="W1989" s="99">
        <v>0</v>
      </c>
      <c r="X1989" s="99">
        <v>-7.9654253046731034</v>
      </c>
      <c r="Y1989" s="99">
        <v>-108.66227921071844</v>
      </c>
      <c r="Z1989" s="99">
        <v>0</v>
      </c>
      <c r="AA1989" s="99">
        <v>-108.66227921071844</v>
      </c>
      <c r="AB1989" s="99">
        <v>-1.1275919669047221</v>
      </c>
      <c r="AC1989" s="99">
        <v>-38.286084168595735</v>
      </c>
      <c r="AD1989" s="99">
        <v>-6.2277771710583893</v>
      </c>
    </row>
    <row r="1990" spans="4:30" hidden="1" outlineLevel="1" x14ac:dyDescent="0.2">
      <c r="F1990" s="91" t="s">
        <v>219</v>
      </c>
      <c r="G1990" s="86" t="s">
        <v>682</v>
      </c>
      <c r="H1990" s="92">
        <v>-130.65132892285519</v>
      </c>
      <c r="I1990" s="99">
        <v>-49.023917792040919</v>
      </c>
      <c r="J1990" s="99">
        <v>-3.177066655417895</v>
      </c>
      <c r="K1990" s="99">
        <v>-10.659403034805988</v>
      </c>
      <c r="L1990" s="99">
        <v>-0.3387800277790155</v>
      </c>
      <c r="M1990" s="99">
        <v>-3.1231558151567588E-2</v>
      </c>
      <c r="N1990" s="99">
        <v>-11.029414620736572</v>
      </c>
      <c r="O1990" s="99">
        <v>-9.7183264802420037</v>
      </c>
      <c r="P1990" s="99">
        <v>-1.8015907326463931</v>
      </c>
      <c r="Q1990" s="99">
        <v>-0.81859671552986291</v>
      </c>
      <c r="R1990" s="99">
        <v>-3.7928973339900952E-2</v>
      </c>
      <c r="S1990" s="99">
        <v>-12.376442901758159</v>
      </c>
      <c r="T1990" s="99">
        <v>-0.37242468691469738</v>
      </c>
      <c r="U1990" s="99">
        <v>-6.5392195803912729</v>
      </c>
      <c r="V1990" s="99">
        <v>-37.126973831701036</v>
      </c>
      <c r="W1990" s="99">
        <v>-7.0438558801741378</v>
      </c>
      <c r="X1990" s="99">
        <v>-51.082473979181145</v>
      </c>
      <c r="Y1990" s="99">
        <v>-2.6329875875762125</v>
      </c>
      <c r="Z1990" s="99">
        <v>-4.2860840536784399E-2</v>
      </c>
      <c r="AA1990" s="99">
        <v>-2.6758484281129968</v>
      </c>
      <c r="AB1990" s="99">
        <v>-4.7807819876255618E-2</v>
      </c>
      <c r="AC1990" s="99">
        <v>-1.0337800862684345</v>
      </c>
      <c r="AD1990" s="99">
        <v>-0.20457663946283514</v>
      </c>
    </row>
    <row r="1991" spans="4:30" hidden="1" outlineLevel="1" x14ac:dyDescent="0.2">
      <c r="F1991" s="91" t="s">
        <v>219</v>
      </c>
      <c r="G1991" s="86" t="s">
        <v>681</v>
      </c>
      <c r="H1991" s="92">
        <v>-2046.1971499183821</v>
      </c>
      <c r="I1991" s="99">
        <v>-956.88088235690975</v>
      </c>
      <c r="J1991" s="99">
        <v>-250.68694806904196</v>
      </c>
      <c r="K1991" s="99">
        <v>-71.162839063177898</v>
      </c>
      <c r="L1991" s="99">
        <v>-22.970970968762476</v>
      </c>
      <c r="M1991" s="99">
        <v>-3.728651192879441</v>
      </c>
      <c r="N1991" s="99">
        <v>-97.86246122481981</v>
      </c>
      <c r="O1991" s="99">
        <v>-20.194977150790258</v>
      </c>
      <c r="P1991" s="99">
        <v>-5.9799835945696662</v>
      </c>
      <c r="Q1991" s="99">
        <v>-12.989941351851579</v>
      </c>
      <c r="R1991" s="99">
        <v>-2.2826437175989369</v>
      </c>
      <c r="S1991" s="99">
        <v>-41.447545814810439</v>
      </c>
      <c r="T1991" s="99">
        <v>-0.13899514828920151</v>
      </c>
      <c r="U1991" s="99">
        <v>-3.5477990710015681</v>
      </c>
      <c r="V1991" s="99">
        <v>-19.103093208734659</v>
      </c>
      <c r="W1991" s="99">
        <v>-3.4240034129549017</v>
      </c>
      <c r="X1991" s="99">
        <v>-26.213890840980334</v>
      </c>
      <c r="Y1991" s="99">
        <v>-5.5904815915204473</v>
      </c>
      <c r="Z1991" s="99">
        <v>-0.10134361175576394</v>
      </c>
      <c r="AA1991" s="99">
        <v>-5.6918252032762116</v>
      </c>
      <c r="AB1991" s="99">
        <v>-0.1049424138759904</v>
      </c>
      <c r="AC1991" s="99">
        <v>-594.51141192730267</v>
      </c>
      <c r="AD1991" s="99">
        <v>-72.797242067365303</v>
      </c>
    </row>
    <row r="1992" spans="4:30" collapsed="1" x14ac:dyDescent="0.2">
      <c r="D1992" s="84" t="s">
        <v>450</v>
      </c>
      <c r="E1992" s="104">
        <v>-40146</v>
      </c>
      <c r="F1992" s="102" t="s">
        <v>219</v>
      </c>
      <c r="G1992" s="86" t="s">
        <v>679</v>
      </c>
      <c r="H1992" s="92">
        <v>-40146</v>
      </c>
      <c r="I1992" s="99">
        <v>-22234.819701584322</v>
      </c>
      <c r="J1992" s="99">
        <v>-1285.6932907491296</v>
      </c>
      <c r="K1992" s="99">
        <v>-3753.0909828034551</v>
      </c>
      <c r="L1992" s="99">
        <v>-123.68539058200284</v>
      </c>
      <c r="M1992" s="99">
        <v>-10.580486436731677</v>
      </c>
      <c r="N1992" s="99">
        <v>-3887.3568598221896</v>
      </c>
      <c r="O1992" s="99">
        <v>-2753.328302627192</v>
      </c>
      <c r="P1992" s="99">
        <v>-460.23411065640067</v>
      </c>
      <c r="Q1992" s="99">
        <v>-161.72547996770624</v>
      </c>
      <c r="R1992" s="99">
        <v>-8.3939128171269211</v>
      </c>
      <c r="S1992" s="99">
        <v>-3383.6818060684259</v>
      </c>
      <c r="T1992" s="99">
        <v>-93.827723711326939</v>
      </c>
      <c r="U1992" s="99">
        <v>-1400.874320172569</v>
      </c>
      <c r="V1992" s="99">
        <v>-5365.4259356946659</v>
      </c>
      <c r="W1992" s="99">
        <v>-885.60760037026216</v>
      </c>
      <c r="X1992" s="99">
        <v>-7745.7355799488232</v>
      </c>
      <c r="Y1992" s="99">
        <v>-858.12380772611664</v>
      </c>
      <c r="Z1992" s="99">
        <v>-12.542835841804614</v>
      </c>
      <c r="AA1992" s="99">
        <v>-870.66664356792126</v>
      </c>
      <c r="AB1992" s="99">
        <v>-11.027636853979761</v>
      </c>
      <c r="AC1992" s="99">
        <v>-645.31365318796259</v>
      </c>
      <c r="AD1992" s="99">
        <v>-81.704828217247595</v>
      </c>
    </row>
    <row r="1993" spans="4:30" hidden="1" outlineLevel="1" x14ac:dyDescent="0.2">
      <c r="F1993" s="91" t="s">
        <v>209</v>
      </c>
      <c r="G1993" s="86" t="s">
        <v>687</v>
      </c>
      <c r="H1993" s="92">
        <v>67779.374817501492</v>
      </c>
      <c r="I1993" s="99">
        <v>33386.967138904009</v>
      </c>
      <c r="J1993" s="99">
        <v>1650.4370847876141</v>
      </c>
      <c r="K1993" s="99">
        <v>6045.4564537316555</v>
      </c>
      <c r="L1993" s="99">
        <v>190.28950538854954</v>
      </c>
      <c r="M1993" s="99">
        <v>17.84474092081426</v>
      </c>
      <c r="N1993" s="99">
        <v>6253.5907000410189</v>
      </c>
      <c r="O1993" s="99">
        <v>4595.487340654643</v>
      </c>
      <c r="P1993" s="99">
        <v>856.27317625390913</v>
      </c>
      <c r="Q1993" s="99">
        <v>386.9339045421886</v>
      </c>
      <c r="R1993" s="99">
        <v>17.399985169070977</v>
      </c>
      <c r="S1993" s="99">
        <v>5856.0944066198108</v>
      </c>
      <c r="T1993" s="99">
        <v>160.53214340895244</v>
      </c>
      <c r="U1993" s="99">
        <v>2627.0811751250617</v>
      </c>
      <c r="V1993" s="99">
        <v>13884.197827429589</v>
      </c>
      <c r="W1993" s="99">
        <v>2507.2560072745637</v>
      </c>
      <c r="X1993" s="99">
        <v>19179.067153238168</v>
      </c>
      <c r="Y1993" s="99">
        <v>1411.2668701933403</v>
      </c>
      <c r="Z1993" s="99">
        <v>23.638180625136247</v>
      </c>
      <c r="AA1993" s="99">
        <v>1434.9050508184766</v>
      </c>
      <c r="AB1993" s="99">
        <v>18.313283092399896</v>
      </c>
      <c r="AC1993" s="99">
        <v>0</v>
      </c>
      <c r="AD1993" s="99">
        <v>0</v>
      </c>
    </row>
    <row r="1994" spans="4:30" hidden="1" outlineLevel="1" x14ac:dyDescent="0.2">
      <c r="F1994" s="91" t="s">
        <v>209</v>
      </c>
      <c r="G1994" s="86" t="s">
        <v>686</v>
      </c>
      <c r="H1994" s="92">
        <v>247.65351004820425</v>
      </c>
      <c r="I1994" s="99">
        <v>121.98990657669245</v>
      </c>
      <c r="J1994" s="99">
        <v>6.0303969793453644</v>
      </c>
      <c r="K1994" s="99">
        <v>22.088998528555674</v>
      </c>
      <c r="L1994" s="99">
        <v>0.69528324894850568</v>
      </c>
      <c r="M1994" s="99">
        <v>6.5201438296526665E-2</v>
      </c>
      <c r="N1994" s="99">
        <v>22.849483215800706</v>
      </c>
      <c r="O1994" s="99">
        <v>16.791075063167167</v>
      </c>
      <c r="P1994" s="99">
        <v>3.1286664745784725</v>
      </c>
      <c r="Q1994" s="99">
        <v>1.4137861240907525</v>
      </c>
      <c r="R1994" s="99">
        <v>6.3576381657542855E-2</v>
      </c>
      <c r="S1994" s="99">
        <v>21.397104043493936</v>
      </c>
      <c r="T1994" s="99">
        <v>0.58655525958795329</v>
      </c>
      <c r="U1994" s="99">
        <v>9.5988768847907391</v>
      </c>
      <c r="V1994" s="99">
        <v>50.730334049624972</v>
      </c>
      <c r="W1994" s="99">
        <v>9.1610575114165762</v>
      </c>
      <c r="X1994" s="99">
        <v>70.076823705420239</v>
      </c>
      <c r="Y1994" s="99">
        <v>5.1565125078120015</v>
      </c>
      <c r="Z1994" s="99">
        <v>8.6369613451448501E-2</v>
      </c>
      <c r="AA1994" s="99">
        <v>5.2428821212634498</v>
      </c>
      <c r="AB1994" s="99">
        <v>6.691340618810461E-2</v>
      </c>
      <c r="AC1994" s="99">
        <v>0</v>
      </c>
      <c r="AD1994" s="99">
        <v>0</v>
      </c>
    </row>
    <row r="1995" spans="4:30" hidden="1" outlineLevel="1" x14ac:dyDescent="0.2">
      <c r="F1995" s="91" t="s">
        <v>209</v>
      </c>
      <c r="G1995" s="86" t="s">
        <v>685</v>
      </c>
      <c r="H1995" s="92">
        <v>54.473499892266979</v>
      </c>
      <c r="I1995" s="99">
        <v>26.52137302204946</v>
      </c>
      <c r="J1995" s="99">
        <v>1.2799561561190578</v>
      </c>
      <c r="K1995" s="99">
        <v>4.656417912014386</v>
      </c>
      <c r="L1995" s="99">
        <v>0.14383236818090508</v>
      </c>
      <c r="M1995" s="99">
        <v>1.7913560774955827E-2</v>
      </c>
      <c r="N1995" s="99">
        <v>4.8181638409702465</v>
      </c>
      <c r="O1995" s="99">
        <v>3.5179965114776648</v>
      </c>
      <c r="P1995" s="99">
        <v>0.65399144824772493</v>
      </c>
      <c r="Q1995" s="99">
        <v>0.38913270426777641</v>
      </c>
      <c r="R1995" s="99">
        <v>0</v>
      </c>
      <c r="S1995" s="99">
        <v>4.5611206639931661</v>
      </c>
      <c r="T1995" s="99">
        <v>0.12284239759423349</v>
      </c>
      <c r="U1995" s="99">
        <v>2.0110001848286059</v>
      </c>
      <c r="V1995" s="99">
        <v>14.010001015101054</v>
      </c>
      <c r="W1995" s="99">
        <v>0</v>
      </c>
      <c r="X1995" s="99">
        <v>16.143843597523894</v>
      </c>
      <c r="Y1995" s="99">
        <v>1.0588138812680941</v>
      </c>
      <c r="Z1995" s="99">
        <v>1.7650456166641539E-2</v>
      </c>
      <c r="AA1995" s="99">
        <v>1.0764643374347356</v>
      </c>
      <c r="AB1995" s="99">
        <v>1.4139017280448802E-2</v>
      </c>
      <c r="AC1995" s="99">
        <v>4.8075681373830129E-2</v>
      </c>
      <c r="AD1995" s="99">
        <v>1.0363575522146597E-2</v>
      </c>
    </row>
    <row r="1996" spans="4:30" hidden="1" outlineLevel="1" x14ac:dyDescent="0.2">
      <c r="F1996" s="91" t="s">
        <v>209</v>
      </c>
      <c r="G1996" s="86" t="s">
        <v>684</v>
      </c>
      <c r="H1996" s="92">
        <v>34901.08848688579</v>
      </c>
      <c r="I1996" s="99">
        <v>23325.885985615583</v>
      </c>
      <c r="J1996" s="99">
        <v>1099.5213722749284</v>
      </c>
      <c r="K1996" s="99">
        <v>3992.4295840527989</v>
      </c>
      <c r="L1996" s="99">
        <v>123.38684848927568</v>
      </c>
      <c r="M1996" s="99">
        <v>0</v>
      </c>
      <c r="N1996" s="99">
        <v>4115.8164325420748</v>
      </c>
      <c r="O1996" s="99">
        <v>2993.6243710148947</v>
      </c>
      <c r="P1996" s="99">
        <v>557.56274055453457</v>
      </c>
      <c r="Q1996" s="99">
        <v>0</v>
      </c>
      <c r="R1996" s="99">
        <v>0</v>
      </c>
      <c r="S1996" s="99">
        <v>3551.1871115694294</v>
      </c>
      <c r="T1996" s="99">
        <v>106.72086399621766</v>
      </c>
      <c r="U1996" s="99">
        <v>1721.1660433679106</v>
      </c>
      <c r="V1996" s="99">
        <v>0</v>
      </c>
      <c r="W1996" s="99">
        <v>0</v>
      </c>
      <c r="X1996" s="99">
        <v>1827.8869073641283</v>
      </c>
      <c r="Y1996" s="99">
        <v>902.71532171013951</v>
      </c>
      <c r="Z1996" s="99">
        <v>15.060825256726059</v>
      </c>
      <c r="AA1996" s="99">
        <v>917.77614696686555</v>
      </c>
      <c r="AB1996" s="99">
        <v>12.201792016860988</v>
      </c>
      <c r="AC1996" s="99">
        <v>41.801644260002909</v>
      </c>
      <c r="AD1996" s="99">
        <v>9.0110942759152497</v>
      </c>
    </row>
    <row r="1997" spans="4:30" hidden="1" outlineLevel="1" x14ac:dyDescent="0.2">
      <c r="F1997" s="91" t="s">
        <v>209</v>
      </c>
      <c r="G1997" s="86" t="s">
        <v>683</v>
      </c>
      <c r="H1997" s="92">
        <v>14404.10848803746</v>
      </c>
      <c r="I1997" s="99">
        <v>10769.972825564188</v>
      </c>
      <c r="J1997" s="99">
        <v>519.22382241170249</v>
      </c>
      <c r="K1997" s="99">
        <v>1566.7146522164448</v>
      </c>
      <c r="L1997" s="99">
        <v>0</v>
      </c>
      <c r="M1997" s="99">
        <v>0</v>
      </c>
      <c r="N1997" s="99">
        <v>1566.7146522164448</v>
      </c>
      <c r="O1997" s="99">
        <v>998.31667441868115</v>
      </c>
      <c r="P1997" s="99">
        <v>0</v>
      </c>
      <c r="Q1997" s="99">
        <v>0</v>
      </c>
      <c r="R1997" s="99">
        <v>0</v>
      </c>
      <c r="S1997" s="99">
        <v>998.31667441868115</v>
      </c>
      <c r="T1997" s="99">
        <v>26.992388541263136</v>
      </c>
      <c r="U1997" s="99">
        <v>0</v>
      </c>
      <c r="V1997" s="99">
        <v>0</v>
      </c>
      <c r="W1997" s="99">
        <v>0</v>
      </c>
      <c r="X1997" s="99">
        <v>26.992388541263136</v>
      </c>
      <c r="Y1997" s="99">
        <v>368.22320818377227</v>
      </c>
      <c r="Z1997" s="99">
        <v>0</v>
      </c>
      <c r="AA1997" s="99">
        <v>368.22320818377227</v>
      </c>
      <c r="AB1997" s="99">
        <v>3.8210640766216408</v>
      </c>
      <c r="AC1997" s="99">
        <v>129.73982180159945</v>
      </c>
      <c r="AD1997" s="99">
        <v>21.104030823187223</v>
      </c>
    </row>
    <row r="1998" spans="4:30" hidden="1" outlineLevel="1" x14ac:dyDescent="0.2">
      <c r="F1998" s="91" t="s">
        <v>209</v>
      </c>
      <c r="G1998" s="86" t="s">
        <v>682</v>
      </c>
      <c r="H1998" s="92">
        <v>17843.228837084407</v>
      </c>
      <c r="I1998" s="99">
        <v>6695.2628103025618</v>
      </c>
      <c r="J1998" s="99">
        <v>433.89629352155112</v>
      </c>
      <c r="K1998" s="99">
        <v>1455.7691007418709</v>
      </c>
      <c r="L1998" s="99">
        <v>46.267646957223789</v>
      </c>
      <c r="M1998" s="99">
        <v>4.2653361709483866</v>
      </c>
      <c r="N1998" s="99">
        <v>1506.3020838700431</v>
      </c>
      <c r="O1998" s="99">
        <v>1327.2450018694044</v>
      </c>
      <c r="P1998" s="99">
        <v>246.04568494179878</v>
      </c>
      <c r="Q1998" s="99">
        <v>111.79686147019278</v>
      </c>
      <c r="R1998" s="99">
        <v>5.1800112286583584</v>
      </c>
      <c r="S1998" s="99">
        <v>1690.2675595100543</v>
      </c>
      <c r="T1998" s="99">
        <v>50.862543595880609</v>
      </c>
      <c r="U1998" s="99">
        <v>893.07006940404165</v>
      </c>
      <c r="V1998" s="99">
        <v>5070.4810702587456</v>
      </c>
      <c r="W1998" s="99">
        <v>961.98893192737592</v>
      </c>
      <c r="X1998" s="99">
        <v>6976.4026151860444</v>
      </c>
      <c r="Y1998" s="99">
        <v>359.5906787757645</v>
      </c>
      <c r="Z1998" s="99">
        <v>5.8535630073782086</v>
      </c>
      <c r="AA1998" s="99">
        <v>365.44424178314273</v>
      </c>
      <c r="AB1998" s="99">
        <v>6.5291786718666565</v>
      </c>
      <c r="AC1998" s="99">
        <v>141.1847456783253</v>
      </c>
      <c r="AD1998" s="99">
        <v>27.939308560821853</v>
      </c>
    </row>
    <row r="1999" spans="4:30" hidden="1" outlineLevel="1" x14ac:dyDescent="0.2">
      <c r="F1999" s="91" t="s">
        <v>209</v>
      </c>
      <c r="G1999" s="86" t="s">
        <v>681</v>
      </c>
      <c r="H1999" s="92">
        <v>13449.072360550377</v>
      </c>
      <c r="I1999" s="99">
        <v>9609.3755475273356</v>
      </c>
      <c r="J1999" s="99">
        <v>1644.4805752554025</v>
      </c>
      <c r="K1999" s="99">
        <v>473.52177368154457</v>
      </c>
      <c r="L1999" s="99">
        <v>79.155281033970255</v>
      </c>
      <c r="M1999" s="99">
        <v>12.50615481581621</v>
      </c>
      <c r="N1999" s="99">
        <v>565.18320953133104</v>
      </c>
      <c r="O1999" s="99">
        <v>88.36026947999612</v>
      </c>
      <c r="P1999" s="99">
        <v>22.693364951690448</v>
      </c>
      <c r="Q1999" s="99">
        <v>43.405324525427226</v>
      </c>
      <c r="R1999" s="99">
        <v>7.5757339639858543</v>
      </c>
      <c r="S1999" s="99">
        <v>162.03469292109963</v>
      </c>
      <c r="T1999" s="99">
        <v>0.61452375307039842</v>
      </c>
      <c r="U1999" s="99">
        <v>13.510062825367033</v>
      </c>
      <c r="V1999" s="99">
        <v>63.865661882168844</v>
      </c>
      <c r="W1999" s="99">
        <v>11.367833268517742</v>
      </c>
      <c r="X1999" s="99">
        <v>89.358081729124024</v>
      </c>
      <c r="Y1999" s="99">
        <v>24.184386513818399</v>
      </c>
      <c r="Z1999" s="99">
        <v>0.38314714479923911</v>
      </c>
      <c r="AA1999" s="99">
        <v>24.567533658617638</v>
      </c>
      <c r="AB1999" s="99">
        <v>0.68913258600791572</v>
      </c>
      <c r="AC1999" s="99">
        <v>1060.5972008485714</v>
      </c>
      <c r="AD1999" s="99">
        <v>292.78638649288649</v>
      </c>
    </row>
    <row r="2000" spans="4:30" collapsed="1" x14ac:dyDescent="0.2">
      <c r="D2000" s="84" t="s">
        <v>449</v>
      </c>
      <c r="E2000" s="104">
        <v>148679</v>
      </c>
      <c r="F2000" s="104" t="s">
        <v>209</v>
      </c>
      <c r="G2000" s="86" t="s">
        <v>679</v>
      </c>
      <c r="H2000" s="92">
        <v>148679</v>
      </c>
      <c r="I2000" s="99">
        <v>83935.97558751241</v>
      </c>
      <c r="J2000" s="99">
        <v>5354.8695013866636</v>
      </c>
      <c r="K2000" s="99">
        <v>13560.636980864887</v>
      </c>
      <c r="L2000" s="99">
        <v>439.93839748614874</v>
      </c>
      <c r="M2000" s="99">
        <v>34.699346906650341</v>
      </c>
      <c r="N2000" s="99">
        <v>14035.274725257686</v>
      </c>
      <c r="O2000" s="99">
        <v>10023.342729012264</v>
      </c>
      <c r="P2000" s="99">
        <v>1686.357624624759</v>
      </c>
      <c r="Q2000" s="99">
        <v>543.93900936616717</v>
      </c>
      <c r="R2000" s="99">
        <v>30.219306743372734</v>
      </c>
      <c r="S2000" s="99">
        <v>12283.858669746563</v>
      </c>
      <c r="T2000" s="99">
        <v>346.43186095256641</v>
      </c>
      <c r="U2000" s="99">
        <v>5266.4372277920011</v>
      </c>
      <c r="V2000" s="99">
        <v>19083.284894635231</v>
      </c>
      <c r="W2000" s="99">
        <v>3489.7738299818743</v>
      </c>
      <c r="X2000" s="99">
        <v>28185.927813361672</v>
      </c>
      <c r="Y2000" s="99">
        <v>3072.1957917659156</v>
      </c>
      <c r="Z2000" s="99">
        <v>45.039736103657845</v>
      </c>
      <c r="AA2000" s="99">
        <v>3117.2355278695736</v>
      </c>
      <c r="AB2000" s="99">
        <v>41.635502867225654</v>
      </c>
      <c r="AC2000" s="99">
        <v>1373.3714882698728</v>
      </c>
      <c r="AD2000" s="99">
        <v>350.85118372833296</v>
      </c>
    </row>
    <row r="2001" spans="4:30" hidden="1" outlineLevel="1" x14ac:dyDescent="0.2">
      <c r="F2001" s="91" t="s">
        <v>209</v>
      </c>
      <c r="G2001" s="86" t="s">
        <v>687</v>
      </c>
      <c r="H2001" s="92">
        <v>195681.21002992464</v>
      </c>
      <c r="I2001" s="99">
        <v>96389.235612765056</v>
      </c>
      <c r="J2001" s="99">
        <v>4764.8643366670494</v>
      </c>
      <c r="K2001" s="99">
        <v>17453.424987094542</v>
      </c>
      <c r="L2001" s="99">
        <v>549.37185199312876</v>
      </c>
      <c r="M2001" s="99">
        <v>51.518334382066293</v>
      </c>
      <c r="N2001" s="99">
        <v>18054.315173469735</v>
      </c>
      <c r="O2001" s="99">
        <v>13267.31805829969</v>
      </c>
      <c r="P2001" s="99">
        <v>2472.0878836177549</v>
      </c>
      <c r="Q2001" s="99">
        <v>1117.0904843292838</v>
      </c>
      <c r="R2001" s="99">
        <v>50.234310386518572</v>
      </c>
      <c r="S2001" s="99">
        <v>16906.730736633246</v>
      </c>
      <c r="T2001" s="99">
        <v>463.46140187250489</v>
      </c>
      <c r="U2001" s="99">
        <v>7584.4668762357596</v>
      </c>
      <c r="V2001" s="99">
        <v>40084.120552624809</v>
      </c>
      <c r="W2001" s="99">
        <v>7238.5278070106806</v>
      </c>
      <c r="X2001" s="99">
        <v>55370.576637743754</v>
      </c>
      <c r="Y2001" s="99">
        <v>4074.3723231166446</v>
      </c>
      <c r="Z2001" s="99">
        <v>68.244179001164298</v>
      </c>
      <c r="AA2001" s="99">
        <v>4142.6165021178085</v>
      </c>
      <c r="AB2001" s="99">
        <v>52.871030527948292</v>
      </c>
      <c r="AC2001" s="99">
        <v>0</v>
      </c>
      <c r="AD2001" s="99">
        <v>0</v>
      </c>
    </row>
    <row r="2002" spans="4:30" hidden="1" outlineLevel="1" x14ac:dyDescent="0.2">
      <c r="F2002" s="91" t="s">
        <v>209</v>
      </c>
      <c r="G2002" s="86" t="s">
        <v>686</v>
      </c>
      <c r="H2002" s="92">
        <v>714.98355723808481</v>
      </c>
      <c r="I2002" s="99">
        <v>352.18873875184823</v>
      </c>
      <c r="J2002" s="99">
        <v>17.409947805750534</v>
      </c>
      <c r="K2002" s="99">
        <v>63.771641034683888</v>
      </c>
      <c r="L2002" s="99">
        <v>2.0073048450817232</v>
      </c>
      <c r="M2002" s="99">
        <v>0.18823862533269259</v>
      </c>
      <c r="N2002" s="99">
        <v>65.967184505098302</v>
      </c>
      <c r="O2002" s="99">
        <v>48.476367551496438</v>
      </c>
      <c r="P2002" s="99">
        <v>9.0325595828229819</v>
      </c>
      <c r="Q2002" s="99">
        <v>4.081645489213936</v>
      </c>
      <c r="R2002" s="99">
        <v>0.18354703514998993</v>
      </c>
      <c r="S2002" s="99">
        <v>61.774119658683347</v>
      </c>
      <c r="T2002" s="99">
        <v>1.6934036829733363</v>
      </c>
      <c r="U2002" s="99">
        <v>27.712262746618297</v>
      </c>
      <c r="V2002" s="99">
        <v>146.46008728734438</v>
      </c>
      <c r="W2002" s="99">
        <v>26.448264295952775</v>
      </c>
      <c r="X2002" s="99">
        <v>202.31401801288879</v>
      </c>
      <c r="Y2002" s="99">
        <v>14.887015552739333</v>
      </c>
      <c r="Z2002" s="99">
        <v>0.24935182001165737</v>
      </c>
      <c r="AA2002" s="99">
        <v>15.136367372750991</v>
      </c>
      <c r="AB2002" s="99">
        <v>0.19318113106483237</v>
      </c>
      <c r="AC2002" s="99">
        <v>0</v>
      </c>
      <c r="AD2002" s="99">
        <v>0</v>
      </c>
    </row>
    <row r="2003" spans="4:30" hidden="1" outlineLevel="1" x14ac:dyDescent="0.2">
      <c r="F2003" s="91" t="s">
        <v>209</v>
      </c>
      <c r="G2003" s="86" t="s">
        <v>685</v>
      </c>
      <c r="H2003" s="92">
        <v>157.26672608274583</v>
      </c>
      <c r="I2003" s="99">
        <v>76.568047117330167</v>
      </c>
      <c r="J2003" s="99">
        <v>3.6952741167797769</v>
      </c>
      <c r="K2003" s="99">
        <v>13.443226555000821</v>
      </c>
      <c r="L2003" s="99">
        <v>0.41524861984772482</v>
      </c>
      <c r="M2003" s="99">
        <v>5.1717019488985085E-2</v>
      </c>
      <c r="N2003" s="99">
        <v>13.910192194337531</v>
      </c>
      <c r="O2003" s="99">
        <v>10.156567777447954</v>
      </c>
      <c r="P2003" s="99">
        <v>1.8880941036548653</v>
      </c>
      <c r="Q2003" s="99">
        <v>1.1234384890442135</v>
      </c>
      <c r="R2003" s="99">
        <v>0</v>
      </c>
      <c r="S2003" s="99">
        <v>13.168100370147032</v>
      </c>
      <c r="T2003" s="99">
        <v>0.3546499074230145</v>
      </c>
      <c r="U2003" s="99">
        <v>5.8058214699857782</v>
      </c>
      <c r="V2003" s="99">
        <v>40.447318355134158</v>
      </c>
      <c r="W2003" s="99">
        <v>0</v>
      </c>
      <c r="X2003" s="99">
        <v>46.607789732542948</v>
      </c>
      <c r="Y2003" s="99">
        <v>3.0568293384364837</v>
      </c>
      <c r="Z2003" s="99">
        <v>5.0957428119811007E-2</v>
      </c>
      <c r="AA2003" s="99">
        <v>3.1077867665562948</v>
      </c>
      <c r="AB2003" s="99">
        <v>4.0819792415049364E-2</v>
      </c>
      <c r="AC2003" s="99">
        <v>0.13879602061208521</v>
      </c>
      <c r="AD2003" s="99">
        <v>2.9919972024978158E-2</v>
      </c>
    </row>
    <row r="2004" spans="4:30" hidden="1" outlineLevel="1" x14ac:dyDescent="0.2">
      <c r="F2004" s="91" t="s">
        <v>209</v>
      </c>
      <c r="G2004" s="86" t="s">
        <v>684</v>
      </c>
      <c r="H2004" s="92">
        <v>100760.55208334295</v>
      </c>
      <c r="I2004" s="99">
        <v>67342.574447982697</v>
      </c>
      <c r="J2004" s="99">
        <v>3174.3531591997694</v>
      </c>
      <c r="K2004" s="99">
        <v>11526.271141777974</v>
      </c>
      <c r="L2004" s="99">
        <v>356.22175446690642</v>
      </c>
      <c r="M2004" s="99">
        <v>0</v>
      </c>
      <c r="N2004" s="99">
        <v>11882.492896244879</v>
      </c>
      <c r="O2004" s="99">
        <v>8642.6887363972346</v>
      </c>
      <c r="P2004" s="99">
        <v>1609.7013587552308</v>
      </c>
      <c r="Q2004" s="99">
        <v>0</v>
      </c>
      <c r="R2004" s="99">
        <v>0</v>
      </c>
      <c r="S2004" s="99">
        <v>10252.390095152465</v>
      </c>
      <c r="T2004" s="99">
        <v>308.10652736836045</v>
      </c>
      <c r="U2004" s="99">
        <v>4969.0610887972425</v>
      </c>
      <c r="V2004" s="99">
        <v>0</v>
      </c>
      <c r="W2004" s="99">
        <v>0</v>
      </c>
      <c r="X2004" s="99">
        <v>5277.1676161656032</v>
      </c>
      <c r="Y2004" s="99">
        <v>2606.1678341001889</v>
      </c>
      <c r="Z2004" s="99">
        <v>43.481081349903825</v>
      </c>
      <c r="AA2004" s="99">
        <v>2649.6489154500928</v>
      </c>
      <c r="AB2004" s="99">
        <v>35.226961488235915</v>
      </c>
      <c r="AC2004" s="99">
        <v>120.68267599195522</v>
      </c>
      <c r="AD2004" s="99">
        <v>26.015315667230325</v>
      </c>
    </row>
    <row r="2005" spans="4:30" hidden="1" outlineLevel="1" x14ac:dyDescent="0.2">
      <c r="F2005" s="91" t="s">
        <v>209</v>
      </c>
      <c r="G2005" s="86" t="s">
        <v>683</v>
      </c>
      <c r="H2005" s="92">
        <v>41585.119159489157</v>
      </c>
      <c r="I2005" s="99">
        <v>31093.253960666923</v>
      </c>
      <c r="J2005" s="99">
        <v>1499.0156831551299</v>
      </c>
      <c r="K2005" s="99">
        <v>4523.1550120194452</v>
      </c>
      <c r="L2005" s="99">
        <v>0</v>
      </c>
      <c r="M2005" s="99">
        <v>0</v>
      </c>
      <c r="N2005" s="99">
        <v>4523.1550120194452</v>
      </c>
      <c r="O2005" s="99">
        <v>2882.1719788547753</v>
      </c>
      <c r="P2005" s="99">
        <v>0</v>
      </c>
      <c r="Q2005" s="99">
        <v>0</v>
      </c>
      <c r="R2005" s="99">
        <v>0</v>
      </c>
      <c r="S2005" s="99">
        <v>2882.1719788547753</v>
      </c>
      <c r="T2005" s="99">
        <v>77.927883896450268</v>
      </c>
      <c r="U2005" s="99">
        <v>0</v>
      </c>
      <c r="V2005" s="99">
        <v>0</v>
      </c>
      <c r="W2005" s="99">
        <v>0</v>
      </c>
      <c r="X2005" s="99">
        <v>77.927883896450268</v>
      </c>
      <c r="Y2005" s="99">
        <v>1063.0721090672562</v>
      </c>
      <c r="Z2005" s="99">
        <v>0</v>
      </c>
      <c r="AA2005" s="99">
        <v>1063.0721090672562</v>
      </c>
      <c r="AB2005" s="99">
        <v>11.031533473544682</v>
      </c>
      <c r="AC2005" s="99">
        <v>374.56299040174031</v>
      </c>
      <c r="AD2005" s="99">
        <v>60.928007953885256</v>
      </c>
    </row>
    <row r="2006" spans="4:30" hidden="1" outlineLevel="1" x14ac:dyDescent="0.2">
      <c r="F2006" s="91" t="s">
        <v>209</v>
      </c>
      <c r="G2006" s="86" t="s">
        <v>682</v>
      </c>
      <c r="H2006" s="92">
        <v>51513.968948264039</v>
      </c>
      <c r="I2006" s="99">
        <v>19329.436598020446</v>
      </c>
      <c r="J2006" s="99">
        <v>1252.6723944032724</v>
      </c>
      <c r="K2006" s="99">
        <v>4202.8516775842008</v>
      </c>
      <c r="L2006" s="99">
        <v>133.57616776791409</v>
      </c>
      <c r="M2006" s="99">
        <v>12.314161134753775</v>
      </c>
      <c r="N2006" s="99">
        <v>4348.7420064868684</v>
      </c>
      <c r="O2006" s="99">
        <v>3831.7985179307439</v>
      </c>
      <c r="P2006" s="99">
        <v>710.34171503778373</v>
      </c>
      <c r="Q2006" s="99">
        <v>322.76109345857196</v>
      </c>
      <c r="R2006" s="99">
        <v>14.954857106925271</v>
      </c>
      <c r="S2006" s="99">
        <v>4879.8561835340251</v>
      </c>
      <c r="T2006" s="99">
        <v>146.84178045076567</v>
      </c>
      <c r="U2006" s="99">
        <v>2578.3216840378277</v>
      </c>
      <c r="V2006" s="99">
        <v>14638.640057297494</v>
      </c>
      <c r="W2006" s="99">
        <v>2777.2926313025969</v>
      </c>
      <c r="X2006" s="99">
        <v>20141.096153088685</v>
      </c>
      <c r="Y2006" s="99">
        <v>1038.1497222095113</v>
      </c>
      <c r="Z2006" s="99">
        <v>16.899422506541136</v>
      </c>
      <c r="AA2006" s="99">
        <v>1055.0491447160525</v>
      </c>
      <c r="AB2006" s="99">
        <v>18.849946409988739</v>
      </c>
      <c r="AC2006" s="99">
        <v>407.60484950605019</v>
      </c>
      <c r="AD2006" s="99">
        <v>80.661672098653696</v>
      </c>
    </row>
    <row r="2007" spans="4:30" hidden="1" outlineLevel="1" x14ac:dyDescent="0.2">
      <c r="F2007" s="91" t="s">
        <v>209</v>
      </c>
      <c r="G2007" s="86" t="s">
        <v>681</v>
      </c>
      <c r="H2007" s="92">
        <v>38827.899495658479</v>
      </c>
      <c r="I2007" s="99">
        <v>27742.572719726264</v>
      </c>
      <c r="J2007" s="99">
        <v>4747.6677042703022</v>
      </c>
      <c r="K2007" s="99">
        <v>1367.0724154510044</v>
      </c>
      <c r="L2007" s="99">
        <v>228.52381295477119</v>
      </c>
      <c r="M2007" s="99">
        <v>36.105666565525496</v>
      </c>
      <c r="N2007" s="99">
        <v>1631.701894971301</v>
      </c>
      <c r="O2007" s="99">
        <v>255.09890725565154</v>
      </c>
      <c r="P2007" s="99">
        <v>65.516466113093045</v>
      </c>
      <c r="Q2007" s="99">
        <v>125.31255190456559</v>
      </c>
      <c r="R2007" s="99">
        <v>21.87138481181103</v>
      </c>
      <c r="S2007" s="99">
        <v>467.79931008512119</v>
      </c>
      <c r="T2007" s="99">
        <v>1.7741496128686021</v>
      </c>
      <c r="U2007" s="99">
        <v>39.00398090667391</v>
      </c>
      <c r="V2007" s="99">
        <v>184.38219635566583</v>
      </c>
      <c r="W2007" s="99">
        <v>32.819296067446139</v>
      </c>
      <c r="X2007" s="99">
        <v>257.97962294265449</v>
      </c>
      <c r="Y2007" s="99">
        <v>69.821092767491876</v>
      </c>
      <c r="Z2007" s="99">
        <v>1.1061579885576995</v>
      </c>
      <c r="AA2007" s="99">
        <v>70.927250756049574</v>
      </c>
      <c r="AB2007" s="99">
        <v>1.9895476856222047</v>
      </c>
      <c r="AC2007" s="99">
        <v>3061.977838762984</v>
      </c>
      <c r="AD2007" s="99">
        <v>845.28360645816213</v>
      </c>
    </row>
    <row r="2008" spans="4:30" collapsed="1" x14ac:dyDescent="0.2">
      <c r="D2008" s="84" t="s">
        <v>448</v>
      </c>
      <c r="E2008" s="104">
        <v>429241</v>
      </c>
      <c r="F2008" s="104" t="s">
        <v>209</v>
      </c>
      <c r="G2008" s="86" t="s">
        <v>679</v>
      </c>
      <c r="H2008" s="92">
        <v>429241.00000000006</v>
      </c>
      <c r="I2008" s="99">
        <v>242325.83012503054</v>
      </c>
      <c r="J2008" s="99">
        <v>15459.678499618054</v>
      </c>
      <c r="K2008" s="99">
        <v>39149.990101516858</v>
      </c>
      <c r="L2008" s="99">
        <v>1270.1161406476501</v>
      </c>
      <c r="M2008" s="99">
        <v>100.17811772716723</v>
      </c>
      <c r="N2008" s="99">
        <v>40520.284359891681</v>
      </c>
      <c r="O2008" s="99">
        <v>28937.709134067038</v>
      </c>
      <c r="P2008" s="99">
        <v>4868.5680772103397</v>
      </c>
      <c r="Q2008" s="99">
        <v>1570.3692136706795</v>
      </c>
      <c r="R2008" s="99">
        <v>87.244099340404873</v>
      </c>
      <c r="S2008" s="99">
        <v>35463.890524288458</v>
      </c>
      <c r="T2008" s="99">
        <v>1000.1597967913463</v>
      </c>
      <c r="U2008" s="99">
        <v>15204.371714194111</v>
      </c>
      <c r="V2008" s="99">
        <v>55094.050211920454</v>
      </c>
      <c r="W2008" s="99">
        <v>10075.087998676676</v>
      </c>
      <c r="X2008" s="99">
        <v>81373.669721582599</v>
      </c>
      <c r="Y2008" s="99">
        <v>8869.5269261522699</v>
      </c>
      <c r="Z2008" s="99">
        <v>130.03115009429843</v>
      </c>
      <c r="AA2008" s="99">
        <v>8999.5580762465688</v>
      </c>
      <c r="AB2008" s="99">
        <v>120.20302050881971</v>
      </c>
      <c r="AC2008" s="99">
        <v>3964.9671506833411</v>
      </c>
      <c r="AD2008" s="99">
        <v>1012.9185221499564</v>
      </c>
    </row>
    <row r="2009" spans="4:30" hidden="1" outlineLevel="1" x14ac:dyDescent="0.2">
      <c r="F2009" s="91" t="s">
        <v>199</v>
      </c>
      <c r="G2009" s="86" t="s">
        <v>687</v>
      </c>
      <c r="H2009" s="92">
        <v>0</v>
      </c>
      <c r="I2009" s="99">
        <v>0</v>
      </c>
      <c r="J2009" s="99">
        <v>0</v>
      </c>
      <c r="K2009" s="99">
        <v>0</v>
      </c>
      <c r="L2009" s="99">
        <v>0</v>
      </c>
      <c r="M2009" s="99">
        <v>0</v>
      </c>
      <c r="N2009" s="99">
        <v>0</v>
      </c>
      <c r="O2009" s="99">
        <v>0</v>
      </c>
      <c r="P2009" s="99">
        <v>0</v>
      </c>
      <c r="Q2009" s="99">
        <v>0</v>
      </c>
      <c r="R2009" s="99">
        <v>0</v>
      </c>
      <c r="S2009" s="99">
        <v>0</v>
      </c>
      <c r="T2009" s="99">
        <v>0</v>
      </c>
      <c r="U2009" s="99">
        <v>0</v>
      </c>
      <c r="V2009" s="99">
        <v>0</v>
      </c>
      <c r="W2009" s="99">
        <v>0</v>
      </c>
      <c r="X2009" s="99">
        <v>0</v>
      </c>
      <c r="Y2009" s="99">
        <v>0</v>
      </c>
      <c r="Z2009" s="99">
        <v>0</v>
      </c>
      <c r="AA2009" s="99">
        <v>0</v>
      </c>
      <c r="AB2009" s="99">
        <v>0</v>
      </c>
      <c r="AC2009" s="99">
        <v>0</v>
      </c>
      <c r="AD2009" s="99">
        <v>0</v>
      </c>
    </row>
    <row r="2010" spans="4:30" hidden="1" outlineLevel="1" x14ac:dyDescent="0.2">
      <c r="F2010" s="91" t="s">
        <v>199</v>
      </c>
      <c r="G2010" s="86" t="s">
        <v>686</v>
      </c>
      <c r="H2010" s="92">
        <v>0</v>
      </c>
      <c r="I2010" s="99">
        <v>0</v>
      </c>
      <c r="J2010" s="99">
        <v>0</v>
      </c>
      <c r="K2010" s="99">
        <v>0</v>
      </c>
      <c r="L2010" s="99">
        <v>0</v>
      </c>
      <c r="M2010" s="99">
        <v>0</v>
      </c>
      <c r="N2010" s="99">
        <v>0</v>
      </c>
      <c r="O2010" s="99">
        <v>0</v>
      </c>
      <c r="P2010" s="99">
        <v>0</v>
      </c>
      <c r="Q2010" s="99">
        <v>0</v>
      </c>
      <c r="R2010" s="99">
        <v>0</v>
      </c>
      <c r="S2010" s="99">
        <v>0</v>
      </c>
      <c r="T2010" s="99">
        <v>0</v>
      </c>
      <c r="U2010" s="99">
        <v>0</v>
      </c>
      <c r="V2010" s="99">
        <v>0</v>
      </c>
      <c r="W2010" s="99">
        <v>0</v>
      </c>
      <c r="X2010" s="99">
        <v>0</v>
      </c>
      <c r="Y2010" s="99">
        <v>0</v>
      </c>
      <c r="Z2010" s="99">
        <v>0</v>
      </c>
      <c r="AA2010" s="99">
        <v>0</v>
      </c>
      <c r="AB2010" s="99">
        <v>0</v>
      </c>
      <c r="AC2010" s="99">
        <v>0</v>
      </c>
      <c r="AD2010" s="99">
        <v>0</v>
      </c>
    </row>
    <row r="2011" spans="4:30" hidden="1" outlineLevel="1" x14ac:dyDescent="0.2">
      <c r="F2011" s="91" t="s">
        <v>199</v>
      </c>
      <c r="G2011" s="86" t="s">
        <v>685</v>
      </c>
      <c r="H2011" s="92">
        <v>0</v>
      </c>
      <c r="I2011" s="99">
        <v>0</v>
      </c>
      <c r="J2011" s="99">
        <v>0</v>
      </c>
      <c r="K2011" s="99">
        <v>0</v>
      </c>
      <c r="L2011" s="99">
        <v>0</v>
      </c>
      <c r="M2011" s="99">
        <v>0</v>
      </c>
      <c r="N2011" s="99">
        <v>0</v>
      </c>
      <c r="O2011" s="99">
        <v>0</v>
      </c>
      <c r="P2011" s="99">
        <v>0</v>
      </c>
      <c r="Q2011" s="99">
        <v>0</v>
      </c>
      <c r="R2011" s="99">
        <v>0</v>
      </c>
      <c r="S2011" s="99">
        <v>0</v>
      </c>
      <c r="T2011" s="99">
        <v>0</v>
      </c>
      <c r="U2011" s="99">
        <v>0</v>
      </c>
      <c r="V2011" s="99">
        <v>0</v>
      </c>
      <c r="W2011" s="99">
        <v>0</v>
      </c>
      <c r="X2011" s="99">
        <v>0</v>
      </c>
      <c r="Y2011" s="99">
        <v>0</v>
      </c>
      <c r="Z2011" s="99">
        <v>0</v>
      </c>
      <c r="AA2011" s="99">
        <v>0</v>
      </c>
      <c r="AB2011" s="99">
        <v>0</v>
      </c>
      <c r="AC2011" s="99">
        <v>0</v>
      </c>
      <c r="AD2011" s="99">
        <v>0</v>
      </c>
    </row>
    <row r="2012" spans="4:30" hidden="1" outlineLevel="1" x14ac:dyDescent="0.2">
      <c r="F2012" s="91" t="s">
        <v>199</v>
      </c>
      <c r="G2012" s="86" t="s">
        <v>684</v>
      </c>
      <c r="H2012" s="92">
        <v>0</v>
      </c>
      <c r="I2012" s="99">
        <v>0</v>
      </c>
      <c r="J2012" s="99">
        <v>0</v>
      </c>
      <c r="K2012" s="99">
        <v>0</v>
      </c>
      <c r="L2012" s="99">
        <v>0</v>
      </c>
      <c r="M2012" s="99">
        <v>0</v>
      </c>
      <c r="N2012" s="99">
        <v>0</v>
      </c>
      <c r="O2012" s="99">
        <v>0</v>
      </c>
      <c r="P2012" s="99">
        <v>0</v>
      </c>
      <c r="Q2012" s="99">
        <v>0</v>
      </c>
      <c r="R2012" s="99">
        <v>0</v>
      </c>
      <c r="S2012" s="99">
        <v>0</v>
      </c>
      <c r="T2012" s="99">
        <v>0</v>
      </c>
      <c r="U2012" s="99">
        <v>0</v>
      </c>
      <c r="V2012" s="99">
        <v>0</v>
      </c>
      <c r="W2012" s="99">
        <v>0</v>
      </c>
      <c r="X2012" s="99">
        <v>0</v>
      </c>
      <c r="Y2012" s="99">
        <v>0</v>
      </c>
      <c r="Z2012" s="99">
        <v>0</v>
      </c>
      <c r="AA2012" s="99">
        <v>0</v>
      </c>
      <c r="AB2012" s="99">
        <v>0</v>
      </c>
      <c r="AC2012" s="99">
        <v>0</v>
      </c>
      <c r="AD2012" s="99">
        <v>0</v>
      </c>
    </row>
    <row r="2013" spans="4:30" hidden="1" outlineLevel="1" x14ac:dyDescent="0.2">
      <c r="F2013" s="91" t="s">
        <v>199</v>
      </c>
      <c r="G2013" s="86" t="s">
        <v>683</v>
      </c>
      <c r="H2013" s="92">
        <v>0</v>
      </c>
      <c r="I2013" s="99">
        <v>0</v>
      </c>
      <c r="J2013" s="99">
        <v>0</v>
      </c>
      <c r="K2013" s="99">
        <v>0</v>
      </c>
      <c r="L2013" s="99">
        <v>0</v>
      </c>
      <c r="M2013" s="99">
        <v>0</v>
      </c>
      <c r="N2013" s="99">
        <v>0</v>
      </c>
      <c r="O2013" s="99">
        <v>0</v>
      </c>
      <c r="P2013" s="99">
        <v>0</v>
      </c>
      <c r="Q2013" s="99">
        <v>0</v>
      </c>
      <c r="R2013" s="99">
        <v>0</v>
      </c>
      <c r="S2013" s="99">
        <v>0</v>
      </c>
      <c r="T2013" s="99">
        <v>0</v>
      </c>
      <c r="U2013" s="99">
        <v>0</v>
      </c>
      <c r="V2013" s="99">
        <v>0</v>
      </c>
      <c r="W2013" s="99">
        <v>0</v>
      </c>
      <c r="X2013" s="99">
        <v>0</v>
      </c>
      <c r="Y2013" s="99">
        <v>0</v>
      </c>
      <c r="Z2013" s="99">
        <v>0</v>
      </c>
      <c r="AA2013" s="99">
        <v>0</v>
      </c>
      <c r="AB2013" s="99">
        <v>0</v>
      </c>
      <c r="AC2013" s="99">
        <v>0</v>
      </c>
      <c r="AD2013" s="99">
        <v>0</v>
      </c>
    </row>
    <row r="2014" spans="4:30" hidden="1" outlineLevel="1" x14ac:dyDescent="0.2">
      <c r="F2014" s="91" t="s">
        <v>199</v>
      </c>
      <c r="G2014" s="86" t="s">
        <v>682</v>
      </c>
      <c r="H2014" s="92">
        <v>-848164.99999999988</v>
      </c>
      <c r="I2014" s="99">
        <v>-318254.48372314719</v>
      </c>
      <c r="J2014" s="99">
        <v>-20624.947040405732</v>
      </c>
      <c r="K2014" s="99">
        <v>-69198.933141771238</v>
      </c>
      <c r="L2014" s="99">
        <v>-2199.2991929753202</v>
      </c>
      <c r="M2014" s="99">
        <v>-202.74967532297663</v>
      </c>
      <c r="N2014" s="99">
        <v>-71600.982010069536</v>
      </c>
      <c r="O2014" s="99">
        <v>-63089.632895976843</v>
      </c>
      <c r="P2014" s="99">
        <v>-11695.60398928114</v>
      </c>
      <c r="Q2014" s="99">
        <v>-5314.1830929048392</v>
      </c>
      <c r="R2014" s="99">
        <v>-246.22809379790007</v>
      </c>
      <c r="S2014" s="99">
        <v>-80345.648071960721</v>
      </c>
      <c r="T2014" s="99">
        <v>-2417.7142871889064</v>
      </c>
      <c r="U2014" s="99">
        <v>-42451.440954553706</v>
      </c>
      <c r="V2014" s="99">
        <v>-241021.6567989008</v>
      </c>
      <c r="W2014" s="99">
        <v>-45727.449325337751</v>
      </c>
      <c r="X2014" s="99">
        <v>-331618.26136598119</v>
      </c>
      <c r="Y2014" s="99">
        <v>-17092.883291950322</v>
      </c>
      <c r="Z2014" s="99">
        <v>-278.24489129648947</v>
      </c>
      <c r="AA2014" s="99">
        <v>-17371.128183246812</v>
      </c>
      <c r="AB2014" s="99">
        <v>-310.35979411496828</v>
      </c>
      <c r="AC2014" s="99">
        <v>-6711.1149507525806</v>
      </c>
      <c r="AD2014" s="99">
        <v>-1328.074860321165</v>
      </c>
    </row>
    <row r="2015" spans="4:30" hidden="1" outlineLevel="1" x14ac:dyDescent="0.2">
      <c r="F2015" s="91" t="s">
        <v>199</v>
      </c>
      <c r="G2015" s="86" t="s">
        <v>681</v>
      </c>
      <c r="H2015" s="92">
        <v>0</v>
      </c>
      <c r="I2015" s="99">
        <v>0</v>
      </c>
      <c r="J2015" s="99">
        <v>0</v>
      </c>
      <c r="K2015" s="99">
        <v>0</v>
      </c>
      <c r="L2015" s="99">
        <v>0</v>
      </c>
      <c r="M2015" s="99">
        <v>0</v>
      </c>
      <c r="N2015" s="99">
        <v>0</v>
      </c>
      <c r="O2015" s="99">
        <v>0</v>
      </c>
      <c r="P2015" s="99">
        <v>0</v>
      </c>
      <c r="Q2015" s="99">
        <v>0</v>
      </c>
      <c r="R2015" s="99">
        <v>0</v>
      </c>
      <c r="S2015" s="99">
        <v>0</v>
      </c>
      <c r="T2015" s="99">
        <v>0</v>
      </c>
      <c r="U2015" s="99">
        <v>0</v>
      </c>
      <c r="V2015" s="99">
        <v>0</v>
      </c>
      <c r="W2015" s="99">
        <v>0</v>
      </c>
      <c r="X2015" s="99">
        <v>0</v>
      </c>
      <c r="Y2015" s="99">
        <v>0</v>
      </c>
      <c r="Z2015" s="99">
        <v>0</v>
      </c>
      <c r="AA2015" s="99">
        <v>0</v>
      </c>
      <c r="AB2015" s="99">
        <v>0</v>
      </c>
      <c r="AC2015" s="99">
        <v>0</v>
      </c>
      <c r="AD2015" s="99">
        <v>0</v>
      </c>
    </row>
    <row r="2016" spans="4:30" collapsed="1" x14ac:dyDescent="0.2">
      <c r="D2016" s="84" t="s">
        <v>447</v>
      </c>
      <c r="E2016" s="104">
        <v>-848165</v>
      </c>
      <c r="F2016" s="104" t="s">
        <v>199</v>
      </c>
      <c r="G2016" s="86" t="s">
        <v>679</v>
      </c>
      <c r="H2016" s="92">
        <v>-848164.99999999988</v>
      </c>
      <c r="I2016" s="99">
        <v>-318254.48372314719</v>
      </c>
      <c r="J2016" s="99">
        <v>-20624.947040405732</v>
      </c>
      <c r="K2016" s="99">
        <v>-69198.933141771238</v>
      </c>
      <c r="L2016" s="99">
        <v>-2199.2991929753202</v>
      </c>
      <c r="M2016" s="99">
        <v>-202.74967532297663</v>
      </c>
      <c r="N2016" s="99">
        <v>-71600.982010069536</v>
      </c>
      <c r="O2016" s="99">
        <v>-63089.632895976843</v>
      </c>
      <c r="P2016" s="99">
        <v>-11695.60398928114</v>
      </c>
      <c r="Q2016" s="99">
        <v>-5314.1830929048392</v>
      </c>
      <c r="R2016" s="99">
        <v>-246.22809379790007</v>
      </c>
      <c r="S2016" s="99">
        <v>-80345.648071960721</v>
      </c>
      <c r="T2016" s="99">
        <v>-2417.7142871889064</v>
      </c>
      <c r="U2016" s="99">
        <v>-42451.440954553706</v>
      </c>
      <c r="V2016" s="99">
        <v>-241021.6567989008</v>
      </c>
      <c r="W2016" s="99">
        <v>-45727.449325337751</v>
      </c>
      <c r="X2016" s="99">
        <v>-331618.26136598119</v>
      </c>
      <c r="Y2016" s="99">
        <v>-17092.883291950322</v>
      </c>
      <c r="Z2016" s="99">
        <v>-278.24489129648947</v>
      </c>
      <c r="AA2016" s="99">
        <v>-17371.128183246812</v>
      </c>
      <c r="AB2016" s="99">
        <v>-310.35979411496828</v>
      </c>
      <c r="AC2016" s="99">
        <v>-6711.1149507525806</v>
      </c>
      <c r="AD2016" s="99">
        <v>-1328.074860321165</v>
      </c>
    </row>
    <row r="2017" spans="4:30" hidden="1" outlineLevel="1" x14ac:dyDescent="0.2">
      <c r="F2017" s="91" t="s">
        <v>199</v>
      </c>
      <c r="G2017" s="86" t="s">
        <v>687</v>
      </c>
      <c r="H2017" s="92">
        <v>0</v>
      </c>
      <c r="I2017" s="99">
        <v>0</v>
      </c>
      <c r="J2017" s="99">
        <v>0</v>
      </c>
      <c r="K2017" s="99">
        <v>0</v>
      </c>
      <c r="L2017" s="99">
        <v>0</v>
      </c>
      <c r="M2017" s="99">
        <v>0</v>
      </c>
      <c r="N2017" s="99">
        <v>0</v>
      </c>
      <c r="O2017" s="99">
        <v>0</v>
      </c>
      <c r="P2017" s="99">
        <v>0</v>
      </c>
      <c r="Q2017" s="99">
        <v>0</v>
      </c>
      <c r="R2017" s="99">
        <v>0</v>
      </c>
      <c r="S2017" s="99">
        <v>0</v>
      </c>
      <c r="T2017" s="99">
        <v>0</v>
      </c>
      <c r="U2017" s="99">
        <v>0</v>
      </c>
      <c r="V2017" s="99">
        <v>0</v>
      </c>
      <c r="W2017" s="99">
        <v>0</v>
      </c>
      <c r="X2017" s="99">
        <v>0</v>
      </c>
      <c r="Y2017" s="99">
        <v>0</v>
      </c>
      <c r="Z2017" s="99">
        <v>0</v>
      </c>
      <c r="AA2017" s="99">
        <v>0</v>
      </c>
      <c r="AB2017" s="99">
        <v>0</v>
      </c>
      <c r="AC2017" s="99">
        <v>0</v>
      </c>
      <c r="AD2017" s="99">
        <v>0</v>
      </c>
    </row>
    <row r="2018" spans="4:30" hidden="1" outlineLevel="1" x14ac:dyDescent="0.2">
      <c r="F2018" s="91" t="s">
        <v>199</v>
      </c>
      <c r="G2018" s="86" t="s">
        <v>686</v>
      </c>
      <c r="H2018" s="92">
        <v>0</v>
      </c>
      <c r="I2018" s="99">
        <v>0</v>
      </c>
      <c r="J2018" s="99">
        <v>0</v>
      </c>
      <c r="K2018" s="99">
        <v>0</v>
      </c>
      <c r="L2018" s="99">
        <v>0</v>
      </c>
      <c r="M2018" s="99">
        <v>0</v>
      </c>
      <c r="N2018" s="99">
        <v>0</v>
      </c>
      <c r="O2018" s="99">
        <v>0</v>
      </c>
      <c r="P2018" s="99">
        <v>0</v>
      </c>
      <c r="Q2018" s="99">
        <v>0</v>
      </c>
      <c r="R2018" s="99">
        <v>0</v>
      </c>
      <c r="S2018" s="99">
        <v>0</v>
      </c>
      <c r="T2018" s="99">
        <v>0</v>
      </c>
      <c r="U2018" s="99">
        <v>0</v>
      </c>
      <c r="V2018" s="99">
        <v>0</v>
      </c>
      <c r="W2018" s="99">
        <v>0</v>
      </c>
      <c r="X2018" s="99">
        <v>0</v>
      </c>
      <c r="Y2018" s="99">
        <v>0</v>
      </c>
      <c r="Z2018" s="99">
        <v>0</v>
      </c>
      <c r="AA2018" s="99">
        <v>0</v>
      </c>
      <c r="AB2018" s="99">
        <v>0</v>
      </c>
      <c r="AC2018" s="99">
        <v>0</v>
      </c>
      <c r="AD2018" s="99">
        <v>0</v>
      </c>
    </row>
    <row r="2019" spans="4:30" hidden="1" outlineLevel="1" x14ac:dyDescent="0.2">
      <c r="F2019" s="91" t="s">
        <v>199</v>
      </c>
      <c r="G2019" s="86" t="s">
        <v>685</v>
      </c>
      <c r="H2019" s="92">
        <v>0</v>
      </c>
      <c r="I2019" s="99">
        <v>0</v>
      </c>
      <c r="J2019" s="99">
        <v>0</v>
      </c>
      <c r="K2019" s="99">
        <v>0</v>
      </c>
      <c r="L2019" s="99">
        <v>0</v>
      </c>
      <c r="M2019" s="99">
        <v>0</v>
      </c>
      <c r="N2019" s="99">
        <v>0</v>
      </c>
      <c r="O2019" s="99">
        <v>0</v>
      </c>
      <c r="P2019" s="99">
        <v>0</v>
      </c>
      <c r="Q2019" s="99">
        <v>0</v>
      </c>
      <c r="R2019" s="99">
        <v>0</v>
      </c>
      <c r="S2019" s="99">
        <v>0</v>
      </c>
      <c r="T2019" s="99">
        <v>0</v>
      </c>
      <c r="U2019" s="99">
        <v>0</v>
      </c>
      <c r="V2019" s="99">
        <v>0</v>
      </c>
      <c r="W2019" s="99">
        <v>0</v>
      </c>
      <c r="X2019" s="99">
        <v>0</v>
      </c>
      <c r="Y2019" s="99">
        <v>0</v>
      </c>
      <c r="Z2019" s="99">
        <v>0</v>
      </c>
      <c r="AA2019" s="99">
        <v>0</v>
      </c>
      <c r="AB2019" s="99">
        <v>0</v>
      </c>
      <c r="AC2019" s="99">
        <v>0</v>
      </c>
      <c r="AD2019" s="99">
        <v>0</v>
      </c>
    </row>
    <row r="2020" spans="4:30" hidden="1" outlineLevel="1" x14ac:dyDescent="0.2">
      <c r="F2020" s="91" t="s">
        <v>199</v>
      </c>
      <c r="G2020" s="86" t="s">
        <v>684</v>
      </c>
      <c r="H2020" s="92">
        <v>0</v>
      </c>
      <c r="I2020" s="99">
        <v>0</v>
      </c>
      <c r="J2020" s="99">
        <v>0</v>
      </c>
      <c r="K2020" s="99">
        <v>0</v>
      </c>
      <c r="L2020" s="99">
        <v>0</v>
      </c>
      <c r="M2020" s="99">
        <v>0</v>
      </c>
      <c r="N2020" s="99">
        <v>0</v>
      </c>
      <c r="O2020" s="99">
        <v>0</v>
      </c>
      <c r="P2020" s="99">
        <v>0</v>
      </c>
      <c r="Q2020" s="99">
        <v>0</v>
      </c>
      <c r="R2020" s="99">
        <v>0</v>
      </c>
      <c r="S2020" s="99">
        <v>0</v>
      </c>
      <c r="T2020" s="99">
        <v>0</v>
      </c>
      <c r="U2020" s="99">
        <v>0</v>
      </c>
      <c r="V2020" s="99">
        <v>0</v>
      </c>
      <c r="W2020" s="99">
        <v>0</v>
      </c>
      <c r="X2020" s="99">
        <v>0</v>
      </c>
      <c r="Y2020" s="99">
        <v>0</v>
      </c>
      <c r="Z2020" s="99">
        <v>0</v>
      </c>
      <c r="AA2020" s="99">
        <v>0</v>
      </c>
      <c r="AB2020" s="99">
        <v>0</v>
      </c>
      <c r="AC2020" s="99">
        <v>0</v>
      </c>
      <c r="AD2020" s="99">
        <v>0</v>
      </c>
    </row>
    <row r="2021" spans="4:30" hidden="1" outlineLevel="1" x14ac:dyDescent="0.2">
      <c r="F2021" s="91" t="s">
        <v>199</v>
      </c>
      <c r="G2021" s="86" t="s">
        <v>683</v>
      </c>
      <c r="H2021" s="92">
        <v>0</v>
      </c>
      <c r="I2021" s="99">
        <v>0</v>
      </c>
      <c r="J2021" s="99">
        <v>0</v>
      </c>
      <c r="K2021" s="99">
        <v>0</v>
      </c>
      <c r="L2021" s="99">
        <v>0</v>
      </c>
      <c r="M2021" s="99">
        <v>0</v>
      </c>
      <c r="N2021" s="99">
        <v>0</v>
      </c>
      <c r="O2021" s="99">
        <v>0</v>
      </c>
      <c r="P2021" s="99">
        <v>0</v>
      </c>
      <c r="Q2021" s="99">
        <v>0</v>
      </c>
      <c r="R2021" s="99">
        <v>0</v>
      </c>
      <c r="S2021" s="99">
        <v>0</v>
      </c>
      <c r="T2021" s="99">
        <v>0</v>
      </c>
      <c r="U2021" s="99">
        <v>0</v>
      </c>
      <c r="V2021" s="99">
        <v>0</v>
      </c>
      <c r="W2021" s="99">
        <v>0</v>
      </c>
      <c r="X2021" s="99">
        <v>0</v>
      </c>
      <c r="Y2021" s="99">
        <v>0</v>
      </c>
      <c r="Z2021" s="99">
        <v>0</v>
      </c>
      <c r="AA2021" s="99">
        <v>0</v>
      </c>
      <c r="AB2021" s="99">
        <v>0</v>
      </c>
      <c r="AC2021" s="99">
        <v>0</v>
      </c>
      <c r="AD2021" s="99">
        <v>0</v>
      </c>
    </row>
    <row r="2022" spans="4:30" hidden="1" outlineLevel="1" x14ac:dyDescent="0.2">
      <c r="F2022" s="91" t="s">
        <v>199</v>
      </c>
      <c r="G2022" s="86" t="s">
        <v>682</v>
      </c>
      <c r="H2022" s="92">
        <v>3150581.9999999995</v>
      </c>
      <c r="I2022" s="99">
        <v>1182183.7117040204</v>
      </c>
      <c r="J2022" s="99">
        <v>76613.143546898966</v>
      </c>
      <c r="K2022" s="99">
        <v>257045.40175044702</v>
      </c>
      <c r="L2022" s="99">
        <v>8169.4864206876855</v>
      </c>
      <c r="M2022" s="99">
        <v>753.13114497581762</v>
      </c>
      <c r="N2022" s="99">
        <v>265968.01931611053</v>
      </c>
      <c r="O2022" s="99">
        <v>234351.87939690097</v>
      </c>
      <c r="P2022" s="99">
        <v>43444.329119637521</v>
      </c>
      <c r="Q2022" s="99">
        <v>19739.991154091851</v>
      </c>
      <c r="R2022" s="99">
        <v>914.63547801898881</v>
      </c>
      <c r="S2022" s="99">
        <v>298450.83514864935</v>
      </c>
      <c r="T2022" s="99">
        <v>8980.8081144119351</v>
      </c>
      <c r="U2022" s="99">
        <v>157689.53652352988</v>
      </c>
      <c r="V2022" s="99">
        <v>895295.71901787329</v>
      </c>
      <c r="W2022" s="99">
        <v>169858.55199203137</v>
      </c>
      <c r="X2022" s="99">
        <v>1231824.6156478464</v>
      </c>
      <c r="Y2022" s="99">
        <v>63492.98830736876</v>
      </c>
      <c r="Z2022" s="99">
        <v>1033.5646320122576</v>
      </c>
      <c r="AA2022" s="99">
        <v>64526.552939381014</v>
      </c>
      <c r="AB2022" s="99">
        <v>1152.8582066724339</v>
      </c>
      <c r="AC2022" s="99">
        <v>24929.014948473428</v>
      </c>
      <c r="AD2022" s="99">
        <v>4933.2485419468812</v>
      </c>
    </row>
    <row r="2023" spans="4:30" hidden="1" outlineLevel="1" x14ac:dyDescent="0.2">
      <c r="F2023" s="91" t="s">
        <v>199</v>
      </c>
      <c r="G2023" s="86" t="s">
        <v>681</v>
      </c>
      <c r="H2023" s="92">
        <v>0</v>
      </c>
      <c r="I2023" s="99">
        <v>0</v>
      </c>
      <c r="J2023" s="99">
        <v>0</v>
      </c>
      <c r="K2023" s="99">
        <v>0</v>
      </c>
      <c r="L2023" s="99">
        <v>0</v>
      </c>
      <c r="M2023" s="99">
        <v>0</v>
      </c>
      <c r="N2023" s="99">
        <v>0</v>
      </c>
      <c r="O2023" s="99">
        <v>0</v>
      </c>
      <c r="P2023" s="99">
        <v>0</v>
      </c>
      <c r="Q2023" s="99">
        <v>0</v>
      </c>
      <c r="R2023" s="99">
        <v>0</v>
      </c>
      <c r="S2023" s="99">
        <v>0</v>
      </c>
      <c r="T2023" s="99">
        <v>0</v>
      </c>
      <c r="U2023" s="99">
        <v>0</v>
      </c>
      <c r="V2023" s="99">
        <v>0</v>
      </c>
      <c r="W2023" s="99">
        <v>0</v>
      </c>
      <c r="X2023" s="99">
        <v>0</v>
      </c>
      <c r="Y2023" s="99">
        <v>0</v>
      </c>
      <c r="Z2023" s="99">
        <v>0</v>
      </c>
      <c r="AA2023" s="99">
        <v>0</v>
      </c>
      <c r="AB2023" s="99">
        <v>0</v>
      </c>
      <c r="AC2023" s="99">
        <v>0</v>
      </c>
      <c r="AD2023" s="99">
        <v>0</v>
      </c>
    </row>
    <row r="2024" spans="4:30" collapsed="1" x14ac:dyDescent="0.2">
      <c r="D2024" s="84" t="s">
        <v>446</v>
      </c>
      <c r="E2024" s="104">
        <v>3150582</v>
      </c>
      <c r="F2024" s="104" t="s">
        <v>199</v>
      </c>
      <c r="G2024" s="86" t="s">
        <v>679</v>
      </c>
      <c r="H2024" s="92">
        <v>3150581.9999999995</v>
      </c>
      <c r="I2024" s="99">
        <v>1182183.7117040204</v>
      </c>
      <c r="J2024" s="99">
        <v>76613.143546898966</v>
      </c>
      <c r="K2024" s="99">
        <v>257045.40175044702</v>
      </c>
      <c r="L2024" s="99">
        <v>8169.4864206876855</v>
      </c>
      <c r="M2024" s="99">
        <v>753.13114497581762</v>
      </c>
      <c r="N2024" s="99">
        <v>265968.01931611053</v>
      </c>
      <c r="O2024" s="99">
        <v>234351.87939690097</v>
      </c>
      <c r="P2024" s="99">
        <v>43444.329119637521</v>
      </c>
      <c r="Q2024" s="99">
        <v>19739.991154091851</v>
      </c>
      <c r="R2024" s="99">
        <v>914.63547801898881</v>
      </c>
      <c r="S2024" s="99">
        <v>298450.83514864935</v>
      </c>
      <c r="T2024" s="99">
        <v>8980.8081144119351</v>
      </c>
      <c r="U2024" s="99">
        <v>157689.53652352988</v>
      </c>
      <c r="V2024" s="99">
        <v>895295.71901787329</v>
      </c>
      <c r="W2024" s="99">
        <v>169858.55199203137</v>
      </c>
      <c r="X2024" s="99">
        <v>1231824.6156478464</v>
      </c>
      <c r="Y2024" s="99">
        <v>63492.98830736876</v>
      </c>
      <c r="Z2024" s="99">
        <v>1033.5646320122576</v>
      </c>
      <c r="AA2024" s="99">
        <v>64526.552939381014</v>
      </c>
      <c r="AB2024" s="99">
        <v>1152.8582066724339</v>
      </c>
      <c r="AC2024" s="99">
        <v>24929.014948473428</v>
      </c>
      <c r="AD2024" s="99">
        <v>4933.2485419468812</v>
      </c>
    </row>
    <row r="2025" spans="4:30" hidden="1" outlineLevel="1" x14ac:dyDescent="0.2">
      <c r="F2025" s="91" t="s">
        <v>199</v>
      </c>
      <c r="G2025" s="86" t="s">
        <v>687</v>
      </c>
      <c r="H2025" s="92">
        <v>0</v>
      </c>
      <c r="I2025" s="99">
        <v>0</v>
      </c>
      <c r="J2025" s="99">
        <v>0</v>
      </c>
      <c r="K2025" s="99">
        <v>0</v>
      </c>
      <c r="L2025" s="99">
        <v>0</v>
      </c>
      <c r="M2025" s="99">
        <v>0</v>
      </c>
      <c r="N2025" s="99">
        <v>0</v>
      </c>
      <c r="O2025" s="99">
        <v>0</v>
      </c>
      <c r="P2025" s="99">
        <v>0</v>
      </c>
      <c r="Q2025" s="99">
        <v>0</v>
      </c>
      <c r="R2025" s="99">
        <v>0</v>
      </c>
      <c r="S2025" s="99">
        <v>0</v>
      </c>
      <c r="T2025" s="99">
        <v>0</v>
      </c>
      <c r="U2025" s="99">
        <v>0</v>
      </c>
      <c r="V2025" s="99">
        <v>0</v>
      </c>
      <c r="W2025" s="99">
        <v>0</v>
      </c>
      <c r="X2025" s="99">
        <v>0</v>
      </c>
      <c r="Y2025" s="99">
        <v>0</v>
      </c>
      <c r="Z2025" s="99">
        <v>0</v>
      </c>
      <c r="AA2025" s="99">
        <v>0</v>
      </c>
      <c r="AB2025" s="99">
        <v>0</v>
      </c>
      <c r="AC2025" s="99">
        <v>0</v>
      </c>
      <c r="AD2025" s="99">
        <v>0</v>
      </c>
    </row>
    <row r="2026" spans="4:30" hidden="1" outlineLevel="1" x14ac:dyDescent="0.2">
      <c r="F2026" s="91" t="s">
        <v>199</v>
      </c>
      <c r="G2026" s="86" t="s">
        <v>686</v>
      </c>
      <c r="H2026" s="92">
        <v>0</v>
      </c>
      <c r="I2026" s="99">
        <v>0</v>
      </c>
      <c r="J2026" s="99">
        <v>0</v>
      </c>
      <c r="K2026" s="99">
        <v>0</v>
      </c>
      <c r="L2026" s="99">
        <v>0</v>
      </c>
      <c r="M2026" s="99">
        <v>0</v>
      </c>
      <c r="N2026" s="99">
        <v>0</v>
      </c>
      <c r="O2026" s="99">
        <v>0</v>
      </c>
      <c r="P2026" s="99">
        <v>0</v>
      </c>
      <c r="Q2026" s="99">
        <v>0</v>
      </c>
      <c r="R2026" s="99">
        <v>0</v>
      </c>
      <c r="S2026" s="99">
        <v>0</v>
      </c>
      <c r="T2026" s="99">
        <v>0</v>
      </c>
      <c r="U2026" s="99">
        <v>0</v>
      </c>
      <c r="V2026" s="99">
        <v>0</v>
      </c>
      <c r="W2026" s="99">
        <v>0</v>
      </c>
      <c r="X2026" s="99">
        <v>0</v>
      </c>
      <c r="Y2026" s="99">
        <v>0</v>
      </c>
      <c r="Z2026" s="99">
        <v>0</v>
      </c>
      <c r="AA2026" s="99">
        <v>0</v>
      </c>
      <c r="AB2026" s="99">
        <v>0</v>
      </c>
      <c r="AC2026" s="99">
        <v>0</v>
      </c>
      <c r="AD2026" s="99">
        <v>0</v>
      </c>
    </row>
    <row r="2027" spans="4:30" hidden="1" outlineLevel="1" x14ac:dyDescent="0.2">
      <c r="F2027" s="91" t="s">
        <v>199</v>
      </c>
      <c r="G2027" s="86" t="s">
        <v>685</v>
      </c>
      <c r="H2027" s="92">
        <v>0</v>
      </c>
      <c r="I2027" s="99">
        <v>0</v>
      </c>
      <c r="J2027" s="99">
        <v>0</v>
      </c>
      <c r="K2027" s="99">
        <v>0</v>
      </c>
      <c r="L2027" s="99">
        <v>0</v>
      </c>
      <c r="M2027" s="99">
        <v>0</v>
      </c>
      <c r="N2027" s="99">
        <v>0</v>
      </c>
      <c r="O2027" s="99">
        <v>0</v>
      </c>
      <c r="P2027" s="99">
        <v>0</v>
      </c>
      <c r="Q2027" s="99">
        <v>0</v>
      </c>
      <c r="R2027" s="99">
        <v>0</v>
      </c>
      <c r="S2027" s="99">
        <v>0</v>
      </c>
      <c r="T2027" s="99">
        <v>0</v>
      </c>
      <c r="U2027" s="99">
        <v>0</v>
      </c>
      <c r="V2027" s="99">
        <v>0</v>
      </c>
      <c r="W2027" s="99">
        <v>0</v>
      </c>
      <c r="X2027" s="99">
        <v>0</v>
      </c>
      <c r="Y2027" s="99">
        <v>0</v>
      </c>
      <c r="Z2027" s="99">
        <v>0</v>
      </c>
      <c r="AA2027" s="99">
        <v>0</v>
      </c>
      <c r="AB2027" s="99">
        <v>0</v>
      </c>
      <c r="AC2027" s="99">
        <v>0</v>
      </c>
      <c r="AD2027" s="99">
        <v>0</v>
      </c>
    </row>
    <row r="2028" spans="4:30" hidden="1" outlineLevel="1" x14ac:dyDescent="0.2">
      <c r="F2028" s="91" t="s">
        <v>199</v>
      </c>
      <c r="G2028" s="86" t="s">
        <v>684</v>
      </c>
      <c r="H2028" s="92">
        <v>0</v>
      </c>
      <c r="I2028" s="99">
        <v>0</v>
      </c>
      <c r="J2028" s="99">
        <v>0</v>
      </c>
      <c r="K2028" s="99">
        <v>0</v>
      </c>
      <c r="L2028" s="99">
        <v>0</v>
      </c>
      <c r="M2028" s="99">
        <v>0</v>
      </c>
      <c r="N2028" s="99">
        <v>0</v>
      </c>
      <c r="O2028" s="99">
        <v>0</v>
      </c>
      <c r="P2028" s="99">
        <v>0</v>
      </c>
      <c r="Q2028" s="99">
        <v>0</v>
      </c>
      <c r="R2028" s="99">
        <v>0</v>
      </c>
      <c r="S2028" s="99">
        <v>0</v>
      </c>
      <c r="T2028" s="99">
        <v>0</v>
      </c>
      <c r="U2028" s="99">
        <v>0</v>
      </c>
      <c r="V2028" s="99">
        <v>0</v>
      </c>
      <c r="W2028" s="99">
        <v>0</v>
      </c>
      <c r="X2028" s="99">
        <v>0</v>
      </c>
      <c r="Y2028" s="99">
        <v>0</v>
      </c>
      <c r="Z2028" s="99">
        <v>0</v>
      </c>
      <c r="AA2028" s="99">
        <v>0</v>
      </c>
      <c r="AB2028" s="99">
        <v>0</v>
      </c>
      <c r="AC2028" s="99">
        <v>0</v>
      </c>
      <c r="AD2028" s="99">
        <v>0</v>
      </c>
    </row>
    <row r="2029" spans="4:30" hidden="1" outlineLevel="1" x14ac:dyDescent="0.2">
      <c r="F2029" s="91" t="s">
        <v>199</v>
      </c>
      <c r="G2029" s="86" t="s">
        <v>683</v>
      </c>
      <c r="H2029" s="92">
        <v>0</v>
      </c>
      <c r="I2029" s="99">
        <v>0</v>
      </c>
      <c r="J2029" s="99">
        <v>0</v>
      </c>
      <c r="K2029" s="99">
        <v>0</v>
      </c>
      <c r="L2029" s="99">
        <v>0</v>
      </c>
      <c r="M2029" s="99">
        <v>0</v>
      </c>
      <c r="N2029" s="99">
        <v>0</v>
      </c>
      <c r="O2029" s="99">
        <v>0</v>
      </c>
      <c r="P2029" s="99">
        <v>0</v>
      </c>
      <c r="Q2029" s="99">
        <v>0</v>
      </c>
      <c r="R2029" s="99">
        <v>0</v>
      </c>
      <c r="S2029" s="99">
        <v>0</v>
      </c>
      <c r="T2029" s="99">
        <v>0</v>
      </c>
      <c r="U2029" s="99">
        <v>0</v>
      </c>
      <c r="V2029" s="99">
        <v>0</v>
      </c>
      <c r="W2029" s="99">
        <v>0</v>
      </c>
      <c r="X2029" s="99">
        <v>0</v>
      </c>
      <c r="Y2029" s="99">
        <v>0</v>
      </c>
      <c r="Z2029" s="99">
        <v>0</v>
      </c>
      <c r="AA2029" s="99">
        <v>0</v>
      </c>
      <c r="AB2029" s="99">
        <v>0</v>
      </c>
      <c r="AC2029" s="99">
        <v>0</v>
      </c>
      <c r="AD2029" s="99">
        <v>0</v>
      </c>
    </row>
    <row r="2030" spans="4:30" hidden="1" outlineLevel="1" x14ac:dyDescent="0.2">
      <c r="F2030" s="91" t="s">
        <v>199</v>
      </c>
      <c r="G2030" s="86" t="s">
        <v>682</v>
      </c>
      <c r="H2030" s="92">
        <v>882204</v>
      </c>
      <c r="I2030" s="99">
        <v>331026.83859684772</v>
      </c>
      <c r="J2030" s="99">
        <v>21452.67816855694</v>
      </c>
      <c r="K2030" s="99">
        <v>71976.060805861067</v>
      </c>
      <c r="L2030" s="99">
        <v>2287.5626148680972</v>
      </c>
      <c r="M2030" s="99">
        <v>210.88653100355623</v>
      </c>
      <c r="N2030" s="99">
        <v>74474.509951732733</v>
      </c>
      <c r="O2030" s="99">
        <v>65621.578937308601</v>
      </c>
      <c r="P2030" s="99">
        <v>12164.978066484446</v>
      </c>
      <c r="Q2030" s="99">
        <v>5527.4546595214615</v>
      </c>
      <c r="R2030" s="99">
        <v>256.10984803768446</v>
      </c>
      <c r="S2030" s="99">
        <v>83570.12151135219</v>
      </c>
      <c r="T2030" s="99">
        <v>2514.7432575208854</v>
      </c>
      <c r="U2030" s="99">
        <v>44155.124316460948</v>
      </c>
      <c r="V2030" s="99">
        <v>250694.4635944863</v>
      </c>
      <c r="W2030" s="99">
        <v>47562.607163240958</v>
      </c>
      <c r="X2030" s="99">
        <v>344926.93833170907</v>
      </c>
      <c r="Y2030" s="99">
        <v>17778.863796185578</v>
      </c>
      <c r="Z2030" s="99">
        <v>289.41156034654603</v>
      </c>
      <c r="AA2030" s="99">
        <v>18068.275356532125</v>
      </c>
      <c r="AB2030" s="99">
        <v>322.81531518914534</v>
      </c>
      <c r="AC2030" s="99">
        <v>6980.4489150268282</v>
      </c>
      <c r="AD2030" s="99">
        <v>1381.3738530530889</v>
      </c>
    </row>
    <row r="2031" spans="4:30" hidden="1" outlineLevel="1" x14ac:dyDescent="0.2">
      <c r="F2031" s="91" t="s">
        <v>199</v>
      </c>
      <c r="G2031" s="86" t="s">
        <v>681</v>
      </c>
      <c r="H2031" s="92">
        <v>0</v>
      </c>
      <c r="I2031" s="99">
        <v>0</v>
      </c>
      <c r="J2031" s="99">
        <v>0</v>
      </c>
      <c r="K2031" s="99">
        <v>0</v>
      </c>
      <c r="L2031" s="99">
        <v>0</v>
      </c>
      <c r="M2031" s="99">
        <v>0</v>
      </c>
      <c r="N2031" s="99">
        <v>0</v>
      </c>
      <c r="O2031" s="99">
        <v>0</v>
      </c>
      <c r="P2031" s="99">
        <v>0</v>
      </c>
      <c r="Q2031" s="99">
        <v>0</v>
      </c>
      <c r="R2031" s="99">
        <v>0</v>
      </c>
      <c r="S2031" s="99">
        <v>0</v>
      </c>
      <c r="T2031" s="99">
        <v>0</v>
      </c>
      <c r="U2031" s="99">
        <v>0</v>
      </c>
      <c r="V2031" s="99">
        <v>0</v>
      </c>
      <c r="W2031" s="99">
        <v>0</v>
      </c>
      <c r="X2031" s="99">
        <v>0</v>
      </c>
      <c r="Y2031" s="99">
        <v>0</v>
      </c>
      <c r="Z2031" s="99">
        <v>0</v>
      </c>
      <c r="AA2031" s="99">
        <v>0</v>
      </c>
      <c r="AB2031" s="99">
        <v>0</v>
      </c>
      <c r="AC2031" s="99">
        <v>0</v>
      </c>
      <c r="AD2031" s="99">
        <v>0</v>
      </c>
    </row>
    <row r="2032" spans="4:30" collapsed="1" x14ac:dyDescent="0.2">
      <c r="D2032" s="84" t="s">
        <v>445</v>
      </c>
      <c r="E2032" s="104">
        <v>882204</v>
      </c>
      <c r="F2032" s="104" t="s">
        <v>199</v>
      </c>
      <c r="G2032" s="86" t="s">
        <v>679</v>
      </c>
      <c r="H2032" s="92">
        <v>882204</v>
      </c>
      <c r="I2032" s="99">
        <v>331026.83859684772</v>
      </c>
      <c r="J2032" s="99">
        <v>21452.67816855694</v>
      </c>
      <c r="K2032" s="99">
        <v>71976.060805861067</v>
      </c>
      <c r="L2032" s="99">
        <v>2287.5626148680972</v>
      </c>
      <c r="M2032" s="99">
        <v>210.88653100355623</v>
      </c>
      <c r="N2032" s="99">
        <v>74474.509951732733</v>
      </c>
      <c r="O2032" s="99">
        <v>65621.578937308601</v>
      </c>
      <c r="P2032" s="99">
        <v>12164.978066484446</v>
      </c>
      <c r="Q2032" s="99">
        <v>5527.4546595214615</v>
      </c>
      <c r="R2032" s="99">
        <v>256.10984803768446</v>
      </c>
      <c r="S2032" s="99">
        <v>83570.12151135219</v>
      </c>
      <c r="T2032" s="99">
        <v>2514.7432575208854</v>
      </c>
      <c r="U2032" s="99">
        <v>44155.124316460948</v>
      </c>
      <c r="V2032" s="99">
        <v>250694.4635944863</v>
      </c>
      <c r="W2032" s="99">
        <v>47562.607163240958</v>
      </c>
      <c r="X2032" s="99">
        <v>344926.93833170907</v>
      </c>
      <c r="Y2032" s="99">
        <v>17778.863796185578</v>
      </c>
      <c r="Z2032" s="99">
        <v>289.41156034654603</v>
      </c>
      <c r="AA2032" s="99">
        <v>18068.275356532125</v>
      </c>
      <c r="AB2032" s="99">
        <v>322.81531518914534</v>
      </c>
      <c r="AC2032" s="99">
        <v>6980.4489150268282</v>
      </c>
      <c r="AD2032" s="99">
        <v>1381.3738530530889</v>
      </c>
    </row>
    <row r="2033" spans="4:30" hidden="1" outlineLevel="1" x14ac:dyDescent="0.2">
      <c r="F2033" s="91" t="s">
        <v>442</v>
      </c>
      <c r="G2033" s="86" t="s">
        <v>687</v>
      </c>
      <c r="H2033" s="92">
        <v>528753.99999999988</v>
      </c>
      <c r="I2033" s="99">
        <v>260455.22653604779</v>
      </c>
      <c r="J2033" s="99">
        <v>12875.232512537928</v>
      </c>
      <c r="K2033" s="99">
        <v>47161.238803740562</v>
      </c>
      <c r="L2033" s="99">
        <v>1484.4683563861477</v>
      </c>
      <c r="M2033" s="99">
        <v>139.2086924119557</v>
      </c>
      <c r="N2033" s="99">
        <v>48784.915852538667</v>
      </c>
      <c r="O2033" s="99">
        <v>35849.87792913484</v>
      </c>
      <c r="P2033" s="99">
        <v>6679.8767066829232</v>
      </c>
      <c r="Q2033" s="99">
        <v>3018.5119044425278</v>
      </c>
      <c r="R2033" s="99">
        <v>135.73910622308242</v>
      </c>
      <c r="S2033" s="99">
        <v>45684.005646483376</v>
      </c>
      <c r="T2033" s="99">
        <v>1252.3280597468658</v>
      </c>
      <c r="U2033" s="99">
        <v>20494.135323794671</v>
      </c>
      <c r="V2033" s="99">
        <v>108312.08103957133</v>
      </c>
      <c r="W2033" s="99">
        <v>19559.366642728844</v>
      </c>
      <c r="X2033" s="99">
        <v>149617.91106584173</v>
      </c>
      <c r="Y2033" s="99">
        <v>11009.440625432379</v>
      </c>
      <c r="Z2033" s="99">
        <v>184.40392216535972</v>
      </c>
      <c r="AA2033" s="99">
        <v>11193.844547597739</v>
      </c>
      <c r="AB2033" s="99">
        <v>142.86383895264967</v>
      </c>
      <c r="AC2033" s="99">
        <v>0</v>
      </c>
      <c r="AD2033" s="99">
        <v>0</v>
      </c>
    </row>
    <row r="2034" spans="4:30" hidden="1" outlineLevel="1" x14ac:dyDescent="0.2">
      <c r="F2034" s="91" t="s">
        <v>442</v>
      </c>
      <c r="G2034" s="86" t="s">
        <v>686</v>
      </c>
      <c r="H2034" s="92">
        <v>0</v>
      </c>
      <c r="I2034" s="99">
        <v>0</v>
      </c>
      <c r="J2034" s="99">
        <v>0</v>
      </c>
      <c r="K2034" s="99">
        <v>0</v>
      </c>
      <c r="L2034" s="99">
        <v>0</v>
      </c>
      <c r="M2034" s="99">
        <v>0</v>
      </c>
      <c r="N2034" s="99">
        <v>0</v>
      </c>
      <c r="O2034" s="99">
        <v>0</v>
      </c>
      <c r="P2034" s="99">
        <v>0</v>
      </c>
      <c r="Q2034" s="99">
        <v>0</v>
      </c>
      <c r="R2034" s="99">
        <v>0</v>
      </c>
      <c r="S2034" s="99">
        <v>0</v>
      </c>
      <c r="T2034" s="99">
        <v>0</v>
      </c>
      <c r="U2034" s="99">
        <v>0</v>
      </c>
      <c r="V2034" s="99">
        <v>0</v>
      </c>
      <c r="W2034" s="99">
        <v>0</v>
      </c>
      <c r="X2034" s="99">
        <v>0</v>
      </c>
      <c r="Y2034" s="99">
        <v>0</v>
      </c>
      <c r="Z2034" s="99">
        <v>0</v>
      </c>
      <c r="AA2034" s="99">
        <v>0</v>
      </c>
      <c r="AB2034" s="99">
        <v>0</v>
      </c>
      <c r="AC2034" s="99">
        <v>0</v>
      </c>
      <c r="AD2034" s="99">
        <v>0</v>
      </c>
    </row>
    <row r="2035" spans="4:30" hidden="1" outlineLevel="1" x14ac:dyDescent="0.2">
      <c r="F2035" s="91" t="s">
        <v>442</v>
      </c>
      <c r="G2035" s="86" t="s">
        <v>685</v>
      </c>
      <c r="H2035" s="92">
        <v>0</v>
      </c>
      <c r="I2035" s="99">
        <v>0</v>
      </c>
      <c r="J2035" s="99">
        <v>0</v>
      </c>
      <c r="K2035" s="99">
        <v>0</v>
      </c>
      <c r="L2035" s="99">
        <v>0</v>
      </c>
      <c r="M2035" s="99">
        <v>0</v>
      </c>
      <c r="N2035" s="99">
        <v>0</v>
      </c>
      <c r="O2035" s="99">
        <v>0</v>
      </c>
      <c r="P2035" s="99">
        <v>0</v>
      </c>
      <c r="Q2035" s="99">
        <v>0</v>
      </c>
      <c r="R2035" s="99">
        <v>0</v>
      </c>
      <c r="S2035" s="99">
        <v>0</v>
      </c>
      <c r="T2035" s="99">
        <v>0</v>
      </c>
      <c r="U2035" s="99">
        <v>0</v>
      </c>
      <c r="V2035" s="99">
        <v>0</v>
      </c>
      <c r="W2035" s="99">
        <v>0</v>
      </c>
      <c r="X2035" s="99">
        <v>0</v>
      </c>
      <c r="Y2035" s="99">
        <v>0</v>
      </c>
      <c r="Z2035" s="99">
        <v>0</v>
      </c>
      <c r="AA2035" s="99">
        <v>0</v>
      </c>
      <c r="AB2035" s="99">
        <v>0</v>
      </c>
      <c r="AC2035" s="99">
        <v>0</v>
      </c>
      <c r="AD2035" s="99">
        <v>0</v>
      </c>
    </row>
    <row r="2036" spans="4:30" hidden="1" outlineLevel="1" x14ac:dyDescent="0.2">
      <c r="F2036" s="91" t="s">
        <v>442</v>
      </c>
      <c r="G2036" s="86" t="s">
        <v>684</v>
      </c>
      <c r="H2036" s="92">
        <v>0</v>
      </c>
      <c r="I2036" s="99">
        <v>0</v>
      </c>
      <c r="J2036" s="99">
        <v>0</v>
      </c>
      <c r="K2036" s="99">
        <v>0</v>
      </c>
      <c r="L2036" s="99">
        <v>0</v>
      </c>
      <c r="M2036" s="99">
        <v>0</v>
      </c>
      <c r="N2036" s="99">
        <v>0</v>
      </c>
      <c r="O2036" s="99">
        <v>0</v>
      </c>
      <c r="P2036" s="99">
        <v>0</v>
      </c>
      <c r="Q2036" s="99">
        <v>0</v>
      </c>
      <c r="R2036" s="99">
        <v>0</v>
      </c>
      <c r="S2036" s="99">
        <v>0</v>
      </c>
      <c r="T2036" s="99">
        <v>0</v>
      </c>
      <c r="U2036" s="99">
        <v>0</v>
      </c>
      <c r="V2036" s="99">
        <v>0</v>
      </c>
      <c r="W2036" s="99">
        <v>0</v>
      </c>
      <c r="X2036" s="99">
        <v>0</v>
      </c>
      <c r="Y2036" s="99">
        <v>0</v>
      </c>
      <c r="Z2036" s="99">
        <v>0</v>
      </c>
      <c r="AA2036" s="99">
        <v>0</v>
      </c>
      <c r="AB2036" s="99">
        <v>0</v>
      </c>
      <c r="AC2036" s="99">
        <v>0</v>
      </c>
      <c r="AD2036" s="99">
        <v>0</v>
      </c>
    </row>
    <row r="2037" spans="4:30" hidden="1" outlineLevel="1" x14ac:dyDescent="0.2">
      <c r="F2037" s="91" t="s">
        <v>442</v>
      </c>
      <c r="G2037" s="86" t="s">
        <v>683</v>
      </c>
      <c r="H2037" s="92">
        <v>0</v>
      </c>
      <c r="I2037" s="99">
        <v>0</v>
      </c>
      <c r="J2037" s="99">
        <v>0</v>
      </c>
      <c r="K2037" s="99">
        <v>0</v>
      </c>
      <c r="L2037" s="99">
        <v>0</v>
      </c>
      <c r="M2037" s="99">
        <v>0</v>
      </c>
      <c r="N2037" s="99">
        <v>0</v>
      </c>
      <c r="O2037" s="99">
        <v>0</v>
      </c>
      <c r="P2037" s="99">
        <v>0</v>
      </c>
      <c r="Q2037" s="99">
        <v>0</v>
      </c>
      <c r="R2037" s="99">
        <v>0</v>
      </c>
      <c r="S2037" s="99">
        <v>0</v>
      </c>
      <c r="T2037" s="99">
        <v>0</v>
      </c>
      <c r="U2037" s="99">
        <v>0</v>
      </c>
      <c r="V2037" s="99">
        <v>0</v>
      </c>
      <c r="W2037" s="99">
        <v>0</v>
      </c>
      <c r="X2037" s="99">
        <v>0</v>
      </c>
      <c r="Y2037" s="99">
        <v>0</v>
      </c>
      <c r="Z2037" s="99">
        <v>0</v>
      </c>
      <c r="AA2037" s="99">
        <v>0</v>
      </c>
      <c r="AB2037" s="99">
        <v>0</v>
      </c>
      <c r="AC2037" s="99">
        <v>0</v>
      </c>
      <c r="AD2037" s="99">
        <v>0</v>
      </c>
    </row>
    <row r="2038" spans="4:30" hidden="1" outlineLevel="1" x14ac:dyDescent="0.2">
      <c r="F2038" s="91" t="s">
        <v>442</v>
      </c>
      <c r="G2038" s="86" t="s">
        <v>682</v>
      </c>
      <c r="H2038" s="92">
        <v>0</v>
      </c>
      <c r="I2038" s="99">
        <v>0</v>
      </c>
      <c r="J2038" s="99">
        <v>0</v>
      </c>
      <c r="K2038" s="99">
        <v>0</v>
      </c>
      <c r="L2038" s="99">
        <v>0</v>
      </c>
      <c r="M2038" s="99">
        <v>0</v>
      </c>
      <c r="N2038" s="99">
        <v>0</v>
      </c>
      <c r="O2038" s="99">
        <v>0</v>
      </c>
      <c r="P2038" s="99">
        <v>0</v>
      </c>
      <c r="Q2038" s="99">
        <v>0</v>
      </c>
      <c r="R2038" s="99">
        <v>0</v>
      </c>
      <c r="S2038" s="99">
        <v>0</v>
      </c>
      <c r="T2038" s="99">
        <v>0</v>
      </c>
      <c r="U2038" s="99">
        <v>0</v>
      </c>
      <c r="V2038" s="99">
        <v>0</v>
      </c>
      <c r="W2038" s="99">
        <v>0</v>
      </c>
      <c r="X2038" s="99">
        <v>0</v>
      </c>
      <c r="Y2038" s="99">
        <v>0</v>
      </c>
      <c r="Z2038" s="99">
        <v>0</v>
      </c>
      <c r="AA2038" s="99">
        <v>0</v>
      </c>
      <c r="AB2038" s="99">
        <v>0</v>
      </c>
      <c r="AC2038" s="99">
        <v>0</v>
      </c>
      <c r="AD2038" s="99">
        <v>0</v>
      </c>
    </row>
    <row r="2039" spans="4:30" hidden="1" outlineLevel="1" x14ac:dyDescent="0.2">
      <c r="F2039" s="91" t="s">
        <v>442</v>
      </c>
      <c r="G2039" s="86" t="s">
        <v>681</v>
      </c>
      <c r="H2039" s="92">
        <v>0</v>
      </c>
      <c r="I2039" s="99">
        <v>0</v>
      </c>
      <c r="J2039" s="99">
        <v>0</v>
      </c>
      <c r="K2039" s="99">
        <v>0</v>
      </c>
      <c r="L2039" s="99">
        <v>0</v>
      </c>
      <c r="M2039" s="99">
        <v>0</v>
      </c>
      <c r="N2039" s="99">
        <v>0</v>
      </c>
      <c r="O2039" s="99">
        <v>0</v>
      </c>
      <c r="P2039" s="99">
        <v>0</v>
      </c>
      <c r="Q2039" s="99">
        <v>0</v>
      </c>
      <c r="R2039" s="99">
        <v>0</v>
      </c>
      <c r="S2039" s="99">
        <v>0</v>
      </c>
      <c r="T2039" s="99">
        <v>0</v>
      </c>
      <c r="U2039" s="99">
        <v>0</v>
      </c>
      <c r="V2039" s="99">
        <v>0</v>
      </c>
      <c r="W2039" s="99">
        <v>0</v>
      </c>
      <c r="X2039" s="99">
        <v>0</v>
      </c>
      <c r="Y2039" s="99">
        <v>0</v>
      </c>
      <c r="Z2039" s="99">
        <v>0</v>
      </c>
      <c r="AA2039" s="99">
        <v>0</v>
      </c>
      <c r="AB2039" s="99">
        <v>0</v>
      </c>
      <c r="AC2039" s="99">
        <v>0</v>
      </c>
      <c r="AD2039" s="99">
        <v>0</v>
      </c>
    </row>
    <row r="2040" spans="4:30" collapsed="1" x14ac:dyDescent="0.2">
      <c r="D2040" s="84" t="s">
        <v>444</v>
      </c>
      <c r="E2040" s="104">
        <v>528754</v>
      </c>
      <c r="F2040" s="112" t="s">
        <v>442</v>
      </c>
      <c r="G2040" s="86" t="s">
        <v>679</v>
      </c>
      <c r="H2040" s="92">
        <v>528753.99999999988</v>
      </c>
      <c r="I2040" s="99">
        <v>260455.22653604779</v>
      </c>
      <c r="J2040" s="99">
        <v>12875.232512537928</v>
      </c>
      <c r="K2040" s="99">
        <v>47161.238803740562</v>
      </c>
      <c r="L2040" s="99">
        <v>1484.4683563861477</v>
      </c>
      <c r="M2040" s="99">
        <v>139.2086924119557</v>
      </c>
      <c r="N2040" s="99">
        <v>48784.915852538667</v>
      </c>
      <c r="O2040" s="99">
        <v>35849.87792913484</v>
      </c>
      <c r="P2040" s="99">
        <v>6679.8767066829232</v>
      </c>
      <c r="Q2040" s="99">
        <v>3018.5119044425278</v>
      </c>
      <c r="R2040" s="99">
        <v>135.73910622308242</v>
      </c>
      <c r="S2040" s="99">
        <v>45684.005646483376</v>
      </c>
      <c r="T2040" s="99">
        <v>1252.3280597468658</v>
      </c>
      <c r="U2040" s="99">
        <v>20494.135323794671</v>
      </c>
      <c r="V2040" s="99">
        <v>108312.08103957133</v>
      </c>
      <c r="W2040" s="99">
        <v>19559.366642728844</v>
      </c>
      <c r="X2040" s="99">
        <v>149617.91106584173</v>
      </c>
      <c r="Y2040" s="99">
        <v>11009.440625432379</v>
      </c>
      <c r="Z2040" s="99">
        <v>184.40392216535972</v>
      </c>
      <c r="AA2040" s="99">
        <v>11193.844547597739</v>
      </c>
      <c r="AB2040" s="99">
        <v>142.86383895264967</v>
      </c>
      <c r="AC2040" s="99">
        <v>0</v>
      </c>
      <c r="AD2040" s="99">
        <v>0</v>
      </c>
    </row>
    <row r="2041" spans="4:30" hidden="1" outlineLevel="1" x14ac:dyDescent="0.2">
      <c r="F2041" s="91" t="s">
        <v>442</v>
      </c>
      <c r="G2041" s="86" t="s">
        <v>687</v>
      </c>
      <c r="H2041" s="92">
        <v>118605.99999999999</v>
      </c>
      <c r="I2041" s="99">
        <v>58423.298166131106</v>
      </c>
      <c r="J2041" s="99">
        <v>2888.0723878818385</v>
      </c>
      <c r="K2041" s="99">
        <v>10578.843639114699</v>
      </c>
      <c r="L2041" s="99">
        <v>332.98443865679587</v>
      </c>
      <c r="M2041" s="99">
        <v>31.226215162840216</v>
      </c>
      <c r="N2041" s="99">
        <v>10943.054292934336</v>
      </c>
      <c r="O2041" s="99">
        <v>8041.5668187152569</v>
      </c>
      <c r="P2041" s="99">
        <v>1498.3781809174677</v>
      </c>
      <c r="Q2041" s="99">
        <v>677.08920015415572</v>
      </c>
      <c r="R2041" s="99">
        <v>30.447944474547544</v>
      </c>
      <c r="S2041" s="99">
        <v>10247.482144261428</v>
      </c>
      <c r="T2041" s="99">
        <v>280.91252615457614</v>
      </c>
      <c r="U2041" s="99">
        <v>4597.0856281257275</v>
      </c>
      <c r="V2041" s="99">
        <v>24295.726715598175</v>
      </c>
      <c r="W2041" s="99">
        <v>4387.4055610501246</v>
      </c>
      <c r="X2041" s="99">
        <v>33561.130430928606</v>
      </c>
      <c r="Y2041" s="99">
        <v>2469.5524096650479</v>
      </c>
      <c r="Z2041" s="99">
        <v>41.364058886258363</v>
      </c>
      <c r="AA2041" s="99">
        <v>2510.916468551306</v>
      </c>
      <c r="AB2041" s="99">
        <v>32.046109311358343</v>
      </c>
      <c r="AC2041" s="99">
        <v>0</v>
      </c>
      <c r="AD2041" s="99">
        <v>0</v>
      </c>
    </row>
    <row r="2042" spans="4:30" hidden="1" outlineLevel="1" x14ac:dyDescent="0.2">
      <c r="F2042" s="91" t="s">
        <v>442</v>
      </c>
      <c r="G2042" s="86" t="s">
        <v>686</v>
      </c>
      <c r="H2042" s="92">
        <v>0</v>
      </c>
      <c r="I2042" s="99">
        <v>0</v>
      </c>
      <c r="J2042" s="99">
        <v>0</v>
      </c>
      <c r="K2042" s="99">
        <v>0</v>
      </c>
      <c r="L2042" s="99">
        <v>0</v>
      </c>
      <c r="M2042" s="99">
        <v>0</v>
      </c>
      <c r="N2042" s="99">
        <v>0</v>
      </c>
      <c r="O2042" s="99">
        <v>0</v>
      </c>
      <c r="P2042" s="99">
        <v>0</v>
      </c>
      <c r="Q2042" s="99">
        <v>0</v>
      </c>
      <c r="R2042" s="99">
        <v>0</v>
      </c>
      <c r="S2042" s="99">
        <v>0</v>
      </c>
      <c r="T2042" s="99">
        <v>0</v>
      </c>
      <c r="U2042" s="99">
        <v>0</v>
      </c>
      <c r="V2042" s="99">
        <v>0</v>
      </c>
      <c r="W2042" s="99">
        <v>0</v>
      </c>
      <c r="X2042" s="99">
        <v>0</v>
      </c>
      <c r="Y2042" s="99">
        <v>0</v>
      </c>
      <c r="Z2042" s="99">
        <v>0</v>
      </c>
      <c r="AA2042" s="99">
        <v>0</v>
      </c>
      <c r="AB2042" s="99">
        <v>0</v>
      </c>
      <c r="AC2042" s="99">
        <v>0</v>
      </c>
      <c r="AD2042" s="99">
        <v>0</v>
      </c>
    </row>
    <row r="2043" spans="4:30" hidden="1" outlineLevel="1" x14ac:dyDescent="0.2">
      <c r="F2043" s="91" t="s">
        <v>442</v>
      </c>
      <c r="G2043" s="86" t="s">
        <v>685</v>
      </c>
      <c r="H2043" s="92">
        <v>0</v>
      </c>
      <c r="I2043" s="99">
        <v>0</v>
      </c>
      <c r="J2043" s="99">
        <v>0</v>
      </c>
      <c r="K2043" s="99">
        <v>0</v>
      </c>
      <c r="L2043" s="99">
        <v>0</v>
      </c>
      <c r="M2043" s="99">
        <v>0</v>
      </c>
      <c r="N2043" s="99">
        <v>0</v>
      </c>
      <c r="O2043" s="99">
        <v>0</v>
      </c>
      <c r="P2043" s="99">
        <v>0</v>
      </c>
      <c r="Q2043" s="99">
        <v>0</v>
      </c>
      <c r="R2043" s="99">
        <v>0</v>
      </c>
      <c r="S2043" s="99">
        <v>0</v>
      </c>
      <c r="T2043" s="99">
        <v>0</v>
      </c>
      <c r="U2043" s="99">
        <v>0</v>
      </c>
      <c r="V2043" s="99">
        <v>0</v>
      </c>
      <c r="W2043" s="99">
        <v>0</v>
      </c>
      <c r="X2043" s="99">
        <v>0</v>
      </c>
      <c r="Y2043" s="99">
        <v>0</v>
      </c>
      <c r="Z2043" s="99">
        <v>0</v>
      </c>
      <c r="AA2043" s="99">
        <v>0</v>
      </c>
      <c r="AB2043" s="99">
        <v>0</v>
      </c>
      <c r="AC2043" s="99">
        <v>0</v>
      </c>
      <c r="AD2043" s="99">
        <v>0</v>
      </c>
    </row>
    <row r="2044" spans="4:30" hidden="1" outlineLevel="1" x14ac:dyDescent="0.2">
      <c r="F2044" s="91" t="s">
        <v>442</v>
      </c>
      <c r="G2044" s="86" t="s">
        <v>684</v>
      </c>
      <c r="H2044" s="92">
        <v>0</v>
      </c>
      <c r="I2044" s="99">
        <v>0</v>
      </c>
      <c r="J2044" s="99">
        <v>0</v>
      </c>
      <c r="K2044" s="99">
        <v>0</v>
      </c>
      <c r="L2044" s="99">
        <v>0</v>
      </c>
      <c r="M2044" s="99">
        <v>0</v>
      </c>
      <c r="N2044" s="99">
        <v>0</v>
      </c>
      <c r="O2044" s="99">
        <v>0</v>
      </c>
      <c r="P2044" s="99">
        <v>0</v>
      </c>
      <c r="Q2044" s="99">
        <v>0</v>
      </c>
      <c r="R2044" s="99">
        <v>0</v>
      </c>
      <c r="S2044" s="99">
        <v>0</v>
      </c>
      <c r="T2044" s="99">
        <v>0</v>
      </c>
      <c r="U2044" s="99">
        <v>0</v>
      </c>
      <c r="V2044" s="99">
        <v>0</v>
      </c>
      <c r="W2044" s="99">
        <v>0</v>
      </c>
      <c r="X2044" s="99">
        <v>0</v>
      </c>
      <c r="Y2044" s="99">
        <v>0</v>
      </c>
      <c r="Z2044" s="99">
        <v>0</v>
      </c>
      <c r="AA2044" s="99">
        <v>0</v>
      </c>
      <c r="AB2044" s="99">
        <v>0</v>
      </c>
      <c r="AC2044" s="99">
        <v>0</v>
      </c>
      <c r="AD2044" s="99">
        <v>0</v>
      </c>
    </row>
    <row r="2045" spans="4:30" hidden="1" outlineLevel="1" x14ac:dyDescent="0.2">
      <c r="F2045" s="91" t="s">
        <v>442</v>
      </c>
      <c r="G2045" s="86" t="s">
        <v>683</v>
      </c>
      <c r="H2045" s="92">
        <v>0</v>
      </c>
      <c r="I2045" s="99">
        <v>0</v>
      </c>
      <c r="J2045" s="99">
        <v>0</v>
      </c>
      <c r="K2045" s="99">
        <v>0</v>
      </c>
      <c r="L2045" s="99">
        <v>0</v>
      </c>
      <c r="M2045" s="99">
        <v>0</v>
      </c>
      <c r="N2045" s="99">
        <v>0</v>
      </c>
      <c r="O2045" s="99">
        <v>0</v>
      </c>
      <c r="P2045" s="99">
        <v>0</v>
      </c>
      <c r="Q2045" s="99">
        <v>0</v>
      </c>
      <c r="R2045" s="99">
        <v>0</v>
      </c>
      <c r="S2045" s="99">
        <v>0</v>
      </c>
      <c r="T2045" s="99">
        <v>0</v>
      </c>
      <c r="U2045" s="99">
        <v>0</v>
      </c>
      <c r="V2045" s="99">
        <v>0</v>
      </c>
      <c r="W2045" s="99">
        <v>0</v>
      </c>
      <c r="X2045" s="99">
        <v>0</v>
      </c>
      <c r="Y2045" s="99">
        <v>0</v>
      </c>
      <c r="Z2045" s="99">
        <v>0</v>
      </c>
      <c r="AA2045" s="99">
        <v>0</v>
      </c>
      <c r="AB2045" s="99">
        <v>0</v>
      </c>
      <c r="AC2045" s="99">
        <v>0</v>
      </c>
      <c r="AD2045" s="99">
        <v>0</v>
      </c>
    </row>
    <row r="2046" spans="4:30" hidden="1" outlineLevel="1" x14ac:dyDescent="0.2">
      <c r="F2046" s="91" t="s">
        <v>442</v>
      </c>
      <c r="G2046" s="86" t="s">
        <v>682</v>
      </c>
      <c r="H2046" s="92">
        <v>0</v>
      </c>
      <c r="I2046" s="99">
        <v>0</v>
      </c>
      <c r="J2046" s="99">
        <v>0</v>
      </c>
      <c r="K2046" s="99">
        <v>0</v>
      </c>
      <c r="L2046" s="99">
        <v>0</v>
      </c>
      <c r="M2046" s="99">
        <v>0</v>
      </c>
      <c r="N2046" s="99">
        <v>0</v>
      </c>
      <c r="O2046" s="99">
        <v>0</v>
      </c>
      <c r="P2046" s="99">
        <v>0</v>
      </c>
      <c r="Q2046" s="99">
        <v>0</v>
      </c>
      <c r="R2046" s="99">
        <v>0</v>
      </c>
      <c r="S2046" s="99">
        <v>0</v>
      </c>
      <c r="T2046" s="99">
        <v>0</v>
      </c>
      <c r="U2046" s="99">
        <v>0</v>
      </c>
      <c r="V2046" s="99">
        <v>0</v>
      </c>
      <c r="W2046" s="99">
        <v>0</v>
      </c>
      <c r="X2046" s="99">
        <v>0</v>
      </c>
      <c r="Y2046" s="99">
        <v>0</v>
      </c>
      <c r="Z2046" s="99">
        <v>0</v>
      </c>
      <c r="AA2046" s="99">
        <v>0</v>
      </c>
      <c r="AB2046" s="99">
        <v>0</v>
      </c>
      <c r="AC2046" s="99">
        <v>0</v>
      </c>
      <c r="AD2046" s="99">
        <v>0</v>
      </c>
    </row>
    <row r="2047" spans="4:30" hidden="1" outlineLevel="1" x14ac:dyDescent="0.2">
      <c r="F2047" s="91" t="s">
        <v>442</v>
      </c>
      <c r="G2047" s="86" t="s">
        <v>681</v>
      </c>
      <c r="H2047" s="92">
        <v>0</v>
      </c>
      <c r="I2047" s="99">
        <v>0</v>
      </c>
      <c r="J2047" s="99">
        <v>0</v>
      </c>
      <c r="K2047" s="99">
        <v>0</v>
      </c>
      <c r="L2047" s="99">
        <v>0</v>
      </c>
      <c r="M2047" s="99">
        <v>0</v>
      </c>
      <c r="N2047" s="99">
        <v>0</v>
      </c>
      <c r="O2047" s="99">
        <v>0</v>
      </c>
      <c r="P2047" s="99">
        <v>0</v>
      </c>
      <c r="Q2047" s="99">
        <v>0</v>
      </c>
      <c r="R2047" s="99">
        <v>0</v>
      </c>
      <c r="S2047" s="99">
        <v>0</v>
      </c>
      <c r="T2047" s="99">
        <v>0</v>
      </c>
      <c r="U2047" s="99">
        <v>0</v>
      </c>
      <c r="V2047" s="99">
        <v>0</v>
      </c>
      <c r="W2047" s="99">
        <v>0</v>
      </c>
      <c r="X2047" s="99">
        <v>0</v>
      </c>
      <c r="Y2047" s="99">
        <v>0</v>
      </c>
      <c r="Z2047" s="99">
        <v>0</v>
      </c>
      <c r="AA2047" s="99">
        <v>0</v>
      </c>
      <c r="AB2047" s="99">
        <v>0</v>
      </c>
      <c r="AC2047" s="99">
        <v>0</v>
      </c>
      <c r="AD2047" s="99">
        <v>0</v>
      </c>
    </row>
    <row r="2048" spans="4:30" collapsed="1" x14ac:dyDescent="0.2">
      <c r="D2048" s="84" t="s">
        <v>443</v>
      </c>
      <c r="E2048" s="104">
        <v>118606</v>
      </c>
      <c r="F2048" s="112" t="s">
        <v>442</v>
      </c>
      <c r="G2048" s="86" t="s">
        <v>679</v>
      </c>
      <c r="H2048" s="92">
        <v>118605.99999999999</v>
      </c>
      <c r="I2048" s="99">
        <v>58423.298166131106</v>
      </c>
      <c r="J2048" s="99">
        <v>2888.0723878818385</v>
      </c>
      <c r="K2048" s="99">
        <v>10578.843639114699</v>
      </c>
      <c r="L2048" s="99">
        <v>332.98443865679587</v>
      </c>
      <c r="M2048" s="99">
        <v>31.226215162840216</v>
      </c>
      <c r="N2048" s="99">
        <v>10943.054292934336</v>
      </c>
      <c r="O2048" s="99">
        <v>8041.5668187152569</v>
      </c>
      <c r="P2048" s="99">
        <v>1498.3781809174677</v>
      </c>
      <c r="Q2048" s="99">
        <v>677.08920015415572</v>
      </c>
      <c r="R2048" s="99">
        <v>30.447944474547544</v>
      </c>
      <c r="S2048" s="99">
        <v>10247.482144261428</v>
      </c>
      <c r="T2048" s="99">
        <v>280.91252615457614</v>
      </c>
      <c r="U2048" s="99">
        <v>4597.0856281257275</v>
      </c>
      <c r="V2048" s="99">
        <v>24295.726715598175</v>
      </c>
      <c r="W2048" s="99">
        <v>4387.4055610501246</v>
      </c>
      <c r="X2048" s="99">
        <v>33561.130430928606</v>
      </c>
      <c r="Y2048" s="99">
        <v>2469.5524096650479</v>
      </c>
      <c r="Z2048" s="99">
        <v>41.364058886258363</v>
      </c>
      <c r="AA2048" s="99">
        <v>2510.916468551306</v>
      </c>
      <c r="AB2048" s="99">
        <v>32.046109311358343</v>
      </c>
      <c r="AC2048" s="99">
        <v>0</v>
      </c>
      <c r="AD2048" s="99">
        <v>0</v>
      </c>
    </row>
    <row r="2049" spans="4:30" hidden="1" outlineLevel="1" x14ac:dyDescent="0.2">
      <c r="F2049" s="91" t="s">
        <v>401</v>
      </c>
      <c r="G2049" s="86" t="s">
        <v>687</v>
      </c>
      <c r="H2049" s="92">
        <v>-28048.978720584619</v>
      </c>
      <c r="I2049" s="99">
        <v>-13816.449817447532</v>
      </c>
      <c r="J2049" s="99">
        <v>-682.99648374623303</v>
      </c>
      <c r="K2049" s="99">
        <v>-2501.7769768976291</v>
      </c>
      <c r="L2049" s="99">
        <v>-78.747056929415749</v>
      </c>
      <c r="M2049" s="99">
        <v>-7.3846470214567743</v>
      </c>
      <c r="N2049" s="99">
        <v>-2587.9086808485017</v>
      </c>
      <c r="O2049" s="99">
        <v>-1901.7396807775626</v>
      </c>
      <c r="P2049" s="99">
        <v>-354.34950771413213</v>
      </c>
      <c r="Q2049" s="99">
        <v>-160.12394454801256</v>
      </c>
      <c r="R2049" s="99">
        <v>-7.2005947983417888</v>
      </c>
      <c r="S2049" s="99">
        <v>-2423.4137278380485</v>
      </c>
      <c r="T2049" s="99">
        <v>-66.432638049132237</v>
      </c>
      <c r="U2049" s="99">
        <v>-1087.1588027587468</v>
      </c>
      <c r="V2049" s="99">
        <v>-5745.6648200508625</v>
      </c>
      <c r="W2049" s="99">
        <v>-1037.5718363360165</v>
      </c>
      <c r="X2049" s="99">
        <v>-7936.8280971947579</v>
      </c>
      <c r="Y2049" s="99">
        <v>-584.02123828527567</v>
      </c>
      <c r="Z2049" s="99">
        <v>-9.7821325017087677</v>
      </c>
      <c r="AA2049" s="99">
        <v>-593.80337078698449</v>
      </c>
      <c r="AB2049" s="99">
        <v>-7.5785427225588826</v>
      </c>
      <c r="AC2049" s="99">
        <v>0</v>
      </c>
      <c r="AD2049" s="99">
        <v>0</v>
      </c>
    </row>
    <row r="2050" spans="4:30" hidden="1" outlineLevel="1" x14ac:dyDescent="0.2">
      <c r="F2050" s="91" t="s">
        <v>401</v>
      </c>
      <c r="G2050" s="86" t="s">
        <v>686</v>
      </c>
      <c r="H2050" s="92">
        <v>0</v>
      </c>
      <c r="I2050" s="99">
        <v>0</v>
      </c>
      <c r="J2050" s="99">
        <v>0</v>
      </c>
      <c r="K2050" s="99">
        <v>0</v>
      </c>
      <c r="L2050" s="99">
        <v>0</v>
      </c>
      <c r="M2050" s="99">
        <v>0</v>
      </c>
      <c r="N2050" s="99">
        <v>0</v>
      </c>
      <c r="O2050" s="99">
        <v>0</v>
      </c>
      <c r="P2050" s="99">
        <v>0</v>
      </c>
      <c r="Q2050" s="99">
        <v>0</v>
      </c>
      <c r="R2050" s="99">
        <v>0</v>
      </c>
      <c r="S2050" s="99">
        <v>0</v>
      </c>
      <c r="T2050" s="99">
        <v>0</v>
      </c>
      <c r="U2050" s="99">
        <v>0</v>
      </c>
      <c r="V2050" s="99">
        <v>0</v>
      </c>
      <c r="W2050" s="99">
        <v>0</v>
      </c>
      <c r="X2050" s="99">
        <v>0</v>
      </c>
      <c r="Y2050" s="99">
        <v>0</v>
      </c>
      <c r="Z2050" s="99">
        <v>0</v>
      </c>
      <c r="AA2050" s="99">
        <v>0</v>
      </c>
      <c r="AB2050" s="99">
        <v>0</v>
      </c>
      <c r="AC2050" s="99">
        <v>0</v>
      </c>
      <c r="AD2050" s="99">
        <v>0</v>
      </c>
    </row>
    <row r="2051" spans="4:30" hidden="1" outlineLevel="1" x14ac:dyDescent="0.2">
      <c r="F2051" s="91" t="s">
        <v>401</v>
      </c>
      <c r="G2051" s="86" t="s">
        <v>685</v>
      </c>
      <c r="H2051" s="92">
        <v>0</v>
      </c>
      <c r="I2051" s="99">
        <v>0</v>
      </c>
      <c r="J2051" s="99">
        <v>0</v>
      </c>
      <c r="K2051" s="99">
        <v>0</v>
      </c>
      <c r="L2051" s="99">
        <v>0</v>
      </c>
      <c r="M2051" s="99">
        <v>0</v>
      </c>
      <c r="N2051" s="99">
        <v>0</v>
      </c>
      <c r="O2051" s="99">
        <v>0</v>
      </c>
      <c r="P2051" s="99">
        <v>0</v>
      </c>
      <c r="Q2051" s="99">
        <v>0</v>
      </c>
      <c r="R2051" s="99">
        <v>0</v>
      </c>
      <c r="S2051" s="99">
        <v>0</v>
      </c>
      <c r="T2051" s="99">
        <v>0</v>
      </c>
      <c r="U2051" s="99">
        <v>0</v>
      </c>
      <c r="V2051" s="99">
        <v>0</v>
      </c>
      <c r="W2051" s="99">
        <v>0</v>
      </c>
      <c r="X2051" s="99">
        <v>0</v>
      </c>
      <c r="Y2051" s="99">
        <v>0</v>
      </c>
      <c r="Z2051" s="99">
        <v>0</v>
      </c>
      <c r="AA2051" s="99">
        <v>0</v>
      </c>
      <c r="AB2051" s="99">
        <v>0</v>
      </c>
      <c r="AC2051" s="99">
        <v>0</v>
      </c>
      <c r="AD2051" s="99">
        <v>0</v>
      </c>
    </row>
    <row r="2052" spans="4:30" hidden="1" outlineLevel="1" x14ac:dyDescent="0.2">
      <c r="F2052" s="91" t="s">
        <v>401</v>
      </c>
      <c r="G2052" s="86" t="s">
        <v>684</v>
      </c>
      <c r="H2052" s="92">
        <v>0</v>
      </c>
      <c r="I2052" s="99">
        <v>0</v>
      </c>
      <c r="J2052" s="99">
        <v>0</v>
      </c>
      <c r="K2052" s="99">
        <v>0</v>
      </c>
      <c r="L2052" s="99">
        <v>0</v>
      </c>
      <c r="M2052" s="99">
        <v>0</v>
      </c>
      <c r="N2052" s="99">
        <v>0</v>
      </c>
      <c r="O2052" s="99">
        <v>0</v>
      </c>
      <c r="P2052" s="99">
        <v>0</v>
      </c>
      <c r="Q2052" s="99">
        <v>0</v>
      </c>
      <c r="R2052" s="99">
        <v>0</v>
      </c>
      <c r="S2052" s="99">
        <v>0</v>
      </c>
      <c r="T2052" s="99">
        <v>0</v>
      </c>
      <c r="U2052" s="99">
        <v>0</v>
      </c>
      <c r="V2052" s="99">
        <v>0</v>
      </c>
      <c r="W2052" s="99">
        <v>0</v>
      </c>
      <c r="X2052" s="99">
        <v>0</v>
      </c>
      <c r="Y2052" s="99">
        <v>0</v>
      </c>
      <c r="Z2052" s="99">
        <v>0</v>
      </c>
      <c r="AA2052" s="99">
        <v>0</v>
      </c>
      <c r="AB2052" s="99">
        <v>0</v>
      </c>
      <c r="AC2052" s="99">
        <v>0</v>
      </c>
      <c r="AD2052" s="99">
        <v>0</v>
      </c>
    </row>
    <row r="2053" spans="4:30" hidden="1" outlineLevel="1" x14ac:dyDescent="0.2">
      <c r="F2053" s="91" t="s">
        <v>401</v>
      </c>
      <c r="G2053" s="86" t="s">
        <v>683</v>
      </c>
      <c r="H2053" s="92">
        <v>0</v>
      </c>
      <c r="I2053" s="99">
        <v>0</v>
      </c>
      <c r="J2053" s="99">
        <v>0</v>
      </c>
      <c r="K2053" s="99">
        <v>0</v>
      </c>
      <c r="L2053" s="99">
        <v>0</v>
      </c>
      <c r="M2053" s="99">
        <v>0</v>
      </c>
      <c r="N2053" s="99">
        <v>0</v>
      </c>
      <c r="O2053" s="99">
        <v>0</v>
      </c>
      <c r="P2053" s="99">
        <v>0</v>
      </c>
      <c r="Q2053" s="99">
        <v>0</v>
      </c>
      <c r="R2053" s="99">
        <v>0</v>
      </c>
      <c r="S2053" s="99">
        <v>0</v>
      </c>
      <c r="T2053" s="99">
        <v>0</v>
      </c>
      <c r="U2053" s="99">
        <v>0</v>
      </c>
      <c r="V2053" s="99">
        <v>0</v>
      </c>
      <c r="W2053" s="99">
        <v>0</v>
      </c>
      <c r="X2053" s="99">
        <v>0</v>
      </c>
      <c r="Y2053" s="99">
        <v>0</v>
      </c>
      <c r="Z2053" s="99">
        <v>0</v>
      </c>
      <c r="AA2053" s="99">
        <v>0</v>
      </c>
      <c r="AB2053" s="99">
        <v>0</v>
      </c>
      <c r="AC2053" s="99">
        <v>0</v>
      </c>
      <c r="AD2053" s="99">
        <v>0</v>
      </c>
    </row>
    <row r="2054" spans="4:30" hidden="1" outlineLevel="1" x14ac:dyDescent="0.2">
      <c r="F2054" s="91" t="s">
        <v>401</v>
      </c>
      <c r="G2054" s="86" t="s">
        <v>682</v>
      </c>
      <c r="H2054" s="92">
        <v>-7384.021279415384</v>
      </c>
      <c r="I2054" s="99">
        <v>-2770.6848078865278</v>
      </c>
      <c r="J2054" s="99">
        <v>-179.55827914753775</v>
      </c>
      <c r="K2054" s="99">
        <v>-602.43749132737321</v>
      </c>
      <c r="L2054" s="99">
        <v>-19.146831148103086</v>
      </c>
      <c r="M2054" s="99">
        <v>-1.765114001378765</v>
      </c>
      <c r="N2054" s="99">
        <v>-623.34943647685498</v>
      </c>
      <c r="O2054" s="99">
        <v>-549.25066680940392</v>
      </c>
      <c r="P2054" s="99">
        <v>-101.82050512868068</v>
      </c>
      <c r="Q2054" s="99">
        <v>-46.264631340268473</v>
      </c>
      <c r="R2054" s="99">
        <v>-2.1436318218667147</v>
      </c>
      <c r="S2054" s="99">
        <v>-699.4794351002198</v>
      </c>
      <c r="T2054" s="99">
        <v>-21.048326380066957</v>
      </c>
      <c r="U2054" s="99">
        <v>-369.5770791653398</v>
      </c>
      <c r="V2054" s="99">
        <v>-2098.305214908698</v>
      </c>
      <c r="W2054" s="99">
        <v>-398.09760939402452</v>
      </c>
      <c r="X2054" s="99">
        <v>-2887.0282298481293</v>
      </c>
      <c r="Y2054" s="99">
        <v>-148.80856195943585</v>
      </c>
      <c r="Z2054" s="99">
        <v>-2.4223661648640293</v>
      </c>
      <c r="AA2054" s="99">
        <v>-151.23092812429988</v>
      </c>
      <c r="AB2054" s="99">
        <v>-2.7019546008381674</v>
      </c>
      <c r="AC2054" s="99">
        <v>-58.42615010635879</v>
      </c>
      <c r="AD2054" s="99">
        <v>-11.562058124619739</v>
      </c>
    </row>
    <row r="2055" spans="4:30" hidden="1" outlineLevel="1" x14ac:dyDescent="0.2">
      <c r="F2055" s="91" t="s">
        <v>401</v>
      </c>
      <c r="G2055" s="86" t="s">
        <v>681</v>
      </c>
      <c r="H2055" s="92">
        <v>0</v>
      </c>
      <c r="I2055" s="99">
        <v>0</v>
      </c>
      <c r="J2055" s="99">
        <v>0</v>
      </c>
      <c r="K2055" s="99">
        <v>0</v>
      </c>
      <c r="L2055" s="99">
        <v>0</v>
      </c>
      <c r="M2055" s="99">
        <v>0</v>
      </c>
      <c r="N2055" s="99">
        <v>0</v>
      </c>
      <c r="O2055" s="99">
        <v>0</v>
      </c>
      <c r="P2055" s="99">
        <v>0</v>
      </c>
      <c r="Q2055" s="99">
        <v>0</v>
      </c>
      <c r="R2055" s="99">
        <v>0</v>
      </c>
      <c r="S2055" s="99">
        <v>0</v>
      </c>
      <c r="T2055" s="99">
        <v>0</v>
      </c>
      <c r="U2055" s="99">
        <v>0</v>
      </c>
      <c r="V2055" s="99">
        <v>0</v>
      </c>
      <c r="W2055" s="99">
        <v>0</v>
      </c>
      <c r="X2055" s="99">
        <v>0</v>
      </c>
      <c r="Y2055" s="99">
        <v>0</v>
      </c>
      <c r="Z2055" s="99">
        <v>0</v>
      </c>
      <c r="AA2055" s="99">
        <v>0</v>
      </c>
      <c r="AB2055" s="99">
        <v>0</v>
      </c>
      <c r="AC2055" s="99">
        <v>0</v>
      </c>
      <c r="AD2055" s="99">
        <v>0</v>
      </c>
    </row>
    <row r="2056" spans="4:30" collapsed="1" x14ac:dyDescent="0.2">
      <c r="D2056" s="84" t="s">
        <v>441</v>
      </c>
      <c r="E2056" s="104">
        <v>-35433</v>
      </c>
      <c r="F2056" s="104" t="s">
        <v>401</v>
      </c>
      <c r="G2056" s="86" t="s">
        <v>679</v>
      </c>
      <c r="H2056" s="92">
        <v>-35433</v>
      </c>
      <c r="I2056" s="99">
        <v>-16587.13462533406</v>
      </c>
      <c r="J2056" s="99">
        <v>-862.55476289377077</v>
      </c>
      <c r="K2056" s="99">
        <v>-3104.2144682250018</v>
      </c>
      <c r="L2056" s="99">
        <v>-97.893888077518824</v>
      </c>
      <c r="M2056" s="99">
        <v>-9.1497610228355395</v>
      </c>
      <c r="N2056" s="99">
        <v>-3211.2581173253566</v>
      </c>
      <c r="O2056" s="99">
        <v>-2450.9903475869669</v>
      </c>
      <c r="P2056" s="99">
        <v>-456.17001284281281</v>
      </c>
      <c r="Q2056" s="99">
        <v>-206.388575888281</v>
      </c>
      <c r="R2056" s="99">
        <v>-9.344226620208504</v>
      </c>
      <c r="S2056" s="99">
        <v>-3122.8931629382696</v>
      </c>
      <c r="T2056" s="99">
        <v>-87.48096442919919</v>
      </c>
      <c r="U2056" s="99">
        <v>-1456.7358819240865</v>
      </c>
      <c r="V2056" s="99">
        <v>-7843.9700349595605</v>
      </c>
      <c r="W2056" s="99">
        <v>-1435.6694457300412</v>
      </c>
      <c r="X2056" s="99">
        <v>-10823.856327042888</v>
      </c>
      <c r="Y2056" s="99">
        <v>-732.82980024471158</v>
      </c>
      <c r="Z2056" s="99">
        <v>-12.204498666572798</v>
      </c>
      <c r="AA2056" s="99">
        <v>-745.0342989112844</v>
      </c>
      <c r="AB2056" s="99">
        <v>-10.28049732339705</v>
      </c>
      <c r="AC2056" s="99">
        <v>-58.42615010635879</v>
      </c>
      <c r="AD2056" s="99">
        <v>-11.562058124619739</v>
      </c>
    </row>
    <row r="2057" spans="4:30" hidden="1" outlineLevel="1" x14ac:dyDescent="0.2">
      <c r="D2057" s="86"/>
      <c r="F2057" s="91" t="s">
        <v>209</v>
      </c>
      <c r="G2057" s="86" t="s">
        <v>687</v>
      </c>
      <c r="H2057" s="92">
        <v>-376674.51068969548</v>
      </c>
      <c r="I2057" s="99">
        <v>-185543.45690441987</v>
      </c>
      <c r="J2057" s="99">
        <v>-9172.0760631149551</v>
      </c>
      <c r="K2057" s="99">
        <v>-33596.788960308309</v>
      </c>
      <c r="L2057" s="99">
        <v>-1057.5076345069519</v>
      </c>
      <c r="M2057" s="99">
        <v>-99.169682116874299</v>
      </c>
      <c r="N2057" s="99">
        <v>-34753.466276932137</v>
      </c>
      <c r="O2057" s="99">
        <v>-25538.785951959104</v>
      </c>
      <c r="P2057" s="99">
        <v>-4758.6198685159552</v>
      </c>
      <c r="Q2057" s="99">
        <v>-2150.3317130781238</v>
      </c>
      <c r="R2057" s="99">
        <v>-96.698013477035033</v>
      </c>
      <c r="S2057" s="99">
        <v>-32544.435547030218</v>
      </c>
      <c r="T2057" s="99">
        <v>-892.13520678449061</v>
      </c>
      <c r="U2057" s="99">
        <v>-14599.640655387504</v>
      </c>
      <c r="V2057" s="99">
        <v>-77159.51109091031</v>
      </c>
      <c r="W2057" s="99">
        <v>-13933.728840917029</v>
      </c>
      <c r="X2057" s="99">
        <v>-106585.01579399934</v>
      </c>
      <c r="Y2057" s="99">
        <v>-7842.920640887819</v>
      </c>
      <c r="Z2057" s="99">
        <v>-131.36592281268338</v>
      </c>
      <c r="AA2057" s="99">
        <v>-7974.2865637005025</v>
      </c>
      <c r="AB2057" s="99">
        <v>-101.77354049849419</v>
      </c>
      <c r="AC2057" s="99">
        <v>0</v>
      </c>
      <c r="AD2057" s="99">
        <v>0</v>
      </c>
    </row>
    <row r="2058" spans="4:30" hidden="1" outlineLevel="1" x14ac:dyDescent="0.2">
      <c r="D2058" s="86"/>
      <c r="F2058" s="91" t="s">
        <v>209</v>
      </c>
      <c r="G2058" s="86" t="s">
        <v>686</v>
      </c>
      <c r="H2058" s="92">
        <v>-1376.3001646026635</v>
      </c>
      <c r="I2058" s="99">
        <v>-677.94205084630403</v>
      </c>
      <c r="J2058" s="99">
        <v>-33.51309801212571</v>
      </c>
      <c r="K2058" s="99">
        <v>-122.75655735645246</v>
      </c>
      <c r="L2058" s="99">
        <v>-3.8639405909774696</v>
      </c>
      <c r="M2058" s="99">
        <v>-0.3623479846595889</v>
      </c>
      <c r="N2058" s="99">
        <v>-126.98284593208952</v>
      </c>
      <c r="O2058" s="99">
        <v>-93.31407969462866</v>
      </c>
      <c r="P2058" s="99">
        <v>-17.387131654669673</v>
      </c>
      <c r="Q2058" s="99">
        <v>-7.856921046345466</v>
      </c>
      <c r="R2058" s="99">
        <v>-0.35331695691729387</v>
      </c>
      <c r="S2058" s="99">
        <v>-118.91144935256109</v>
      </c>
      <c r="T2058" s="99">
        <v>-3.2596998127033476</v>
      </c>
      <c r="U2058" s="99">
        <v>-53.344432041228764</v>
      </c>
      <c r="V2058" s="99">
        <v>-281.92682223343769</v>
      </c>
      <c r="W2058" s="99">
        <v>-50.911311365798767</v>
      </c>
      <c r="X2058" s="99">
        <v>-389.4422654531686</v>
      </c>
      <c r="Y2058" s="99">
        <v>-28.65660580339031</v>
      </c>
      <c r="Z2058" s="99">
        <v>-0.47998719334427992</v>
      </c>
      <c r="AA2058" s="99">
        <v>-29.136592996734588</v>
      </c>
      <c r="AB2058" s="99">
        <v>-0.37186200967992711</v>
      </c>
      <c r="AC2058" s="99">
        <v>0</v>
      </c>
      <c r="AD2058" s="99">
        <v>0</v>
      </c>
    </row>
    <row r="2059" spans="4:30" hidden="1" outlineLevel="1" x14ac:dyDescent="0.2">
      <c r="D2059" s="86"/>
      <c r="F2059" s="91" t="s">
        <v>209</v>
      </c>
      <c r="G2059" s="86" t="s">
        <v>685</v>
      </c>
      <c r="H2059" s="92">
        <v>-302.72894922271598</v>
      </c>
      <c r="I2059" s="99">
        <v>-147.38886619709342</v>
      </c>
      <c r="J2059" s="99">
        <v>-7.1131794901996992</v>
      </c>
      <c r="K2059" s="99">
        <v>-25.877399183709485</v>
      </c>
      <c r="L2059" s="99">
        <v>-0.79932851330893528</v>
      </c>
      <c r="M2059" s="99">
        <v>-9.9552138947647792E-2</v>
      </c>
      <c r="N2059" s="99">
        <v>-26.776279835966069</v>
      </c>
      <c r="O2059" s="99">
        <v>-19.550779542255931</v>
      </c>
      <c r="P2059" s="99">
        <v>-3.6344671137383893</v>
      </c>
      <c r="Q2059" s="99">
        <v>-2.162551238751981</v>
      </c>
      <c r="R2059" s="99">
        <v>0</v>
      </c>
      <c r="S2059" s="99">
        <v>-25.3477978947463</v>
      </c>
      <c r="T2059" s="99">
        <v>-0.68267965189034185</v>
      </c>
      <c r="U2059" s="99">
        <v>-11.175855673747053</v>
      </c>
      <c r="V2059" s="99">
        <v>-77.858644924572019</v>
      </c>
      <c r="W2059" s="99">
        <v>0</v>
      </c>
      <c r="X2059" s="99">
        <v>-89.71718025020941</v>
      </c>
      <c r="Y2059" s="99">
        <v>-5.8842118522334648</v>
      </c>
      <c r="Z2059" s="99">
        <v>-9.8089971439260001E-2</v>
      </c>
      <c r="AA2059" s="99">
        <v>-5.9823018236727243</v>
      </c>
      <c r="AB2059" s="99">
        <v>-7.8575634993479027E-2</v>
      </c>
      <c r="AC2059" s="99">
        <v>-0.26717395677254352</v>
      </c>
      <c r="AD2059" s="99">
        <v>-5.7594139062378778E-2</v>
      </c>
    </row>
    <row r="2060" spans="4:30" hidden="1" outlineLevel="1" x14ac:dyDescent="0.2">
      <c r="D2060" s="86"/>
      <c r="F2060" s="91" t="s">
        <v>209</v>
      </c>
      <c r="G2060" s="86" t="s">
        <v>684</v>
      </c>
      <c r="H2060" s="92">
        <v>-193957.97709454407</v>
      </c>
      <c r="I2060" s="99">
        <v>-129630.38850229481</v>
      </c>
      <c r="J2060" s="99">
        <v>-6110.438109080631</v>
      </c>
      <c r="K2060" s="99">
        <v>-22187.375792198076</v>
      </c>
      <c r="L2060" s="99">
        <v>-685.70536251450699</v>
      </c>
      <c r="M2060" s="99">
        <v>0</v>
      </c>
      <c r="N2060" s="99">
        <v>-22873.081154712581</v>
      </c>
      <c r="O2060" s="99">
        <v>-16636.653822448901</v>
      </c>
      <c r="P2060" s="99">
        <v>-3098.5778939783791</v>
      </c>
      <c r="Q2060" s="99">
        <v>0</v>
      </c>
      <c r="R2060" s="99">
        <v>0</v>
      </c>
      <c r="S2060" s="99">
        <v>-19735.231716427279</v>
      </c>
      <c r="T2060" s="99">
        <v>-593.08645637989764</v>
      </c>
      <c r="U2060" s="99">
        <v>-9565.1424780318666</v>
      </c>
      <c r="V2060" s="99">
        <v>0</v>
      </c>
      <c r="W2060" s="99">
        <v>0</v>
      </c>
      <c r="X2060" s="99">
        <v>-10158.228934411763</v>
      </c>
      <c r="Y2060" s="99">
        <v>-5016.7156751268503</v>
      </c>
      <c r="Z2060" s="99">
        <v>-83.698455458391862</v>
      </c>
      <c r="AA2060" s="99">
        <v>-5100.4141305852418</v>
      </c>
      <c r="AB2060" s="99">
        <v>-67.809773251283715</v>
      </c>
      <c r="AC2060" s="99">
        <v>-232.30686237600997</v>
      </c>
      <c r="AD2060" s="99">
        <v>-50.077911404438836</v>
      </c>
    </row>
    <row r="2061" spans="4:30" hidden="1" outlineLevel="1" x14ac:dyDescent="0.2">
      <c r="D2061" s="86"/>
      <c r="E2061" s="92"/>
      <c r="F2061" s="91" t="s">
        <v>209</v>
      </c>
      <c r="G2061" s="86" t="s">
        <v>683</v>
      </c>
      <c r="H2061" s="92">
        <v>-80048.842752852099</v>
      </c>
      <c r="I2061" s="99">
        <v>-59852.635925511619</v>
      </c>
      <c r="J2061" s="99">
        <v>-2885.5146535647973</v>
      </c>
      <c r="K2061" s="99">
        <v>-8706.8002117603464</v>
      </c>
      <c r="L2061" s="99">
        <v>0</v>
      </c>
      <c r="M2061" s="99">
        <v>0</v>
      </c>
      <c r="N2061" s="99">
        <v>-8706.8002117603464</v>
      </c>
      <c r="O2061" s="99">
        <v>-5548.0069838726567</v>
      </c>
      <c r="P2061" s="99">
        <v>0</v>
      </c>
      <c r="Q2061" s="99">
        <v>0</v>
      </c>
      <c r="R2061" s="99">
        <v>0</v>
      </c>
      <c r="S2061" s="99">
        <v>-5548.0069838726567</v>
      </c>
      <c r="T2061" s="99">
        <v>-150.00646986642164</v>
      </c>
      <c r="U2061" s="99">
        <v>0</v>
      </c>
      <c r="V2061" s="99">
        <v>0</v>
      </c>
      <c r="W2061" s="99">
        <v>0</v>
      </c>
      <c r="X2061" s="99">
        <v>-150.00646986642164</v>
      </c>
      <c r="Y2061" s="99">
        <v>-2046.349603263058</v>
      </c>
      <c r="Z2061" s="99">
        <v>0</v>
      </c>
      <c r="AA2061" s="99">
        <v>-2046.349603263058</v>
      </c>
      <c r="AB2061" s="99">
        <v>-21.235035661671297</v>
      </c>
      <c r="AC2061" s="99">
        <v>-721.01113392782418</v>
      </c>
      <c r="AD2061" s="99">
        <v>-117.28273542369227</v>
      </c>
    </row>
    <row r="2062" spans="4:30" hidden="1" outlineLevel="1" x14ac:dyDescent="0.2">
      <c r="D2062" s="86"/>
      <c r="F2062" s="91" t="s">
        <v>209</v>
      </c>
      <c r="G2062" s="86" t="s">
        <v>682</v>
      </c>
      <c r="H2062" s="92">
        <v>-99161.278920465411</v>
      </c>
      <c r="I2062" s="99">
        <v>-37207.998005293455</v>
      </c>
      <c r="J2062" s="99">
        <v>-2411.3187011884488</v>
      </c>
      <c r="K2062" s="99">
        <v>-8090.2356384309851</v>
      </c>
      <c r="L2062" s="99">
        <v>-257.12605531256332</v>
      </c>
      <c r="M2062" s="99">
        <v>-23.704016442243535</v>
      </c>
      <c r="N2062" s="99">
        <v>-8371.0657101857923</v>
      </c>
      <c r="O2062" s="99">
        <v>-7375.9807167092849</v>
      </c>
      <c r="P2062" s="99">
        <v>-1367.3648987218471</v>
      </c>
      <c r="Q2062" s="99">
        <v>-621.29561100724311</v>
      </c>
      <c r="R2062" s="99">
        <v>-28.787196697751135</v>
      </c>
      <c r="S2062" s="99">
        <v>-9393.4284231361253</v>
      </c>
      <c r="T2062" s="99">
        <v>-282.66155851978488</v>
      </c>
      <c r="U2062" s="99">
        <v>-4963.1135180892497</v>
      </c>
      <c r="V2062" s="99">
        <v>-28178.497975875554</v>
      </c>
      <c r="W2062" s="99">
        <v>-5346.1205742647544</v>
      </c>
      <c r="X2062" s="99">
        <v>-38770.393626749341</v>
      </c>
      <c r="Y2062" s="99">
        <v>-1998.3755138069232</v>
      </c>
      <c r="Z2062" s="99">
        <v>-32.530367645500313</v>
      </c>
      <c r="AA2062" s="99">
        <v>-2030.9058814524235</v>
      </c>
      <c r="AB2062" s="99">
        <v>-36.285008353247996</v>
      </c>
      <c r="AC2062" s="99">
        <v>-784.61471706434736</v>
      </c>
      <c r="AD2062" s="99">
        <v>-155.26884704222081</v>
      </c>
    </row>
    <row r="2063" spans="4:30" hidden="1" outlineLevel="1" x14ac:dyDescent="0.2">
      <c r="D2063" s="86"/>
      <c r="F2063" s="91" t="s">
        <v>209</v>
      </c>
      <c r="G2063" s="86" t="s">
        <v>681</v>
      </c>
      <c r="H2063" s="92">
        <v>-74741.361428617616</v>
      </c>
      <c r="I2063" s="99">
        <v>-53402.776908820881</v>
      </c>
      <c r="J2063" s="99">
        <v>-9138.9735843814833</v>
      </c>
      <c r="K2063" s="99">
        <v>-2631.5318322522621</v>
      </c>
      <c r="L2063" s="99">
        <v>-439.89453771528838</v>
      </c>
      <c r="M2063" s="99">
        <v>-69.501227453646777</v>
      </c>
      <c r="N2063" s="99">
        <v>-3140.9275974211969</v>
      </c>
      <c r="O2063" s="99">
        <v>-491.04998918038217</v>
      </c>
      <c r="P2063" s="99">
        <v>-126.11524024965601</v>
      </c>
      <c r="Q2063" s="99">
        <v>-241.21909387575298</v>
      </c>
      <c r="R2063" s="99">
        <v>-42.101094790016369</v>
      </c>
      <c r="S2063" s="99">
        <v>-900.48541809580752</v>
      </c>
      <c r="T2063" s="99">
        <v>-3.4151308509151033</v>
      </c>
      <c r="U2063" s="99">
        <v>-75.080307509979491</v>
      </c>
      <c r="V2063" s="99">
        <v>-354.92459179673307</v>
      </c>
      <c r="W2063" s="99">
        <v>-63.17516273276842</v>
      </c>
      <c r="X2063" s="99">
        <v>-496.59519289039605</v>
      </c>
      <c r="Y2063" s="99">
        <v>-134.40138657152073</v>
      </c>
      <c r="Z2063" s="99">
        <v>-2.1292873190111159</v>
      </c>
      <c r="AA2063" s="99">
        <v>-136.53067389053186</v>
      </c>
      <c r="AB2063" s="99">
        <v>-3.8297591315024886</v>
      </c>
      <c r="AC2063" s="99">
        <v>-5894.1224044064274</v>
      </c>
      <c r="AD2063" s="99">
        <v>-1627.1198895793748</v>
      </c>
    </row>
    <row r="2064" spans="4:30" collapsed="1" x14ac:dyDescent="0.2">
      <c r="D2064" s="86" t="s">
        <v>440</v>
      </c>
      <c r="E2064" s="104">
        <v>-826263</v>
      </c>
      <c r="F2064" s="104" t="s">
        <v>209</v>
      </c>
      <c r="G2064" s="86" t="s">
        <v>679</v>
      </c>
      <c r="H2064" s="92">
        <v>-826263.00000000012</v>
      </c>
      <c r="I2064" s="99">
        <v>-466462.58716338401</v>
      </c>
      <c r="J2064" s="99">
        <v>-29758.947388832643</v>
      </c>
      <c r="K2064" s="99">
        <v>-75361.366391490155</v>
      </c>
      <c r="L2064" s="99">
        <v>-2444.8968591535977</v>
      </c>
      <c r="M2064" s="99">
        <v>-192.83682613637183</v>
      </c>
      <c r="N2064" s="99">
        <v>-77999.100076780116</v>
      </c>
      <c r="O2064" s="99">
        <v>-55703.342323407211</v>
      </c>
      <c r="P2064" s="99">
        <v>-9371.6995002342446</v>
      </c>
      <c r="Q2064" s="99">
        <v>-3022.8658902462175</v>
      </c>
      <c r="R2064" s="99">
        <v>-167.93962192171983</v>
      </c>
      <c r="S2064" s="99">
        <v>-68265.847335809391</v>
      </c>
      <c r="T2064" s="99">
        <v>-1925.2472018661035</v>
      </c>
      <c r="U2064" s="99">
        <v>-29267.497246733579</v>
      </c>
      <c r="V2064" s="99">
        <v>-106052.71912574062</v>
      </c>
      <c r="W2064" s="99">
        <v>-19393.93588928035</v>
      </c>
      <c r="X2064" s="99">
        <v>-156639.39946362065</v>
      </c>
      <c r="Y2064" s="99">
        <v>-17073.303637311798</v>
      </c>
      <c r="Z2064" s="99">
        <v>-250.3021104003702</v>
      </c>
      <c r="AA2064" s="99">
        <v>-17323.605747712169</v>
      </c>
      <c r="AB2064" s="99">
        <v>-231.38355454087306</v>
      </c>
      <c r="AC2064" s="99">
        <v>-7632.3222917313806</v>
      </c>
      <c r="AD2064" s="99">
        <v>-1949.8069775887891</v>
      </c>
    </row>
    <row r="2065" spans="4:30" hidden="1" outlineLevel="1" x14ac:dyDescent="0.2">
      <c r="F2065" s="91" t="s">
        <v>219</v>
      </c>
      <c r="G2065" s="86" t="s">
        <v>687</v>
      </c>
      <c r="H2065" s="92">
        <v>-5744.2120316167111</v>
      </c>
      <c r="I2065" s="99">
        <v>-2829.5011403522658</v>
      </c>
      <c r="J2065" s="99">
        <v>-139.87235180893765</v>
      </c>
      <c r="K2065" s="99">
        <v>-512.3444084818185</v>
      </c>
      <c r="L2065" s="99">
        <v>-16.12678295257831</v>
      </c>
      <c r="M2065" s="99">
        <v>-1.5123181022902632</v>
      </c>
      <c r="N2065" s="99">
        <v>-529.98350953668705</v>
      </c>
      <c r="O2065" s="99">
        <v>-389.46145113328078</v>
      </c>
      <c r="P2065" s="99">
        <v>-72.568014895857559</v>
      </c>
      <c r="Q2065" s="99">
        <v>-32.792134714965826</v>
      </c>
      <c r="R2065" s="99">
        <v>-1.4746256427895177</v>
      </c>
      <c r="S2065" s="99">
        <v>-496.29622638689369</v>
      </c>
      <c r="T2065" s="99">
        <v>-13.604886030799122</v>
      </c>
      <c r="U2065" s="99">
        <v>-222.64164186847268</v>
      </c>
      <c r="V2065" s="99">
        <v>-1176.6673331586144</v>
      </c>
      <c r="W2065" s="99">
        <v>-212.48661797351056</v>
      </c>
      <c r="X2065" s="99">
        <v>-1625.4004790313968</v>
      </c>
      <c r="Y2065" s="99">
        <v>-119.60299364539746</v>
      </c>
      <c r="Z2065" s="99">
        <v>-2.0033044258380475</v>
      </c>
      <c r="AA2065" s="99">
        <v>-121.60629807123551</v>
      </c>
      <c r="AB2065" s="99">
        <v>-1.5520264292937025</v>
      </c>
      <c r="AC2065" s="99">
        <v>0</v>
      </c>
      <c r="AD2065" s="99">
        <v>0</v>
      </c>
    </row>
    <row r="2066" spans="4:30" hidden="1" outlineLevel="1" x14ac:dyDescent="0.2">
      <c r="F2066" s="91" t="s">
        <v>219</v>
      </c>
      <c r="G2066" s="86" t="s">
        <v>686</v>
      </c>
      <c r="H2066" s="92">
        <v>-3044.55884840204</v>
      </c>
      <c r="I2066" s="99">
        <v>-1499.6979021678935</v>
      </c>
      <c r="J2066" s="99">
        <v>-74.135426060665267</v>
      </c>
      <c r="K2066" s="99">
        <v>-271.55381690073273</v>
      </c>
      <c r="L2066" s="99">
        <v>-8.547550031977595</v>
      </c>
      <c r="M2066" s="99">
        <v>-0.80156189127136224</v>
      </c>
      <c r="N2066" s="99">
        <v>-280.90292882398171</v>
      </c>
      <c r="O2066" s="99">
        <v>-206.42314396350764</v>
      </c>
      <c r="P2066" s="99">
        <v>-38.462645641576572</v>
      </c>
      <c r="Q2066" s="99">
        <v>-17.380553390948148</v>
      </c>
      <c r="R2066" s="99">
        <v>-0.7815840578523664</v>
      </c>
      <c r="S2066" s="99">
        <v>-263.04792705388468</v>
      </c>
      <c r="T2066" s="99">
        <v>-7.2108891382466709</v>
      </c>
      <c r="U2066" s="99">
        <v>-118.00497214282615</v>
      </c>
      <c r="V2066" s="99">
        <v>-623.65959353095354</v>
      </c>
      <c r="W2066" s="99">
        <v>-112.62258589298584</v>
      </c>
      <c r="X2066" s="99">
        <v>-861.49804070501227</v>
      </c>
      <c r="Y2066" s="99">
        <v>-63.392219958841082</v>
      </c>
      <c r="Z2066" s="99">
        <v>-1.0617954529111595</v>
      </c>
      <c r="AA2066" s="99">
        <v>-64.454015411752238</v>
      </c>
      <c r="AB2066" s="99">
        <v>-0.82260817885060677</v>
      </c>
      <c r="AC2066" s="99">
        <v>0</v>
      </c>
      <c r="AD2066" s="99">
        <v>0</v>
      </c>
    </row>
    <row r="2067" spans="4:30" hidden="1" outlineLevel="1" x14ac:dyDescent="0.2">
      <c r="F2067" s="91" t="s">
        <v>219</v>
      </c>
      <c r="G2067" s="86" t="s">
        <v>685</v>
      </c>
      <c r="H2067" s="92">
        <v>-668.79817708426094</v>
      </c>
      <c r="I2067" s="99">
        <v>-325.61605121752723</v>
      </c>
      <c r="J2067" s="99">
        <v>-15.714656588124331</v>
      </c>
      <c r="K2067" s="99">
        <v>-57.169152293440426</v>
      </c>
      <c r="L2067" s="99">
        <v>-1.7659013251461255</v>
      </c>
      <c r="M2067" s="99">
        <v>-0.21993367077703274</v>
      </c>
      <c r="N2067" s="99">
        <v>-59.154987289363582</v>
      </c>
      <c r="O2067" s="99">
        <v>-43.192188100971578</v>
      </c>
      <c r="P2067" s="99">
        <v>-8.0293773905073706</v>
      </c>
      <c r="Q2067" s="99">
        <v>-4.7775752204807889</v>
      </c>
      <c r="R2067" s="99">
        <v>0</v>
      </c>
      <c r="S2067" s="99">
        <v>-55.99914071195974</v>
      </c>
      <c r="T2067" s="99">
        <v>-1.5081970452085132</v>
      </c>
      <c r="U2067" s="99">
        <v>-24.690046727113483</v>
      </c>
      <c r="V2067" s="99">
        <v>-172.00773143600358</v>
      </c>
      <c r="W2067" s="99">
        <v>0</v>
      </c>
      <c r="X2067" s="99">
        <v>-198.20597520832558</v>
      </c>
      <c r="Y2067" s="99">
        <v>-12.999583193003877</v>
      </c>
      <c r="Z2067" s="99">
        <v>-0.21670340500062649</v>
      </c>
      <c r="AA2067" s="99">
        <v>-13.216286598004503</v>
      </c>
      <c r="AB2067" s="99">
        <v>-0.17359172811786622</v>
      </c>
      <c r="AC2067" s="99">
        <v>-0.59024898580944218</v>
      </c>
      <c r="AD2067" s="99">
        <v>-0.12723875702854651</v>
      </c>
    </row>
    <row r="2068" spans="4:30" hidden="1" outlineLevel="1" x14ac:dyDescent="0.2">
      <c r="F2068" s="91" t="s">
        <v>219</v>
      </c>
      <c r="G2068" s="86" t="s">
        <v>684</v>
      </c>
      <c r="H2068" s="92">
        <v>-3068.6582861431662</v>
      </c>
      <c r="I2068" s="99">
        <v>-2050.9152125237051</v>
      </c>
      <c r="J2068" s="99">
        <v>-96.674789128447273</v>
      </c>
      <c r="K2068" s="99">
        <v>-351.03209258216236</v>
      </c>
      <c r="L2068" s="99">
        <v>-10.84871823295653</v>
      </c>
      <c r="M2068" s="99">
        <v>0</v>
      </c>
      <c r="N2068" s="99">
        <v>-361.88081081511888</v>
      </c>
      <c r="O2068" s="99">
        <v>-263.21271427298916</v>
      </c>
      <c r="P2068" s="99">
        <v>-49.023385745985173</v>
      </c>
      <c r="Q2068" s="99">
        <v>0</v>
      </c>
      <c r="R2068" s="99">
        <v>0</v>
      </c>
      <c r="S2068" s="99">
        <v>-312.23610001897435</v>
      </c>
      <c r="T2068" s="99">
        <v>-9.3833710581664711</v>
      </c>
      <c r="U2068" s="99">
        <v>-151.33254204360395</v>
      </c>
      <c r="V2068" s="99">
        <v>0</v>
      </c>
      <c r="W2068" s="99">
        <v>0</v>
      </c>
      <c r="X2068" s="99">
        <v>-160.71591310177041</v>
      </c>
      <c r="Y2068" s="99">
        <v>-79.370729455475214</v>
      </c>
      <c r="Z2068" s="99">
        <v>-1.3242144650466332</v>
      </c>
      <c r="AA2068" s="99">
        <v>-80.694943920521851</v>
      </c>
      <c r="AB2068" s="99">
        <v>-1.0728355991649197</v>
      </c>
      <c r="AC2068" s="99">
        <v>-3.6753857141466129</v>
      </c>
      <c r="AD2068" s="99">
        <v>-0.79229532131626523</v>
      </c>
    </row>
    <row r="2069" spans="4:30" hidden="1" outlineLevel="1" x14ac:dyDescent="0.2">
      <c r="F2069" s="91" t="s">
        <v>219</v>
      </c>
      <c r="G2069" s="86" t="s">
        <v>683</v>
      </c>
      <c r="H2069" s="92">
        <v>-1579.0864062322712</v>
      </c>
      <c r="I2069" s="99">
        <v>-1180.685198147693</v>
      </c>
      <c r="J2069" s="99">
        <v>-56.921209698135804</v>
      </c>
      <c r="K2069" s="99">
        <v>-171.75501085780738</v>
      </c>
      <c r="L2069" s="99">
        <v>0</v>
      </c>
      <c r="M2069" s="99">
        <v>0</v>
      </c>
      <c r="N2069" s="99">
        <v>-171.75501085780738</v>
      </c>
      <c r="O2069" s="99">
        <v>-109.44296142998115</v>
      </c>
      <c r="P2069" s="99">
        <v>0</v>
      </c>
      <c r="Q2069" s="99">
        <v>0</v>
      </c>
      <c r="R2069" s="99">
        <v>0</v>
      </c>
      <c r="S2069" s="99">
        <v>-109.44296142998115</v>
      </c>
      <c r="T2069" s="99">
        <v>-2.9591080803540741</v>
      </c>
      <c r="U2069" s="99">
        <v>0</v>
      </c>
      <c r="V2069" s="99">
        <v>0</v>
      </c>
      <c r="W2069" s="99">
        <v>0</v>
      </c>
      <c r="X2069" s="99">
        <v>-2.9591080803540741</v>
      </c>
      <c r="Y2069" s="99">
        <v>-40.367389830833822</v>
      </c>
      <c r="Z2069" s="99">
        <v>0</v>
      </c>
      <c r="AA2069" s="99">
        <v>-40.367389830833822</v>
      </c>
      <c r="AB2069" s="99">
        <v>-0.41889370284504124</v>
      </c>
      <c r="AC2069" s="99">
        <v>-14.223052341215483</v>
      </c>
      <c r="AD2069" s="99">
        <v>-2.3135821434056898</v>
      </c>
    </row>
    <row r="2070" spans="4:30" hidden="1" outlineLevel="1" x14ac:dyDescent="0.2">
      <c r="F2070" s="91" t="s">
        <v>219</v>
      </c>
      <c r="G2070" s="86" t="s">
        <v>682</v>
      </c>
      <c r="H2070" s="92">
        <v>-48.536190892130286</v>
      </c>
      <c r="I2070" s="99">
        <v>-18.212093607096556</v>
      </c>
      <c r="J2070" s="99">
        <v>-1.1802613485503535</v>
      </c>
      <c r="K2070" s="99">
        <v>-3.9599047691201243</v>
      </c>
      <c r="L2070" s="99">
        <v>-0.12585476347073773</v>
      </c>
      <c r="M2070" s="99">
        <v>-1.1602337923391595E-2</v>
      </c>
      <c r="N2070" s="99">
        <v>-4.0973618705142538</v>
      </c>
      <c r="O2070" s="99">
        <v>-3.610300431582953</v>
      </c>
      <c r="P2070" s="99">
        <v>-0.66928023182106089</v>
      </c>
      <c r="Q2070" s="99">
        <v>-0.304103806491615</v>
      </c>
      <c r="R2070" s="99">
        <v>-1.4090387794332755E-2</v>
      </c>
      <c r="S2070" s="99">
        <v>-4.597774857689962</v>
      </c>
      <c r="T2070" s="99">
        <v>-0.13835355404388475</v>
      </c>
      <c r="U2070" s="99">
        <v>-2.4292811443719287</v>
      </c>
      <c r="V2070" s="99">
        <v>-13.79244975155655</v>
      </c>
      <c r="W2070" s="99">
        <v>-2.6167505255048344</v>
      </c>
      <c r="X2070" s="99">
        <v>-18.976834975477196</v>
      </c>
      <c r="Y2070" s="99">
        <v>-0.9781392138970666</v>
      </c>
      <c r="Z2070" s="99">
        <v>-1.5922547097235156E-2</v>
      </c>
      <c r="AA2070" s="99">
        <v>-0.99406176099430177</v>
      </c>
      <c r="AB2070" s="99">
        <v>-1.7760320471142239E-2</v>
      </c>
      <c r="AC2070" s="99">
        <v>-0.38404314767616782</v>
      </c>
      <c r="AD2070" s="99">
        <v>-7.5999003660357778E-2</v>
      </c>
    </row>
    <row r="2071" spans="4:30" hidden="1" outlineLevel="1" x14ac:dyDescent="0.2">
      <c r="F2071" s="91" t="s">
        <v>219</v>
      </c>
      <c r="G2071" s="86" t="s">
        <v>681</v>
      </c>
      <c r="H2071" s="92">
        <v>-760.15005962942166</v>
      </c>
      <c r="I2071" s="99">
        <v>-355.47555122480327</v>
      </c>
      <c r="J2071" s="99">
        <v>-93.128708800420753</v>
      </c>
      <c r="K2071" s="99">
        <v>-26.436571060335655</v>
      </c>
      <c r="L2071" s="99">
        <v>-8.5335789624900009</v>
      </c>
      <c r="M2071" s="99">
        <v>-1.385171720485328</v>
      </c>
      <c r="N2071" s="99">
        <v>-36.355321743310981</v>
      </c>
      <c r="O2071" s="99">
        <v>-7.5023137853555992</v>
      </c>
      <c r="P2071" s="99">
        <v>-2.2215283049223338</v>
      </c>
      <c r="Q2071" s="99">
        <v>-4.8256858795774038</v>
      </c>
      <c r="R2071" s="99">
        <v>-0.84798855189235645</v>
      </c>
      <c r="S2071" s="99">
        <v>-15.397516521747693</v>
      </c>
      <c r="T2071" s="99">
        <v>-5.1635870113713726E-2</v>
      </c>
      <c r="U2071" s="99">
        <v>-1.3179862338693116</v>
      </c>
      <c r="V2071" s="99">
        <v>-7.0966854011624756</v>
      </c>
      <c r="W2071" s="99">
        <v>-1.2719968838940219</v>
      </c>
      <c r="X2071" s="99">
        <v>-9.7383043890395236</v>
      </c>
      <c r="Y2071" s="99">
        <v>-2.0768306296003574</v>
      </c>
      <c r="Z2071" s="99">
        <v>-3.7648548441325744E-2</v>
      </c>
      <c r="AA2071" s="99">
        <v>-2.1144791780416829</v>
      </c>
      <c r="AB2071" s="99">
        <v>-3.8985482004347156E-2</v>
      </c>
      <c r="AC2071" s="99">
        <v>-220.85745024370527</v>
      </c>
      <c r="AD2071" s="99">
        <v>-27.043742046347987</v>
      </c>
    </row>
    <row r="2072" spans="4:30" collapsed="1" x14ac:dyDescent="0.2">
      <c r="D2072" s="84" t="s">
        <v>439</v>
      </c>
      <c r="E2072" s="104">
        <v>-14914</v>
      </c>
      <c r="F2072" s="102" t="s">
        <v>219</v>
      </c>
      <c r="G2072" s="86" t="s">
        <v>679</v>
      </c>
      <c r="H2072" s="92">
        <v>-14914</v>
      </c>
      <c r="I2072" s="99">
        <v>-8260.1031492409857</v>
      </c>
      <c r="J2072" s="99">
        <v>-477.62740343328147</v>
      </c>
      <c r="K2072" s="99">
        <v>-1394.2509569454173</v>
      </c>
      <c r="L2072" s="99">
        <v>-45.948386268619295</v>
      </c>
      <c r="M2072" s="99">
        <v>-3.9305877227473776</v>
      </c>
      <c r="N2072" s="99">
        <v>-1444.1299309367839</v>
      </c>
      <c r="O2072" s="99">
        <v>-1022.845073117669</v>
      </c>
      <c r="P2072" s="99">
        <v>-170.97423221067004</v>
      </c>
      <c r="Q2072" s="99">
        <v>-60.080053012463779</v>
      </c>
      <c r="R2072" s="99">
        <v>-3.1182886403285734</v>
      </c>
      <c r="S2072" s="99">
        <v>-1257.0176469811313</v>
      </c>
      <c r="T2072" s="99">
        <v>-34.856440776932445</v>
      </c>
      <c r="U2072" s="99">
        <v>-520.4164701602574</v>
      </c>
      <c r="V2072" s="99">
        <v>-1993.2237932782905</v>
      </c>
      <c r="W2072" s="99">
        <v>-328.99795127589522</v>
      </c>
      <c r="X2072" s="99">
        <v>-2877.4946554913754</v>
      </c>
      <c r="Y2072" s="99">
        <v>-318.78788592704888</v>
      </c>
      <c r="Z2072" s="99">
        <v>-4.659588844335028</v>
      </c>
      <c r="AA2072" s="99">
        <v>-323.4474747713839</v>
      </c>
      <c r="AB2072" s="99">
        <v>-4.0967014407476254</v>
      </c>
      <c r="AC2072" s="99">
        <v>-239.730180432553</v>
      </c>
      <c r="AD2072" s="99">
        <v>-30.352857271758847</v>
      </c>
    </row>
    <row r="2073" spans="4:30" hidden="1" outlineLevel="1" x14ac:dyDescent="0.2">
      <c r="F2073" s="91" t="s">
        <v>201</v>
      </c>
      <c r="G2073" s="86" t="s">
        <v>687</v>
      </c>
      <c r="H2073" s="92">
        <v>-274333.99999999994</v>
      </c>
      <c r="I2073" s="99">
        <v>-135132.26210400325</v>
      </c>
      <c r="J2073" s="99">
        <v>-6680.070573640257</v>
      </c>
      <c r="K2073" s="99">
        <v>-24468.715671154001</v>
      </c>
      <c r="L2073" s="99">
        <v>-770.18829565513909</v>
      </c>
      <c r="M2073" s="99">
        <v>-72.225793893079683</v>
      </c>
      <c r="N2073" s="99">
        <v>-25311.129760702217</v>
      </c>
      <c r="O2073" s="99">
        <v>-18600.030282156309</v>
      </c>
      <c r="P2073" s="99">
        <v>-3465.7275338837212</v>
      </c>
      <c r="Q2073" s="99">
        <v>-1566.0977407137088</v>
      </c>
      <c r="R2073" s="99">
        <v>-70.425664801785118</v>
      </c>
      <c r="S2073" s="99">
        <v>-23702.281221555524</v>
      </c>
      <c r="T2073" s="99">
        <v>-649.74669873437676</v>
      </c>
      <c r="U2073" s="99">
        <v>-10632.994019748101</v>
      </c>
      <c r="V2073" s="99">
        <v>-56195.67216495717</v>
      </c>
      <c r="W2073" s="99">
        <v>-10148.006991089193</v>
      </c>
      <c r="X2073" s="99">
        <v>-77626.419874528845</v>
      </c>
      <c r="Y2073" s="99">
        <v>-5712.0397851124835</v>
      </c>
      <c r="Z2073" s="99">
        <v>-95.674482998354236</v>
      </c>
      <c r="AA2073" s="99">
        <v>-5807.714268110838</v>
      </c>
      <c r="AB2073" s="99">
        <v>-74.122197459000205</v>
      </c>
      <c r="AC2073" s="99">
        <v>0</v>
      </c>
      <c r="AD2073" s="99">
        <v>0</v>
      </c>
    </row>
    <row r="2074" spans="4:30" hidden="1" outlineLevel="1" x14ac:dyDescent="0.2">
      <c r="F2074" s="91" t="s">
        <v>201</v>
      </c>
      <c r="G2074" s="86" t="s">
        <v>686</v>
      </c>
      <c r="H2074" s="92">
        <v>0</v>
      </c>
      <c r="I2074" s="99">
        <v>0</v>
      </c>
      <c r="J2074" s="99">
        <v>0</v>
      </c>
      <c r="K2074" s="99">
        <v>0</v>
      </c>
      <c r="L2074" s="99">
        <v>0</v>
      </c>
      <c r="M2074" s="99">
        <v>0</v>
      </c>
      <c r="N2074" s="99">
        <v>0</v>
      </c>
      <c r="O2074" s="99">
        <v>0</v>
      </c>
      <c r="P2074" s="99">
        <v>0</v>
      </c>
      <c r="Q2074" s="99">
        <v>0</v>
      </c>
      <c r="R2074" s="99">
        <v>0</v>
      </c>
      <c r="S2074" s="99">
        <v>0</v>
      </c>
      <c r="T2074" s="99">
        <v>0</v>
      </c>
      <c r="U2074" s="99">
        <v>0</v>
      </c>
      <c r="V2074" s="99">
        <v>0</v>
      </c>
      <c r="W2074" s="99">
        <v>0</v>
      </c>
      <c r="X2074" s="99">
        <v>0</v>
      </c>
      <c r="Y2074" s="99">
        <v>0</v>
      </c>
      <c r="Z2074" s="99">
        <v>0</v>
      </c>
      <c r="AA2074" s="99">
        <v>0</v>
      </c>
      <c r="AB2074" s="99">
        <v>0</v>
      </c>
      <c r="AC2074" s="99">
        <v>0</v>
      </c>
      <c r="AD2074" s="99">
        <v>0</v>
      </c>
    </row>
    <row r="2075" spans="4:30" hidden="1" outlineLevel="1" x14ac:dyDescent="0.2">
      <c r="F2075" s="91" t="s">
        <v>201</v>
      </c>
      <c r="G2075" s="86" t="s">
        <v>685</v>
      </c>
      <c r="H2075" s="92">
        <v>0</v>
      </c>
      <c r="I2075" s="99">
        <v>0</v>
      </c>
      <c r="J2075" s="99">
        <v>0</v>
      </c>
      <c r="K2075" s="99">
        <v>0</v>
      </c>
      <c r="L2075" s="99">
        <v>0</v>
      </c>
      <c r="M2075" s="99">
        <v>0</v>
      </c>
      <c r="N2075" s="99">
        <v>0</v>
      </c>
      <c r="O2075" s="99">
        <v>0</v>
      </c>
      <c r="P2075" s="99">
        <v>0</v>
      </c>
      <c r="Q2075" s="99">
        <v>0</v>
      </c>
      <c r="R2075" s="99">
        <v>0</v>
      </c>
      <c r="S2075" s="99">
        <v>0</v>
      </c>
      <c r="T2075" s="99">
        <v>0</v>
      </c>
      <c r="U2075" s="99">
        <v>0</v>
      </c>
      <c r="V2075" s="99">
        <v>0</v>
      </c>
      <c r="W2075" s="99">
        <v>0</v>
      </c>
      <c r="X2075" s="99">
        <v>0</v>
      </c>
      <c r="Y2075" s="99">
        <v>0</v>
      </c>
      <c r="Z2075" s="99">
        <v>0</v>
      </c>
      <c r="AA2075" s="99">
        <v>0</v>
      </c>
      <c r="AB2075" s="99">
        <v>0</v>
      </c>
      <c r="AC2075" s="99">
        <v>0</v>
      </c>
      <c r="AD2075" s="99">
        <v>0</v>
      </c>
    </row>
    <row r="2076" spans="4:30" hidden="1" outlineLevel="1" x14ac:dyDescent="0.2">
      <c r="F2076" s="91" t="s">
        <v>201</v>
      </c>
      <c r="G2076" s="86" t="s">
        <v>684</v>
      </c>
      <c r="H2076" s="92">
        <v>0</v>
      </c>
      <c r="I2076" s="99">
        <v>0</v>
      </c>
      <c r="J2076" s="99">
        <v>0</v>
      </c>
      <c r="K2076" s="99">
        <v>0</v>
      </c>
      <c r="L2076" s="99">
        <v>0</v>
      </c>
      <c r="M2076" s="99">
        <v>0</v>
      </c>
      <c r="N2076" s="99">
        <v>0</v>
      </c>
      <c r="O2076" s="99">
        <v>0</v>
      </c>
      <c r="P2076" s="99">
        <v>0</v>
      </c>
      <c r="Q2076" s="99">
        <v>0</v>
      </c>
      <c r="R2076" s="99">
        <v>0</v>
      </c>
      <c r="S2076" s="99">
        <v>0</v>
      </c>
      <c r="T2076" s="99">
        <v>0</v>
      </c>
      <c r="U2076" s="99">
        <v>0</v>
      </c>
      <c r="V2076" s="99">
        <v>0</v>
      </c>
      <c r="W2076" s="99">
        <v>0</v>
      </c>
      <c r="X2076" s="99">
        <v>0</v>
      </c>
      <c r="Y2076" s="99">
        <v>0</v>
      </c>
      <c r="Z2076" s="99">
        <v>0</v>
      </c>
      <c r="AA2076" s="99">
        <v>0</v>
      </c>
      <c r="AB2076" s="99">
        <v>0</v>
      </c>
      <c r="AC2076" s="99">
        <v>0</v>
      </c>
      <c r="AD2076" s="99">
        <v>0</v>
      </c>
    </row>
    <row r="2077" spans="4:30" hidden="1" outlineLevel="1" x14ac:dyDescent="0.2">
      <c r="F2077" s="91" t="s">
        <v>201</v>
      </c>
      <c r="G2077" s="86" t="s">
        <v>683</v>
      </c>
      <c r="H2077" s="92">
        <v>0</v>
      </c>
      <c r="I2077" s="99">
        <v>0</v>
      </c>
      <c r="J2077" s="99">
        <v>0</v>
      </c>
      <c r="K2077" s="99">
        <v>0</v>
      </c>
      <c r="L2077" s="99">
        <v>0</v>
      </c>
      <c r="M2077" s="99">
        <v>0</v>
      </c>
      <c r="N2077" s="99">
        <v>0</v>
      </c>
      <c r="O2077" s="99">
        <v>0</v>
      </c>
      <c r="P2077" s="99">
        <v>0</v>
      </c>
      <c r="Q2077" s="99">
        <v>0</v>
      </c>
      <c r="R2077" s="99">
        <v>0</v>
      </c>
      <c r="S2077" s="99">
        <v>0</v>
      </c>
      <c r="T2077" s="99">
        <v>0</v>
      </c>
      <c r="U2077" s="99">
        <v>0</v>
      </c>
      <c r="V2077" s="99">
        <v>0</v>
      </c>
      <c r="W2077" s="99">
        <v>0</v>
      </c>
      <c r="X2077" s="99">
        <v>0</v>
      </c>
      <c r="Y2077" s="99">
        <v>0</v>
      </c>
      <c r="Z2077" s="99">
        <v>0</v>
      </c>
      <c r="AA2077" s="99">
        <v>0</v>
      </c>
      <c r="AB2077" s="99">
        <v>0</v>
      </c>
      <c r="AC2077" s="99">
        <v>0</v>
      </c>
      <c r="AD2077" s="99">
        <v>0</v>
      </c>
    </row>
    <row r="2078" spans="4:30" hidden="1" outlineLevel="1" x14ac:dyDescent="0.2">
      <c r="F2078" s="91" t="s">
        <v>201</v>
      </c>
      <c r="G2078" s="86" t="s">
        <v>682</v>
      </c>
      <c r="H2078" s="92">
        <v>0</v>
      </c>
      <c r="I2078" s="99">
        <v>0</v>
      </c>
      <c r="J2078" s="99">
        <v>0</v>
      </c>
      <c r="K2078" s="99">
        <v>0</v>
      </c>
      <c r="L2078" s="99">
        <v>0</v>
      </c>
      <c r="M2078" s="99">
        <v>0</v>
      </c>
      <c r="N2078" s="99">
        <v>0</v>
      </c>
      <c r="O2078" s="99">
        <v>0</v>
      </c>
      <c r="P2078" s="99">
        <v>0</v>
      </c>
      <c r="Q2078" s="99">
        <v>0</v>
      </c>
      <c r="R2078" s="99">
        <v>0</v>
      </c>
      <c r="S2078" s="99">
        <v>0</v>
      </c>
      <c r="T2078" s="99">
        <v>0</v>
      </c>
      <c r="U2078" s="99">
        <v>0</v>
      </c>
      <c r="V2078" s="99">
        <v>0</v>
      </c>
      <c r="W2078" s="99">
        <v>0</v>
      </c>
      <c r="X2078" s="99">
        <v>0</v>
      </c>
      <c r="Y2078" s="99">
        <v>0</v>
      </c>
      <c r="Z2078" s="99">
        <v>0</v>
      </c>
      <c r="AA2078" s="99">
        <v>0</v>
      </c>
      <c r="AB2078" s="99">
        <v>0</v>
      </c>
      <c r="AC2078" s="99">
        <v>0</v>
      </c>
      <c r="AD2078" s="99">
        <v>0</v>
      </c>
    </row>
    <row r="2079" spans="4:30" hidden="1" outlineLevel="1" x14ac:dyDescent="0.2">
      <c r="F2079" s="91" t="s">
        <v>201</v>
      </c>
      <c r="G2079" s="86" t="s">
        <v>681</v>
      </c>
      <c r="H2079" s="92">
        <v>0</v>
      </c>
      <c r="I2079" s="99">
        <v>0</v>
      </c>
      <c r="J2079" s="99">
        <v>0</v>
      </c>
      <c r="K2079" s="99">
        <v>0</v>
      </c>
      <c r="L2079" s="99">
        <v>0</v>
      </c>
      <c r="M2079" s="99">
        <v>0</v>
      </c>
      <c r="N2079" s="99">
        <v>0</v>
      </c>
      <c r="O2079" s="99">
        <v>0</v>
      </c>
      <c r="P2079" s="99">
        <v>0</v>
      </c>
      <c r="Q2079" s="99">
        <v>0</v>
      </c>
      <c r="R2079" s="99">
        <v>0</v>
      </c>
      <c r="S2079" s="99">
        <v>0</v>
      </c>
      <c r="T2079" s="99">
        <v>0</v>
      </c>
      <c r="U2079" s="99">
        <v>0</v>
      </c>
      <c r="V2079" s="99">
        <v>0</v>
      </c>
      <c r="W2079" s="99">
        <v>0</v>
      </c>
      <c r="X2079" s="99">
        <v>0</v>
      </c>
      <c r="Y2079" s="99">
        <v>0</v>
      </c>
      <c r="Z2079" s="99">
        <v>0</v>
      </c>
      <c r="AA2079" s="99">
        <v>0</v>
      </c>
      <c r="AB2079" s="99">
        <v>0</v>
      </c>
      <c r="AC2079" s="99">
        <v>0</v>
      </c>
      <c r="AD2079" s="99">
        <v>0</v>
      </c>
    </row>
    <row r="2080" spans="4:30" collapsed="1" x14ac:dyDescent="0.2">
      <c r="D2080" s="84" t="s">
        <v>438</v>
      </c>
      <c r="E2080" s="104">
        <v>-274334</v>
      </c>
      <c r="F2080" s="104" t="s">
        <v>201</v>
      </c>
      <c r="G2080" s="86" t="s">
        <v>679</v>
      </c>
      <c r="H2080" s="92">
        <v>-274333.99999999994</v>
      </c>
      <c r="I2080" s="99">
        <v>-135132.26210400325</v>
      </c>
      <c r="J2080" s="99">
        <v>-6680.070573640257</v>
      </c>
      <c r="K2080" s="99">
        <v>-24468.715671154001</v>
      </c>
      <c r="L2080" s="99">
        <v>-770.18829565513909</v>
      </c>
      <c r="M2080" s="99">
        <v>-72.225793893079683</v>
      </c>
      <c r="N2080" s="99">
        <v>-25311.129760702217</v>
      </c>
      <c r="O2080" s="99">
        <v>-18600.030282156309</v>
      </c>
      <c r="P2080" s="99">
        <v>-3465.7275338837212</v>
      </c>
      <c r="Q2080" s="99">
        <v>-1566.0977407137088</v>
      </c>
      <c r="R2080" s="99">
        <v>-70.425664801785118</v>
      </c>
      <c r="S2080" s="99">
        <v>-23702.281221555524</v>
      </c>
      <c r="T2080" s="99">
        <v>-649.74669873437676</v>
      </c>
      <c r="U2080" s="99">
        <v>-10632.994019748101</v>
      </c>
      <c r="V2080" s="99">
        <v>-56195.67216495717</v>
      </c>
      <c r="W2080" s="99">
        <v>-10148.006991089193</v>
      </c>
      <c r="X2080" s="99">
        <v>-77626.419874528845</v>
      </c>
      <c r="Y2080" s="99">
        <v>-5712.0397851124835</v>
      </c>
      <c r="Z2080" s="99">
        <v>-95.674482998354236</v>
      </c>
      <c r="AA2080" s="99">
        <v>-5807.714268110838</v>
      </c>
      <c r="AB2080" s="99">
        <v>-74.122197459000205</v>
      </c>
      <c r="AC2080" s="99">
        <v>0</v>
      </c>
      <c r="AD2080" s="99">
        <v>0</v>
      </c>
    </row>
    <row r="2081" spans="4:30" hidden="1" outlineLevel="1" x14ac:dyDescent="0.2">
      <c r="F2081" s="91" t="s">
        <v>436</v>
      </c>
      <c r="G2081" s="86" t="s">
        <v>687</v>
      </c>
      <c r="H2081" s="92">
        <v>3.4446602029379748E-12</v>
      </c>
      <c r="I2081" s="99">
        <v>2.8309245969570514E-12</v>
      </c>
      <c r="J2081" s="99">
        <v>9.9524692861771358E-14</v>
      </c>
      <c r="K2081" s="99">
        <v>3.5386557461963142E-13</v>
      </c>
      <c r="L2081" s="99">
        <v>0</v>
      </c>
      <c r="M2081" s="99">
        <v>0</v>
      </c>
      <c r="N2081" s="99">
        <v>3.5386557461963142E-13</v>
      </c>
      <c r="O2081" s="99">
        <v>0</v>
      </c>
      <c r="P2081" s="99">
        <v>8.2937244051476117E-14</v>
      </c>
      <c r="Q2081" s="99">
        <v>0</v>
      </c>
      <c r="R2081" s="99">
        <v>0</v>
      </c>
      <c r="S2081" s="99">
        <v>8.2937244051476117E-14</v>
      </c>
      <c r="T2081" s="99">
        <v>-3.4557185021448385E-14</v>
      </c>
      <c r="U2081" s="99">
        <v>1.9904938572354272E-13</v>
      </c>
      <c r="V2081" s="99">
        <v>0</v>
      </c>
      <c r="W2081" s="99">
        <v>0</v>
      </c>
      <c r="X2081" s="99">
        <v>1.6449220070209433E-13</v>
      </c>
      <c r="Y2081" s="99">
        <v>-8.8466393654907855E-14</v>
      </c>
      <c r="Z2081" s="99">
        <v>0</v>
      </c>
      <c r="AA2081" s="99">
        <v>-8.8466393654907855E-14</v>
      </c>
      <c r="AB2081" s="99">
        <v>1.3822874008579352E-15</v>
      </c>
      <c r="AC2081" s="99">
        <v>0</v>
      </c>
      <c r="AD2081" s="99">
        <v>0</v>
      </c>
    </row>
    <row r="2082" spans="4:30" hidden="1" outlineLevel="1" x14ac:dyDescent="0.2">
      <c r="F2082" s="91" t="s">
        <v>436</v>
      </c>
      <c r="G2082" s="86" t="s">
        <v>686</v>
      </c>
      <c r="H2082" s="92">
        <v>18434.245893016072</v>
      </c>
      <c r="I2082" s="99">
        <v>9080.3959687996885</v>
      </c>
      <c r="J2082" s="99">
        <v>448.87641902638927</v>
      </c>
      <c r="K2082" s="99">
        <v>1644.2085974335985</v>
      </c>
      <c r="L2082" s="99">
        <v>51.753849052723325</v>
      </c>
      <c r="M2082" s="99">
        <v>4.8533103605215908</v>
      </c>
      <c r="N2082" s="99">
        <v>1700.8157568468434</v>
      </c>
      <c r="O2082" s="99">
        <v>1249.8543083934715</v>
      </c>
      <c r="P2082" s="99">
        <v>232.8842708443311</v>
      </c>
      <c r="Q2082" s="99">
        <v>105.23606568931829</v>
      </c>
      <c r="R2082" s="99">
        <v>4.7323482402299177</v>
      </c>
      <c r="S2082" s="99">
        <v>1592.7069931673507</v>
      </c>
      <c r="T2082" s="99">
        <v>43.66061229247903</v>
      </c>
      <c r="U2082" s="99">
        <v>714.49848119083288</v>
      </c>
      <c r="V2082" s="99">
        <v>3776.1445493892106</v>
      </c>
      <c r="W2082" s="99">
        <v>681.90911880329975</v>
      </c>
      <c r="X2082" s="99">
        <v>5216.2127616758225</v>
      </c>
      <c r="Y2082" s="99">
        <v>383.82827483816902</v>
      </c>
      <c r="Z2082" s="99">
        <v>6.4289768868563426</v>
      </c>
      <c r="AA2082" s="99">
        <v>390.25725172502536</v>
      </c>
      <c r="AB2082" s="99">
        <v>4.9807417749527998</v>
      </c>
      <c r="AC2082" s="99">
        <v>0</v>
      </c>
      <c r="AD2082" s="99">
        <v>0</v>
      </c>
    </row>
    <row r="2083" spans="4:30" hidden="1" outlineLevel="1" x14ac:dyDescent="0.2">
      <c r="F2083" s="91" t="s">
        <v>436</v>
      </c>
      <c r="G2083" s="86" t="s">
        <v>685</v>
      </c>
      <c r="H2083" s="92">
        <v>4054.7694699411982</v>
      </c>
      <c r="I2083" s="99">
        <v>1974.1352004811113</v>
      </c>
      <c r="J2083" s="99">
        <v>95.274347250663851</v>
      </c>
      <c r="K2083" s="99">
        <v>346.60341682219615</v>
      </c>
      <c r="L2083" s="99">
        <v>10.70625343410452</v>
      </c>
      <c r="M2083" s="99">
        <v>1.3334072433729987</v>
      </c>
      <c r="N2083" s="99">
        <v>358.64307749967367</v>
      </c>
      <c r="O2083" s="99">
        <v>261.86429875647246</v>
      </c>
      <c r="P2083" s="99">
        <v>48.680267711859443</v>
      </c>
      <c r="Q2083" s="99">
        <v>28.965339332724348</v>
      </c>
      <c r="R2083" s="99">
        <v>0</v>
      </c>
      <c r="S2083" s="99">
        <v>339.50990580105628</v>
      </c>
      <c r="T2083" s="99">
        <v>9.1438516776886107</v>
      </c>
      <c r="U2083" s="99">
        <v>149.6900725970554</v>
      </c>
      <c r="V2083" s="99">
        <v>1042.8432999940446</v>
      </c>
      <c r="W2083" s="99">
        <v>0</v>
      </c>
      <c r="X2083" s="99">
        <v>1201.6772242687887</v>
      </c>
      <c r="Y2083" s="99">
        <v>78.813481942717587</v>
      </c>
      <c r="Z2083" s="99">
        <v>1.3138228851932694</v>
      </c>
      <c r="AA2083" s="99">
        <v>80.127304827910862</v>
      </c>
      <c r="AB2083" s="99">
        <v>1.0524467074287145</v>
      </c>
      <c r="AC2083" s="99">
        <v>3.5785437959146074</v>
      </c>
      <c r="AD2083" s="99">
        <v>0.77141930864984365</v>
      </c>
    </row>
    <row r="2084" spans="4:30" hidden="1" outlineLevel="1" x14ac:dyDescent="0.2">
      <c r="F2084" s="91" t="s">
        <v>436</v>
      </c>
      <c r="G2084" s="86" t="s">
        <v>684</v>
      </c>
      <c r="H2084" s="92">
        <v>100815.86297199232</v>
      </c>
      <c r="I2084" s="99">
        <v>67379.541073905668</v>
      </c>
      <c r="J2084" s="99">
        <v>3176.0956694430356</v>
      </c>
      <c r="K2084" s="99">
        <v>11532.598303414985</v>
      </c>
      <c r="L2084" s="99">
        <v>356.41729668445521</v>
      </c>
      <c r="M2084" s="99">
        <v>0</v>
      </c>
      <c r="N2084" s="99">
        <v>11889.015600099439</v>
      </c>
      <c r="O2084" s="99">
        <v>8647.433001731697</v>
      </c>
      <c r="P2084" s="99">
        <v>1610.5849784930351</v>
      </c>
      <c r="Q2084" s="99">
        <v>0</v>
      </c>
      <c r="R2084" s="99">
        <v>0</v>
      </c>
      <c r="S2084" s="99">
        <v>10258.017980224733</v>
      </c>
      <c r="T2084" s="99">
        <v>308.27565750386566</v>
      </c>
      <c r="U2084" s="99">
        <v>4971.7887751674716</v>
      </c>
      <c r="V2084" s="99">
        <v>0</v>
      </c>
      <c r="W2084" s="99">
        <v>0</v>
      </c>
      <c r="X2084" s="99">
        <v>5280.0644326713373</v>
      </c>
      <c r="Y2084" s="99">
        <v>2607.5984481241612</v>
      </c>
      <c r="Z2084" s="99">
        <v>43.504949591980449</v>
      </c>
      <c r="AA2084" s="99">
        <v>2651.1033977161414</v>
      </c>
      <c r="AB2084" s="99">
        <v>35.246298763628381</v>
      </c>
      <c r="AC2084" s="99">
        <v>120.74892281093041</v>
      </c>
      <c r="AD2084" s="99">
        <v>26.029596357424033</v>
      </c>
    </row>
    <row r="2085" spans="4:30" hidden="1" outlineLevel="1" x14ac:dyDescent="0.2">
      <c r="F2085" s="91" t="s">
        <v>436</v>
      </c>
      <c r="G2085" s="86" t="s">
        <v>683</v>
      </c>
      <c r="H2085" s="92">
        <v>41607.946643536678</v>
      </c>
      <c r="I2085" s="99">
        <v>31110.322103625724</v>
      </c>
      <c r="J2085" s="99">
        <v>1499.8385437669506</v>
      </c>
      <c r="K2085" s="99">
        <v>4525.6379254021231</v>
      </c>
      <c r="L2085" s="99">
        <v>0</v>
      </c>
      <c r="M2085" s="99">
        <v>0</v>
      </c>
      <c r="N2085" s="99">
        <v>4525.6379254021231</v>
      </c>
      <c r="O2085" s="99">
        <v>2883.7541009263082</v>
      </c>
      <c r="P2085" s="99">
        <v>0</v>
      </c>
      <c r="Q2085" s="99">
        <v>0</v>
      </c>
      <c r="R2085" s="99">
        <v>0</v>
      </c>
      <c r="S2085" s="99">
        <v>2883.7541009263082</v>
      </c>
      <c r="T2085" s="99">
        <v>77.970661158183759</v>
      </c>
      <c r="U2085" s="99">
        <v>0</v>
      </c>
      <c r="V2085" s="99">
        <v>0</v>
      </c>
      <c r="W2085" s="99">
        <v>0</v>
      </c>
      <c r="X2085" s="99">
        <v>77.970661158183759</v>
      </c>
      <c r="Y2085" s="99">
        <v>1063.6556654475576</v>
      </c>
      <c r="Z2085" s="99">
        <v>0</v>
      </c>
      <c r="AA2085" s="99">
        <v>1063.6556654475576</v>
      </c>
      <c r="AB2085" s="99">
        <v>11.037589056875376</v>
      </c>
      <c r="AC2085" s="99">
        <v>374.76860074652251</v>
      </c>
      <c r="AD2085" s="99">
        <v>60.961453406434785</v>
      </c>
    </row>
    <row r="2086" spans="4:30" hidden="1" outlineLevel="1" x14ac:dyDescent="0.2">
      <c r="F2086" s="91" t="s">
        <v>436</v>
      </c>
      <c r="G2086" s="86" t="s">
        <v>682</v>
      </c>
      <c r="H2086" s="92">
        <v>0</v>
      </c>
      <c r="I2086" s="99">
        <v>0</v>
      </c>
      <c r="J2086" s="99">
        <v>0</v>
      </c>
      <c r="K2086" s="99">
        <v>0</v>
      </c>
      <c r="L2086" s="99">
        <v>0</v>
      </c>
      <c r="M2086" s="99">
        <v>0</v>
      </c>
      <c r="N2086" s="99">
        <v>0</v>
      </c>
      <c r="O2086" s="99">
        <v>0</v>
      </c>
      <c r="P2086" s="99">
        <v>0</v>
      </c>
      <c r="Q2086" s="99">
        <v>0</v>
      </c>
      <c r="R2086" s="99">
        <v>0</v>
      </c>
      <c r="S2086" s="99">
        <v>0</v>
      </c>
      <c r="T2086" s="99">
        <v>0</v>
      </c>
      <c r="U2086" s="99">
        <v>0</v>
      </c>
      <c r="V2086" s="99">
        <v>0</v>
      </c>
      <c r="W2086" s="99">
        <v>0</v>
      </c>
      <c r="X2086" s="99">
        <v>0</v>
      </c>
      <c r="Y2086" s="99">
        <v>0</v>
      </c>
      <c r="Z2086" s="99">
        <v>0</v>
      </c>
      <c r="AA2086" s="99">
        <v>0</v>
      </c>
      <c r="AB2086" s="99">
        <v>0</v>
      </c>
      <c r="AC2086" s="99">
        <v>0</v>
      </c>
      <c r="AD2086" s="99">
        <v>0</v>
      </c>
    </row>
    <row r="2087" spans="4:30" hidden="1" outlineLevel="1" x14ac:dyDescent="0.2">
      <c r="F2087" s="91" t="s">
        <v>436</v>
      </c>
      <c r="G2087" s="86" t="s">
        <v>681</v>
      </c>
      <c r="H2087" s="92">
        <v>7681.1750215137317</v>
      </c>
      <c r="I2087" s="99">
        <v>3135.7282232957564</v>
      </c>
      <c r="J2087" s="99">
        <v>1357.8105166177425</v>
      </c>
      <c r="K2087" s="99">
        <v>387.84846529710012</v>
      </c>
      <c r="L2087" s="99">
        <v>217.09380643290947</v>
      </c>
      <c r="M2087" s="99">
        <v>35.233838380799511</v>
      </c>
      <c r="N2087" s="99">
        <v>640.17611011080908</v>
      </c>
      <c r="O2087" s="99">
        <v>165.92538353447964</v>
      </c>
      <c r="P2087" s="99">
        <v>56.456587734451858</v>
      </c>
      <c r="Q2087" s="99">
        <v>122.75989454844637</v>
      </c>
      <c r="R2087" s="99">
        <v>21.575514363119701</v>
      </c>
      <c r="S2087" s="99">
        <v>366.71738018049751</v>
      </c>
      <c r="T2087" s="99">
        <v>1.1431584080553698</v>
      </c>
      <c r="U2087" s="99">
        <v>33.491200610404604</v>
      </c>
      <c r="V2087" s="99">
        <v>180.52913183804196</v>
      </c>
      <c r="W2087" s="99">
        <v>32.363337871693496</v>
      </c>
      <c r="X2087" s="99">
        <v>247.52682872819543</v>
      </c>
      <c r="Y2087" s="99">
        <v>46.011694798638047</v>
      </c>
      <c r="Z2087" s="99">
        <v>0.95688007566631372</v>
      </c>
      <c r="AA2087" s="99">
        <v>46.968574874304359</v>
      </c>
      <c r="AB2087" s="99">
        <v>0.5683538260945582</v>
      </c>
      <c r="AC2087" s="99">
        <v>1047.2969162606512</v>
      </c>
      <c r="AD2087" s="99">
        <v>838.38211761968057</v>
      </c>
    </row>
    <row r="2088" spans="4:30" collapsed="1" x14ac:dyDescent="0.2">
      <c r="D2088" s="84" t="s">
        <v>437</v>
      </c>
      <c r="E2088" s="104">
        <v>172594</v>
      </c>
      <c r="F2088" s="104" t="s">
        <v>436</v>
      </c>
      <c r="G2088" s="86" t="s">
        <v>679</v>
      </c>
      <c r="H2088" s="92">
        <v>172594.00000000003</v>
      </c>
      <c r="I2088" s="99">
        <v>112680.12257010795</v>
      </c>
      <c r="J2088" s="99">
        <v>6577.8954961047821</v>
      </c>
      <c r="K2088" s="99">
        <v>18436.896708370008</v>
      </c>
      <c r="L2088" s="99">
        <v>635.97120560419251</v>
      </c>
      <c r="M2088" s="99">
        <v>41.420555984694111</v>
      </c>
      <c r="N2088" s="99">
        <v>19114.288469958894</v>
      </c>
      <c r="O2088" s="99">
        <v>13208.831093342431</v>
      </c>
      <c r="P2088" s="99">
        <v>1948.606104783677</v>
      </c>
      <c r="Q2088" s="99">
        <v>256.96129957048896</v>
      </c>
      <c r="R2088" s="99">
        <v>26.307862603349623</v>
      </c>
      <c r="S2088" s="99">
        <v>15440.706360299946</v>
      </c>
      <c r="T2088" s="99">
        <v>440.19394104027236</v>
      </c>
      <c r="U2088" s="99">
        <v>5869.4685295657655</v>
      </c>
      <c r="V2088" s="99">
        <v>4999.5169812213016</v>
      </c>
      <c r="W2088" s="99">
        <v>714.27245667499312</v>
      </c>
      <c r="X2088" s="99">
        <v>12023.451908502331</v>
      </c>
      <c r="Y2088" s="99">
        <v>4179.907565151243</v>
      </c>
      <c r="Z2088" s="99">
        <v>52.204629439696383</v>
      </c>
      <c r="AA2088" s="99">
        <v>4232.112194590939</v>
      </c>
      <c r="AB2088" s="99">
        <v>52.885430128979827</v>
      </c>
      <c r="AC2088" s="99">
        <v>1546.3929836140185</v>
      </c>
      <c r="AD2088" s="99">
        <v>926.14458669218936</v>
      </c>
    </row>
    <row r="2089" spans="4:30" hidden="1" outlineLevel="1" x14ac:dyDescent="0.2">
      <c r="F2089" s="91" t="s">
        <v>434</v>
      </c>
      <c r="G2089" s="86" t="s">
        <v>687</v>
      </c>
      <c r="H2089" s="92">
        <v>0</v>
      </c>
      <c r="I2089" s="99">
        <v>0</v>
      </c>
      <c r="J2089" s="99">
        <v>0</v>
      </c>
      <c r="K2089" s="99">
        <v>0</v>
      </c>
      <c r="L2089" s="99">
        <v>0</v>
      </c>
      <c r="M2089" s="99">
        <v>0</v>
      </c>
      <c r="N2089" s="99">
        <v>0</v>
      </c>
      <c r="O2089" s="99">
        <v>0</v>
      </c>
      <c r="P2089" s="99">
        <v>0</v>
      </c>
      <c r="Q2089" s="99">
        <v>0</v>
      </c>
      <c r="R2089" s="99">
        <v>0</v>
      </c>
      <c r="S2089" s="99">
        <v>0</v>
      </c>
      <c r="T2089" s="99">
        <v>0</v>
      </c>
      <c r="U2089" s="99">
        <v>0</v>
      </c>
      <c r="V2089" s="99">
        <v>0</v>
      </c>
      <c r="W2089" s="99">
        <v>0</v>
      </c>
      <c r="X2089" s="99">
        <v>0</v>
      </c>
      <c r="Y2089" s="99">
        <v>0</v>
      </c>
      <c r="Z2089" s="99">
        <v>0</v>
      </c>
      <c r="AA2089" s="99">
        <v>0</v>
      </c>
      <c r="AB2089" s="99">
        <v>0</v>
      </c>
      <c r="AC2089" s="99">
        <v>0</v>
      </c>
      <c r="AD2089" s="99">
        <v>0</v>
      </c>
    </row>
    <row r="2090" spans="4:30" hidden="1" outlineLevel="1" x14ac:dyDescent="0.2">
      <c r="F2090" s="91" t="s">
        <v>434</v>
      </c>
      <c r="G2090" s="86" t="s">
        <v>686</v>
      </c>
      <c r="H2090" s="92">
        <v>0</v>
      </c>
      <c r="I2090" s="99">
        <v>0</v>
      </c>
      <c r="J2090" s="99">
        <v>0</v>
      </c>
      <c r="K2090" s="99">
        <v>0</v>
      </c>
      <c r="L2090" s="99">
        <v>0</v>
      </c>
      <c r="M2090" s="99">
        <v>0</v>
      </c>
      <c r="N2090" s="99">
        <v>0</v>
      </c>
      <c r="O2090" s="99">
        <v>0</v>
      </c>
      <c r="P2090" s="99">
        <v>0</v>
      </c>
      <c r="Q2090" s="99">
        <v>0</v>
      </c>
      <c r="R2090" s="99">
        <v>0</v>
      </c>
      <c r="S2090" s="99">
        <v>0</v>
      </c>
      <c r="T2090" s="99">
        <v>0</v>
      </c>
      <c r="U2090" s="99">
        <v>0</v>
      </c>
      <c r="V2090" s="99">
        <v>0</v>
      </c>
      <c r="W2090" s="99">
        <v>0</v>
      </c>
      <c r="X2090" s="99">
        <v>0</v>
      </c>
      <c r="Y2090" s="99">
        <v>0</v>
      </c>
      <c r="Z2090" s="99">
        <v>0</v>
      </c>
      <c r="AA2090" s="99">
        <v>0</v>
      </c>
      <c r="AB2090" s="99">
        <v>0</v>
      </c>
      <c r="AC2090" s="99">
        <v>0</v>
      </c>
      <c r="AD2090" s="99">
        <v>0</v>
      </c>
    </row>
    <row r="2091" spans="4:30" hidden="1" outlineLevel="1" x14ac:dyDescent="0.2">
      <c r="F2091" s="91" t="s">
        <v>434</v>
      </c>
      <c r="G2091" s="86" t="s">
        <v>685</v>
      </c>
      <c r="H2091" s="92">
        <v>0</v>
      </c>
      <c r="I2091" s="99">
        <v>0</v>
      </c>
      <c r="J2091" s="99">
        <v>0</v>
      </c>
      <c r="K2091" s="99">
        <v>0</v>
      </c>
      <c r="L2091" s="99">
        <v>0</v>
      </c>
      <c r="M2091" s="99">
        <v>0</v>
      </c>
      <c r="N2091" s="99">
        <v>0</v>
      </c>
      <c r="O2091" s="99">
        <v>0</v>
      </c>
      <c r="P2091" s="99">
        <v>0</v>
      </c>
      <c r="Q2091" s="99">
        <v>0</v>
      </c>
      <c r="R2091" s="99">
        <v>0</v>
      </c>
      <c r="S2091" s="99">
        <v>0</v>
      </c>
      <c r="T2091" s="99">
        <v>0</v>
      </c>
      <c r="U2091" s="99">
        <v>0</v>
      </c>
      <c r="V2091" s="99">
        <v>0</v>
      </c>
      <c r="W2091" s="99">
        <v>0</v>
      </c>
      <c r="X2091" s="99">
        <v>0</v>
      </c>
      <c r="Y2091" s="99">
        <v>0</v>
      </c>
      <c r="Z2091" s="99">
        <v>0</v>
      </c>
      <c r="AA2091" s="99">
        <v>0</v>
      </c>
      <c r="AB2091" s="99">
        <v>0</v>
      </c>
      <c r="AC2091" s="99">
        <v>0</v>
      </c>
      <c r="AD2091" s="99">
        <v>0</v>
      </c>
    </row>
    <row r="2092" spans="4:30" hidden="1" outlineLevel="1" x14ac:dyDescent="0.2">
      <c r="F2092" s="91" t="s">
        <v>434</v>
      </c>
      <c r="G2092" s="86" t="s">
        <v>684</v>
      </c>
      <c r="H2092" s="92">
        <v>-4794182.9514847882</v>
      </c>
      <c r="I2092" s="99">
        <v>-3204156.9409084814</v>
      </c>
      <c r="J2092" s="99">
        <v>-151035.59362437457</v>
      </c>
      <c r="K2092" s="99">
        <v>-548419.51001217403</v>
      </c>
      <c r="L2092" s="99">
        <v>-16949.016523854119</v>
      </c>
      <c r="M2092" s="99">
        <v>0</v>
      </c>
      <c r="N2092" s="99">
        <v>-565368.52653602813</v>
      </c>
      <c r="O2092" s="99">
        <v>-411218.77697487269</v>
      </c>
      <c r="P2092" s="99">
        <v>-76589.524884133527</v>
      </c>
      <c r="Q2092" s="99">
        <v>0</v>
      </c>
      <c r="R2092" s="99">
        <v>0</v>
      </c>
      <c r="S2092" s="99">
        <v>-487808.30185900623</v>
      </c>
      <c r="T2092" s="99">
        <v>-14659.695984285527</v>
      </c>
      <c r="U2092" s="99">
        <v>-236427.72359061314</v>
      </c>
      <c r="V2092" s="99">
        <v>0</v>
      </c>
      <c r="W2092" s="99">
        <v>0</v>
      </c>
      <c r="X2092" s="99">
        <v>-251087.41957489867</v>
      </c>
      <c r="Y2092" s="99">
        <v>-124001.35906973324</v>
      </c>
      <c r="Z2092" s="99">
        <v>-2068.828074179366</v>
      </c>
      <c r="AA2092" s="99">
        <v>-126070.18714391261</v>
      </c>
      <c r="AB2092" s="99">
        <v>-1676.0973883888703</v>
      </c>
      <c r="AC2092" s="99">
        <v>-5742.0767931246828</v>
      </c>
      <c r="AD2092" s="99">
        <v>-1237.8076565734598</v>
      </c>
    </row>
    <row r="2093" spans="4:30" hidden="1" outlineLevel="1" x14ac:dyDescent="0.2">
      <c r="F2093" s="91" t="s">
        <v>434</v>
      </c>
      <c r="G2093" s="86" t="s">
        <v>683</v>
      </c>
      <c r="H2093" s="92">
        <v>-2000099.0485152106</v>
      </c>
      <c r="I2093" s="99">
        <v>-1495476.9619261969</v>
      </c>
      <c r="J2093" s="99">
        <v>-72097.420956982154</v>
      </c>
      <c r="K2093" s="99">
        <v>-217547.9647209945</v>
      </c>
      <c r="L2093" s="99">
        <v>0</v>
      </c>
      <c r="M2093" s="99">
        <v>0</v>
      </c>
      <c r="N2093" s="99">
        <v>-217547.9647209945</v>
      </c>
      <c r="O2093" s="99">
        <v>-138622.40986868084</v>
      </c>
      <c r="P2093" s="99">
        <v>0</v>
      </c>
      <c r="Q2093" s="99">
        <v>0</v>
      </c>
      <c r="R2093" s="99">
        <v>0</v>
      </c>
      <c r="S2093" s="99">
        <v>-138622.40986868084</v>
      </c>
      <c r="T2093" s="99">
        <v>-3748.0591515517663</v>
      </c>
      <c r="U2093" s="99">
        <v>0</v>
      </c>
      <c r="V2093" s="99">
        <v>0</v>
      </c>
      <c r="W2093" s="99">
        <v>0</v>
      </c>
      <c r="X2093" s="99">
        <v>-3748.0591515517663</v>
      </c>
      <c r="Y2093" s="99">
        <v>-51130.057020969165</v>
      </c>
      <c r="Z2093" s="99">
        <v>0</v>
      </c>
      <c r="AA2093" s="99">
        <v>-51130.057020969165</v>
      </c>
      <c r="AB2093" s="99">
        <v>-530.57824649916108</v>
      </c>
      <c r="AC2093" s="99">
        <v>-18015.172154209977</v>
      </c>
      <c r="AD2093" s="99">
        <v>-2930.4244691261356</v>
      </c>
    </row>
    <row r="2094" spans="4:30" hidden="1" outlineLevel="1" x14ac:dyDescent="0.2">
      <c r="F2094" s="91" t="s">
        <v>434</v>
      </c>
      <c r="G2094" s="86" t="s">
        <v>682</v>
      </c>
      <c r="H2094" s="92">
        <v>0</v>
      </c>
      <c r="I2094" s="99">
        <v>0</v>
      </c>
      <c r="J2094" s="99">
        <v>0</v>
      </c>
      <c r="K2094" s="99">
        <v>0</v>
      </c>
      <c r="L2094" s="99">
        <v>0</v>
      </c>
      <c r="M2094" s="99">
        <v>0</v>
      </c>
      <c r="N2094" s="99">
        <v>0</v>
      </c>
      <c r="O2094" s="99">
        <v>0</v>
      </c>
      <c r="P2094" s="99">
        <v>0</v>
      </c>
      <c r="Q2094" s="99">
        <v>0</v>
      </c>
      <c r="R2094" s="99">
        <v>0</v>
      </c>
      <c r="S2094" s="99">
        <v>0</v>
      </c>
      <c r="T2094" s="99">
        <v>0</v>
      </c>
      <c r="U2094" s="99">
        <v>0</v>
      </c>
      <c r="V2094" s="99">
        <v>0</v>
      </c>
      <c r="W2094" s="99">
        <v>0</v>
      </c>
      <c r="X2094" s="99">
        <v>0</v>
      </c>
      <c r="Y2094" s="99">
        <v>0</v>
      </c>
      <c r="Z2094" s="99">
        <v>0</v>
      </c>
      <c r="AA2094" s="99">
        <v>0</v>
      </c>
      <c r="AB2094" s="99">
        <v>0</v>
      </c>
      <c r="AC2094" s="99">
        <v>0</v>
      </c>
      <c r="AD2094" s="99">
        <v>0</v>
      </c>
    </row>
    <row r="2095" spans="4:30" hidden="1" outlineLevel="1" x14ac:dyDescent="0.2">
      <c r="F2095" s="91" t="s">
        <v>434</v>
      </c>
      <c r="G2095" s="86" t="s">
        <v>681</v>
      </c>
      <c r="H2095" s="92">
        <v>0</v>
      </c>
      <c r="I2095" s="99">
        <v>0</v>
      </c>
      <c r="J2095" s="99">
        <v>0</v>
      </c>
      <c r="K2095" s="99">
        <v>0</v>
      </c>
      <c r="L2095" s="99">
        <v>0</v>
      </c>
      <c r="M2095" s="99">
        <v>0</v>
      </c>
      <c r="N2095" s="99">
        <v>0</v>
      </c>
      <c r="O2095" s="99">
        <v>0</v>
      </c>
      <c r="P2095" s="99">
        <v>0</v>
      </c>
      <c r="Q2095" s="99">
        <v>0</v>
      </c>
      <c r="R2095" s="99">
        <v>0</v>
      </c>
      <c r="S2095" s="99">
        <v>0</v>
      </c>
      <c r="T2095" s="99">
        <v>0</v>
      </c>
      <c r="U2095" s="99">
        <v>0</v>
      </c>
      <c r="V2095" s="99">
        <v>0</v>
      </c>
      <c r="W2095" s="99">
        <v>0</v>
      </c>
      <c r="X2095" s="99">
        <v>0</v>
      </c>
      <c r="Y2095" s="99">
        <v>0</v>
      </c>
      <c r="Z2095" s="99">
        <v>0</v>
      </c>
      <c r="AA2095" s="99">
        <v>0</v>
      </c>
      <c r="AB2095" s="99">
        <v>0</v>
      </c>
      <c r="AC2095" s="99">
        <v>0</v>
      </c>
      <c r="AD2095" s="99">
        <v>0</v>
      </c>
    </row>
    <row r="2096" spans="4:30" collapsed="1" x14ac:dyDescent="0.2">
      <c r="D2096" s="84" t="s">
        <v>435</v>
      </c>
      <c r="E2096" s="104">
        <v>-6794282</v>
      </c>
      <c r="F2096" s="104" t="s">
        <v>434</v>
      </c>
      <c r="G2096" s="86" t="s">
        <v>679</v>
      </c>
      <c r="H2096" s="92">
        <v>-6794281.9999999991</v>
      </c>
      <c r="I2096" s="99">
        <v>-4699633.9028346781</v>
      </c>
      <c r="J2096" s="99">
        <v>-223133.01458135675</v>
      </c>
      <c r="K2096" s="99">
        <v>-765967.47473316849</v>
      </c>
      <c r="L2096" s="99">
        <v>-16949.016523854119</v>
      </c>
      <c r="M2096" s="99">
        <v>0</v>
      </c>
      <c r="N2096" s="99">
        <v>-782916.4912570226</v>
      </c>
      <c r="O2096" s="99">
        <v>-549841.18684355356</v>
      </c>
      <c r="P2096" s="99">
        <v>-76589.524884133527</v>
      </c>
      <c r="Q2096" s="99">
        <v>0</v>
      </c>
      <c r="R2096" s="99">
        <v>0</v>
      </c>
      <c r="S2096" s="99">
        <v>-626430.71172768704</v>
      </c>
      <c r="T2096" s="99">
        <v>-18407.755135837291</v>
      </c>
      <c r="U2096" s="99">
        <v>-236427.72359061314</v>
      </c>
      <c r="V2096" s="99">
        <v>0</v>
      </c>
      <c r="W2096" s="99">
        <v>0</v>
      </c>
      <c r="X2096" s="99">
        <v>-254835.47872645044</v>
      </c>
      <c r="Y2096" s="99">
        <v>-175131.41609070238</v>
      </c>
      <c r="Z2096" s="99">
        <v>-2068.828074179366</v>
      </c>
      <c r="AA2096" s="99">
        <v>-177200.24416488173</v>
      </c>
      <c r="AB2096" s="99">
        <v>-2206.6756348880313</v>
      </c>
      <c r="AC2096" s="99">
        <v>-23757.248947334661</v>
      </c>
      <c r="AD2096" s="99">
        <v>-4168.2321256995947</v>
      </c>
    </row>
    <row r="2097" spans="3:30" hidden="1" outlineLevel="1" x14ac:dyDescent="0.2">
      <c r="D2097" s="86"/>
      <c r="E2097" s="86"/>
      <c r="F2097" s="86"/>
      <c r="G2097" s="86" t="s">
        <v>687</v>
      </c>
      <c r="H2097" s="101">
        <v>-1039024.3482740008</v>
      </c>
      <c r="I2097" s="101">
        <v>566074.56997964007</v>
      </c>
      <c r="J2097" s="101">
        <v>-63640.966678083445</v>
      </c>
      <c r="K2097" s="101">
        <v>-219976.73578667501</v>
      </c>
      <c r="L2097" s="101">
        <v>-33050.143620010931</v>
      </c>
      <c r="M2097" s="101">
        <v>-11242.923687442117</v>
      </c>
      <c r="N2097" s="101">
        <v>-264269.80309412803</v>
      </c>
      <c r="O2097" s="101">
        <v>-71935.67532004643</v>
      </c>
      <c r="P2097" s="101">
        <v>11246.864040668928</v>
      </c>
      <c r="Q2097" s="101">
        <v>-12859.564722155184</v>
      </c>
      <c r="R2097" s="101">
        <v>-579.42287653654739</v>
      </c>
      <c r="S2097" s="101">
        <v>-74127.798878069239</v>
      </c>
      <c r="T2097" s="101">
        <v>-5392.932097557361</v>
      </c>
      <c r="U2097" s="101">
        <v>-178822.23756685454</v>
      </c>
      <c r="V2097" s="101">
        <v>-715874.63459605165</v>
      </c>
      <c r="W2097" s="101">
        <v>-247572.13301135908</v>
      </c>
      <c r="X2097" s="101">
        <v>-1147661.9372718227</v>
      </c>
      <c r="Y2097" s="101">
        <v>-54004.37943276405</v>
      </c>
      <c r="Z2097" s="101">
        <v>-791.63814422527389</v>
      </c>
      <c r="AA2097" s="101">
        <v>-54796.017576989325</v>
      </c>
      <c r="AB2097" s="101">
        <v>-602.39475454811748</v>
      </c>
      <c r="AC2097" s="101">
        <v>0</v>
      </c>
      <c r="AD2097" s="101">
        <v>0</v>
      </c>
    </row>
    <row r="2098" spans="3:30" hidden="1" outlineLevel="1" x14ac:dyDescent="0.2">
      <c r="D2098" s="86"/>
      <c r="E2098" s="86"/>
      <c r="F2098" s="86"/>
      <c r="G2098" s="86" t="s">
        <v>686</v>
      </c>
      <c r="H2098" s="101">
        <v>123565.34353824171</v>
      </c>
      <c r="I2098" s="101">
        <v>115696.73449961252</v>
      </c>
      <c r="J2098" s="101">
        <v>1314.6512525038033</v>
      </c>
      <c r="K2098" s="101">
        <v>5067.9308047241284</v>
      </c>
      <c r="L2098" s="101">
        <v>-1266.5635462038288</v>
      </c>
      <c r="M2098" s="101">
        <v>-564.2381751785083</v>
      </c>
      <c r="N2098" s="101">
        <v>3237.1290833417902</v>
      </c>
      <c r="O2098" s="101">
        <v>9025.1349472741022</v>
      </c>
      <c r="P2098" s="101">
        <v>3052.1152509118333</v>
      </c>
      <c r="Q2098" s="101">
        <v>382.74274285506891</v>
      </c>
      <c r="R2098" s="101">
        <v>16.66593709565489</v>
      </c>
      <c r="S2098" s="101">
        <v>12476.658878136657</v>
      </c>
      <c r="T2098" s="101">
        <v>132.29821152484723</v>
      </c>
      <c r="U2098" s="101">
        <v>-2551.2604575684513</v>
      </c>
      <c r="V2098" s="101">
        <v>-942.43580604740828</v>
      </c>
      <c r="W2098" s="101">
        <v>-6780.6434896936671</v>
      </c>
      <c r="X2098" s="101">
        <v>-10142.04154178468</v>
      </c>
      <c r="Y2098" s="101">
        <v>940.88065663888642</v>
      </c>
      <c r="Z2098" s="101">
        <v>20.468892653687501</v>
      </c>
      <c r="AA2098" s="101">
        <v>961.3495492925739</v>
      </c>
      <c r="AB2098" s="101">
        <v>20.861817139037182</v>
      </c>
      <c r="AC2098" s="101">
        <v>0</v>
      </c>
      <c r="AD2098" s="101">
        <v>0</v>
      </c>
    </row>
    <row r="2099" spans="3:30" hidden="1" outlineLevel="1" x14ac:dyDescent="0.2">
      <c r="D2099" s="86"/>
      <c r="E2099" s="86"/>
      <c r="F2099" s="86"/>
      <c r="G2099" s="86" t="s">
        <v>685</v>
      </c>
      <c r="H2099" s="101">
        <v>28314.431276014748</v>
      </c>
      <c r="I2099" s="101">
        <v>25232.355306593901</v>
      </c>
      <c r="J2099" s="101">
        <v>276.45497631045265</v>
      </c>
      <c r="K2099" s="101">
        <v>1064.2731400137482</v>
      </c>
      <c r="L2099" s="101">
        <v>-262.0596861071632</v>
      </c>
      <c r="M2099" s="101">
        <v>-155.19320495358735</v>
      </c>
      <c r="N2099" s="101">
        <v>647.02024895299769</v>
      </c>
      <c r="O2099" s="101">
        <v>1887.8282683740113</v>
      </c>
      <c r="P2099" s="101">
        <v>636.98765742529611</v>
      </c>
      <c r="Q2099" s="101">
        <v>105.0395737877725</v>
      </c>
      <c r="R2099" s="101">
        <v>0</v>
      </c>
      <c r="S2099" s="101">
        <v>2629.8554995870804</v>
      </c>
      <c r="T2099" s="101">
        <v>27.894443372977587</v>
      </c>
      <c r="U2099" s="101">
        <v>-533.57727488320961</v>
      </c>
      <c r="V2099" s="101">
        <v>-255.38245573473216</v>
      </c>
      <c r="W2099" s="101">
        <v>0</v>
      </c>
      <c r="X2099" s="101">
        <v>-761.06528724496388</v>
      </c>
      <c r="Y2099" s="101">
        <v>193.35739314579894</v>
      </c>
      <c r="Z2099" s="101">
        <v>4.2006453896676721</v>
      </c>
      <c r="AA2099" s="101">
        <v>197.55803853546666</v>
      </c>
      <c r="AB2099" s="101">
        <v>4.3742722938647125</v>
      </c>
      <c r="AC2099" s="101">
        <v>90.834281080017092</v>
      </c>
      <c r="AD2099" s="101">
        <v>-2.9560600940684369</v>
      </c>
    </row>
    <row r="2100" spans="3:30" hidden="1" outlineLevel="1" x14ac:dyDescent="0.2">
      <c r="D2100" s="86"/>
      <c r="E2100" s="86"/>
      <c r="F2100" s="86"/>
      <c r="G2100" s="86" t="s">
        <v>684</v>
      </c>
      <c r="H2100" s="101">
        <v>-3123822.0595643409</v>
      </c>
      <c r="I2100" s="101">
        <v>-1860765.4530890831</v>
      </c>
      <c r="J2100" s="101">
        <v>-122275.7636558284</v>
      </c>
      <c r="K2100" s="101">
        <v>-439276.62242308585</v>
      </c>
      <c r="L2100" s="101">
        <v>-23277.089680277721</v>
      </c>
      <c r="M2100" s="101">
        <v>0</v>
      </c>
      <c r="N2100" s="101">
        <v>-462553.71210336359</v>
      </c>
      <c r="O2100" s="101">
        <v>-293846.17597462662</v>
      </c>
      <c r="P2100" s="101">
        <v>-45522.018894097775</v>
      </c>
      <c r="Q2100" s="101">
        <v>0</v>
      </c>
      <c r="R2100" s="101">
        <v>0</v>
      </c>
      <c r="S2100" s="101">
        <v>-339368.19486872433</v>
      </c>
      <c r="T2100" s="101">
        <v>-11588.644025149153</v>
      </c>
      <c r="U2100" s="101">
        <v>-220734.10390202864</v>
      </c>
      <c r="V2100" s="101">
        <v>0</v>
      </c>
      <c r="W2100" s="101">
        <v>0</v>
      </c>
      <c r="X2100" s="101">
        <v>-232322.74792717778</v>
      </c>
      <c r="Y2100" s="101">
        <v>-100352.77001654207</v>
      </c>
      <c r="Z2100" s="101">
        <v>-1633.9835722658529</v>
      </c>
      <c r="AA2100" s="101">
        <v>-101986.75358880793</v>
      </c>
      <c r="AB2100" s="101">
        <v>-1316.7638244285356</v>
      </c>
      <c r="AC2100" s="101">
        <v>-2042.7881744746501</v>
      </c>
      <c r="AD2100" s="101">
        <v>-1189.8823324526982</v>
      </c>
    </row>
    <row r="2101" spans="3:30" hidden="1" outlineLevel="1" x14ac:dyDescent="0.2">
      <c r="D2101" s="86"/>
      <c r="E2101" s="86"/>
      <c r="F2101" s="86"/>
      <c r="G2101" s="86" t="s">
        <v>683</v>
      </c>
      <c r="H2101" s="101">
        <v>-1262431.2342106719</v>
      </c>
      <c r="I2101" s="101">
        <v>-875863.51155951107</v>
      </c>
      <c r="J2101" s="101">
        <v>-58447.692219231525</v>
      </c>
      <c r="K2101" s="101">
        <v>-174571.14175547712</v>
      </c>
      <c r="L2101" s="101">
        <v>0</v>
      </c>
      <c r="M2101" s="101">
        <v>0</v>
      </c>
      <c r="N2101" s="101">
        <v>-174571.14175547712</v>
      </c>
      <c r="O2101" s="101">
        <v>-99385.761283332104</v>
      </c>
      <c r="P2101" s="101">
        <v>0</v>
      </c>
      <c r="Q2101" s="101">
        <v>0</v>
      </c>
      <c r="R2101" s="101">
        <v>0</v>
      </c>
      <c r="S2101" s="101">
        <v>-99385.761283332104</v>
      </c>
      <c r="T2101" s="101">
        <v>-2971.2350616327089</v>
      </c>
      <c r="U2101" s="101">
        <v>0</v>
      </c>
      <c r="V2101" s="101">
        <v>0</v>
      </c>
      <c r="W2101" s="101">
        <v>0</v>
      </c>
      <c r="X2101" s="101">
        <v>-2971.2350616327089</v>
      </c>
      <c r="Y2101" s="101">
        <v>-41462.448261180049</v>
      </c>
      <c r="Z2101" s="101">
        <v>0</v>
      </c>
      <c r="AA2101" s="101">
        <v>-41462.448261180049</v>
      </c>
      <c r="AB2101" s="101">
        <v>-417.44700412010252</v>
      </c>
      <c r="AC2101" s="101">
        <v>-6498.7366248154458</v>
      </c>
      <c r="AD2101" s="101">
        <v>-2813.2604413715021</v>
      </c>
    </row>
    <row r="2102" spans="3:30" hidden="1" outlineLevel="1" x14ac:dyDescent="0.2">
      <c r="D2102" s="86"/>
      <c r="E2102" s="86"/>
      <c r="F2102" s="86"/>
      <c r="G2102" s="86" t="s">
        <v>682</v>
      </c>
      <c r="H2102" s="101">
        <v>447832.74468573788</v>
      </c>
      <c r="I2102" s="101">
        <v>2198723.9881861256</v>
      </c>
      <c r="J2102" s="101">
        <v>-40716.584527514555</v>
      </c>
      <c r="K2102" s="101">
        <v>-111019.09249004537</v>
      </c>
      <c r="L2102" s="101">
        <v>-51099.164679359215</v>
      </c>
      <c r="M2102" s="101">
        <v>-19291.023288809578</v>
      </c>
      <c r="N2102" s="101">
        <v>-181409.28045821408</v>
      </c>
      <c r="O2102" s="101">
        <v>104895.83719345403</v>
      </c>
      <c r="P2102" s="101">
        <v>72388.217825834683</v>
      </c>
      <c r="Q2102" s="101">
        <v>-5849.6174632659022</v>
      </c>
      <c r="R2102" s="101">
        <v>-271.03378892623851</v>
      </c>
      <c r="S2102" s="101">
        <v>171163.40376709664</v>
      </c>
      <c r="T2102" s="101">
        <v>-2664.9016737216316</v>
      </c>
      <c r="U2102" s="101">
        <v>-278699.06582763902</v>
      </c>
      <c r="V2102" s="101">
        <v>-956107.05660932569</v>
      </c>
      <c r="W2102" s="101">
        <v>-520225.42978086858</v>
      </c>
      <c r="X2102" s="101">
        <v>-1757696.4538915553</v>
      </c>
      <c r="Y2102" s="101">
        <v>-32079.868779946039</v>
      </c>
      <c r="Z2102" s="101">
        <v>-306.3624841880445</v>
      </c>
      <c r="AA2102" s="101">
        <v>-32386.231264134094</v>
      </c>
      <c r="AB2102" s="101">
        <v>-340.85140655330486</v>
      </c>
      <c r="AC2102" s="101">
        <v>100895.98325365935</v>
      </c>
      <c r="AD2102" s="101">
        <v>-10401.228973172323</v>
      </c>
    </row>
    <row r="2103" spans="3:30" hidden="1" outlineLevel="1" x14ac:dyDescent="0.2">
      <c r="D2103" s="86"/>
      <c r="E2103" s="86"/>
      <c r="F2103" s="86"/>
      <c r="G2103" s="86" t="s">
        <v>681</v>
      </c>
      <c r="H2103" s="101">
        <v>-7366447.8774509765</v>
      </c>
      <c r="I2103" s="101">
        <v>-4640688.3886201689</v>
      </c>
      <c r="J2103" s="101">
        <v>-848578.18991507939</v>
      </c>
      <c r="K2103" s="101">
        <v>-237794.07143689072</v>
      </c>
      <c r="L2103" s="101">
        <v>-7743.8855622202882</v>
      </c>
      <c r="M2103" s="101">
        <v>-4703.8816253013456</v>
      </c>
      <c r="N2103" s="101">
        <v>-250241.83862441234</v>
      </c>
      <c r="O2103" s="101">
        <v>-18489.154391651678</v>
      </c>
      <c r="P2103" s="101">
        <v>-884.51884876758709</v>
      </c>
      <c r="Q2103" s="101">
        <v>642.06665793034222</v>
      </c>
      <c r="R2103" s="101">
        <v>147.73717109919505</v>
      </c>
      <c r="S2103" s="101">
        <v>-18583.869411389729</v>
      </c>
      <c r="T2103" s="101">
        <v>-132.24293112517711</v>
      </c>
      <c r="U2103" s="101">
        <v>-1211.2062069071942</v>
      </c>
      <c r="V2103" s="101">
        <v>178.25297490525517</v>
      </c>
      <c r="W2103" s="101">
        <v>-264.6417818181875</v>
      </c>
      <c r="X2103" s="101">
        <v>-1429.8379449453032</v>
      </c>
      <c r="Y2103" s="101">
        <v>-5385.9222813542428</v>
      </c>
      <c r="Z2103" s="101">
        <v>-26.274930471672914</v>
      </c>
      <c r="AA2103" s="101">
        <v>-5412.1972118259164</v>
      </c>
      <c r="AB2103" s="101">
        <v>-353.26483246229537</v>
      </c>
      <c r="AC2103" s="101">
        <v>-1599750.8647084178</v>
      </c>
      <c r="AD2103" s="101">
        <v>-1409.4261822751857</v>
      </c>
    </row>
    <row r="2104" spans="3:30" collapsed="1" x14ac:dyDescent="0.2">
      <c r="C2104" s="86" t="s">
        <v>433</v>
      </c>
      <c r="E2104" s="101">
        <v>-12192013</v>
      </c>
      <c r="F2104" s="86"/>
      <c r="G2104" s="86" t="s">
        <v>679</v>
      </c>
      <c r="H2104" s="101">
        <v>-12192012.999999996</v>
      </c>
      <c r="I2104" s="101">
        <v>-4471589.705296793</v>
      </c>
      <c r="J2104" s="101">
        <v>-1132068.090766923</v>
      </c>
      <c r="K2104" s="101">
        <v>-1176505.4599474361</v>
      </c>
      <c r="L2104" s="101">
        <v>-116698.90677417917</v>
      </c>
      <c r="M2104" s="101">
        <v>-35957.259981685136</v>
      </c>
      <c r="N2104" s="101">
        <v>-1329161.6267033003</v>
      </c>
      <c r="O2104" s="101">
        <v>-367847.96656055457</v>
      </c>
      <c r="P2104" s="101">
        <v>40917.647031975321</v>
      </c>
      <c r="Q2104" s="101">
        <v>-17579.333210847904</v>
      </c>
      <c r="R2104" s="101">
        <v>-686.0535572679363</v>
      </c>
      <c r="S2104" s="101">
        <v>-345195.70629669511</v>
      </c>
      <c r="T2104" s="101">
        <v>-22589.763134288201</v>
      </c>
      <c r="U2104" s="101">
        <v>-682551.45123588096</v>
      </c>
      <c r="V2104" s="101">
        <v>-1673001.2564922546</v>
      </c>
      <c r="W2104" s="101">
        <v>-774842.84806373972</v>
      </c>
      <c r="X2104" s="101">
        <v>-3152985.3189261635</v>
      </c>
      <c r="Y2104" s="101">
        <v>-232151.15072200174</v>
      </c>
      <c r="Z2104" s="101">
        <v>-2733.5895931074892</v>
      </c>
      <c r="AA2104" s="101">
        <v>-234884.74031510923</v>
      </c>
      <c r="AB2104" s="101">
        <v>-3005.4857326794536</v>
      </c>
      <c r="AC2104" s="101">
        <v>-1507305.5719729685</v>
      </c>
      <c r="AD2104" s="101">
        <v>-15816.753989365774</v>
      </c>
    </row>
    <row r="2105" spans="3:30" x14ac:dyDescent="0.2">
      <c r="D2105" s="101"/>
      <c r="E2105" s="93"/>
      <c r="F2105" s="101"/>
      <c r="G2105" s="86"/>
      <c r="H2105" s="92"/>
      <c r="I2105" s="99"/>
      <c r="J2105" s="99"/>
      <c r="K2105" s="99"/>
      <c r="L2105" s="99"/>
      <c r="M2105" s="99"/>
      <c r="N2105" s="99"/>
      <c r="O2105" s="99"/>
      <c r="P2105" s="99"/>
      <c r="Q2105" s="99"/>
      <c r="R2105" s="99"/>
      <c r="S2105" s="99"/>
      <c r="T2105" s="99"/>
      <c r="U2105" s="99"/>
      <c r="V2105" s="99"/>
      <c r="W2105" s="99"/>
      <c r="X2105" s="99"/>
      <c r="Y2105" s="99"/>
      <c r="Z2105" s="99"/>
      <c r="AA2105" s="99"/>
      <c r="AB2105" s="99"/>
      <c r="AC2105" s="99"/>
      <c r="AD2105" s="99"/>
    </row>
    <row r="2106" spans="3:30" hidden="1" outlineLevel="1" x14ac:dyDescent="0.2">
      <c r="E2106" s="93"/>
      <c r="F2106" s="93"/>
      <c r="G2106" s="86" t="s">
        <v>687</v>
      </c>
      <c r="H2106" s="101">
        <v>117120775.15860076</v>
      </c>
      <c r="I2106" s="101">
        <v>58749670.556210205</v>
      </c>
      <c r="J2106" s="101">
        <v>2815784.8884678553</v>
      </c>
      <c r="K2106" s="101">
        <v>10324540.550122177</v>
      </c>
      <c r="L2106" s="101">
        <v>298769.81329589663</v>
      </c>
      <c r="M2106" s="101">
        <v>19878.703010259807</v>
      </c>
      <c r="N2106" s="101">
        <v>10643189.066428332</v>
      </c>
      <c r="O2106" s="101">
        <v>7943819.9488856532</v>
      </c>
      <c r="P2106" s="101">
        <v>1504978.3055959006</v>
      </c>
      <c r="Q2106" s="101">
        <v>661993.67809926614</v>
      </c>
      <c r="R2106" s="101">
        <v>29765.086320642287</v>
      </c>
      <c r="S2106" s="101">
        <v>10140557.018901462</v>
      </c>
      <c r="T2106" s="101">
        <v>274446.10184957332</v>
      </c>
      <c r="U2106" s="101">
        <v>4401685.6035479428</v>
      </c>
      <c r="V2106" s="101">
        <v>23493954.336474895</v>
      </c>
      <c r="W2106" s="101">
        <v>4122715.3412909438</v>
      </c>
      <c r="X2106" s="101">
        <v>32292801.383163352</v>
      </c>
      <c r="Y2106" s="101">
        <v>2406998.0175161618</v>
      </c>
      <c r="Z2106" s="101">
        <v>40420.578242421878</v>
      </c>
      <c r="AA2106" s="101">
        <v>2447418.5957585834</v>
      </c>
      <c r="AB2106" s="101">
        <v>31353.64967096593</v>
      </c>
      <c r="AC2106" s="101">
        <v>0</v>
      </c>
      <c r="AD2106" s="101">
        <v>0</v>
      </c>
    </row>
    <row r="2107" spans="3:30" hidden="1" outlineLevel="1" x14ac:dyDescent="0.2">
      <c r="E2107" s="93"/>
      <c r="F2107" s="93"/>
      <c r="G2107" s="86" t="s">
        <v>686</v>
      </c>
      <c r="H2107" s="101">
        <v>6334669.8568672417</v>
      </c>
      <c r="I2107" s="101">
        <v>3165735.0353210387</v>
      </c>
      <c r="J2107" s="101">
        <v>153622.44939823545</v>
      </c>
      <c r="K2107" s="101">
        <v>561637.15423711762</v>
      </c>
      <c r="L2107" s="101">
        <v>16230.371498965602</v>
      </c>
      <c r="M2107" s="101">
        <v>1110.5376325823922</v>
      </c>
      <c r="N2107" s="101">
        <v>578978.06336866564</v>
      </c>
      <c r="O2107" s="101">
        <v>432094.32739074423</v>
      </c>
      <c r="P2107" s="101">
        <v>81959.429829401794</v>
      </c>
      <c r="Q2107" s="101">
        <v>35983.159972586509</v>
      </c>
      <c r="R2107" s="101">
        <v>1616.1985395501906</v>
      </c>
      <c r="S2107" s="101">
        <v>551653.11573228263</v>
      </c>
      <c r="T2107" s="101">
        <v>14835.353511324849</v>
      </c>
      <c r="U2107" s="101">
        <v>238603.33073453297</v>
      </c>
      <c r="V2107" s="101">
        <v>1273964.9699551323</v>
      </c>
      <c r="W2107" s="101">
        <v>222788.07227543334</v>
      </c>
      <c r="X2107" s="101">
        <v>1750191.7264764232</v>
      </c>
      <c r="Y2107" s="101">
        <v>130588.7506300891</v>
      </c>
      <c r="Z2107" s="101">
        <v>2187.9739740382065</v>
      </c>
      <c r="AA2107" s="101">
        <v>132776.72460412735</v>
      </c>
      <c r="AB2107" s="101">
        <v>1712.7419664686463</v>
      </c>
      <c r="AC2107" s="101">
        <v>0</v>
      </c>
      <c r="AD2107" s="101">
        <v>0</v>
      </c>
    </row>
    <row r="2108" spans="3:30" hidden="1" outlineLevel="1" x14ac:dyDescent="0.2">
      <c r="E2108" s="93"/>
      <c r="F2108" s="93"/>
      <c r="G2108" s="86" t="s">
        <v>685</v>
      </c>
      <c r="H2108" s="101">
        <v>1394793.3756728868</v>
      </c>
      <c r="I2108" s="101">
        <v>688487.78582141991</v>
      </c>
      <c r="J2108" s="101">
        <v>32596.094354431538</v>
      </c>
      <c r="K2108" s="101">
        <v>118375.80348828383</v>
      </c>
      <c r="L2108" s="101">
        <v>3357.1674091579839</v>
      </c>
      <c r="M2108" s="101">
        <v>306.88846561722039</v>
      </c>
      <c r="N2108" s="101">
        <v>122039.85936305905</v>
      </c>
      <c r="O2108" s="101">
        <v>90516.814638633121</v>
      </c>
      <c r="P2108" s="101">
        <v>17128.257432917319</v>
      </c>
      <c r="Q2108" s="101">
        <v>9902.6143249162742</v>
      </c>
      <c r="R2108" s="101">
        <v>0</v>
      </c>
      <c r="S2108" s="101">
        <v>117547.68639646671</v>
      </c>
      <c r="T2108" s="101">
        <v>3107.5166635465084</v>
      </c>
      <c r="U2108" s="101">
        <v>49989.723545989989</v>
      </c>
      <c r="V2108" s="101">
        <v>351830.24886985746</v>
      </c>
      <c r="W2108" s="101">
        <v>0</v>
      </c>
      <c r="X2108" s="101">
        <v>404927.48907939397</v>
      </c>
      <c r="Y2108" s="101">
        <v>26814.052403019239</v>
      </c>
      <c r="Z2108" s="101">
        <v>447.17907232810455</v>
      </c>
      <c r="AA2108" s="101">
        <v>27261.231475347344</v>
      </c>
      <c r="AB2108" s="101">
        <v>361.77511618372591</v>
      </c>
      <c r="AC2108" s="101">
        <v>1311.1801713082948</v>
      </c>
      <c r="AD2108" s="101">
        <v>260.27389527631675</v>
      </c>
    </row>
    <row r="2109" spans="3:30" hidden="1" outlineLevel="1" x14ac:dyDescent="0.2">
      <c r="E2109" s="93"/>
      <c r="F2109" s="93"/>
      <c r="G2109" s="86" t="s">
        <v>684</v>
      </c>
      <c r="H2109" s="101">
        <v>34803080.206338957</v>
      </c>
      <c r="I2109" s="101">
        <v>23476241.522365715</v>
      </c>
      <c r="J2109" s="101">
        <v>1074154.2809358102</v>
      </c>
      <c r="K2109" s="101">
        <v>3903385.8686102419</v>
      </c>
      <c r="L2109" s="101">
        <v>110892.03225808742</v>
      </c>
      <c r="M2109" s="101">
        <v>0</v>
      </c>
      <c r="N2109" s="101">
        <v>4014277.9008683297</v>
      </c>
      <c r="O2109" s="101">
        <v>2962500.1538553499</v>
      </c>
      <c r="P2109" s="101">
        <v>561074.33850417624</v>
      </c>
      <c r="Q2109" s="101">
        <v>0</v>
      </c>
      <c r="R2109" s="101">
        <v>0</v>
      </c>
      <c r="S2109" s="101">
        <v>3523574.492359526</v>
      </c>
      <c r="T2109" s="101">
        <v>104389.45929365093</v>
      </c>
      <c r="U2109" s="101">
        <v>1650411.8682764445</v>
      </c>
      <c r="V2109" s="101">
        <v>0</v>
      </c>
      <c r="W2109" s="101">
        <v>0</v>
      </c>
      <c r="X2109" s="101">
        <v>1754801.3275700961</v>
      </c>
      <c r="Y2109" s="101">
        <v>881207.82424552506</v>
      </c>
      <c r="Z2109" s="101">
        <v>14736.91125463674</v>
      </c>
      <c r="AA2109" s="101">
        <v>895944.73550016165</v>
      </c>
      <c r="AB2109" s="101">
        <v>11964.181749544756</v>
      </c>
      <c r="AC2109" s="101">
        <v>43495.060230099545</v>
      </c>
      <c r="AD2109" s="101">
        <v>8626.7047596600078</v>
      </c>
    </row>
    <row r="2110" spans="3:30" hidden="1" outlineLevel="1" x14ac:dyDescent="0.2">
      <c r="E2110" s="93"/>
      <c r="F2110" s="93"/>
      <c r="G2110" s="86" t="s">
        <v>683</v>
      </c>
      <c r="H2110" s="101">
        <v>14407111.782376053</v>
      </c>
      <c r="I2110" s="101">
        <v>10834904.679638378</v>
      </c>
      <c r="J2110" s="101">
        <v>507366.5227277329</v>
      </c>
      <c r="K2110" s="101">
        <v>1531925.2804153084</v>
      </c>
      <c r="L2110" s="101">
        <v>0</v>
      </c>
      <c r="M2110" s="101">
        <v>0</v>
      </c>
      <c r="N2110" s="101">
        <v>1531925.2804153084</v>
      </c>
      <c r="O2110" s="101">
        <v>988037.5153518914</v>
      </c>
      <c r="P2110" s="101">
        <v>0</v>
      </c>
      <c r="Q2110" s="101">
        <v>0</v>
      </c>
      <c r="R2110" s="101">
        <v>0</v>
      </c>
      <c r="S2110" s="101">
        <v>988037.5153518914</v>
      </c>
      <c r="T2110" s="101">
        <v>26396.700393492152</v>
      </c>
      <c r="U2110" s="101">
        <v>0</v>
      </c>
      <c r="V2110" s="101">
        <v>0</v>
      </c>
      <c r="W2110" s="101">
        <v>0</v>
      </c>
      <c r="X2110" s="101">
        <v>26396.700393492152</v>
      </c>
      <c r="Y2110" s="101">
        <v>359439.01899714849</v>
      </c>
      <c r="Z2110" s="101">
        <v>0</v>
      </c>
      <c r="AA2110" s="101">
        <v>359439.01899714849</v>
      </c>
      <c r="AB2110" s="101">
        <v>3747.8935425800996</v>
      </c>
      <c r="AC2110" s="101">
        <v>135077.08250626561</v>
      </c>
      <c r="AD2110" s="101">
        <v>20217.08880325768</v>
      </c>
    </row>
    <row r="2111" spans="3:30" hidden="1" outlineLevel="1" x14ac:dyDescent="0.2">
      <c r="E2111" s="93"/>
      <c r="F2111" s="93"/>
      <c r="G2111" s="86" t="s">
        <v>682</v>
      </c>
      <c r="H2111" s="101">
        <v>230096334.69095114</v>
      </c>
      <c r="I2111" s="101">
        <v>88370983.363591224</v>
      </c>
      <c r="J2111" s="101">
        <v>5543657.6272449065</v>
      </c>
      <c r="K2111" s="101">
        <v>18625207.090411335</v>
      </c>
      <c r="L2111" s="101">
        <v>544291.34633049683</v>
      </c>
      <c r="M2111" s="101">
        <v>35559.172473939216</v>
      </c>
      <c r="N2111" s="101">
        <v>19205057.609215774</v>
      </c>
      <c r="O2111" s="101">
        <v>17187485.945280511</v>
      </c>
      <c r="P2111" s="101">
        <v>3239243.3778815875</v>
      </c>
      <c r="Q2111" s="101">
        <v>1433018.8883198202</v>
      </c>
      <c r="R2111" s="101">
        <v>66397.706468353819</v>
      </c>
      <c r="S2111" s="101">
        <v>21926145.917950273</v>
      </c>
      <c r="T2111" s="101">
        <v>651946.48439939879</v>
      </c>
      <c r="U2111" s="101">
        <v>11214905.69475461</v>
      </c>
      <c r="V2111" s="101">
        <v>64301534.744773373</v>
      </c>
      <c r="W2111" s="101">
        <v>11859937.592726793</v>
      </c>
      <c r="X2111" s="101">
        <v>88028324.516654164</v>
      </c>
      <c r="Y2111" s="101">
        <v>4595982.0896750977</v>
      </c>
      <c r="Z2111" s="101">
        <v>75031.03029055192</v>
      </c>
      <c r="AA2111" s="101">
        <v>4671013.1199656501</v>
      </c>
      <c r="AB2111" s="101">
        <v>83694.151354075337</v>
      </c>
      <c r="AC2111" s="101">
        <v>1918272.7324889761</v>
      </c>
      <c r="AD2111" s="101">
        <v>349185.65248606529</v>
      </c>
    </row>
    <row r="2112" spans="3:30" hidden="1" outlineLevel="1" x14ac:dyDescent="0.2">
      <c r="E2112" s="93"/>
      <c r="F2112" s="93"/>
      <c r="G2112" s="86" t="s">
        <v>681</v>
      </c>
      <c r="H2112" s="101">
        <v>11407301.929192934</v>
      </c>
      <c r="I2112" s="101">
        <v>8163916.2141188448</v>
      </c>
      <c r="J2112" s="101">
        <v>1407229.1556505149</v>
      </c>
      <c r="K2112" s="101">
        <v>406745.22922490828</v>
      </c>
      <c r="L2112" s="101">
        <v>79988.091726888524</v>
      </c>
      <c r="M2112" s="101">
        <v>9072.8175159359962</v>
      </c>
      <c r="N2112" s="101">
        <v>495806.13846773305</v>
      </c>
      <c r="O2112" s="101">
        <v>88857.054026111087</v>
      </c>
      <c r="P2112" s="101">
        <v>24952.989741621961</v>
      </c>
      <c r="Q2112" s="101">
        <v>48269.490359654563</v>
      </c>
      <c r="R2112" s="101">
        <v>8440.9437312424034</v>
      </c>
      <c r="S2112" s="101">
        <v>170520.47785863001</v>
      </c>
      <c r="T2112" s="101">
        <v>610.80263555911961</v>
      </c>
      <c r="U2112" s="101">
        <v>14148.260540742243</v>
      </c>
      <c r="V2112" s="101">
        <v>70219.425596721005</v>
      </c>
      <c r="W2112" s="101">
        <v>12167.506571294793</v>
      </c>
      <c r="X2112" s="101">
        <v>97145.995344317183</v>
      </c>
      <c r="Y2112" s="101">
        <v>24029.807436298113</v>
      </c>
      <c r="Z2112" s="101">
        <v>409.87680109590445</v>
      </c>
      <c r="AA2112" s="101">
        <v>24439.684237394024</v>
      </c>
      <c r="AB2112" s="101">
        <v>591.86171499667807</v>
      </c>
      <c r="AC2112" s="101">
        <v>728741.81237454503</v>
      </c>
      <c r="AD2112" s="101">
        <v>318910.58942595636</v>
      </c>
    </row>
    <row r="2113" spans="2:30" collapsed="1" x14ac:dyDescent="0.2">
      <c r="B2113" s="2" t="s">
        <v>432</v>
      </c>
      <c r="D2113" s="86"/>
      <c r="E2113" s="101">
        <v>415564067</v>
      </c>
      <c r="F2113" s="91"/>
      <c r="G2113" s="86" t="s">
        <v>679</v>
      </c>
      <c r="H2113" s="101">
        <v>415564066.99999994</v>
      </c>
      <c r="I2113" s="101">
        <v>193449939.15706679</v>
      </c>
      <c r="J2113" s="101">
        <v>11534411.018779485</v>
      </c>
      <c r="K2113" s="101">
        <v>35471816.97650937</v>
      </c>
      <c r="L2113" s="101">
        <v>1053528.8225194931</v>
      </c>
      <c r="M2113" s="101">
        <v>65928.119098334631</v>
      </c>
      <c r="N2113" s="101">
        <v>36591273.918127201</v>
      </c>
      <c r="O2113" s="101">
        <v>29693311.759428892</v>
      </c>
      <c r="P2113" s="101">
        <v>5429336.6989856055</v>
      </c>
      <c r="Q2113" s="101">
        <v>2189167.8310762439</v>
      </c>
      <c r="R2113" s="101">
        <v>106219.93505978871</v>
      </c>
      <c r="S2113" s="101">
        <v>37418036.224550523</v>
      </c>
      <c r="T2113" s="101">
        <v>1075732.4187465457</v>
      </c>
      <c r="U2113" s="101">
        <v>17569744.481400263</v>
      </c>
      <c r="V2113" s="101">
        <v>89491503.72566998</v>
      </c>
      <c r="W2113" s="101">
        <v>16217608.512864469</v>
      </c>
      <c r="X2113" s="101">
        <v>124354589.13868123</v>
      </c>
      <c r="Y2113" s="101">
        <v>8425059.5609033387</v>
      </c>
      <c r="Z2113" s="101">
        <v>133233.54963507273</v>
      </c>
      <c r="AA2113" s="101">
        <v>8558293.1105384119</v>
      </c>
      <c r="AB2113" s="101">
        <v>133426.25511481517</v>
      </c>
      <c r="AC2113" s="101">
        <v>2826897.8677711948</v>
      </c>
      <c r="AD2113" s="101">
        <v>697200.30937021563</v>
      </c>
    </row>
    <row r="2114" spans="2:30" x14ac:dyDescent="0.2">
      <c r="D2114" s="86"/>
      <c r="E2114" s="101"/>
      <c r="F2114" s="91"/>
      <c r="G2114" s="86"/>
      <c r="H2114" s="92"/>
      <c r="I2114" s="92"/>
      <c r="J2114" s="92"/>
      <c r="K2114" s="92"/>
      <c r="L2114" s="92"/>
      <c r="M2114" s="92"/>
      <c r="N2114" s="92"/>
      <c r="O2114" s="92"/>
      <c r="P2114" s="92"/>
      <c r="Q2114" s="92"/>
      <c r="R2114" s="92"/>
      <c r="S2114" s="92"/>
      <c r="T2114" s="92"/>
      <c r="U2114" s="92"/>
      <c r="V2114" s="92"/>
      <c r="W2114" s="92"/>
      <c r="X2114" s="92"/>
      <c r="Y2114" s="92"/>
      <c r="Z2114" s="92"/>
      <c r="AA2114" s="92"/>
      <c r="AB2114" s="92"/>
      <c r="AC2114" s="92"/>
      <c r="AD2114" s="92"/>
    </row>
    <row r="2115" spans="2:30" x14ac:dyDescent="0.2">
      <c r="B2115" s="2" t="s">
        <v>431</v>
      </c>
      <c r="E2115" s="91"/>
      <c r="F2115" s="91"/>
      <c r="G2115" s="91"/>
      <c r="I2115" s="105"/>
      <c r="J2115" s="105"/>
      <c r="K2115" s="105"/>
      <c r="L2115" s="105"/>
      <c r="M2115" s="105"/>
      <c r="N2115" s="105"/>
      <c r="O2115" s="105"/>
      <c r="P2115" s="105"/>
      <c r="Q2115" s="105"/>
      <c r="R2115" s="105"/>
      <c r="S2115" s="105"/>
      <c r="T2115" s="105"/>
      <c r="U2115" s="105"/>
      <c r="V2115" s="105"/>
      <c r="W2115" s="105"/>
      <c r="X2115" s="105"/>
      <c r="Y2115" s="105"/>
      <c r="Z2115" s="105"/>
      <c r="AA2115" s="105"/>
      <c r="AB2115" s="105"/>
      <c r="AC2115" s="105"/>
      <c r="AD2115" s="105"/>
    </row>
    <row r="2116" spans="2:30" hidden="1" outlineLevel="1" x14ac:dyDescent="0.2">
      <c r="F2116" s="91" t="s">
        <v>224</v>
      </c>
      <c r="G2116" s="86" t="s">
        <v>687</v>
      </c>
      <c r="H2116" s="92">
        <v>34972487.000000007</v>
      </c>
      <c r="I2116" s="99">
        <v>17226852.230175074</v>
      </c>
      <c r="J2116" s="99">
        <v>851584.86113903672</v>
      </c>
      <c r="K2116" s="99">
        <v>3119306.5413551726</v>
      </c>
      <c r="L2116" s="99">
        <v>98184.695142969955</v>
      </c>
      <c r="M2116" s="99">
        <v>9207.446535939438</v>
      </c>
      <c r="N2116" s="99">
        <v>3226698.6830340819</v>
      </c>
      <c r="O2116" s="99">
        <v>2371158.2131355139</v>
      </c>
      <c r="P2116" s="99">
        <v>441815.85630760517</v>
      </c>
      <c r="Q2116" s="99">
        <v>199648.35885395019</v>
      </c>
      <c r="R2116" s="99">
        <v>8977.9635289347607</v>
      </c>
      <c r="S2116" s="99">
        <v>3021600.3918260043</v>
      </c>
      <c r="T2116" s="99">
        <v>82830.629724281069</v>
      </c>
      <c r="U2116" s="99">
        <v>1355509.1426025149</v>
      </c>
      <c r="V2116" s="99">
        <v>7163903.9063522108</v>
      </c>
      <c r="W2116" s="99">
        <v>1293682.3090531109</v>
      </c>
      <c r="X2116" s="99">
        <v>9895925.9877321161</v>
      </c>
      <c r="Y2116" s="99">
        <v>728178.92469883151</v>
      </c>
      <c r="Z2116" s="99">
        <v>12196.718645489316</v>
      </c>
      <c r="AA2116" s="99">
        <v>740375.64334432082</v>
      </c>
      <c r="AB2116" s="99">
        <v>9449.2027493723672</v>
      </c>
      <c r="AC2116" s="99">
        <v>0</v>
      </c>
      <c r="AD2116" s="99">
        <v>0</v>
      </c>
    </row>
    <row r="2117" spans="2:30" hidden="1" outlineLevel="1" x14ac:dyDescent="0.2">
      <c r="F2117" s="91" t="s">
        <v>224</v>
      </c>
      <c r="G2117" s="86" t="s">
        <v>686</v>
      </c>
      <c r="H2117" s="92">
        <v>0</v>
      </c>
      <c r="I2117" s="99">
        <v>0</v>
      </c>
      <c r="J2117" s="99">
        <v>0</v>
      </c>
      <c r="K2117" s="99">
        <v>0</v>
      </c>
      <c r="L2117" s="99">
        <v>0</v>
      </c>
      <c r="M2117" s="99">
        <v>0</v>
      </c>
      <c r="N2117" s="99">
        <v>0</v>
      </c>
      <c r="O2117" s="99">
        <v>0</v>
      </c>
      <c r="P2117" s="99">
        <v>0</v>
      </c>
      <c r="Q2117" s="99">
        <v>0</v>
      </c>
      <c r="R2117" s="99">
        <v>0</v>
      </c>
      <c r="S2117" s="99">
        <v>0</v>
      </c>
      <c r="T2117" s="99">
        <v>0</v>
      </c>
      <c r="U2117" s="99">
        <v>0</v>
      </c>
      <c r="V2117" s="99">
        <v>0</v>
      </c>
      <c r="W2117" s="99">
        <v>0</v>
      </c>
      <c r="X2117" s="99">
        <v>0</v>
      </c>
      <c r="Y2117" s="99">
        <v>0</v>
      </c>
      <c r="Z2117" s="99">
        <v>0</v>
      </c>
      <c r="AA2117" s="99">
        <v>0</v>
      </c>
      <c r="AB2117" s="99">
        <v>0</v>
      </c>
      <c r="AC2117" s="99">
        <v>0</v>
      </c>
      <c r="AD2117" s="99">
        <v>0</v>
      </c>
    </row>
    <row r="2118" spans="2:30" hidden="1" outlineLevel="1" x14ac:dyDescent="0.2">
      <c r="F2118" s="91" t="s">
        <v>224</v>
      </c>
      <c r="G2118" s="86" t="s">
        <v>685</v>
      </c>
      <c r="H2118" s="92">
        <v>0</v>
      </c>
      <c r="I2118" s="99">
        <v>0</v>
      </c>
      <c r="J2118" s="99">
        <v>0</v>
      </c>
      <c r="K2118" s="99">
        <v>0</v>
      </c>
      <c r="L2118" s="99">
        <v>0</v>
      </c>
      <c r="M2118" s="99">
        <v>0</v>
      </c>
      <c r="N2118" s="99">
        <v>0</v>
      </c>
      <c r="O2118" s="99">
        <v>0</v>
      </c>
      <c r="P2118" s="99">
        <v>0</v>
      </c>
      <c r="Q2118" s="99">
        <v>0</v>
      </c>
      <c r="R2118" s="99">
        <v>0</v>
      </c>
      <c r="S2118" s="99">
        <v>0</v>
      </c>
      <c r="T2118" s="99">
        <v>0</v>
      </c>
      <c r="U2118" s="99">
        <v>0</v>
      </c>
      <c r="V2118" s="99">
        <v>0</v>
      </c>
      <c r="W2118" s="99">
        <v>0</v>
      </c>
      <c r="X2118" s="99">
        <v>0</v>
      </c>
      <c r="Y2118" s="99">
        <v>0</v>
      </c>
      <c r="Z2118" s="99">
        <v>0</v>
      </c>
      <c r="AA2118" s="99">
        <v>0</v>
      </c>
      <c r="AB2118" s="99">
        <v>0</v>
      </c>
      <c r="AC2118" s="99">
        <v>0</v>
      </c>
      <c r="AD2118" s="99">
        <v>0</v>
      </c>
    </row>
    <row r="2119" spans="2:30" hidden="1" outlineLevel="1" x14ac:dyDescent="0.2">
      <c r="F2119" s="91" t="s">
        <v>224</v>
      </c>
      <c r="G2119" s="86" t="s">
        <v>684</v>
      </c>
      <c r="H2119" s="92">
        <v>0</v>
      </c>
      <c r="I2119" s="99">
        <v>0</v>
      </c>
      <c r="J2119" s="99">
        <v>0</v>
      </c>
      <c r="K2119" s="99">
        <v>0</v>
      </c>
      <c r="L2119" s="99">
        <v>0</v>
      </c>
      <c r="M2119" s="99">
        <v>0</v>
      </c>
      <c r="N2119" s="99">
        <v>0</v>
      </c>
      <c r="O2119" s="99">
        <v>0</v>
      </c>
      <c r="P2119" s="99">
        <v>0</v>
      </c>
      <c r="Q2119" s="99">
        <v>0</v>
      </c>
      <c r="R2119" s="99">
        <v>0</v>
      </c>
      <c r="S2119" s="99">
        <v>0</v>
      </c>
      <c r="T2119" s="99">
        <v>0</v>
      </c>
      <c r="U2119" s="99">
        <v>0</v>
      </c>
      <c r="V2119" s="99">
        <v>0</v>
      </c>
      <c r="W2119" s="99">
        <v>0</v>
      </c>
      <c r="X2119" s="99">
        <v>0</v>
      </c>
      <c r="Y2119" s="99">
        <v>0</v>
      </c>
      <c r="Z2119" s="99">
        <v>0</v>
      </c>
      <c r="AA2119" s="99">
        <v>0</v>
      </c>
      <c r="AB2119" s="99">
        <v>0</v>
      </c>
      <c r="AC2119" s="99">
        <v>0</v>
      </c>
      <c r="AD2119" s="99">
        <v>0</v>
      </c>
    </row>
    <row r="2120" spans="2:30" hidden="1" outlineLevel="1" x14ac:dyDescent="0.2">
      <c r="F2120" s="91" t="s">
        <v>224</v>
      </c>
      <c r="G2120" s="86" t="s">
        <v>683</v>
      </c>
      <c r="H2120" s="92">
        <v>0</v>
      </c>
      <c r="I2120" s="99">
        <v>0</v>
      </c>
      <c r="J2120" s="99">
        <v>0</v>
      </c>
      <c r="K2120" s="99">
        <v>0</v>
      </c>
      <c r="L2120" s="99">
        <v>0</v>
      </c>
      <c r="M2120" s="99">
        <v>0</v>
      </c>
      <c r="N2120" s="99">
        <v>0</v>
      </c>
      <c r="O2120" s="99">
        <v>0</v>
      </c>
      <c r="P2120" s="99">
        <v>0</v>
      </c>
      <c r="Q2120" s="99">
        <v>0</v>
      </c>
      <c r="R2120" s="99">
        <v>0</v>
      </c>
      <c r="S2120" s="99">
        <v>0</v>
      </c>
      <c r="T2120" s="99">
        <v>0</v>
      </c>
      <c r="U2120" s="99">
        <v>0</v>
      </c>
      <c r="V2120" s="99">
        <v>0</v>
      </c>
      <c r="W2120" s="99">
        <v>0</v>
      </c>
      <c r="X2120" s="99">
        <v>0</v>
      </c>
      <c r="Y2120" s="99">
        <v>0</v>
      </c>
      <c r="Z2120" s="99">
        <v>0</v>
      </c>
      <c r="AA2120" s="99">
        <v>0</v>
      </c>
      <c r="AB2120" s="99">
        <v>0</v>
      </c>
      <c r="AC2120" s="99">
        <v>0</v>
      </c>
      <c r="AD2120" s="99">
        <v>0</v>
      </c>
    </row>
    <row r="2121" spans="2:30" hidden="1" outlineLevel="1" x14ac:dyDescent="0.2">
      <c r="F2121" s="91" t="s">
        <v>224</v>
      </c>
      <c r="G2121" s="86" t="s">
        <v>682</v>
      </c>
      <c r="H2121" s="92">
        <v>0</v>
      </c>
      <c r="I2121" s="99">
        <v>0</v>
      </c>
      <c r="J2121" s="99">
        <v>0</v>
      </c>
      <c r="K2121" s="99">
        <v>0</v>
      </c>
      <c r="L2121" s="99">
        <v>0</v>
      </c>
      <c r="M2121" s="99">
        <v>0</v>
      </c>
      <c r="N2121" s="99">
        <v>0</v>
      </c>
      <c r="O2121" s="99">
        <v>0</v>
      </c>
      <c r="P2121" s="99">
        <v>0</v>
      </c>
      <c r="Q2121" s="99">
        <v>0</v>
      </c>
      <c r="R2121" s="99">
        <v>0</v>
      </c>
      <c r="S2121" s="99">
        <v>0</v>
      </c>
      <c r="T2121" s="99">
        <v>0</v>
      </c>
      <c r="U2121" s="99">
        <v>0</v>
      </c>
      <c r="V2121" s="99">
        <v>0</v>
      </c>
      <c r="W2121" s="99">
        <v>0</v>
      </c>
      <c r="X2121" s="99">
        <v>0</v>
      </c>
      <c r="Y2121" s="99">
        <v>0</v>
      </c>
      <c r="Z2121" s="99">
        <v>0</v>
      </c>
      <c r="AA2121" s="99">
        <v>0</v>
      </c>
      <c r="AB2121" s="99">
        <v>0</v>
      </c>
      <c r="AC2121" s="99">
        <v>0</v>
      </c>
      <c r="AD2121" s="99">
        <v>0</v>
      </c>
    </row>
    <row r="2122" spans="2:30" hidden="1" outlineLevel="1" x14ac:dyDescent="0.2">
      <c r="F2122" s="91" t="s">
        <v>224</v>
      </c>
      <c r="G2122" s="86" t="s">
        <v>681</v>
      </c>
      <c r="H2122" s="92">
        <v>0</v>
      </c>
      <c r="I2122" s="99">
        <v>0</v>
      </c>
      <c r="J2122" s="99">
        <v>0</v>
      </c>
      <c r="K2122" s="99">
        <v>0</v>
      </c>
      <c r="L2122" s="99">
        <v>0</v>
      </c>
      <c r="M2122" s="99">
        <v>0</v>
      </c>
      <c r="N2122" s="99">
        <v>0</v>
      </c>
      <c r="O2122" s="99">
        <v>0</v>
      </c>
      <c r="P2122" s="99">
        <v>0</v>
      </c>
      <c r="Q2122" s="99">
        <v>0</v>
      </c>
      <c r="R2122" s="99">
        <v>0</v>
      </c>
      <c r="S2122" s="99">
        <v>0</v>
      </c>
      <c r="T2122" s="99">
        <v>0</v>
      </c>
      <c r="U2122" s="99">
        <v>0</v>
      </c>
      <c r="V2122" s="99">
        <v>0</v>
      </c>
      <c r="W2122" s="99">
        <v>0</v>
      </c>
      <c r="X2122" s="99">
        <v>0</v>
      </c>
      <c r="Y2122" s="99">
        <v>0</v>
      </c>
      <c r="Z2122" s="99">
        <v>0</v>
      </c>
      <c r="AA2122" s="99">
        <v>0</v>
      </c>
      <c r="AB2122" s="99">
        <v>0</v>
      </c>
      <c r="AC2122" s="99">
        <v>0</v>
      </c>
      <c r="AD2122" s="99">
        <v>0</v>
      </c>
    </row>
    <row r="2123" spans="2:30" collapsed="1" x14ac:dyDescent="0.2">
      <c r="D2123" s="84" t="s">
        <v>213</v>
      </c>
      <c r="E2123" s="104">
        <v>34972487</v>
      </c>
      <c r="F2123" s="104" t="s">
        <v>224</v>
      </c>
      <c r="G2123" s="86" t="s">
        <v>679</v>
      </c>
      <c r="H2123" s="92">
        <v>34972487.000000007</v>
      </c>
      <c r="I2123" s="99">
        <v>17226852.230175074</v>
      </c>
      <c r="J2123" s="99">
        <v>851584.86113903672</v>
      </c>
      <c r="K2123" s="99">
        <v>3119306.5413551726</v>
      </c>
      <c r="L2123" s="99">
        <v>98184.695142969955</v>
      </c>
      <c r="M2123" s="99">
        <v>9207.446535939438</v>
      </c>
      <c r="N2123" s="99">
        <v>3226698.6830340819</v>
      </c>
      <c r="O2123" s="99">
        <v>2371158.2131355139</v>
      </c>
      <c r="P2123" s="99">
        <v>441815.85630760517</v>
      </c>
      <c r="Q2123" s="99">
        <v>199648.35885395019</v>
      </c>
      <c r="R2123" s="99">
        <v>8977.9635289347607</v>
      </c>
      <c r="S2123" s="99">
        <v>3021600.3918260043</v>
      </c>
      <c r="T2123" s="99">
        <v>82830.629724281069</v>
      </c>
      <c r="U2123" s="99">
        <v>1355509.1426025149</v>
      </c>
      <c r="V2123" s="99">
        <v>7163903.9063522108</v>
      </c>
      <c r="W2123" s="99">
        <v>1293682.3090531109</v>
      </c>
      <c r="X2123" s="99">
        <v>9895925.9877321161</v>
      </c>
      <c r="Y2123" s="99">
        <v>728178.92469883151</v>
      </c>
      <c r="Z2123" s="99">
        <v>12196.718645489316</v>
      </c>
      <c r="AA2123" s="99">
        <v>740375.64334432082</v>
      </c>
      <c r="AB2123" s="99">
        <v>9449.2027493723672</v>
      </c>
      <c r="AC2123" s="99">
        <v>0</v>
      </c>
      <c r="AD2123" s="99">
        <v>0</v>
      </c>
    </row>
    <row r="2124" spans="2:30" hidden="1" outlineLevel="1" x14ac:dyDescent="0.2">
      <c r="F2124" s="91" t="s">
        <v>227</v>
      </c>
      <c r="G2124" s="86" t="s">
        <v>687</v>
      </c>
      <c r="H2124" s="92">
        <v>321719.92793379811</v>
      </c>
      <c r="I2124" s="99">
        <v>158473.7641912087</v>
      </c>
      <c r="J2124" s="99">
        <v>7833.9244262258007</v>
      </c>
      <c r="K2124" s="99">
        <v>28695.216204904471</v>
      </c>
      <c r="L2124" s="99">
        <v>903.22352669966597</v>
      </c>
      <c r="M2124" s="99">
        <v>84.701412169993318</v>
      </c>
      <c r="N2124" s="99">
        <v>29683.14114377413</v>
      </c>
      <c r="O2124" s="99">
        <v>21812.828165454484</v>
      </c>
      <c r="P2124" s="99">
        <v>4064.3653810291489</v>
      </c>
      <c r="Q2124" s="99">
        <v>1836.6110372017265</v>
      </c>
      <c r="R2124" s="99">
        <v>82.590345362660599</v>
      </c>
      <c r="S2124" s="99">
        <v>27796.394929048023</v>
      </c>
      <c r="T2124" s="99">
        <v>761.97795786175595</v>
      </c>
      <c r="U2124" s="99">
        <v>12469.639453198895</v>
      </c>
      <c r="V2124" s="99">
        <v>65902.394887623712</v>
      </c>
      <c r="W2124" s="99">
        <v>11900.880233018492</v>
      </c>
      <c r="X2124" s="99">
        <v>91034.892531702848</v>
      </c>
      <c r="Y2124" s="99">
        <v>6698.6849170040023</v>
      </c>
      <c r="Z2124" s="99">
        <v>112.20041181674134</v>
      </c>
      <c r="AA2124" s="99">
        <v>6810.8853288207438</v>
      </c>
      <c r="AB2124" s="99">
        <v>86.925383017796932</v>
      </c>
      <c r="AC2124" s="99">
        <v>0</v>
      </c>
      <c r="AD2124" s="99">
        <v>0</v>
      </c>
    </row>
    <row r="2125" spans="2:30" hidden="1" outlineLevel="1" x14ac:dyDescent="0.2">
      <c r="F2125" s="91" t="s">
        <v>227</v>
      </c>
      <c r="G2125" s="86" t="s">
        <v>686</v>
      </c>
      <c r="H2125" s="92">
        <v>13622061.722355796</v>
      </c>
      <c r="I2125" s="99">
        <v>6709995.8993864926</v>
      </c>
      <c r="J2125" s="99">
        <v>331699.0736249254</v>
      </c>
      <c r="K2125" s="99">
        <v>1214994.6967537177</v>
      </c>
      <c r="L2125" s="99">
        <v>38243.719339383097</v>
      </c>
      <c r="M2125" s="99">
        <v>3586.3736261552704</v>
      </c>
      <c r="N2125" s="99">
        <v>1256824.7897192561</v>
      </c>
      <c r="O2125" s="99">
        <v>923584.97503488511</v>
      </c>
      <c r="P2125" s="99">
        <v>172090.78852578241</v>
      </c>
      <c r="Q2125" s="99">
        <v>77764.623004236113</v>
      </c>
      <c r="R2125" s="99">
        <v>3496.9881705069629</v>
      </c>
      <c r="S2125" s="99">
        <v>1176937.3747354106</v>
      </c>
      <c r="T2125" s="99">
        <v>32263.188791971097</v>
      </c>
      <c r="U2125" s="99">
        <v>527981.5875190415</v>
      </c>
      <c r="V2125" s="99">
        <v>2790397.525499275</v>
      </c>
      <c r="W2125" s="99">
        <v>503899.54432011762</v>
      </c>
      <c r="X2125" s="99">
        <v>3854541.8461304051</v>
      </c>
      <c r="Y2125" s="99">
        <v>283631.48028809484</v>
      </c>
      <c r="Z2125" s="99">
        <v>4750.7188779300486</v>
      </c>
      <c r="AA2125" s="99">
        <v>288382.19916602492</v>
      </c>
      <c r="AB2125" s="99">
        <v>3680.539593280982</v>
      </c>
      <c r="AC2125" s="99">
        <v>0</v>
      </c>
      <c r="AD2125" s="99">
        <v>0</v>
      </c>
    </row>
    <row r="2126" spans="2:30" hidden="1" outlineLevel="1" x14ac:dyDescent="0.2">
      <c r="F2126" s="91" t="s">
        <v>227</v>
      </c>
      <c r="G2126" s="86" t="s">
        <v>685</v>
      </c>
      <c r="H2126" s="92">
        <v>3213627.3497104025</v>
      </c>
      <c r="I2126" s="99">
        <v>1564610.4961878706</v>
      </c>
      <c r="J2126" s="99">
        <v>75510.149299555531</v>
      </c>
      <c r="K2126" s="99">
        <v>274702.23105409672</v>
      </c>
      <c r="L2126" s="99">
        <v>8485.2934559725236</v>
      </c>
      <c r="M2126" s="99">
        <v>1056.7984240217645</v>
      </c>
      <c r="N2126" s="99">
        <v>284244.32293409097</v>
      </c>
      <c r="O2126" s="99">
        <v>207541.82910643736</v>
      </c>
      <c r="P2126" s="99">
        <v>38581.783963250688</v>
      </c>
      <c r="Q2126" s="99">
        <v>22956.621174972828</v>
      </c>
      <c r="R2126" s="99">
        <v>0</v>
      </c>
      <c r="S2126" s="99">
        <v>269080.23424466088</v>
      </c>
      <c r="T2126" s="99">
        <v>7247.0043120704504</v>
      </c>
      <c r="U2126" s="99">
        <v>118637.59822701072</v>
      </c>
      <c r="V2126" s="99">
        <v>826510.55138079484</v>
      </c>
      <c r="W2126" s="99">
        <v>0</v>
      </c>
      <c r="X2126" s="99">
        <v>952395.15391987597</v>
      </c>
      <c r="Y2126" s="99">
        <v>62464.010093451063</v>
      </c>
      <c r="Z2126" s="99">
        <v>1041.2767452828216</v>
      </c>
      <c r="AA2126" s="99">
        <v>63505.286838733882</v>
      </c>
      <c r="AB2126" s="99">
        <v>834.12177885285018</v>
      </c>
      <c r="AC2126" s="99">
        <v>2836.1923655438891</v>
      </c>
      <c r="AD2126" s="99">
        <v>611.39214121777923</v>
      </c>
    </row>
    <row r="2127" spans="2:30" hidden="1" outlineLevel="1" x14ac:dyDescent="0.2">
      <c r="F2127" s="91" t="s">
        <v>227</v>
      </c>
      <c r="G2127" s="86" t="s">
        <v>684</v>
      </c>
      <c r="H2127" s="92">
        <v>0</v>
      </c>
      <c r="I2127" s="99">
        <v>0</v>
      </c>
      <c r="J2127" s="99">
        <v>0</v>
      </c>
      <c r="K2127" s="99">
        <v>0</v>
      </c>
      <c r="L2127" s="99">
        <v>0</v>
      </c>
      <c r="M2127" s="99">
        <v>0</v>
      </c>
      <c r="N2127" s="99">
        <v>0</v>
      </c>
      <c r="O2127" s="99">
        <v>0</v>
      </c>
      <c r="P2127" s="99">
        <v>0</v>
      </c>
      <c r="Q2127" s="99">
        <v>0</v>
      </c>
      <c r="R2127" s="99">
        <v>0</v>
      </c>
      <c r="S2127" s="99">
        <v>0</v>
      </c>
      <c r="T2127" s="99">
        <v>0</v>
      </c>
      <c r="U2127" s="99">
        <v>0</v>
      </c>
      <c r="V2127" s="99">
        <v>0</v>
      </c>
      <c r="W2127" s="99">
        <v>0</v>
      </c>
      <c r="X2127" s="99">
        <v>0</v>
      </c>
      <c r="Y2127" s="99">
        <v>0</v>
      </c>
      <c r="Z2127" s="99">
        <v>0</v>
      </c>
      <c r="AA2127" s="99">
        <v>0</v>
      </c>
      <c r="AB2127" s="99">
        <v>0</v>
      </c>
      <c r="AC2127" s="99">
        <v>0</v>
      </c>
      <c r="AD2127" s="99">
        <v>0</v>
      </c>
    </row>
    <row r="2128" spans="2:30" hidden="1" outlineLevel="1" x14ac:dyDescent="0.2">
      <c r="F2128" s="91" t="s">
        <v>227</v>
      </c>
      <c r="G2128" s="86" t="s">
        <v>683</v>
      </c>
      <c r="H2128" s="92">
        <v>0</v>
      </c>
      <c r="I2128" s="99">
        <v>0</v>
      </c>
      <c r="J2128" s="99">
        <v>0</v>
      </c>
      <c r="K2128" s="99">
        <v>0</v>
      </c>
      <c r="L2128" s="99">
        <v>0</v>
      </c>
      <c r="M2128" s="99">
        <v>0</v>
      </c>
      <c r="N2128" s="99">
        <v>0</v>
      </c>
      <c r="O2128" s="99">
        <v>0</v>
      </c>
      <c r="P2128" s="99">
        <v>0</v>
      </c>
      <c r="Q2128" s="99">
        <v>0</v>
      </c>
      <c r="R2128" s="99">
        <v>0</v>
      </c>
      <c r="S2128" s="99">
        <v>0</v>
      </c>
      <c r="T2128" s="99">
        <v>0</v>
      </c>
      <c r="U2128" s="99">
        <v>0</v>
      </c>
      <c r="V2128" s="99">
        <v>0</v>
      </c>
      <c r="W2128" s="99">
        <v>0</v>
      </c>
      <c r="X2128" s="99">
        <v>0</v>
      </c>
      <c r="Y2128" s="99">
        <v>0</v>
      </c>
      <c r="Z2128" s="99">
        <v>0</v>
      </c>
      <c r="AA2128" s="99">
        <v>0</v>
      </c>
      <c r="AB2128" s="99">
        <v>0</v>
      </c>
      <c r="AC2128" s="99">
        <v>0</v>
      </c>
      <c r="AD2128" s="99">
        <v>0</v>
      </c>
    </row>
    <row r="2129" spans="4:30" hidden="1" outlineLevel="1" x14ac:dyDescent="0.2">
      <c r="F2129" s="91" t="s">
        <v>227</v>
      </c>
      <c r="G2129" s="86" t="s">
        <v>682</v>
      </c>
      <c r="H2129" s="92">
        <v>0</v>
      </c>
      <c r="I2129" s="99">
        <v>0</v>
      </c>
      <c r="J2129" s="99">
        <v>0</v>
      </c>
      <c r="K2129" s="99">
        <v>0</v>
      </c>
      <c r="L2129" s="99">
        <v>0</v>
      </c>
      <c r="M2129" s="99">
        <v>0</v>
      </c>
      <c r="N2129" s="99">
        <v>0</v>
      </c>
      <c r="O2129" s="99">
        <v>0</v>
      </c>
      <c r="P2129" s="99">
        <v>0</v>
      </c>
      <c r="Q2129" s="99">
        <v>0</v>
      </c>
      <c r="R2129" s="99">
        <v>0</v>
      </c>
      <c r="S2129" s="99">
        <v>0</v>
      </c>
      <c r="T2129" s="99">
        <v>0</v>
      </c>
      <c r="U2129" s="99">
        <v>0</v>
      </c>
      <c r="V2129" s="99">
        <v>0</v>
      </c>
      <c r="W2129" s="99">
        <v>0</v>
      </c>
      <c r="X2129" s="99">
        <v>0</v>
      </c>
      <c r="Y2129" s="99">
        <v>0</v>
      </c>
      <c r="Z2129" s="99">
        <v>0</v>
      </c>
      <c r="AA2129" s="99">
        <v>0</v>
      </c>
      <c r="AB2129" s="99">
        <v>0</v>
      </c>
      <c r="AC2129" s="99">
        <v>0</v>
      </c>
      <c r="AD2129" s="99">
        <v>0</v>
      </c>
    </row>
    <row r="2130" spans="4:30" hidden="1" outlineLevel="1" x14ac:dyDescent="0.2">
      <c r="F2130" s="91" t="s">
        <v>227</v>
      </c>
      <c r="G2130" s="86" t="s">
        <v>681</v>
      </c>
      <c r="H2130" s="92">
        <v>0</v>
      </c>
      <c r="I2130" s="99">
        <v>0</v>
      </c>
      <c r="J2130" s="99">
        <v>0</v>
      </c>
      <c r="K2130" s="99">
        <v>0</v>
      </c>
      <c r="L2130" s="99">
        <v>0</v>
      </c>
      <c r="M2130" s="99">
        <v>0</v>
      </c>
      <c r="N2130" s="99">
        <v>0</v>
      </c>
      <c r="O2130" s="99">
        <v>0</v>
      </c>
      <c r="P2130" s="99">
        <v>0</v>
      </c>
      <c r="Q2130" s="99">
        <v>0</v>
      </c>
      <c r="R2130" s="99">
        <v>0</v>
      </c>
      <c r="S2130" s="99">
        <v>0</v>
      </c>
      <c r="T2130" s="99">
        <v>0</v>
      </c>
      <c r="U2130" s="99">
        <v>0</v>
      </c>
      <c r="V2130" s="99">
        <v>0</v>
      </c>
      <c r="W2130" s="99">
        <v>0</v>
      </c>
      <c r="X2130" s="99">
        <v>0</v>
      </c>
      <c r="Y2130" s="99">
        <v>0</v>
      </c>
      <c r="Z2130" s="99">
        <v>0</v>
      </c>
      <c r="AA2130" s="99">
        <v>0</v>
      </c>
      <c r="AB2130" s="99">
        <v>0</v>
      </c>
      <c r="AC2130" s="99">
        <v>0</v>
      </c>
      <c r="AD2130" s="99">
        <v>0</v>
      </c>
    </row>
    <row r="2131" spans="4:30" collapsed="1" x14ac:dyDescent="0.2">
      <c r="D2131" s="84" t="s">
        <v>430</v>
      </c>
      <c r="E2131" s="104">
        <v>17157409</v>
      </c>
      <c r="F2131" s="104" t="s">
        <v>227</v>
      </c>
      <c r="G2131" s="86" t="s">
        <v>679</v>
      </c>
      <c r="H2131" s="92">
        <v>17157409</v>
      </c>
      <c r="I2131" s="99">
        <v>8433080.1597655714</v>
      </c>
      <c r="J2131" s="99">
        <v>415043.14735070668</v>
      </c>
      <c r="K2131" s="99">
        <v>1518392.1440127189</v>
      </c>
      <c r="L2131" s="99">
        <v>47632.236322055287</v>
      </c>
      <c r="M2131" s="99">
        <v>4727.8734623470282</v>
      </c>
      <c r="N2131" s="99">
        <v>1570752.2537971213</v>
      </c>
      <c r="O2131" s="99">
        <v>1152939.6323067769</v>
      </c>
      <c r="P2131" s="99">
        <v>214736.93787006225</v>
      </c>
      <c r="Q2131" s="99">
        <v>102557.85521641067</v>
      </c>
      <c r="R2131" s="99">
        <v>3579.5785158696235</v>
      </c>
      <c r="S2131" s="99">
        <v>1473814.0039091194</v>
      </c>
      <c r="T2131" s="99">
        <v>40272.171061903304</v>
      </c>
      <c r="U2131" s="99">
        <v>659088.82519925106</v>
      </c>
      <c r="V2131" s="99">
        <v>3682810.4717676933</v>
      </c>
      <c r="W2131" s="99">
        <v>515800.42455313605</v>
      </c>
      <c r="X2131" s="99">
        <v>4897971.8925819844</v>
      </c>
      <c r="Y2131" s="99">
        <v>352794.17529854988</v>
      </c>
      <c r="Z2131" s="99">
        <v>5904.1960350296113</v>
      </c>
      <c r="AA2131" s="99">
        <v>358698.37133357947</v>
      </c>
      <c r="AB2131" s="99">
        <v>4601.5867551516294</v>
      </c>
      <c r="AC2131" s="99">
        <v>2836.1923655438891</v>
      </c>
      <c r="AD2131" s="99">
        <v>611.39214121777923</v>
      </c>
    </row>
    <row r="2132" spans="4:30" hidden="1" outlineLevel="1" x14ac:dyDescent="0.2">
      <c r="F2132" s="91" t="s">
        <v>226</v>
      </c>
      <c r="G2132" s="86" t="s">
        <v>687</v>
      </c>
      <c r="H2132" s="92">
        <v>0</v>
      </c>
      <c r="I2132" s="99">
        <v>0</v>
      </c>
      <c r="J2132" s="99">
        <v>0</v>
      </c>
      <c r="K2132" s="99">
        <v>0</v>
      </c>
      <c r="L2132" s="99">
        <v>0</v>
      </c>
      <c r="M2132" s="99">
        <v>0</v>
      </c>
      <c r="N2132" s="99">
        <v>0</v>
      </c>
      <c r="O2132" s="99">
        <v>0</v>
      </c>
      <c r="P2132" s="99">
        <v>0</v>
      </c>
      <c r="Q2132" s="99">
        <v>0</v>
      </c>
      <c r="R2132" s="99">
        <v>0</v>
      </c>
      <c r="S2132" s="99">
        <v>0</v>
      </c>
      <c r="T2132" s="99">
        <v>0</v>
      </c>
      <c r="U2132" s="99">
        <v>0</v>
      </c>
      <c r="V2132" s="99">
        <v>0</v>
      </c>
      <c r="W2132" s="99">
        <v>0</v>
      </c>
      <c r="X2132" s="99">
        <v>0</v>
      </c>
      <c r="Y2132" s="99">
        <v>0</v>
      </c>
      <c r="Z2132" s="99">
        <v>0</v>
      </c>
      <c r="AA2132" s="99">
        <v>0</v>
      </c>
      <c r="AB2132" s="99">
        <v>0</v>
      </c>
      <c r="AC2132" s="99">
        <v>0</v>
      </c>
      <c r="AD2132" s="99">
        <v>0</v>
      </c>
    </row>
    <row r="2133" spans="4:30" hidden="1" outlineLevel="1" x14ac:dyDescent="0.2">
      <c r="F2133" s="91" t="s">
        <v>226</v>
      </c>
      <c r="G2133" s="86" t="s">
        <v>686</v>
      </c>
      <c r="H2133" s="92">
        <v>0</v>
      </c>
      <c r="I2133" s="99">
        <v>0</v>
      </c>
      <c r="J2133" s="99">
        <v>0</v>
      </c>
      <c r="K2133" s="99">
        <v>0</v>
      </c>
      <c r="L2133" s="99">
        <v>0</v>
      </c>
      <c r="M2133" s="99">
        <v>0</v>
      </c>
      <c r="N2133" s="99">
        <v>0</v>
      </c>
      <c r="O2133" s="99">
        <v>0</v>
      </c>
      <c r="P2133" s="99">
        <v>0</v>
      </c>
      <c r="Q2133" s="99">
        <v>0</v>
      </c>
      <c r="R2133" s="99">
        <v>0</v>
      </c>
      <c r="S2133" s="99">
        <v>0</v>
      </c>
      <c r="T2133" s="99">
        <v>0</v>
      </c>
      <c r="U2133" s="99">
        <v>0</v>
      </c>
      <c r="V2133" s="99">
        <v>0</v>
      </c>
      <c r="W2133" s="99">
        <v>0</v>
      </c>
      <c r="X2133" s="99">
        <v>0</v>
      </c>
      <c r="Y2133" s="99">
        <v>0</v>
      </c>
      <c r="Z2133" s="99">
        <v>0</v>
      </c>
      <c r="AA2133" s="99">
        <v>0</v>
      </c>
      <c r="AB2133" s="99">
        <v>0</v>
      </c>
      <c r="AC2133" s="99">
        <v>0</v>
      </c>
      <c r="AD2133" s="99">
        <v>0</v>
      </c>
    </row>
    <row r="2134" spans="4:30" hidden="1" outlineLevel="1" x14ac:dyDescent="0.2">
      <c r="F2134" s="91" t="s">
        <v>226</v>
      </c>
      <c r="G2134" s="86" t="s">
        <v>685</v>
      </c>
      <c r="H2134" s="92">
        <v>0</v>
      </c>
      <c r="I2134" s="99">
        <v>0</v>
      </c>
      <c r="J2134" s="99">
        <v>0</v>
      </c>
      <c r="K2134" s="99">
        <v>0</v>
      </c>
      <c r="L2134" s="99">
        <v>0</v>
      </c>
      <c r="M2134" s="99">
        <v>0</v>
      </c>
      <c r="N2134" s="99">
        <v>0</v>
      </c>
      <c r="O2134" s="99">
        <v>0</v>
      </c>
      <c r="P2134" s="99">
        <v>0</v>
      </c>
      <c r="Q2134" s="99">
        <v>0</v>
      </c>
      <c r="R2134" s="99">
        <v>0</v>
      </c>
      <c r="S2134" s="99">
        <v>0</v>
      </c>
      <c r="T2134" s="99">
        <v>0</v>
      </c>
      <c r="U2134" s="99">
        <v>0</v>
      </c>
      <c r="V2134" s="99">
        <v>0</v>
      </c>
      <c r="W2134" s="99">
        <v>0</v>
      </c>
      <c r="X2134" s="99">
        <v>0</v>
      </c>
      <c r="Y2134" s="99">
        <v>0</v>
      </c>
      <c r="Z2134" s="99">
        <v>0</v>
      </c>
      <c r="AA2134" s="99">
        <v>0</v>
      </c>
      <c r="AB2134" s="99">
        <v>0</v>
      </c>
      <c r="AC2134" s="99">
        <v>0</v>
      </c>
      <c r="AD2134" s="99">
        <v>0</v>
      </c>
    </row>
    <row r="2135" spans="4:30" hidden="1" outlineLevel="1" x14ac:dyDescent="0.2">
      <c r="F2135" s="91" t="s">
        <v>226</v>
      </c>
      <c r="G2135" s="86" t="s">
        <v>684</v>
      </c>
      <c r="H2135" s="92">
        <v>15264274.481559366</v>
      </c>
      <c r="I2135" s="99">
        <v>10201765.665382707</v>
      </c>
      <c r="J2135" s="99">
        <v>480884.60138003249</v>
      </c>
      <c r="K2135" s="99">
        <v>1746121.5011153251</v>
      </c>
      <c r="L2135" s="99">
        <v>53964.240211665041</v>
      </c>
      <c r="M2135" s="99">
        <v>0</v>
      </c>
      <c r="N2135" s="99">
        <v>1800085.7413269901</v>
      </c>
      <c r="O2135" s="99">
        <v>1309285.9298937656</v>
      </c>
      <c r="P2135" s="99">
        <v>243854.59254982392</v>
      </c>
      <c r="Q2135" s="99">
        <v>0</v>
      </c>
      <c r="R2135" s="99">
        <v>0</v>
      </c>
      <c r="S2135" s="99">
        <v>1553140.5224435895</v>
      </c>
      <c r="T2135" s="99">
        <v>46675.236549127723</v>
      </c>
      <c r="U2135" s="99">
        <v>752765.94666035171</v>
      </c>
      <c r="V2135" s="99">
        <v>0</v>
      </c>
      <c r="W2135" s="99">
        <v>0</v>
      </c>
      <c r="X2135" s="99">
        <v>799441.18320947944</v>
      </c>
      <c r="Y2135" s="99">
        <v>394809.876903133</v>
      </c>
      <c r="Z2135" s="99">
        <v>6586.9742350256838</v>
      </c>
      <c r="AA2135" s="99">
        <v>401396.8511381587</v>
      </c>
      <c r="AB2135" s="99">
        <v>5336.5528293551806</v>
      </c>
      <c r="AC2135" s="99">
        <v>18282.28858836144</v>
      </c>
      <c r="AD2135" s="99">
        <v>3941.0752606888718</v>
      </c>
    </row>
    <row r="2136" spans="4:30" hidden="1" outlineLevel="1" x14ac:dyDescent="0.2">
      <c r="F2136" s="91" t="s">
        <v>226</v>
      </c>
      <c r="G2136" s="86" t="s">
        <v>683</v>
      </c>
      <c r="H2136" s="92">
        <v>8039436.158245394</v>
      </c>
      <c r="I2136" s="99">
        <v>6011098.0855961377</v>
      </c>
      <c r="J2136" s="99">
        <v>289796.95449987287</v>
      </c>
      <c r="K2136" s="99">
        <v>874438.18096359435</v>
      </c>
      <c r="L2136" s="99">
        <v>0</v>
      </c>
      <c r="M2136" s="99">
        <v>0</v>
      </c>
      <c r="N2136" s="99">
        <v>874438.18096359435</v>
      </c>
      <c r="O2136" s="99">
        <v>557195.41243155114</v>
      </c>
      <c r="P2136" s="99">
        <v>0</v>
      </c>
      <c r="Q2136" s="99">
        <v>0</v>
      </c>
      <c r="R2136" s="99">
        <v>0</v>
      </c>
      <c r="S2136" s="99">
        <v>557195.41243155114</v>
      </c>
      <c r="T2136" s="99">
        <v>15065.395030609488</v>
      </c>
      <c r="U2136" s="99">
        <v>0</v>
      </c>
      <c r="V2136" s="99">
        <v>0</v>
      </c>
      <c r="W2136" s="99">
        <v>0</v>
      </c>
      <c r="X2136" s="99">
        <v>15065.395030609488</v>
      </c>
      <c r="Y2136" s="99">
        <v>205518.23645567929</v>
      </c>
      <c r="Z2136" s="99">
        <v>0</v>
      </c>
      <c r="AA2136" s="99">
        <v>205518.23645567929</v>
      </c>
      <c r="AB2136" s="99">
        <v>2132.6693509755714</v>
      </c>
      <c r="AC2136" s="99">
        <v>72412.327040047501</v>
      </c>
      <c r="AD2136" s="99">
        <v>11778.896876926619</v>
      </c>
    </row>
    <row r="2137" spans="4:30" hidden="1" outlineLevel="1" x14ac:dyDescent="0.2">
      <c r="F2137" s="91" t="s">
        <v>226</v>
      </c>
      <c r="G2137" s="86" t="s">
        <v>682</v>
      </c>
      <c r="H2137" s="92">
        <v>0</v>
      </c>
      <c r="I2137" s="99">
        <v>0</v>
      </c>
      <c r="J2137" s="99">
        <v>0</v>
      </c>
      <c r="K2137" s="99">
        <v>0</v>
      </c>
      <c r="L2137" s="99">
        <v>0</v>
      </c>
      <c r="M2137" s="99">
        <v>0</v>
      </c>
      <c r="N2137" s="99">
        <v>0</v>
      </c>
      <c r="O2137" s="99">
        <v>0</v>
      </c>
      <c r="P2137" s="99">
        <v>0</v>
      </c>
      <c r="Q2137" s="99">
        <v>0</v>
      </c>
      <c r="R2137" s="99">
        <v>0</v>
      </c>
      <c r="S2137" s="99">
        <v>0</v>
      </c>
      <c r="T2137" s="99">
        <v>0</v>
      </c>
      <c r="U2137" s="99">
        <v>0</v>
      </c>
      <c r="V2137" s="99">
        <v>0</v>
      </c>
      <c r="W2137" s="99">
        <v>0</v>
      </c>
      <c r="X2137" s="99">
        <v>0</v>
      </c>
      <c r="Y2137" s="99">
        <v>0</v>
      </c>
      <c r="Z2137" s="99">
        <v>0</v>
      </c>
      <c r="AA2137" s="99">
        <v>0</v>
      </c>
      <c r="AB2137" s="99">
        <v>0</v>
      </c>
      <c r="AC2137" s="99">
        <v>0</v>
      </c>
      <c r="AD2137" s="99">
        <v>0</v>
      </c>
    </row>
    <row r="2138" spans="4:30" hidden="1" outlineLevel="1" x14ac:dyDescent="0.2">
      <c r="F2138" s="91" t="s">
        <v>226</v>
      </c>
      <c r="G2138" s="86" t="s">
        <v>681</v>
      </c>
      <c r="H2138" s="92">
        <v>3777549.3601952367</v>
      </c>
      <c r="I2138" s="99">
        <v>1719379.2578668033</v>
      </c>
      <c r="J2138" s="99">
        <v>462846.74924246303</v>
      </c>
      <c r="K2138" s="99">
        <v>131293.76523305662</v>
      </c>
      <c r="L2138" s="99">
        <v>43427.455057755564</v>
      </c>
      <c r="M2138" s="99">
        <v>7054.0121720103616</v>
      </c>
      <c r="N2138" s="99">
        <v>181775.23246282255</v>
      </c>
      <c r="O2138" s="99">
        <v>37912.771610142387</v>
      </c>
      <c r="P2138" s="99">
        <v>11275.737815111303</v>
      </c>
      <c r="Q2138" s="99">
        <v>24577.219802749169</v>
      </c>
      <c r="R2138" s="99">
        <v>4319.5390547561819</v>
      </c>
      <c r="S2138" s="99">
        <v>78085.268282759047</v>
      </c>
      <c r="T2138" s="99">
        <v>260.85022888896549</v>
      </c>
      <c r="U2138" s="99">
        <v>6688.9979092382591</v>
      </c>
      <c r="V2138" s="99">
        <v>36142.945302319771</v>
      </c>
      <c r="W2138" s="99">
        <v>6479.3218611746834</v>
      </c>
      <c r="X2138" s="99">
        <v>49572.115301621685</v>
      </c>
      <c r="Y2138" s="99">
        <v>10499.135399018201</v>
      </c>
      <c r="Z2138" s="99">
        <v>191.11194957130866</v>
      </c>
      <c r="AA2138" s="99">
        <v>10690.24734858951</v>
      </c>
      <c r="AB2138" s="99">
        <v>193.74637633219689</v>
      </c>
      <c r="AC2138" s="99">
        <v>1137976.4469817865</v>
      </c>
      <c r="AD2138" s="99">
        <v>137030.29633205917</v>
      </c>
    </row>
    <row r="2139" spans="4:30" collapsed="1" x14ac:dyDescent="0.2">
      <c r="D2139" s="84" t="s">
        <v>196</v>
      </c>
      <c r="E2139" s="104">
        <v>27081260</v>
      </c>
      <c r="F2139" s="104" t="s">
        <v>226</v>
      </c>
      <c r="G2139" s="86" t="s">
        <v>679</v>
      </c>
      <c r="H2139" s="92">
        <v>27081259.999999993</v>
      </c>
      <c r="I2139" s="99">
        <v>17932243.00884565</v>
      </c>
      <c r="J2139" s="99">
        <v>1233528.3051223685</v>
      </c>
      <c r="K2139" s="99">
        <v>2751853.447311976</v>
      </c>
      <c r="L2139" s="99">
        <v>97391.695269420597</v>
      </c>
      <c r="M2139" s="99">
        <v>7054.0121720103616</v>
      </c>
      <c r="N2139" s="99">
        <v>2856299.154753407</v>
      </c>
      <c r="O2139" s="99">
        <v>1904394.1139354592</v>
      </c>
      <c r="P2139" s="99">
        <v>255130.33036493522</v>
      </c>
      <c r="Q2139" s="99">
        <v>24577.219802749169</v>
      </c>
      <c r="R2139" s="99">
        <v>4319.5390547561819</v>
      </c>
      <c r="S2139" s="99">
        <v>2188421.2031578999</v>
      </c>
      <c r="T2139" s="99">
        <v>62001.481808626173</v>
      </c>
      <c r="U2139" s="99">
        <v>759454.94456958992</v>
      </c>
      <c r="V2139" s="99">
        <v>36142.945302319771</v>
      </c>
      <c r="W2139" s="99">
        <v>6479.3218611746834</v>
      </c>
      <c r="X2139" s="99">
        <v>864078.6935417105</v>
      </c>
      <c r="Y2139" s="99">
        <v>610827.24875783047</v>
      </c>
      <c r="Z2139" s="99">
        <v>6778.0861845969921</v>
      </c>
      <c r="AA2139" s="99">
        <v>617605.33494242746</v>
      </c>
      <c r="AB2139" s="99">
        <v>7662.9685566629487</v>
      </c>
      <c r="AC2139" s="99">
        <v>1228671.0626101955</v>
      </c>
      <c r="AD2139" s="99">
        <v>152750.26846967466</v>
      </c>
    </row>
    <row r="2140" spans="4:30" hidden="1" outlineLevel="1" x14ac:dyDescent="0.2">
      <c r="F2140" s="91" t="s">
        <v>225</v>
      </c>
      <c r="G2140" s="86" t="s">
        <v>687</v>
      </c>
      <c r="H2140" s="92">
        <v>2277027.1243607164</v>
      </c>
      <c r="I2140" s="99">
        <v>1121624.830269078</v>
      </c>
      <c r="J2140" s="99">
        <v>55445.923176940225</v>
      </c>
      <c r="K2140" s="99">
        <v>203095.2389477345</v>
      </c>
      <c r="L2140" s="99">
        <v>6392.7170531975735</v>
      </c>
      <c r="M2140" s="99">
        <v>599.48854962574478</v>
      </c>
      <c r="N2140" s="99">
        <v>210087.44455055782</v>
      </c>
      <c r="O2140" s="99">
        <v>154383.97525060925</v>
      </c>
      <c r="P2140" s="99">
        <v>28766.232403920068</v>
      </c>
      <c r="Q2140" s="99">
        <v>12998.924796070309</v>
      </c>
      <c r="R2140" s="99">
        <v>584.5471177644788</v>
      </c>
      <c r="S2140" s="99">
        <v>196733.67956836411</v>
      </c>
      <c r="T2140" s="99">
        <v>5393.027685164825</v>
      </c>
      <c r="U2140" s="99">
        <v>88255.979193726336</v>
      </c>
      <c r="V2140" s="99">
        <v>466435.32989454467</v>
      </c>
      <c r="W2140" s="99">
        <v>84230.48975669175</v>
      </c>
      <c r="X2140" s="99">
        <v>644314.82653012755</v>
      </c>
      <c r="Y2140" s="99">
        <v>47411.073822889935</v>
      </c>
      <c r="Z2140" s="99">
        <v>794.1173638573448</v>
      </c>
      <c r="AA2140" s="99">
        <v>48205.191186747281</v>
      </c>
      <c r="AB2140" s="99">
        <v>615.22907890150145</v>
      </c>
      <c r="AC2140" s="99">
        <v>0</v>
      </c>
      <c r="AD2140" s="99">
        <v>0</v>
      </c>
    </row>
    <row r="2141" spans="4:30" hidden="1" outlineLevel="1" x14ac:dyDescent="0.2">
      <c r="F2141" s="91" t="s">
        <v>225</v>
      </c>
      <c r="G2141" s="86" t="s">
        <v>686</v>
      </c>
      <c r="H2141" s="92">
        <v>8319.8430398813689</v>
      </c>
      <c r="I2141" s="99">
        <v>4098.2131647167926</v>
      </c>
      <c r="J2141" s="99">
        <v>202.58932056550501</v>
      </c>
      <c r="K2141" s="99">
        <v>742.07307067839508</v>
      </c>
      <c r="L2141" s="99">
        <v>23.357825610403761</v>
      </c>
      <c r="M2141" s="99">
        <v>2.1904221446165826</v>
      </c>
      <c r="N2141" s="99">
        <v>767.62131843341547</v>
      </c>
      <c r="O2141" s="99">
        <v>564.09097116865166</v>
      </c>
      <c r="P2141" s="99">
        <v>105.10658212583095</v>
      </c>
      <c r="Q2141" s="99">
        <v>47.495707378053353</v>
      </c>
      <c r="R2141" s="99">
        <v>2.1358288696630763</v>
      </c>
      <c r="S2141" s="99">
        <v>718.82908954219909</v>
      </c>
      <c r="T2141" s="99">
        <v>19.705142450994419</v>
      </c>
      <c r="U2141" s="99">
        <v>322.47129881203745</v>
      </c>
      <c r="V2141" s="99">
        <v>1704.2698751633932</v>
      </c>
      <c r="W2141" s="99">
        <v>307.76289243579322</v>
      </c>
      <c r="X2141" s="99">
        <v>2354.2092088622185</v>
      </c>
      <c r="Y2141" s="99">
        <v>173.23144214604676</v>
      </c>
      <c r="Z2141" s="99">
        <v>2.9015604389835237</v>
      </c>
      <c r="AA2141" s="99">
        <v>176.13300258503028</v>
      </c>
      <c r="AB2141" s="99">
        <v>2.2479351762084736</v>
      </c>
      <c r="AC2141" s="99">
        <v>0</v>
      </c>
      <c r="AD2141" s="99">
        <v>0</v>
      </c>
    </row>
    <row r="2142" spans="4:30" hidden="1" outlineLevel="1" x14ac:dyDescent="0.2">
      <c r="F2142" s="91" t="s">
        <v>225</v>
      </c>
      <c r="G2142" s="86" t="s">
        <v>685</v>
      </c>
      <c r="H2142" s="92">
        <v>1830.0203734178504</v>
      </c>
      <c r="I2142" s="99">
        <v>890.97732029982865</v>
      </c>
      <c r="J2142" s="99">
        <v>42.99973101438249</v>
      </c>
      <c r="K2142" s="99">
        <v>156.43091894199756</v>
      </c>
      <c r="L2142" s="99">
        <v>4.8320039037065721</v>
      </c>
      <c r="M2142" s="99">
        <v>0.60180053133104716</v>
      </c>
      <c r="N2142" s="99">
        <v>161.86472337703518</v>
      </c>
      <c r="O2142" s="99">
        <v>118.18600424701154</v>
      </c>
      <c r="P2142" s="99">
        <v>21.970640342576576</v>
      </c>
      <c r="Q2142" s="99">
        <v>13.072792792487819</v>
      </c>
      <c r="R2142" s="99">
        <v>0</v>
      </c>
      <c r="S2142" s="99">
        <v>153.22943738207596</v>
      </c>
      <c r="T2142" s="99">
        <v>4.1268523366690477</v>
      </c>
      <c r="U2142" s="99">
        <v>67.558928955579077</v>
      </c>
      <c r="V2142" s="99">
        <v>470.66164905771592</v>
      </c>
      <c r="W2142" s="99">
        <v>0</v>
      </c>
      <c r="X2142" s="99">
        <v>542.34743034996404</v>
      </c>
      <c r="Y2142" s="99">
        <v>35.570524717713383</v>
      </c>
      <c r="Z2142" s="99">
        <v>0.59296161342587272</v>
      </c>
      <c r="AA2142" s="99">
        <v>36.163486331139254</v>
      </c>
      <c r="AB2142" s="99">
        <v>0.47499591057121515</v>
      </c>
      <c r="AC2142" s="99">
        <v>1.6150876399359768</v>
      </c>
      <c r="AD2142" s="99">
        <v>0.34816111291712942</v>
      </c>
    </row>
    <row r="2143" spans="4:30" hidden="1" outlineLevel="1" x14ac:dyDescent="0.2">
      <c r="F2143" s="91" t="s">
        <v>225</v>
      </c>
      <c r="G2143" s="86" t="s">
        <v>684</v>
      </c>
      <c r="H2143" s="92">
        <v>1172491.2684475235</v>
      </c>
      <c r="I2143" s="99">
        <v>783625.92207441793</v>
      </c>
      <c r="J2143" s="99">
        <v>36938.080282172457</v>
      </c>
      <c r="K2143" s="99">
        <v>134124.43651871831</v>
      </c>
      <c r="L2143" s="99">
        <v>4145.1429960212708</v>
      </c>
      <c r="M2143" s="99">
        <v>0</v>
      </c>
      <c r="N2143" s="99">
        <v>138269.5795147396</v>
      </c>
      <c r="O2143" s="99">
        <v>100569.88444201584</v>
      </c>
      <c r="P2143" s="99">
        <v>18731.147745077</v>
      </c>
      <c r="Q2143" s="99">
        <v>0</v>
      </c>
      <c r="R2143" s="99">
        <v>0</v>
      </c>
      <c r="S2143" s="99">
        <v>119301.03218709285</v>
      </c>
      <c r="T2143" s="99">
        <v>3585.2544038492856</v>
      </c>
      <c r="U2143" s="99">
        <v>57822.040655137062</v>
      </c>
      <c r="V2143" s="99">
        <v>0</v>
      </c>
      <c r="W2143" s="99">
        <v>0</v>
      </c>
      <c r="X2143" s="99">
        <v>61407.295058986347</v>
      </c>
      <c r="Y2143" s="99">
        <v>30326.441910161146</v>
      </c>
      <c r="Z2143" s="99">
        <v>505.96376430381389</v>
      </c>
      <c r="AA2143" s="99">
        <v>30832.405674464961</v>
      </c>
      <c r="AB2143" s="99">
        <v>409.91542726691529</v>
      </c>
      <c r="AC2143" s="99">
        <v>1404.3133044409035</v>
      </c>
      <c r="AD2143" s="99">
        <v>302.72492394150078</v>
      </c>
    </row>
    <row r="2144" spans="4:30" hidden="1" outlineLevel="1" x14ac:dyDescent="0.2">
      <c r="F2144" s="91" t="s">
        <v>225</v>
      </c>
      <c r="G2144" s="86" t="s">
        <v>683</v>
      </c>
      <c r="H2144" s="92">
        <v>483901.56766430853</v>
      </c>
      <c r="I2144" s="99">
        <v>361813.90457595669</v>
      </c>
      <c r="J2144" s="99">
        <v>17443.163653088413</v>
      </c>
      <c r="K2144" s="99">
        <v>52633.293960525734</v>
      </c>
      <c r="L2144" s="99">
        <v>0</v>
      </c>
      <c r="M2144" s="99">
        <v>0</v>
      </c>
      <c r="N2144" s="99">
        <v>52633.293960525734</v>
      </c>
      <c r="O2144" s="99">
        <v>33538.139772955765</v>
      </c>
      <c r="P2144" s="99">
        <v>0</v>
      </c>
      <c r="Q2144" s="99">
        <v>0</v>
      </c>
      <c r="R2144" s="99">
        <v>0</v>
      </c>
      <c r="S2144" s="99">
        <v>33538.139772955765</v>
      </c>
      <c r="T2144" s="99">
        <v>906.80094092383365</v>
      </c>
      <c r="U2144" s="99">
        <v>0</v>
      </c>
      <c r="V2144" s="99">
        <v>0</v>
      </c>
      <c r="W2144" s="99">
        <v>0</v>
      </c>
      <c r="X2144" s="99">
        <v>906.80094092383365</v>
      </c>
      <c r="Y2144" s="99">
        <v>12370.344741466586</v>
      </c>
      <c r="Z2144" s="99">
        <v>0</v>
      </c>
      <c r="AA2144" s="99">
        <v>12370.344741466586</v>
      </c>
      <c r="AB2144" s="99">
        <v>128.3674653213412</v>
      </c>
      <c r="AC2144" s="99">
        <v>4358.5691686800019</v>
      </c>
      <c r="AD2144" s="99">
        <v>708.98338539017709</v>
      </c>
    </row>
    <row r="2145" spans="3:30" hidden="1" outlineLevel="1" x14ac:dyDescent="0.2">
      <c r="F2145" s="91" t="s">
        <v>225</v>
      </c>
      <c r="G2145" s="86" t="s">
        <v>682</v>
      </c>
      <c r="H2145" s="92">
        <v>599437.7516407168</v>
      </c>
      <c r="I2145" s="99">
        <v>224925.28243040037</v>
      </c>
      <c r="J2145" s="99">
        <v>14576.611722494648</v>
      </c>
      <c r="K2145" s="99">
        <v>48906.112488064995</v>
      </c>
      <c r="L2145" s="99">
        <v>1554.3472831611416</v>
      </c>
      <c r="M2145" s="99">
        <v>143.29264886135417</v>
      </c>
      <c r="N2145" s="99">
        <v>50603.75242008749</v>
      </c>
      <c r="O2145" s="99">
        <v>44588.385155014155</v>
      </c>
      <c r="P2145" s="99">
        <v>8265.8286529329653</v>
      </c>
      <c r="Q2145" s="99">
        <v>3755.7809683469468</v>
      </c>
      <c r="R2145" s="99">
        <v>174.02087440178829</v>
      </c>
      <c r="S2145" s="99">
        <v>56784.015650695852</v>
      </c>
      <c r="T2145" s="99">
        <v>1708.7114139609118</v>
      </c>
      <c r="U2145" s="99">
        <v>30002.412643420008</v>
      </c>
      <c r="V2145" s="99">
        <v>170341.24262172289</v>
      </c>
      <c r="W2145" s="99">
        <v>32317.720504672187</v>
      </c>
      <c r="X2145" s="99">
        <v>234370.08718377599</v>
      </c>
      <c r="Y2145" s="99">
        <v>12080.337587125006</v>
      </c>
      <c r="Z2145" s="99">
        <v>196.64863799412061</v>
      </c>
      <c r="AA2145" s="99">
        <v>12276.986225119126</v>
      </c>
      <c r="AB2145" s="99">
        <v>219.34573719023118</v>
      </c>
      <c r="AC2145" s="99">
        <v>4743.0578449730046</v>
      </c>
      <c r="AD2145" s="99">
        <v>938.61242598017895</v>
      </c>
    </row>
    <row r="2146" spans="3:30" hidden="1" outlineLevel="1" x14ac:dyDescent="0.2">
      <c r="F2146" s="91" t="s">
        <v>225</v>
      </c>
      <c r="G2146" s="86" t="s">
        <v>681</v>
      </c>
      <c r="H2146" s="92">
        <v>451817.42447343632</v>
      </c>
      <c r="I2146" s="99">
        <v>322823.99813812459</v>
      </c>
      <c r="J2146" s="99">
        <v>55245.816082298566</v>
      </c>
      <c r="K2146" s="99">
        <v>15907.817467355319</v>
      </c>
      <c r="L2146" s="99">
        <v>2659.1971737131707</v>
      </c>
      <c r="M2146" s="99">
        <v>420.14040132035598</v>
      </c>
      <c r="N2146" s="99">
        <v>18987.155042388848</v>
      </c>
      <c r="O2146" s="99">
        <v>2968.4359123038334</v>
      </c>
      <c r="P2146" s="99">
        <v>762.3765736575258</v>
      </c>
      <c r="Q2146" s="99">
        <v>1458.1884467390626</v>
      </c>
      <c r="R2146" s="99">
        <v>254.50443839860134</v>
      </c>
      <c r="S2146" s="99">
        <v>5443.5053710990233</v>
      </c>
      <c r="T2146" s="99">
        <v>20.644735335385985</v>
      </c>
      <c r="U2146" s="99">
        <v>453.86638026697716</v>
      </c>
      <c r="V2146" s="99">
        <v>2145.5471492988522</v>
      </c>
      <c r="W2146" s="99">
        <v>381.89884116401197</v>
      </c>
      <c r="X2146" s="99">
        <v>3001.9571060652274</v>
      </c>
      <c r="Y2146" s="99">
        <v>812.46698167786303</v>
      </c>
      <c r="Z2146" s="99">
        <v>12.871709774224065</v>
      </c>
      <c r="AA2146" s="99">
        <v>825.33869145208712</v>
      </c>
      <c r="AB2146" s="99">
        <v>23.151195992083533</v>
      </c>
      <c r="AC2146" s="99">
        <v>35630.434787215861</v>
      </c>
      <c r="AD2146" s="99">
        <v>9836.0680588000469</v>
      </c>
    </row>
    <row r="2147" spans="3:30" collapsed="1" x14ac:dyDescent="0.2">
      <c r="D2147" s="84" t="s">
        <v>429</v>
      </c>
      <c r="E2147" s="104">
        <v>4994825</v>
      </c>
      <c r="F2147" s="104" t="s">
        <v>225</v>
      </c>
      <c r="G2147" s="86" t="s">
        <v>679</v>
      </c>
      <c r="H2147" s="92">
        <v>4994825</v>
      </c>
      <c r="I2147" s="99">
        <v>2819803.127972994</v>
      </c>
      <c r="J2147" s="99">
        <v>179895.18396857422</v>
      </c>
      <c r="K2147" s="99">
        <v>455565.4033720193</v>
      </c>
      <c r="L2147" s="99">
        <v>14779.594335607268</v>
      </c>
      <c r="M2147" s="99">
        <v>1165.7138224834025</v>
      </c>
      <c r="N2147" s="99">
        <v>471510.71153010993</v>
      </c>
      <c r="O2147" s="99">
        <v>336731.09750831441</v>
      </c>
      <c r="P2147" s="99">
        <v>56652.662598055955</v>
      </c>
      <c r="Q2147" s="99">
        <v>18273.462711326858</v>
      </c>
      <c r="R2147" s="99">
        <v>1015.2082594345316</v>
      </c>
      <c r="S2147" s="99">
        <v>412672.43107713177</v>
      </c>
      <c r="T2147" s="99">
        <v>11638.271174021904</v>
      </c>
      <c r="U2147" s="99">
        <v>176924.32910031799</v>
      </c>
      <c r="V2147" s="99">
        <v>641097.05118978745</v>
      </c>
      <c r="W2147" s="99">
        <v>117237.87199496375</v>
      </c>
      <c r="X2147" s="99">
        <v>946897.52345909108</v>
      </c>
      <c r="Y2147" s="99">
        <v>103209.46701018429</v>
      </c>
      <c r="Z2147" s="99">
        <v>1513.0959979819129</v>
      </c>
      <c r="AA2147" s="99">
        <v>104722.56300816621</v>
      </c>
      <c r="AB2147" s="99">
        <v>1398.7318357588522</v>
      </c>
      <c r="AC2147" s="99">
        <v>46137.990192949699</v>
      </c>
      <c r="AD2147" s="99">
        <v>11786.73695522482</v>
      </c>
    </row>
    <row r="2148" spans="3:30" hidden="1" outlineLevel="1" x14ac:dyDescent="0.2">
      <c r="E2148" s="93"/>
      <c r="F2148" s="93"/>
      <c r="G2148" s="86" t="s">
        <v>687</v>
      </c>
      <c r="H2148" s="92">
        <v>37571234.052294523</v>
      </c>
      <c r="I2148" s="92">
        <v>18506950.824635364</v>
      </c>
      <c r="J2148" s="92">
        <v>914864.70874220273</v>
      </c>
      <c r="K2148" s="92">
        <v>3351096.9965078118</v>
      </c>
      <c r="L2148" s="92">
        <v>105480.6357228672</v>
      </c>
      <c r="M2148" s="92">
        <v>9891.6364977351768</v>
      </c>
      <c r="N2148" s="92">
        <v>3466469.2687284141</v>
      </c>
      <c r="O2148" s="92">
        <v>2547355.0165515775</v>
      </c>
      <c r="P2148" s="92">
        <v>474646.4540925544</v>
      </c>
      <c r="Q2148" s="92">
        <v>214483.89468722223</v>
      </c>
      <c r="R2148" s="92">
        <v>9645.1009920618999</v>
      </c>
      <c r="S2148" s="92">
        <v>3246130.4663234167</v>
      </c>
      <c r="T2148" s="92">
        <v>88985.635367307652</v>
      </c>
      <c r="U2148" s="92">
        <v>1456234.7612494403</v>
      </c>
      <c r="V2148" s="92">
        <v>7696241.6311343787</v>
      </c>
      <c r="W2148" s="92">
        <v>1389813.6790428211</v>
      </c>
      <c r="X2148" s="92">
        <v>10631275.706793945</v>
      </c>
      <c r="Y2148" s="92">
        <v>782288.68343872542</v>
      </c>
      <c r="Z2148" s="92">
        <v>13103.036421163402</v>
      </c>
      <c r="AA2148" s="92">
        <v>795391.71985988889</v>
      </c>
      <c r="AB2148" s="92">
        <v>10151.357211291666</v>
      </c>
      <c r="AC2148" s="92">
        <v>0</v>
      </c>
      <c r="AD2148" s="92">
        <v>0</v>
      </c>
    </row>
    <row r="2149" spans="3:30" hidden="1" outlineLevel="1" x14ac:dyDescent="0.2">
      <c r="E2149" s="93"/>
      <c r="F2149" s="93"/>
      <c r="G2149" s="86" t="s">
        <v>686</v>
      </c>
      <c r="H2149" s="92">
        <v>13630381.565395677</v>
      </c>
      <c r="I2149" s="92">
        <v>6714094.1125512095</v>
      </c>
      <c r="J2149" s="92">
        <v>331901.66294549091</v>
      </c>
      <c r="K2149" s="92">
        <v>1215736.7698243961</v>
      </c>
      <c r="L2149" s="92">
        <v>38267.077164993498</v>
      </c>
      <c r="M2149" s="92">
        <v>3588.564048299887</v>
      </c>
      <c r="N2149" s="92">
        <v>1257592.4110376895</v>
      </c>
      <c r="O2149" s="92">
        <v>924149.0660060537</v>
      </c>
      <c r="P2149" s="92">
        <v>172195.89510790823</v>
      </c>
      <c r="Q2149" s="92">
        <v>77812.118711614166</v>
      </c>
      <c r="R2149" s="92">
        <v>3499.1239993766258</v>
      </c>
      <c r="S2149" s="92">
        <v>1177656.2038249527</v>
      </c>
      <c r="T2149" s="92">
        <v>32282.893934422093</v>
      </c>
      <c r="U2149" s="92">
        <v>528304.05881785357</v>
      </c>
      <c r="V2149" s="92">
        <v>2792101.7953744382</v>
      </c>
      <c r="W2149" s="92">
        <v>504207.30721255339</v>
      </c>
      <c r="X2149" s="92">
        <v>3856896.0553392675</v>
      </c>
      <c r="Y2149" s="92">
        <v>283804.7117302409</v>
      </c>
      <c r="Z2149" s="92">
        <v>4753.6204383690319</v>
      </c>
      <c r="AA2149" s="92">
        <v>288558.33216860995</v>
      </c>
      <c r="AB2149" s="92">
        <v>3682.7875284571905</v>
      </c>
      <c r="AC2149" s="92">
        <v>0</v>
      </c>
      <c r="AD2149" s="92">
        <v>0</v>
      </c>
    </row>
    <row r="2150" spans="3:30" hidden="1" outlineLevel="1" x14ac:dyDescent="0.2">
      <c r="E2150" s="93"/>
      <c r="F2150" s="93"/>
      <c r="G2150" s="86" t="s">
        <v>685</v>
      </c>
      <c r="H2150" s="92">
        <v>3215457.3700838205</v>
      </c>
      <c r="I2150" s="92">
        <v>1565501.4735081703</v>
      </c>
      <c r="J2150" s="92">
        <v>75553.149030569912</v>
      </c>
      <c r="K2150" s="92">
        <v>274858.66197303869</v>
      </c>
      <c r="L2150" s="92">
        <v>8490.1254598762298</v>
      </c>
      <c r="M2150" s="92">
        <v>1057.4002245530955</v>
      </c>
      <c r="N2150" s="92">
        <v>284406.18765746802</v>
      </c>
      <c r="O2150" s="92">
        <v>207660.01511068438</v>
      </c>
      <c r="P2150" s="92">
        <v>38603.754603593261</v>
      </c>
      <c r="Q2150" s="92">
        <v>22969.693967765317</v>
      </c>
      <c r="R2150" s="92">
        <v>0</v>
      </c>
      <c r="S2150" s="92">
        <v>269233.46368204296</v>
      </c>
      <c r="T2150" s="92">
        <v>7251.1311644071193</v>
      </c>
      <c r="U2150" s="92">
        <v>118705.1571559663</v>
      </c>
      <c r="V2150" s="92">
        <v>826981.2130298526</v>
      </c>
      <c r="W2150" s="92">
        <v>0</v>
      </c>
      <c r="X2150" s="92">
        <v>952937.50135022588</v>
      </c>
      <c r="Y2150" s="92">
        <v>62499.580618168773</v>
      </c>
      <c r="Z2150" s="92">
        <v>1041.8697068962474</v>
      </c>
      <c r="AA2150" s="92">
        <v>63541.450325065023</v>
      </c>
      <c r="AB2150" s="92">
        <v>834.59677476342142</v>
      </c>
      <c r="AC2150" s="92">
        <v>2837.8074531838251</v>
      </c>
      <c r="AD2150" s="92">
        <v>611.74030233069641</v>
      </c>
    </row>
    <row r="2151" spans="3:30" hidden="1" outlineLevel="1" x14ac:dyDescent="0.2">
      <c r="E2151" s="93"/>
      <c r="F2151" s="93"/>
      <c r="G2151" s="86" t="s">
        <v>684</v>
      </c>
      <c r="H2151" s="92">
        <v>16436765.75000689</v>
      </c>
      <c r="I2151" s="92">
        <v>10985391.587457126</v>
      </c>
      <c r="J2151" s="92">
        <v>517822.68166220497</v>
      </c>
      <c r="K2151" s="92">
        <v>1880245.9376340434</v>
      </c>
      <c r="L2151" s="92">
        <v>58109.383207686311</v>
      </c>
      <c r="M2151" s="92">
        <v>0</v>
      </c>
      <c r="N2151" s="92">
        <v>1938355.3208417296</v>
      </c>
      <c r="O2151" s="92">
        <v>1409855.8143357814</v>
      </c>
      <c r="P2151" s="92">
        <v>262585.7402949009</v>
      </c>
      <c r="Q2151" s="92">
        <v>0</v>
      </c>
      <c r="R2151" s="92">
        <v>0</v>
      </c>
      <c r="S2151" s="92">
        <v>1672441.5546306823</v>
      </c>
      <c r="T2151" s="92">
        <v>50260.490952977008</v>
      </c>
      <c r="U2151" s="92">
        <v>810587.98731548875</v>
      </c>
      <c r="V2151" s="92">
        <v>0</v>
      </c>
      <c r="W2151" s="92">
        <v>0</v>
      </c>
      <c r="X2151" s="92">
        <v>860848.47826846573</v>
      </c>
      <c r="Y2151" s="92">
        <v>425136.31881329417</v>
      </c>
      <c r="Z2151" s="92">
        <v>7092.9379993294979</v>
      </c>
      <c r="AA2151" s="92">
        <v>432229.25681262364</v>
      </c>
      <c r="AB2151" s="92">
        <v>5746.4682566220963</v>
      </c>
      <c r="AC2151" s="92">
        <v>19686.601892802344</v>
      </c>
      <c r="AD2151" s="92">
        <v>4243.8001846303723</v>
      </c>
    </row>
    <row r="2152" spans="3:30" hidden="1" outlineLevel="1" x14ac:dyDescent="0.2">
      <c r="E2152" s="93"/>
      <c r="F2152" s="93"/>
      <c r="G2152" s="86" t="s">
        <v>683</v>
      </c>
      <c r="H2152" s="92">
        <v>8523337.7259097025</v>
      </c>
      <c r="I2152" s="92">
        <v>6372911.9901720947</v>
      </c>
      <c r="J2152" s="92">
        <v>307240.11815296125</v>
      </c>
      <c r="K2152" s="92">
        <v>927071.47492412012</v>
      </c>
      <c r="L2152" s="92">
        <v>0</v>
      </c>
      <c r="M2152" s="92">
        <v>0</v>
      </c>
      <c r="N2152" s="92">
        <v>927071.47492412012</v>
      </c>
      <c r="O2152" s="92">
        <v>590733.55220450694</v>
      </c>
      <c r="P2152" s="92">
        <v>0</v>
      </c>
      <c r="Q2152" s="92">
        <v>0</v>
      </c>
      <c r="R2152" s="92">
        <v>0</v>
      </c>
      <c r="S2152" s="92">
        <v>590733.55220450694</v>
      </c>
      <c r="T2152" s="92">
        <v>15972.195971533321</v>
      </c>
      <c r="U2152" s="92">
        <v>0</v>
      </c>
      <c r="V2152" s="92">
        <v>0</v>
      </c>
      <c r="W2152" s="92">
        <v>0</v>
      </c>
      <c r="X2152" s="92">
        <v>15972.195971533321</v>
      </c>
      <c r="Y2152" s="92">
        <v>217888.58119714586</v>
      </c>
      <c r="Z2152" s="92">
        <v>0</v>
      </c>
      <c r="AA2152" s="92">
        <v>217888.58119714586</v>
      </c>
      <c r="AB2152" s="92">
        <v>2261.0368162969125</v>
      </c>
      <c r="AC2152" s="92">
        <v>76770.896208727499</v>
      </c>
      <c r="AD2152" s="92">
        <v>12487.880262316796</v>
      </c>
    </row>
    <row r="2153" spans="3:30" hidden="1" outlineLevel="1" x14ac:dyDescent="0.2">
      <c r="E2153" s="93"/>
      <c r="F2153" s="93"/>
      <c r="G2153" s="86" t="s">
        <v>682</v>
      </c>
      <c r="H2153" s="92">
        <v>599437.7516407168</v>
      </c>
      <c r="I2153" s="92">
        <v>224925.28243040037</v>
      </c>
      <c r="J2153" s="92">
        <v>14576.611722494648</v>
      </c>
      <c r="K2153" s="92">
        <v>48906.112488064995</v>
      </c>
      <c r="L2153" s="92">
        <v>1554.3472831611416</v>
      </c>
      <c r="M2153" s="92">
        <v>143.29264886135417</v>
      </c>
      <c r="N2153" s="92">
        <v>50603.75242008749</v>
      </c>
      <c r="O2153" s="92">
        <v>44588.385155014155</v>
      </c>
      <c r="P2153" s="92">
        <v>8265.8286529329653</v>
      </c>
      <c r="Q2153" s="92">
        <v>3755.7809683469468</v>
      </c>
      <c r="R2153" s="92">
        <v>174.02087440178829</v>
      </c>
      <c r="S2153" s="92">
        <v>56784.015650695852</v>
      </c>
      <c r="T2153" s="92">
        <v>1708.7114139609118</v>
      </c>
      <c r="U2153" s="92">
        <v>30002.412643420008</v>
      </c>
      <c r="V2153" s="92">
        <v>170341.24262172289</v>
      </c>
      <c r="W2153" s="92">
        <v>32317.720504672187</v>
      </c>
      <c r="X2153" s="92">
        <v>234370.08718377599</v>
      </c>
      <c r="Y2153" s="92">
        <v>12080.337587125006</v>
      </c>
      <c r="Z2153" s="92">
        <v>196.64863799412061</v>
      </c>
      <c r="AA2153" s="92">
        <v>12276.986225119126</v>
      </c>
      <c r="AB2153" s="92">
        <v>219.34573719023118</v>
      </c>
      <c r="AC2153" s="92">
        <v>4743.0578449730046</v>
      </c>
      <c r="AD2153" s="92">
        <v>938.61242598017895</v>
      </c>
    </row>
    <row r="2154" spans="3:30" hidden="1" outlineLevel="1" x14ac:dyDescent="0.2">
      <c r="E2154" s="93"/>
      <c r="F2154" s="93"/>
      <c r="G2154" s="86" t="s">
        <v>681</v>
      </c>
      <c r="H2154" s="92">
        <v>4229366.7846686728</v>
      </c>
      <c r="I2154" s="92">
        <v>2042203.2560049279</v>
      </c>
      <c r="J2154" s="92">
        <v>518092.56532476161</v>
      </c>
      <c r="K2154" s="92">
        <v>147201.58270041193</v>
      </c>
      <c r="L2154" s="92">
        <v>46086.652231468732</v>
      </c>
      <c r="M2154" s="92">
        <v>7474.1525733307171</v>
      </c>
      <c r="N2154" s="92">
        <v>200762.3875052114</v>
      </c>
      <c r="O2154" s="92">
        <v>40881.207522446217</v>
      </c>
      <c r="P2154" s="92">
        <v>12038.114388768829</v>
      </c>
      <c r="Q2154" s="92">
        <v>26035.408249488231</v>
      </c>
      <c r="R2154" s="92">
        <v>4574.0434931547834</v>
      </c>
      <c r="S2154" s="92">
        <v>83528.773653858065</v>
      </c>
      <c r="T2154" s="92">
        <v>281.49496422435146</v>
      </c>
      <c r="U2154" s="92">
        <v>7142.8642895052362</v>
      </c>
      <c r="V2154" s="92">
        <v>38288.492451618622</v>
      </c>
      <c r="W2154" s="92">
        <v>6861.2207023386954</v>
      </c>
      <c r="X2154" s="92">
        <v>52574.072407686916</v>
      </c>
      <c r="Y2154" s="92">
        <v>11311.602380696064</v>
      </c>
      <c r="Z2154" s="92">
        <v>203.98365934553271</v>
      </c>
      <c r="AA2154" s="92">
        <v>11515.586040041597</v>
      </c>
      <c r="AB2154" s="92">
        <v>216.89757232428042</v>
      </c>
      <c r="AC2154" s="92">
        <v>1173606.8817690024</v>
      </c>
      <c r="AD2154" s="92">
        <v>146866.36439085921</v>
      </c>
    </row>
    <row r="2155" spans="3:30" collapsed="1" x14ac:dyDescent="0.2">
      <c r="C2155" s="86" t="s">
        <v>428</v>
      </c>
      <c r="E2155" s="92">
        <v>84205981</v>
      </c>
      <c r="F2155" s="91"/>
      <c r="G2155" s="86" t="s">
        <v>679</v>
      </c>
      <c r="H2155" s="92">
        <v>84205981</v>
      </c>
      <c r="I2155" s="92">
        <v>46411978.526759282</v>
      </c>
      <c r="J2155" s="92">
        <v>2680051.4975806861</v>
      </c>
      <c r="K2155" s="92">
        <v>7845117.5360518871</v>
      </c>
      <c r="L2155" s="92">
        <v>257988.22107005311</v>
      </c>
      <c r="M2155" s="92">
        <v>22155.045992780229</v>
      </c>
      <c r="N2155" s="92">
        <v>8125260.8031147197</v>
      </c>
      <c r="O2155" s="92">
        <v>5765223.0568860639</v>
      </c>
      <c r="P2155" s="92">
        <v>968335.78714065859</v>
      </c>
      <c r="Q2155" s="92">
        <v>345056.89658443688</v>
      </c>
      <c r="R2155" s="92">
        <v>17892.289358995095</v>
      </c>
      <c r="S2155" s="92">
        <v>7096508.029970156</v>
      </c>
      <c r="T2155" s="92">
        <v>196742.55376883247</v>
      </c>
      <c r="U2155" s="92">
        <v>2950977.2414716738</v>
      </c>
      <c r="V2155" s="92">
        <v>11523954.374612013</v>
      </c>
      <c r="W2155" s="92">
        <v>1933199.9274623855</v>
      </c>
      <c r="X2155" s="92">
        <v>16604874.097314904</v>
      </c>
      <c r="Y2155" s="92">
        <v>1795009.8157653962</v>
      </c>
      <c r="Z2155" s="92">
        <v>26392.096863097831</v>
      </c>
      <c r="AA2155" s="92">
        <v>1821401.912628494</v>
      </c>
      <c r="AB2155" s="92">
        <v>23112.489896945797</v>
      </c>
      <c r="AC2155" s="92">
        <v>1277645.2451686892</v>
      </c>
      <c r="AD2155" s="92">
        <v>165148.39756611726</v>
      </c>
    </row>
    <row r="2156" spans="3:30" x14ac:dyDescent="0.2">
      <c r="E2156" s="92"/>
      <c r="F2156" s="91"/>
      <c r="G2156" s="86"/>
      <c r="H2156" s="92"/>
      <c r="I2156" s="92"/>
      <c r="J2156" s="92"/>
      <c r="K2156" s="92"/>
      <c r="L2156" s="92"/>
      <c r="M2156" s="92"/>
      <c r="N2156" s="92"/>
      <c r="O2156" s="92"/>
      <c r="P2156" s="92"/>
      <c r="Q2156" s="92"/>
      <c r="R2156" s="92"/>
      <c r="S2156" s="92"/>
      <c r="T2156" s="92"/>
      <c r="U2156" s="92"/>
      <c r="V2156" s="92"/>
      <c r="W2156" s="92"/>
      <c r="X2156" s="92"/>
      <c r="Y2156" s="92"/>
      <c r="Z2156" s="92"/>
      <c r="AA2156" s="92"/>
      <c r="AB2156" s="92"/>
      <c r="AC2156" s="92"/>
      <c r="AD2156" s="92"/>
    </row>
    <row r="2157" spans="3:30" x14ac:dyDescent="0.2">
      <c r="C2157" s="86" t="s">
        <v>427</v>
      </c>
      <c r="E2157" s="92"/>
      <c r="F2157" s="91"/>
      <c r="G2157" s="86"/>
      <c r="H2157" s="92"/>
      <c r="I2157" s="92"/>
      <c r="J2157" s="92"/>
      <c r="K2157" s="92"/>
      <c r="L2157" s="92"/>
      <c r="M2157" s="92"/>
      <c r="N2157" s="92"/>
      <c r="O2157" s="92"/>
      <c r="P2157" s="92"/>
      <c r="Q2157" s="92"/>
      <c r="R2157" s="92"/>
      <c r="S2157" s="92"/>
      <c r="T2157" s="92"/>
      <c r="U2157" s="92"/>
      <c r="V2157" s="92"/>
      <c r="W2157" s="92"/>
      <c r="X2157" s="92"/>
      <c r="Y2157" s="92"/>
      <c r="Z2157" s="92"/>
      <c r="AA2157" s="92"/>
      <c r="AB2157" s="92"/>
      <c r="AC2157" s="92"/>
      <c r="AD2157" s="92"/>
    </row>
    <row r="2158" spans="3:30" hidden="1" outlineLevel="1" x14ac:dyDescent="0.2">
      <c r="F2158" s="91" t="s">
        <v>227</v>
      </c>
      <c r="G2158" s="86" t="s">
        <v>687</v>
      </c>
      <c r="H2158" s="92">
        <v>-37266.850285608678</v>
      </c>
      <c r="I2158" s="99">
        <v>-18357.016558594711</v>
      </c>
      <c r="J2158" s="99">
        <v>-907.45292222309877</v>
      </c>
      <c r="K2158" s="99">
        <v>-3323.9480472636396</v>
      </c>
      <c r="L2158" s="99">
        <v>-104.62608319022866</v>
      </c>
      <c r="M2158" s="99">
        <v>-9.8114992956492095</v>
      </c>
      <c r="N2158" s="99">
        <v>-3438.3856297495176</v>
      </c>
      <c r="O2158" s="99">
        <v>-2526.7175918147477</v>
      </c>
      <c r="P2158" s="99">
        <v>-470.80110061442042</v>
      </c>
      <c r="Q2158" s="99">
        <v>-212.74625105093713</v>
      </c>
      <c r="R2158" s="99">
        <v>-9.5669611000918131</v>
      </c>
      <c r="S2158" s="99">
        <v>-3219.8319045801973</v>
      </c>
      <c r="T2158" s="99">
        <v>-88.264717261814098</v>
      </c>
      <c r="U2158" s="99">
        <v>-1444.4370592843941</v>
      </c>
      <c r="V2158" s="99">
        <v>-7633.8904447520399</v>
      </c>
      <c r="W2158" s="99">
        <v>-1378.5540882071898</v>
      </c>
      <c r="X2158" s="99">
        <v>-10545.146309505437</v>
      </c>
      <c r="Y2158" s="99">
        <v>-775.95096304952119</v>
      </c>
      <c r="Z2158" s="99">
        <v>-12.996882027210191</v>
      </c>
      <c r="AA2158" s="99">
        <v>-788.94784507673137</v>
      </c>
      <c r="AB2158" s="99">
        <v>-10.069115878982865</v>
      </c>
      <c r="AC2158" s="99">
        <v>0</v>
      </c>
      <c r="AD2158" s="99">
        <v>0</v>
      </c>
    </row>
    <row r="2159" spans="3:30" hidden="1" outlineLevel="1" x14ac:dyDescent="0.2">
      <c r="F2159" s="91" t="s">
        <v>227</v>
      </c>
      <c r="G2159" s="86" t="s">
        <v>686</v>
      </c>
      <c r="H2159" s="92">
        <v>-1577929.4060168259</v>
      </c>
      <c r="I2159" s="99">
        <v>-777261.18554564868</v>
      </c>
      <c r="J2159" s="99">
        <v>-38422.79772982806</v>
      </c>
      <c r="K2159" s="99">
        <v>-140740.50604364989</v>
      </c>
      <c r="L2159" s="99">
        <v>-4430.0114454796922</v>
      </c>
      <c r="M2159" s="99">
        <v>-415.43229806294869</v>
      </c>
      <c r="N2159" s="99">
        <v>-145585.94978719254</v>
      </c>
      <c r="O2159" s="99">
        <v>-106984.67829367811</v>
      </c>
      <c r="P2159" s="99">
        <v>-19934.362452183472</v>
      </c>
      <c r="Q2159" s="99">
        <v>-9007.967214303284</v>
      </c>
      <c r="R2159" s="99">
        <v>-405.0782164406196</v>
      </c>
      <c r="S2159" s="99">
        <v>-136332.08617660549</v>
      </c>
      <c r="T2159" s="99">
        <v>-3737.2488368023255</v>
      </c>
      <c r="U2159" s="99">
        <v>-61159.440454925709</v>
      </c>
      <c r="V2159" s="99">
        <v>-323229.36128940328</v>
      </c>
      <c r="W2159" s="99">
        <v>-58369.865360122967</v>
      </c>
      <c r="X2159" s="99">
        <v>-446495.91594125429</v>
      </c>
      <c r="Y2159" s="99">
        <v>-32854.824940645427</v>
      </c>
      <c r="Z2159" s="99">
        <v>-550.30575914235953</v>
      </c>
      <c r="AA2159" s="99">
        <v>-33405.130699787784</v>
      </c>
      <c r="AB2159" s="99">
        <v>-426.34013650929933</v>
      </c>
      <c r="AC2159" s="99">
        <v>0</v>
      </c>
      <c r="AD2159" s="99">
        <v>0</v>
      </c>
    </row>
    <row r="2160" spans="3:30" hidden="1" outlineLevel="1" x14ac:dyDescent="0.2">
      <c r="F2160" s="91" t="s">
        <v>227</v>
      </c>
      <c r="G2160" s="86" t="s">
        <v>685</v>
      </c>
      <c r="H2160" s="92">
        <v>-372254.74369756464</v>
      </c>
      <c r="I2160" s="99">
        <v>-181238.71123309352</v>
      </c>
      <c r="J2160" s="99">
        <v>-8746.8172924915962</v>
      </c>
      <c r="K2160" s="99">
        <v>-31820.493631101039</v>
      </c>
      <c r="L2160" s="99">
        <v>-982.9051090619829</v>
      </c>
      <c r="M2160" s="99">
        <v>-122.41563307259739</v>
      </c>
      <c r="N2160" s="99">
        <v>-32925.814373235618</v>
      </c>
      <c r="O2160" s="99">
        <v>-24040.880286727326</v>
      </c>
      <c r="P2160" s="99">
        <v>-4469.171605080146</v>
      </c>
      <c r="Q2160" s="99">
        <v>-2659.2103569263236</v>
      </c>
      <c r="R2160" s="99">
        <v>0</v>
      </c>
      <c r="S2160" s="99">
        <v>-31169.262248733798</v>
      </c>
      <c r="T2160" s="99">
        <v>-839.46626014619858</v>
      </c>
      <c r="U2160" s="99">
        <v>-13742.541967372268</v>
      </c>
      <c r="V2160" s="99">
        <v>-95739.934966422501</v>
      </c>
      <c r="W2160" s="99">
        <v>0</v>
      </c>
      <c r="X2160" s="99">
        <v>-110321.94319394097</v>
      </c>
      <c r="Y2160" s="99">
        <v>-7235.6006273580933</v>
      </c>
      <c r="Z2160" s="99">
        <v>-120.61765903517768</v>
      </c>
      <c r="AA2160" s="99">
        <v>-7356.2182863932712</v>
      </c>
      <c r="AB2160" s="99">
        <v>-96.621591494547687</v>
      </c>
      <c r="AC2160" s="99">
        <v>-328.53406671675009</v>
      </c>
      <c r="AD2160" s="99">
        <v>-70.821411464599137</v>
      </c>
    </row>
    <row r="2161" spans="4:30" hidden="1" outlineLevel="1" x14ac:dyDescent="0.2">
      <c r="F2161" s="91" t="s">
        <v>227</v>
      </c>
      <c r="G2161" s="86" t="s">
        <v>684</v>
      </c>
      <c r="H2161" s="92">
        <v>0</v>
      </c>
      <c r="I2161" s="99">
        <v>0</v>
      </c>
      <c r="J2161" s="99">
        <v>0</v>
      </c>
      <c r="K2161" s="99">
        <v>0</v>
      </c>
      <c r="L2161" s="99">
        <v>0</v>
      </c>
      <c r="M2161" s="99">
        <v>0</v>
      </c>
      <c r="N2161" s="99">
        <v>0</v>
      </c>
      <c r="O2161" s="99">
        <v>0</v>
      </c>
      <c r="P2161" s="99">
        <v>0</v>
      </c>
      <c r="Q2161" s="99">
        <v>0</v>
      </c>
      <c r="R2161" s="99">
        <v>0</v>
      </c>
      <c r="S2161" s="99">
        <v>0</v>
      </c>
      <c r="T2161" s="99">
        <v>0</v>
      </c>
      <c r="U2161" s="99">
        <v>0</v>
      </c>
      <c r="V2161" s="99">
        <v>0</v>
      </c>
      <c r="W2161" s="99">
        <v>0</v>
      </c>
      <c r="X2161" s="99">
        <v>0</v>
      </c>
      <c r="Y2161" s="99">
        <v>0</v>
      </c>
      <c r="Z2161" s="99">
        <v>0</v>
      </c>
      <c r="AA2161" s="99">
        <v>0</v>
      </c>
      <c r="AB2161" s="99">
        <v>0</v>
      </c>
      <c r="AC2161" s="99">
        <v>0</v>
      </c>
      <c r="AD2161" s="99">
        <v>0</v>
      </c>
    </row>
    <row r="2162" spans="4:30" hidden="1" outlineLevel="1" x14ac:dyDescent="0.2">
      <c r="F2162" s="91" t="s">
        <v>227</v>
      </c>
      <c r="G2162" s="86" t="s">
        <v>683</v>
      </c>
      <c r="H2162" s="92">
        <v>0</v>
      </c>
      <c r="I2162" s="99">
        <v>0</v>
      </c>
      <c r="J2162" s="99">
        <v>0</v>
      </c>
      <c r="K2162" s="99">
        <v>0</v>
      </c>
      <c r="L2162" s="99">
        <v>0</v>
      </c>
      <c r="M2162" s="99">
        <v>0</v>
      </c>
      <c r="N2162" s="99">
        <v>0</v>
      </c>
      <c r="O2162" s="99">
        <v>0</v>
      </c>
      <c r="P2162" s="99">
        <v>0</v>
      </c>
      <c r="Q2162" s="99">
        <v>0</v>
      </c>
      <c r="R2162" s="99">
        <v>0</v>
      </c>
      <c r="S2162" s="99">
        <v>0</v>
      </c>
      <c r="T2162" s="99">
        <v>0</v>
      </c>
      <c r="U2162" s="99">
        <v>0</v>
      </c>
      <c r="V2162" s="99">
        <v>0</v>
      </c>
      <c r="W2162" s="99">
        <v>0</v>
      </c>
      <c r="X2162" s="99">
        <v>0</v>
      </c>
      <c r="Y2162" s="99">
        <v>0</v>
      </c>
      <c r="Z2162" s="99">
        <v>0</v>
      </c>
      <c r="AA2162" s="99">
        <v>0</v>
      </c>
      <c r="AB2162" s="99">
        <v>0</v>
      </c>
      <c r="AC2162" s="99">
        <v>0</v>
      </c>
      <c r="AD2162" s="99">
        <v>0</v>
      </c>
    </row>
    <row r="2163" spans="4:30" hidden="1" outlineLevel="1" x14ac:dyDescent="0.2">
      <c r="F2163" s="91" t="s">
        <v>227</v>
      </c>
      <c r="G2163" s="86" t="s">
        <v>682</v>
      </c>
      <c r="H2163" s="92">
        <v>0</v>
      </c>
      <c r="I2163" s="99">
        <v>0</v>
      </c>
      <c r="J2163" s="99">
        <v>0</v>
      </c>
      <c r="K2163" s="99">
        <v>0</v>
      </c>
      <c r="L2163" s="99">
        <v>0</v>
      </c>
      <c r="M2163" s="99">
        <v>0</v>
      </c>
      <c r="N2163" s="99">
        <v>0</v>
      </c>
      <c r="O2163" s="99">
        <v>0</v>
      </c>
      <c r="P2163" s="99">
        <v>0</v>
      </c>
      <c r="Q2163" s="99">
        <v>0</v>
      </c>
      <c r="R2163" s="99">
        <v>0</v>
      </c>
      <c r="S2163" s="99">
        <v>0</v>
      </c>
      <c r="T2163" s="99">
        <v>0</v>
      </c>
      <c r="U2163" s="99">
        <v>0</v>
      </c>
      <c r="V2163" s="99">
        <v>0</v>
      </c>
      <c r="W2163" s="99">
        <v>0</v>
      </c>
      <c r="X2163" s="99">
        <v>0</v>
      </c>
      <c r="Y2163" s="99">
        <v>0</v>
      </c>
      <c r="Z2163" s="99">
        <v>0</v>
      </c>
      <c r="AA2163" s="99">
        <v>0</v>
      </c>
      <c r="AB2163" s="99">
        <v>0</v>
      </c>
      <c r="AC2163" s="99">
        <v>0</v>
      </c>
      <c r="AD2163" s="99">
        <v>0</v>
      </c>
    </row>
    <row r="2164" spans="4:30" hidden="1" outlineLevel="1" x14ac:dyDescent="0.2">
      <c r="F2164" s="91" t="s">
        <v>227</v>
      </c>
      <c r="G2164" s="86" t="s">
        <v>681</v>
      </c>
      <c r="H2164" s="92">
        <v>0</v>
      </c>
      <c r="I2164" s="99">
        <v>0</v>
      </c>
      <c r="J2164" s="99">
        <v>0</v>
      </c>
      <c r="K2164" s="99">
        <v>0</v>
      </c>
      <c r="L2164" s="99">
        <v>0</v>
      </c>
      <c r="M2164" s="99">
        <v>0</v>
      </c>
      <c r="N2164" s="99">
        <v>0</v>
      </c>
      <c r="O2164" s="99">
        <v>0</v>
      </c>
      <c r="P2164" s="99">
        <v>0</v>
      </c>
      <c r="Q2164" s="99">
        <v>0</v>
      </c>
      <c r="R2164" s="99">
        <v>0</v>
      </c>
      <c r="S2164" s="99">
        <v>0</v>
      </c>
      <c r="T2164" s="99">
        <v>0</v>
      </c>
      <c r="U2164" s="99">
        <v>0</v>
      </c>
      <c r="V2164" s="99">
        <v>0</v>
      </c>
      <c r="W2164" s="99">
        <v>0</v>
      </c>
      <c r="X2164" s="99">
        <v>0</v>
      </c>
      <c r="Y2164" s="99">
        <v>0</v>
      </c>
      <c r="Z2164" s="99">
        <v>0</v>
      </c>
      <c r="AA2164" s="99">
        <v>0</v>
      </c>
      <c r="AB2164" s="99">
        <v>0</v>
      </c>
      <c r="AC2164" s="99">
        <v>0</v>
      </c>
      <c r="AD2164" s="99">
        <v>0</v>
      </c>
    </row>
    <row r="2165" spans="4:30" collapsed="1" x14ac:dyDescent="0.2">
      <c r="D2165" s="84" t="s">
        <v>471</v>
      </c>
      <c r="E2165" s="104">
        <v>-1987451</v>
      </c>
      <c r="F2165" s="104" t="s">
        <v>227</v>
      </c>
      <c r="G2165" s="86" t="s">
        <v>679</v>
      </c>
      <c r="H2165" s="92">
        <v>-1987450.9999999995</v>
      </c>
      <c r="I2165" s="99">
        <v>-976856.91333733697</v>
      </c>
      <c r="J2165" s="99">
        <v>-48077.06794454276</v>
      </c>
      <c r="K2165" s="99">
        <v>-175884.94772201456</v>
      </c>
      <c r="L2165" s="99">
        <v>-5517.5426377319036</v>
      </c>
      <c r="M2165" s="99">
        <v>-547.65943043119523</v>
      </c>
      <c r="N2165" s="99">
        <v>-181950.14979017767</v>
      </c>
      <c r="O2165" s="99">
        <v>-133552.27617222018</v>
      </c>
      <c r="P2165" s="99">
        <v>-24874.335157878038</v>
      </c>
      <c r="Q2165" s="99">
        <v>-11879.923822280543</v>
      </c>
      <c r="R2165" s="99">
        <v>-414.64517754071136</v>
      </c>
      <c r="S2165" s="99">
        <v>-170721.18032991947</v>
      </c>
      <c r="T2165" s="99">
        <v>-4664.9798142103382</v>
      </c>
      <c r="U2165" s="99">
        <v>-76346.419481582372</v>
      </c>
      <c r="V2165" s="99">
        <v>-426603.18670057779</v>
      </c>
      <c r="W2165" s="99">
        <v>-59748.419448330154</v>
      </c>
      <c r="X2165" s="99">
        <v>-567363.00544470071</v>
      </c>
      <c r="Y2165" s="99">
        <v>-40866.376531053043</v>
      </c>
      <c r="Z2165" s="99">
        <v>-683.92030020474749</v>
      </c>
      <c r="AA2165" s="99">
        <v>-41550.296831257794</v>
      </c>
      <c r="AB2165" s="99">
        <v>-533.03084388282991</v>
      </c>
      <c r="AC2165" s="99">
        <v>-328.53406671675009</v>
      </c>
      <c r="AD2165" s="99">
        <v>-70.821411464599137</v>
      </c>
    </row>
    <row r="2166" spans="4:30" hidden="1" outlineLevel="1" x14ac:dyDescent="0.2">
      <c r="F2166" s="91" t="s">
        <v>224</v>
      </c>
      <c r="G2166" s="86" t="s">
        <v>687</v>
      </c>
      <c r="H2166" s="92">
        <v>-9192378.0000000019</v>
      </c>
      <c r="I2166" s="99">
        <v>-4528009.0446502212</v>
      </c>
      <c r="J2166" s="99">
        <v>-223835.66666755886</v>
      </c>
      <c r="K2166" s="99">
        <v>-819897.21880543919</v>
      </c>
      <c r="L2166" s="99">
        <v>-25807.453486763578</v>
      </c>
      <c r="M2166" s="99">
        <v>-2420.1404084629698</v>
      </c>
      <c r="N2166" s="99">
        <v>-848124.81270066567</v>
      </c>
      <c r="O2166" s="99">
        <v>-623249.43012906716</v>
      </c>
      <c r="P2166" s="99">
        <v>-116129.52654963289</v>
      </c>
      <c r="Q2166" s="99">
        <v>-52476.77071593899</v>
      </c>
      <c r="R2166" s="99">
        <v>-2359.8217200904887</v>
      </c>
      <c r="S2166" s="99">
        <v>-794215.54911472951</v>
      </c>
      <c r="T2166" s="99">
        <v>-21771.698947336154</v>
      </c>
      <c r="U2166" s="99">
        <v>-356290.14377096551</v>
      </c>
      <c r="V2166" s="99">
        <v>-1883003.4210282536</v>
      </c>
      <c r="W2166" s="99">
        <v>-340039.20844202524</v>
      </c>
      <c r="X2166" s="99">
        <v>-2601104.4721885808</v>
      </c>
      <c r="Y2166" s="99">
        <v>-191398.91102011691</v>
      </c>
      <c r="Z2166" s="99">
        <v>-3205.8585981885071</v>
      </c>
      <c r="AA2166" s="99">
        <v>-194604.76961830541</v>
      </c>
      <c r="AB2166" s="99">
        <v>-2483.6850599406916</v>
      </c>
      <c r="AC2166" s="99">
        <v>0</v>
      </c>
      <c r="AD2166" s="99">
        <v>0</v>
      </c>
    </row>
    <row r="2167" spans="4:30" hidden="1" outlineLevel="1" x14ac:dyDescent="0.2">
      <c r="F2167" s="91" t="s">
        <v>224</v>
      </c>
      <c r="G2167" s="86" t="s">
        <v>686</v>
      </c>
      <c r="H2167" s="92">
        <v>0</v>
      </c>
      <c r="I2167" s="99">
        <v>0</v>
      </c>
      <c r="J2167" s="99">
        <v>0</v>
      </c>
      <c r="K2167" s="99">
        <v>0</v>
      </c>
      <c r="L2167" s="99">
        <v>0</v>
      </c>
      <c r="M2167" s="99">
        <v>0</v>
      </c>
      <c r="N2167" s="99">
        <v>0</v>
      </c>
      <c r="O2167" s="99">
        <v>0</v>
      </c>
      <c r="P2167" s="99">
        <v>0</v>
      </c>
      <c r="Q2167" s="99">
        <v>0</v>
      </c>
      <c r="R2167" s="99">
        <v>0</v>
      </c>
      <c r="S2167" s="99">
        <v>0</v>
      </c>
      <c r="T2167" s="99">
        <v>0</v>
      </c>
      <c r="U2167" s="99">
        <v>0</v>
      </c>
      <c r="V2167" s="99">
        <v>0</v>
      </c>
      <c r="W2167" s="99">
        <v>0</v>
      </c>
      <c r="X2167" s="99">
        <v>0</v>
      </c>
      <c r="Y2167" s="99">
        <v>0</v>
      </c>
      <c r="Z2167" s="99">
        <v>0</v>
      </c>
      <c r="AA2167" s="99">
        <v>0</v>
      </c>
      <c r="AB2167" s="99">
        <v>0</v>
      </c>
      <c r="AC2167" s="99">
        <v>0</v>
      </c>
      <c r="AD2167" s="99">
        <v>0</v>
      </c>
    </row>
    <row r="2168" spans="4:30" hidden="1" outlineLevel="1" x14ac:dyDescent="0.2">
      <c r="F2168" s="91" t="s">
        <v>224</v>
      </c>
      <c r="G2168" s="86" t="s">
        <v>685</v>
      </c>
      <c r="H2168" s="92">
        <v>0</v>
      </c>
      <c r="I2168" s="99">
        <v>0</v>
      </c>
      <c r="J2168" s="99">
        <v>0</v>
      </c>
      <c r="K2168" s="99">
        <v>0</v>
      </c>
      <c r="L2168" s="99">
        <v>0</v>
      </c>
      <c r="M2168" s="99">
        <v>0</v>
      </c>
      <c r="N2168" s="99">
        <v>0</v>
      </c>
      <c r="O2168" s="99">
        <v>0</v>
      </c>
      <c r="P2168" s="99">
        <v>0</v>
      </c>
      <c r="Q2168" s="99">
        <v>0</v>
      </c>
      <c r="R2168" s="99">
        <v>0</v>
      </c>
      <c r="S2168" s="99">
        <v>0</v>
      </c>
      <c r="T2168" s="99">
        <v>0</v>
      </c>
      <c r="U2168" s="99">
        <v>0</v>
      </c>
      <c r="V2168" s="99">
        <v>0</v>
      </c>
      <c r="W2168" s="99">
        <v>0</v>
      </c>
      <c r="X2168" s="99">
        <v>0</v>
      </c>
      <c r="Y2168" s="99">
        <v>0</v>
      </c>
      <c r="Z2168" s="99">
        <v>0</v>
      </c>
      <c r="AA2168" s="99">
        <v>0</v>
      </c>
      <c r="AB2168" s="99">
        <v>0</v>
      </c>
      <c r="AC2168" s="99">
        <v>0</v>
      </c>
      <c r="AD2168" s="99">
        <v>0</v>
      </c>
    </row>
    <row r="2169" spans="4:30" hidden="1" outlineLevel="1" x14ac:dyDescent="0.2">
      <c r="F2169" s="91" t="s">
        <v>224</v>
      </c>
      <c r="G2169" s="86" t="s">
        <v>684</v>
      </c>
      <c r="H2169" s="92">
        <v>0</v>
      </c>
      <c r="I2169" s="99">
        <v>0</v>
      </c>
      <c r="J2169" s="99">
        <v>0</v>
      </c>
      <c r="K2169" s="99">
        <v>0</v>
      </c>
      <c r="L2169" s="99">
        <v>0</v>
      </c>
      <c r="M2169" s="99">
        <v>0</v>
      </c>
      <c r="N2169" s="99">
        <v>0</v>
      </c>
      <c r="O2169" s="99">
        <v>0</v>
      </c>
      <c r="P2169" s="99">
        <v>0</v>
      </c>
      <c r="Q2169" s="99">
        <v>0</v>
      </c>
      <c r="R2169" s="99">
        <v>0</v>
      </c>
      <c r="S2169" s="99">
        <v>0</v>
      </c>
      <c r="T2169" s="99">
        <v>0</v>
      </c>
      <c r="U2169" s="99">
        <v>0</v>
      </c>
      <c r="V2169" s="99">
        <v>0</v>
      </c>
      <c r="W2169" s="99">
        <v>0</v>
      </c>
      <c r="X2169" s="99">
        <v>0</v>
      </c>
      <c r="Y2169" s="99">
        <v>0</v>
      </c>
      <c r="Z2169" s="99">
        <v>0</v>
      </c>
      <c r="AA2169" s="99">
        <v>0</v>
      </c>
      <c r="AB2169" s="99">
        <v>0</v>
      </c>
      <c r="AC2169" s="99">
        <v>0</v>
      </c>
      <c r="AD2169" s="99">
        <v>0</v>
      </c>
    </row>
    <row r="2170" spans="4:30" hidden="1" outlineLevel="1" x14ac:dyDescent="0.2">
      <c r="F2170" s="91" t="s">
        <v>224</v>
      </c>
      <c r="G2170" s="86" t="s">
        <v>683</v>
      </c>
      <c r="H2170" s="92">
        <v>0</v>
      </c>
      <c r="I2170" s="99">
        <v>0</v>
      </c>
      <c r="J2170" s="99">
        <v>0</v>
      </c>
      <c r="K2170" s="99">
        <v>0</v>
      </c>
      <c r="L2170" s="99">
        <v>0</v>
      </c>
      <c r="M2170" s="99">
        <v>0</v>
      </c>
      <c r="N2170" s="99">
        <v>0</v>
      </c>
      <c r="O2170" s="99">
        <v>0</v>
      </c>
      <c r="P2170" s="99">
        <v>0</v>
      </c>
      <c r="Q2170" s="99">
        <v>0</v>
      </c>
      <c r="R2170" s="99">
        <v>0</v>
      </c>
      <c r="S2170" s="99">
        <v>0</v>
      </c>
      <c r="T2170" s="99">
        <v>0</v>
      </c>
      <c r="U2170" s="99">
        <v>0</v>
      </c>
      <c r="V2170" s="99">
        <v>0</v>
      </c>
      <c r="W2170" s="99">
        <v>0</v>
      </c>
      <c r="X2170" s="99">
        <v>0</v>
      </c>
      <c r="Y2170" s="99">
        <v>0</v>
      </c>
      <c r="Z2170" s="99">
        <v>0</v>
      </c>
      <c r="AA2170" s="99">
        <v>0</v>
      </c>
      <c r="AB2170" s="99">
        <v>0</v>
      </c>
      <c r="AC2170" s="99">
        <v>0</v>
      </c>
      <c r="AD2170" s="99">
        <v>0</v>
      </c>
    </row>
    <row r="2171" spans="4:30" hidden="1" outlineLevel="1" x14ac:dyDescent="0.2">
      <c r="F2171" s="91" t="s">
        <v>224</v>
      </c>
      <c r="G2171" s="86" t="s">
        <v>682</v>
      </c>
      <c r="H2171" s="92">
        <v>0</v>
      </c>
      <c r="I2171" s="99">
        <v>0</v>
      </c>
      <c r="J2171" s="99">
        <v>0</v>
      </c>
      <c r="K2171" s="99">
        <v>0</v>
      </c>
      <c r="L2171" s="99">
        <v>0</v>
      </c>
      <c r="M2171" s="99">
        <v>0</v>
      </c>
      <c r="N2171" s="99">
        <v>0</v>
      </c>
      <c r="O2171" s="99">
        <v>0</v>
      </c>
      <c r="P2171" s="99">
        <v>0</v>
      </c>
      <c r="Q2171" s="99">
        <v>0</v>
      </c>
      <c r="R2171" s="99">
        <v>0</v>
      </c>
      <c r="S2171" s="99">
        <v>0</v>
      </c>
      <c r="T2171" s="99">
        <v>0</v>
      </c>
      <c r="U2171" s="99">
        <v>0</v>
      </c>
      <c r="V2171" s="99">
        <v>0</v>
      </c>
      <c r="W2171" s="99">
        <v>0</v>
      </c>
      <c r="X2171" s="99">
        <v>0</v>
      </c>
      <c r="Y2171" s="99">
        <v>0</v>
      </c>
      <c r="Z2171" s="99">
        <v>0</v>
      </c>
      <c r="AA2171" s="99">
        <v>0</v>
      </c>
      <c r="AB2171" s="99">
        <v>0</v>
      </c>
      <c r="AC2171" s="99">
        <v>0</v>
      </c>
      <c r="AD2171" s="99">
        <v>0</v>
      </c>
    </row>
    <row r="2172" spans="4:30" hidden="1" outlineLevel="1" x14ac:dyDescent="0.2">
      <c r="F2172" s="91" t="s">
        <v>224</v>
      </c>
      <c r="G2172" s="86" t="s">
        <v>681</v>
      </c>
      <c r="H2172" s="92">
        <v>0</v>
      </c>
      <c r="I2172" s="99">
        <v>0</v>
      </c>
      <c r="J2172" s="99">
        <v>0</v>
      </c>
      <c r="K2172" s="99">
        <v>0</v>
      </c>
      <c r="L2172" s="99">
        <v>0</v>
      </c>
      <c r="M2172" s="99">
        <v>0</v>
      </c>
      <c r="N2172" s="99">
        <v>0</v>
      </c>
      <c r="O2172" s="99">
        <v>0</v>
      </c>
      <c r="P2172" s="99">
        <v>0</v>
      </c>
      <c r="Q2172" s="99">
        <v>0</v>
      </c>
      <c r="R2172" s="99">
        <v>0</v>
      </c>
      <c r="S2172" s="99">
        <v>0</v>
      </c>
      <c r="T2172" s="99">
        <v>0</v>
      </c>
      <c r="U2172" s="99">
        <v>0</v>
      </c>
      <c r="V2172" s="99">
        <v>0</v>
      </c>
      <c r="W2172" s="99">
        <v>0</v>
      </c>
      <c r="X2172" s="99">
        <v>0</v>
      </c>
      <c r="Y2172" s="99">
        <v>0</v>
      </c>
      <c r="Z2172" s="99">
        <v>0</v>
      </c>
      <c r="AA2172" s="99">
        <v>0</v>
      </c>
      <c r="AB2172" s="99">
        <v>0</v>
      </c>
      <c r="AC2172" s="99">
        <v>0</v>
      </c>
      <c r="AD2172" s="99">
        <v>0</v>
      </c>
    </row>
    <row r="2173" spans="4:30" collapsed="1" x14ac:dyDescent="0.2">
      <c r="D2173" s="84" t="s">
        <v>470</v>
      </c>
      <c r="E2173" s="104">
        <v>-9192378</v>
      </c>
      <c r="F2173" s="104" t="s">
        <v>224</v>
      </c>
      <c r="G2173" s="86" t="s">
        <v>679</v>
      </c>
      <c r="H2173" s="92">
        <v>-9192378.0000000019</v>
      </c>
      <c r="I2173" s="99">
        <v>-4528009.0446502212</v>
      </c>
      <c r="J2173" s="99">
        <v>-223835.66666755886</v>
      </c>
      <c r="K2173" s="99">
        <v>-819897.21880543919</v>
      </c>
      <c r="L2173" s="99">
        <v>-25807.453486763578</v>
      </c>
      <c r="M2173" s="99">
        <v>-2420.1404084629698</v>
      </c>
      <c r="N2173" s="99">
        <v>-848124.81270066567</v>
      </c>
      <c r="O2173" s="99">
        <v>-623249.43012906716</v>
      </c>
      <c r="P2173" s="99">
        <v>-116129.52654963289</v>
      </c>
      <c r="Q2173" s="99">
        <v>-52476.77071593899</v>
      </c>
      <c r="R2173" s="99">
        <v>-2359.8217200904887</v>
      </c>
      <c r="S2173" s="99">
        <v>-794215.54911472951</v>
      </c>
      <c r="T2173" s="99">
        <v>-21771.698947336154</v>
      </c>
      <c r="U2173" s="99">
        <v>-356290.14377096551</v>
      </c>
      <c r="V2173" s="99">
        <v>-1883003.4210282536</v>
      </c>
      <c r="W2173" s="99">
        <v>-340039.20844202524</v>
      </c>
      <c r="X2173" s="99">
        <v>-2601104.4721885808</v>
      </c>
      <c r="Y2173" s="99">
        <v>-191398.91102011691</v>
      </c>
      <c r="Z2173" s="99">
        <v>-3205.8585981885071</v>
      </c>
      <c r="AA2173" s="99">
        <v>-194604.76961830541</v>
      </c>
      <c r="AB2173" s="99">
        <v>-2483.6850599406916</v>
      </c>
      <c r="AC2173" s="99">
        <v>0</v>
      </c>
      <c r="AD2173" s="99">
        <v>0</v>
      </c>
    </row>
    <row r="2174" spans="4:30" hidden="1" outlineLevel="1" x14ac:dyDescent="0.2">
      <c r="F2174" s="91" t="s">
        <v>224</v>
      </c>
      <c r="G2174" s="86" t="s">
        <v>687</v>
      </c>
      <c r="H2174" s="92">
        <v>42028.000000000007</v>
      </c>
      <c r="I2174" s="99">
        <v>20702.277922922611</v>
      </c>
      <c r="J2174" s="99">
        <v>1023.3875716059722</v>
      </c>
      <c r="K2174" s="99">
        <v>3748.6100236473085</v>
      </c>
      <c r="L2174" s="99">
        <v>117.99293448786588</v>
      </c>
      <c r="M2174" s="99">
        <v>11.064999838657821</v>
      </c>
      <c r="N2174" s="99">
        <v>3877.6679579738325</v>
      </c>
      <c r="O2174" s="99">
        <v>2849.5267546073969</v>
      </c>
      <c r="P2174" s="99">
        <v>530.94985234810531</v>
      </c>
      <c r="Q2174" s="99">
        <v>239.92635198960312</v>
      </c>
      <c r="R2174" s="99">
        <v>10.789219857142848</v>
      </c>
      <c r="S2174" s="99">
        <v>3631.1921788022482</v>
      </c>
      <c r="T2174" s="99">
        <v>99.54126814178484</v>
      </c>
      <c r="U2174" s="99">
        <v>1628.9758931155941</v>
      </c>
      <c r="V2174" s="99">
        <v>8609.1833668040454</v>
      </c>
      <c r="W2174" s="99">
        <v>1554.6758251674851</v>
      </c>
      <c r="X2174" s="99">
        <v>11892.37635322891</v>
      </c>
      <c r="Y2174" s="99">
        <v>875.08514470939656</v>
      </c>
      <c r="Z2174" s="99">
        <v>14.657341676404796</v>
      </c>
      <c r="AA2174" s="99">
        <v>889.74248638580139</v>
      </c>
      <c r="AB2174" s="99">
        <v>11.355529080634781</v>
      </c>
      <c r="AC2174" s="99">
        <v>0</v>
      </c>
      <c r="AD2174" s="99">
        <v>0</v>
      </c>
    </row>
    <row r="2175" spans="4:30" hidden="1" outlineLevel="1" x14ac:dyDescent="0.2">
      <c r="F2175" s="91" t="s">
        <v>224</v>
      </c>
      <c r="G2175" s="86" t="s">
        <v>686</v>
      </c>
      <c r="H2175" s="92">
        <v>0</v>
      </c>
      <c r="I2175" s="99">
        <v>0</v>
      </c>
      <c r="J2175" s="99">
        <v>0</v>
      </c>
      <c r="K2175" s="99">
        <v>0</v>
      </c>
      <c r="L2175" s="99">
        <v>0</v>
      </c>
      <c r="M2175" s="99">
        <v>0</v>
      </c>
      <c r="N2175" s="99">
        <v>0</v>
      </c>
      <c r="O2175" s="99">
        <v>0</v>
      </c>
      <c r="P2175" s="99">
        <v>0</v>
      </c>
      <c r="Q2175" s="99">
        <v>0</v>
      </c>
      <c r="R2175" s="99">
        <v>0</v>
      </c>
      <c r="S2175" s="99">
        <v>0</v>
      </c>
      <c r="T2175" s="99">
        <v>0</v>
      </c>
      <c r="U2175" s="99">
        <v>0</v>
      </c>
      <c r="V2175" s="99">
        <v>0</v>
      </c>
      <c r="W2175" s="99">
        <v>0</v>
      </c>
      <c r="X2175" s="99">
        <v>0</v>
      </c>
      <c r="Y2175" s="99">
        <v>0</v>
      </c>
      <c r="Z2175" s="99">
        <v>0</v>
      </c>
      <c r="AA2175" s="99">
        <v>0</v>
      </c>
      <c r="AB2175" s="99">
        <v>0</v>
      </c>
      <c r="AC2175" s="99">
        <v>0</v>
      </c>
      <c r="AD2175" s="99">
        <v>0</v>
      </c>
    </row>
    <row r="2176" spans="4:30" hidden="1" outlineLevel="1" x14ac:dyDescent="0.2">
      <c r="F2176" s="91" t="s">
        <v>224</v>
      </c>
      <c r="G2176" s="86" t="s">
        <v>685</v>
      </c>
      <c r="H2176" s="92">
        <v>0</v>
      </c>
      <c r="I2176" s="99">
        <v>0</v>
      </c>
      <c r="J2176" s="99">
        <v>0</v>
      </c>
      <c r="K2176" s="99">
        <v>0</v>
      </c>
      <c r="L2176" s="99">
        <v>0</v>
      </c>
      <c r="M2176" s="99">
        <v>0</v>
      </c>
      <c r="N2176" s="99">
        <v>0</v>
      </c>
      <c r="O2176" s="99">
        <v>0</v>
      </c>
      <c r="P2176" s="99">
        <v>0</v>
      </c>
      <c r="Q2176" s="99">
        <v>0</v>
      </c>
      <c r="R2176" s="99">
        <v>0</v>
      </c>
      <c r="S2176" s="99">
        <v>0</v>
      </c>
      <c r="T2176" s="99">
        <v>0</v>
      </c>
      <c r="U2176" s="99">
        <v>0</v>
      </c>
      <c r="V2176" s="99">
        <v>0</v>
      </c>
      <c r="W2176" s="99">
        <v>0</v>
      </c>
      <c r="X2176" s="99">
        <v>0</v>
      </c>
      <c r="Y2176" s="99">
        <v>0</v>
      </c>
      <c r="Z2176" s="99">
        <v>0</v>
      </c>
      <c r="AA2176" s="99">
        <v>0</v>
      </c>
      <c r="AB2176" s="99">
        <v>0</v>
      </c>
      <c r="AC2176" s="99">
        <v>0</v>
      </c>
      <c r="AD2176" s="99">
        <v>0</v>
      </c>
    </row>
    <row r="2177" spans="4:30" hidden="1" outlineLevel="1" x14ac:dyDescent="0.2">
      <c r="F2177" s="91" t="s">
        <v>224</v>
      </c>
      <c r="G2177" s="86" t="s">
        <v>684</v>
      </c>
      <c r="H2177" s="92">
        <v>0</v>
      </c>
      <c r="I2177" s="99">
        <v>0</v>
      </c>
      <c r="J2177" s="99">
        <v>0</v>
      </c>
      <c r="K2177" s="99">
        <v>0</v>
      </c>
      <c r="L2177" s="99">
        <v>0</v>
      </c>
      <c r="M2177" s="99">
        <v>0</v>
      </c>
      <c r="N2177" s="99">
        <v>0</v>
      </c>
      <c r="O2177" s="99">
        <v>0</v>
      </c>
      <c r="P2177" s="99">
        <v>0</v>
      </c>
      <c r="Q2177" s="99">
        <v>0</v>
      </c>
      <c r="R2177" s="99">
        <v>0</v>
      </c>
      <c r="S2177" s="99">
        <v>0</v>
      </c>
      <c r="T2177" s="99">
        <v>0</v>
      </c>
      <c r="U2177" s="99">
        <v>0</v>
      </c>
      <c r="V2177" s="99">
        <v>0</v>
      </c>
      <c r="W2177" s="99">
        <v>0</v>
      </c>
      <c r="X2177" s="99">
        <v>0</v>
      </c>
      <c r="Y2177" s="99">
        <v>0</v>
      </c>
      <c r="Z2177" s="99">
        <v>0</v>
      </c>
      <c r="AA2177" s="99">
        <v>0</v>
      </c>
      <c r="AB2177" s="99">
        <v>0</v>
      </c>
      <c r="AC2177" s="99">
        <v>0</v>
      </c>
      <c r="AD2177" s="99">
        <v>0</v>
      </c>
    </row>
    <row r="2178" spans="4:30" hidden="1" outlineLevel="1" x14ac:dyDescent="0.2">
      <c r="F2178" s="91" t="s">
        <v>224</v>
      </c>
      <c r="G2178" s="86" t="s">
        <v>683</v>
      </c>
      <c r="H2178" s="92">
        <v>0</v>
      </c>
      <c r="I2178" s="99">
        <v>0</v>
      </c>
      <c r="J2178" s="99">
        <v>0</v>
      </c>
      <c r="K2178" s="99">
        <v>0</v>
      </c>
      <c r="L2178" s="99">
        <v>0</v>
      </c>
      <c r="M2178" s="99">
        <v>0</v>
      </c>
      <c r="N2178" s="99">
        <v>0</v>
      </c>
      <c r="O2178" s="99">
        <v>0</v>
      </c>
      <c r="P2178" s="99">
        <v>0</v>
      </c>
      <c r="Q2178" s="99">
        <v>0</v>
      </c>
      <c r="R2178" s="99">
        <v>0</v>
      </c>
      <c r="S2178" s="99">
        <v>0</v>
      </c>
      <c r="T2178" s="99">
        <v>0</v>
      </c>
      <c r="U2178" s="99">
        <v>0</v>
      </c>
      <c r="V2178" s="99">
        <v>0</v>
      </c>
      <c r="W2178" s="99">
        <v>0</v>
      </c>
      <c r="X2178" s="99">
        <v>0</v>
      </c>
      <c r="Y2178" s="99">
        <v>0</v>
      </c>
      <c r="Z2178" s="99">
        <v>0</v>
      </c>
      <c r="AA2178" s="99">
        <v>0</v>
      </c>
      <c r="AB2178" s="99">
        <v>0</v>
      </c>
      <c r="AC2178" s="99">
        <v>0</v>
      </c>
      <c r="AD2178" s="99">
        <v>0</v>
      </c>
    </row>
    <row r="2179" spans="4:30" hidden="1" outlineLevel="1" x14ac:dyDescent="0.2">
      <c r="F2179" s="91" t="s">
        <v>224</v>
      </c>
      <c r="G2179" s="86" t="s">
        <v>682</v>
      </c>
      <c r="H2179" s="92">
        <v>0</v>
      </c>
      <c r="I2179" s="99">
        <v>0</v>
      </c>
      <c r="J2179" s="99">
        <v>0</v>
      </c>
      <c r="K2179" s="99">
        <v>0</v>
      </c>
      <c r="L2179" s="99">
        <v>0</v>
      </c>
      <c r="M2179" s="99">
        <v>0</v>
      </c>
      <c r="N2179" s="99">
        <v>0</v>
      </c>
      <c r="O2179" s="99">
        <v>0</v>
      </c>
      <c r="P2179" s="99">
        <v>0</v>
      </c>
      <c r="Q2179" s="99">
        <v>0</v>
      </c>
      <c r="R2179" s="99">
        <v>0</v>
      </c>
      <c r="S2179" s="99">
        <v>0</v>
      </c>
      <c r="T2179" s="99">
        <v>0</v>
      </c>
      <c r="U2179" s="99">
        <v>0</v>
      </c>
      <c r="V2179" s="99">
        <v>0</v>
      </c>
      <c r="W2179" s="99">
        <v>0</v>
      </c>
      <c r="X2179" s="99">
        <v>0</v>
      </c>
      <c r="Y2179" s="99">
        <v>0</v>
      </c>
      <c r="Z2179" s="99">
        <v>0</v>
      </c>
      <c r="AA2179" s="99">
        <v>0</v>
      </c>
      <c r="AB2179" s="99">
        <v>0</v>
      </c>
      <c r="AC2179" s="99">
        <v>0</v>
      </c>
      <c r="AD2179" s="99">
        <v>0</v>
      </c>
    </row>
    <row r="2180" spans="4:30" hidden="1" outlineLevel="1" x14ac:dyDescent="0.2">
      <c r="F2180" s="91" t="s">
        <v>224</v>
      </c>
      <c r="G2180" s="86" t="s">
        <v>681</v>
      </c>
      <c r="H2180" s="92">
        <v>0</v>
      </c>
      <c r="I2180" s="99">
        <v>0</v>
      </c>
      <c r="J2180" s="99">
        <v>0</v>
      </c>
      <c r="K2180" s="99">
        <v>0</v>
      </c>
      <c r="L2180" s="99">
        <v>0</v>
      </c>
      <c r="M2180" s="99">
        <v>0</v>
      </c>
      <c r="N2180" s="99">
        <v>0</v>
      </c>
      <c r="O2180" s="99">
        <v>0</v>
      </c>
      <c r="P2180" s="99">
        <v>0</v>
      </c>
      <c r="Q2180" s="99">
        <v>0</v>
      </c>
      <c r="R2180" s="99">
        <v>0</v>
      </c>
      <c r="S2180" s="99">
        <v>0</v>
      </c>
      <c r="T2180" s="99">
        <v>0</v>
      </c>
      <c r="U2180" s="99">
        <v>0</v>
      </c>
      <c r="V2180" s="99">
        <v>0</v>
      </c>
      <c r="W2180" s="99">
        <v>0</v>
      </c>
      <c r="X2180" s="99">
        <v>0</v>
      </c>
      <c r="Y2180" s="99">
        <v>0</v>
      </c>
      <c r="Z2180" s="99">
        <v>0</v>
      </c>
      <c r="AA2180" s="99">
        <v>0</v>
      </c>
      <c r="AB2180" s="99">
        <v>0</v>
      </c>
      <c r="AC2180" s="99">
        <v>0</v>
      </c>
      <c r="AD2180" s="99">
        <v>0</v>
      </c>
    </row>
    <row r="2181" spans="4:30" collapsed="1" x14ac:dyDescent="0.2">
      <c r="D2181" s="84" t="s">
        <v>469</v>
      </c>
      <c r="E2181" s="104">
        <v>42028</v>
      </c>
      <c r="F2181" s="104" t="s">
        <v>224</v>
      </c>
      <c r="G2181" s="86" t="s">
        <v>679</v>
      </c>
      <c r="H2181" s="92">
        <v>42028.000000000007</v>
      </c>
      <c r="I2181" s="99">
        <v>20702.277922922611</v>
      </c>
      <c r="J2181" s="99">
        <v>1023.3875716059722</v>
      </c>
      <c r="K2181" s="99">
        <v>3748.6100236473085</v>
      </c>
      <c r="L2181" s="99">
        <v>117.99293448786588</v>
      </c>
      <c r="M2181" s="99">
        <v>11.064999838657821</v>
      </c>
      <c r="N2181" s="99">
        <v>3877.6679579738325</v>
      </c>
      <c r="O2181" s="99">
        <v>2849.5267546073969</v>
      </c>
      <c r="P2181" s="99">
        <v>530.94985234810531</v>
      </c>
      <c r="Q2181" s="99">
        <v>239.92635198960312</v>
      </c>
      <c r="R2181" s="99">
        <v>10.789219857142848</v>
      </c>
      <c r="S2181" s="99">
        <v>3631.1921788022482</v>
      </c>
      <c r="T2181" s="99">
        <v>99.54126814178484</v>
      </c>
      <c r="U2181" s="99">
        <v>1628.9758931155941</v>
      </c>
      <c r="V2181" s="99">
        <v>8609.1833668040454</v>
      </c>
      <c r="W2181" s="99">
        <v>1554.6758251674851</v>
      </c>
      <c r="X2181" s="99">
        <v>11892.37635322891</v>
      </c>
      <c r="Y2181" s="99">
        <v>875.08514470939656</v>
      </c>
      <c r="Z2181" s="99">
        <v>14.657341676404796</v>
      </c>
      <c r="AA2181" s="99">
        <v>889.74248638580139</v>
      </c>
      <c r="AB2181" s="99">
        <v>11.355529080634781</v>
      </c>
      <c r="AC2181" s="99">
        <v>0</v>
      </c>
      <c r="AD2181" s="99">
        <v>0</v>
      </c>
    </row>
    <row r="2182" spans="4:30" hidden="1" outlineLevel="1" x14ac:dyDescent="0.2">
      <c r="F2182" s="91" t="s">
        <v>224</v>
      </c>
      <c r="G2182" s="86" t="s">
        <v>687</v>
      </c>
      <c r="H2182" s="92">
        <v>347890.00000000006</v>
      </c>
      <c r="I2182" s="99">
        <v>171364.69655005107</v>
      </c>
      <c r="J2182" s="99">
        <v>8471.1692749120029</v>
      </c>
      <c r="K2182" s="99">
        <v>31029.407564639339</v>
      </c>
      <c r="L2182" s="99">
        <v>976.69558339639434</v>
      </c>
      <c r="M2182" s="99">
        <v>91.591386548745348</v>
      </c>
      <c r="N2182" s="99">
        <v>32097.69453458448</v>
      </c>
      <c r="O2182" s="99">
        <v>23587.176707441882</v>
      </c>
      <c r="P2182" s="99">
        <v>4394.9782081798403</v>
      </c>
      <c r="Q2182" s="99">
        <v>1986.0088177801235</v>
      </c>
      <c r="R2182" s="99">
        <v>89.308596557091121</v>
      </c>
      <c r="S2182" s="99">
        <v>30057.472329958935</v>
      </c>
      <c r="T2182" s="99">
        <v>823.96049714108517</v>
      </c>
      <c r="U2182" s="99">
        <v>13483.973147805844</v>
      </c>
      <c r="V2182" s="99">
        <v>71263.176964820101</v>
      </c>
      <c r="W2182" s="99">
        <v>12868.948625143152</v>
      </c>
      <c r="X2182" s="99">
        <v>98440.059234910179</v>
      </c>
      <c r="Y2182" s="99">
        <v>7243.584538711144</v>
      </c>
      <c r="Z2182" s="99">
        <v>121.32727219483355</v>
      </c>
      <c r="AA2182" s="99">
        <v>7364.9118109059773</v>
      </c>
      <c r="AB2182" s="99">
        <v>93.996264677406344</v>
      </c>
      <c r="AC2182" s="99">
        <v>0</v>
      </c>
      <c r="AD2182" s="99">
        <v>0</v>
      </c>
    </row>
    <row r="2183" spans="4:30" hidden="1" outlineLevel="1" x14ac:dyDescent="0.2">
      <c r="F2183" s="91" t="s">
        <v>224</v>
      </c>
      <c r="G2183" s="86" t="s">
        <v>686</v>
      </c>
      <c r="H2183" s="92">
        <v>0</v>
      </c>
      <c r="I2183" s="99">
        <v>0</v>
      </c>
      <c r="J2183" s="99">
        <v>0</v>
      </c>
      <c r="K2183" s="99">
        <v>0</v>
      </c>
      <c r="L2183" s="99">
        <v>0</v>
      </c>
      <c r="M2183" s="99">
        <v>0</v>
      </c>
      <c r="N2183" s="99">
        <v>0</v>
      </c>
      <c r="O2183" s="99">
        <v>0</v>
      </c>
      <c r="P2183" s="99">
        <v>0</v>
      </c>
      <c r="Q2183" s="99">
        <v>0</v>
      </c>
      <c r="R2183" s="99">
        <v>0</v>
      </c>
      <c r="S2183" s="99">
        <v>0</v>
      </c>
      <c r="T2183" s="99">
        <v>0</v>
      </c>
      <c r="U2183" s="99">
        <v>0</v>
      </c>
      <c r="V2183" s="99">
        <v>0</v>
      </c>
      <c r="W2183" s="99">
        <v>0</v>
      </c>
      <c r="X2183" s="99">
        <v>0</v>
      </c>
      <c r="Y2183" s="99">
        <v>0</v>
      </c>
      <c r="Z2183" s="99">
        <v>0</v>
      </c>
      <c r="AA2183" s="99">
        <v>0</v>
      </c>
      <c r="AB2183" s="99">
        <v>0</v>
      </c>
      <c r="AC2183" s="99">
        <v>0</v>
      </c>
      <c r="AD2183" s="99">
        <v>0</v>
      </c>
    </row>
    <row r="2184" spans="4:30" hidden="1" outlineLevel="1" x14ac:dyDescent="0.2">
      <c r="F2184" s="91" t="s">
        <v>224</v>
      </c>
      <c r="G2184" s="86" t="s">
        <v>685</v>
      </c>
      <c r="H2184" s="92">
        <v>0</v>
      </c>
      <c r="I2184" s="99">
        <v>0</v>
      </c>
      <c r="J2184" s="99">
        <v>0</v>
      </c>
      <c r="K2184" s="99">
        <v>0</v>
      </c>
      <c r="L2184" s="99">
        <v>0</v>
      </c>
      <c r="M2184" s="99">
        <v>0</v>
      </c>
      <c r="N2184" s="99">
        <v>0</v>
      </c>
      <c r="O2184" s="99">
        <v>0</v>
      </c>
      <c r="P2184" s="99">
        <v>0</v>
      </c>
      <c r="Q2184" s="99">
        <v>0</v>
      </c>
      <c r="R2184" s="99">
        <v>0</v>
      </c>
      <c r="S2184" s="99">
        <v>0</v>
      </c>
      <c r="T2184" s="99">
        <v>0</v>
      </c>
      <c r="U2184" s="99">
        <v>0</v>
      </c>
      <c r="V2184" s="99">
        <v>0</v>
      </c>
      <c r="W2184" s="99">
        <v>0</v>
      </c>
      <c r="X2184" s="99">
        <v>0</v>
      </c>
      <c r="Y2184" s="99">
        <v>0</v>
      </c>
      <c r="Z2184" s="99">
        <v>0</v>
      </c>
      <c r="AA2184" s="99">
        <v>0</v>
      </c>
      <c r="AB2184" s="99">
        <v>0</v>
      </c>
      <c r="AC2184" s="99">
        <v>0</v>
      </c>
      <c r="AD2184" s="99">
        <v>0</v>
      </c>
    </row>
    <row r="2185" spans="4:30" hidden="1" outlineLevel="1" x14ac:dyDescent="0.2">
      <c r="F2185" s="91" t="s">
        <v>224</v>
      </c>
      <c r="G2185" s="86" t="s">
        <v>684</v>
      </c>
      <c r="H2185" s="92">
        <v>0</v>
      </c>
      <c r="I2185" s="99">
        <v>0</v>
      </c>
      <c r="J2185" s="99">
        <v>0</v>
      </c>
      <c r="K2185" s="99">
        <v>0</v>
      </c>
      <c r="L2185" s="99">
        <v>0</v>
      </c>
      <c r="M2185" s="99">
        <v>0</v>
      </c>
      <c r="N2185" s="99">
        <v>0</v>
      </c>
      <c r="O2185" s="99">
        <v>0</v>
      </c>
      <c r="P2185" s="99">
        <v>0</v>
      </c>
      <c r="Q2185" s="99">
        <v>0</v>
      </c>
      <c r="R2185" s="99">
        <v>0</v>
      </c>
      <c r="S2185" s="99">
        <v>0</v>
      </c>
      <c r="T2185" s="99">
        <v>0</v>
      </c>
      <c r="U2185" s="99">
        <v>0</v>
      </c>
      <c r="V2185" s="99">
        <v>0</v>
      </c>
      <c r="W2185" s="99">
        <v>0</v>
      </c>
      <c r="X2185" s="99">
        <v>0</v>
      </c>
      <c r="Y2185" s="99">
        <v>0</v>
      </c>
      <c r="Z2185" s="99">
        <v>0</v>
      </c>
      <c r="AA2185" s="99">
        <v>0</v>
      </c>
      <c r="AB2185" s="99">
        <v>0</v>
      </c>
      <c r="AC2185" s="99">
        <v>0</v>
      </c>
      <c r="AD2185" s="99">
        <v>0</v>
      </c>
    </row>
    <row r="2186" spans="4:30" hidden="1" outlineLevel="1" x14ac:dyDescent="0.2">
      <c r="F2186" s="91" t="s">
        <v>224</v>
      </c>
      <c r="G2186" s="86" t="s">
        <v>683</v>
      </c>
      <c r="H2186" s="92">
        <v>0</v>
      </c>
      <c r="I2186" s="99">
        <v>0</v>
      </c>
      <c r="J2186" s="99">
        <v>0</v>
      </c>
      <c r="K2186" s="99">
        <v>0</v>
      </c>
      <c r="L2186" s="99">
        <v>0</v>
      </c>
      <c r="M2186" s="99">
        <v>0</v>
      </c>
      <c r="N2186" s="99">
        <v>0</v>
      </c>
      <c r="O2186" s="99">
        <v>0</v>
      </c>
      <c r="P2186" s="99">
        <v>0</v>
      </c>
      <c r="Q2186" s="99">
        <v>0</v>
      </c>
      <c r="R2186" s="99">
        <v>0</v>
      </c>
      <c r="S2186" s="99">
        <v>0</v>
      </c>
      <c r="T2186" s="99">
        <v>0</v>
      </c>
      <c r="U2186" s="99">
        <v>0</v>
      </c>
      <c r="V2186" s="99">
        <v>0</v>
      </c>
      <c r="W2186" s="99">
        <v>0</v>
      </c>
      <c r="X2186" s="99">
        <v>0</v>
      </c>
      <c r="Y2186" s="99">
        <v>0</v>
      </c>
      <c r="Z2186" s="99">
        <v>0</v>
      </c>
      <c r="AA2186" s="99">
        <v>0</v>
      </c>
      <c r="AB2186" s="99">
        <v>0</v>
      </c>
      <c r="AC2186" s="99">
        <v>0</v>
      </c>
      <c r="AD2186" s="99">
        <v>0</v>
      </c>
    </row>
    <row r="2187" spans="4:30" hidden="1" outlineLevel="1" x14ac:dyDescent="0.2">
      <c r="F2187" s="91" t="s">
        <v>224</v>
      </c>
      <c r="G2187" s="86" t="s">
        <v>682</v>
      </c>
      <c r="H2187" s="92">
        <v>0</v>
      </c>
      <c r="I2187" s="99">
        <v>0</v>
      </c>
      <c r="J2187" s="99">
        <v>0</v>
      </c>
      <c r="K2187" s="99">
        <v>0</v>
      </c>
      <c r="L2187" s="99">
        <v>0</v>
      </c>
      <c r="M2187" s="99">
        <v>0</v>
      </c>
      <c r="N2187" s="99">
        <v>0</v>
      </c>
      <c r="O2187" s="99">
        <v>0</v>
      </c>
      <c r="P2187" s="99">
        <v>0</v>
      </c>
      <c r="Q2187" s="99">
        <v>0</v>
      </c>
      <c r="R2187" s="99">
        <v>0</v>
      </c>
      <c r="S2187" s="99">
        <v>0</v>
      </c>
      <c r="T2187" s="99">
        <v>0</v>
      </c>
      <c r="U2187" s="99">
        <v>0</v>
      </c>
      <c r="V2187" s="99">
        <v>0</v>
      </c>
      <c r="W2187" s="99">
        <v>0</v>
      </c>
      <c r="X2187" s="99">
        <v>0</v>
      </c>
      <c r="Y2187" s="99">
        <v>0</v>
      </c>
      <c r="Z2187" s="99">
        <v>0</v>
      </c>
      <c r="AA2187" s="99">
        <v>0</v>
      </c>
      <c r="AB2187" s="99">
        <v>0</v>
      </c>
      <c r="AC2187" s="99">
        <v>0</v>
      </c>
      <c r="AD2187" s="99">
        <v>0</v>
      </c>
    </row>
    <row r="2188" spans="4:30" hidden="1" outlineLevel="1" x14ac:dyDescent="0.2">
      <c r="F2188" s="91" t="s">
        <v>224</v>
      </c>
      <c r="G2188" s="86" t="s">
        <v>681</v>
      </c>
      <c r="H2188" s="92">
        <v>0</v>
      </c>
      <c r="I2188" s="99">
        <v>0</v>
      </c>
      <c r="J2188" s="99">
        <v>0</v>
      </c>
      <c r="K2188" s="99">
        <v>0</v>
      </c>
      <c r="L2188" s="99">
        <v>0</v>
      </c>
      <c r="M2188" s="99">
        <v>0</v>
      </c>
      <c r="N2188" s="99">
        <v>0</v>
      </c>
      <c r="O2188" s="99">
        <v>0</v>
      </c>
      <c r="P2188" s="99">
        <v>0</v>
      </c>
      <c r="Q2188" s="99">
        <v>0</v>
      </c>
      <c r="R2188" s="99">
        <v>0</v>
      </c>
      <c r="S2188" s="99">
        <v>0</v>
      </c>
      <c r="T2188" s="99">
        <v>0</v>
      </c>
      <c r="U2188" s="99">
        <v>0</v>
      </c>
      <c r="V2188" s="99">
        <v>0</v>
      </c>
      <c r="W2188" s="99">
        <v>0</v>
      </c>
      <c r="X2188" s="99">
        <v>0</v>
      </c>
      <c r="Y2188" s="99">
        <v>0</v>
      </c>
      <c r="Z2188" s="99">
        <v>0</v>
      </c>
      <c r="AA2188" s="99">
        <v>0</v>
      </c>
      <c r="AB2188" s="99">
        <v>0</v>
      </c>
      <c r="AC2188" s="99">
        <v>0</v>
      </c>
      <c r="AD2188" s="99">
        <v>0</v>
      </c>
    </row>
    <row r="2189" spans="4:30" collapsed="1" x14ac:dyDescent="0.2">
      <c r="D2189" s="84" t="s">
        <v>426</v>
      </c>
      <c r="E2189" s="104">
        <v>347890</v>
      </c>
      <c r="F2189" s="104" t="s">
        <v>224</v>
      </c>
      <c r="G2189" s="86" t="s">
        <v>679</v>
      </c>
      <c r="H2189" s="92">
        <v>347890.00000000006</v>
      </c>
      <c r="I2189" s="99">
        <v>171364.69655005107</v>
      </c>
      <c r="J2189" s="99">
        <v>8471.1692749120029</v>
      </c>
      <c r="K2189" s="99">
        <v>31029.407564639339</v>
      </c>
      <c r="L2189" s="99">
        <v>976.69558339639434</v>
      </c>
      <c r="M2189" s="99">
        <v>91.591386548745348</v>
      </c>
      <c r="N2189" s="99">
        <v>32097.69453458448</v>
      </c>
      <c r="O2189" s="99">
        <v>23587.176707441882</v>
      </c>
      <c r="P2189" s="99">
        <v>4394.9782081798403</v>
      </c>
      <c r="Q2189" s="99">
        <v>1986.0088177801235</v>
      </c>
      <c r="R2189" s="99">
        <v>89.308596557091121</v>
      </c>
      <c r="S2189" s="99">
        <v>30057.472329958935</v>
      </c>
      <c r="T2189" s="99">
        <v>823.96049714108517</v>
      </c>
      <c r="U2189" s="99">
        <v>13483.973147805844</v>
      </c>
      <c r="V2189" s="99">
        <v>71263.176964820101</v>
      </c>
      <c r="W2189" s="99">
        <v>12868.948625143152</v>
      </c>
      <c r="X2189" s="99">
        <v>98440.059234910179</v>
      </c>
      <c r="Y2189" s="99">
        <v>7243.584538711144</v>
      </c>
      <c r="Z2189" s="99">
        <v>121.32727219483355</v>
      </c>
      <c r="AA2189" s="99">
        <v>7364.9118109059773</v>
      </c>
      <c r="AB2189" s="99">
        <v>93.996264677406344</v>
      </c>
      <c r="AC2189" s="99">
        <v>0</v>
      </c>
      <c r="AD2189" s="99">
        <v>0</v>
      </c>
    </row>
    <row r="2190" spans="4:30" hidden="1" outlineLevel="1" x14ac:dyDescent="0.2">
      <c r="F2190" s="91" t="s">
        <v>224</v>
      </c>
      <c r="G2190" s="86" t="s">
        <v>687</v>
      </c>
      <c r="H2190" s="92">
        <v>14275</v>
      </c>
      <c r="I2190" s="99">
        <v>7031.6221887722531</v>
      </c>
      <c r="J2190" s="99">
        <v>347.59821035203328</v>
      </c>
      <c r="K2190" s="99">
        <v>1273.2323233931029</v>
      </c>
      <c r="L2190" s="99">
        <v>40.076833059253005</v>
      </c>
      <c r="M2190" s="99">
        <v>3.758277165148006</v>
      </c>
      <c r="N2190" s="99">
        <v>1317.0674336175039</v>
      </c>
      <c r="O2190" s="99">
        <v>967.8546307704529</v>
      </c>
      <c r="P2190" s="99">
        <v>180.33951513917395</v>
      </c>
      <c r="Q2190" s="99">
        <v>81.49206896953423</v>
      </c>
      <c r="R2190" s="99">
        <v>3.6646072489938653</v>
      </c>
      <c r="S2190" s="99">
        <v>1233.3508221281552</v>
      </c>
      <c r="T2190" s="99">
        <v>33.809641256399985</v>
      </c>
      <c r="U2190" s="99">
        <v>553.28901861199927</v>
      </c>
      <c r="V2190" s="99">
        <v>2924.1480099249966</v>
      </c>
      <c r="W2190" s="99">
        <v>528.05266499157347</v>
      </c>
      <c r="X2190" s="99">
        <v>4039.2993347849697</v>
      </c>
      <c r="Y2190" s="99">
        <v>297.22662131737496</v>
      </c>
      <c r="Z2190" s="99">
        <v>4.9784322934871623</v>
      </c>
      <c r="AA2190" s="99">
        <v>302.20505361086214</v>
      </c>
      <c r="AB2190" s="99">
        <v>3.8569567342262658</v>
      </c>
      <c r="AC2190" s="99">
        <v>0</v>
      </c>
      <c r="AD2190" s="99">
        <v>0</v>
      </c>
    </row>
    <row r="2191" spans="4:30" hidden="1" outlineLevel="1" x14ac:dyDescent="0.2">
      <c r="F2191" s="91" t="s">
        <v>224</v>
      </c>
      <c r="G2191" s="86" t="s">
        <v>686</v>
      </c>
      <c r="H2191" s="92">
        <v>0</v>
      </c>
      <c r="I2191" s="99">
        <v>0</v>
      </c>
      <c r="J2191" s="99">
        <v>0</v>
      </c>
      <c r="K2191" s="99">
        <v>0</v>
      </c>
      <c r="L2191" s="99">
        <v>0</v>
      </c>
      <c r="M2191" s="99">
        <v>0</v>
      </c>
      <c r="N2191" s="99">
        <v>0</v>
      </c>
      <c r="O2191" s="99">
        <v>0</v>
      </c>
      <c r="P2191" s="99">
        <v>0</v>
      </c>
      <c r="Q2191" s="99">
        <v>0</v>
      </c>
      <c r="R2191" s="99">
        <v>0</v>
      </c>
      <c r="S2191" s="99">
        <v>0</v>
      </c>
      <c r="T2191" s="99">
        <v>0</v>
      </c>
      <c r="U2191" s="99">
        <v>0</v>
      </c>
      <c r="V2191" s="99">
        <v>0</v>
      </c>
      <c r="W2191" s="99">
        <v>0</v>
      </c>
      <c r="X2191" s="99">
        <v>0</v>
      </c>
      <c r="Y2191" s="99">
        <v>0</v>
      </c>
      <c r="Z2191" s="99">
        <v>0</v>
      </c>
      <c r="AA2191" s="99">
        <v>0</v>
      </c>
      <c r="AB2191" s="99">
        <v>0</v>
      </c>
      <c r="AC2191" s="99">
        <v>0</v>
      </c>
      <c r="AD2191" s="99">
        <v>0</v>
      </c>
    </row>
    <row r="2192" spans="4:30" hidden="1" outlineLevel="1" x14ac:dyDescent="0.2">
      <c r="F2192" s="91" t="s">
        <v>224</v>
      </c>
      <c r="G2192" s="86" t="s">
        <v>685</v>
      </c>
      <c r="H2192" s="92">
        <v>0</v>
      </c>
      <c r="I2192" s="99">
        <v>0</v>
      </c>
      <c r="J2192" s="99">
        <v>0</v>
      </c>
      <c r="K2192" s="99">
        <v>0</v>
      </c>
      <c r="L2192" s="99">
        <v>0</v>
      </c>
      <c r="M2192" s="99">
        <v>0</v>
      </c>
      <c r="N2192" s="99">
        <v>0</v>
      </c>
      <c r="O2192" s="99">
        <v>0</v>
      </c>
      <c r="P2192" s="99">
        <v>0</v>
      </c>
      <c r="Q2192" s="99">
        <v>0</v>
      </c>
      <c r="R2192" s="99">
        <v>0</v>
      </c>
      <c r="S2192" s="99">
        <v>0</v>
      </c>
      <c r="T2192" s="99">
        <v>0</v>
      </c>
      <c r="U2192" s="99">
        <v>0</v>
      </c>
      <c r="V2192" s="99">
        <v>0</v>
      </c>
      <c r="W2192" s="99">
        <v>0</v>
      </c>
      <c r="X2192" s="99">
        <v>0</v>
      </c>
      <c r="Y2192" s="99">
        <v>0</v>
      </c>
      <c r="Z2192" s="99">
        <v>0</v>
      </c>
      <c r="AA2192" s="99">
        <v>0</v>
      </c>
      <c r="AB2192" s="99">
        <v>0</v>
      </c>
      <c r="AC2192" s="99">
        <v>0</v>
      </c>
      <c r="AD2192" s="99">
        <v>0</v>
      </c>
    </row>
    <row r="2193" spans="4:30" hidden="1" outlineLevel="1" x14ac:dyDescent="0.2">
      <c r="F2193" s="91" t="s">
        <v>224</v>
      </c>
      <c r="G2193" s="86" t="s">
        <v>684</v>
      </c>
      <c r="H2193" s="92">
        <v>0</v>
      </c>
      <c r="I2193" s="99">
        <v>0</v>
      </c>
      <c r="J2193" s="99">
        <v>0</v>
      </c>
      <c r="K2193" s="99">
        <v>0</v>
      </c>
      <c r="L2193" s="99">
        <v>0</v>
      </c>
      <c r="M2193" s="99">
        <v>0</v>
      </c>
      <c r="N2193" s="99">
        <v>0</v>
      </c>
      <c r="O2193" s="99">
        <v>0</v>
      </c>
      <c r="P2193" s="99">
        <v>0</v>
      </c>
      <c r="Q2193" s="99">
        <v>0</v>
      </c>
      <c r="R2193" s="99">
        <v>0</v>
      </c>
      <c r="S2193" s="99">
        <v>0</v>
      </c>
      <c r="T2193" s="99">
        <v>0</v>
      </c>
      <c r="U2193" s="99">
        <v>0</v>
      </c>
      <c r="V2193" s="99">
        <v>0</v>
      </c>
      <c r="W2193" s="99">
        <v>0</v>
      </c>
      <c r="X2193" s="99">
        <v>0</v>
      </c>
      <c r="Y2193" s="99">
        <v>0</v>
      </c>
      <c r="Z2193" s="99">
        <v>0</v>
      </c>
      <c r="AA2193" s="99">
        <v>0</v>
      </c>
      <c r="AB2193" s="99">
        <v>0</v>
      </c>
      <c r="AC2193" s="99">
        <v>0</v>
      </c>
      <c r="AD2193" s="99">
        <v>0</v>
      </c>
    </row>
    <row r="2194" spans="4:30" hidden="1" outlineLevel="1" x14ac:dyDescent="0.2">
      <c r="F2194" s="91" t="s">
        <v>224</v>
      </c>
      <c r="G2194" s="86" t="s">
        <v>683</v>
      </c>
      <c r="H2194" s="92">
        <v>0</v>
      </c>
      <c r="I2194" s="99">
        <v>0</v>
      </c>
      <c r="J2194" s="99">
        <v>0</v>
      </c>
      <c r="K2194" s="99">
        <v>0</v>
      </c>
      <c r="L2194" s="99">
        <v>0</v>
      </c>
      <c r="M2194" s="99">
        <v>0</v>
      </c>
      <c r="N2194" s="99">
        <v>0</v>
      </c>
      <c r="O2194" s="99">
        <v>0</v>
      </c>
      <c r="P2194" s="99">
        <v>0</v>
      </c>
      <c r="Q2194" s="99">
        <v>0</v>
      </c>
      <c r="R2194" s="99">
        <v>0</v>
      </c>
      <c r="S2194" s="99">
        <v>0</v>
      </c>
      <c r="T2194" s="99">
        <v>0</v>
      </c>
      <c r="U2194" s="99">
        <v>0</v>
      </c>
      <c r="V2194" s="99">
        <v>0</v>
      </c>
      <c r="W2194" s="99">
        <v>0</v>
      </c>
      <c r="X2194" s="99">
        <v>0</v>
      </c>
      <c r="Y2194" s="99">
        <v>0</v>
      </c>
      <c r="Z2194" s="99">
        <v>0</v>
      </c>
      <c r="AA2194" s="99">
        <v>0</v>
      </c>
      <c r="AB2194" s="99">
        <v>0</v>
      </c>
      <c r="AC2194" s="99">
        <v>0</v>
      </c>
      <c r="AD2194" s="99">
        <v>0</v>
      </c>
    </row>
    <row r="2195" spans="4:30" hidden="1" outlineLevel="1" x14ac:dyDescent="0.2">
      <c r="F2195" s="91" t="s">
        <v>224</v>
      </c>
      <c r="G2195" s="86" t="s">
        <v>682</v>
      </c>
      <c r="H2195" s="92">
        <v>0</v>
      </c>
      <c r="I2195" s="99">
        <v>0</v>
      </c>
      <c r="J2195" s="99">
        <v>0</v>
      </c>
      <c r="K2195" s="99">
        <v>0</v>
      </c>
      <c r="L2195" s="99">
        <v>0</v>
      </c>
      <c r="M2195" s="99">
        <v>0</v>
      </c>
      <c r="N2195" s="99">
        <v>0</v>
      </c>
      <c r="O2195" s="99">
        <v>0</v>
      </c>
      <c r="P2195" s="99">
        <v>0</v>
      </c>
      <c r="Q2195" s="99">
        <v>0</v>
      </c>
      <c r="R2195" s="99">
        <v>0</v>
      </c>
      <c r="S2195" s="99">
        <v>0</v>
      </c>
      <c r="T2195" s="99">
        <v>0</v>
      </c>
      <c r="U2195" s="99">
        <v>0</v>
      </c>
      <c r="V2195" s="99">
        <v>0</v>
      </c>
      <c r="W2195" s="99">
        <v>0</v>
      </c>
      <c r="X2195" s="99">
        <v>0</v>
      </c>
      <c r="Y2195" s="99">
        <v>0</v>
      </c>
      <c r="Z2195" s="99">
        <v>0</v>
      </c>
      <c r="AA2195" s="99">
        <v>0</v>
      </c>
      <c r="AB2195" s="99">
        <v>0</v>
      </c>
      <c r="AC2195" s="99">
        <v>0</v>
      </c>
      <c r="AD2195" s="99">
        <v>0</v>
      </c>
    </row>
    <row r="2196" spans="4:30" hidden="1" outlineLevel="1" x14ac:dyDescent="0.2">
      <c r="F2196" s="91" t="s">
        <v>224</v>
      </c>
      <c r="G2196" s="86" t="s">
        <v>681</v>
      </c>
      <c r="H2196" s="92">
        <v>0</v>
      </c>
      <c r="I2196" s="99">
        <v>0</v>
      </c>
      <c r="J2196" s="99">
        <v>0</v>
      </c>
      <c r="K2196" s="99">
        <v>0</v>
      </c>
      <c r="L2196" s="99">
        <v>0</v>
      </c>
      <c r="M2196" s="99">
        <v>0</v>
      </c>
      <c r="N2196" s="99">
        <v>0</v>
      </c>
      <c r="O2196" s="99">
        <v>0</v>
      </c>
      <c r="P2196" s="99">
        <v>0</v>
      </c>
      <c r="Q2196" s="99">
        <v>0</v>
      </c>
      <c r="R2196" s="99">
        <v>0</v>
      </c>
      <c r="S2196" s="99">
        <v>0</v>
      </c>
      <c r="T2196" s="99">
        <v>0</v>
      </c>
      <c r="U2196" s="99">
        <v>0</v>
      </c>
      <c r="V2196" s="99">
        <v>0</v>
      </c>
      <c r="W2196" s="99">
        <v>0</v>
      </c>
      <c r="X2196" s="99">
        <v>0</v>
      </c>
      <c r="Y2196" s="99">
        <v>0</v>
      </c>
      <c r="Z2196" s="99">
        <v>0</v>
      </c>
      <c r="AA2196" s="99">
        <v>0</v>
      </c>
      <c r="AB2196" s="99">
        <v>0</v>
      </c>
      <c r="AC2196" s="99">
        <v>0</v>
      </c>
      <c r="AD2196" s="99">
        <v>0</v>
      </c>
    </row>
    <row r="2197" spans="4:30" collapsed="1" x14ac:dyDescent="0.2">
      <c r="D2197" s="84" t="s">
        <v>425</v>
      </c>
      <c r="E2197" s="104">
        <v>14275</v>
      </c>
      <c r="F2197" s="104" t="s">
        <v>224</v>
      </c>
      <c r="G2197" s="86" t="s">
        <v>679</v>
      </c>
      <c r="H2197" s="92">
        <v>14275</v>
      </c>
      <c r="I2197" s="99">
        <v>7031.6221887722531</v>
      </c>
      <c r="J2197" s="99">
        <v>347.59821035203328</v>
      </c>
      <c r="K2197" s="99">
        <v>1273.2323233931029</v>
      </c>
      <c r="L2197" s="99">
        <v>40.076833059253005</v>
      </c>
      <c r="M2197" s="99">
        <v>3.758277165148006</v>
      </c>
      <c r="N2197" s="99">
        <v>1317.0674336175039</v>
      </c>
      <c r="O2197" s="99">
        <v>967.8546307704529</v>
      </c>
      <c r="P2197" s="99">
        <v>180.33951513917395</v>
      </c>
      <c r="Q2197" s="99">
        <v>81.49206896953423</v>
      </c>
      <c r="R2197" s="99">
        <v>3.6646072489938653</v>
      </c>
      <c r="S2197" s="99">
        <v>1233.3508221281552</v>
      </c>
      <c r="T2197" s="99">
        <v>33.809641256399985</v>
      </c>
      <c r="U2197" s="99">
        <v>553.28901861199927</v>
      </c>
      <c r="V2197" s="99">
        <v>2924.1480099249966</v>
      </c>
      <c r="W2197" s="99">
        <v>528.05266499157347</v>
      </c>
      <c r="X2197" s="99">
        <v>4039.2993347849697</v>
      </c>
      <c r="Y2197" s="99">
        <v>297.22662131737496</v>
      </c>
      <c r="Z2197" s="99">
        <v>4.9784322934871623</v>
      </c>
      <c r="AA2197" s="99">
        <v>302.20505361086214</v>
      </c>
      <c r="AB2197" s="99">
        <v>3.8569567342262658</v>
      </c>
      <c r="AC2197" s="99">
        <v>0</v>
      </c>
      <c r="AD2197" s="99">
        <v>0</v>
      </c>
    </row>
    <row r="2198" spans="4:30" hidden="1" outlineLevel="1" x14ac:dyDescent="0.2">
      <c r="F2198" s="91" t="s">
        <v>224</v>
      </c>
      <c r="G2198" s="86" t="s">
        <v>687</v>
      </c>
      <c r="H2198" s="92">
        <v>1390210.0000000002</v>
      </c>
      <c r="I2198" s="99">
        <v>684793.7991630875</v>
      </c>
      <c r="J2198" s="99">
        <v>33851.804414255705</v>
      </c>
      <c r="K2198" s="99">
        <v>123997.21949592473</v>
      </c>
      <c r="L2198" s="99">
        <v>3902.9922302840018</v>
      </c>
      <c r="M2198" s="99">
        <v>366.01012243505494</v>
      </c>
      <c r="N2198" s="99">
        <v>128266.22184864378</v>
      </c>
      <c r="O2198" s="99">
        <v>94257.175918976616</v>
      </c>
      <c r="P2198" s="99">
        <v>17562.857957382206</v>
      </c>
      <c r="Q2198" s="99">
        <v>7936.3284905174205</v>
      </c>
      <c r="R2198" s="99">
        <v>356.88782091935281</v>
      </c>
      <c r="S2198" s="99">
        <v>120113.25018779559</v>
      </c>
      <c r="T2198" s="99">
        <v>3292.6445794087444</v>
      </c>
      <c r="U2198" s="99">
        <v>53883.567535172508</v>
      </c>
      <c r="V2198" s="99">
        <v>284776.16846779891</v>
      </c>
      <c r="W2198" s="99">
        <v>51425.856069907903</v>
      </c>
      <c r="X2198" s="99">
        <v>393378.23665228806</v>
      </c>
      <c r="Y2198" s="99">
        <v>28946.229157381986</v>
      </c>
      <c r="Z2198" s="99">
        <v>484.83827381637747</v>
      </c>
      <c r="AA2198" s="99">
        <v>29431.067431198364</v>
      </c>
      <c r="AB2198" s="99">
        <v>375.62030273125725</v>
      </c>
      <c r="AC2198" s="99">
        <v>0</v>
      </c>
      <c r="AD2198" s="99">
        <v>0</v>
      </c>
    </row>
    <row r="2199" spans="4:30" hidden="1" outlineLevel="1" x14ac:dyDescent="0.2">
      <c r="F2199" s="91" t="s">
        <v>224</v>
      </c>
      <c r="G2199" s="86" t="s">
        <v>686</v>
      </c>
      <c r="H2199" s="92">
        <v>0</v>
      </c>
      <c r="I2199" s="99">
        <v>0</v>
      </c>
      <c r="J2199" s="99">
        <v>0</v>
      </c>
      <c r="K2199" s="99">
        <v>0</v>
      </c>
      <c r="L2199" s="99">
        <v>0</v>
      </c>
      <c r="M2199" s="99">
        <v>0</v>
      </c>
      <c r="N2199" s="99">
        <v>0</v>
      </c>
      <c r="O2199" s="99">
        <v>0</v>
      </c>
      <c r="P2199" s="99">
        <v>0</v>
      </c>
      <c r="Q2199" s="99">
        <v>0</v>
      </c>
      <c r="R2199" s="99">
        <v>0</v>
      </c>
      <c r="S2199" s="99">
        <v>0</v>
      </c>
      <c r="T2199" s="99">
        <v>0</v>
      </c>
      <c r="U2199" s="99">
        <v>0</v>
      </c>
      <c r="V2199" s="99">
        <v>0</v>
      </c>
      <c r="W2199" s="99">
        <v>0</v>
      </c>
      <c r="X2199" s="99">
        <v>0</v>
      </c>
      <c r="Y2199" s="99">
        <v>0</v>
      </c>
      <c r="Z2199" s="99">
        <v>0</v>
      </c>
      <c r="AA2199" s="99">
        <v>0</v>
      </c>
      <c r="AB2199" s="99">
        <v>0</v>
      </c>
      <c r="AC2199" s="99">
        <v>0</v>
      </c>
      <c r="AD2199" s="99">
        <v>0</v>
      </c>
    </row>
    <row r="2200" spans="4:30" hidden="1" outlineLevel="1" x14ac:dyDescent="0.2">
      <c r="F2200" s="91" t="s">
        <v>224</v>
      </c>
      <c r="G2200" s="86" t="s">
        <v>685</v>
      </c>
      <c r="H2200" s="92">
        <v>0</v>
      </c>
      <c r="I2200" s="99">
        <v>0</v>
      </c>
      <c r="J2200" s="99">
        <v>0</v>
      </c>
      <c r="K2200" s="99">
        <v>0</v>
      </c>
      <c r="L2200" s="99">
        <v>0</v>
      </c>
      <c r="M2200" s="99">
        <v>0</v>
      </c>
      <c r="N2200" s="99">
        <v>0</v>
      </c>
      <c r="O2200" s="99">
        <v>0</v>
      </c>
      <c r="P2200" s="99">
        <v>0</v>
      </c>
      <c r="Q2200" s="99">
        <v>0</v>
      </c>
      <c r="R2200" s="99">
        <v>0</v>
      </c>
      <c r="S2200" s="99">
        <v>0</v>
      </c>
      <c r="T2200" s="99">
        <v>0</v>
      </c>
      <c r="U2200" s="99">
        <v>0</v>
      </c>
      <c r="V2200" s="99">
        <v>0</v>
      </c>
      <c r="W2200" s="99">
        <v>0</v>
      </c>
      <c r="X2200" s="99">
        <v>0</v>
      </c>
      <c r="Y2200" s="99">
        <v>0</v>
      </c>
      <c r="Z2200" s="99">
        <v>0</v>
      </c>
      <c r="AA2200" s="99">
        <v>0</v>
      </c>
      <c r="AB2200" s="99">
        <v>0</v>
      </c>
      <c r="AC2200" s="99">
        <v>0</v>
      </c>
      <c r="AD2200" s="99">
        <v>0</v>
      </c>
    </row>
    <row r="2201" spans="4:30" hidden="1" outlineLevel="1" x14ac:dyDescent="0.2">
      <c r="F2201" s="91" t="s">
        <v>224</v>
      </c>
      <c r="G2201" s="86" t="s">
        <v>684</v>
      </c>
      <c r="H2201" s="92">
        <v>0</v>
      </c>
      <c r="I2201" s="99">
        <v>0</v>
      </c>
      <c r="J2201" s="99">
        <v>0</v>
      </c>
      <c r="K2201" s="99">
        <v>0</v>
      </c>
      <c r="L2201" s="99">
        <v>0</v>
      </c>
      <c r="M2201" s="99">
        <v>0</v>
      </c>
      <c r="N2201" s="99">
        <v>0</v>
      </c>
      <c r="O2201" s="99">
        <v>0</v>
      </c>
      <c r="P2201" s="99">
        <v>0</v>
      </c>
      <c r="Q2201" s="99">
        <v>0</v>
      </c>
      <c r="R2201" s="99">
        <v>0</v>
      </c>
      <c r="S2201" s="99">
        <v>0</v>
      </c>
      <c r="T2201" s="99">
        <v>0</v>
      </c>
      <c r="U2201" s="99">
        <v>0</v>
      </c>
      <c r="V2201" s="99">
        <v>0</v>
      </c>
      <c r="W2201" s="99">
        <v>0</v>
      </c>
      <c r="X2201" s="99">
        <v>0</v>
      </c>
      <c r="Y2201" s="99">
        <v>0</v>
      </c>
      <c r="Z2201" s="99">
        <v>0</v>
      </c>
      <c r="AA2201" s="99">
        <v>0</v>
      </c>
      <c r="AB2201" s="99">
        <v>0</v>
      </c>
      <c r="AC2201" s="99">
        <v>0</v>
      </c>
      <c r="AD2201" s="99">
        <v>0</v>
      </c>
    </row>
    <row r="2202" spans="4:30" hidden="1" outlineLevel="1" x14ac:dyDescent="0.2">
      <c r="F2202" s="91" t="s">
        <v>224</v>
      </c>
      <c r="G2202" s="86" t="s">
        <v>683</v>
      </c>
      <c r="H2202" s="92">
        <v>0</v>
      </c>
      <c r="I2202" s="99">
        <v>0</v>
      </c>
      <c r="J2202" s="99">
        <v>0</v>
      </c>
      <c r="K2202" s="99">
        <v>0</v>
      </c>
      <c r="L2202" s="99">
        <v>0</v>
      </c>
      <c r="M2202" s="99">
        <v>0</v>
      </c>
      <c r="N2202" s="99">
        <v>0</v>
      </c>
      <c r="O2202" s="99">
        <v>0</v>
      </c>
      <c r="P2202" s="99">
        <v>0</v>
      </c>
      <c r="Q2202" s="99">
        <v>0</v>
      </c>
      <c r="R2202" s="99">
        <v>0</v>
      </c>
      <c r="S2202" s="99">
        <v>0</v>
      </c>
      <c r="T2202" s="99">
        <v>0</v>
      </c>
      <c r="U2202" s="99">
        <v>0</v>
      </c>
      <c r="V2202" s="99">
        <v>0</v>
      </c>
      <c r="W2202" s="99">
        <v>0</v>
      </c>
      <c r="X2202" s="99">
        <v>0</v>
      </c>
      <c r="Y2202" s="99">
        <v>0</v>
      </c>
      <c r="Z2202" s="99">
        <v>0</v>
      </c>
      <c r="AA2202" s="99">
        <v>0</v>
      </c>
      <c r="AB2202" s="99">
        <v>0</v>
      </c>
      <c r="AC2202" s="99">
        <v>0</v>
      </c>
      <c r="AD2202" s="99">
        <v>0</v>
      </c>
    </row>
    <row r="2203" spans="4:30" hidden="1" outlineLevel="1" x14ac:dyDescent="0.2">
      <c r="F2203" s="91" t="s">
        <v>224</v>
      </c>
      <c r="G2203" s="86" t="s">
        <v>682</v>
      </c>
      <c r="H2203" s="92">
        <v>0</v>
      </c>
      <c r="I2203" s="99">
        <v>0</v>
      </c>
      <c r="J2203" s="99">
        <v>0</v>
      </c>
      <c r="K2203" s="99">
        <v>0</v>
      </c>
      <c r="L2203" s="99">
        <v>0</v>
      </c>
      <c r="M2203" s="99">
        <v>0</v>
      </c>
      <c r="N2203" s="99">
        <v>0</v>
      </c>
      <c r="O2203" s="99">
        <v>0</v>
      </c>
      <c r="P2203" s="99">
        <v>0</v>
      </c>
      <c r="Q2203" s="99">
        <v>0</v>
      </c>
      <c r="R2203" s="99">
        <v>0</v>
      </c>
      <c r="S2203" s="99">
        <v>0</v>
      </c>
      <c r="T2203" s="99">
        <v>0</v>
      </c>
      <c r="U2203" s="99">
        <v>0</v>
      </c>
      <c r="V2203" s="99">
        <v>0</v>
      </c>
      <c r="W2203" s="99">
        <v>0</v>
      </c>
      <c r="X2203" s="99">
        <v>0</v>
      </c>
      <c r="Y2203" s="99">
        <v>0</v>
      </c>
      <c r="Z2203" s="99">
        <v>0</v>
      </c>
      <c r="AA2203" s="99">
        <v>0</v>
      </c>
      <c r="AB2203" s="99">
        <v>0</v>
      </c>
      <c r="AC2203" s="99">
        <v>0</v>
      </c>
      <c r="AD2203" s="99">
        <v>0</v>
      </c>
    </row>
    <row r="2204" spans="4:30" hidden="1" outlineLevel="1" x14ac:dyDescent="0.2">
      <c r="F2204" s="91" t="s">
        <v>224</v>
      </c>
      <c r="G2204" s="86" t="s">
        <v>681</v>
      </c>
      <c r="H2204" s="92">
        <v>0</v>
      </c>
      <c r="I2204" s="99">
        <v>0</v>
      </c>
      <c r="J2204" s="99">
        <v>0</v>
      </c>
      <c r="K2204" s="99">
        <v>0</v>
      </c>
      <c r="L2204" s="99">
        <v>0</v>
      </c>
      <c r="M2204" s="99">
        <v>0</v>
      </c>
      <c r="N2204" s="99">
        <v>0</v>
      </c>
      <c r="O2204" s="99">
        <v>0</v>
      </c>
      <c r="P2204" s="99">
        <v>0</v>
      </c>
      <c r="Q2204" s="99">
        <v>0</v>
      </c>
      <c r="R2204" s="99">
        <v>0</v>
      </c>
      <c r="S2204" s="99">
        <v>0</v>
      </c>
      <c r="T2204" s="99">
        <v>0</v>
      </c>
      <c r="U2204" s="99">
        <v>0</v>
      </c>
      <c r="V2204" s="99">
        <v>0</v>
      </c>
      <c r="W2204" s="99">
        <v>0</v>
      </c>
      <c r="X2204" s="99">
        <v>0</v>
      </c>
      <c r="Y2204" s="99">
        <v>0</v>
      </c>
      <c r="Z2204" s="99">
        <v>0</v>
      </c>
      <c r="AA2204" s="99">
        <v>0</v>
      </c>
      <c r="AB2204" s="99">
        <v>0</v>
      </c>
      <c r="AC2204" s="99">
        <v>0</v>
      </c>
      <c r="AD2204" s="99">
        <v>0</v>
      </c>
    </row>
    <row r="2205" spans="4:30" collapsed="1" x14ac:dyDescent="0.2">
      <c r="D2205" s="84" t="s">
        <v>424</v>
      </c>
      <c r="E2205" s="104">
        <v>1390210</v>
      </c>
      <c r="F2205" s="104" t="s">
        <v>224</v>
      </c>
      <c r="G2205" s="86" t="s">
        <v>679</v>
      </c>
      <c r="H2205" s="92">
        <v>1390210.0000000002</v>
      </c>
      <c r="I2205" s="99">
        <v>684793.7991630875</v>
      </c>
      <c r="J2205" s="99">
        <v>33851.804414255705</v>
      </c>
      <c r="K2205" s="99">
        <v>123997.21949592473</v>
      </c>
      <c r="L2205" s="99">
        <v>3902.9922302840018</v>
      </c>
      <c r="M2205" s="99">
        <v>366.01012243505494</v>
      </c>
      <c r="N2205" s="99">
        <v>128266.22184864378</v>
      </c>
      <c r="O2205" s="99">
        <v>94257.175918976616</v>
      </c>
      <c r="P2205" s="99">
        <v>17562.857957382206</v>
      </c>
      <c r="Q2205" s="99">
        <v>7936.3284905174205</v>
      </c>
      <c r="R2205" s="99">
        <v>356.88782091935281</v>
      </c>
      <c r="S2205" s="99">
        <v>120113.25018779559</v>
      </c>
      <c r="T2205" s="99">
        <v>3292.6445794087444</v>
      </c>
      <c r="U2205" s="99">
        <v>53883.567535172508</v>
      </c>
      <c r="V2205" s="99">
        <v>284776.16846779891</v>
      </c>
      <c r="W2205" s="99">
        <v>51425.856069907903</v>
      </c>
      <c r="X2205" s="99">
        <v>393378.23665228806</v>
      </c>
      <c r="Y2205" s="99">
        <v>28946.229157381986</v>
      </c>
      <c r="Z2205" s="99">
        <v>484.83827381637747</v>
      </c>
      <c r="AA2205" s="99">
        <v>29431.067431198364</v>
      </c>
      <c r="AB2205" s="99">
        <v>375.62030273125725</v>
      </c>
      <c r="AC2205" s="99">
        <v>0</v>
      </c>
      <c r="AD2205" s="99">
        <v>0</v>
      </c>
    </row>
    <row r="2206" spans="4:30" hidden="1" outlineLevel="1" x14ac:dyDescent="0.2">
      <c r="F2206" s="91" t="s">
        <v>227</v>
      </c>
      <c r="G2206" s="86" t="s">
        <v>687</v>
      </c>
      <c r="H2206" s="92">
        <v>982.61278165688168</v>
      </c>
      <c r="I2206" s="99">
        <v>484.01834244972002</v>
      </c>
      <c r="J2206" s="99">
        <v>23.9267561732375</v>
      </c>
      <c r="K2206" s="99">
        <v>87.642336601383633</v>
      </c>
      <c r="L2206" s="99">
        <v>2.7586695910578687</v>
      </c>
      <c r="M2206" s="99">
        <v>0.25869920696908022</v>
      </c>
      <c r="N2206" s="99">
        <v>90.659705399410583</v>
      </c>
      <c r="O2206" s="99">
        <v>66.621809525803769</v>
      </c>
      <c r="P2206" s="99">
        <v>12.413584071002241</v>
      </c>
      <c r="Q2206" s="99">
        <v>5.6094675007445511</v>
      </c>
      <c r="R2206" s="99">
        <v>0.25225148319536495</v>
      </c>
      <c r="S2206" s="99">
        <v>84.89711258074594</v>
      </c>
      <c r="T2206" s="99">
        <v>2.3272704477598918</v>
      </c>
      <c r="U2206" s="99">
        <v>38.08538435296272</v>
      </c>
      <c r="V2206" s="99">
        <v>201.28232644545255</v>
      </c>
      <c r="W2206" s="99">
        <v>36.348252049646192</v>
      </c>
      <c r="X2206" s="99">
        <v>278.04323329582132</v>
      </c>
      <c r="Y2206" s="99">
        <v>20.459451989852358</v>
      </c>
      <c r="Z2206" s="99">
        <v>0.34268800029379121</v>
      </c>
      <c r="AA2206" s="99">
        <v>20.802139990146149</v>
      </c>
      <c r="AB2206" s="99">
        <v>0.26549176780023209</v>
      </c>
      <c r="AC2206" s="99">
        <v>0</v>
      </c>
      <c r="AD2206" s="99">
        <v>0</v>
      </c>
    </row>
    <row r="2207" spans="4:30" hidden="1" outlineLevel="1" x14ac:dyDescent="0.2">
      <c r="F2207" s="91" t="s">
        <v>227</v>
      </c>
      <c r="G2207" s="86" t="s">
        <v>686</v>
      </c>
      <c r="H2207" s="92">
        <v>41605.168964417106</v>
      </c>
      <c r="I2207" s="99">
        <v>20493.998546957198</v>
      </c>
      <c r="J2207" s="99">
        <v>1013.0915778231413</v>
      </c>
      <c r="K2207" s="99">
        <v>3710.8963884922873</v>
      </c>
      <c r="L2207" s="99">
        <v>116.80584315159081</v>
      </c>
      <c r="M2207" s="99">
        <v>10.953678211635255</v>
      </c>
      <c r="N2207" s="99">
        <v>3838.6559098555131</v>
      </c>
      <c r="O2207" s="99">
        <v>2820.8585251277209</v>
      </c>
      <c r="P2207" s="99">
        <v>525.60812597733002</v>
      </c>
      <c r="Q2207" s="99">
        <v>237.51252530559745</v>
      </c>
      <c r="R2207" s="99">
        <v>10.680672769360244</v>
      </c>
      <c r="S2207" s="99">
        <v>3594.6598491800087</v>
      </c>
      <c r="T2207" s="99">
        <v>98.539813457012158</v>
      </c>
      <c r="U2207" s="99">
        <v>1612.5872578289839</v>
      </c>
      <c r="V2207" s="99">
        <v>8522.568968819156</v>
      </c>
      <c r="W2207" s="99">
        <v>1539.0347004613063</v>
      </c>
      <c r="X2207" s="99">
        <v>11772.730740566458</v>
      </c>
      <c r="Y2207" s="99">
        <v>866.28117692694934</v>
      </c>
      <c r="Z2207" s="99">
        <v>14.509878581327071</v>
      </c>
      <c r="AA2207" s="99">
        <v>880.79105550827637</v>
      </c>
      <c r="AB2207" s="99">
        <v>11.241284526509993</v>
      </c>
      <c r="AC2207" s="99">
        <v>0</v>
      </c>
      <c r="AD2207" s="99">
        <v>0</v>
      </c>
    </row>
    <row r="2208" spans="4:30" hidden="1" outlineLevel="1" x14ac:dyDescent="0.2">
      <c r="F2208" s="91" t="s">
        <v>227</v>
      </c>
      <c r="G2208" s="86" t="s">
        <v>685</v>
      </c>
      <c r="H2208" s="92">
        <v>9815.2182539260011</v>
      </c>
      <c r="I2208" s="99">
        <v>4778.7101089525222</v>
      </c>
      <c r="J2208" s="99">
        <v>230.62680115305338</v>
      </c>
      <c r="K2208" s="99">
        <v>839.00902600898723</v>
      </c>
      <c r="L2208" s="99">
        <v>25.916199408274764</v>
      </c>
      <c r="M2208" s="99">
        <v>3.2277255740661381</v>
      </c>
      <c r="N2208" s="99">
        <v>868.15295099132811</v>
      </c>
      <c r="O2208" s="99">
        <v>633.88443270569792</v>
      </c>
      <c r="P2208" s="99">
        <v>117.83837670514387</v>
      </c>
      <c r="Q2208" s="99">
        <v>70.115238229274652</v>
      </c>
      <c r="R2208" s="99">
        <v>0</v>
      </c>
      <c r="S2208" s="99">
        <v>821.83804764011643</v>
      </c>
      <c r="T2208" s="99">
        <v>22.134155976897667</v>
      </c>
      <c r="U2208" s="99">
        <v>362.34877071998704</v>
      </c>
      <c r="V2208" s="99">
        <v>2524.36905968773</v>
      </c>
      <c r="W2208" s="99">
        <v>0</v>
      </c>
      <c r="X2208" s="99">
        <v>2908.8519863846145</v>
      </c>
      <c r="Y2208" s="99">
        <v>190.78064298211436</v>
      </c>
      <c r="Z2208" s="99">
        <v>3.1803185016488036</v>
      </c>
      <c r="AA2208" s="99">
        <v>193.96096148376316</v>
      </c>
      <c r="AB2208" s="99">
        <v>2.5476156439020547</v>
      </c>
      <c r="AC2208" s="99">
        <v>8.6624378151500867</v>
      </c>
      <c r="AD2208" s="99">
        <v>1.8673438615489835</v>
      </c>
    </row>
    <row r="2209" spans="4:30" hidden="1" outlineLevel="1" x14ac:dyDescent="0.2">
      <c r="F2209" s="91" t="s">
        <v>227</v>
      </c>
      <c r="G2209" s="86" t="s">
        <v>684</v>
      </c>
      <c r="H2209" s="92">
        <v>0</v>
      </c>
      <c r="I2209" s="99">
        <v>0</v>
      </c>
      <c r="J2209" s="99">
        <v>0</v>
      </c>
      <c r="K2209" s="99">
        <v>0</v>
      </c>
      <c r="L2209" s="99">
        <v>0</v>
      </c>
      <c r="M2209" s="99">
        <v>0</v>
      </c>
      <c r="N2209" s="99">
        <v>0</v>
      </c>
      <c r="O2209" s="99">
        <v>0</v>
      </c>
      <c r="P2209" s="99">
        <v>0</v>
      </c>
      <c r="Q2209" s="99">
        <v>0</v>
      </c>
      <c r="R2209" s="99">
        <v>0</v>
      </c>
      <c r="S2209" s="99">
        <v>0</v>
      </c>
      <c r="T2209" s="99">
        <v>0</v>
      </c>
      <c r="U2209" s="99">
        <v>0</v>
      </c>
      <c r="V2209" s="99">
        <v>0</v>
      </c>
      <c r="W2209" s="99">
        <v>0</v>
      </c>
      <c r="X2209" s="99">
        <v>0</v>
      </c>
      <c r="Y2209" s="99">
        <v>0</v>
      </c>
      <c r="Z2209" s="99">
        <v>0</v>
      </c>
      <c r="AA2209" s="99">
        <v>0</v>
      </c>
      <c r="AB2209" s="99">
        <v>0</v>
      </c>
      <c r="AC2209" s="99">
        <v>0</v>
      </c>
      <c r="AD2209" s="99">
        <v>0</v>
      </c>
    </row>
    <row r="2210" spans="4:30" hidden="1" outlineLevel="1" x14ac:dyDescent="0.2">
      <c r="F2210" s="91" t="s">
        <v>227</v>
      </c>
      <c r="G2210" s="86" t="s">
        <v>683</v>
      </c>
      <c r="H2210" s="92">
        <v>0</v>
      </c>
      <c r="I2210" s="99">
        <v>0</v>
      </c>
      <c r="J2210" s="99">
        <v>0</v>
      </c>
      <c r="K2210" s="99">
        <v>0</v>
      </c>
      <c r="L2210" s="99">
        <v>0</v>
      </c>
      <c r="M2210" s="99">
        <v>0</v>
      </c>
      <c r="N2210" s="99">
        <v>0</v>
      </c>
      <c r="O2210" s="99">
        <v>0</v>
      </c>
      <c r="P2210" s="99">
        <v>0</v>
      </c>
      <c r="Q2210" s="99">
        <v>0</v>
      </c>
      <c r="R2210" s="99">
        <v>0</v>
      </c>
      <c r="S2210" s="99">
        <v>0</v>
      </c>
      <c r="T2210" s="99">
        <v>0</v>
      </c>
      <c r="U2210" s="99">
        <v>0</v>
      </c>
      <c r="V2210" s="99">
        <v>0</v>
      </c>
      <c r="W2210" s="99">
        <v>0</v>
      </c>
      <c r="X2210" s="99">
        <v>0</v>
      </c>
      <c r="Y2210" s="99">
        <v>0</v>
      </c>
      <c r="Z2210" s="99">
        <v>0</v>
      </c>
      <c r="AA2210" s="99">
        <v>0</v>
      </c>
      <c r="AB2210" s="99">
        <v>0</v>
      </c>
      <c r="AC2210" s="99">
        <v>0</v>
      </c>
      <c r="AD2210" s="99">
        <v>0</v>
      </c>
    </row>
    <row r="2211" spans="4:30" hidden="1" outlineLevel="1" x14ac:dyDescent="0.2">
      <c r="F2211" s="91" t="s">
        <v>227</v>
      </c>
      <c r="G2211" s="86" t="s">
        <v>682</v>
      </c>
      <c r="H2211" s="92">
        <v>0</v>
      </c>
      <c r="I2211" s="99">
        <v>0</v>
      </c>
      <c r="J2211" s="99">
        <v>0</v>
      </c>
      <c r="K2211" s="99">
        <v>0</v>
      </c>
      <c r="L2211" s="99">
        <v>0</v>
      </c>
      <c r="M2211" s="99">
        <v>0</v>
      </c>
      <c r="N2211" s="99">
        <v>0</v>
      </c>
      <c r="O2211" s="99">
        <v>0</v>
      </c>
      <c r="P2211" s="99">
        <v>0</v>
      </c>
      <c r="Q2211" s="99">
        <v>0</v>
      </c>
      <c r="R2211" s="99">
        <v>0</v>
      </c>
      <c r="S2211" s="99">
        <v>0</v>
      </c>
      <c r="T2211" s="99">
        <v>0</v>
      </c>
      <c r="U2211" s="99">
        <v>0</v>
      </c>
      <c r="V2211" s="99">
        <v>0</v>
      </c>
      <c r="W2211" s="99">
        <v>0</v>
      </c>
      <c r="X2211" s="99">
        <v>0</v>
      </c>
      <c r="Y2211" s="99">
        <v>0</v>
      </c>
      <c r="Z2211" s="99">
        <v>0</v>
      </c>
      <c r="AA2211" s="99">
        <v>0</v>
      </c>
      <c r="AB2211" s="99">
        <v>0</v>
      </c>
      <c r="AC2211" s="99">
        <v>0</v>
      </c>
      <c r="AD2211" s="99">
        <v>0</v>
      </c>
    </row>
    <row r="2212" spans="4:30" hidden="1" outlineLevel="1" x14ac:dyDescent="0.2">
      <c r="F2212" s="91" t="s">
        <v>227</v>
      </c>
      <c r="G2212" s="86" t="s">
        <v>681</v>
      </c>
      <c r="H2212" s="92">
        <v>0</v>
      </c>
      <c r="I2212" s="99">
        <v>0</v>
      </c>
      <c r="J2212" s="99">
        <v>0</v>
      </c>
      <c r="K2212" s="99">
        <v>0</v>
      </c>
      <c r="L2212" s="99">
        <v>0</v>
      </c>
      <c r="M2212" s="99">
        <v>0</v>
      </c>
      <c r="N2212" s="99">
        <v>0</v>
      </c>
      <c r="O2212" s="99">
        <v>0</v>
      </c>
      <c r="P2212" s="99">
        <v>0</v>
      </c>
      <c r="Q2212" s="99">
        <v>0</v>
      </c>
      <c r="R2212" s="99">
        <v>0</v>
      </c>
      <c r="S2212" s="99">
        <v>0</v>
      </c>
      <c r="T2212" s="99">
        <v>0</v>
      </c>
      <c r="U2212" s="99">
        <v>0</v>
      </c>
      <c r="V2212" s="99">
        <v>0</v>
      </c>
      <c r="W2212" s="99">
        <v>0</v>
      </c>
      <c r="X2212" s="99">
        <v>0</v>
      </c>
      <c r="Y2212" s="99">
        <v>0</v>
      </c>
      <c r="Z2212" s="99">
        <v>0</v>
      </c>
      <c r="AA2212" s="99">
        <v>0</v>
      </c>
      <c r="AB2212" s="99">
        <v>0</v>
      </c>
      <c r="AC2212" s="99">
        <v>0</v>
      </c>
      <c r="AD2212" s="99">
        <v>0</v>
      </c>
    </row>
    <row r="2213" spans="4:30" collapsed="1" x14ac:dyDescent="0.2">
      <c r="D2213" s="84" t="s">
        <v>423</v>
      </c>
      <c r="E2213" s="104">
        <v>52403</v>
      </c>
      <c r="F2213" s="104" t="s">
        <v>227</v>
      </c>
      <c r="G2213" s="86" t="s">
        <v>679</v>
      </c>
      <c r="H2213" s="92">
        <v>52402.999999999993</v>
      </c>
      <c r="I2213" s="99">
        <v>25756.726998359441</v>
      </c>
      <c r="J2213" s="99">
        <v>1267.6451351494322</v>
      </c>
      <c r="K2213" s="99">
        <v>4637.5477511026584</v>
      </c>
      <c r="L2213" s="99">
        <v>145.48071215092344</v>
      </c>
      <c r="M2213" s="99">
        <v>14.440102992670472</v>
      </c>
      <c r="N2213" s="99">
        <v>4797.4685662462525</v>
      </c>
      <c r="O2213" s="99">
        <v>3521.3647673592222</v>
      </c>
      <c r="P2213" s="99">
        <v>655.86008675347614</v>
      </c>
      <c r="Q2213" s="99">
        <v>313.23723103561662</v>
      </c>
      <c r="R2213" s="99">
        <v>10.932924252555608</v>
      </c>
      <c r="S2213" s="99">
        <v>4501.3950094008705</v>
      </c>
      <c r="T2213" s="99">
        <v>123.00123988166972</v>
      </c>
      <c r="U2213" s="99">
        <v>2013.0214129019337</v>
      </c>
      <c r="V2213" s="99">
        <v>11248.220354952336</v>
      </c>
      <c r="W2213" s="99">
        <v>1575.3829525109525</v>
      </c>
      <c r="X2213" s="99">
        <v>14959.625960246893</v>
      </c>
      <c r="Y2213" s="99">
        <v>1077.5212718989162</v>
      </c>
      <c r="Z2213" s="99">
        <v>18.032885083269669</v>
      </c>
      <c r="AA2213" s="99">
        <v>1095.554156982186</v>
      </c>
      <c r="AB2213" s="99">
        <v>14.05439193821228</v>
      </c>
      <c r="AC2213" s="99">
        <v>8.6624378151500867</v>
      </c>
      <c r="AD2213" s="99">
        <v>1.8673438615489835</v>
      </c>
    </row>
    <row r="2214" spans="4:30" hidden="1" outlineLevel="1" x14ac:dyDescent="0.2">
      <c r="F2214" s="91" t="s">
        <v>226</v>
      </c>
      <c r="G2214" s="86" t="s">
        <v>687</v>
      </c>
      <c r="H2214" s="92">
        <v>0</v>
      </c>
      <c r="I2214" s="99">
        <v>0</v>
      </c>
      <c r="J2214" s="99">
        <v>0</v>
      </c>
      <c r="K2214" s="99">
        <v>0</v>
      </c>
      <c r="L2214" s="99">
        <v>0</v>
      </c>
      <c r="M2214" s="99">
        <v>0</v>
      </c>
      <c r="N2214" s="99">
        <v>0</v>
      </c>
      <c r="O2214" s="99">
        <v>0</v>
      </c>
      <c r="P2214" s="99">
        <v>0</v>
      </c>
      <c r="Q2214" s="99">
        <v>0</v>
      </c>
      <c r="R2214" s="99">
        <v>0</v>
      </c>
      <c r="S2214" s="99">
        <v>0</v>
      </c>
      <c r="T2214" s="99">
        <v>0</v>
      </c>
      <c r="U2214" s="99">
        <v>0</v>
      </c>
      <c r="V2214" s="99">
        <v>0</v>
      </c>
      <c r="W2214" s="99">
        <v>0</v>
      </c>
      <c r="X2214" s="99">
        <v>0</v>
      </c>
      <c r="Y2214" s="99">
        <v>0</v>
      </c>
      <c r="Z2214" s="99">
        <v>0</v>
      </c>
      <c r="AA2214" s="99">
        <v>0</v>
      </c>
      <c r="AB2214" s="99">
        <v>0</v>
      </c>
      <c r="AC2214" s="99">
        <v>0</v>
      </c>
      <c r="AD2214" s="99">
        <v>0</v>
      </c>
    </row>
    <row r="2215" spans="4:30" hidden="1" outlineLevel="1" x14ac:dyDescent="0.2">
      <c r="F2215" s="91" t="s">
        <v>226</v>
      </c>
      <c r="G2215" s="86" t="s">
        <v>686</v>
      </c>
      <c r="H2215" s="92">
        <v>0</v>
      </c>
      <c r="I2215" s="99">
        <v>0</v>
      </c>
      <c r="J2215" s="99">
        <v>0</v>
      </c>
      <c r="K2215" s="99">
        <v>0</v>
      </c>
      <c r="L2215" s="99">
        <v>0</v>
      </c>
      <c r="M2215" s="99">
        <v>0</v>
      </c>
      <c r="N2215" s="99">
        <v>0</v>
      </c>
      <c r="O2215" s="99">
        <v>0</v>
      </c>
      <c r="P2215" s="99">
        <v>0</v>
      </c>
      <c r="Q2215" s="99">
        <v>0</v>
      </c>
      <c r="R2215" s="99">
        <v>0</v>
      </c>
      <c r="S2215" s="99">
        <v>0</v>
      </c>
      <c r="T2215" s="99">
        <v>0</v>
      </c>
      <c r="U2215" s="99">
        <v>0</v>
      </c>
      <c r="V2215" s="99">
        <v>0</v>
      </c>
      <c r="W2215" s="99">
        <v>0</v>
      </c>
      <c r="X2215" s="99">
        <v>0</v>
      </c>
      <c r="Y2215" s="99">
        <v>0</v>
      </c>
      <c r="Z2215" s="99">
        <v>0</v>
      </c>
      <c r="AA2215" s="99">
        <v>0</v>
      </c>
      <c r="AB2215" s="99">
        <v>0</v>
      </c>
      <c r="AC2215" s="99">
        <v>0</v>
      </c>
      <c r="AD2215" s="99">
        <v>0</v>
      </c>
    </row>
    <row r="2216" spans="4:30" hidden="1" outlineLevel="1" x14ac:dyDescent="0.2">
      <c r="F2216" s="91" t="s">
        <v>226</v>
      </c>
      <c r="G2216" s="86" t="s">
        <v>685</v>
      </c>
      <c r="H2216" s="92">
        <v>0</v>
      </c>
      <c r="I2216" s="99">
        <v>0</v>
      </c>
      <c r="J2216" s="99">
        <v>0</v>
      </c>
      <c r="K2216" s="99">
        <v>0</v>
      </c>
      <c r="L2216" s="99">
        <v>0</v>
      </c>
      <c r="M2216" s="99">
        <v>0</v>
      </c>
      <c r="N2216" s="99">
        <v>0</v>
      </c>
      <c r="O2216" s="99">
        <v>0</v>
      </c>
      <c r="P2216" s="99">
        <v>0</v>
      </c>
      <c r="Q2216" s="99">
        <v>0</v>
      </c>
      <c r="R2216" s="99">
        <v>0</v>
      </c>
      <c r="S2216" s="99">
        <v>0</v>
      </c>
      <c r="T2216" s="99">
        <v>0</v>
      </c>
      <c r="U2216" s="99">
        <v>0</v>
      </c>
      <c r="V2216" s="99">
        <v>0</v>
      </c>
      <c r="W2216" s="99">
        <v>0</v>
      </c>
      <c r="X2216" s="99">
        <v>0</v>
      </c>
      <c r="Y2216" s="99">
        <v>0</v>
      </c>
      <c r="Z2216" s="99">
        <v>0</v>
      </c>
      <c r="AA2216" s="99">
        <v>0</v>
      </c>
      <c r="AB2216" s="99">
        <v>0</v>
      </c>
      <c r="AC2216" s="99">
        <v>0</v>
      </c>
      <c r="AD2216" s="99">
        <v>0</v>
      </c>
    </row>
    <row r="2217" spans="4:30" hidden="1" outlineLevel="1" x14ac:dyDescent="0.2">
      <c r="F2217" s="91" t="s">
        <v>226</v>
      </c>
      <c r="G2217" s="86" t="s">
        <v>684</v>
      </c>
      <c r="H2217" s="92">
        <v>289414.20100921608</v>
      </c>
      <c r="I2217" s="99">
        <v>193427.85420276097</v>
      </c>
      <c r="J2217" s="99">
        <v>9117.6840965598039</v>
      </c>
      <c r="K2217" s="99">
        <v>33106.870537529736</v>
      </c>
      <c r="L2217" s="99">
        <v>1023.1745690105635</v>
      </c>
      <c r="M2217" s="99">
        <v>0</v>
      </c>
      <c r="N2217" s="99">
        <v>34130.045106540296</v>
      </c>
      <c r="O2217" s="99">
        <v>24824.366316957265</v>
      </c>
      <c r="P2217" s="99">
        <v>4623.5398970646283</v>
      </c>
      <c r="Q2217" s="99">
        <v>0</v>
      </c>
      <c r="R2217" s="99">
        <v>0</v>
      </c>
      <c r="S2217" s="99">
        <v>29447.906214021892</v>
      </c>
      <c r="T2217" s="99">
        <v>884.97336110546428</v>
      </c>
      <c r="U2217" s="99">
        <v>14272.617756110712</v>
      </c>
      <c r="V2217" s="99">
        <v>0</v>
      </c>
      <c r="W2217" s="99">
        <v>0</v>
      </c>
      <c r="X2217" s="99">
        <v>15157.591117216176</v>
      </c>
      <c r="Y2217" s="99">
        <v>7485.687263584523</v>
      </c>
      <c r="Z2217" s="99">
        <v>124.89056637453105</v>
      </c>
      <c r="AA2217" s="99">
        <v>7610.5778299590538</v>
      </c>
      <c r="AB2217" s="99">
        <v>101.18228515329481</v>
      </c>
      <c r="AC2217" s="99">
        <v>346.63645172344951</v>
      </c>
      <c r="AD2217" s="99">
        <v>74.723705281073805</v>
      </c>
    </row>
    <row r="2218" spans="4:30" hidden="1" outlineLevel="1" x14ac:dyDescent="0.2">
      <c r="F2218" s="91" t="s">
        <v>226</v>
      </c>
      <c r="G2218" s="86" t="s">
        <v>683</v>
      </c>
      <c r="H2218" s="92">
        <v>152429.58288742058</v>
      </c>
      <c r="I2218" s="99">
        <v>113971.82039228574</v>
      </c>
      <c r="J2218" s="99">
        <v>5494.6177849991554</v>
      </c>
      <c r="K2218" s="99">
        <v>16579.551670226345</v>
      </c>
      <c r="L2218" s="99">
        <v>0</v>
      </c>
      <c r="M2218" s="99">
        <v>0</v>
      </c>
      <c r="N2218" s="99">
        <v>16579.551670226345</v>
      </c>
      <c r="O2218" s="99">
        <v>10564.554855829872</v>
      </c>
      <c r="P2218" s="99">
        <v>0</v>
      </c>
      <c r="Q2218" s="99">
        <v>0</v>
      </c>
      <c r="R2218" s="99">
        <v>0</v>
      </c>
      <c r="S2218" s="99">
        <v>10564.554855829872</v>
      </c>
      <c r="T2218" s="99">
        <v>285.64340027686904</v>
      </c>
      <c r="U2218" s="99">
        <v>0</v>
      </c>
      <c r="V2218" s="99">
        <v>0</v>
      </c>
      <c r="W2218" s="99">
        <v>0</v>
      </c>
      <c r="X2218" s="99">
        <v>285.64340027686904</v>
      </c>
      <c r="Y2218" s="99">
        <v>3896.67365248841</v>
      </c>
      <c r="Z2218" s="99">
        <v>0</v>
      </c>
      <c r="AA2218" s="99">
        <v>3896.67365248841</v>
      </c>
      <c r="AB2218" s="99">
        <v>40.435907843186534</v>
      </c>
      <c r="AC2218" s="99">
        <v>1372.9545939986572</v>
      </c>
      <c r="AD2218" s="99">
        <v>223.33062947236871</v>
      </c>
    </row>
    <row r="2219" spans="4:30" hidden="1" outlineLevel="1" x14ac:dyDescent="0.2">
      <c r="F2219" s="91" t="s">
        <v>226</v>
      </c>
      <c r="G2219" s="86" t="s">
        <v>682</v>
      </c>
      <c r="H2219" s="92">
        <v>0</v>
      </c>
      <c r="I2219" s="99">
        <v>0</v>
      </c>
      <c r="J2219" s="99">
        <v>0</v>
      </c>
      <c r="K2219" s="99">
        <v>0</v>
      </c>
      <c r="L2219" s="99">
        <v>0</v>
      </c>
      <c r="M2219" s="99">
        <v>0</v>
      </c>
      <c r="N2219" s="99">
        <v>0</v>
      </c>
      <c r="O2219" s="99">
        <v>0</v>
      </c>
      <c r="P2219" s="99">
        <v>0</v>
      </c>
      <c r="Q2219" s="99">
        <v>0</v>
      </c>
      <c r="R2219" s="99">
        <v>0</v>
      </c>
      <c r="S2219" s="99">
        <v>0</v>
      </c>
      <c r="T2219" s="99">
        <v>0</v>
      </c>
      <c r="U2219" s="99">
        <v>0</v>
      </c>
      <c r="V2219" s="99">
        <v>0</v>
      </c>
      <c r="W2219" s="99">
        <v>0</v>
      </c>
      <c r="X2219" s="99">
        <v>0</v>
      </c>
      <c r="Y2219" s="99">
        <v>0</v>
      </c>
      <c r="Z2219" s="99">
        <v>0</v>
      </c>
      <c r="AA2219" s="99">
        <v>0</v>
      </c>
      <c r="AB2219" s="99">
        <v>0</v>
      </c>
      <c r="AC2219" s="99">
        <v>0</v>
      </c>
      <c r="AD2219" s="99">
        <v>0</v>
      </c>
    </row>
    <row r="2220" spans="4:30" hidden="1" outlineLevel="1" x14ac:dyDescent="0.2">
      <c r="F2220" s="91" t="s">
        <v>226</v>
      </c>
      <c r="G2220" s="86" t="s">
        <v>681</v>
      </c>
      <c r="H2220" s="92">
        <v>71623.216103363287</v>
      </c>
      <c r="I2220" s="99">
        <v>32599.831374134508</v>
      </c>
      <c r="J2220" s="99">
        <v>8775.6822169012721</v>
      </c>
      <c r="K2220" s="99">
        <v>2489.3603825273226</v>
      </c>
      <c r="L2220" s="99">
        <v>823.39466724002409</v>
      </c>
      <c r="M2220" s="99">
        <v>133.74571448764365</v>
      </c>
      <c r="N2220" s="99">
        <v>3446.5007642549899</v>
      </c>
      <c r="O2220" s="99">
        <v>718.83498405705575</v>
      </c>
      <c r="P2220" s="99">
        <v>213.79061641562302</v>
      </c>
      <c r="Q2220" s="99">
        <v>465.98981437563123</v>
      </c>
      <c r="R2220" s="99">
        <v>81.899467005172312</v>
      </c>
      <c r="S2220" s="99">
        <v>1480.5148818534824</v>
      </c>
      <c r="T2220" s="99">
        <v>4.9457811223307351</v>
      </c>
      <c r="U2220" s="99">
        <v>126.82495901087472</v>
      </c>
      <c r="V2220" s="99">
        <v>685.27866486072753</v>
      </c>
      <c r="W2220" s="99">
        <v>122.84945228145888</v>
      </c>
      <c r="X2220" s="99">
        <v>939.89885727539183</v>
      </c>
      <c r="Y2220" s="99">
        <v>199.06605364475948</v>
      </c>
      <c r="Z2220" s="99">
        <v>3.6235270962477792</v>
      </c>
      <c r="AA2220" s="99">
        <v>202.68958074100726</v>
      </c>
      <c r="AB2220" s="99">
        <v>3.6734764415010281</v>
      </c>
      <c r="AC2220" s="99">
        <v>21576.298602886167</v>
      </c>
      <c r="AD2220" s="99">
        <v>2598.1263488749573</v>
      </c>
    </row>
    <row r="2221" spans="4:30" collapsed="1" x14ac:dyDescent="0.2">
      <c r="D2221" s="84" t="s">
        <v>422</v>
      </c>
      <c r="E2221" s="104">
        <v>513467</v>
      </c>
      <c r="F2221" s="104" t="s">
        <v>226</v>
      </c>
      <c r="G2221" s="86" t="s">
        <v>679</v>
      </c>
      <c r="H2221" s="92">
        <v>513466.99999999994</v>
      </c>
      <c r="I2221" s="99">
        <v>339999.50596918119</v>
      </c>
      <c r="J2221" s="99">
        <v>23387.984098460234</v>
      </c>
      <c r="K2221" s="99">
        <v>52175.782590283408</v>
      </c>
      <c r="L2221" s="99">
        <v>1846.5692362505874</v>
      </c>
      <c r="M2221" s="99">
        <v>133.74571448764365</v>
      </c>
      <c r="N2221" s="99">
        <v>54156.097541021642</v>
      </c>
      <c r="O2221" s="99">
        <v>36107.756156844196</v>
      </c>
      <c r="P2221" s="99">
        <v>4837.3305134802513</v>
      </c>
      <c r="Q2221" s="99">
        <v>465.98981437563123</v>
      </c>
      <c r="R2221" s="99">
        <v>81.899467005172312</v>
      </c>
      <c r="S2221" s="99">
        <v>41492.975951705244</v>
      </c>
      <c r="T2221" s="99">
        <v>1175.562542504664</v>
      </c>
      <c r="U2221" s="99">
        <v>14399.442715121586</v>
      </c>
      <c r="V2221" s="99">
        <v>685.27866486072753</v>
      </c>
      <c r="W2221" s="99">
        <v>122.84945228145888</v>
      </c>
      <c r="X2221" s="99">
        <v>16383.133374768435</v>
      </c>
      <c r="Y2221" s="99">
        <v>11581.426969717691</v>
      </c>
      <c r="Z2221" s="99">
        <v>128.51409347077882</v>
      </c>
      <c r="AA2221" s="99">
        <v>11709.941063188471</v>
      </c>
      <c r="AB2221" s="99">
        <v>145.29166943798236</v>
      </c>
      <c r="AC2221" s="99">
        <v>23295.88964860827</v>
      </c>
      <c r="AD2221" s="99">
        <v>2896.1806836283999</v>
      </c>
    </row>
    <row r="2222" spans="4:30" hidden="1" outlineLevel="1" x14ac:dyDescent="0.2">
      <c r="F2222" s="91" t="s">
        <v>225</v>
      </c>
      <c r="G2222" s="86" t="s">
        <v>687</v>
      </c>
      <c r="H2222" s="92">
        <v>37053.247639489804</v>
      </c>
      <c r="I2222" s="99">
        <v>18251.79952839997</v>
      </c>
      <c r="J2222" s="99">
        <v>902.25166845655747</v>
      </c>
      <c r="K2222" s="99">
        <v>3304.8961528047353</v>
      </c>
      <c r="L2222" s="99">
        <v>104.02639719446537</v>
      </c>
      <c r="M2222" s="99">
        <v>9.7552626618612077</v>
      </c>
      <c r="N2222" s="99">
        <v>3418.677812661062</v>
      </c>
      <c r="O2222" s="99">
        <v>2512.2351882987427</v>
      </c>
      <c r="P2222" s="99">
        <v>468.10260690979544</v>
      </c>
      <c r="Q2222" s="99">
        <v>211.52685199177122</v>
      </c>
      <c r="R2222" s="99">
        <v>9.5121260874563323</v>
      </c>
      <c r="S2222" s="99">
        <v>3201.3767732877659</v>
      </c>
      <c r="T2222" s="99">
        <v>87.75880981265847</v>
      </c>
      <c r="U2222" s="99">
        <v>1436.1579700764057</v>
      </c>
      <c r="V2222" s="99">
        <v>7590.1352256582959</v>
      </c>
      <c r="W2222" s="99">
        <v>1370.652620849409</v>
      </c>
      <c r="X2222" s="99">
        <v>10484.70462639677</v>
      </c>
      <c r="Y2222" s="99">
        <v>771.50343991044156</v>
      </c>
      <c r="Z2222" s="99">
        <v>12.922387714676917</v>
      </c>
      <c r="AA2222" s="99">
        <v>784.42582762511847</v>
      </c>
      <c r="AB2222" s="99">
        <v>10.01140266256278</v>
      </c>
      <c r="AC2222" s="99">
        <v>0</v>
      </c>
      <c r="AD2222" s="99">
        <v>0</v>
      </c>
    </row>
    <row r="2223" spans="4:30" hidden="1" outlineLevel="1" x14ac:dyDescent="0.2">
      <c r="F2223" s="91" t="s">
        <v>225</v>
      </c>
      <c r="G2223" s="86" t="s">
        <v>686</v>
      </c>
      <c r="H2223" s="92">
        <v>135.38582882053282</v>
      </c>
      <c r="I2223" s="99">
        <v>66.688756425904046</v>
      </c>
      <c r="J2223" s="99">
        <v>3.2966635239960724</v>
      </c>
      <c r="K2223" s="99">
        <v>12.075489554022269</v>
      </c>
      <c r="L2223" s="99">
        <v>0.38009353836981419</v>
      </c>
      <c r="M2223" s="99">
        <v>3.5643955792703685E-2</v>
      </c>
      <c r="N2223" s="99">
        <v>12.491227048184788</v>
      </c>
      <c r="O2223" s="99">
        <v>9.1792505334254635</v>
      </c>
      <c r="P2223" s="99">
        <v>1.7103618021863456</v>
      </c>
      <c r="Q2223" s="99">
        <v>0.77288065147043161</v>
      </c>
      <c r="R2223" s="99">
        <v>3.4755578963696465E-2</v>
      </c>
      <c r="S2223" s="99">
        <v>11.697248566045937</v>
      </c>
      <c r="T2223" s="99">
        <v>0.3206547323028085</v>
      </c>
      <c r="U2223" s="99">
        <v>5.2474600603912238</v>
      </c>
      <c r="V2223" s="99">
        <v>27.732973864630981</v>
      </c>
      <c r="W2223" s="99">
        <v>5.0081154263240135</v>
      </c>
      <c r="X2223" s="99">
        <v>38.309204083649021</v>
      </c>
      <c r="Y2223" s="99">
        <v>2.8189332731754435</v>
      </c>
      <c r="Z2223" s="99">
        <v>4.7216054800747136E-2</v>
      </c>
      <c r="AA2223" s="99">
        <v>2.8661493279761907</v>
      </c>
      <c r="AB2223" s="99">
        <v>3.6579844776753648E-2</v>
      </c>
      <c r="AC2223" s="99">
        <v>0</v>
      </c>
      <c r="AD2223" s="99">
        <v>0</v>
      </c>
    </row>
    <row r="2224" spans="4:30" hidden="1" outlineLevel="1" x14ac:dyDescent="0.2">
      <c r="F2224" s="91" t="s">
        <v>225</v>
      </c>
      <c r="G2224" s="86" t="s">
        <v>685</v>
      </c>
      <c r="H2224" s="92">
        <v>29.779266727268606</v>
      </c>
      <c r="I2224" s="99">
        <v>14.498555127887316</v>
      </c>
      <c r="J2224" s="99">
        <v>0.69971923683372172</v>
      </c>
      <c r="K2224" s="99">
        <v>2.5455443705608545</v>
      </c>
      <c r="L2224" s="99">
        <v>7.8629470559902798E-2</v>
      </c>
      <c r="M2224" s="99">
        <v>9.7928847128890759E-3</v>
      </c>
      <c r="N2224" s="99">
        <v>2.6339667258336465</v>
      </c>
      <c r="O2224" s="99">
        <v>1.9231985583464588</v>
      </c>
      <c r="P2224" s="99">
        <v>0.35752036886262911</v>
      </c>
      <c r="Q2224" s="99">
        <v>0.21272887946637117</v>
      </c>
      <c r="R2224" s="99">
        <v>0</v>
      </c>
      <c r="S2224" s="99">
        <v>2.4934478066754591</v>
      </c>
      <c r="T2224" s="99">
        <v>6.7154791423548077E-2</v>
      </c>
      <c r="U2224" s="99">
        <v>1.09936227727308</v>
      </c>
      <c r="V2224" s="99">
        <v>7.658908605158758</v>
      </c>
      <c r="W2224" s="99">
        <v>0</v>
      </c>
      <c r="X2224" s="99">
        <v>8.8254256738553867</v>
      </c>
      <c r="Y2224" s="99">
        <v>0.578826421051994</v>
      </c>
      <c r="Z2224" s="99">
        <v>9.6490521645185793E-3</v>
      </c>
      <c r="AA2224" s="99">
        <v>0.58847547321651261</v>
      </c>
      <c r="AB2224" s="99">
        <v>7.7294384919026782E-3</v>
      </c>
      <c r="AC2224" s="99">
        <v>2.6281743261546954E-2</v>
      </c>
      <c r="AD2224" s="99">
        <v>5.6655012131138459E-3</v>
      </c>
    </row>
    <row r="2225" spans="4:30" hidden="1" outlineLevel="1" x14ac:dyDescent="0.2">
      <c r="F2225" s="91" t="s">
        <v>225</v>
      </c>
      <c r="G2225" s="86" t="s">
        <v>684</v>
      </c>
      <c r="H2225" s="92">
        <v>19079.530876085999</v>
      </c>
      <c r="I2225" s="99">
        <v>12751.664236542145</v>
      </c>
      <c r="J2225" s="99">
        <v>601.08016342007886</v>
      </c>
      <c r="K2225" s="99">
        <v>2182.5589636883988</v>
      </c>
      <c r="L2225" s="99">
        <v>67.45242877850832</v>
      </c>
      <c r="M2225" s="99">
        <v>0</v>
      </c>
      <c r="N2225" s="99">
        <v>2250.0113924669072</v>
      </c>
      <c r="O2225" s="99">
        <v>1636.5377440776415</v>
      </c>
      <c r="P2225" s="99">
        <v>304.80526496366008</v>
      </c>
      <c r="Q2225" s="99">
        <v>0</v>
      </c>
      <c r="R2225" s="99">
        <v>0</v>
      </c>
      <c r="S2225" s="99">
        <v>1941.3430090413017</v>
      </c>
      <c r="T2225" s="99">
        <v>58.34156205481996</v>
      </c>
      <c r="U2225" s="99">
        <v>940.91737796797395</v>
      </c>
      <c r="V2225" s="99">
        <v>0</v>
      </c>
      <c r="W2225" s="99">
        <v>0</v>
      </c>
      <c r="X2225" s="99">
        <v>999.25894002279392</v>
      </c>
      <c r="Y2225" s="99">
        <v>493.49133793796329</v>
      </c>
      <c r="Z2225" s="99">
        <v>8.2333672949201802</v>
      </c>
      <c r="AA2225" s="99">
        <v>501.72470523288348</v>
      </c>
      <c r="AB2225" s="99">
        <v>6.6704070738869943</v>
      </c>
      <c r="AC2225" s="99">
        <v>22.851887918325907</v>
      </c>
      <c r="AD2225" s="99">
        <v>4.9261343676787961</v>
      </c>
    </row>
    <row r="2226" spans="4:30" hidden="1" outlineLevel="1" x14ac:dyDescent="0.2">
      <c r="F2226" s="91" t="s">
        <v>225</v>
      </c>
      <c r="G2226" s="86" t="s">
        <v>683</v>
      </c>
      <c r="H2226" s="92">
        <v>7874.3570631978782</v>
      </c>
      <c r="I2226" s="99">
        <v>5887.6682065996674</v>
      </c>
      <c r="J2226" s="99">
        <v>283.84636069519411</v>
      </c>
      <c r="K2226" s="99">
        <v>856.4827596197207</v>
      </c>
      <c r="L2226" s="99">
        <v>0</v>
      </c>
      <c r="M2226" s="99">
        <v>0</v>
      </c>
      <c r="N2226" s="99">
        <v>856.4827596197207</v>
      </c>
      <c r="O2226" s="99">
        <v>545.75414806446099</v>
      </c>
      <c r="P2226" s="99">
        <v>0</v>
      </c>
      <c r="Q2226" s="99">
        <v>0</v>
      </c>
      <c r="R2226" s="99">
        <v>0</v>
      </c>
      <c r="S2226" s="99">
        <v>545.75414806446099</v>
      </c>
      <c r="T2226" s="99">
        <v>14.756047244367576</v>
      </c>
      <c r="U2226" s="99">
        <v>0</v>
      </c>
      <c r="V2226" s="99">
        <v>0</v>
      </c>
      <c r="W2226" s="99">
        <v>0</v>
      </c>
      <c r="X2226" s="99">
        <v>14.756047244367576</v>
      </c>
      <c r="Y2226" s="99">
        <v>201.29819367879008</v>
      </c>
      <c r="Z2226" s="99">
        <v>0</v>
      </c>
      <c r="AA2226" s="99">
        <v>201.29819367879008</v>
      </c>
      <c r="AB2226" s="99">
        <v>2.088877831326081</v>
      </c>
      <c r="AC2226" s="99">
        <v>70.925436519025567</v>
      </c>
      <c r="AD2226" s="99">
        <v>11.53703294532405</v>
      </c>
    </row>
    <row r="2227" spans="4:30" hidden="1" outlineLevel="1" x14ac:dyDescent="0.2">
      <c r="F2227" s="91" t="s">
        <v>225</v>
      </c>
      <c r="G2227" s="86" t="s">
        <v>682</v>
      </c>
      <c r="H2227" s="92">
        <v>9754.4360444271497</v>
      </c>
      <c r="I2227" s="99">
        <v>3660.1286392737507</v>
      </c>
      <c r="J2227" s="99">
        <v>237.19998682489228</v>
      </c>
      <c r="K2227" s="99">
        <v>795.83166916106859</v>
      </c>
      <c r="L2227" s="99">
        <v>25.293337169581402</v>
      </c>
      <c r="M2227" s="99">
        <v>2.3317500026131057</v>
      </c>
      <c r="N2227" s="99">
        <v>823.45675633326312</v>
      </c>
      <c r="O2227" s="99">
        <v>725.57083721940114</v>
      </c>
      <c r="P2227" s="99">
        <v>134.50687202889759</v>
      </c>
      <c r="Q2227" s="99">
        <v>61.11647982186993</v>
      </c>
      <c r="R2227" s="99">
        <v>2.8317794218021555</v>
      </c>
      <c r="S2227" s="99">
        <v>924.02596849197084</v>
      </c>
      <c r="T2227" s="99">
        <v>27.805249436232291</v>
      </c>
      <c r="U2227" s="99">
        <v>488.21852562292668</v>
      </c>
      <c r="V2227" s="99">
        <v>2771.9020904738431</v>
      </c>
      <c r="W2227" s="99">
        <v>525.89470199641642</v>
      </c>
      <c r="X2227" s="99">
        <v>3813.8205675294184</v>
      </c>
      <c r="Y2227" s="99">
        <v>196.57901102519776</v>
      </c>
      <c r="Z2227" s="99">
        <v>3.1999929221792813</v>
      </c>
      <c r="AA2227" s="99">
        <v>199.77900394737705</v>
      </c>
      <c r="AB2227" s="99">
        <v>3.5693346960273482</v>
      </c>
      <c r="AC2227" s="99">
        <v>77.182083172395593</v>
      </c>
      <c r="AD2227" s="99">
        <v>15.273704158052178</v>
      </c>
    </row>
    <row r="2228" spans="4:30" hidden="1" outlineLevel="1" x14ac:dyDescent="0.2">
      <c r="F2228" s="91" t="s">
        <v>225</v>
      </c>
      <c r="G2228" s="86" t="s">
        <v>681</v>
      </c>
      <c r="H2228" s="92">
        <v>7352.2632812513812</v>
      </c>
      <c r="I2228" s="99">
        <v>5253.199410323411</v>
      </c>
      <c r="J2228" s="99">
        <v>898.9953973068416</v>
      </c>
      <c r="K2228" s="99">
        <v>258.86222158517523</v>
      </c>
      <c r="L2228" s="99">
        <v>43.272164106296579</v>
      </c>
      <c r="M2228" s="99">
        <v>6.8367944180060789</v>
      </c>
      <c r="N2228" s="99">
        <v>308.97118010947793</v>
      </c>
      <c r="O2228" s="99">
        <v>48.30429544901839</v>
      </c>
      <c r="P2228" s="99">
        <v>12.405881193096862</v>
      </c>
      <c r="Q2228" s="99">
        <v>23.728578831591552</v>
      </c>
      <c r="R2228" s="99">
        <v>4.1414596604685689</v>
      </c>
      <c r="S2228" s="99">
        <v>88.580215134175376</v>
      </c>
      <c r="T2228" s="99">
        <v>0.33594439110976609</v>
      </c>
      <c r="U2228" s="99">
        <v>7.38560520573186</v>
      </c>
      <c r="V2228" s="99">
        <v>34.91372105085992</v>
      </c>
      <c r="W2228" s="99">
        <v>6.2145031929986994</v>
      </c>
      <c r="X2228" s="99">
        <v>48.849773840700244</v>
      </c>
      <c r="Y2228" s="99">
        <v>13.22098447969549</v>
      </c>
      <c r="Z2228" s="99">
        <v>0.20945672746075344</v>
      </c>
      <c r="AA2228" s="99">
        <v>13.430441207156244</v>
      </c>
      <c r="AB2228" s="99">
        <v>0.37673112852613605</v>
      </c>
      <c r="AC2228" s="99">
        <v>579.80131617626603</v>
      </c>
      <c r="AD2228" s="99">
        <v>160.05881602482748</v>
      </c>
    </row>
    <row r="2229" spans="4:30" collapsed="1" x14ac:dyDescent="0.2">
      <c r="D2229" s="84" t="s">
        <v>421</v>
      </c>
      <c r="E2229" s="104">
        <v>81279</v>
      </c>
      <c r="F2229" s="104" t="s">
        <v>225</v>
      </c>
      <c r="G2229" s="86" t="s">
        <v>679</v>
      </c>
      <c r="H2229" s="92">
        <v>81278.999999999985</v>
      </c>
      <c r="I2229" s="99">
        <v>45885.64733269273</v>
      </c>
      <c r="J2229" s="99">
        <v>2927.3699594643945</v>
      </c>
      <c r="K2229" s="99">
        <v>7413.2528007836827</v>
      </c>
      <c r="L2229" s="99">
        <v>240.50305025778141</v>
      </c>
      <c r="M2229" s="99">
        <v>18.969243922985985</v>
      </c>
      <c r="N2229" s="99">
        <v>7672.7250949644495</v>
      </c>
      <c r="O2229" s="99">
        <v>5479.5046622010359</v>
      </c>
      <c r="P2229" s="99">
        <v>921.88850726649889</v>
      </c>
      <c r="Q2229" s="99">
        <v>297.35752017616949</v>
      </c>
      <c r="R2229" s="99">
        <v>16.520120748690754</v>
      </c>
      <c r="S2229" s="99">
        <v>6715.2708103923951</v>
      </c>
      <c r="T2229" s="99">
        <v>189.38542246291439</v>
      </c>
      <c r="U2229" s="99">
        <v>2879.0263012107025</v>
      </c>
      <c r="V2229" s="99">
        <v>10432.342919652789</v>
      </c>
      <c r="W2229" s="99">
        <v>1907.7699414651481</v>
      </c>
      <c r="X2229" s="99">
        <v>15408.524584791554</v>
      </c>
      <c r="Y2229" s="99">
        <v>1679.4907267263156</v>
      </c>
      <c r="Z2229" s="99">
        <v>24.622069766202401</v>
      </c>
      <c r="AA2229" s="99">
        <v>1704.1127964925181</v>
      </c>
      <c r="AB2229" s="99">
        <v>22.761062675597994</v>
      </c>
      <c r="AC2229" s="99">
        <v>750.78700552927455</v>
      </c>
      <c r="AD2229" s="99">
        <v>191.80135299709562</v>
      </c>
    </row>
    <row r="2230" spans="4:30" hidden="1" outlineLevel="1" x14ac:dyDescent="0.2">
      <c r="F2230" s="91" t="s">
        <v>224</v>
      </c>
      <c r="G2230" s="86" t="s">
        <v>687</v>
      </c>
      <c r="H2230" s="92">
        <v>3076557.0000000014</v>
      </c>
      <c r="I2230" s="99">
        <v>1515459.64737111</v>
      </c>
      <c r="J2230" s="99">
        <v>74914.585446306155</v>
      </c>
      <c r="K2230" s="99">
        <v>274407.83307609911</v>
      </c>
      <c r="L2230" s="99">
        <v>8637.3843282855523</v>
      </c>
      <c r="M2230" s="99">
        <v>809.98626412443105</v>
      </c>
      <c r="N2230" s="99">
        <v>283855.20366850909</v>
      </c>
      <c r="O2230" s="99">
        <v>208592.64022971995</v>
      </c>
      <c r="P2230" s="99">
        <v>38866.886001963685</v>
      </c>
      <c r="Q2230" s="99">
        <v>17563.222082851371</v>
      </c>
      <c r="R2230" s="99">
        <v>789.79846473855127</v>
      </c>
      <c r="S2230" s="99">
        <v>265812.54677927354</v>
      </c>
      <c r="T2230" s="99">
        <v>7286.6751996403627</v>
      </c>
      <c r="U2230" s="99">
        <v>119245.19812496509</v>
      </c>
      <c r="V2230" s="99">
        <v>630214.22269497847</v>
      </c>
      <c r="W2230" s="99">
        <v>113806.24328185502</v>
      </c>
      <c r="X2230" s="99">
        <v>870552.33930143889</v>
      </c>
      <c r="Y2230" s="99">
        <v>64058.46881963707</v>
      </c>
      <c r="Z2230" s="99">
        <v>1072.954866658773</v>
      </c>
      <c r="AA2230" s="99">
        <v>65131.423686295842</v>
      </c>
      <c r="AB2230" s="99">
        <v>831.25374706696732</v>
      </c>
      <c r="AC2230" s="99">
        <v>0</v>
      </c>
      <c r="AD2230" s="99">
        <v>0</v>
      </c>
    </row>
    <row r="2231" spans="4:30" hidden="1" outlineLevel="1" x14ac:dyDescent="0.2">
      <c r="F2231" s="91" t="s">
        <v>224</v>
      </c>
      <c r="G2231" s="86" t="s">
        <v>686</v>
      </c>
      <c r="H2231" s="92">
        <v>0</v>
      </c>
      <c r="I2231" s="99">
        <v>0</v>
      </c>
      <c r="J2231" s="99">
        <v>0</v>
      </c>
      <c r="K2231" s="99">
        <v>0</v>
      </c>
      <c r="L2231" s="99">
        <v>0</v>
      </c>
      <c r="M2231" s="99">
        <v>0</v>
      </c>
      <c r="N2231" s="99">
        <v>0</v>
      </c>
      <c r="O2231" s="99">
        <v>0</v>
      </c>
      <c r="P2231" s="99">
        <v>0</v>
      </c>
      <c r="Q2231" s="99">
        <v>0</v>
      </c>
      <c r="R2231" s="99">
        <v>0</v>
      </c>
      <c r="S2231" s="99">
        <v>0</v>
      </c>
      <c r="T2231" s="99">
        <v>0</v>
      </c>
      <c r="U2231" s="99">
        <v>0</v>
      </c>
      <c r="V2231" s="99">
        <v>0</v>
      </c>
      <c r="W2231" s="99">
        <v>0</v>
      </c>
      <c r="X2231" s="99">
        <v>0</v>
      </c>
      <c r="Y2231" s="99">
        <v>0</v>
      </c>
      <c r="Z2231" s="99">
        <v>0</v>
      </c>
      <c r="AA2231" s="99">
        <v>0</v>
      </c>
      <c r="AB2231" s="99">
        <v>0</v>
      </c>
      <c r="AC2231" s="99">
        <v>0</v>
      </c>
      <c r="AD2231" s="99">
        <v>0</v>
      </c>
    </row>
    <row r="2232" spans="4:30" hidden="1" outlineLevel="1" x14ac:dyDescent="0.2">
      <c r="F2232" s="91" t="s">
        <v>224</v>
      </c>
      <c r="G2232" s="86" t="s">
        <v>685</v>
      </c>
      <c r="H2232" s="92">
        <v>0</v>
      </c>
      <c r="I2232" s="99">
        <v>0</v>
      </c>
      <c r="J2232" s="99">
        <v>0</v>
      </c>
      <c r="K2232" s="99">
        <v>0</v>
      </c>
      <c r="L2232" s="99">
        <v>0</v>
      </c>
      <c r="M2232" s="99">
        <v>0</v>
      </c>
      <c r="N2232" s="99">
        <v>0</v>
      </c>
      <c r="O2232" s="99">
        <v>0</v>
      </c>
      <c r="P2232" s="99">
        <v>0</v>
      </c>
      <c r="Q2232" s="99">
        <v>0</v>
      </c>
      <c r="R2232" s="99">
        <v>0</v>
      </c>
      <c r="S2232" s="99">
        <v>0</v>
      </c>
      <c r="T2232" s="99">
        <v>0</v>
      </c>
      <c r="U2232" s="99">
        <v>0</v>
      </c>
      <c r="V2232" s="99">
        <v>0</v>
      </c>
      <c r="W2232" s="99">
        <v>0</v>
      </c>
      <c r="X2232" s="99">
        <v>0</v>
      </c>
      <c r="Y2232" s="99">
        <v>0</v>
      </c>
      <c r="Z2232" s="99">
        <v>0</v>
      </c>
      <c r="AA2232" s="99">
        <v>0</v>
      </c>
      <c r="AB2232" s="99">
        <v>0</v>
      </c>
      <c r="AC2232" s="99">
        <v>0</v>
      </c>
      <c r="AD2232" s="99">
        <v>0</v>
      </c>
    </row>
    <row r="2233" spans="4:30" hidden="1" outlineLevel="1" x14ac:dyDescent="0.2">
      <c r="F2233" s="91" t="s">
        <v>224</v>
      </c>
      <c r="G2233" s="86" t="s">
        <v>684</v>
      </c>
      <c r="H2233" s="92">
        <v>0</v>
      </c>
      <c r="I2233" s="99">
        <v>0</v>
      </c>
      <c r="J2233" s="99">
        <v>0</v>
      </c>
      <c r="K2233" s="99">
        <v>0</v>
      </c>
      <c r="L2233" s="99">
        <v>0</v>
      </c>
      <c r="M2233" s="99">
        <v>0</v>
      </c>
      <c r="N2233" s="99">
        <v>0</v>
      </c>
      <c r="O2233" s="99">
        <v>0</v>
      </c>
      <c r="P2233" s="99">
        <v>0</v>
      </c>
      <c r="Q2233" s="99">
        <v>0</v>
      </c>
      <c r="R2233" s="99">
        <v>0</v>
      </c>
      <c r="S2233" s="99">
        <v>0</v>
      </c>
      <c r="T2233" s="99">
        <v>0</v>
      </c>
      <c r="U2233" s="99">
        <v>0</v>
      </c>
      <c r="V2233" s="99">
        <v>0</v>
      </c>
      <c r="W2233" s="99">
        <v>0</v>
      </c>
      <c r="X2233" s="99">
        <v>0</v>
      </c>
      <c r="Y2233" s="99">
        <v>0</v>
      </c>
      <c r="Z2233" s="99">
        <v>0</v>
      </c>
      <c r="AA2233" s="99">
        <v>0</v>
      </c>
      <c r="AB2233" s="99">
        <v>0</v>
      </c>
      <c r="AC2233" s="99">
        <v>0</v>
      </c>
      <c r="AD2233" s="99">
        <v>0</v>
      </c>
    </row>
    <row r="2234" spans="4:30" hidden="1" outlineLevel="1" x14ac:dyDescent="0.2">
      <c r="F2234" s="91" t="s">
        <v>224</v>
      </c>
      <c r="G2234" s="86" t="s">
        <v>683</v>
      </c>
      <c r="H2234" s="92">
        <v>0</v>
      </c>
      <c r="I2234" s="99">
        <v>0</v>
      </c>
      <c r="J2234" s="99">
        <v>0</v>
      </c>
      <c r="K2234" s="99">
        <v>0</v>
      </c>
      <c r="L2234" s="99">
        <v>0</v>
      </c>
      <c r="M2234" s="99">
        <v>0</v>
      </c>
      <c r="N2234" s="99">
        <v>0</v>
      </c>
      <c r="O2234" s="99">
        <v>0</v>
      </c>
      <c r="P2234" s="99">
        <v>0</v>
      </c>
      <c r="Q2234" s="99">
        <v>0</v>
      </c>
      <c r="R2234" s="99">
        <v>0</v>
      </c>
      <c r="S2234" s="99">
        <v>0</v>
      </c>
      <c r="T2234" s="99">
        <v>0</v>
      </c>
      <c r="U2234" s="99">
        <v>0</v>
      </c>
      <c r="V2234" s="99">
        <v>0</v>
      </c>
      <c r="W2234" s="99">
        <v>0</v>
      </c>
      <c r="X2234" s="99">
        <v>0</v>
      </c>
      <c r="Y2234" s="99">
        <v>0</v>
      </c>
      <c r="Z2234" s="99">
        <v>0</v>
      </c>
      <c r="AA2234" s="99">
        <v>0</v>
      </c>
      <c r="AB2234" s="99">
        <v>0</v>
      </c>
      <c r="AC2234" s="99">
        <v>0</v>
      </c>
      <c r="AD2234" s="99">
        <v>0</v>
      </c>
    </row>
    <row r="2235" spans="4:30" hidden="1" outlineLevel="1" x14ac:dyDescent="0.2">
      <c r="F2235" s="91" t="s">
        <v>224</v>
      </c>
      <c r="G2235" s="86" t="s">
        <v>682</v>
      </c>
      <c r="H2235" s="92">
        <v>0</v>
      </c>
      <c r="I2235" s="99">
        <v>0</v>
      </c>
      <c r="J2235" s="99">
        <v>0</v>
      </c>
      <c r="K2235" s="99">
        <v>0</v>
      </c>
      <c r="L2235" s="99">
        <v>0</v>
      </c>
      <c r="M2235" s="99">
        <v>0</v>
      </c>
      <c r="N2235" s="99">
        <v>0</v>
      </c>
      <c r="O2235" s="99">
        <v>0</v>
      </c>
      <c r="P2235" s="99">
        <v>0</v>
      </c>
      <c r="Q2235" s="99">
        <v>0</v>
      </c>
      <c r="R2235" s="99">
        <v>0</v>
      </c>
      <c r="S2235" s="99">
        <v>0</v>
      </c>
      <c r="T2235" s="99">
        <v>0</v>
      </c>
      <c r="U2235" s="99">
        <v>0</v>
      </c>
      <c r="V2235" s="99">
        <v>0</v>
      </c>
      <c r="W2235" s="99">
        <v>0</v>
      </c>
      <c r="X2235" s="99">
        <v>0</v>
      </c>
      <c r="Y2235" s="99">
        <v>0</v>
      </c>
      <c r="Z2235" s="99">
        <v>0</v>
      </c>
      <c r="AA2235" s="99">
        <v>0</v>
      </c>
      <c r="AB2235" s="99">
        <v>0</v>
      </c>
      <c r="AC2235" s="99">
        <v>0</v>
      </c>
      <c r="AD2235" s="99">
        <v>0</v>
      </c>
    </row>
    <row r="2236" spans="4:30" hidden="1" outlineLevel="1" x14ac:dyDescent="0.2">
      <c r="F2236" s="91" t="s">
        <v>224</v>
      </c>
      <c r="G2236" s="86" t="s">
        <v>681</v>
      </c>
      <c r="H2236" s="92">
        <v>0</v>
      </c>
      <c r="I2236" s="99">
        <v>0</v>
      </c>
      <c r="J2236" s="99">
        <v>0</v>
      </c>
      <c r="K2236" s="99">
        <v>0</v>
      </c>
      <c r="L2236" s="99">
        <v>0</v>
      </c>
      <c r="M2236" s="99">
        <v>0</v>
      </c>
      <c r="N2236" s="99">
        <v>0</v>
      </c>
      <c r="O2236" s="99">
        <v>0</v>
      </c>
      <c r="P2236" s="99">
        <v>0</v>
      </c>
      <c r="Q2236" s="99">
        <v>0</v>
      </c>
      <c r="R2236" s="99">
        <v>0</v>
      </c>
      <c r="S2236" s="99">
        <v>0</v>
      </c>
      <c r="T2236" s="99">
        <v>0</v>
      </c>
      <c r="U2236" s="99">
        <v>0</v>
      </c>
      <c r="V2236" s="99">
        <v>0</v>
      </c>
      <c r="W2236" s="99">
        <v>0</v>
      </c>
      <c r="X2236" s="99">
        <v>0</v>
      </c>
      <c r="Y2236" s="99">
        <v>0</v>
      </c>
      <c r="Z2236" s="99">
        <v>0</v>
      </c>
      <c r="AA2236" s="99">
        <v>0</v>
      </c>
      <c r="AB2236" s="99">
        <v>0</v>
      </c>
      <c r="AC2236" s="99">
        <v>0</v>
      </c>
      <c r="AD2236" s="99">
        <v>0</v>
      </c>
    </row>
    <row r="2237" spans="4:30" collapsed="1" x14ac:dyDescent="0.2">
      <c r="D2237" s="84" t="s">
        <v>420</v>
      </c>
      <c r="E2237" s="104">
        <v>3076557</v>
      </c>
      <c r="F2237" s="104" t="s">
        <v>224</v>
      </c>
      <c r="G2237" s="86" t="s">
        <v>679</v>
      </c>
      <c r="H2237" s="92">
        <v>3076557.0000000014</v>
      </c>
      <c r="I2237" s="99">
        <v>1515459.64737111</v>
      </c>
      <c r="J2237" s="99">
        <v>74914.585446306155</v>
      </c>
      <c r="K2237" s="99">
        <v>274407.83307609911</v>
      </c>
      <c r="L2237" s="99">
        <v>8637.3843282855523</v>
      </c>
      <c r="M2237" s="99">
        <v>809.98626412443105</v>
      </c>
      <c r="N2237" s="99">
        <v>283855.20366850909</v>
      </c>
      <c r="O2237" s="99">
        <v>208592.64022971995</v>
      </c>
      <c r="P2237" s="99">
        <v>38866.886001963685</v>
      </c>
      <c r="Q2237" s="99">
        <v>17563.222082851371</v>
      </c>
      <c r="R2237" s="99">
        <v>789.79846473855127</v>
      </c>
      <c r="S2237" s="99">
        <v>265812.54677927354</v>
      </c>
      <c r="T2237" s="99">
        <v>7286.6751996403627</v>
      </c>
      <c r="U2237" s="99">
        <v>119245.19812496509</v>
      </c>
      <c r="V2237" s="99">
        <v>630214.22269497847</v>
      </c>
      <c r="W2237" s="99">
        <v>113806.24328185502</v>
      </c>
      <c r="X2237" s="99">
        <v>870552.33930143889</v>
      </c>
      <c r="Y2237" s="99">
        <v>64058.46881963707</v>
      </c>
      <c r="Z2237" s="99">
        <v>1072.954866658773</v>
      </c>
      <c r="AA2237" s="99">
        <v>65131.423686295842</v>
      </c>
      <c r="AB2237" s="99">
        <v>831.25374706696732</v>
      </c>
      <c r="AC2237" s="99">
        <v>0</v>
      </c>
      <c r="AD2237" s="99">
        <v>0</v>
      </c>
    </row>
    <row r="2238" spans="4:30" hidden="1" outlineLevel="1" x14ac:dyDescent="0.2">
      <c r="F2238" s="91" t="s">
        <v>224</v>
      </c>
      <c r="G2238" s="86" t="s">
        <v>687</v>
      </c>
      <c r="H2238" s="92">
        <v>-3818.0000000000009</v>
      </c>
      <c r="I2238" s="99">
        <v>-1880.6818575644456</v>
      </c>
      <c r="J2238" s="99">
        <v>-92.968824316922095</v>
      </c>
      <c r="K2238" s="99">
        <v>-340.53947535655811</v>
      </c>
      <c r="L2238" s="99">
        <v>-10.718973633641189</v>
      </c>
      <c r="M2238" s="99">
        <v>-1.0051910484437889</v>
      </c>
      <c r="N2238" s="99">
        <v>-352.26364003864313</v>
      </c>
      <c r="O2238" s="99">
        <v>-258.86297585159991</v>
      </c>
      <c r="P2238" s="99">
        <v>-48.233714101671879</v>
      </c>
      <c r="Q2238" s="99">
        <v>-21.795917290765793</v>
      </c>
      <c r="R2238" s="99">
        <v>-0.98013803689377077</v>
      </c>
      <c r="S2238" s="99">
        <v>-329.87274528093133</v>
      </c>
      <c r="T2238" s="99">
        <v>-9.0427467822721646</v>
      </c>
      <c r="U2238" s="99">
        <v>-147.98301037202194</v>
      </c>
      <c r="V2238" s="99">
        <v>-782.09436790848588</v>
      </c>
      <c r="W2238" s="99">
        <v>-141.23328020580229</v>
      </c>
      <c r="X2238" s="99">
        <v>-1080.3534052685823</v>
      </c>
      <c r="Y2238" s="99">
        <v>-79.496409120121726</v>
      </c>
      <c r="Z2238" s="99">
        <v>-1.331534465606584</v>
      </c>
      <c r="AA2238" s="99">
        <v>-80.827943585728306</v>
      </c>
      <c r="AB2238" s="99">
        <v>-1.0315839447478727</v>
      </c>
      <c r="AC2238" s="99">
        <v>0</v>
      </c>
      <c r="AD2238" s="99">
        <v>0</v>
      </c>
    </row>
    <row r="2239" spans="4:30" hidden="1" outlineLevel="1" x14ac:dyDescent="0.2">
      <c r="F2239" s="91" t="s">
        <v>224</v>
      </c>
      <c r="G2239" s="86" t="s">
        <v>686</v>
      </c>
      <c r="H2239" s="92">
        <v>0</v>
      </c>
      <c r="I2239" s="99">
        <v>0</v>
      </c>
      <c r="J2239" s="99">
        <v>0</v>
      </c>
      <c r="K2239" s="99">
        <v>0</v>
      </c>
      <c r="L2239" s="99">
        <v>0</v>
      </c>
      <c r="M2239" s="99">
        <v>0</v>
      </c>
      <c r="N2239" s="99">
        <v>0</v>
      </c>
      <c r="O2239" s="99">
        <v>0</v>
      </c>
      <c r="P2239" s="99">
        <v>0</v>
      </c>
      <c r="Q2239" s="99">
        <v>0</v>
      </c>
      <c r="R2239" s="99">
        <v>0</v>
      </c>
      <c r="S2239" s="99">
        <v>0</v>
      </c>
      <c r="T2239" s="99">
        <v>0</v>
      </c>
      <c r="U2239" s="99">
        <v>0</v>
      </c>
      <c r="V2239" s="99">
        <v>0</v>
      </c>
      <c r="W2239" s="99">
        <v>0</v>
      </c>
      <c r="X2239" s="99">
        <v>0</v>
      </c>
      <c r="Y2239" s="99">
        <v>0</v>
      </c>
      <c r="Z2239" s="99">
        <v>0</v>
      </c>
      <c r="AA2239" s="99">
        <v>0</v>
      </c>
      <c r="AB2239" s="99">
        <v>0</v>
      </c>
      <c r="AC2239" s="99">
        <v>0</v>
      </c>
      <c r="AD2239" s="99">
        <v>0</v>
      </c>
    </row>
    <row r="2240" spans="4:30" hidden="1" outlineLevel="1" x14ac:dyDescent="0.2">
      <c r="F2240" s="91" t="s">
        <v>224</v>
      </c>
      <c r="G2240" s="86" t="s">
        <v>685</v>
      </c>
      <c r="H2240" s="92">
        <v>0</v>
      </c>
      <c r="I2240" s="99">
        <v>0</v>
      </c>
      <c r="J2240" s="99">
        <v>0</v>
      </c>
      <c r="K2240" s="99">
        <v>0</v>
      </c>
      <c r="L2240" s="99">
        <v>0</v>
      </c>
      <c r="M2240" s="99">
        <v>0</v>
      </c>
      <c r="N2240" s="99">
        <v>0</v>
      </c>
      <c r="O2240" s="99">
        <v>0</v>
      </c>
      <c r="P2240" s="99">
        <v>0</v>
      </c>
      <c r="Q2240" s="99">
        <v>0</v>
      </c>
      <c r="R2240" s="99">
        <v>0</v>
      </c>
      <c r="S2240" s="99">
        <v>0</v>
      </c>
      <c r="T2240" s="99">
        <v>0</v>
      </c>
      <c r="U2240" s="99">
        <v>0</v>
      </c>
      <c r="V2240" s="99">
        <v>0</v>
      </c>
      <c r="W2240" s="99">
        <v>0</v>
      </c>
      <c r="X2240" s="99">
        <v>0</v>
      </c>
      <c r="Y2240" s="99">
        <v>0</v>
      </c>
      <c r="Z2240" s="99">
        <v>0</v>
      </c>
      <c r="AA2240" s="99">
        <v>0</v>
      </c>
      <c r="AB2240" s="99">
        <v>0</v>
      </c>
      <c r="AC2240" s="99">
        <v>0</v>
      </c>
      <c r="AD2240" s="99">
        <v>0</v>
      </c>
    </row>
    <row r="2241" spans="3:30" hidden="1" outlineLevel="1" x14ac:dyDescent="0.2">
      <c r="F2241" s="91" t="s">
        <v>224</v>
      </c>
      <c r="G2241" s="86" t="s">
        <v>684</v>
      </c>
      <c r="H2241" s="92">
        <v>0</v>
      </c>
      <c r="I2241" s="99">
        <v>0</v>
      </c>
      <c r="J2241" s="99">
        <v>0</v>
      </c>
      <c r="K2241" s="99">
        <v>0</v>
      </c>
      <c r="L2241" s="99">
        <v>0</v>
      </c>
      <c r="M2241" s="99">
        <v>0</v>
      </c>
      <c r="N2241" s="99">
        <v>0</v>
      </c>
      <c r="O2241" s="99">
        <v>0</v>
      </c>
      <c r="P2241" s="99">
        <v>0</v>
      </c>
      <c r="Q2241" s="99">
        <v>0</v>
      </c>
      <c r="R2241" s="99">
        <v>0</v>
      </c>
      <c r="S2241" s="99">
        <v>0</v>
      </c>
      <c r="T2241" s="99">
        <v>0</v>
      </c>
      <c r="U2241" s="99">
        <v>0</v>
      </c>
      <c r="V2241" s="99">
        <v>0</v>
      </c>
      <c r="W2241" s="99">
        <v>0</v>
      </c>
      <c r="X2241" s="99">
        <v>0</v>
      </c>
      <c r="Y2241" s="99">
        <v>0</v>
      </c>
      <c r="Z2241" s="99">
        <v>0</v>
      </c>
      <c r="AA2241" s="99">
        <v>0</v>
      </c>
      <c r="AB2241" s="99">
        <v>0</v>
      </c>
      <c r="AC2241" s="99">
        <v>0</v>
      </c>
      <c r="AD2241" s="99">
        <v>0</v>
      </c>
    </row>
    <row r="2242" spans="3:30" hidden="1" outlineLevel="1" x14ac:dyDescent="0.2">
      <c r="F2242" s="91" t="s">
        <v>224</v>
      </c>
      <c r="G2242" s="86" t="s">
        <v>683</v>
      </c>
      <c r="H2242" s="92">
        <v>0</v>
      </c>
      <c r="I2242" s="99">
        <v>0</v>
      </c>
      <c r="J2242" s="99">
        <v>0</v>
      </c>
      <c r="K2242" s="99">
        <v>0</v>
      </c>
      <c r="L2242" s="99">
        <v>0</v>
      </c>
      <c r="M2242" s="99">
        <v>0</v>
      </c>
      <c r="N2242" s="99">
        <v>0</v>
      </c>
      <c r="O2242" s="99">
        <v>0</v>
      </c>
      <c r="P2242" s="99">
        <v>0</v>
      </c>
      <c r="Q2242" s="99">
        <v>0</v>
      </c>
      <c r="R2242" s="99">
        <v>0</v>
      </c>
      <c r="S2242" s="99">
        <v>0</v>
      </c>
      <c r="T2242" s="99">
        <v>0</v>
      </c>
      <c r="U2242" s="99">
        <v>0</v>
      </c>
      <c r="V2242" s="99">
        <v>0</v>
      </c>
      <c r="W2242" s="99">
        <v>0</v>
      </c>
      <c r="X2242" s="99">
        <v>0</v>
      </c>
      <c r="Y2242" s="99">
        <v>0</v>
      </c>
      <c r="Z2242" s="99">
        <v>0</v>
      </c>
      <c r="AA2242" s="99">
        <v>0</v>
      </c>
      <c r="AB2242" s="99">
        <v>0</v>
      </c>
      <c r="AC2242" s="99">
        <v>0</v>
      </c>
      <c r="AD2242" s="99">
        <v>0</v>
      </c>
    </row>
    <row r="2243" spans="3:30" hidden="1" outlineLevel="1" x14ac:dyDescent="0.2">
      <c r="F2243" s="91" t="s">
        <v>224</v>
      </c>
      <c r="G2243" s="86" t="s">
        <v>682</v>
      </c>
      <c r="H2243" s="92">
        <v>0</v>
      </c>
      <c r="I2243" s="99">
        <v>0</v>
      </c>
      <c r="J2243" s="99">
        <v>0</v>
      </c>
      <c r="K2243" s="99">
        <v>0</v>
      </c>
      <c r="L2243" s="99">
        <v>0</v>
      </c>
      <c r="M2243" s="99">
        <v>0</v>
      </c>
      <c r="N2243" s="99">
        <v>0</v>
      </c>
      <c r="O2243" s="99">
        <v>0</v>
      </c>
      <c r="P2243" s="99">
        <v>0</v>
      </c>
      <c r="Q2243" s="99">
        <v>0</v>
      </c>
      <c r="R2243" s="99">
        <v>0</v>
      </c>
      <c r="S2243" s="99">
        <v>0</v>
      </c>
      <c r="T2243" s="99">
        <v>0</v>
      </c>
      <c r="U2243" s="99">
        <v>0</v>
      </c>
      <c r="V2243" s="99">
        <v>0</v>
      </c>
      <c r="W2243" s="99">
        <v>0</v>
      </c>
      <c r="X2243" s="99">
        <v>0</v>
      </c>
      <c r="Y2243" s="99">
        <v>0</v>
      </c>
      <c r="Z2243" s="99">
        <v>0</v>
      </c>
      <c r="AA2243" s="99">
        <v>0</v>
      </c>
      <c r="AB2243" s="99">
        <v>0</v>
      </c>
      <c r="AC2243" s="99">
        <v>0</v>
      </c>
      <c r="AD2243" s="99">
        <v>0</v>
      </c>
    </row>
    <row r="2244" spans="3:30" hidden="1" outlineLevel="1" x14ac:dyDescent="0.2">
      <c r="F2244" s="91" t="s">
        <v>224</v>
      </c>
      <c r="G2244" s="86" t="s">
        <v>681</v>
      </c>
      <c r="H2244" s="92">
        <v>0</v>
      </c>
      <c r="I2244" s="99">
        <v>0</v>
      </c>
      <c r="J2244" s="99">
        <v>0</v>
      </c>
      <c r="K2244" s="99">
        <v>0</v>
      </c>
      <c r="L2244" s="99">
        <v>0</v>
      </c>
      <c r="M2244" s="99">
        <v>0</v>
      </c>
      <c r="N2244" s="99">
        <v>0</v>
      </c>
      <c r="O2244" s="99">
        <v>0</v>
      </c>
      <c r="P2244" s="99">
        <v>0</v>
      </c>
      <c r="Q2244" s="99">
        <v>0</v>
      </c>
      <c r="R2244" s="99">
        <v>0</v>
      </c>
      <c r="S2244" s="99">
        <v>0</v>
      </c>
      <c r="T2244" s="99">
        <v>0</v>
      </c>
      <c r="U2244" s="99">
        <v>0</v>
      </c>
      <c r="V2244" s="99">
        <v>0</v>
      </c>
      <c r="W2244" s="99">
        <v>0</v>
      </c>
      <c r="X2244" s="99">
        <v>0</v>
      </c>
      <c r="Y2244" s="99">
        <v>0</v>
      </c>
      <c r="Z2244" s="99">
        <v>0</v>
      </c>
      <c r="AA2244" s="99">
        <v>0</v>
      </c>
      <c r="AB2244" s="99">
        <v>0</v>
      </c>
      <c r="AC2244" s="99">
        <v>0</v>
      </c>
      <c r="AD2244" s="99">
        <v>0</v>
      </c>
    </row>
    <row r="2245" spans="3:30" collapsed="1" x14ac:dyDescent="0.2">
      <c r="D2245" s="84" t="s">
        <v>419</v>
      </c>
      <c r="E2245" s="104">
        <v>-3818</v>
      </c>
      <c r="F2245" s="104" t="s">
        <v>224</v>
      </c>
      <c r="G2245" s="86" t="s">
        <v>679</v>
      </c>
      <c r="H2245" s="92">
        <v>-3818.0000000000009</v>
      </c>
      <c r="I2245" s="99">
        <v>-1880.6818575644456</v>
      </c>
      <c r="J2245" s="99">
        <v>-92.968824316922095</v>
      </c>
      <c r="K2245" s="99">
        <v>-340.53947535655811</v>
      </c>
      <c r="L2245" s="99">
        <v>-10.718973633641189</v>
      </c>
      <c r="M2245" s="99">
        <v>-1.0051910484437889</v>
      </c>
      <c r="N2245" s="99">
        <v>-352.26364003864313</v>
      </c>
      <c r="O2245" s="99">
        <v>-258.86297585159991</v>
      </c>
      <c r="P2245" s="99">
        <v>-48.233714101671879</v>
      </c>
      <c r="Q2245" s="99">
        <v>-21.795917290765793</v>
      </c>
      <c r="R2245" s="99">
        <v>-0.98013803689377077</v>
      </c>
      <c r="S2245" s="99">
        <v>-329.87274528093133</v>
      </c>
      <c r="T2245" s="99">
        <v>-9.0427467822721646</v>
      </c>
      <c r="U2245" s="99">
        <v>-147.98301037202194</v>
      </c>
      <c r="V2245" s="99">
        <v>-782.09436790848588</v>
      </c>
      <c r="W2245" s="99">
        <v>-141.23328020580229</v>
      </c>
      <c r="X2245" s="99">
        <v>-1080.3534052685823</v>
      </c>
      <c r="Y2245" s="99">
        <v>-79.496409120121726</v>
      </c>
      <c r="Z2245" s="99">
        <v>-1.331534465606584</v>
      </c>
      <c r="AA2245" s="99">
        <v>-80.827943585728306</v>
      </c>
      <c r="AB2245" s="99">
        <v>-1.0315839447478727</v>
      </c>
      <c r="AC2245" s="99">
        <v>0</v>
      </c>
      <c r="AD2245" s="99">
        <v>0</v>
      </c>
    </row>
    <row r="2246" spans="3:30" hidden="1" outlineLevel="1" x14ac:dyDescent="0.2">
      <c r="E2246" s="93"/>
      <c r="F2246" s="93"/>
      <c r="G2246" s="86" t="s">
        <v>687</v>
      </c>
      <c r="H2246" s="93">
        <v>-4324466.989864463</v>
      </c>
      <c r="I2246" s="93">
        <v>-2130158.8819995872</v>
      </c>
      <c r="J2246" s="93">
        <v>-105301.36507203724</v>
      </c>
      <c r="K2246" s="93">
        <v>-385712.86535494967</v>
      </c>
      <c r="L2246" s="93">
        <v>-12140.871567288854</v>
      </c>
      <c r="M2246" s="93">
        <v>-1138.5320868261956</v>
      </c>
      <c r="N2246" s="93">
        <v>-398992.26900906471</v>
      </c>
      <c r="O2246" s="93">
        <v>-293201.77945739252</v>
      </c>
      <c r="P2246" s="93">
        <v>-54632.033638355184</v>
      </c>
      <c r="Q2246" s="93">
        <v>-24687.198752680113</v>
      </c>
      <c r="R2246" s="93">
        <v>-1110.1557323356903</v>
      </c>
      <c r="S2246" s="93">
        <v>-373631.16758076381</v>
      </c>
      <c r="T2246" s="93">
        <v>-10242.289145531446</v>
      </c>
      <c r="U2246" s="93">
        <v>-167613.3167665216</v>
      </c>
      <c r="V2246" s="93">
        <v>-885841.08878448384</v>
      </c>
      <c r="W2246" s="93">
        <v>-159968.21847047401</v>
      </c>
      <c r="X2246" s="93">
        <v>-1223664.9131670105</v>
      </c>
      <c r="Y2246" s="93">
        <v>-90041.801218629276</v>
      </c>
      <c r="Z2246" s="93">
        <v>-1508.1657523264771</v>
      </c>
      <c r="AA2246" s="93">
        <v>-91549.966970955749</v>
      </c>
      <c r="AB2246" s="93">
        <v>-1168.4260650435676</v>
      </c>
      <c r="AC2246" s="93">
        <v>0</v>
      </c>
      <c r="AD2246" s="93">
        <v>0</v>
      </c>
    </row>
    <row r="2247" spans="3:30" hidden="1" outlineLevel="1" x14ac:dyDescent="0.2">
      <c r="E2247" s="93"/>
      <c r="F2247" s="93"/>
      <c r="G2247" s="86" t="s">
        <v>686</v>
      </c>
      <c r="H2247" s="93">
        <v>-1536188.8512235882</v>
      </c>
      <c r="I2247" s="93">
        <v>-756700.49824226554</v>
      </c>
      <c r="J2247" s="93">
        <v>-37406.409488480924</v>
      </c>
      <c r="K2247" s="93">
        <v>-137017.53416560357</v>
      </c>
      <c r="L2247" s="93">
        <v>-4312.8255087897314</v>
      </c>
      <c r="M2247" s="93">
        <v>-404.4429758955207</v>
      </c>
      <c r="N2247" s="93">
        <v>-141734.80265028885</v>
      </c>
      <c r="O2247" s="93">
        <v>-104154.64051801697</v>
      </c>
      <c r="P2247" s="93">
        <v>-19407.043964403954</v>
      </c>
      <c r="Q2247" s="93">
        <v>-8769.6818083462167</v>
      </c>
      <c r="R2247" s="93">
        <v>-394.36278809229566</v>
      </c>
      <c r="S2247" s="93">
        <v>-132725.72907885944</v>
      </c>
      <c r="T2247" s="93">
        <v>-3638.3883686130107</v>
      </c>
      <c r="U2247" s="93">
        <v>-59541.605737036334</v>
      </c>
      <c r="V2247" s="93">
        <v>-314679.05934671947</v>
      </c>
      <c r="W2247" s="93">
        <v>-56825.822544235336</v>
      </c>
      <c r="X2247" s="93">
        <v>-434684.87599660421</v>
      </c>
      <c r="Y2247" s="93">
        <v>-31985.724830445302</v>
      </c>
      <c r="Z2247" s="93">
        <v>-535.74866450623176</v>
      </c>
      <c r="AA2247" s="93">
        <v>-32521.47349495153</v>
      </c>
      <c r="AB2247" s="93">
        <v>-415.06227213801259</v>
      </c>
      <c r="AC2247" s="93">
        <v>0</v>
      </c>
      <c r="AD2247" s="93">
        <v>0</v>
      </c>
    </row>
    <row r="2248" spans="3:30" hidden="1" outlineLevel="1" x14ac:dyDescent="0.2">
      <c r="E2248" s="93"/>
      <c r="F2248" s="93"/>
      <c r="G2248" s="86" t="s">
        <v>685</v>
      </c>
      <c r="H2248" s="93">
        <v>-362409.7461769114</v>
      </c>
      <c r="I2248" s="93">
        <v>-176445.5025690131</v>
      </c>
      <c r="J2248" s="93">
        <v>-8515.4907721017098</v>
      </c>
      <c r="K2248" s="93">
        <v>-30978.939060721492</v>
      </c>
      <c r="L2248" s="93">
        <v>-956.91028018314819</v>
      </c>
      <c r="M2248" s="93">
        <v>-119.17811461381837</v>
      </c>
      <c r="N2248" s="93">
        <v>-32055.027455518455</v>
      </c>
      <c r="O2248" s="93">
        <v>-23405.072655463282</v>
      </c>
      <c r="P2248" s="93">
        <v>-4350.9757080061399</v>
      </c>
      <c r="Q2248" s="93">
        <v>-2588.8823898175824</v>
      </c>
      <c r="R2248" s="93">
        <v>0</v>
      </c>
      <c r="S2248" s="93">
        <v>-30344.930753287004</v>
      </c>
      <c r="T2248" s="93">
        <v>-817.26494937787731</v>
      </c>
      <c r="U2248" s="93">
        <v>-13379.093834375008</v>
      </c>
      <c r="V2248" s="93">
        <v>-93207.90699812962</v>
      </c>
      <c r="W2248" s="93">
        <v>0</v>
      </c>
      <c r="X2248" s="93">
        <v>-107404.2657818825</v>
      </c>
      <c r="Y2248" s="93">
        <v>-7044.2411579549271</v>
      </c>
      <c r="Z2248" s="93">
        <v>-117.42769148136436</v>
      </c>
      <c r="AA2248" s="93">
        <v>-7161.6688494362916</v>
      </c>
      <c r="AB2248" s="93">
        <v>-94.066246412153731</v>
      </c>
      <c r="AC2248" s="93">
        <v>-319.84534715833843</v>
      </c>
      <c r="AD2248" s="93">
        <v>-68.948402101837047</v>
      </c>
    </row>
    <row r="2249" spans="3:30" hidden="1" outlineLevel="1" x14ac:dyDescent="0.2">
      <c r="E2249" s="93"/>
      <c r="F2249" s="93"/>
      <c r="G2249" s="86" t="s">
        <v>684</v>
      </c>
      <c r="H2249" s="93">
        <v>308493.73188530206</v>
      </c>
      <c r="I2249" s="93">
        <v>206179.51843930312</v>
      </c>
      <c r="J2249" s="93">
        <v>9718.7642599798819</v>
      </c>
      <c r="K2249" s="93">
        <v>35289.429501218132</v>
      </c>
      <c r="L2249" s="93">
        <v>1090.6269977890718</v>
      </c>
      <c r="M2249" s="93">
        <v>0</v>
      </c>
      <c r="N2249" s="93">
        <v>36380.056499007202</v>
      </c>
      <c r="O2249" s="93">
        <v>26460.904061034907</v>
      </c>
      <c r="P2249" s="93">
        <v>4928.3451620282885</v>
      </c>
      <c r="Q2249" s="93">
        <v>0</v>
      </c>
      <c r="R2249" s="93">
        <v>0</v>
      </c>
      <c r="S2249" s="93">
        <v>31389.249223063194</v>
      </c>
      <c r="T2249" s="93">
        <v>943.31492316028425</v>
      </c>
      <c r="U2249" s="93">
        <v>15213.535134078686</v>
      </c>
      <c r="V2249" s="93">
        <v>0</v>
      </c>
      <c r="W2249" s="93">
        <v>0</v>
      </c>
      <c r="X2249" s="93">
        <v>16156.850057238969</v>
      </c>
      <c r="Y2249" s="93">
        <v>7979.1786015224861</v>
      </c>
      <c r="Z2249" s="93">
        <v>133.12393366945122</v>
      </c>
      <c r="AA2249" s="93">
        <v>8112.3025351919368</v>
      </c>
      <c r="AB2249" s="93">
        <v>107.85269222718181</v>
      </c>
      <c r="AC2249" s="93">
        <v>369.48833964177544</v>
      </c>
      <c r="AD2249" s="93">
        <v>79.649839648752604</v>
      </c>
    </row>
    <row r="2250" spans="3:30" hidden="1" outlineLevel="1" x14ac:dyDescent="0.2">
      <c r="E2250" s="93"/>
      <c r="F2250" s="93"/>
      <c r="G2250" s="86" t="s">
        <v>683</v>
      </c>
      <c r="H2250" s="93">
        <v>160303.93995061846</v>
      </c>
      <c r="I2250" s="93">
        <v>119859.48859888541</v>
      </c>
      <c r="J2250" s="93">
        <v>5778.46414569435</v>
      </c>
      <c r="K2250" s="93">
        <v>17436.034429846066</v>
      </c>
      <c r="L2250" s="93">
        <v>0</v>
      </c>
      <c r="M2250" s="93">
        <v>0</v>
      </c>
      <c r="N2250" s="93">
        <v>17436.034429846066</v>
      </c>
      <c r="O2250" s="93">
        <v>11110.309003894334</v>
      </c>
      <c r="P2250" s="93">
        <v>0</v>
      </c>
      <c r="Q2250" s="93">
        <v>0</v>
      </c>
      <c r="R2250" s="93">
        <v>0</v>
      </c>
      <c r="S2250" s="93">
        <v>11110.309003894334</v>
      </c>
      <c r="T2250" s="93">
        <v>300.3994475212366</v>
      </c>
      <c r="U2250" s="93">
        <v>0</v>
      </c>
      <c r="V2250" s="93">
        <v>0</v>
      </c>
      <c r="W2250" s="93">
        <v>0</v>
      </c>
      <c r="X2250" s="93">
        <v>300.3994475212366</v>
      </c>
      <c r="Y2250" s="93">
        <v>4097.9718461672001</v>
      </c>
      <c r="Z2250" s="93">
        <v>0</v>
      </c>
      <c r="AA2250" s="93">
        <v>4097.9718461672001</v>
      </c>
      <c r="AB2250" s="93">
        <v>42.524785674512614</v>
      </c>
      <c r="AC2250" s="93">
        <v>1443.8800305176828</v>
      </c>
      <c r="AD2250" s="93">
        <v>234.86766241769277</v>
      </c>
    </row>
    <row r="2251" spans="3:30" hidden="1" outlineLevel="1" x14ac:dyDescent="0.2">
      <c r="E2251" s="93"/>
      <c r="F2251" s="93"/>
      <c r="G2251" s="86" t="s">
        <v>682</v>
      </c>
      <c r="H2251" s="93">
        <v>9754.4360444271497</v>
      </c>
      <c r="I2251" s="93">
        <v>3660.1286392737507</v>
      </c>
      <c r="J2251" s="93">
        <v>237.19998682489228</v>
      </c>
      <c r="K2251" s="93">
        <v>795.83166916106859</v>
      </c>
      <c r="L2251" s="93">
        <v>25.293337169581402</v>
      </c>
      <c r="M2251" s="93">
        <v>2.3317500026131057</v>
      </c>
      <c r="N2251" s="93">
        <v>823.45675633326312</v>
      </c>
      <c r="O2251" s="93">
        <v>725.57083721940114</v>
      </c>
      <c r="P2251" s="93">
        <v>134.50687202889759</v>
      </c>
      <c r="Q2251" s="93">
        <v>61.11647982186993</v>
      </c>
      <c r="R2251" s="93">
        <v>2.8317794218021555</v>
      </c>
      <c r="S2251" s="93">
        <v>924.02596849197084</v>
      </c>
      <c r="T2251" s="93">
        <v>27.805249436232291</v>
      </c>
      <c r="U2251" s="93">
        <v>488.21852562292668</v>
      </c>
      <c r="V2251" s="93">
        <v>2771.9020904738431</v>
      </c>
      <c r="W2251" s="93">
        <v>525.89470199641642</v>
      </c>
      <c r="X2251" s="93">
        <v>3813.8205675294184</v>
      </c>
      <c r="Y2251" s="93">
        <v>196.57901102519776</v>
      </c>
      <c r="Z2251" s="93">
        <v>3.1999929221792813</v>
      </c>
      <c r="AA2251" s="93">
        <v>199.77900394737705</v>
      </c>
      <c r="AB2251" s="93">
        <v>3.5693346960273482</v>
      </c>
      <c r="AC2251" s="93">
        <v>77.182083172395593</v>
      </c>
      <c r="AD2251" s="93">
        <v>15.273704158052178</v>
      </c>
    </row>
    <row r="2252" spans="3:30" hidden="1" outlineLevel="1" x14ac:dyDescent="0.2">
      <c r="F2252" s="93"/>
      <c r="G2252" s="86" t="s">
        <v>681</v>
      </c>
      <c r="H2252" s="93">
        <v>78975.479384614664</v>
      </c>
      <c r="I2252" s="93">
        <v>37853.030784457922</v>
      </c>
      <c r="J2252" s="93">
        <v>9674.6776142081144</v>
      </c>
      <c r="K2252" s="93">
        <v>2748.2226041124977</v>
      </c>
      <c r="L2252" s="93">
        <v>866.66683134632069</v>
      </c>
      <c r="M2252" s="93">
        <v>140.58250890564972</v>
      </c>
      <c r="N2252" s="93">
        <v>3755.4719443644681</v>
      </c>
      <c r="O2252" s="93">
        <v>767.1392795060741</v>
      </c>
      <c r="P2252" s="93">
        <v>226.19649760871988</v>
      </c>
      <c r="Q2252" s="93">
        <v>489.71839320722279</v>
      </c>
      <c r="R2252" s="93">
        <v>86.040926665640882</v>
      </c>
      <c r="S2252" s="93">
        <v>1569.0950969876578</v>
      </c>
      <c r="T2252" s="93">
        <v>5.2817255134405015</v>
      </c>
      <c r="U2252" s="93">
        <v>134.21056421660657</v>
      </c>
      <c r="V2252" s="93">
        <v>720.19238591158751</v>
      </c>
      <c r="W2252" s="93">
        <v>129.06395547445757</v>
      </c>
      <c r="X2252" s="93">
        <v>988.74863111609204</v>
      </c>
      <c r="Y2252" s="93">
        <v>212.28703812445497</v>
      </c>
      <c r="Z2252" s="93">
        <v>3.8329838237085325</v>
      </c>
      <c r="AA2252" s="93">
        <v>216.1200219481635</v>
      </c>
      <c r="AB2252" s="93">
        <v>4.0502075700271645</v>
      </c>
      <c r="AC2252" s="93">
        <v>22156.099919062432</v>
      </c>
      <c r="AD2252" s="93">
        <v>2758.1851648997849</v>
      </c>
    </row>
    <row r="2253" spans="3:30" collapsed="1" x14ac:dyDescent="0.2">
      <c r="C2253" s="86" t="s">
        <v>418</v>
      </c>
      <c r="E2253" s="93">
        <v>-5665538</v>
      </c>
      <c r="F2253" s="93"/>
      <c r="G2253" s="86" t="s">
        <v>679</v>
      </c>
      <c r="H2253" s="93">
        <v>-5665538</v>
      </c>
      <c r="I2253" s="93">
        <v>-2695752.7163489466</v>
      </c>
      <c r="J2253" s="93">
        <v>-125814.15932591265</v>
      </c>
      <c r="K2253" s="93">
        <v>-497439.82037693675</v>
      </c>
      <c r="L2253" s="93">
        <v>-15428.020189956758</v>
      </c>
      <c r="M2253" s="93">
        <v>-1519.2389184272708</v>
      </c>
      <c r="N2253" s="93">
        <v>-514387.07948532101</v>
      </c>
      <c r="O2253" s="93">
        <v>-381697.56944921811</v>
      </c>
      <c r="P2253" s="93">
        <v>-73101.00477909937</v>
      </c>
      <c r="Q2253" s="93">
        <v>-35494.928077814824</v>
      </c>
      <c r="R2253" s="93">
        <v>-1415.6458143405428</v>
      </c>
      <c r="S2253" s="93">
        <v>-491709.14812047291</v>
      </c>
      <c r="T2253" s="93">
        <v>-13421.141117891144</v>
      </c>
      <c r="U2253" s="93">
        <v>-224698.05211401469</v>
      </c>
      <c r="V2253" s="93">
        <v>-1290235.9606529474</v>
      </c>
      <c r="W2253" s="93">
        <v>-216139.08235723845</v>
      </c>
      <c r="X2253" s="93">
        <v>-1744494.2362420922</v>
      </c>
      <c r="Y2253" s="93">
        <v>-116585.7507101902</v>
      </c>
      <c r="Z2253" s="93">
        <v>-2021.1851978987343</v>
      </c>
      <c r="AA2253" s="93">
        <v>-118606.93590808887</v>
      </c>
      <c r="AB2253" s="93">
        <v>-1519.5575634259853</v>
      </c>
      <c r="AC2253" s="93">
        <v>23726.805025235943</v>
      </c>
      <c r="AD2253" s="93">
        <v>3019.0279690224452</v>
      </c>
    </row>
    <row r="2254" spans="3:30" x14ac:dyDescent="0.2">
      <c r="F2254" s="113"/>
    </row>
    <row r="2255" spans="3:30" hidden="1" outlineLevel="1" x14ac:dyDescent="0.2">
      <c r="E2255" s="93"/>
      <c r="F2255" s="93"/>
      <c r="G2255" s="86" t="s">
        <v>687</v>
      </c>
      <c r="H2255" s="92">
        <v>33246767.062430061</v>
      </c>
      <c r="I2255" s="92">
        <v>16376791.942635776</v>
      </c>
      <c r="J2255" s="92">
        <v>809563.34367016552</v>
      </c>
      <c r="K2255" s="92">
        <v>2965384.1311528622</v>
      </c>
      <c r="L2255" s="92">
        <v>93339.764155578348</v>
      </c>
      <c r="M2255" s="92">
        <v>8753.1044109089817</v>
      </c>
      <c r="N2255" s="92">
        <v>3067476.9997193492</v>
      </c>
      <c r="O2255" s="92">
        <v>2254153.2370941848</v>
      </c>
      <c r="P2255" s="92">
        <v>420014.42045419919</v>
      </c>
      <c r="Q2255" s="92">
        <v>189796.69593454211</v>
      </c>
      <c r="R2255" s="92">
        <v>8534.9452597262098</v>
      </c>
      <c r="S2255" s="92">
        <v>2872499.2987426529</v>
      </c>
      <c r="T2255" s="92">
        <v>78743.346221776213</v>
      </c>
      <c r="U2255" s="92">
        <v>1288621.4444829186</v>
      </c>
      <c r="V2255" s="92">
        <v>6810400.5423498945</v>
      </c>
      <c r="W2255" s="92">
        <v>1229845.460572347</v>
      </c>
      <c r="X2255" s="92">
        <v>9407610.7936269343</v>
      </c>
      <c r="Y2255" s="92">
        <v>692246.88222009619</v>
      </c>
      <c r="Z2255" s="92">
        <v>11594.870668836926</v>
      </c>
      <c r="AA2255" s="92">
        <v>703841.75288893317</v>
      </c>
      <c r="AB2255" s="92">
        <v>8982.9311462480982</v>
      </c>
      <c r="AC2255" s="92">
        <v>0</v>
      </c>
      <c r="AD2255" s="92">
        <v>0</v>
      </c>
    </row>
    <row r="2256" spans="3:30" hidden="1" outlineLevel="1" x14ac:dyDescent="0.2">
      <c r="E2256" s="93"/>
      <c r="F2256" s="93"/>
      <c r="G2256" s="86" t="s">
        <v>686</v>
      </c>
      <c r="H2256" s="92">
        <v>12094192.714172089</v>
      </c>
      <c r="I2256" s="92">
        <v>5957393.614308944</v>
      </c>
      <c r="J2256" s="92">
        <v>294495.25345700997</v>
      </c>
      <c r="K2256" s="92">
        <v>1078719.2356587925</v>
      </c>
      <c r="L2256" s="92">
        <v>33954.251656203764</v>
      </c>
      <c r="M2256" s="92">
        <v>3184.1210724043663</v>
      </c>
      <c r="N2256" s="92">
        <v>1115857.6083874006</v>
      </c>
      <c r="O2256" s="92">
        <v>819994.42548803671</v>
      </c>
      <c r="P2256" s="92">
        <v>152788.85114350429</v>
      </c>
      <c r="Q2256" s="92">
        <v>69042.436903267953</v>
      </c>
      <c r="R2256" s="92">
        <v>3104.7612112843299</v>
      </c>
      <c r="S2256" s="92">
        <v>1044930.4747460933</v>
      </c>
      <c r="T2256" s="92">
        <v>28644.505565809082</v>
      </c>
      <c r="U2256" s="92">
        <v>468762.45308081724</v>
      </c>
      <c r="V2256" s="92">
        <v>2477422.7360277185</v>
      </c>
      <c r="W2256" s="92">
        <v>447381.48466831807</v>
      </c>
      <c r="X2256" s="92">
        <v>3422211.1793426634</v>
      </c>
      <c r="Y2256" s="92">
        <v>251818.98689979559</v>
      </c>
      <c r="Z2256" s="92">
        <v>4217.8717738628002</v>
      </c>
      <c r="AA2256" s="92">
        <v>256036.85867365843</v>
      </c>
      <c r="AB2256" s="92">
        <v>3267.7252563191778</v>
      </c>
      <c r="AC2256" s="92">
        <v>0</v>
      </c>
      <c r="AD2256" s="92">
        <v>0</v>
      </c>
    </row>
    <row r="2257" spans="1:30" hidden="1" outlineLevel="1" x14ac:dyDescent="0.2">
      <c r="E2257" s="93"/>
      <c r="F2257" s="93"/>
      <c r="G2257" s="86" t="s">
        <v>685</v>
      </c>
      <c r="H2257" s="92">
        <v>2853047.623906909</v>
      </c>
      <c r="I2257" s="92">
        <v>1389055.9709391573</v>
      </c>
      <c r="J2257" s="92">
        <v>67037.658258468204</v>
      </c>
      <c r="K2257" s="92">
        <v>243879.7229123172</v>
      </c>
      <c r="L2257" s="92">
        <v>7533.2151796930812</v>
      </c>
      <c r="M2257" s="92">
        <v>938.22210993927717</v>
      </c>
      <c r="N2257" s="92">
        <v>252351.16020194956</v>
      </c>
      <c r="O2257" s="92">
        <v>184254.94245522111</v>
      </c>
      <c r="P2257" s="92">
        <v>34252.778895587122</v>
      </c>
      <c r="Q2257" s="92">
        <v>20380.811577947734</v>
      </c>
      <c r="R2257" s="92">
        <v>0</v>
      </c>
      <c r="S2257" s="92">
        <v>238888.53292875594</v>
      </c>
      <c r="T2257" s="92">
        <v>6433.8662150292421</v>
      </c>
      <c r="U2257" s="92">
        <v>105326.0633215913</v>
      </c>
      <c r="V2257" s="92">
        <v>733773.30603172304</v>
      </c>
      <c r="W2257" s="92">
        <v>0</v>
      </c>
      <c r="X2257" s="92">
        <v>845533.23556834343</v>
      </c>
      <c r="Y2257" s="92">
        <v>55455.339460213843</v>
      </c>
      <c r="Z2257" s="92">
        <v>924.44201541488303</v>
      </c>
      <c r="AA2257" s="92">
        <v>56379.781475628733</v>
      </c>
      <c r="AB2257" s="92">
        <v>740.53052835126766</v>
      </c>
      <c r="AC2257" s="92">
        <v>2517.9621060254867</v>
      </c>
      <c r="AD2257" s="92">
        <v>542.79190022885939</v>
      </c>
    </row>
    <row r="2258" spans="1:30" hidden="1" outlineLevel="1" x14ac:dyDescent="0.2">
      <c r="E2258" s="93"/>
      <c r="F2258" s="93"/>
      <c r="G2258" s="86" t="s">
        <v>684</v>
      </c>
      <c r="H2258" s="92">
        <v>16745259.481892193</v>
      </c>
      <c r="I2258" s="92">
        <v>11191571.105896428</v>
      </c>
      <c r="J2258" s="92">
        <v>527541.44592218485</v>
      </c>
      <c r="K2258" s="92">
        <v>1915535.3671352614</v>
      </c>
      <c r="L2258" s="92">
        <v>59200.010205475381</v>
      </c>
      <c r="M2258" s="92">
        <v>0</v>
      </c>
      <c r="N2258" s="92">
        <v>1974735.3773407368</v>
      </c>
      <c r="O2258" s="92">
        <v>1436316.7183968164</v>
      </c>
      <c r="P2258" s="92">
        <v>267514.08545692917</v>
      </c>
      <c r="Q2258" s="92">
        <v>0</v>
      </c>
      <c r="R2258" s="92">
        <v>0</v>
      </c>
      <c r="S2258" s="92">
        <v>1703830.8038537456</v>
      </c>
      <c r="T2258" s="92">
        <v>51203.805876137296</v>
      </c>
      <c r="U2258" s="92">
        <v>825801.52244956745</v>
      </c>
      <c r="V2258" s="92">
        <v>0</v>
      </c>
      <c r="W2258" s="92">
        <v>0</v>
      </c>
      <c r="X2258" s="92">
        <v>877005.32832570467</v>
      </c>
      <c r="Y2258" s="92">
        <v>433115.49741481664</v>
      </c>
      <c r="Z2258" s="92">
        <v>7226.0619329989495</v>
      </c>
      <c r="AA2258" s="92">
        <v>440341.55934781558</v>
      </c>
      <c r="AB2258" s="92">
        <v>5854.3209488492785</v>
      </c>
      <c r="AC2258" s="92">
        <v>20056.090232444119</v>
      </c>
      <c r="AD2258" s="92">
        <v>4323.4500242791246</v>
      </c>
    </row>
    <row r="2259" spans="1:30" hidden="1" outlineLevel="1" x14ac:dyDescent="0.2">
      <c r="E2259" s="93"/>
      <c r="F2259" s="93"/>
      <c r="G2259" s="86" t="s">
        <v>683</v>
      </c>
      <c r="H2259" s="92">
        <v>8683641.6658603214</v>
      </c>
      <c r="I2259" s="92">
        <v>6492771.4787709797</v>
      </c>
      <c r="J2259" s="92">
        <v>313018.58229865559</v>
      </c>
      <c r="K2259" s="92">
        <v>944507.50935396622</v>
      </c>
      <c r="L2259" s="92">
        <v>0</v>
      </c>
      <c r="M2259" s="92">
        <v>0</v>
      </c>
      <c r="N2259" s="92">
        <v>944507.50935396622</v>
      </c>
      <c r="O2259" s="92">
        <v>601843.86120840127</v>
      </c>
      <c r="P2259" s="92">
        <v>0</v>
      </c>
      <c r="Q2259" s="92">
        <v>0</v>
      </c>
      <c r="R2259" s="92">
        <v>0</v>
      </c>
      <c r="S2259" s="92">
        <v>601843.86120840127</v>
      </c>
      <c r="T2259" s="92">
        <v>16272.595419054558</v>
      </c>
      <c r="U2259" s="92">
        <v>0</v>
      </c>
      <c r="V2259" s="92">
        <v>0</v>
      </c>
      <c r="W2259" s="92">
        <v>0</v>
      </c>
      <c r="X2259" s="92">
        <v>16272.595419054558</v>
      </c>
      <c r="Y2259" s="92">
        <v>221986.55304331306</v>
      </c>
      <c r="Z2259" s="92">
        <v>0</v>
      </c>
      <c r="AA2259" s="92">
        <v>221986.55304331306</v>
      </c>
      <c r="AB2259" s="92">
        <v>2303.5616019714253</v>
      </c>
      <c r="AC2259" s="92">
        <v>78214.776239245184</v>
      </c>
      <c r="AD2259" s="92">
        <v>12722.747924734489</v>
      </c>
    </row>
    <row r="2260" spans="1:30" hidden="1" outlineLevel="1" x14ac:dyDescent="0.2">
      <c r="E2260" s="93"/>
      <c r="F2260" s="93"/>
      <c r="G2260" s="86" t="s">
        <v>682</v>
      </c>
      <c r="H2260" s="92">
        <v>609192.1876851439</v>
      </c>
      <c r="I2260" s="92">
        <v>228585.41106967413</v>
      </c>
      <c r="J2260" s="92">
        <v>14813.811709319541</v>
      </c>
      <c r="K2260" s="92">
        <v>49701.944157226062</v>
      </c>
      <c r="L2260" s="92">
        <v>1579.6406203307231</v>
      </c>
      <c r="M2260" s="92">
        <v>145.62439886396726</v>
      </c>
      <c r="N2260" s="92">
        <v>51427.209176420751</v>
      </c>
      <c r="O2260" s="92">
        <v>45313.955992233554</v>
      </c>
      <c r="P2260" s="92">
        <v>8400.3355249618635</v>
      </c>
      <c r="Q2260" s="92">
        <v>3816.8974481688169</v>
      </c>
      <c r="R2260" s="92">
        <v>176.85265382359046</v>
      </c>
      <c r="S2260" s="92">
        <v>57708.041619187825</v>
      </c>
      <c r="T2260" s="92">
        <v>1736.5166633971442</v>
      </c>
      <c r="U2260" s="92">
        <v>30490.631169042936</v>
      </c>
      <c r="V2260" s="92">
        <v>173113.14471219675</v>
      </c>
      <c r="W2260" s="92">
        <v>32843.615206668605</v>
      </c>
      <c r="X2260" s="92">
        <v>238183.90775130541</v>
      </c>
      <c r="Y2260" s="92">
        <v>12276.916598150205</v>
      </c>
      <c r="Z2260" s="92">
        <v>199.8486309162999</v>
      </c>
      <c r="AA2260" s="92">
        <v>12476.765229066503</v>
      </c>
      <c r="AB2260" s="92">
        <v>222.91507188625852</v>
      </c>
      <c r="AC2260" s="92">
        <v>4820.2399281454</v>
      </c>
      <c r="AD2260" s="92">
        <v>953.88613013823112</v>
      </c>
    </row>
    <row r="2261" spans="1:30" hidden="1" outlineLevel="1" x14ac:dyDescent="0.2">
      <c r="E2261" s="93"/>
      <c r="F2261" s="93"/>
      <c r="G2261" s="86" t="s">
        <v>681</v>
      </c>
      <c r="H2261" s="92">
        <v>4308342.2640532879</v>
      </c>
      <c r="I2261" s="92">
        <v>2080056.2867893858</v>
      </c>
      <c r="J2261" s="92">
        <v>527767.24293896975</v>
      </c>
      <c r="K2261" s="92">
        <v>149949.80530452443</v>
      </c>
      <c r="L2261" s="92">
        <v>46953.319062815055</v>
      </c>
      <c r="M2261" s="92">
        <v>7614.7350822363669</v>
      </c>
      <c r="N2261" s="92">
        <v>204517.85944957586</v>
      </c>
      <c r="O2261" s="92">
        <v>41648.346801952292</v>
      </c>
      <c r="P2261" s="92">
        <v>12264.310886377549</v>
      </c>
      <c r="Q2261" s="92">
        <v>26525.126642695453</v>
      </c>
      <c r="R2261" s="92">
        <v>4660.084419820424</v>
      </c>
      <c r="S2261" s="92">
        <v>85097.868750845722</v>
      </c>
      <c r="T2261" s="92">
        <v>286.77668973779197</v>
      </c>
      <c r="U2261" s="92">
        <v>7277.0748537218424</v>
      </c>
      <c r="V2261" s="92">
        <v>39008.684837530207</v>
      </c>
      <c r="W2261" s="92">
        <v>6990.284657813153</v>
      </c>
      <c r="X2261" s="92">
        <v>53562.821038803006</v>
      </c>
      <c r="Y2261" s="92">
        <v>11523.889418820519</v>
      </c>
      <c r="Z2261" s="92">
        <v>207.81664316924125</v>
      </c>
      <c r="AA2261" s="92">
        <v>11731.70606198976</v>
      </c>
      <c r="AB2261" s="92">
        <v>220.94777989430759</v>
      </c>
      <c r="AC2261" s="92">
        <v>1195762.9816880648</v>
      </c>
      <c r="AD2261" s="92">
        <v>149624.549555759</v>
      </c>
    </row>
    <row r="2262" spans="1:30" collapsed="1" x14ac:dyDescent="0.2">
      <c r="B2262" s="2" t="s">
        <v>417</v>
      </c>
      <c r="E2262" s="101">
        <v>78540443</v>
      </c>
      <c r="F2262" s="91"/>
      <c r="G2262" s="86" t="s">
        <v>679</v>
      </c>
      <c r="H2262" s="92">
        <v>78540443</v>
      </c>
      <c r="I2262" s="92">
        <v>43716225.810410336</v>
      </c>
      <c r="J2262" s="92">
        <v>2554237.3382547735</v>
      </c>
      <c r="K2262" s="92">
        <v>7347677.7156749507</v>
      </c>
      <c r="L2262" s="92">
        <v>242560.20088009635</v>
      </c>
      <c r="M2262" s="92">
        <v>20635.807074352957</v>
      </c>
      <c r="N2262" s="92">
        <v>7610873.7236293983</v>
      </c>
      <c r="O2262" s="92">
        <v>5383525.4874368459</v>
      </c>
      <c r="P2262" s="92">
        <v>895234.78236155922</v>
      </c>
      <c r="Q2262" s="92">
        <v>309561.96850662207</v>
      </c>
      <c r="R2262" s="92">
        <v>16476.643544654551</v>
      </c>
      <c r="S2262" s="92">
        <v>6604798.8818496829</v>
      </c>
      <c r="T2262" s="92">
        <v>183321.41265094132</v>
      </c>
      <c r="U2262" s="92">
        <v>2726279.1893576593</v>
      </c>
      <c r="V2262" s="92">
        <v>10233718.413959065</v>
      </c>
      <c r="W2262" s="92">
        <v>1717060.845105147</v>
      </c>
      <c r="X2262" s="92">
        <v>14860379.861072812</v>
      </c>
      <c r="Y2262" s="92">
        <v>1678424.065055206</v>
      </c>
      <c r="Z2262" s="92">
        <v>24370.911665199099</v>
      </c>
      <c r="AA2262" s="92">
        <v>1702794.976720405</v>
      </c>
      <c r="AB2262" s="92">
        <v>21592.932333519813</v>
      </c>
      <c r="AC2262" s="92">
        <v>1301372.0501939252</v>
      </c>
      <c r="AD2262" s="92">
        <v>168167.42553513972</v>
      </c>
    </row>
    <row r="2263" spans="1:30" s="86" customFormat="1" x14ac:dyDescent="0.2">
      <c r="A2263" s="87"/>
      <c r="B2263" s="2"/>
      <c r="E2263" s="101"/>
      <c r="F2263" s="93"/>
      <c r="H2263" s="101"/>
      <c r="I2263" s="101"/>
      <c r="J2263" s="101"/>
      <c r="K2263" s="101"/>
      <c r="L2263" s="101"/>
      <c r="M2263" s="101"/>
      <c r="N2263" s="101"/>
      <c r="O2263" s="101"/>
      <c r="P2263" s="101"/>
      <c r="Q2263" s="101"/>
      <c r="R2263" s="101"/>
      <c r="S2263" s="101"/>
      <c r="T2263" s="101"/>
      <c r="U2263" s="101"/>
      <c r="V2263" s="101"/>
      <c r="W2263" s="101"/>
      <c r="X2263" s="101"/>
      <c r="Y2263" s="101"/>
      <c r="Z2263" s="101"/>
      <c r="AA2263" s="101"/>
      <c r="AB2263" s="101"/>
      <c r="AC2263" s="101"/>
      <c r="AD2263" s="101"/>
    </row>
    <row r="2264" spans="1:30" x14ac:dyDescent="0.2">
      <c r="B2264" s="2" t="s">
        <v>416</v>
      </c>
      <c r="E2264" s="91"/>
      <c r="F2264" s="93"/>
      <c r="G2264" s="91"/>
      <c r="I2264" s="105"/>
      <c r="J2264" s="105"/>
      <c r="K2264" s="105"/>
      <c r="L2264" s="105"/>
      <c r="M2264" s="105"/>
      <c r="N2264" s="105"/>
      <c r="O2264" s="105"/>
      <c r="P2264" s="105"/>
      <c r="Q2264" s="105"/>
      <c r="R2264" s="105"/>
      <c r="S2264" s="105"/>
      <c r="T2264" s="105"/>
      <c r="U2264" s="105"/>
      <c r="V2264" s="105"/>
      <c r="W2264" s="105"/>
      <c r="X2264" s="105"/>
      <c r="Y2264" s="105"/>
      <c r="Z2264" s="105"/>
      <c r="AA2264" s="105"/>
      <c r="AB2264" s="105"/>
      <c r="AC2264" s="105"/>
      <c r="AD2264" s="105"/>
    </row>
    <row r="2265" spans="1:30" hidden="1" outlineLevel="1" x14ac:dyDescent="0.2">
      <c r="F2265" s="91" t="s">
        <v>209</v>
      </c>
      <c r="G2265" s="86" t="s">
        <v>687</v>
      </c>
      <c r="H2265" s="92">
        <v>895314.66999599314</v>
      </c>
      <c r="I2265" s="99">
        <v>441016.77754655911</v>
      </c>
      <c r="J2265" s="99">
        <v>21801.035165851379</v>
      </c>
      <c r="K2265" s="99">
        <v>79855.942378068459</v>
      </c>
      <c r="L2265" s="99">
        <v>2513.5815457043509</v>
      </c>
      <c r="M2265" s="99">
        <v>235.71563431649471</v>
      </c>
      <c r="N2265" s="99">
        <v>82605.239558089306</v>
      </c>
      <c r="O2265" s="99">
        <v>60702.938658657906</v>
      </c>
      <c r="P2265" s="99">
        <v>11310.725988375963</v>
      </c>
      <c r="Q2265" s="99">
        <v>5111.1064684237635</v>
      </c>
      <c r="R2265" s="99">
        <v>229.84074464433385</v>
      </c>
      <c r="S2265" s="99">
        <v>77354.61186010197</v>
      </c>
      <c r="T2265" s="99">
        <v>2120.5091281370687</v>
      </c>
      <c r="U2265" s="99">
        <v>34701.770585709906</v>
      </c>
      <c r="V2265" s="99">
        <v>183399.83261123905</v>
      </c>
      <c r="W2265" s="99">
        <v>33118.970052359728</v>
      </c>
      <c r="X2265" s="99">
        <v>253341.08237744577</v>
      </c>
      <c r="Y2265" s="99">
        <v>18641.776138619229</v>
      </c>
      <c r="Z2265" s="99">
        <v>312.24262458429791</v>
      </c>
      <c r="AA2265" s="99">
        <v>18954.018763203527</v>
      </c>
      <c r="AB2265" s="99">
        <v>241.90472474203935</v>
      </c>
      <c r="AC2265" s="99">
        <v>0</v>
      </c>
      <c r="AD2265" s="99">
        <v>0</v>
      </c>
    </row>
    <row r="2266" spans="1:30" hidden="1" outlineLevel="1" x14ac:dyDescent="0.2">
      <c r="F2266" s="91" t="s">
        <v>209</v>
      </c>
      <c r="G2266" s="86" t="s">
        <v>686</v>
      </c>
      <c r="H2266" s="92">
        <v>3271.3169930995646</v>
      </c>
      <c r="I2266" s="99">
        <v>1611.3951071934584</v>
      </c>
      <c r="J2266" s="99">
        <v>79.657018024210387</v>
      </c>
      <c r="K2266" s="99">
        <v>291.77909181642713</v>
      </c>
      <c r="L2266" s="99">
        <v>9.1841698785533286</v>
      </c>
      <c r="M2266" s="99">
        <v>0.86126206340642586</v>
      </c>
      <c r="N2266" s="99">
        <v>301.82452375838687</v>
      </c>
      <c r="O2266" s="99">
        <v>221.79749915863303</v>
      </c>
      <c r="P2266" s="99">
        <v>41.327335930095678</v>
      </c>
      <c r="Q2266" s="99">
        <v>18.675053591795375</v>
      </c>
      <c r="R2266" s="99">
        <v>0.83979628488052382</v>
      </c>
      <c r="S2266" s="99">
        <v>282.63968496540463</v>
      </c>
      <c r="T2266" s="99">
        <v>7.7479547441444039</v>
      </c>
      <c r="U2266" s="99">
        <v>126.79395927711484</v>
      </c>
      <c r="V2266" s="99">
        <v>670.10963749253335</v>
      </c>
      <c r="W2266" s="99">
        <v>121.01069395715903</v>
      </c>
      <c r="X2266" s="99">
        <v>925.66224547095158</v>
      </c>
      <c r="Y2266" s="99">
        <v>68.113660043229288</v>
      </c>
      <c r="Z2266" s="99">
        <v>1.1408777695747945</v>
      </c>
      <c r="AA2266" s="99">
        <v>69.254537812804088</v>
      </c>
      <c r="AB2266" s="99">
        <v>0.88387587434845405</v>
      </c>
      <c r="AC2266" s="99">
        <v>0</v>
      </c>
      <c r="AD2266" s="99">
        <v>0</v>
      </c>
    </row>
    <row r="2267" spans="1:30" hidden="1" outlineLevel="1" x14ac:dyDescent="0.2">
      <c r="F2267" s="91" t="s">
        <v>209</v>
      </c>
      <c r="G2267" s="86" t="s">
        <v>685</v>
      </c>
      <c r="H2267" s="92">
        <v>719.55404886647784</v>
      </c>
      <c r="I2267" s="99">
        <v>350.3274321873148</v>
      </c>
      <c r="J2267" s="99">
        <v>16.907260160050512</v>
      </c>
      <c r="K2267" s="99">
        <v>61.507785775299197</v>
      </c>
      <c r="L2267" s="99">
        <v>1.8999176312759056</v>
      </c>
      <c r="M2267" s="99">
        <v>0.23662469293743699</v>
      </c>
      <c r="N2267" s="99">
        <v>63.644328099512542</v>
      </c>
      <c r="O2267" s="99">
        <v>46.470093508554818</v>
      </c>
      <c r="P2267" s="99">
        <v>8.638736182572794</v>
      </c>
      <c r="Q2267" s="99">
        <v>5.140150962504781</v>
      </c>
      <c r="R2267" s="99">
        <v>0</v>
      </c>
      <c r="S2267" s="99">
        <v>60.248980653632394</v>
      </c>
      <c r="T2267" s="99">
        <v>1.6226558737039105</v>
      </c>
      <c r="U2267" s="99">
        <v>26.563803099240122</v>
      </c>
      <c r="V2267" s="99">
        <v>185.06159829966259</v>
      </c>
      <c r="W2267" s="99">
        <v>0</v>
      </c>
      <c r="X2267" s="99">
        <v>213.24805727260662</v>
      </c>
      <c r="Y2267" s="99">
        <v>13.986136686081412</v>
      </c>
      <c r="Z2267" s="99">
        <v>0.23314927853295792</v>
      </c>
      <c r="AA2267" s="99">
        <v>14.21928596461437</v>
      </c>
      <c r="AB2267" s="99">
        <v>0.18676580633263648</v>
      </c>
      <c r="AC2267" s="99">
        <v>0.63504366807657564</v>
      </c>
      <c r="AD2267" s="99">
        <v>0.13689505433728735</v>
      </c>
    </row>
    <row r="2268" spans="1:30" hidden="1" outlineLevel="1" x14ac:dyDescent="0.2">
      <c r="F2268" s="91" t="s">
        <v>209</v>
      </c>
      <c r="G2268" s="86" t="s">
        <v>684</v>
      </c>
      <c r="H2268" s="92">
        <v>461017.18414004327</v>
      </c>
      <c r="I2268" s="99">
        <v>308117.44678682194</v>
      </c>
      <c r="J2268" s="99">
        <v>14523.852089554532</v>
      </c>
      <c r="K2268" s="99">
        <v>52736.998314795535</v>
      </c>
      <c r="L2268" s="99">
        <v>1629.8476613935466</v>
      </c>
      <c r="M2268" s="99">
        <v>0</v>
      </c>
      <c r="N2268" s="99">
        <v>54366.845976189084</v>
      </c>
      <c r="O2268" s="99">
        <v>39543.531096942075</v>
      </c>
      <c r="P2268" s="99">
        <v>7364.9853278485298</v>
      </c>
      <c r="Q2268" s="99">
        <v>0</v>
      </c>
      <c r="R2268" s="99">
        <v>0</v>
      </c>
      <c r="S2268" s="99">
        <v>46908.516424790607</v>
      </c>
      <c r="T2268" s="99">
        <v>1409.7025147801889</v>
      </c>
      <c r="U2268" s="99">
        <v>22735.311623564103</v>
      </c>
      <c r="V2268" s="99">
        <v>0</v>
      </c>
      <c r="W2268" s="99">
        <v>0</v>
      </c>
      <c r="X2268" s="99">
        <v>24145.014138344293</v>
      </c>
      <c r="Y2268" s="99">
        <v>11924.191873020183</v>
      </c>
      <c r="Z2268" s="99">
        <v>198.94219784262782</v>
      </c>
      <c r="AA2268" s="99">
        <v>12123.13407086281</v>
      </c>
      <c r="AB2268" s="99">
        <v>161.17651457172792</v>
      </c>
      <c r="AC2268" s="99">
        <v>552.16834673828589</v>
      </c>
      <c r="AD2268" s="99">
        <v>119.02979217006063</v>
      </c>
    </row>
    <row r="2269" spans="1:30" hidden="1" outlineLevel="1" x14ac:dyDescent="0.2">
      <c r="F2269" s="91" t="s">
        <v>209</v>
      </c>
      <c r="G2269" s="86" t="s">
        <v>683</v>
      </c>
      <c r="H2269" s="92">
        <v>190267.46222250158</v>
      </c>
      <c r="I2269" s="99">
        <v>142263.25769673512</v>
      </c>
      <c r="J2269" s="99">
        <v>6858.5569941928188</v>
      </c>
      <c r="K2269" s="99">
        <v>20695.124668881686</v>
      </c>
      <c r="L2269" s="99">
        <v>0</v>
      </c>
      <c r="M2269" s="99">
        <v>0</v>
      </c>
      <c r="N2269" s="99">
        <v>20695.124668881686</v>
      </c>
      <c r="O2269" s="99">
        <v>13187.013989362827</v>
      </c>
      <c r="P2269" s="99">
        <v>0</v>
      </c>
      <c r="Q2269" s="99">
        <v>0</v>
      </c>
      <c r="R2269" s="99">
        <v>0</v>
      </c>
      <c r="S2269" s="99">
        <v>13187.013989362827</v>
      </c>
      <c r="T2269" s="99">
        <v>356.54919367867177</v>
      </c>
      <c r="U2269" s="99">
        <v>0</v>
      </c>
      <c r="V2269" s="99">
        <v>0</v>
      </c>
      <c r="W2269" s="99">
        <v>0</v>
      </c>
      <c r="X2269" s="99">
        <v>356.54919367867177</v>
      </c>
      <c r="Y2269" s="99">
        <v>4863.9522127134387</v>
      </c>
      <c r="Z2269" s="99">
        <v>0</v>
      </c>
      <c r="AA2269" s="99">
        <v>4863.9522127134387</v>
      </c>
      <c r="AB2269" s="99">
        <v>50.473388578831923</v>
      </c>
      <c r="AC2269" s="99">
        <v>1713.7656706689554</v>
      </c>
      <c r="AD2269" s="99">
        <v>278.76840768924103</v>
      </c>
    </row>
    <row r="2270" spans="1:30" hidden="1" outlineLevel="1" x14ac:dyDescent="0.2">
      <c r="F2270" s="91" t="s">
        <v>209</v>
      </c>
      <c r="G2270" s="86" t="s">
        <v>682</v>
      </c>
      <c r="H2270" s="92">
        <v>235695.66082530742</v>
      </c>
      <c r="I2270" s="99">
        <v>88439.396640682215</v>
      </c>
      <c r="J2270" s="99">
        <v>5731.4443795433654</v>
      </c>
      <c r="K2270" s="99">
        <v>19229.617203322516</v>
      </c>
      <c r="L2270" s="99">
        <v>611.16089044099147</v>
      </c>
      <c r="M2270" s="99">
        <v>56.34188949952604</v>
      </c>
      <c r="N2270" s="99">
        <v>19897.119983263034</v>
      </c>
      <c r="O2270" s="99">
        <v>17531.910320094932</v>
      </c>
      <c r="P2270" s="99">
        <v>3250.0788301860143</v>
      </c>
      <c r="Q2270" s="99">
        <v>1476.7526316564376</v>
      </c>
      <c r="R2270" s="99">
        <v>68.424060508806477</v>
      </c>
      <c r="S2270" s="99">
        <v>22327.165842446189</v>
      </c>
      <c r="T2270" s="99">
        <v>671.8560263696055</v>
      </c>
      <c r="U2270" s="99">
        <v>11796.785329234355</v>
      </c>
      <c r="V2270" s="99">
        <v>66977.249323454016</v>
      </c>
      <c r="W2270" s="99">
        <v>12707.151776589746</v>
      </c>
      <c r="X2270" s="99">
        <v>92153.042455647723</v>
      </c>
      <c r="Y2270" s="99">
        <v>4749.9229783191804</v>
      </c>
      <c r="Z2270" s="99">
        <v>77.321173976044662</v>
      </c>
      <c r="AA2270" s="99">
        <v>4827.2441522952249</v>
      </c>
      <c r="AB2270" s="99">
        <v>86.245549825250762</v>
      </c>
      <c r="AC2270" s="99">
        <v>1864.9445251716709</v>
      </c>
      <c r="AD2270" s="99">
        <v>369.05729643273997</v>
      </c>
    </row>
    <row r="2271" spans="1:30" hidden="1" outlineLevel="1" x14ac:dyDescent="0.2">
      <c r="F2271" s="91" t="s">
        <v>209</v>
      </c>
      <c r="G2271" s="86" t="s">
        <v>681</v>
      </c>
      <c r="H2271" s="92">
        <v>177652.15177418856</v>
      </c>
      <c r="I2271" s="99">
        <v>126932.63873216622</v>
      </c>
      <c r="J2271" s="99">
        <v>21722.354145548092</v>
      </c>
      <c r="K2271" s="99">
        <v>6254.8672318255121</v>
      </c>
      <c r="L2271" s="99">
        <v>1045.5818530074421</v>
      </c>
      <c r="M2271" s="99">
        <v>165.19691870852276</v>
      </c>
      <c r="N2271" s="99">
        <v>7465.6460035414766</v>
      </c>
      <c r="O2271" s="99">
        <v>1167.1728416387293</v>
      </c>
      <c r="P2271" s="99">
        <v>299.76231866297888</v>
      </c>
      <c r="Q2271" s="99">
        <v>573.35175941335694</v>
      </c>
      <c r="R2271" s="99">
        <v>100.06975974927495</v>
      </c>
      <c r="S2271" s="99">
        <v>2140.3566794643402</v>
      </c>
      <c r="T2271" s="99">
        <v>8.1173975514872456</v>
      </c>
      <c r="U2271" s="99">
        <v>178.45779003844308</v>
      </c>
      <c r="V2271" s="99">
        <v>843.61745953055186</v>
      </c>
      <c r="W2271" s="99">
        <v>150.16054542811156</v>
      </c>
      <c r="X2271" s="99">
        <v>1180.3531925485938</v>
      </c>
      <c r="Y2271" s="99">
        <v>319.4575944227193</v>
      </c>
      <c r="Z2271" s="99">
        <v>5.0610862143458597</v>
      </c>
      <c r="AA2271" s="99">
        <v>324.51868063706513</v>
      </c>
      <c r="AB2271" s="99">
        <v>9.1029242374458672</v>
      </c>
      <c r="AC2271" s="99">
        <v>14009.692999281282</v>
      </c>
      <c r="AD2271" s="99">
        <v>3867.4884167640789</v>
      </c>
    </row>
    <row r="2272" spans="1:30" collapsed="1" x14ac:dyDescent="0.2">
      <c r="D2272" s="84" t="s">
        <v>415</v>
      </c>
      <c r="E2272" s="104">
        <v>1963938</v>
      </c>
      <c r="F2272" s="102" t="s">
        <v>209</v>
      </c>
      <c r="G2272" s="86" t="s">
        <v>679</v>
      </c>
      <c r="H2272" s="92">
        <v>1963937.9999999998</v>
      </c>
      <c r="I2272" s="99">
        <v>1108731.2399423453</v>
      </c>
      <c r="J2272" s="99">
        <v>70733.807052874457</v>
      </c>
      <c r="K2272" s="99">
        <v>179125.83667448547</v>
      </c>
      <c r="L2272" s="99">
        <v>5811.2560380561608</v>
      </c>
      <c r="M2272" s="99">
        <v>458.35232928088737</v>
      </c>
      <c r="N2272" s="99">
        <v>185395.44504182253</v>
      </c>
      <c r="O2272" s="99">
        <v>132400.83449936364</v>
      </c>
      <c r="P2272" s="99">
        <v>22275.518537186152</v>
      </c>
      <c r="Q2272" s="99">
        <v>7185.0260640478582</v>
      </c>
      <c r="R2272" s="99">
        <v>399.17436118729586</v>
      </c>
      <c r="S2272" s="99">
        <v>162260.55346178493</v>
      </c>
      <c r="T2272" s="99">
        <v>4576.1048711348703</v>
      </c>
      <c r="U2272" s="99">
        <v>69565.683090923179</v>
      </c>
      <c r="V2272" s="99">
        <v>252075.87063001585</v>
      </c>
      <c r="W2272" s="99">
        <v>46097.293068334744</v>
      </c>
      <c r="X2272" s="99">
        <v>372314.95166040864</v>
      </c>
      <c r="Y2272" s="99">
        <v>40581.400593824066</v>
      </c>
      <c r="Z2272" s="99">
        <v>594.94110966542405</v>
      </c>
      <c r="AA2272" s="99">
        <v>41176.341703489488</v>
      </c>
      <c r="AB2272" s="99">
        <v>549.97374363597692</v>
      </c>
      <c r="AC2272" s="99">
        <v>18141.206585528271</v>
      </c>
      <c r="AD2272" s="99">
        <v>4634.4808081104575</v>
      </c>
    </row>
    <row r="2273" spans="4:30" hidden="1" outlineLevel="1" x14ac:dyDescent="0.2">
      <c r="F2273" s="91" t="s">
        <v>209</v>
      </c>
      <c r="G2273" s="86" t="s">
        <v>687</v>
      </c>
      <c r="H2273" s="92">
        <v>5172.3833673845811</v>
      </c>
      <c r="I2273" s="99">
        <v>2547.8280668958287</v>
      </c>
      <c r="J2273" s="99">
        <v>125.94824530700549</v>
      </c>
      <c r="K2273" s="99">
        <v>461.34120436671867</v>
      </c>
      <c r="L2273" s="99">
        <v>14.521383168695532</v>
      </c>
      <c r="M2273" s="99">
        <v>1.3617688475679726</v>
      </c>
      <c r="N2273" s="99">
        <v>477.22435638298219</v>
      </c>
      <c r="O2273" s="99">
        <v>350.6910819084577</v>
      </c>
      <c r="P2273" s="99">
        <v>65.343965575345905</v>
      </c>
      <c r="Q2273" s="99">
        <v>29.527721338828428</v>
      </c>
      <c r="R2273" s="99">
        <v>1.3278286222551894</v>
      </c>
      <c r="S2273" s="99">
        <v>446.89059744488725</v>
      </c>
      <c r="T2273" s="99">
        <v>12.250537729726286</v>
      </c>
      <c r="U2273" s="99">
        <v>200.47796267777528</v>
      </c>
      <c r="V2273" s="99">
        <v>1059.5316658708771</v>
      </c>
      <c r="W2273" s="99">
        <v>191.33385789881018</v>
      </c>
      <c r="X2273" s="99">
        <v>1463.5940241771889</v>
      </c>
      <c r="Y2273" s="99">
        <v>107.69667477729632</v>
      </c>
      <c r="Z2273" s="99">
        <v>1.8038781359357801</v>
      </c>
      <c r="AA2273" s="99">
        <v>109.5005529132321</v>
      </c>
      <c r="AB2273" s="99">
        <v>1.3975242634559637</v>
      </c>
      <c r="AC2273" s="99">
        <v>0</v>
      </c>
      <c r="AD2273" s="99">
        <v>0</v>
      </c>
    </row>
    <row r="2274" spans="4:30" hidden="1" outlineLevel="1" x14ac:dyDescent="0.2">
      <c r="F2274" s="91" t="s">
        <v>209</v>
      </c>
      <c r="G2274" s="86" t="s">
        <v>686</v>
      </c>
      <c r="H2274" s="92">
        <v>18.898948237524632</v>
      </c>
      <c r="I2274" s="99">
        <v>9.30930043933005</v>
      </c>
      <c r="J2274" s="99">
        <v>0.46019198493164809</v>
      </c>
      <c r="K2274" s="99">
        <v>1.685656866840594</v>
      </c>
      <c r="L2274" s="99">
        <v>5.3058493415813569E-2</v>
      </c>
      <c r="M2274" s="99">
        <v>4.9756557342488959E-3</v>
      </c>
      <c r="N2274" s="99">
        <v>1.7436910159906565</v>
      </c>
      <c r="O2274" s="99">
        <v>1.2813614408672018</v>
      </c>
      <c r="P2274" s="99">
        <v>0.2387549675513512</v>
      </c>
      <c r="Q2274" s="99">
        <v>0.10788892421884516</v>
      </c>
      <c r="R2274" s="99">
        <v>4.8516443229136676E-3</v>
      </c>
      <c r="S2274" s="99">
        <v>1.6328569769603118</v>
      </c>
      <c r="T2274" s="99">
        <v>4.4761237130226311E-2</v>
      </c>
      <c r="U2274" s="99">
        <v>0.73251001913407898</v>
      </c>
      <c r="V2274" s="99">
        <v>3.8713360335154592</v>
      </c>
      <c r="W2274" s="99">
        <v>0.69909912310771849</v>
      </c>
      <c r="X2274" s="99">
        <v>5.3477064128874829</v>
      </c>
      <c r="Y2274" s="99">
        <v>0.39350406522531745</v>
      </c>
      <c r="Z2274" s="99">
        <v>6.5910426773124293E-3</v>
      </c>
      <c r="AA2274" s="99">
        <v>0.40009510790262987</v>
      </c>
      <c r="AB2274" s="99">
        <v>5.1062995218573905E-3</v>
      </c>
      <c r="AC2274" s="99">
        <v>0</v>
      </c>
      <c r="AD2274" s="99">
        <v>0</v>
      </c>
    </row>
    <row r="2275" spans="4:30" hidden="1" outlineLevel="1" x14ac:dyDescent="0.2">
      <c r="F2275" s="91" t="s">
        <v>209</v>
      </c>
      <c r="G2275" s="86" t="s">
        <v>685</v>
      </c>
      <c r="H2275" s="92">
        <v>4.1569847105351885</v>
      </c>
      <c r="I2275" s="99">
        <v>2.0239004722131115</v>
      </c>
      <c r="J2275" s="99">
        <v>9.7676084365154653E-2</v>
      </c>
      <c r="K2275" s="99">
        <v>0.35534081901085712</v>
      </c>
      <c r="L2275" s="99">
        <v>1.0976143566882673E-2</v>
      </c>
      <c r="M2275" s="99">
        <v>1.3670206320505842E-3</v>
      </c>
      <c r="N2275" s="99">
        <v>0.3676839832097904</v>
      </c>
      <c r="O2275" s="99">
        <v>0.26846554267398615</v>
      </c>
      <c r="P2275" s="99">
        <v>4.9907431256725476E-2</v>
      </c>
      <c r="Q2275" s="99">
        <v>2.9695516264046647E-2</v>
      </c>
      <c r="R2275" s="99">
        <v>0</v>
      </c>
      <c r="S2275" s="99">
        <v>0.34806849019475827</v>
      </c>
      <c r="T2275" s="99">
        <v>9.374355780602325E-3</v>
      </c>
      <c r="U2275" s="99">
        <v>0.1534635563668397</v>
      </c>
      <c r="V2275" s="99">
        <v>1.0691319656261917</v>
      </c>
      <c r="W2275" s="99">
        <v>0</v>
      </c>
      <c r="X2275" s="99">
        <v>1.2319698777736336</v>
      </c>
      <c r="Y2275" s="99">
        <v>8.0800262961600464E-2</v>
      </c>
      <c r="Z2275" s="99">
        <v>1.3469425787550017E-3</v>
      </c>
      <c r="AA2275" s="99">
        <v>8.214720554035547E-2</v>
      </c>
      <c r="AB2275" s="99">
        <v>1.0789774619413106E-3</v>
      </c>
      <c r="AC2275" s="99">
        <v>3.6687540329668387E-3</v>
      </c>
      <c r="AD2275" s="99">
        <v>7.9086574347604773E-4</v>
      </c>
    </row>
    <row r="2276" spans="4:30" hidden="1" outlineLevel="1" x14ac:dyDescent="0.2">
      <c r="F2276" s="91" t="s">
        <v>209</v>
      </c>
      <c r="G2276" s="86" t="s">
        <v>684</v>
      </c>
      <c r="H2276" s="92">
        <v>2663.3737782215785</v>
      </c>
      <c r="I2276" s="99">
        <v>1780.0462902817105</v>
      </c>
      <c r="J2276" s="99">
        <v>83.90673524728669</v>
      </c>
      <c r="K2276" s="99">
        <v>304.67050532128314</v>
      </c>
      <c r="L2276" s="99">
        <v>9.4159039471567727</v>
      </c>
      <c r="M2276" s="99">
        <v>0</v>
      </c>
      <c r="N2276" s="99">
        <v>314.08640926843992</v>
      </c>
      <c r="O2276" s="99">
        <v>228.44962713991214</v>
      </c>
      <c r="P2276" s="99">
        <v>42.548758428101813</v>
      </c>
      <c r="Q2276" s="99">
        <v>0</v>
      </c>
      <c r="R2276" s="99">
        <v>0</v>
      </c>
      <c r="S2276" s="99">
        <v>270.99838556801393</v>
      </c>
      <c r="T2276" s="99">
        <v>8.1440884247343988</v>
      </c>
      <c r="U2276" s="99">
        <v>131.34571747222077</v>
      </c>
      <c r="V2276" s="99">
        <v>0</v>
      </c>
      <c r="W2276" s="99">
        <v>0</v>
      </c>
      <c r="X2276" s="99">
        <v>139.48980589695518</v>
      </c>
      <c r="Y2276" s="99">
        <v>68.888061125802849</v>
      </c>
      <c r="Z2276" s="99">
        <v>1.1493225227692805</v>
      </c>
      <c r="AA2276" s="99">
        <v>70.037383648572131</v>
      </c>
      <c r="AB2276" s="99">
        <v>0.93114382140924257</v>
      </c>
      <c r="AC2276" s="99">
        <v>3.1899693687339372</v>
      </c>
      <c r="AD2276" s="99">
        <v>0.68765512045772725</v>
      </c>
    </row>
    <row r="2277" spans="4:30" hidden="1" outlineLevel="1" x14ac:dyDescent="0.2">
      <c r="F2277" s="91" t="s">
        <v>209</v>
      </c>
      <c r="G2277" s="86" t="s">
        <v>683</v>
      </c>
      <c r="H2277" s="92">
        <v>1099.2071167096431</v>
      </c>
      <c r="I2277" s="99">
        <v>821.87875677702482</v>
      </c>
      <c r="J2277" s="99">
        <v>39.623036804681064</v>
      </c>
      <c r="K2277" s="99">
        <v>119.55921444217263</v>
      </c>
      <c r="L2277" s="99">
        <v>0</v>
      </c>
      <c r="M2277" s="99">
        <v>0</v>
      </c>
      <c r="N2277" s="99">
        <v>119.55921444217263</v>
      </c>
      <c r="O2277" s="99">
        <v>76.183596795474529</v>
      </c>
      <c r="P2277" s="99">
        <v>0</v>
      </c>
      <c r="Q2277" s="99">
        <v>0</v>
      </c>
      <c r="R2277" s="99">
        <v>0</v>
      </c>
      <c r="S2277" s="99">
        <v>76.183596795474529</v>
      </c>
      <c r="T2277" s="99">
        <v>2.059844634340906</v>
      </c>
      <c r="U2277" s="99">
        <v>0</v>
      </c>
      <c r="V2277" s="99">
        <v>0</v>
      </c>
      <c r="W2277" s="99">
        <v>0</v>
      </c>
      <c r="X2277" s="99">
        <v>2.059844634340906</v>
      </c>
      <c r="Y2277" s="99">
        <v>28.099869652426232</v>
      </c>
      <c r="Z2277" s="99">
        <v>0</v>
      </c>
      <c r="AA2277" s="99">
        <v>28.099869652426232</v>
      </c>
      <c r="AB2277" s="99">
        <v>0.29159325132230601</v>
      </c>
      <c r="AC2277" s="99">
        <v>9.9007123948973774</v>
      </c>
      <c r="AD2277" s="99">
        <v>1.6104919573031984</v>
      </c>
    </row>
    <row r="2278" spans="4:30" hidden="1" outlineLevel="1" x14ac:dyDescent="0.2">
      <c r="F2278" s="91" t="s">
        <v>209</v>
      </c>
      <c r="G2278" s="86" t="s">
        <v>682</v>
      </c>
      <c r="H2278" s="92">
        <v>1361.653457351473</v>
      </c>
      <c r="I2278" s="99">
        <v>510.92926267793609</v>
      </c>
      <c r="J2278" s="99">
        <v>33.111517741547353</v>
      </c>
      <c r="K2278" s="99">
        <v>111.09273143495226</v>
      </c>
      <c r="L2278" s="99">
        <v>3.5307792114330949</v>
      </c>
      <c r="M2278" s="99">
        <v>0.3254965677437997</v>
      </c>
      <c r="N2278" s="99">
        <v>114.94900721412915</v>
      </c>
      <c r="O2278" s="99">
        <v>101.28479335488041</v>
      </c>
      <c r="P2278" s="99">
        <v>18.776251799848325</v>
      </c>
      <c r="Q2278" s="99">
        <v>8.531448222282954</v>
      </c>
      <c r="R2278" s="99">
        <v>0.39529730089896847</v>
      </c>
      <c r="S2278" s="99">
        <v>128.98779067791065</v>
      </c>
      <c r="T2278" s="99">
        <v>3.8814252156583069</v>
      </c>
      <c r="U2278" s="99">
        <v>68.152012102975235</v>
      </c>
      <c r="V2278" s="99">
        <v>386.93882944568986</v>
      </c>
      <c r="W2278" s="99">
        <v>73.411352118644913</v>
      </c>
      <c r="X2278" s="99">
        <v>532.38361888296834</v>
      </c>
      <c r="Y2278" s="99">
        <v>27.441103594924801</v>
      </c>
      <c r="Z2278" s="99">
        <v>0.44669742116716654</v>
      </c>
      <c r="AA2278" s="99">
        <v>27.887801016091966</v>
      </c>
      <c r="AB2278" s="99">
        <v>0.49825504079929972</v>
      </c>
      <c r="AC2278" s="99">
        <v>10.774098053297903</v>
      </c>
      <c r="AD2278" s="99">
        <v>2.1321060467926523</v>
      </c>
    </row>
    <row r="2279" spans="4:30" hidden="1" outlineLevel="1" x14ac:dyDescent="0.2">
      <c r="F2279" s="91" t="s">
        <v>209</v>
      </c>
      <c r="G2279" s="86" t="s">
        <v>681</v>
      </c>
      <c r="H2279" s="92">
        <v>1026.3263473846648</v>
      </c>
      <c r="I2279" s="99">
        <v>733.31119366047096</v>
      </c>
      <c r="J2279" s="99">
        <v>125.49369182499072</v>
      </c>
      <c r="K2279" s="99">
        <v>36.135419556163306</v>
      </c>
      <c r="L2279" s="99">
        <v>6.0405021463113586</v>
      </c>
      <c r="M2279" s="99">
        <v>0.95437037201118324</v>
      </c>
      <c r="N2279" s="99">
        <v>43.130292074485851</v>
      </c>
      <c r="O2279" s="99">
        <v>6.7429537293096944</v>
      </c>
      <c r="P2279" s="99">
        <v>1.7317773104599832</v>
      </c>
      <c r="Q2279" s="99">
        <v>3.312349505078036</v>
      </c>
      <c r="R2279" s="99">
        <v>0.57811982563363695</v>
      </c>
      <c r="S2279" s="99">
        <v>12.36520037048135</v>
      </c>
      <c r="T2279" s="99">
        <v>4.6895570338358075E-2</v>
      </c>
      <c r="U2279" s="99">
        <v>1.0309806550798322</v>
      </c>
      <c r="V2279" s="99">
        <v>4.8737198912764255</v>
      </c>
      <c r="W2279" s="99">
        <v>0.86750271568010484</v>
      </c>
      <c r="X2279" s="99">
        <v>6.8190988323747197</v>
      </c>
      <c r="Y2279" s="99">
        <v>1.845560229661106</v>
      </c>
      <c r="Z2279" s="99">
        <v>2.9238745921698204E-2</v>
      </c>
      <c r="AA2279" s="99">
        <v>1.8747989755828043</v>
      </c>
      <c r="AB2279" s="99">
        <v>5.2589123688253296E-2</v>
      </c>
      <c r="AC2279" s="99">
        <v>80.93635174320444</v>
      </c>
      <c r="AD2279" s="99">
        <v>22.343130779385724</v>
      </c>
    </row>
    <row r="2280" spans="4:30" collapsed="1" x14ac:dyDescent="0.2">
      <c r="D2280" s="84" t="s">
        <v>414</v>
      </c>
      <c r="E2280" s="104">
        <v>11346</v>
      </c>
      <c r="F2280" s="102" t="s">
        <v>209</v>
      </c>
      <c r="G2280" s="86" t="s">
        <v>679</v>
      </c>
      <c r="H2280" s="92">
        <v>11346.000000000005</v>
      </c>
      <c r="I2280" s="99">
        <v>6405.3267712045135</v>
      </c>
      <c r="J2280" s="99">
        <v>408.64109499480816</v>
      </c>
      <c r="K2280" s="99">
        <v>1034.8400728071417</v>
      </c>
      <c r="L2280" s="99">
        <v>33.572603110579458</v>
      </c>
      <c r="M2280" s="99">
        <v>2.6479784636892547</v>
      </c>
      <c r="N2280" s="99">
        <v>1071.0606543814104</v>
      </c>
      <c r="O2280" s="99">
        <v>764.90187991157563</v>
      </c>
      <c r="P2280" s="99">
        <v>128.68941551256407</v>
      </c>
      <c r="Q2280" s="99">
        <v>41.509103506672311</v>
      </c>
      <c r="R2280" s="99">
        <v>2.3060973931107087</v>
      </c>
      <c r="S2280" s="99">
        <v>937.40649632392274</v>
      </c>
      <c r="T2280" s="99">
        <v>26.436927167709083</v>
      </c>
      <c r="U2280" s="99">
        <v>401.89264648355208</v>
      </c>
      <c r="V2280" s="99">
        <v>1456.2846832069849</v>
      </c>
      <c r="W2280" s="99">
        <v>266.31181185624291</v>
      </c>
      <c r="X2280" s="99">
        <v>2150.9260687144888</v>
      </c>
      <c r="Y2280" s="99">
        <v>234.44557370829824</v>
      </c>
      <c r="Z2280" s="99">
        <v>3.4370748110499929</v>
      </c>
      <c r="AA2280" s="99">
        <v>237.88264851934824</v>
      </c>
      <c r="AB2280" s="99">
        <v>3.1772907776588641</v>
      </c>
      <c r="AC2280" s="99">
        <v>104.80480031416661</v>
      </c>
      <c r="AD2280" s="99">
        <v>26.774174769682777</v>
      </c>
    </row>
    <row r="2281" spans="4:30" hidden="1" outlineLevel="1" x14ac:dyDescent="0.2">
      <c r="F2281" s="91" t="s">
        <v>209</v>
      </c>
      <c r="G2281" s="86" t="s">
        <v>687</v>
      </c>
      <c r="H2281" s="92">
        <v>10958.833401071559</v>
      </c>
      <c r="I2281" s="99">
        <v>5398.1349286187924</v>
      </c>
      <c r="J2281" s="99">
        <v>266.84909826679933</v>
      </c>
      <c r="K2281" s="99">
        <v>977.45295361991452</v>
      </c>
      <c r="L2281" s="99">
        <v>30.766748633198652</v>
      </c>
      <c r="M2281" s="99">
        <v>2.8852072383823808</v>
      </c>
      <c r="N2281" s="99">
        <v>1011.1049094914955</v>
      </c>
      <c r="O2281" s="99">
        <v>743.01629807839015</v>
      </c>
      <c r="P2281" s="99">
        <v>138.44558333031378</v>
      </c>
      <c r="Q2281" s="99">
        <v>62.560981250140721</v>
      </c>
      <c r="R2281" s="99">
        <v>2.8132973955924991</v>
      </c>
      <c r="S2281" s="99">
        <v>946.83616005443707</v>
      </c>
      <c r="T2281" s="99">
        <v>25.95546240832806</v>
      </c>
      <c r="U2281" s="99">
        <v>424.75671997276925</v>
      </c>
      <c r="V2281" s="99">
        <v>2244.8512000590526</v>
      </c>
      <c r="W2281" s="99">
        <v>405.38291997439609</v>
      </c>
      <c r="X2281" s="99">
        <v>3100.9463024145457</v>
      </c>
      <c r="Y2281" s="99">
        <v>228.17912612122566</v>
      </c>
      <c r="Z2281" s="99">
        <v>3.8219131420553691</v>
      </c>
      <c r="AA2281" s="99">
        <v>232.00103926328103</v>
      </c>
      <c r="AB2281" s="99">
        <v>2.9609629622085238</v>
      </c>
      <c r="AC2281" s="99">
        <v>0</v>
      </c>
      <c r="AD2281" s="99">
        <v>0</v>
      </c>
    </row>
    <row r="2282" spans="4:30" hidden="1" outlineLevel="1" x14ac:dyDescent="0.2">
      <c r="F2282" s="91" t="s">
        <v>209</v>
      </c>
      <c r="G2282" s="86" t="s">
        <v>686</v>
      </c>
      <c r="H2282" s="92">
        <v>40.04158440700288</v>
      </c>
      <c r="I2282" s="99">
        <v>19.723803389833868</v>
      </c>
      <c r="J2282" s="99">
        <v>0.97501807912673089</v>
      </c>
      <c r="K2282" s="99">
        <v>3.5714353447894447</v>
      </c>
      <c r="L2282" s="99">
        <v>0.1124161046379995</v>
      </c>
      <c r="M2282" s="99">
        <v>1.0542022580258171E-2</v>
      </c>
      <c r="N2282" s="99">
        <v>3.6943934720077025</v>
      </c>
      <c r="O2282" s="99">
        <v>2.7148464372471941</v>
      </c>
      <c r="P2282" s="99">
        <v>0.50585498545451535</v>
      </c>
      <c r="Q2282" s="99">
        <v>0.22858644890682345</v>
      </c>
      <c r="R2282" s="99">
        <v>1.027927709135569E-2</v>
      </c>
      <c r="S2282" s="99">
        <v>3.4595671486998887</v>
      </c>
      <c r="T2282" s="99">
        <v>9.4836539694474739E-2</v>
      </c>
      <c r="U2282" s="99">
        <v>1.5519838136756676</v>
      </c>
      <c r="V2282" s="99">
        <v>8.2022780636063928</v>
      </c>
      <c r="W2282" s="99">
        <v>1.4811954715658775</v>
      </c>
      <c r="X2282" s="99">
        <v>11.330293888542412</v>
      </c>
      <c r="Y2282" s="99">
        <v>0.8337250329588759</v>
      </c>
      <c r="Z2282" s="99">
        <v>1.396457561430579E-2</v>
      </c>
      <c r="AA2282" s="99">
        <v>0.84768960857318165</v>
      </c>
      <c r="AB2282" s="99">
        <v>1.081882021910187E-2</v>
      </c>
      <c r="AC2282" s="99">
        <v>0</v>
      </c>
      <c r="AD2282" s="99">
        <v>0</v>
      </c>
    </row>
    <row r="2283" spans="4:30" hidden="1" outlineLevel="1" x14ac:dyDescent="0.2">
      <c r="F2283" s="91" t="s">
        <v>209</v>
      </c>
      <c r="G2283" s="86" t="s">
        <v>685</v>
      </c>
      <c r="H2283" s="92">
        <v>8.8074877010889647</v>
      </c>
      <c r="I2283" s="99">
        <v>4.2880789222220148</v>
      </c>
      <c r="J2283" s="99">
        <v>0.20694829825964683</v>
      </c>
      <c r="K2283" s="99">
        <v>0.75286779025224704</v>
      </c>
      <c r="L2283" s="99">
        <v>2.3255377684143541E-2</v>
      </c>
      <c r="M2283" s="99">
        <v>2.896334300534461E-3</v>
      </c>
      <c r="N2283" s="99">
        <v>0.77901950223692507</v>
      </c>
      <c r="O2283" s="99">
        <v>0.56880338271989705</v>
      </c>
      <c r="P2283" s="99">
        <v>0.10573988542044983</v>
      </c>
      <c r="Q2283" s="99">
        <v>6.2916491756691104E-2</v>
      </c>
      <c r="R2283" s="99">
        <v>0</v>
      </c>
      <c r="S2283" s="99">
        <v>0.73745975989703805</v>
      </c>
      <c r="T2283" s="99">
        <v>1.9861637459007517E-2</v>
      </c>
      <c r="U2283" s="99">
        <v>0.32514634509981133</v>
      </c>
      <c r="V2283" s="99">
        <v>2.2651915495935153</v>
      </c>
      <c r="W2283" s="99">
        <v>0</v>
      </c>
      <c r="X2283" s="99">
        <v>2.6101995321523344</v>
      </c>
      <c r="Y2283" s="99">
        <v>0.17119315365185209</v>
      </c>
      <c r="Z2283" s="99">
        <v>2.853794522359553E-3</v>
      </c>
      <c r="AA2283" s="99">
        <v>0.17404694817421165</v>
      </c>
      <c r="AB2283" s="99">
        <v>2.2860514020454047E-3</v>
      </c>
      <c r="AC2283" s="99">
        <v>7.7730634759818288E-3</v>
      </c>
      <c r="AD2283" s="99">
        <v>1.6756232687661476E-3</v>
      </c>
    </row>
    <row r="2284" spans="4:30" hidden="1" outlineLevel="1" x14ac:dyDescent="0.2">
      <c r="F2284" s="91" t="s">
        <v>209</v>
      </c>
      <c r="G2284" s="86" t="s">
        <v>684</v>
      </c>
      <c r="H2284" s="92">
        <v>5642.943967448311</v>
      </c>
      <c r="I2284" s="99">
        <v>3771.4201279818471</v>
      </c>
      <c r="J2284" s="99">
        <v>177.77489940150932</v>
      </c>
      <c r="K2284" s="99">
        <v>645.5115703700269</v>
      </c>
      <c r="L2284" s="99">
        <v>19.949666400996094</v>
      </c>
      <c r="M2284" s="99">
        <v>0</v>
      </c>
      <c r="N2284" s="99">
        <v>665.46123677102298</v>
      </c>
      <c r="O2284" s="99">
        <v>484.02085200214594</v>
      </c>
      <c r="P2284" s="99">
        <v>90.148916257107302</v>
      </c>
      <c r="Q2284" s="99">
        <v>0</v>
      </c>
      <c r="R2284" s="99">
        <v>0</v>
      </c>
      <c r="S2284" s="99">
        <v>574.16976825925326</v>
      </c>
      <c r="T2284" s="99">
        <v>17.255045094499401</v>
      </c>
      <c r="U2284" s="99">
        <v>278.28483186274593</v>
      </c>
      <c r="V2284" s="99">
        <v>0</v>
      </c>
      <c r="W2284" s="99">
        <v>0</v>
      </c>
      <c r="X2284" s="99">
        <v>295.53987695724533</v>
      </c>
      <c r="Y2284" s="99">
        <v>145.95453035458971</v>
      </c>
      <c r="Z2284" s="99">
        <v>2.4350929071788063</v>
      </c>
      <c r="AA2284" s="99">
        <v>148.38962326176852</v>
      </c>
      <c r="AB2284" s="99">
        <v>1.9728332736521048</v>
      </c>
      <c r="AC2284" s="99">
        <v>6.7586527106464933</v>
      </c>
      <c r="AD2284" s="99">
        <v>1.4569488313664114</v>
      </c>
    </row>
    <row r="2285" spans="4:30" hidden="1" outlineLevel="1" x14ac:dyDescent="0.2">
      <c r="F2285" s="91" t="s">
        <v>209</v>
      </c>
      <c r="G2285" s="86" t="s">
        <v>683</v>
      </c>
      <c r="H2285" s="92">
        <v>2328.9123813311398</v>
      </c>
      <c r="I2285" s="99">
        <v>1741.3311681793496</v>
      </c>
      <c r="J2285" s="99">
        <v>83.95013059648582</v>
      </c>
      <c r="K2285" s="99">
        <v>253.31252917110768</v>
      </c>
      <c r="L2285" s="99">
        <v>0</v>
      </c>
      <c r="M2285" s="99">
        <v>0</v>
      </c>
      <c r="N2285" s="99">
        <v>253.31252917110768</v>
      </c>
      <c r="O2285" s="99">
        <v>161.41172954049111</v>
      </c>
      <c r="P2285" s="99">
        <v>0</v>
      </c>
      <c r="Q2285" s="99">
        <v>0</v>
      </c>
      <c r="R2285" s="99">
        <v>0</v>
      </c>
      <c r="S2285" s="99">
        <v>161.41172954049111</v>
      </c>
      <c r="T2285" s="99">
        <v>4.3642345465292651</v>
      </c>
      <c r="U2285" s="99">
        <v>0</v>
      </c>
      <c r="V2285" s="99">
        <v>0</v>
      </c>
      <c r="W2285" s="99">
        <v>0</v>
      </c>
      <c r="X2285" s="99">
        <v>4.3642345465292651</v>
      </c>
      <c r="Y2285" s="99">
        <v>59.535762962689425</v>
      </c>
      <c r="Z2285" s="99">
        <v>0</v>
      </c>
      <c r="AA2285" s="99">
        <v>59.535762962689425</v>
      </c>
      <c r="AB2285" s="99">
        <v>0.61780452745786307</v>
      </c>
      <c r="AC2285" s="99">
        <v>20.976839878453912</v>
      </c>
      <c r="AD2285" s="99">
        <v>3.4121819285749679</v>
      </c>
    </row>
    <row r="2286" spans="4:30" hidden="1" outlineLevel="1" x14ac:dyDescent="0.2">
      <c r="F2286" s="91" t="s">
        <v>209</v>
      </c>
      <c r="G2286" s="86" t="s">
        <v>682</v>
      </c>
      <c r="H2286" s="92">
        <v>2884.9627587935893</v>
      </c>
      <c r="I2286" s="99">
        <v>1082.5161771121898</v>
      </c>
      <c r="J2286" s="99">
        <v>70.154043274198557</v>
      </c>
      <c r="K2286" s="99">
        <v>235.37442014496892</v>
      </c>
      <c r="L2286" s="99">
        <v>7.4807334270791621</v>
      </c>
      <c r="M2286" s="99">
        <v>0.68963617063222293</v>
      </c>
      <c r="N2286" s="99">
        <v>243.54478974268031</v>
      </c>
      <c r="O2286" s="99">
        <v>214.59414308637142</v>
      </c>
      <c r="P2286" s="99">
        <v>39.781624979424805</v>
      </c>
      <c r="Q2286" s="99">
        <v>18.075752143086543</v>
      </c>
      <c r="R2286" s="99">
        <v>0.83752439770053788</v>
      </c>
      <c r="S2286" s="99">
        <v>273.28904460658327</v>
      </c>
      <c r="T2286" s="99">
        <v>8.2236542181570638</v>
      </c>
      <c r="U2286" s="99">
        <v>144.39504838211016</v>
      </c>
      <c r="V2286" s="99">
        <v>819.81513494138358</v>
      </c>
      <c r="W2286" s="99">
        <v>155.53811859510887</v>
      </c>
      <c r="X2286" s="99">
        <v>1127.9719561367597</v>
      </c>
      <c r="Y2286" s="99">
        <v>58.140021974122796</v>
      </c>
      <c r="Z2286" s="99">
        <v>0.94642687356227007</v>
      </c>
      <c r="AA2286" s="99">
        <v>59.086448847685062</v>
      </c>
      <c r="AB2286" s="99">
        <v>1.0556630465163375</v>
      </c>
      <c r="AC2286" s="99">
        <v>22.827299762315203</v>
      </c>
      <c r="AD2286" s="99">
        <v>4.5173362646614281</v>
      </c>
    </row>
    <row r="2287" spans="4:30" hidden="1" outlineLevel="1" x14ac:dyDescent="0.2">
      <c r="F2287" s="91" t="s">
        <v>209</v>
      </c>
      <c r="G2287" s="86" t="s">
        <v>681</v>
      </c>
      <c r="H2287" s="92">
        <v>2174.498419247308</v>
      </c>
      <c r="I2287" s="99">
        <v>1553.68127837159</v>
      </c>
      <c r="J2287" s="99">
        <v>265.88602659800387</v>
      </c>
      <c r="K2287" s="99">
        <v>76.560845294430621</v>
      </c>
      <c r="L2287" s="99">
        <v>12.798134240717323</v>
      </c>
      <c r="M2287" s="99">
        <v>2.0220438368391358</v>
      </c>
      <c r="N2287" s="99">
        <v>91.381023371987069</v>
      </c>
      <c r="O2287" s="99">
        <v>14.286432636953617</v>
      </c>
      <c r="P2287" s="99">
        <v>3.6691516628016512</v>
      </c>
      <c r="Q2287" s="99">
        <v>7.017941984185696</v>
      </c>
      <c r="R2287" s="99">
        <v>1.2248741837129382</v>
      </c>
      <c r="S2287" s="99">
        <v>26.198400467653901</v>
      </c>
      <c r="T2287" s="99">
        <v>9.9358594690973898E-2</v>
      </c>
      <c r="U2287" s="99">
        <v>2.1843595952286341</v>
      </c>
      <c r="V2287" s="99">
        <v>10.326049045160762</v>
      </c>
      <c r="W2287" s="99">
        <v>1.837995573967393</v>
      </c>
      <c r="X2287" s="99">
        <v>14.447762809047763</v>
      </c>
      <c r="Y2287" s="99">
        <v>3.9102258382534218</v>
      </c>
      <c r="Z2287" s="99">
        <v>6.1948723181006797E-2</v>
      </c>
      <c r="AA2287" s="99">
        <v>3.9721745614344286</v>
      </c>
      <c r="AB2287" s="99">
        <v>0.11142164148968103</v>
      </c>
      <c r="AC2287" s="99">
        <v>171.48148770975598</v>
      </c>
      <c r="AD2287" s="99">
        <v>47.338843716345274</v>
      </c>
    </row>
    <row r="2288" spans="4:30" collapsed="1" x14ac:dyDescent="0.2">
      <c r="D2288" s="84" t="s">
        <v>413</v>
      </c>
      <c r="E2288" s="104">
        <v>24039</v>
      </c>
      <c r="F2288" s="102" t="s">
        <v>209</v>
      </c>
      <c r="G2288" s="86" t="s">
        <v>679</v>
      </c>
      <c r="H2288" s="92">
        <v>24039.000000000007</v>
      </c>
      <c r="I2288" s="99">
        <v>13571.095562575823</v>
      </c>
      <c r="J2288" s="99">
        <v>865.79616451438335</v>
      </c>
      <c r="K2288" s="99">
        <v>2192.5366217354908</v>
      </c>
      <c r="L2288" s="99">
        <v>71.130954184313381</v>
      </c>
      <c r="M2288" s="99">
        <v>5.6103256027345321</v>
      </c>
      <c r="N2288" s="99">
        <v>2269.2779015225387</v>
      </c>
      <c r="O2288" s="99">
        <v>1620.6131051643192</v>
      </c>
      <c r="P2288" s="99">
        <v>272.65687110052249</v>
      </c>
      <c r="Q2288" s="99">
        <v>87.946178318076477</v>
      </c>
      <c r="R2288" s="99">
        <v>4.8859752540973318</v>
      </c>
      <c r="S2288" s="99">
        <v>1986.1021298370154</v>
      </c>
      <c r="T2288" s="99">
        <v>56.012453039358242</v>
      </c>
      <c r="U2288" s="99">
        <v>851.4980899716295</v>
      </c>
      <c r="V2288" s="99">
        <v>3085.4598536587973</v>
      </c>
      <c r="W2288" s="99">
        <v>564.24022961503829</v>
      </c>
      <c r="X2288" s="99">
        <v>4557.2106262848238</v>
      </c>
      <c r="Y2288" s="99">
        <v>496.72458543749178</v>
      </c>
      <c r="Z2288" s="99">
        <v>7.2822000161141176</v>
      </c>
      <c r="AA2288" s="99">
        <v>504.00678545360591</v>
      </c>
      <c r="AB2288" s="99">
        <v>6.7317903229456579</v>
      </c>
      <c r="AC2288" s="99">
        <v>222.05205312464756</v>
      </c>
      <c r="AD2288" s="99">
        <v>56.726986364216842</v>
      </c>
    </row>
    <row r="2289" spans="4:30" hidden="1" outlineLevel="1" x14ac:dyDescent="0.2">
      <c r="F2289" s="91" t="s">
        <v>219</v>
      </c>
      <c r="G2289" s="86" t="s">
        <v>687</v>
      </c>
      <c r="H2289" s="92">
        <v>5328558.5534809837</v>
      </c>
      <c r="I2289" s="99">
        <v>2624757.3070983579</v>
      </c>
      <c r="J2289" s="99">
        <v>129751.13253562234</v>
      </c>
      <c r="K2289" s="99">
        <v>475270.96233868902</v>
      </c>
      <c r="L2289" s="99">
        <v>14959.842493471948</v>
      </c>
      <c r="M2289" s="99">
        <v>1402.8861600491532</v>
      </c>
      <c r="N2289" s="99">
        <v>491633.69099221012</v>
      </c>
      <c r="O2289" s="99">
        <v>361279.8648909335</v>
      </c>
      <c r="P2289" s="99">
        <v>67316.964338035628</v>
      </c>
      <c r="Q2289" s="99">
        <v>30419.282742450003</v>
      </c>
      <c r="R2289" s="99">
        <v>1367.9211419807125</v>
      </c>
      <c r="S2289" s="99">
        <v>460384.03311339987</v>
      </c>
      <c r="T2289" s="99">
        <v>12620.431040764532</v>
      </c>
      <c r="U2289" s="99">
        <v>206531.2036898121</v>
      </c>
      <c r="V2289" s="99">
        <v>1091523.2147061459</v>
      </c>
      <c r="W2289" s="99">
        <v>197111.0013820859</v>
      </c>
      <c r="X2289" s="99">
        <v>1507785.8508188084</v>
      </c>
      <c r="Y2289" s="99">
        <v>110948.47322892831</v>
      </c>
      <c r="Z2289" s="99">
        <v>1858.3445170148491</v>
      </c>
      <c r="AA2289" s="99">
        <v>112806.81774594316</v>
      </c>
      <c r="AB2289" s="99">
        <v>1439.7211766422029</v>
      </c>
      <c r="AC2289" s="99">
        <v>0</v>
      </c>
      <c r="AD2289" s="99">
        <v>0</v>
      </c>
    </row>
    <row r="2290" spans="4:30" hidden="1" outlineLevel="1" x14ac:dyDescent="0.2">
      <c r="F2290" s="91" t="s">
        <v>219</v>
      </c>
      <c r="G2290" s="86" t="s">
        <v>686</v>
      </c>
      <c r="H2290" s="92">
        <v>2824253.353451319</v>
      </c>
      <c r="I2290" s="99">
        <v>1391179.1626509798</v>
      </c>
      <c r="J2290" s="99">
        <v>68770.957004581927</v>
      </c>
      <c r="K2290" s="99">
        <v>251904.0741902336</v>
      </c>
      <c r="L2290" s="99">
        <v>7929.045895853169</v>
      </c>
      <c r="M2290" s="99">
        <v>743.56055249518533</v>
      </c>
      <c r="N2290" s="99">
        <v>260576.68063858195</v>
      </c>
      <c r="O2290" s="99">
        <v>191486.28277455969</v>
      </c>
      <c r="P2290" s="99">
        <v>35679.473232336022</v>
      </c>
      <c r="Q2290" s="99">
        <v>16122.88960188394</v>
      </c>
      <c r="R2290" s="99">
        <v>725.02832308602001</v>
      </c>
      <c r="S2290" s="99">
        <v>244013.67393186566</v>
      </c>
      <c r="T2290" s="99">
        <v>6689.1063185550756</v>
      </c>
      <c r="U2290" s="99">
        <v>109466.08520089163</v>
      </c>
      <c r="V2290" s="99">
        <v>578531.33611339191</v>
      </c>
      <c r="W2290" s="99">
        <v>104473.17057102323</v>
      </c>
      <c r="X2290" s="99">
        <v>799159.69820386183</v>
      </c>
      <c r="Y2290" s="99">
        <v>58805.133589534256</v>
      </c>
      <c r="Z2290" s="99">
        <v>984.96350961901635</v>
      </c>
      <c r="AA2290" s="99">
        <v>59790.097099153274</v>
      </c>
      <c r="AB2290" s="99">
        <v>763.08392229458332</v>
      </c>
      <c r="AC2290" s="99">
        <v>0</v>
      </c>
      <c r="AD2290" s="99">
        <v>0</v>
      </c>
    </row>
    <row r="2291" spans="4:30" hidden="1" outlineLevel="1" x14ac:dyDescent="0.2">
      <c r="F2291" s="91" t="s">
        <v>219</v>
      </c>
      <c r="G2291" s="86" t="s">
        <v>685</v>
      </c>
      <c r="H2291" s="92">
        <v>620403.67372229742</v>
      </c>
      <c r="I2291" s="99">
        <v>302054.34362727078</v>
      </c>
      <c r="J2291" s="99">
        <v>14577.537757445654</v>
      </c>
      <c r="K2291" s="99">
        <v>53032.369587292378</v>
      </c>
      <c r="L2291" s="99">
        <v>1638.1199995610932</v>
      </c>
      <c r="M2291" s="99">
        <v>204.01918246872037</v>
      </c>
      <c r="N2291" s="99">
        <v>54874.508769322194</v>
      </c>
      <c r="O2291" s="99">
        <v>40066.784109328102</v>
      </c>
      <c r="P2291" s="99">
        <v>7448.3684337942204</v>
      </c>
      <c r="Q2291" s="99">
        <v>4431.867968290624</v>
      </c>
      <c r="R2291" s="99">
        <v>0</v>
      </c>
      <c r="S2291" s="99">
        <v>51947.020511412942</v>
      </c>
      <c r="T2291" s="99">
        <v>1399.0633043047142</v>
      </c>
      <c r="U2291" s="99">
        <v>22903.465079191628</v>
      </c>
      <c r="V2291" s="99">
        <v>159561.18325078831</v>
      </c>
      <c r="W2291" s="99">
        <v>0</v>
      </c>
      <c r="X2291" s="99">
        <v>183863.71163428464</v>
      </c>
      <c r="Y2291" s="99">
        <v>12058.928158206003</v>
      </c>
      <c r="Z2291" s="99">
        <v>201.02266001478827</v>
      </c>
      <c r="AA2291" s="99">
        <v>12259.950818220792</v>
      </c>
      <c r="AB2291" s="99">
        <v>161.03056129974743</v>
      </c>
      <c r="AC2291" s="99">
        <v>547.53833331830685</v>
      </c>
      <c r="AD2291" s="99">
        <v>118.03170972223445</v>
      </c>
    </row>
    <row r="2292" spans="4:30" hidden="1" outlineLevel="1" x14ac:dyDescent="0.2">
      <c r="F2292" s="91" t="s">
        <v>219</v>
      </c>
      <c r="G2292" s="86" t="s">
        <v>684</v>
      </c>
      <c r="H2292" s="92">
        <v>2846608.9462467702</v>
      </c>
      <c r="I2292" s="99">
        <v>1902510.168149495</v>
      </c>
      <c r="J2292" s="99">
        <v>89679.362753497218</v>
      </c>
      <c r="K2292" s="99">
        <v>325631.27008188778</v>
      </c>
      <c r="L2292" s="99">
        <v>10063.700646206045</v>
      </c>
      <c r="M2292" s="99">
        <v>0</v>
      </c>
      <c r="N2292" s="99">
        <v>335694.97072809382</v>
      </c>
      <c r="O2292" s="99">
        <v>244166.53708194266</v>
      </c>
      <c r="P2292" s="99">
        <v>45476.033962458991</v>
      </c>
      <c r="Q2292" s="99">
        <v>0</v>
      </c>
      <c r="R2292" s="99">
        <v>0</v>
      </c>
      <c r="S2292" s="99">
        <v>289642.57104440167</v>
      </c>
      <c r="T2292" s="99">
        <v>8704.3865785724483</v>
      </c>
      <c r="U2292" s="99">
        <v>140382.0588251352</v>
      </c>
      <c r="V2292" s="99">
        <v>0</v>
      </c>
      <c r="W2292" s="99">
        <v>0</v>
      </c>
      <c r="X2292" s="99">
        <v>149086.44540370765</v>
      </c>
      <c r="Y2292" s="99">
        <v>73627.431753587851</v>
      </c>
      <c r="Z2292" s="99">
        <v>1228.393777167297</v>
      </c>
      <c r="AA2292" s="99">
        <v>74855.825530755144</v>
      </c>
      <c r="AB2292" s="99">
        <v>995.20478647794118</v>
      </c>
      <c r="AC2292" s="99">
        <v>3409.4333350967345</v>
      </c>
      <c r="AD2292" s="99">
        <v>734.96451524518773</v>
      </c>
    </row>
    <row r="2293" spans="4:30" hidden="1" outlineLevel="1" x14ac:dyDescent="0.2">
      <c r="F2293" s="91" t="s">
        <v>219</v>
      </c>
      <c r="G2293" s="86" t="s">
        <v>683</v>
      </c>
      <c r="H2293" s="92">
        <v>1464823.0828356671</v>
      </c>
      <c r="I2293" s="99">
        <v>1095250.3453789777</v>
      </c>
      <c r="J2293" s="99">
        <v>52802.36821726794</v>
      </c>
      <c r="K2293" s="99">
        <v>159326.74963462373</v>
      </c>
      <c r="L2293" s="99">
        <v>0</v>
      </c>
      <c r="M2293" s="99">
        <v>0</v>
      </c>
      <c r="N2293" s="99">
        <v>159326.74963462373</v>
      </c>
      <c r="O2293" s="99">
        <v>101523.62500481746</v>
      </c>
      <c r="P2293" s="99">
        <v>0</v>
      </c>
      <c r="Q2293" s="99">
        <v>0</v>
      </c>
      <c r="R2293" s="99">
        <v>0</v>
      </c>
      <c r="S2293" s="99">
        <v>101523.62500481746</v>
      </c>
      <c r="T2293" s="99">
        <v>2744.9858371275254</v>
      </c>
      <c r="U2293" s="99">
        <v>0</v>
      </c>
      <c r="V2293" s="99">
        <v>0</v>
      </c>
      <c r="W2293" s="99">
        <v>0</v>
      </c>
      <c r="X2293" s="99">
        <v>2744.9858371275254</v>
      </c>
      <c r="Y2293" s="99">
        <v>37446.389370876153</v>
      </c>
      <c r="Z2293" s="99">
        <v>0</v>
      </c>
      <c r="AA2293" s="99">
        <v>37446.389370876153</v>
      </c>
      <c r="AB2293" s="99">
        <v>388.58238710698168</v>
      </c>
      <c r="AC2293" s="99">
        <v>13193.866589924753</v>
      </c>
      <c r="AD2293" s="99">
        <v>2146.1704149447146</v>
      </c>
    </row>
    <row r="2294" spans="4:30" hidden="1" outlineLevel="1" x14ac:dyDescent="0.2">
      <c r="F2294" s="91" t="s">
        <v>219</v>
      </c>
      <c r="G2294" s="86" t="s">
        <v>682</v>
      </c>
      <c r="H2294" s="92">
        <v>45024.092722924062</v>
      </c>
      <c r="I2294" s="99">
        <v>16894.259235687994</v>
      </c>
      <c r="J2294" s="99">
        <v>1094.8571657078821</v>
      </c>
      <c r="K2294" s="99">
        <v>3673.3644775515741</v>
      </c>
      <c r="L2294" s="99">
        <v>116.74786249134648</v>
      </c>
      <c r="M2294" s="99">
        <v>10.762788114676328</v>
      </c>
      <c r="N2294" s="99">
        <v>3800.8751281575969</v>
      </c>
      <c r="O2294" s="99">
        <v>3349.0576495890555</v>
      </c>
      <c r="P2294" s="99">
        <v>620.85084678570161</v>
      </c>
      <c r="Q2294" s="99">
        <v>282.09873352654591</v>
      </c>
      <c r="R2294" s="99">
        <v>13.070801702670463</v>
      </c>
      <c r="S2294" s="99">
        <v>4265.0780316039745</v>
      </c>
      <c r="T2294" s="99">
        <v>128.34223558379745</v>
      </c>
      <c r="U2294" s="99">
        <v>2253.4973899648794</v>
      </c>
      <c r="V2294" s="99">
        <v>12794.422575732891</v>
      </c>
      <c r="W2294" s="99">
        <v>2427.401411761648</v>
      </c>
      <c r="X2294" s="99">
        <v>17603.663613043216</v>
      </c>
      <c r="Y2294" s="99">
        <v>907.36066949106691</v>
      </c>
      <c r="Z2294" s="99">
        <v>14.770385226239076</v>
      </c>
      <c r="AA2294" s="99">
        <v>922.13105471730603</v>
      </c>
      <c r="AB2294" s="99">
        <v>16.475176584390951</v>
      </c>
      <c r="AC2294" s="99">
        <v>356.25363203726414</v>
      </c>
      <c r="AD2294" s="99">
        <v>70.499685384429398</v>
      </c>
    </row>
    <row r="2295" spans="4:30" hidden="1" outlineLevel="1" x14ac:dyDescent="0.2">
      <c r="F2295" s="91" t="s">
        <v>219</v>
      </c>
      <c r="G2295" s="86" t="s">
        <v>681</v>
      </c>
      <c r="H2295" s="92">
        <v>705145.29754003859</v>
      </c>
      <c r="I2295" s="99">
        <v>329753.19828143215</v>
      </c>
      <c r="J2295" s="99">
        <v>86389.878215107325</v>
      </c>
      <c r="K2295" s="99">
        <v>24523.610213707911</v>
      </c>
      <c r="L2295" s="99">
        <v>7916.0857785368789</v>
      </c>
      <c r="M2295" s="99">
        <v>1284.9401412424343</v>
      </c>
      <c r="N2295" s="99">
        <v>33724.636133487227</v>
      </c>
      <c r="O2295" s="99">
        <v>6959.4433617387685</v>
      </c>
      <c r="P2295" s="99">
        <v>2060.7776290009847</v>
      </c>
      <c r="Q2295" s="99">
        <v>4476.4973208688089</v>
      </c>
      <c r="R2295" s="99">
        <v>786.62776140041274</v>
      </c>
      <c r="S2295" s="99">
        <v>14283.346073008974</v>
      </c>
      <c r="T2295" s="99">
        <v>47.89947791732591</v>
      </c>
      <c r="U2295" s="99">
        <v>1222.6162232869203</v>
      </c>
      <c r="V2295" s="99">
        <v>6583.1664095249052</v>
      </c>
      <c r="W2295" s="99">
        <v>1179.9546810543141</v>
      </c>
      <c r="X2295" s="99">
        <v>9033.636791783465</v>
      </c>
      <c r="Y2295" s="99">
        <v>1926.5503352900448</v>
      </c>
      <c r="Z2295" s="99">
        <v>34.924284430828543</v>
      </c>
      <c r="AA2295" s="99">
        <v>1961.4746197208733</v>
      </c>
      <c r="AB2295" s="99">
        <v>36.164476946958303</v>
      </c>
      <c r="AC2295" s="99">
        <v>204876.11688401958</v>
      </c>
      <c r="AD2295" s="99">
        <v>25086.846064531976</v>
      </c>
    </row>
    <row r="2296" spans="4:30" collapsed="1" x14ac:dyDescent="0.2">
      <c r="D2296" s="84" t="s">
        <v>412</v>
      </c>
      <c r="E2296" s="104">
        <v>13834817</v>
      </c>
      <c r="F2296" s="102" t="s">
        <v>219</v>
      </c>
      <c r="G2296" s="86" t="s">
        <v>679</v>
      </c>
      <c r="H2296" s="92">
        <v>13834817</v>
      </c>
      <c r="I2296" s="99">
        <v>7662398.784422202</v>
      </c>
      <c r="J2296" s="99">
        <v>443066.09364923032</v>
      </c>
      <c r="K2296" s="99">
        <v>1293362.4005239862</v>
      </c>
      <c r="L2296" s="99">
        <v>42623.54267612048</v>
      </c>
      <c r="M2296" s="99">
        <v>3646.1688243701697</v>
      </c>
      <c r="N2296" s="99">
        <v>1339632.112024477</v>
      </c>
      <c r="O2296" s="99">
        <v>948831.59487290937</v>
      </c>
      <c r="P2296" s="99">
        <v>158602.46844241151</v>
      </c>
      <c r="Q2296" s="99">
        <v>55732.636367019921</v>
      </c>
      <c r="R2296" s="99">
        <v>2892.6480281698159</v>
      </c>
      <c r="S2296" s="99">
        <v>1166059.3477105105</v>
      </c>
      <c r="T2296" s="99">
        <v>32334.214792825416</v>
      </c>
      <c r="U2296" s="99">
        <v>482758.92640828231</v>
      </c>
      <c r="V2296" s="99">
        <v>1848993.323055584</v>
      </c>
      <c r="W2296" s="99">
        <v>305191.52804592514</v>
      </c>
      <c r="X2296" s="99">
        <v>2669277.9923026171</v>
      </c>
      <c r="Y2296" s="99">
        <v>295720.26710591366</v>
      </c>
      <c r="Z2296" s="99">
        <v>4322.4191334730185</v>
      </c>
      <c r="AA2296" s="99">
        <v>300042.68623938668</v>
      </c>
      <c r="AB2296" s="99">
        <v>3800.2624873528052</v>
      </c>
      <c r="AC2296" s="99">
        <v>222383.20877439665</v>
      </c>
      <c r="AD2296" s="99">
        <v>28156.512389828546</v>
      </c>
    </row>
    <row r="2297" spans="4:30" hidden="1" outlineLevel="1" x14ac:dyDescent="0.2">
      <c r="F2297" s="91" t="s">
        <v>219</v>
      </c>
      <c r="G2297" s="86" t="s">
        <v>687</v>
      </c>
      <c r="H2297" s="92">
        <v>282.70427995217017</v>
      </c>
      <c r="I2297" s="99">
        <v>139.25531963380467</v>
      </c>
      <c r="J2297" s="99">
        <v>6.8838880399463758</v>
      </c>
      <c r="K2297" s="99">
        <v>25.215287369294277</v>
      </c>
      <c r="L2297" s="99">
        <v>0.79368772208612581</v>
      </c>
      <c r="M2297" s="99">
        <v>7.4429494909551641E-2</v>
      </c>
      <c r="N2297" s="99">
        <v>26.083404586289955</v>
      </c>
      <c r="O2297" s="99">
        <v>19.167540910005908</v>
      </c>
      <c r="P2297" s="99">
        <v>3.5714712976773129</v>
      </c>
      <c r="Q2297" s="99">
        <v>1.6138813786231001</v>
      </c>
      <c r="R2297" s="99">
        <v>7.2574441585591121E-2</v>
      </c>
      <c r="S2297" s="99">
        <v>24.425468027891913</v>
      </c>
      <c r="T2297" s="99">
        <v>0.66957129855213593</v>
      </c>
      <c r="U2297" s="99">
        <v>10.957420218013876</v>
      </c>
      <c r="V2297" s="99">
        <v>57.910273738663193</v>
      </c>
      <c r="W2297" s="99">
        <v>10.457635617041488</v>
      </c>
      <c r="X2297" s="99">
        <v>79.994900872270691</v>
      </c>
      <c r="Y2297" s="99">
        <v>5.8863213983989366</v>
      </c>
      <c r="Z2297" s="99">
        <v>9.8593633402516215E-2</v>
      </c>
      <c r="AA2297" s="99">
        <v>5.984915031801453</v>
      </c>
      <c r="AB2297" s="99">
        <v>7.6383760165051467E-2</v>
      </c>
      <c r="AC2297" s="99">
        <v>0</v>
      </c>
      <c r="AD2297" s="99">
        <v>0</v>
      </c>
    </row>
    <row r="2298" spans="4:30" hidden="1" outlineLevel="1" x14ac:dyDescent="0.2">
      <c r="F2298" s="91" t="s">
        <v>219</v>
      </c>
      <c r="G2298" s="86" t="s">
        <v>686</v>
      </c>
      <c r="H2298" s="92">
        <v>149.8394927401836</v>
      </c>
      <c r="I2298" s="99">
        <v>73.808385422504628</v>
      </c>
      <c r="J2298" s="99">
        <v>3.6486122253270961</v>
      </c>
      <c r="K2298" s="99">
        <v>13.364657476541357</v>
      </c>
      <c r="L2298" s="99">
        <v>0.42067196751183816</v>
      </c>
      <c r="M2298" s="99">
        <v>3.9449271033470554E-2</v>
      </c>
      <c r="N2298" s="99">
        <v>13.824778715086666</v>
      </c>
      <c r="O2298" s="99">
        <v>10.159218698485626</v>
      </c>
      <c r="P2298" s="99">
        <v>1.8929584216787718</v>
      </c>
      <c r="Q2298" s="99">
        <v>0.85539266386991686</v>
      </c>
      <c r="R2298" s="99">
        <v>3.8466051928633296E-2</v>
      </c>
      <c r="S2298" s="99">
        <v>12.946035835962949</v>
      </c>
      <c r="T2298" s="99">
        <v>0.35488753033881298</v>
      </c>
      <c r="U2298" s="99">
        <v>5.8076739676032183</v>
      </c>
      <c r="V2298" s="99">
        <v>30.693720105385538</v>
      </c>
      <c r="W2298" s="99">
        <v>5.5427771252146707</v>
      </c>
      <c r="X2298" s="99">
        <v>42.399058728542236</v>
      </c>
      <c r="Y2298" s="99">
        <v>3.1198799416514249</v>
      </c>
      <c r="Z2298" s="99">
        <v>5.2256796462169179E-2</v>
      </c>
      <c r="AA2298" s="99">
        <v>3.1721367381135939</v>
      </c>
      <c r="AB2298" s="99">
        <v>4.0485074646395697E-2</v>
      </c>
      <c r="AC2298" s="99">
        <v>0</v>
      </c>
      <c r="AD2298" s="99">
        <v>0</v>
      </c>
    </row>
    <row r="2299" spans="4:30" hidden="1" outlineLevel="1" x14ac:dyDescent="0.2">
      <c r="F2299" s="91" t="s">
        <v>219</v>
      </c>
      <c r="G2299" s="86" t="s">
        <v>685</v>
      </c>
      <c r="H2299" s="92">
        <v>32.915238164130848</v>
      </c>
      <c r="I2299" s="99">
        <v>16.025357489182312</v>
      </c>
      <c r="J2299" s="99">
        <v>0.77340471608443473</v>
      </c>
      <c r="K2299" s="99">
        <v>2.8136085411952041</v>
      </c>
      <c r="L2299" s="99">
        <v>8.6909720575114396E-2</v>
      </c>
      <c r="M2299" s="99">
        <v>1.0824146060771223E-2</v>
      </c>
      <c r="N2299" s="99">
        <v>2.9113424078310901</v>
      </c>
      <c r="O2299" s="99">
        <v>2.1257252290541198</v>
      </c>
      <c r="P2299" s="99">
        <v>0.39516984072900696</v>
      </c>
      <c r="Q2299" s="99">
        <v>0.23513076383484638</v>
      </c>
      <c r="R2299" s="99">
        <v>0</v>
      </c>
      <c r="S2299" s="99">
        <v>2.756025833617973</v>
      </c>
      <c r="T2299" s="99">
        <v>7.4226675015626173E-2</v>
      </c>
      <c r="U2299" s="99">
        <v>1.215133049329576</v>
      </c>
      <c r="V2299" s="99">
        <v>8.4654468870877455</v>
      </c>
      <c r="W2299" s="99">
        <v>0</v>
      </c>
      <c r="X2299" s="99">
        <v>9.7548066114329472</v>
      </c>
      <c r="Y2299" s="99">
        <v>0.6397810153992789</v>
      </c>
      <c r="Z2299" s="99">
        <v>1.0665166908304937E-2</v>
      </c>
      <c r="AA2299" s="99">
        <v>0.65044618230758389</v>
      </c>
      <c r="AB2299" s="99">
        <v>8.5434040792888421E-3</v>
      </c>
      <c r="AC2299" s="99">
        <v>2.9049400267140306E-2</v>
      </c>
      <c r="AD2299" s="99">
        <v>6.2621193280778548E-3</v>
      </c>
    </row>
    <row r="2300" spans="4:30" hidden="1" outlineLevel="1" x14ac:dyDescent="0.2">
      <c r="F2300" s="91" t="s">
        <v>219</v>
      </c>
      <c r="G2300" s="86" t="s">
        <v>684</v>
      </c>
      <c r="H2300" s="92">
        <v>151.02555867165643</v>
      </c>
      <c r="I2300" s="99">
        <v>100.93682217999192</v>
      </c>
      <c r="J2300" s="99">
        <v>4.7578982982620559</v>
      </c>
      <c r="K2300" s="99">
        <v>17.276220729201231</v>
      </c>
      <c r="L2300" s="99">
        <v>0.53392511619887972</v>
      </c>
      <c r="M2300" s="99">
        <v>0</v>
      </c>
      <c r="N2300" s="99">
        <v>17.810145845400111</v>
      </c>
      <c r="O2300" s="99">
        <v>12.954145921709403</v>
      </c>
      <c r="P2300" s="99">
        <v>2.412710549654896</v>
      </c>
      <c r="Q2300" s="99">
        <v>0</v>
      </c>
      <c r="R2300" s="99">
        <v>0</v>
      </c>
      <c r="S2300" s="99">
        <v>15.366856471364299</v>
      </c>
      <c r="T2300" s="99">
        <v>0.46180731907564637</v>
      </c>
      <c r="U2300" s="99">
        <v>7.447907057798397</v>
      </c>
      <c r="V2300" s="99">
        <v>0</v>
      </c>
      <c r="W2300" s="99">
        <v>0</v>
      </c>
      <c r="X2300" s="99">
        <v>7.9097143768740432</v>
      </c>
      <c r="Y2300" s="99">
        <v>3.9062703111384476</v>
      </c>
      <c r="Z2300" s="99">
        <v>6.5171879934573476E-2</v>
      </c>
      <c r="AA2300" s="99">
        <v>3.9714421910730211</v>
      </c>
      <c r="AB2300" s="99">
        <v>5.2800142804549484E-2</v>
      </c>
      <c r="AC2300" s="99">
        <v>0.18088595374705738</v>
      </c>
      <c r="AD2300" s="99">
        <v>3.8993212139341468E-2</v>
      </c>
    </row>
    <row r="2301" spans="4:30" hidden="1" outlineLevel="1" x14ac:dyDescent="0.2">
      <c r="F2301" s="91" t="s">
        <v>219</v>
      </c>
      <c r="G2301" s="86" t="s">
        <v>683</v>
      </c>
      <c r="H2301" s="92">
        <v>77.715530519946839</v>
      </c>
      <c r="I2301" s="99">
        <v>58.108014981923475</v>
      </c>
      <c r="J2301" s="99">
        <v>2.8014059218473699</v>
      </c>
      <c r="K2301" s="99">
        <v>8.4530091169123391</v>
      </c>
      <c r="L2301" s="99">
        <v>0</v>
      </c>
      <c r="M2301" s="99">
        <v>0</v>
      </c>
      <c r="N2301" s="99">
        <v>8.4530091169123391</v>
      </c>
      <c r="O2301" s="99">
        <v>5.3862903104201534</v>
      </c>
      <c r="P2301" s="99">
        <v>0</v>
      </c>
      <c r="Q2301" s="99">
        <v>0</v>
      </c>
      <c r="R2301" s="99">
        <v>0</v>
      </c>
      <c r="S2301" s="99">
        <v>5.3862903104201534</v>
      </c>
      <c r="T2301" s="99">
        <v>0.14563399027624316</v>
      </c>
      <c r="U2301" s="99">
        <v>0</v>
      </c>
      <c r="V2301" s="99">
        <v>0</v>
      </c>
      <c r="W2301" s="99">
        <v>0</v>
      </c>
      <c r="X2301" s="99">
        <v>0.14563399027624316</v>
      </c>
      <c r="Y2301" s="99">
        <v>1.9867013635397632</v>
      </c>
      <c r="Z2301" s="99">
        <v>0</v>
      </c>
      <c r="AA2301" s="99">
        <v>1.9867013635397632</v>
      </c>
      <c r="AB2301" s="99">
        <v>2.0616063959250388E-2</v>
      </c>
      <c r="AC2301" s="99">
        <v>0.69999466397024035</v>
      </c>
      <c r="AD2301" s="99">
        <v>0.11386410709801369</v>
      </c>
    </row>
    <row r="2302" spans="4:30" hidden="1" outlineLevel="1" x14ac:dyDescent="0.2">
      <c r="F2302" s="91" t="s">
        <v>219</v>
      </c>
      <c r="G2302" s="86" t="s">
        <v>682</v>
      </c>
      <c r="H2302" s="92">
        <v>2.3887330102469906</v>
      </c>
      <c r="I2302" s="99">
        <v>0.89631733321770624</v>
      </c>
      <c r="J2302" s="99">
        <v>5.808715501112776E-2</v>
      </c>
      <c r="K2302" s="99">
        <v>0.19488870192665761</v>
      </c>
      <c r="L2302" s="99">
        <v>6.1940053900711748E-3</v>
      </c>
      <c r="M2302" s="99">
        <v>5.7101488774101048E-4</v>
      </c>
      <c r="N2302" s="99">
        <v>0.20165372220446978</v>
      </c>
      <c r="O2302" s="99">
        <v>0.17768274887903229</v>
      </c>
      <c r="P2302" s="99">
        <v>3.2938962730096465E-2</v>
      </c>
      <c r="Q2302" s="99">
        <v>1.4966621561274334E-2</v>
      </c>
      <c r="R2302" s="99">
        <v>6.9346551166958841E-4</v>
      </c>
      <c r="S2302" s="99">
        <v>0.22628179868207271</v>
      </c>
      <c r="T2302" s="99">
        <v>6.8091396451797903E-3</v>
      </c>
      <c r="U2302" s="99">
        <v>0.11955829153607318</v>
      </c>
      <c r="V2302" s="99">
        <v>0.67880234126609273</v>
      </c>
      <c r="W2302" s="99">
        <v>0.12878469127803061</v>
      </c>
      <c r="X2302" s="99">
        <v>0.93395446372537627</v>
      </c>
      <c r="Y2302" s="99">
        <v>4.8139612645866088E-2</v>
      </c>
      <c r="Z2302" s="99">
        <v>7.8363615189557488E-4</v>
      </c>
      <c r="AA2302" s="99">
        <v>4.8923248797761665E-2</v>
      </c>
      <c r="AB2302" s="99">
        <v>8.7408309144551446E-4</v>
      </c>
      <c r="AC2302" s="99">
        <v>1.8900876384223358E-2</v>
      </c>
      <c r="AD2302" s="99">
        <v>3.7403291328082745E-3</v>
      </c>
    </row>
    <row r="2303" spans="4:30" hidden="1" outlineLevel="1" x14ac:dyDescent="0.2">
      <c r="F2303" s="91" t="s">
        <v>219</v>
      </c>
      <c r="G2303" s="86" t="s">
        <v>681</v>
      </c>
      <c r="H2303" s="92">
        <v>37.411166941665243</v>
      </c>
      <c r="I2303" s="99">
        <v>17.494907777860103</v>
      </c>
      <c r="J2303" s="99">
        <v>4.5833761740317041</v>
      </c>
      <c r="K2303" s="99">
        <v>1.3010891215157818</v>
      </c>
      <c r="L2303" s="99">
        <v>0.41998437431055791</v>
      </c>
      <c r="M2303" s="99">
        <v>6.8171921874495833E-2</v>
      </c>
      <c r="N2303" s="99">
        <v>1.7892454177008354</v>
      </c>
      <c r="O2303" s="99">
        <v>0.36923014070343368</v>
      </c>
      <c r="P2303" s="99">
        <v>0.10933363120644984</v>
      </c>
      <c r="Q2303" s="99">
        <v>0.23749855408406964</v>
      </c>
      <c r="R2303" s="99">
        <v>4.1734182451990724E-2</v>
      </c>
      <c r="S2303" s="99">
        <v>0.75779650844594382</v>
      </c>
      <c r="T2303" s="99">
        <v>2.5412852798354481E-3</v>
      </c>
      <c r="U2303" s="99">
        <v>6.4865354409284884E-2</v>
      </c>
      <c r="V2303" s="99">
        <v>0.34926693606364873</v>
      </c>
      <c r="W2303" s="99">
        <v>6.2601965453816022E-2</v>
      </c>
      <c r="X2303" s="99">
        <v>0.47927554120658511</v>
      </c>
      <c r="Y2303" s="99">
        <v>0.10221226244647059</v>
      </c>
      <c r="Z2303" s="99">
        <v>1.8528922191184858E-3</v>
      </c>
      <c r="AA2303" s="99">
        <v>0.10406515466558908</v>
      </c>
      <c r="AB2303" s="99">
        <v>1.9186900758475802E-3</v>
      </c>
      <c r="AC2303" s="99">
        <v>10.869610331157281</v>
      </c>
      <c r="AD2303" s="99">
        <v>1.3309713465213504</v>
      </c>
    </row>
    <row r="2304" spans="4:30" collapsed="1" x14ac:dyDescent="0.2">
      <c r="D2304" s="84" t="s">
        <v>411</v>
      </c>
      <c r="E2304" s="104">
        <v>734</v>
      </c>
      <c r="F2304" s="102" t="s">
        <v>219</v>
      </c>
      <c r="G2304" s="86" t="s">
        <v>679</v>
      </c>
      <c r="H2304" s="92">
        <v>734</v>
      </c>
      <c r="I2304" s="99">
        <v>406.52512481848487</v>
      </c>
      <c r="J2304" s="99">
        <v>23.506672530510166</v>
      </c>
      <c r="K2304" s="99">
        <v>68.618761056586862</v>
      </c>
      <c r="L2304" s="99">
        <v>2.2613729060725873</v>
      </c>
      <c r="M2304" s="99">
        <v>0.19344584876603027</v>
      </c>
      <c r="N2304" s="99">
        <v>71.073579811425475</v>
      </c>
      <c r="O2304" s="99">
        <v>50.339833959257682</v>
      </c>
      <c r="P2304" s="99">
        <v>8.4145827036765333</v>
      </c>
      <c r="Q2304" s="99">
        <v>2.9568699819732069</v>
      </c>
      <c r="R2304" s="99">
        <v>0.15346814147788473</v>
      </c>
      <c r="S2304" s="99">
        <v>61.864754786385312</v>
      </c>
      <c r="T2304" s="99">
        <v>1.7154772381834797</v>
      </c>
      <c r="U2304" s="99">
        <v>25.612557938690422</v>
      </c>
      <c r="V2304" s="99">
        <v>98.09751000846623</v>
      </c>
      <c r="W2304" s="99">
        <v>16.191799398988007</v>
      </c>
      <c r="X2304" s="99">
        <v>141.61734458432812</v>
      </c>
      <c r="Y2304" s="99">
        <v>15.689305905220188</v>
      </c>
      <c r="Z2304" s="99">
        <v>0.22932400507857786</v>
      </c>
      <c r="AA2304" s="99">
        <v>15.918629910298765</v>
      </c>
      <c r="AB2304" s="99">
        <v>0.20162121882182896</v>
      </c>
      <c r="AC2304" s="99">
        <v>11.798441225525943</v>
      </c>
      <c r="AD2304" s="99">
        <v>1.4938311142195919</v>
      </c>
    </row>
    <row r="2305" spans="4:30" hidden="1" outlineLevel="1" x14ac:dyDescent="0.2">
      <c r="F2305" s="91" t="s">
        <v>399</v>
      </c>
      <c r="G2305" s="86" t="s">
        <v>687</v>
      </c>
      <c r="H2305" s="92">
        <v>506592.70718549355</v>
      </c>
      <c r="I2305" s="99">
        <v>225920.35233320395</v>
      </c>
      <c r="J2305" s="99">
        <v>14967.164409082236</v>
      </c>
      <c r="K2305" s="99">
        <v>51675.021350953779</v>
      </c>
      <c r="L2305" s="99">
        <v>1526.8948439046253</v>
      </c>
      <c r="M2305" s="99">
        <v>148.65906985581248</v>
      </c>
      <c r="N2305" s="99">
        <v>53350.575264714222</v>
      </c>
      <c r="O2305" s="99">
        <v>39615.764922143455</v>
      </c>
      <c r="P2305" s="99">
        <v>7574.4899998085566</v>
      </c>
      <c r="Q2305" s="99">
        <v>3261.233641136861</v>
      </c>
      <c r="R2305" s="99">
        <v>143.22978359212223</v>
      </c>
      <c r="S2305" s="99">
        <v>50594.718346680995</v>
      </c>
      <c r="T2305" s="99">
        <v>1180.0449533653587</v>
      </c>
      <c r="U2305" s="99">
        <v>20485.236879917884</v>
      </c>
      <c r="V2305" s="99">
        <v>110300.93106662162</v>
      </c>
      <c r="W2305" s="99">
        <v>18013.059865209463</v>
      </c>
      <c r="X2305" s="99">
        <v>149979.27276511432</v>
      </c>
      <c r="Y2305" s="99">
        <v>11426.428729419258</v>
      </c>
      <c r="Z2305" s="99">
        <v>181.14791927246893</v>
      </c>
      <c r="AA2305" s="99">
        <v>11607.576648691727</v>
      </c>
      <c r="AB2305" s="99">
        <v>173.04741800609398</v>
      </c>
      <c r="AC2305" s="99">
        <v>0</v>
      </c>
      <c r="AD2305" s="99">
        <v>0</v>
      </c>
    </row>
    <row r="2306" spans="4:30" hidden="1" outlineLevel="1" x14ac:dyDescent="0.2">
      <c r="F2306" s="91" t="s">
        <v>399</v>
      </c>
      <c r="G2306" s="86" t="s">
        <v>686</v>
      </c>
      <c r="H2306" s="92">
        <v>-39682.069309047416</v>
      </c>
      <c r="I2306" s="99">
        <v>-30751.568849465435</v>
      </c>
      <c r="J2306" s="99">
        <v>298.86139075081923</v>
      </c>
      <c r="K2306" s="99">
        <v>-477.58975198732736</v>
      </c>
      <c r="L2306" s="99">
        <v>-40.996110831908112</v>
      </c>
      <c r="M2306" s="99">
        <v>36.449279647272952</v>
      </c>
      <c r="N2306" s="99">
        <v>-482.13658317196251</v>
      </c>
      <c r="O2306" s="99">
        <v>-374.90161856009183</v>
      </c>
      <c r="P2306" s="99">
        <v>21.716378636903055</v>
      </c>
      <c r="Q2306" s="99">
        <v>-57.003318506735376</v>
      </c>
      <c r="R2306" s="99">
        <v>-4.198371529766491</v>
      </c>
      <c r="S2306" s="99">
        <v>-414.38692995969063</v>
      </c>
      <c r="T2306" s="99">
        <v>-103.05081746800008</v>
      </c>
      <c r="U2306" s="99">
        <v>-1043.9759794651052</v>
      </c>
      <c r="V2306" s="99">
        <v>-5044.6112365797189</v>
      </c>
      <c r="W2306" s="99">
        <v>-1691.9937804384506</v>
      </c>
      <c r="X2306" s="99">
        <v>-7883.631813951275</v>
      </c>
      <c r="Y2306" s="99">
        <v>-442.52769690752854</v>
      </c>
      <c r="Z2306" s="99">
        <v>-12.212875175647106</v>
      </c>
      <c r="AA2306" s="99">
        <v>-454.74057208317566</v>
      </c>
      <c r="AB2306" s="99">
        <v>5.5340488333035722</v>
      </c>
      <c r="AC2306" s="99">
        <v>0</v>
      </c>
      <c r="AD2306" s="99">
        <v>0</v>
      </c>
    </row>
    <row r="2307" spans="4:30" hidden="1" outlineLevel="1" x14ac:dyDescent="0.2">
      <c r="F2307" s="91" t="s">
        <v>399</v>
      </c>
      <c r="G2307" s="86" t="s">
        <v>685</v>
      </c>
      <c r="H2307" s="92">
        <v>-8329.4787773905809</v>
      </c>
      <c r="I2307" s="99">
        <v>-6473.5837605358101</v>
      </c>
      <c r="J2307" s="99">
        <v>55.370216859052448</v>
      </c>
      <c r="K2307" s="99">
        <v>-113.7794283506787</v>
      </c>
      <c r="L2307" s="99">
        <v>-8.7523751865836044</v>
      </c>
      <c r="M2307" s="99">
        <v>12.344752586147669</v>
      </c>
      <c r="N2307" s="99">
        <v>-110.18705095111464</v>
      </c>
      <c r="O2307" s="99">
        <v>-87.988572695884699</v>
      </c>
      <c r="P2307" s="99">
        <v>1.7259112993612606</v>
      </c>
      <c r="Q2307" s="99">
        <v>-16.679550015446413</v>
      </c>
      <c r="R2307" s="99">
        <v>0</v>
      </c>
      <c r="S2307" s="99">
        <v>-102.94221141196985</v>
      </c>
      <c r="T2307" s="99">
        <v>-21.042868857211015</v>
      </c>
      <c r="U2307" s="99">
        <v>-216.22548346168975</v>
      </c>
      <c r="V2307" s="99">
        <v>-1380.870185215226</v>
      </c>
      <c r="W2307" s="99">
        <v>0</v>
      </c>
      <c r="X2307" s="99">
        <v>-1618.1385375341267</v>
      </c>
      <c r="Y2307" s="99">
        <v>-90.5754062242397</v>
      </c>
      <c r="Z2307" s="99">
        <v>-2.4461285417115568</v>
      </c>
      <c r="AA2307" s="99">
        <v>-93.021534765951259</v>
      </c>
      <c r="AB2307" s="99">
        <v>1.0652574963340287</v>
      </c>
      <c r="AC2307" s="99">
        <v>9.6794914190737185</v>
      </c>
      <c r="AD2307" s="99">
        <v>2.2793520339303783</v>
      </c>
    </row>
    <row r="2308" spans="4:30" hidden="1" outlineLevel="1" x14ac:dyDescent="0.2">
      <c r="F2308" s="91" t="s">
        <v>399</v>
      </c>
      <c r="G2308" s="86" t="s">
        <v>684</v>
      </c>
      <c r="H2308" s="92">
        <v>133330.46911927519</v>
      </c>
      <c r="I2308" s="99">
        <v>75873.320529535631</v>
      </c>
      <c r="J2308" s="99">
        <v>6078.9383589637127</v>
      </c>
      <c r="K2308" s="99">
        <v>20117.656673959507</v>
      </c>
      <c r="L2308" s="99">
        <v>572.22207036968359</v>
      </c>
      <c r="M2308" s="99">
        <v>0</v>
      </c>
      <c r="N2308" s="99">
        <v>20689.878744329191</v>
      </c>
      <c r="O2308" s="99">
        <v>15213.420189450282</v>
      </c>
      <c r="P2308" s="99">
        <v>2954.0575881544819</v>
      </c>
      <c r="Q2308" s="99">
        <v>0</v>
      </c>
      <c r="R2308" s="99">
        <v>0</v>
      </c>
      <c r="S2308" s="99">
        <v>18167.477777604763</v>
      </c>
      <c r="T2308" s="99">
        <v>413.48601614212106</v>
      </c>
      <c r="U2308" s="99">
        <v>7477.1044240851552</v>
      </c>
      <c r="V2308" s="99">
        <v>0</v>
      </c>
      <c r="W2308" s="99">
        <v>0</v>
      </c>
      <c r="X2308" s="99">
        <v>7890.5904402272763</v>
      </c>
      <c r="Y2308" s="99">
        <v>4139.7944606030096</v>
      </c>
      <c r="Z2308" s="99">
        <v>62.688420442249274</v>
      </c>
      <c r="AA2308" s="99">
        <v>4202.4828810452591</v>
      </c>
      <c r="AB2308" s="99">
        <v>71.875744991667986</v>
      </c>
      <c r="AC2308" s="99">
        <v>292.70388245191617</v>
      </c>
      <c r="AD2308" s="99">
        <v>63.200760125769413</v>
      </c>
    </row>
    <row r="2309" spans="4:30" hidden="1" outlineLevel="1" x14ac:dyDescent="0.2">
      <c r="F2309" s="91" t="s">
        <v>399</v>
      </c>
      <c r="G2309" s="86" t="s">
        <v>683</v>
      </c>
      <c r="H2309" s="92">
        <v>56731.178005651083</v>
      </c>
      <c r="I2309" s="99">
        <v>36045.958244826201</v>
      </c>
      <c r="J2309" s="99">
        <v>3201.9515150444367</v>
      </c>
      <c r="K2309" s="99">
        <v>8711.6541833058436</v>
      </c>
      <c r="L2309" s="99">
        <v>0</v>
      </c>
      <c r="M2309" s="99">
        <v>0</v>
      </c>
      <c r="N2309" s="99">
        <v>8711.6541833058436</v>
      </c>
      <c r="O2309" s="99">
        <v>5595.1243987932867</v>
      </c>
      <c r="P2309" s="99">
        <v>0</v>
      </c>
      <c r="Q2309" s="99">
        <v>0</v>
      </c>
      <c r="R2309" s="99">
        <v>0</v>
      </c>
      <c r="S2309" s="99">
        <v>5595.1243987932867</v>
      </c>
      <c r="T2309" s="99">
        <v>111.29572269157562</v>
      </c>
      <c r="U2309" s="99">
        <v>0</v>
      </c>
      <c r="V2309" s="99">
        <v>0</v>
      </c>
      <c r="W2309" s="99">
        <v>0</v>
      </c>
      <c r="X2309" s="99">
        <v>111.29572269157562</v>
      </c>
      <c r="Y2309" s="99">
        <v>1840.5067370584677</v>
      </c>
      <c r="Z2309" s="99">
        <v>0</v>
      </c>
      <c r="AA2309" s="99">
        <v>1840.5067370584677</v>
      </c>
      <c r="AB2309" s="99">
        <v>25.235276703404431</v>
      </c>
      <c r="AC2309" s="99">
        <v>1030.5953206232869</v>
      </c>
      <c r="AD2309" s="99">
        <v>168.8566066045849</v>
      </c>
    </row>
    <row r="2310" spans="4:30" hidden="1" outlineLevel="1" x14ac:dyDescent="0.2">
      <c r="F2310" s="91" t="s">
        <v>399</v>
      </c>
      <c r="G2310" s="86" t="s">
        <v>682</v>
      </c>
      <c r="H2310" s="92">
        <v>429150.62516808102</v>
      </c>
      <c r="I2310" s="99">
        <v>163307.07320317184</v>
      </c>
      <c r="J2310" s="99">
        <v>10411.329348457688</v>
      </c>
      <c r="K2310" s="99">
        <v>34984.914737802857</v>
      </c>
      <c r="L2310" s="99">
        <v>1005.9824264685146</v>
      </c>
      <c r="M2310" s="99">
        <v>47.84379615696033</v>
      </c>
      <c r="N2310" s="99">
        <v>36038.740960428331</v>
      </c>
      <c r="O2310" s="99">
        <v>32502.690302441246</v>
      </c>
      <c r="P2310" s="99">
        <v>6110.3652696754061</v>
      </c>
      <c r="Q2310" s="99">
        <v>2694.0482438587374</v>
      </c>
      <c r="R2310" s="99">
        <v>124.83597841729467</v>
      </c>
      <c r="S2310" s="99">
        <v>41431.939794392682</v>
      </c>
      <c r="T2310" s="99">
        <v>1214.9156840829514</v>
      </c>
      <c r="U2310" s="99">
        <v>20868.871989127776</v>
      </c>
      <c r="V2310" s="99">
        <v>120531.9938178531</v>
      </c>
      <c r="W2310" s="99">
        <v>21991.197105495223</v>
      </c>
      <c r="X2310" s="99">
        <v>164606.97859655906</v>
      </c>
      <c r="Y2310" s="99">
        <v>8655.751598354509</v>
      </c>
      <c r="Z2310" s="99">
        <v>140.80924006384603</v>
      </c>
      <c r="AA2310" s="99">
        <v>8796.5608384183543</v>
      </c>
      <c r="AB2310" s="99">
        <v>159.67251539885834</v>
      </c>
      <c r="AC2310" s="99">
        <v>3728.3074176528694</v>
      </c>
      <c r="AD2310" s="99">
        <v>670.02249360138921</v>
      </c>
    </row>
    <row r="2311" spans="4:30" hidden="1" outlineLevel="1" x14ac:dyDescent="0.2">
      <c r="F2311" s="91" t="s">
        <v>399</v>
      </c>
      <c r="G2311" s="86" t="s">
        <v>681</v>
      </c>
      <c r="H2311" s="92">
        <v>50807.568607937217</v>
      </c>
      <c r="I2311" s="99">
        <v>24013.345215304402</v>
      </c>
      <c r="J2311" s="99">
        <v>7010.0801359565348</v>
      </c>
      <c r="K2311" s="99">
        <v>1862.0758593995324</v>
      </c>
      <c r="L2311" s="99">
        <v>453.784832438678</v>
      </c>
      <c r="M2311" s="99">
        <v>114.6892293595764</v>
      </c>
      <c r="N2311" s="99">
        <v>2430.5499211977867</v>
      </c>
      <c r="O2311" s="99">
        <v>463.73434617935101</v>
      </c>
      <c r="P2311" s="99">
        <v>138.18757170283985</v>
      </c>
      <c r="Q2311" s="99">
        <v>268.4957280609741</v>
      </c>
      <c r="R2311" s="99">
        <v>45.266307035916839</v>
      </c>
      <c r="S2311" s="99">
        <v>915.68395297908182</v>
      </c>
      <c r="T2311" s="99">
        <v>2.5024979670639147</v>
      </c>
      <c r="U2311" s="99">
        <v>67.956062661232025</v>
      </c>
      <c r="V2311" s="99">
        <v>358.52028339065652</v>
      </c>
      <c r="W2311" s="99">
        <v>54.200382148195374</v>
      </c>
      <c r="X2311" s="99">
        <v>483.17922616714787</v>
      </c>
      <c r="Y2311" s="99">
        <v>116.17395487168089</v>
      </c>
      <c r="Z2311" s="99">
        <v>1.8584275553096523</v>
      </c>
      <c r="AA2311" s="99">
        <v>118.03238242699054</v>
      </c>
      <c r="AB2311" s="99">
        <v>3.1037088727601541</v>
      </c>
      <c r="AC2311" s="99">
        <v>13554.814889107231</v>
      </c>
      <c r="AD2311" s="99">
        <v>2278.779175925295</v>
      </c>
    </row>
    <row r="2312" spans="4:30" collapsed="1" x14ac:dyDescent="0.2">
      <c r="D2312" s="84" t="s">
        <v>410</v>
      </c>
      <c r="E2312" s="104">
        <v>1128601</v>
      </c>
      <c r="F2312" s="102" t="s">
        <v>399</v>
      </c>
      <c r="G2312" s="86" t="s">
        <v>679</v>
      </c>
      <c r="H2312" s="92">
        <v>1128600.9999999998</v>
      </c>
      <c r="I2312" s="99">
        <v>487934.89691604063</v>
      </c>
      <c r="J2312" s="99">
        <v>42023.695375114454</v>
      </c>
      <c r="K2312" s="99">
        <v>116759.95362508349</v>
      </c>
      <c r="L2312" s="99">
        <v>3509.1356871630096</v>
      </c>
      <c r="M2312" s="99">
        <v>359.98612760576952</v>
      </c>
      <c r="N2312" s="99">
        <v>120629.07543985227</v>
      </c>
      <c r="O2312" s="99">
        <v>92927.843967751644</v>
      </c>
      <c r="P2312" s="99">
        <v>16800.54271927755</v>
      </c>
      <c r="Q2312" s="99">
        <v>6150.09474453439</v>
      </c>
      <c r="R2312" s="99">
        <v>309.13369751556718</v>
      </c>
      <c r="S2312" s="99">
        <v>116187.61512907916</v>
      </c>
      <c r="T2312" s="99">
        <v>2798.1511879238597</v>
      </c>
      <c r="U2312" s="99">
        <v>47638.967892865257</v>
      </c>
      <c r="V2312" s="99">
        <v>224765.96374607045</v>
      </c>
      <c r="W2312" s="99">
        <v>38366.463572414439</v>
      </c>
      <c r="X2312" s="99">
        <v>313569.54639927397</v>
      </c>
      <c r="Y2312" s="99">
        <v>25645.552377175158</v>
      </c>
      <c r="Z2312" s="99">
        <v>371.84500361651527</v>
      </c>
      <c r="AA2312" s="99">
        <v>26017.397380791674</v>
      </c>
      <c r="AB2312" s="99">
        <v>439.53397030242257</v>
      </c>
      <c r="AC2312" s="99">
        <v>18616.10100125437</v>
      </c>
      <c r="AD2312" s="99">
        <v>3183.1383882909672</v>
      </c>
    </row>
    <row r="2313" spans="4:30" hidden="1" outlineLevel="1" x14ac:dyDescent="0.2">
      <c r="F2313" s="91" t="s">
        <v>278</v>
      </c>
      <c r="G2313" s="86" t="s">
        <v>687</v>
      </c>
      <c r="H2313" s="92">
        <v>85.880284694469552</v>
      </c>
      <c r="I2313" s="99">
        <v>42.303167456091778</v>
      </c>
      <c r="J2313" s="99">
        <v>2.0911967260469861</v>
      </c>
      <c r="K2313" s="99">
        <v>7.6599337593835788</v>
      </c>
      <c r="L2313" s="99">
        <v>0.24110751893389681</v>
      </c>
      <c r="M2313" s="99">
        <v>2.2610291621970893E-2</v>
      </c>
      <c r="N2313" s="99">
        <v>7.9236515699394472</v>
      </c>
      <c r="O2313" s="99">
        <v>5.8227412422716061</v>
      </c>
      <c r="P2313" s="99">
        <v>1.0849463328766973</v>
      </c>
      <c r="Q2313" s="99">
        <v>0.49026704612574046</v>
      </c>
      <c r="R2313" s="99">
        <v>2.2046761039370224E-2</v>
      </c>
      <c r="S2313" s="99">
        <v>7.4200013823134148</v>
      </c>
      <c r="T2313" s="99">
        <v>0.20340326560542996</v>
      </c>
      <c r="U2313" s="99">
        <v>3.3286597854096076</v>
      </c>
      <c r="V2313" s="99">
        <v>17.592060496050802</v>
      </c>
      <c r="W2313" s="99">
        <v>3.1768345501330768</v>
      </c>
      <c r="X2313" s="99">
        <v>24.300958097198915</v>
      </c>
      <c r="Y2313" s="99">
        <v>1.7881545959727809</v>
      </c>
      <c r="Z2313" s="99">
        <v>2.9950905968253477E-2</v>
      </c>
      <c r="AA2313" s="99">
        <v>1.8181055019410344</v>
      </c>
      <c r="AB2313" s="99">
        <v>2.3203960937975703E-2</v>
      </c>
      <c r="AC2313" s="99">
        <v>0</v>
      </c>
      <c r="AD2313" s="99">
        <v>0</v>
      </c>
    </row>
    <row r="2314" spans="4:30" hidden="1" outlineLevel="1" x14ac:dyDescent="0.2">
      <c r="F2314" s="91" t="s">
        <v>278</v>
      </c>
      <c r="G2314" s="86" t="s">
        <v>686</v>
      </c>
      <c r="H2314" s="92">
        <v>3905.1745113630809</v>
      </c>
      <c r="I2314" s="99">
        <v>1923.6225390632908</v>
      </c>
      <c r="J2314" s="99">
        <v>95.091535640082853</v>
      </c>
      <c r="K2314" s="99">
        <v>348.31484527904308</v>
      </c>
      <c r="L2314" s="99">
        <v>10.963714673145226</v>
      </c>
      <c r="M2314" s="99">
        <v>1.0281420799981704</v>
      </c>
      <c r="N2314" s="99">
        <v>360.30670203218648</v>
      </c>
      <c r="O2314" s="99">
        <v>264.77346653516622</v>
      </c>
      <c r="P2314" s="99">
        <v>49.335010711949437</v>
      </c>
      <c r="Q2314" s="99">
        <v>22.293572722806815</v>
      </c>
      <c r="R2314" s="99">
        <v>1.0025170453889471</v>
      </c>
      <c r="S2314" s="99">
        <v>337.40456701531144</v>
      </c>
      <c r="T2314" s="99">
        <v>9.2492153606180612</v>
      </c>
      <c r="U2314" s="99">
        <v>151.36183347815566</v>
      </c>
      <c r="V2314" s="99">
        <v>799.95154296407475</v>
      </c>
      <c r="W2314" s="99">
        <v>144.45799005130925</v>
      </c>
      <c r="X2314" s="99">
        <v>1105.0205818541576</v>
      </c>
      <c r="Y2314" s="99">
        <v>81.311511430275232</v>
      </c>
      <c r="Z2314" s="99">
        <v>1.3619367354867182</v>
      </c>
      <c r="AA2314" s="99">
        <v>82.673448165761954</v>
      </c>
      <c r="AB2314" s="99">
        <v>1.0551375922893587</v>
      </c>
      <c r="AC2314" s="99">
        <v>0</v>
      </c>
      <c r="AD2314" s="99">
        <v>0</v>
      </c>
    </row>
    <row r="2315" spans="4:30" hidden="1" outlineLevel="1" x14ac:dyDescent="0.2">
      <c r="F2315" s="91" t="s">
        <v>278</v>
      </c>
      <c r="G2315" s="86" t="s">
        <v>685</v>
      </c>
      <c r="H2315" s="92">
        <v>857.84935197378991</v>
      </c>
      <c r="I2315" s="99">
        <v>417.65891131313271</v>
      </c>
      <c r="J2315" s="99">
        <v>20.156765422694445</v>
      </c>
      <c r="K2315" s="99">
        <v>73.329327034992772</v>
      </c>
      <c r="L2315" s="99">
        <v>2.2650739181596236</v>
      </c>
      <c r="M2315" s="99">
        <v>0.28210297727758926</v>
      </c>
      <c r="N2315" s="99">
        <v>75.87650393042999</v>
      </c>
      <c r="O2315" s="99">
        <v>55.401452698756877</v>
      </c>
      <c r="P2315" s="99">
        <v>10.299065438887911</v>
      </c>
      <c r="Q2315" s="99">
        <v>6.1280666534758277</v>
      </c>
      <c r="R2315" s="99">
        <v>0</v>
      </c>
      <c r="S2315" s="99">
        <v>71.828584791120619</v>
      </c>
      <c r="T2315" s="99">
        <v>1.934523601008415</v>
      </c>
      <c r="U2315" s="99">
        <v>31.669255854428581</v>
      </c>
      <c r="V2315" s="99">
        <v>220.6296697609971</v>
      </c>
      <c r="W2315" s="99">
        <v>0</v>
      </c>
      <c r="X2315" s="99">
        <v>254.23344921643411</v>
      </c>
      <c r="Y2315" s="99">
        <v>16.674214135369514</v>
      </c>
      <c r="Z2315" s="99">
        <v>0.27795960264239777</v>
      </c>
      <c r="AA2315" s="99">
        <v>16.952173738011911</v>
      </c>
      <c r="AB2315" s="99">
        <v>0.22266141950796645</v>
      </c>
      <c r="AC2315" s="99">
        <v>0.7570964265891279</v>
      </c>
      <c r="AD2315" s="99">
        <v>0.16320571586895527</v>
      </c>
    </row>
    <row r="2316" spans="4:30" hidden="1" outlineLevel="1" x14ac:dyDescent="0.2">
      <c r="F2316" s="91" t="s">
        <v>278</v>
      </c>
      <c r="G2316" s="86" t="s">
        <v>684</v>
      </c>
      <c r="H2316" s="92">
        <v>3815.1584202140007</v>
      </c>
      <c r="I2316" s="99">
        <v>2549.8330907476457</v>
      </c>
      <c r="J2316" s="99">
        <v>120.19247546437337</v>
      </c>
      <c r="K2316" s="99">
        <v>436.42625502737263</v>
      </c>
      <c r="L2316" s="99">
        <v>13.487842195363381</v>
      </c>
      <c r="M2316" s="99">
        <v>0</v>
      </c>
      <c r="N2316" s="99">
        <v>449.91409722273602</v>
      </c>
      <c r="O2316" s="99">
        <v>327.24341048351135</v>
      </c>
      <c r="P2316" s="99">
        <v>60.949107224077721</v>
      </c>
      <c r="Q2316" s="99">
        <v>0</v>
      </c>
      <c r="R2316" s="99">
        <v>0</v>
      </c>
      <c r="S2316" s="99">
        <v>388.1925177075891</v>
      </c>
      <c r="T2316" s="99">
        <v>11.666025918953036</v>
      </c>
      <c r="U2316" s="99">
        <v>188.14659965143758</v>
      </c>
      <c r="V2316" s="99">
        <v>0</v>
      </c>
      <c r="W2316" s="99">
        <v>0</v>
      </c>
      <c r="X2316" s="99">
        <v>199.81262557039062</v>
      </c>
      <c r="Y2316" s="99">
        <v>98.678926932973027</v>
      </c>
      <c r="Z2316" s="99">
        <v>1.6463507811557421</v>
      </c>
      <c r="AA2316" s="99">
        <v>100.32527771412877</v>
      </c>
      <c r="AB2316" s="99">
        <v>1.3338199916692903</v>
      </c>
      <c r="AC2316" s="99">
        <v>4.5694819844162033</v>
      </c>
      <c r="AD2316" s="99">
        <v>0.98503381105200183</v>
      </c>
    </row>
    <row r="2317" spans="4:30" hidden="1" outlineLevel="1" x14ac:dyDescent="0.2">
      <c r="F2317" s="91" t="s">
        <v>278</v>
      </c>
      <c r="G2317" s="86" t="s">
        <v>683</v>
      </c>
      <c r="H2317" s="92">
        <v>1975.632410964603</v>
      </c>
      <c r="I2317" s="99">
        <v>1477.1832215137435</v>
      </c>
      <c r="J2317" s="99">
        <v>71.215473901311299</v>
      </c>
      <c r="K2317" s="99">
        <v>214.88676291368785</v>
      </c>
      <c r="L2317" s="99">
        <v>0</v>
      </c>
      <c r="M2317" s="99">
        <v>0</v>
      </c>
      <c r="N2317" s="99">
        <v>214.88676291368785</v>
      </c>
      <c r="O2317" s="99">
        <v>136.92668171903415</v>
      </c>
      <c r="P2317" s="99">
        <v>0</v>
      </c>
      <c r="Q2317" s="99">
        <v>0</v>
      </c>
      <c r="R2317" s="99">
        <v>0</v>
      </c>
      <c r="S2317" s="99">
        <v>136.92668171903415</v>
      </c>
      <c r="T2317" s="99">
        <v>3.7022102197964455</v>
      </c>
      <c r="U2317" s="99">
        <v>0</v>
      </c>
      <c r="V2317" s="99">
        <v>0</v>
      </c>
      <c r="W2317" s="99">
        <v>0</v>
      </c>
      <c r="X2317" s="99">
        <v>3.7022102197964455</v>
      </c>
      <c r="Y2317" s="99">
        <v>50.504597709840219</v>
      </c>
      <c r="Z2317" s="99">
        <v>0</v>
      </c>
      <c r="AA2317" s="99">
        <v>50.504597709840219</v>
      </c>
      <c r="AB2317" s="99">
        <v>0.52408783510730073</v>
      </c>
      <c r="AC2317" s="99">
        <v>17.794797724335584</v>
      </c>
      <c r="AD2317" s="99">
        <v>2.894577427746476</v>
      </c>
    </row>
    <row r="2318" spans="4:30" hidden="1" outlineLevel="1" x14ac:dyDescent="0.2">
      <c r="F2318" s="91" t="s">
        <v>278</v>
      </c>
      <c r="G2318" s="86" t="s">
        <v>682</v>
      </c>
      <c r="H2318" s="92">
        <v>0</v>
      </c>
      <c r="I2318" s="99">
        <v>0</v>
      </c>
      <c r="J2318" s="99">
        <v>0</v>
      </c>
      <c r="K2318" s="99">
        <v>0</v>
      </c>
      <c r="L2318" s="99">
        <v>0</v>
      </c>
      <c r="M2318" s="99">
        <v>0</v>
      </c>
      <c r="N2318" s="99">
        <v>0</v>
      </c>
      <c r="O2318" s="99">
        <v>0</v>
      </c>
      <c r="P2318" s="99">
        <v>0</v>
      </c>
      <c r="Q2318" s="99">
        <v>0</v>
      </c>
      <c r="R2318" s="99">
        <v>0</v>
      </c>
      <c r="S2318" s="99">
        <v>0</v>
      </c>
      <c r="T2318" s="99">
        <v>0</v>
      </c>
      <c r="U2318" s="99">
        <v>0</v>
      </c>
      <c r="V2318" s="99">
        <v>0</v>
      </c>
      <c r="W2318" s="99">
        <v>0</v>
      </c>
      <c r="X2318" s="99">
        <v>0</v>
      </c>
      <c r="Y2318" s="99">
        <v>0</v>
      </c>
      <c r="Z2318" s="99">
        <v>0</v>
      </c>
      <c r="AA2318" s="99">
        <v>0</v>
      </c>
      <c r="AB2318" s="99">
        <v>0</v>
      </c>
      <c r="AC2318" s="99">
        <v>0</v>
      </c>
      <c r="AD2318" s="99">
        <v>0</v>
      </c>
    </row>
    <row r="2319" spans="4:30" hidden="1" outlineLevel="1" x14ac:dyDescent="0.2">
      <c r="F2319" s="91" t="s">
        <v>278</v>
      </c>
      <c r="G2319" s="86" t="s">
        <v>681</v>
      </c>
      <c r="H2319" s="92">
        <v>928.30502079005475</v>
      </c>
      <c r="I2319" s="99">
        <v>422.5248290700136</v>
      </c>
      <c r="J2319" s="99">
        <v>113.74119044097081</v>
      </c>
      <c r="K2319" s="99">
        <v>32.264478857260514</v>
      </c>
      <c r="L2319" s="99">
        <v>10.671978239396291</v>
      </c>
      <c r="M2319" s="99">
        <v>1.7334717012547365</v>
      </c>
      <c r="N2319" s="99">
        <v>44.669928797911538</v>
      </c>
      <c r="O2319" s="99">
        <v>9.3167852705286283</v>
      </c>
      <c r="P2319" s="99">
        <v>2.7709297824606365</v>
      </c>
      <c r="Q2319" s="99">
        <v>6.0396713224611966</v>
      </c>
      <c r="R2319" s="99">
        <v>1.0614950089816029</v>
      </c>
      <c r="S2319" s="99">
        <v>19.188881384432062</v>
      </c>
      <c r="T2319" s="99">
        <v>6.4102028607072009E-2</v>
      </c>
      <c r="U2319" s="99">
        <v>1.6437721260852376</v>
      </c>
      <c r="V2319" s="99">
        <v>8.8818634493103481</v>
      </c>
      <c r="W2319" s="99">
        <v>1.5922457766990914</v>
      </c>
      <c r="X2319" s="99">
        <v>12.181983380701748</v>
      </c>
      <c r="Y2319" s="99">
        <v>2.5800854404611839</v>
      </c>
      <c r="Z2319" s="99">
        <v>4.6964358477860471E-2</v>
      </c>
      <c r="AA2319" s="99">
        <v>2.6270497989390442</v>
      </c>
      <c r="AB2319" s="99">
        <v>4.7611749512589355E-2</v>
      </c>
      <c r="AC2319" s="99">
        <v>279.64935690990472</v>
      </c>
      <c r="AD2319" s="99">
        <v>33.674189257668658</v>
      </c>
    </row>
    <row r="2320" spans="4:30" collapsed="1" x14ac:dyDescent="0.2">
      <c r="D2320" s="84" t="s">
        <v>409</v>
      </c>
      <c r="E2320" s="104">
        <v>11568</v>
      </c>
      <c r="F2320" s="102" t="s">
        <v>278</v>
      </c>
      <c r="G2320" s="86" t="s">
        <v>679</v>
      </c>
      <c r="H2320" s="92">
        <v>11567.999999999996</v>
      </c>
      <c r="I2320" s="99">
        <v>6833.1257591639187</v>
      </c>
      <c r="J2320" s="99">
        <v>422.48863759547976</v>
      </c>
      <c r="K2320" s="99">
        <v>1112.8816028717406</v>
      </c>
      <c r="L2320" s="99">
        <v>37.629716544998416</v>
      </c>
      <c r="M2320" s="99">
        <v>3.0663270501524669</v>
      </c>
      <c r="N2320" s="99">
        <v>1153.5776464668916</v>
      </c>
      <c r="O2320" s="99">
        <v>799.48453794926888</v>
      </c>
      <c r="P2320" s="99">
        <v>124.43905949025242</v>
      </c>
      <c r="Q2320" s="99">
        <v>34.951577744869581</v>
      </c>
      <c r="R2320" s="99">
        <v>2.0860588154099204</v>
      </c>
      <c r="S2320" s="99">
        <v>960.96123399980081</v>
      </c>
      <c r="T2320" s="99">
        <v>26.81948039458846</v>
      </c>
      <c r="U2320" s="99">
        <v>376.15012089551669</v>
      </c>
      <c r="V2320" s="99">
        <v>1047.0551366704331</v>
      </c>
      <c r="W2320" s="99">
        <v>149.22707037814143</v>
      </c>
      <c r="X2320" s="99">
        <v>1599.2518083386797</v>
      </c>
      <c r="Y2320" s="99">
        <v>251.53749024489198</v>
      </c>
      <c r="Z2320" s="99">
        <v>3.3631623837309723</v>
      </c>
      <c r="AA2320" s="99">
        <v>254.90065262862296</v>
      </c>
      <c r="AB2320" s="99">
        <v>3.2065225490244811</v>
      </c>
      <c r="AC2320" s="99">
        <v>302.77073304524566</v>
      </c>
      <c r="AD2320" s="99">
        <v>37.717006212336088</v>
      </c>
    </row>
    <row r="2321" spans="4:30" hidden="1" outlineLevel="1" x14ac:dyDescent="0.2">
      <c r="F2321" s="91" t="s">
        <v>209</v>
      </c>
      <c r="G2321" s="86" t="s">
        <v>687</v>
      </c>
      <c r="H2321" s="92">
        <v>36.470180626720115</v>
      </c>
      <c r="I2321" s="99">
        <v>17.964590635613106</v>
      </c>
      <c r="J2321" s="99">
        <v>0.88805390662439976</v>
      </c>
      <c r="K2321" s="99">
        <v>3.2528905648984221</v>
      </c>
      <c r="L2321" s="99">
        <v>0.10238944592769633</v>
      </c>
      <c r="M2321" s="99">
        <v>9.6017546100332987E-3</v>
      </c>
      <c r="N2321" s="99">
        <v>3.3648817654361514</v>
      </c>
      <c r="O2321" s="99">
        <v>2.4727028514610097</v>
      </c>
      <c r="P2321" s="99">
        <v>0.46073658082387381</v>
      </c>
      <c r="Q2321" s="99">
        <v>0.20819828195895243</v>
      </c>
      <c r="R2321" s="99">
        <v>9.3624440137859283E-3</v>
      </c>
      <c r="S2321" s="99">
        <v>3.1510001582576219</v>
      </c>
      <c r="T2321" s="99">
        <v>8.6377844031209489E-2</v>
      </c>
      <c r="U2321" s="99">
        <v>1.4135587003544881</v>
      </c>
      <c r="V2321" s="99">
        <v>7.4706974501736436</v>
      </c>
      <c r="W2321" s="99">
        <v>1.3490841381900949</v>
      </c>
      <c r="X2321" s="99">
        <v>10.319718132749436</v>
      </c>
      <c r="Y2321" s="99">
        <v>0.75936312199750622</v>
      </c>
      <c r="Z2321" s="99">
        <v>1.2719042030218793E-2</v>
      </c>
      <c r="AA2321" s="99">
        <v>0.772082164027725</v>
      </c>
      <c r="AB2321" s="99">
        <v>9.8538640116761066E-3</v>
      </c>
      <c r="AC2321" s="99">
        <v>0</v>
      </c>
      <c r="AD2321" s="99">
        <v>0</v>
      </c>
    </row>
    <row r="2322" spans="4:30" hidden="1" outlineLevel="1" x14ac:dyDescent="0.2">
      <c r="F2322" s="91" t="s">
        <v>209</v>
      </c>
      <c r="G2322" s="86" t="s">
        <v>686</v>
      </c>
      <c r="H2322" s="92">
        <v>0.1332554079853667</v>
      </c>
      <c r="I2322" s="99">
        <v>6.563934735998625E-2</v>
      </c>
      <c r="J2322" s="99">
        <v>3.2447874840941166E-3</v>
      </c>
      <c r="K2322" s="99">
        <v>1.1885470592917989E-2</v>
      </c>
      <c r="L2322" s="99">
        <v>3.7411241611714135E-4</v>
      </c>
      <c r="M2322" s="99">
        <v>3.5083065286436775E-5</v>
      </c>
      <c r="N2322" s="99">
        <v>1.2294666074321567E-2</v>
      </c>
      <c r="O2322" s="99">
        <v>9.0348065634916399E-3</v>
      </c>
      <c r="P2322" s="99">
        <v>1.6834476823645423E-3</v>
      </c>
      <c r="Q2322" s="99">
        <v>7.6071866186388267E-4</v>
      </c>
      <c r="R2322" s="99">
        <v>3.4208667885871095E-5</v>
      </c>
      <c r="S2322" s="99">
        <v>1.1513181575605935E-2</v>
      </c>
      <c r="T2322" s="99">
        <v>3.1560893446307993E-4</v>
      </c>
      <c r="U2322" s="99">
        <v>5.1648864384564001E-3</v>
      </c>
      <c r="V2322" s="99">
        <v>2.7296569952515136E-2</v>
      </c>
      <c r="W2322" s="99">
        <v>4.9293081128695118E-3</v>
      </c>
      <c r="X2322" s="99">
        <v>3.770637343830413E-2</v>
      </c>
      <c r="Y2322" s="99">
        <v>2.7745747592125324E-3</v>
      </c>
      <c r="Z2322" s="99">
        <v>4.6473066647716758E-5</v>
      </c>
      <c r="AA2322" s="99">
        <v>2.8210478258602492E-3</v>
      </c>
      <c r="AB2322" s="99">
        <v>3.6004227194481865E-5</v>
      </c>
      <c r="AC2322" s="99">
        <v>0</v>
      </c>
      <c r="AD2322" s="99">
        <v>0</v>
      </c>
    </row>
    <row r="2323" spans="4:30" hidden="1" outlineLevel="1" x14ac:dyDescent="0.2">
      <c r="F2323" s="91" t="s">
        <v>209</v>
      </c>
      <c r="G2323" s="86" t="s">
        <v>685</v>
      </c>
      <c r="H2323" s="92">
        <v>2.9310662510383848E-2</v>
      </c>
      <c r="I2323" s="99">
        <v>1.4270406996038154E-2</v>
      </c>
      <c r="J2323" s="99">
        <v>6.8870850953749098E-4</v>
      </c>
      <c r="K2323" s="99">
        <v>2.5054878830308982E-3</v>
      </c>
      <c r="L2323" s="99">
        <v>7.7392163348370698E-5</v>
      </c>
      <c r="M2323" s="99">
        <v>9.6387846434026738E-6</v>
      </c>
      <c r="N2323" s="99">
        <v>2.5925188310226715E-3</v>
      </c>
      <c r="O2323" s="99">
        <v>1.8929352559420845E-3</v>
      </c>
      <c r="P2323" s="99">
        <v>3.5189445624343718E-4</v>
      </c>
      <c r="Q2323" s="99">
        <v>2.0938139442303294E-4</v>
      </c>
      <c r="R2323" s="99">
        <v>0</v>
      </c>
      <c r="S2323" s="99">
        <v>2.4542111066085549E-3</v>
      </c>
      <c r="T2323" s="99">
        <v>6.6098048867282389E-5</v>
      </c>
      <c r="U2323" s="99">
        <v>1.0820627982854906E-3</v>
      </c>
      <c r="V2323" s="99">
        <v>7.538388617142195E-3</v>
      </c>
      <c r="W2323" s="99">
        <v>0</v>
      </c>
      <c r="X2323" s="99">
        <v>8.6865494642949688E-3</v>
      </c>
      <c r="Y2323" s="99">
        <v>5.6971805366896151E-4</v>
      </c>
      <c r="Z2323" s="99">
        <v>9.4972154327868974E-6</v>
      </c>
      <c r="AA2323" s="99">
        <v>5.7921526910174837E-4</v>
      </c>
      <c r="AB2323" s="99">
        <v>7.6078086510933231E-6</v>
      </c>
      <c r="AC2323" s="99">
        <v>2.5868175800929587E-5</v>
      </c>
      <c r="AD2323" s="99">
        <v>5.5763493282287866E-6</v>
      </c>
    </row>
    <row r="2324" spans="4:30" hidden="1" outlineLevel="1" x14ac:dyDescent="0.2">
      <c r="F2324" s="91" t="s">
        <v>209</v>
      </c>
      <c r="G2324" s="86" t="s">
        <v>684</v>
      </c>
      <c r="H2324" s="92">
        <v>18.779296867418154</v>
      </c>
      <c r="I2324" s="99">
        <v>12.551005043410616</v>
      </c>
      <c r="J2324" s="99">
        <v>0.59162161288409443</v>
      </c>
      <c r="K2324" s="99">
        <v>2.1482143861891991</v>
      </c>
      <c r="L2324" s="99">
        <v>6.6391002624056214E-2</v>
      </c>
      <c r="M2324" s="99">
        <v>0</v>
      </c>
      <c r="N2324" s="99">
        <v>2.2146053888132555</v>
      </c>
      <c r="O2324" s="99">
        <v>1.6107853138721109</v>
      </c>
      <c r="P2324" s="99">
        <v>0.30000887310489555</v>
      </c>
      <c r="Q2324" s="99">
        <v>0</v>
      </c>
      <c r="R2324" s="99">
        <v>0</v>
      </c>
      <c r="S2324" s="99">
        <v>1.9107941869770064</v>
      </c>
      <c r="T2324" s="99">
        <v>5.7423503788009152E-2</v>
      </c>
      <c r="U2324" s="99">
        <v>0.92611117554888611</v>
      </c>
      <c r="V2324" s="99">
        <v>0</v>
      </c>
      <c r="W2324" s="99">
        <v>0</v>
      </c>
      <c r="X2324" s="99">
        <v>0.98353467933689531</v>
      </c>
      <c r="Y2324" s="99">
        <v>0.48572579676222705</v>
      </c>
      <c r="Z2324" s="99">
        <v>8.103807669799264E-3</v>
      </c>
      <c r="AA2324" s="99">
        <v>0.49382960443202634</v>
      </c>
      <c r="AB2324" s="99">
        <v>6.5654420688118637E-3</v>
      </c>
      <c r="AC2324" s="99">
        <v>2.2492292393681911E-2</v>
      </c>
      <c r="AD2324" s="99">
        <v>4.8486171017643378E-3</v>
      </c>
    </row>
    <row r="2325" spans="4:30" hidden="1" outlineLevel="1" x14ac:dyDescent="0.2">
      <c r="F2325" s="91" t="s">
        <v>209</v>
      </c>
      <c r="G2325" s="86" t="s">
        <v>683</v>
      </c>
      <c r="H2325" s="92">
        <v>7.7504467950618228</v>
      </c>
      <c r="I2325" s="99">
        <v>5.7950203192457241</v>
      </c>
      <c r="J2325" s="99">
        <v>0.2793797765181108</v>
      </c>
      <c r="K2325" s="99">
        <v>0.84300521376465809</v>
      </c>
      <c r="L2325" s="99">
        <v>0</v>
      </c>
      <c r="M2325" s="99">
        <v>0</v>
      </c>
      <c r="N2325" s="99">
        <v>0.84300521376465809</v>
      </c>
      <c r="O2325" s="99">
        <v>0.53716620338779852</v>
      </c>
      <c r="P2325" s="99">
        <v>0</v>
      </c>
      <c r="Q2325" s="99">
        <v>0</v>
      </c>
      <c r="R2325" s="99">
        <v>0</v>
      </c>
      <c r="S2325" s="99">
        <v>0.53716620338779852</v>
      </c>
      <c r="T2325" s="99">
        <v>1.4523847236671291E-2</v>
      </c>
      <c r="U2325" s="99">
        <v>0</v>
      </c>
      <c r="V2325" s="99">
        <v>0</v>
      </c>
      <c r="W2325" s="99">
        <v>0</v>
      </c>
      <c r="X2325" s="99">
        <v>1.4523847236671291E-2</v>
      </c>
      <c r="Y2325" s="99">
        <v>0.19813058101481568</v>
      </c>
      <c r="Z2325" s="99">
        <v>0</v>
      </c>
      <c r="AA2325" s="99">
        <v>0.19813058101481568</v>
      </c>
      <c r="AB2325" s="99">
        <v>2.056007412813721E-3</v>
      </c>
      <c r="AC2325" s="99">
        <v>6.9809359385844372E-2</v>
      </c>
      <c r="AD2325" s="99">
        <v>1.1355487095386555E-2</v>
      </c>
    </row>
    <row r="2326" spans="4:30" hidden="1" outlineLevel="1" x14ac:dyDescent="0.2">
      <c r="F2326" s="91" t="s">
        <v>209</v>
      </c>
      <c r="G2326" s="86" t="s">
        <v>682</v>
      </c>
      <c r="H2326" s="92">
        <v>9.6009410001866637</v>
      </c>
      <c r="I2326" s="99">
        <v>3.6025331406870165</v>
      </c>
      <c r="J2326" s="99">
        <v>0.23346742634618264</v>
      </c>
      <c r="K2326" s="99">
        <v>0.78330852413151608</v>
      </c>
      <c r="L2326" s="99">
        <v>2.4895323190079994E-2</v>
      </c>
      <c r="M2326" s="99">
        <v>2.2950577665700666E-3</v>
      </c>
      <c r="N2326" s="99">
        <v>0.81049890508816613</v>
      </c>
      <c r="O2326" s="99">
        <v>0.7141533111572741</v>
      </c>
      <c r="P2326" s="99">
        <v>0.13239028238920025</v>
      </c>
      <c r="Q2326" s="99">
        <v>6.0154755665665111E-2</v>
      </c>
      <c r="R2326" s="99">
        <v>2.7872187618471246E-3</v>
      </c>
      <c r="S2326" s="99">
        <v>0.90948556797398661</v>
      </c>
      <c r="T2326" s="99">
        <v>2.7367708201362993E-2</v>
      </c>
      <c r="U2326" s="99">
        <v>0.48053595701022556</v>
      </c>
      <c r="V2326" s="99">
        <v>2.7282836555310408</v>
      </c>
      <c r="W2326" s="99">
        <v>0.5176192640130084</v>
      </c>
      <c r="X2326" s="99">
        <v>3.7538065847556377</v>
      </c>
      <c r="Y2326" s="99">
        <v>0.19348565905111792</v>
      </c>
      <c r="Z2326" s="99">
        <v>3.1496380833221684E-3</v>
      </c>
      <c r="AA2326" s="99">
        <v>0.19663529713444008</v>
      </c>
      <c r="AB2326" s="99">
        <v>3.5131679238448775E-3</v>
      </c>
      <c r="AC2326" s="99">
        <v>7.5967551935821637E-2</v>
      </c>
      <c r="AD2326" s="99">
        <v>1.5033358341566383E-2</v>
      </c>
    </row>
    <row r="2327" spans="4:30" hidden="1" outlineLevel="1" x14ac:dyDescent="0.2">
      <c r="F2327" s="91" t="s">
        <v>209</v>
      </c>
      <c r="G2327" s="86" t="s">
        <v>681</v>
      </c>
      <c r="H2327" s="92">
        <v>7.2365686401174996</v>
      </c>
      <c r="I2327" s="99">
        <v>5.1705354744260248</v>
      </c>
      <c r="J2327" s="99">
        <v>0.88484887590333672</v>
      </c>
      <c r="K2327" s="99">
        <v>0.25478878587106157</v>
      </c>
      <c r="L2327" s="99">
        <v>4.2591236709404956E-2</v>
      </c>
      <c r="M2327" s="99">
        <v>6.7292111546707785E-3</v>
      </c>
      <c r="N2327" s="99">
        <v>0.30410923373513732</v>
      </c>
      <c r="O2327" s="99">
        <v>4.7544182826086336E-2</v>
      </c>
      <c r="P2327" s="99">
        <v>1.2210663214947881E-2</v>
      </c>
      <c r="Q2327" s="99">
        <v>2.3355187767164012E-2</v>
      </c>
      <c r="R2327" s="99">
        <v>4.07628997450123E-3</v>
      </c>
      <c r="S2327" s="99">
        <v>8.7186323782699457E-2</v>
      </c>
      <c r="T2327" s="99">
        <v>3.306579963924419E-4</v>
      </c>
      <c r="U2327" s="99">
        <v>7.2693858986767638E-3</v>
      </c>
      <c r="V2327" s="99">
        <v>3.4364321461494277E-2</v>
      </c>
      <c r="W2327" s="99">
        <v>6.1167122558089537E-3</v>
      </c>
      <c r="X2327" s="99">
        <v>4.8081077612372437E-2</v>
      </c>
      <c r="Y2327" s="99">
        <v>1.3012940099849152E-2</v>
      </c>
      <c r="Z2327" s="99">
        <v>2.0616073274597711E-4</v>
      </c>
      <c r="AA2327" s="99">
        <v>1.3219100832595129E-2</v>
      </c>
      <c r="AB2327" s="99">
        <v>3.7080291689232009E-4</v>
      </c>
      <c r="AC2327" s="99">
        <v>0.5706776079196505</v>
      </c>
      <c r="AD2327" s="99">
        <v>0.1575401429887941</v>
      </c>
    </row>
    <row r="2328" spans="4:30" collapsed="1" x14ac:dyDescent="0.2">
      <c r="D2328" s="124" t="s">
        <v>408</v>
      </c>
      <c r="E2328" s="104">
        <v>80</v>
      </c>
      <c r="F2328" s="102" t="s">
        <v>209</v>
      </c>
      <c r="G2328" s="86" t="s">
        <v>679</v>
      </c>
      <c r="H2328" s="92">
        <v>79.999999999999986</v>
      </c>
      <c r="I2328" s="99">
        <v>45.163594367738504</v>
      </c>
      <c r="J2328" s="99">
        <v>2.8813050942697558</v>
      </c>
      <c r="K2328" s="99">
        <v>7.2965984333308063</v>
      </c>
      <c r="L2328" s="99">
        <v>0.23671851303070307</v>
      </c>
      <c r="M2328" s="99">
        <v>1.8670745381203984E-2</v>
      </c>
      <c r="N2328" s="99">
        <v>7.5519876917427133</v>
      </c>
      <c r="O2328" s="99">
        <v>5.3932796045237126</v>
      </c>
      <c r="P2328" s="99">
        <v>0.9073817416715253</v>
      </c>
      <c r="Q2328" s="99">
        <v>0.29267832544806849</v>
      </c>
      <c r="R2328" s="99">
        <v>1.6260161418020155E-2</v>
      </c>
      <c r="S2328" s="99">
        <v>6.6095998330613268</v>
      </c>
      <c r="T2328" s="99">
        <v>0.18640526823697573</v>
      </c>
      <c r="U2328" s="99">
        <v>2.833722168049019</v>
      </c>
      <c r="V2328" s="99">
        <v>10.268180385735837</v>
      </c>
      <c r="W2328" s="99">
        <v>1.8777494225717817</v>
      </c>
      <c r="X2328" s="99">
        <v>15.166057244593613</v>
      </c>
      <c r="Y2328" s="99">
        <v>1.6530623917383978</v>
      </c>
      <c r="Z2328" s="99">
        <v>2.4234618798166706E-2</v>
      </c>
      <c r="AA2328" s="99">
        <v>1.6772970105365645</v>
      </c>
      <c r="AB2328" s="99">
        <v>2.2402896369884462E-2</v>
      </c>
      <c r="AC2328" s="99">
        <v>0.73897267981079928</v>
      </c>
      <c r="AD2328" s="99">
        <v>0.1887831818768396</v>
      </c>
    </row>
    <row r="2329" spans="4:30" hidden="1" outlineLevel="1" x14ac:dyDescent="0.2">
      <c r="F2329" s="91" t="s">
        <v>209</v>
      </c>
      <c r="G2329" s="86" t="s">
        <v>687</v>
      </c>
      <c r="H2329" s="92">
        <v>1931947.6429024637</v>
      </c>
      <c r="I2329" s="99">
        <v>951644.54734705552</v>
      </c>
      <c r="J2329" s="99">
        <v>47043.190414481644</v>
      </c>
      <c r="K2329" s="99">
        <v>172316.5104060618</v>
      </c>
      <c r="L2329" s="99">
        <v>5423.9119554339322</v>
      </c>
      <c r="M2329" s="99">
        <v>508.63710757140745</v>
      </c>
      <c r="N2329" s="99">
        <v>178249.05946906714</v>
      </c>
      <c r="O2329" s="99">
        <v>130987.35359644207</v>
      </c>
      <c r="P2329" s="99">
        <v>24406.760153786356</v>
      </c>
      <c r="Q2329" s="99">
        <v>11028.960459610273</v>
      </c>
      <c r="R2329" s="99">
        <v>495.96002359768681</v>
      </c>
      <c r="S2329" s="99">
        <v>166919.0342334364</v>
      </c>
      <c r="T2329" s="99">
        <v>4575.7237641106713</v>
      </c>
      <c r="U2329" s="99">
        <v>74880.939779423425</v>
      </c>
      <c r="V2329" s="99">
        <v>395747.87077215599</v>
      </c>
      <c r="W2329" s="99">
        <v>71465.506231792257</v>
      </c>
      <c r="X2329" s="99">
        <v>546670.04054748232</v>
      </c>
      <c r="Y2329" s="99">
        <v>40226.008438666599</v>
      </c>
      <c r="Z2329" s="99">
        <v>673.77026513149065</v>
      </c>
      <c r="AA2329" s="99">
        <v>40899.778703798089</v>
      </c>
      <c r="AB2329" s="99">
        <v>521.99218714292249</v>
      </c>
      <c r="AC2329" s="99">
        <v>0</v>
      </c>
      <c r="AD2329" s="99">
        <v>0</v>
      </c>
    </row>
    <row r="2330" spans="4:30" hidden="1" outlineLevel="1" x14ac:dyDescent="0.2">
      <c r="F2330" s="91" t="s">
        <v>209</v>
      </c>
      <c r="G2330" s="86" t="s">
        <v>686</v>
      </c>
      <c r="H2330" s="92">
        <v>7058.9853666016261</v>
      </c>
      <c r="I2330" s="99">
        <v>3477.1361214721278</v>
      </c>
      <c r="J2330" s="99">
        <v>171.88726307053707</v>
      </c>
      <c r="K2330" s="99">
        <v>629.61319363335224</v>
      </c>
      <c r="L2330" s="99">
        <v>19.81798795831897</v>
      </c>
      <c r="M2330" s="99">
        <v>1.8584674964912655</v>
      </c>
      <c r="N2330" s="99">
        <v>651.28964908816249</v>
      </c>
      <c r="O2330" s="99">
        <v>478.60397027013983</v>
      </c>
      <c r="P2330" s="99">
        <v>89.177863284585726</v>
      </c>
      <c r="Q2330" s="99">
        <v>40.297815926447107</v>
      </c>
      <c r="R2330" s="99">
        <v>1.8121477369520096</v>
      </c>
      <c r="S2330" s="99">
        <v>609.89179721812479</v>
      </c>
      <c r="T2330" s="99">
        <v>16.718862548439795</v>
      </c>
      <c r="U2330" s="99">
        <v>273.60133701460438</v>
      </c>
      <c r="V2330" s="99">
        <v>1445.9907538940677</v>
      </c>
      <c r="W2330" s="99">
        <v>261.12196392087617</v>
      </c>
      <c r="X2330" s="99">
        <v>1997.4329173779879</v>
      </c>
      <c r="Y2330" s="99">
        <v>146.97851982093121</v>
      </c>
      <c r="Z2330" s="99">
        <v>2.4618340251028266</v>
      </c>
      <c r="AA2330" s="99">
        <v>149.44035384603404</v>
      </c>
      <c r="AB2330" s="99">
        <v>1.9072645286528058</v>
      </c>
      <c r="AC2330" s="99">
        <v>0</v>
      </c>
      <c r="AD2330" s="99">
        <v>0</v>
      </c>
    </row>
    <row r="2331" spans="4:30" hidden="1" outlineLevel="1" x14ac:dyDescent="0.2">
      <c r="F2331" s="91" t="s">
        <v>209</v>
      </c>
      <c r="G2331" s="86" t="s">
        <v>685</v>
      </c>
      <c r="H2331" s="92">
        <v>1552.6839838944416</v>
      </c>
      <c r="I2331" s="99">
        <v>755.95126444357777</v>
      </c>
      <c r="J2331" s="99">
        <v>36.483196923707851</v>
      </c>
      <c r="K2331" s="99">
        <v>132.72408654855482</v>
      </c>
      <c r="L2331" s="99">
        <v>4.0997221563104134</v>
      </c>
      <c r="M2331" s="99">
        <v>0.51059871248959499</v>
      </c>
      <c r="N2331" s="99">
        <v>137.33440741735481</v>
      </c>
      <c r="O2331" s="99">
        <v>100.27512184035962</v>
      </c>
      <c r="P2331" s="99">
        <v>18.641028193643283</v>
      </c>
      <c r="Q2331" s="99">
        <v>11.091633890259372</v>
      </c>
      <c r="R2331" s="99">
        <v>0</v>
      </c>
      <c r="S2331" s="99">
        <v>130.00778392426227</v>
      </c>
      <c r="T2331" s="99">
        <v>3.5014350769636535</v>
      </c>
      <c r="U2331" s="99">
        <v>57.320491335556696</v>
      </c>
      <c r="V2331" s="99">
        <v>399.33369865188945</v>
      </c>
      <c r="W2331" s="99">
        <v>0</v>
      </c>
      <c r="X2331" s="99">
        <v>460.15562506440978</v>
      </c>
      <c r="Y2331" s="99">
        <v>30.179873858324683</v>
      </c>
      <c r="Z2331" s="99">
        <v>0.50309931714642175</v>
      </c>
      <c r="AA2331" s="99">
        <v>30.682973175471105</v>
      </c>
      <c r="AB2331" s="99">
        <v>0.40301111040739446</v>
      </c>
      <c r="AC2331" s="99">
        <v>1.3703239305641732</v>
      </c>
      <c r="AD2331" s="99">
        <v>0.29539790468652843</v>
      </c>
    </row>
    <row r="2332" spans="4:30" hidden="1" outlineLevel="1" x14ac:dyDescent="0.2">
      <c r="F2332" s="91" t="s">
        <v>209</v>
      </c>
      <c r="G2332" s="86" t="s">
        <v>684</v>
      </c>
      <c r="H2332" s="92">
        <v>994802.26571164513</v>
      </c>
      <c r="I2332" s="99">
        <v>664868.78301635571</v>
      </c>
      <c r="J2332" s="99">
        <v>31340.178766873643</v>
      </c>
      <c r="K2332" s="99">
        <v>113798.11255463561</v>
      </c>
      <c r="L2332" s="99">
        <v>3516.9538188550482</v>
      </c>
      <c r="M2332" s="99">
        <v>0</v>
      </c>
      <c r="N2332" s="99">
        <v>117315.06637349066</v>
      </c>
      <c r="O2332" s="99">
        <v>85328.694206607193</v>
      </c>
      <c r="P2332" s="99">
        <v>15892.475038091219</v>
      </c>
      <c r="Q2332" s="99">
        <v>0</v>
      </c>
      <c r="R2332" s="99">
        <v>0</v>
      </c>
      <c r="S2332" s="99">
        <v>101221.16924469841</v>
      </c>
      <c r="T2332" s="99">
        <v>3041.9153643885347</v>
      </c>
      <c r="U2332" s="99">
        <v>49059.211441262589</v>
      </c>
      <c r="V2332" s="99">
        <v>0</v>
      </c>
      <c r="W2332" s="99">
        <v>0</v>
      </c>
      <c r="X2332" s="99">
        <v>52101.126805651125</v>
      </c>
      <c r="Y2332" s="99">
        <v>25730.52263591432</v>
      </c>
      <c r="Z2332" s="99">
        <v>429.28584002496081</v>
      </c>
      <c r="AA2332" s="99">
        <v>26159.80847593928</v>
      </c>
      <c r="AB2332" s="99">
        <v>347.7934606158949</v>
      </c>
      <c r="AC2332" s="99">
        <v>1191.4920772728497</v>
      </c>
      <c r="AD2332" s="99">
        <v>256.84749074774788</v>
      </c>
    </row>
    <row r="2333" spans="4:30" hidden="1" outlineLevel="1" x14ac:dyDescent="0.2">
      <c r="F2333" s="91" t="s">
        <v>209</v>
      </c>
      <c r="G2333" s="86" t="s">
        <v>683</v>
      </c>
      <c r="H2333" s="92">
        <v>410567.13073118823</v>
      </c>
      <c r="I2333" s="99">
        <v>306981.63962851546</v>
      </c>
      <c r="J2333" s="99">
        <v>14799.682684415664</v>
      </c>
      <c r="K2333" s="99">
        <v>44656.810240580053</v>
      </c>
      <c r="L2333" s="99">
        <v>0</v>
      </c>
      <c r="M2333" s="99">
        <v>0</v>
      </c>
      <c r="N2333" s="99">
        <v>44656.810240580053</v>
      </c>
      <c r="O2333" s="99">
        <v>28455.493300233036</v>
      </c>
      <c r="P2333" s="99">
        <v>0</v>
      </c>
      <c r="Q2333" s="99">
        <v>0</v>
      </c>
      <c r="R2333" s="99">
        <v>0</v>
      </c>
      <c r="S2333" s="99">
        <v>28455.493300233036</v>
      </c>
      <c r="T2333" s="99">
        <v>769.3768430147212</v>
      </c>
      <c r="U2333" s="99">
        <v>0</v>
      </c>
      <c r="V2333" s="99">
        <v>0</v>
      </c>
      <c r="W2333" s="99">
        <v>0</v>
      </c>
      <c r="X2333" s="99">
        <v>769.3768430147212</v>
      </c>
      <c r="Y2333" s="99">
        <v>10495.640613801186</v>
      </c>
      <c r="Z2333" s="99">
        <v>0</v>
      </c>
      <c r="AA2333" s="99">
        <v>10495.640613801186</v>
      </c>
      <c r="AB2333" s="99">
        <v>108.91360028157574</v>
      </c>
      <c r="AC2333" s="99">
        <v>3698.035628022119</v>
      </c>
      <c r="AD2333" s="99">
        <v>601.53819232439537</v>
      </c>
    </row>
    <row r="2334" spans="4:30" hidden="1" outlineLevel="1" x14ac:dyDescent="0.2">
      <c r="F2334" s="91" t="s">
        <v>209</v>
      </c>
      <c r="G2334" s="86" t="s">
        <v>682</v>
      </c>
      <c r="H2334" s="92">
        <v>508594.00793223816</v>
      </c>
      <c r="I2334" s="99">
        <v>190838.24894821257</v>
      </c>
      <c r="J2334" s="99">
        <v>12367.551689435555</v>
      </c>
      <c r="K2334" s="99">
        <v>41494.476606802244</v>
      </c>
      <c r="L2334" s="99">
        <v>1318.7886687112241</v>
      </c>
      <c r="M2334" s="99">
        <v>121.57689833873444</v>
      </c>
      <c r="N2334" s="99">
        <v>42934.842173852201</v>
      </c>
      <c r="O2334" s="99">
        <v>37831.093305593189</v>
      </c>
      <c r="P2334" s="99">
        <v>7013.1567656019406</v>
      </c>
      <c r="Q2334" s="99">
        <v>3186.5989260417609</v>
      </c>
      <c r="R2334" s="99">
        <v>147.64831499789437</v>
      </c>
      <c r="S2334" s="99">
        <v>48178.497312234787</v>
      </c>
      <c r="T2334" s="99">
        <v>1449.7591852486723</v>
      </c>
      <c r="U2334" s="99">
        <v>25455.599438287634</v>
      </c>
      <c r="V2334" s="99">
        <v>144526.32498372527</v>
      </c>
      <c r="W2334" s="99">
        <v>27420.0264393035</v>
      </c>
      <c r="X2334" s="99">
        <v>198851.71004656507</v>
      </c>
      <c r="Y2334" s="99">
        <v>10249.583536895538</v>
      </c>
      <c r="Z2334" s="99">
        <v>166.84688056115439</v>
      </c>
      <c r="AA2334" s="99">
        <v>10416.430417456691</v>
      </c>
      <c r="AB2334" s="99">
        <v>186.10427403860803</v>
      </c>
      <c r="AC2334" s="99">
        <v>4024.2557173394571</v>
      </c>
      <c r="AD2334" s="99">
        <v>796.36735310321558</v>
      </c>
    </row>
    <row r="2335" spans="4:30" hidden="1" outlineLevel="1" x14ac:dyDescent="0.2">
      <c r="F2335" s="91" t="s">
        <v>209</v>
      </c>
      <c r="G2335" s="86" t="s">
        <v>681</v>
      </c>
      <c r="H2335" s="92">
        <v>383345.28337196849</v>
      </c>
      <c r="I2335" s="99">
        <v>273900.58537418587</v>
      </c>
      <c r="J2335" s="99">
        <v>46873.409200334019</v>
      </c>
      <c r="K2335" s="99">
        <v>13497.0155300228</v>
      </c>
      <c r="L2335" s="99">
        <v>2256.2004891401571</v>
      </c>
      <c r="M2335" s="99">
        <v>356.46885772027929</v>
      </c>
      <c r="N2335" s="99">
        <v>16109.684876883237</v>
      </c>
      <c r="O2335" s="99">
        <v>2518.5746373102606</v>
      </c>
      <c r="P2335" s="99">
        <v>646.83973621755933</v>
      </c>
      <c r="Q2335" s="99">
        <v>1237.2025359056977</v>
      </c>
      <c r="R2335" s="99">
        <v>215.93473552074471</v>
      </c>
      <c r="S2335" s="99">
        <v>4618.551644954262</v>
      </c>
      <c r="T2335" s="99">
        <v>17.516061773195563</v>
      </c>
      <c r="U2335" s="99">
        <v>385.08372349566878</v>
      </c>
      <c r="V2335" s="99">
        <v>1820.3932282922478</v>
      </c>
      <c r="W2335" s="99">
        <v>324.02273917625723</v>
      </c>
      <c r="X2335" s="99">
        <v>2547.0157527373694</v>
      </c>
      <c r="Y2335" s="99">
        <v>689.33903043834403</v>
      </c>
      <c r="Z2335" s="99">
        <v>10.921024652009105</v>
      </c>
      <c r="AA2335" s="99">
        <v>700.26005509035315</v>
      </c>
      <c r="AB2335" s="99">
        <v>19.642672697557785</v>
      </c>
      <c r="AC2335" s="99">
        <v>30230.704661490417</v>
      </c>
      <c r="AD2335" s="99">
        <v>8345.4291335954367</v>
      </c>
    </row>
    <row r="2336" spans="4:30" collapsed="1" x14ac:dyDescent="0.2">
      <c r="D2336" s="84" t="s">
        <v>407</v>
      </c>
      <c r="E2336" s="104">
        <v>4237868</v>
      </c>
      <c r="F2336" s="104" t="s">
        <v>209</v>
      </c>
      <c r="G2336" s="86" t="s">
        <v>679</v>
      </c>
      <c r="H2336" s="92">
        <v>4237868</v>
      </c>
      <c r="I2336" s="99">
        <v>2392466.8917002403</v>
      </c>
      <c r="J2336" s="99">
        <v>152632.38321553479</v>
      </c>
      <c r="K2336" s="99">
        <v>386525.2626182845</v>
      </c>
      <c r="L2336" s="99">
        <v>12539.772642254993</v>
      </c>
      <c r="M2336" s="99">
        <v>989.05192983940208</v>
      </c>
      <c r="N2336" s="99">
        <v>400054.08719037892</v>
      </c>
      <c r="O2336" s="99">
        <v>285700.08813829621</v>
      </c>
      <c r="P2336" s="99">
        <v>48067.050585175297</v>
      </c>
      <c r="Q2336" s="99">
        <v>15504.151371374437</v>
      </c>
      <c r="R2336" s="99">
        <v>861.35522185327795</v>
      </c>
      <c r="S2336" s="99">
        <v>350132.64531669923</v>
      </c>
      <c r="T2336" s="99">
        <v>9874.5115161611975</v>
      </c>
      <c r="U2336" s="99">
        <v>150111.7562108195</v>
      </c>
      <c r="V2336" s="99">
        <v>543939.91343671945</v>
      </c>
      <c r="W2336" s="99">
        <v>99470.677374192892</v>
      </c>
      <c r="X2336" s="99">
        <v>803396.85853789304</v>
      </c>
      <c r="Y2336" s="99">
        <v>87568.252649395246</v>
      </c>
      <c r="Z2336" s="99">
        <v>1283.7889437118642</v>
      </c>
      <c r="AA2336" s="99">
        <v>88852.041593107104</v>
      </c>
      <c r="AB2336" s="99">
        <v>1186.7564704156191</v>
      </c>
      <c r="AC2336" s="99">
        <v>39145.858408055406</v>
      </c>
      <c r="AD2336" s="99">
        <v>10000.477567675482</v>
      </c>
    </row>
    <row r="2337" spans="4:30" hidden="1" outlineLevel="1" x14ac:dyDescent="0.2">
      <c r="F2337" s="91" t="s">
        <v>399</v>
      </c>
      <c r="G2337" s="86" t="s">
        <v>687</v>
      </c>
      <c r="H2337" s="92">
        <v>-26414.975383197365</v>
      </c>
      <c r="I2337" s="99">
        <v>-11780.036429264537</v>
      </c>
      <c r="J2337" s="99">
        <v>-780.42434052926717</v>
      </c>
      <c r="K2337" s="99">
        <v>-2694.4612457909643</v>
      </c>
      <c r="L2337" s="99">
        <v>-79.616009355032816</v>
      </c>
      <c r="M2337" s="99">
        <v>-7.7514453229040665</v>
      </c>
      <c r="N2337" s="99">
        <v>-2781.8287004689014</v>
      </c>
      <c r="O2337" s="99">
        <v>-2065.6622970724802</v>
      </c>
      <c r="P2337" s="99">
        <v>-394.95232372533246</v>
      </c>
      <c r="Q2337" s="99">
        <v>-170.04865077527134</v>
      </c>
      <c r="R2337" s="99">
        <v>-7.4683491374092421</v>
      </c>
      <c r="S2337" s="99">
        <v>-2638.1316207104933</v>
      </c>
      <c r="T2337" s="99">
        <v>-61.530412799248467</v>
      </c>
      <c r="U2337" s="99">
        <v>-1068.1500547220919</v>
      </c>
      <c r="V2337" s="99">
        <v>-5751.3587099502383</v>
      </c>
      <c r="W2337" s="99">
        <v>-939.24473480693928</v>
      </c>
      <c r="X2337" s="99">
        <v>-7820.2839122785181</v>
      </c>
      <c r="Y2337" s="99">
        <v>-595.8017739385881</v>
      </c>
      <c r="Z2337" s="99">
        <v>-9.4454929185303325</v>
      </c>
      <c r="AA2337" s="99">
        <v>-605.24726685711846</v>
      </c>
      <c r="AB2337" s="99">
        <v>-9.0231130885251893</v>
      </c>
      <c r="AC2337" s="99">
        <v>0</v>
      </c>
      <c r="AD2337" s="99">
        <v>0</v>
      </c>
    </row>
    <row r="2338" spans="4:30" hidden="1" outlineLevel="1" x14ac:dyDescent="0.2">
      <c r="F2338" s="91" t="s">
        <v>399</v>
      </c>
      <c r="G2338" s="86" t="s">
        <v>686</v>
      </c>
      <c r="H2338" s="92">
        <v>2069.1195690051863</v>
      </c>
      <c r="I2338" s="99">
        <v>1603.4615631683314</v>
      </c>
      <c r="J2338" s="99">
        <v>-15.583359506950826</v>
      </c>
      <c r="K2338" s="99">
        <v>24.902690787045415</v>
      </c>
      <c r="L2338" s="99">
        <v>2.1376368887110049</v>
      </c>
      <c r="M2338" s="99">
        <v>-1.9005540564670056</v>
      </c>
      <c r="N2338" s="99">
        <v>25.139773619289414</v>
      </c>
      <c r="O2338" s="99">
        <v>19.548281854281793</v>
      </c>
      <c r="P2338" s="99">
        <v>-1.1323447790888639</v>
      </c>
      <c r="Q2338" s="99">
        <v>2.9722916136742419</v>
      </c>
      <c r="R2338" s="99">
        <v>0.21891329866241341</v>
      </c>
      <c r="S2338" s="99">
        <v>21.607141987529584</v>
      </c>
      <c r="T2338" s="99">
        <v>5.3733201604082117</v>
      </c>
      <c r="U2338" s="99">
        <v>54.4354456885671</v>
      </c>
      <c r="V2338" s="99">
        <v>263.03829435756597</v>
      </c>
      <c r="W2338" s="99">
        <v>88.224669295208784</v>
      </c>
      <c r="X2338" s="99">
        <v>411.0717295017501</v>
      </c>
      <c r="Y2338" s="99">
        <v>23.074469992153329</v>
      </c>
      <c r="Z2338" s="99">
        <v>0.63680900365716575</v>
      </c>
      <c r="AA2338" s="99">
        <v>23.711278995810495</v>
      </c>
      <c r="AB2338" s="99">
        <v>-0.28855876057370905</v>
      </c>
      <c r="AC2338" s="99">
        <v>0</v>
      </c>
      <c r="AD2338" s="99">
        <v>0</v>
      </c>
    </row>
    <row r="2339" spans="4:30" hidden="1" outlineLevel="1" x14ac:dyDescent="0.2">
      <c r="F2339" s="91" t="s">
        <v>399</v>
      </c>
      <c r="G2339" s="86" t="s">
        <v>685</v>
      </c>
      <c r="H2339" s="92">
        <v>434.31927412068654</v>
      </c>
      <c r="I2339" s="99">
        <v>337.54839588128254</v>
      </c>
      <c r="J2339" s="99">
        <v>-2.8871377233597335</v>
      </c>
      <c r="K2339" s="99">
        <v>5.9327360152797493</v>
      </c>
      <c r="L2339" s="99">
        <v>0.45637012104372754</v>
      </c>
      <c r="M2339" s="99">
        <v>-0.6436854124616388</v>
      </c>
      <c r="N2339" s="99">
        <v>5.7454207238618382</v>
      </c>
      <c r="O2339" s="99">
        <v>4.587938098590576</v>
      </c>
      <c r="P2339" s="99">
        <v>-8.9993211192273853E-2</v>
      </c>
      <c r="Q2339" s="99">
        <v>0.86971228920494537</v>
      </c>
      <c r="R2339" s="99">
        <v>0</v>
      </c>
      <c r="S2339" s="99">
        <v>5.367657176603247</v>
      </c>
      <c r="T2339" s="99">
        <v>1.0972263417356123</v>
      </c>
      <c r="U2339" s="99">
        <v>11.274522396093499</v>
      </c>
      <c r="V2339" s="99">
        <v>72.001928635138214</v>
      </c>
      <c r="W2339" s="99">
        <v>0</v>
      </c>
      <c r="X2339" s="99">
        <v>84.373677372967322</v>
      </c>
      <c r="Y2339" s="99">
        <v>4.7228218878807109</v>
      </c>
      <c r="Z2339" s="99">
        <v>0.12754708920392743</v>
      </c>
      <c r="AA2339" s="99">
        <v>4.8503689770846385</v>
      </c>
      <c r="AB2339" s="99">
        <v>-5.5545115717835547E-2</v>
      </c>
      <c r="AC2339" s="99">
        <v>-0.50471221541505829</v>
      </c>
      <c r="AD2339" s="99">
        <v>-0.11885095662039544</v>
      </c>
    </row>
    <row r="2340" spans="4:30" hidden="1" outlineLevel="1" x14ac:dyDescent="0.2">
      <c r="F2340" s="91" t="s">
        <v>399</v>
      </c>
      <c r="G2340" s="86" t="s">
        <v>684</v>
      </c>
      <c r="H2340" s="92">
        <v>-6952.1748135356138</v>
      </c>
      <c r="I2340" s="99">
        <v>-3956.2193959797241</v>
      </c>
      <c r="J2340" s="99">
        <v>-316.97062517957772</v>
      </c>
      <c r="K2340" s="99">
        <v>-1048.983529120716</v>
      </c>
      <c r="L2340" s="99">
        <v>-29.837049938034028</v>
      </c>
      <c r="M2340" s="99">
        <v>0</v>
      </c>
      <c r="N2340" s="99">
        <v>-1078.8205790587499</v>
      </c>
      <c r="O2340" s="99">
        <v>-793.26471561585561</v>
      </c>
      <c r="P2340" s="99">
        <v>-154.03174456492147</v>
      </c>
      <c r="Q2340" s="99">
        <v>0</v>
      </c>
      <c r="R2340" s="99">
        <v>0</v>
      </c>
      <c r="S2340" s="99">
        <v>-947.2964601807771</v>
      </c>
      <c r="T2340" s="99">
        <v>-21.56016615077564</v>
      </c>
      <c r="U2340" s="99">
        <v>-389.87440304284974</v>
      </c>
      <c r="V2340" s="99">
        <v>0</v>
      </c>
      <c r="W2340" s="99">
        <v>0</v>
      </c>
      <c r="X2340" s="99">
        <v>-411.43456919362535</v>
      </c>
      <c r="Y2340" s="99">
        <v>-215.85894786338656</v>
      </c>
      <c r="Z2340" s="99">
        <v>-3.268726650238202</v>
      </c>
      <c r="AA2340" s="99">
        <v>-219.12767451362475</v>
      </c>
      <c r="AB2340" s="99">
        <v>-3.747776088511066</v>
      </c>
      <c r="AC2340" s="99">
        <v>-15.262292054083208</v>
      </c>
      <c r="AD2340" s="99">
        <v>-3.2954412869395635</v>
      </c>
    </row>
    <row r="2341" spans="4:30" hidden="1" outlineLevel="1" x14ac:dyDescent="0.2">
      <c r="F2341" s="91" t="s">
        <v>399</v>
      </c>
      <c r="G2341" s="86" t="s">
        <v>683</v>
      </c>
      <c r="H2341" s="92">
        <v>-2958.1015463184558</v>
      </c>
      <c r="I2341" s="99">
        <v>-1879.5238979865624</v>
      </c>
      <c r="J2341" s="99">
        <v>-166.95753659383166</v>
      </c>
      <c r="K2341" s="99">
        <v>-454.24682893173258</v>
      </c>
      <c r="L2341" s="99">
        <v>0</v>
      </c>
      <c r="M2341" s="99">
        <v>0</v>
      </c>
      <c r="N2341" s="99">
        <v>-454.24682893173258</v>
      </c>
      <c r="O2341" s="99">
        <v>-291.74338904554162</v>
      </c>
      <c r="P2341" s="99">
        <v>0</v>
      </c>
      <c r="Q2341" s="99">
        <v>0</v>
      </c>
      <c r="R2341" s="99">
        <v>0</v>
      </c>
      <c r="S2341" s="99">
        <v>-291.74338904554162</v>
      </c>
      <c r="T2341" s="99">
        <v>-5.8032295638173652</v>
      </c>
      <c r="U2341" s="99">
        <v>0</v>
      </c>
      <c r="V2341" s="99">
        <v>0</v>
      </c>
      <c r="W2341" s="99">
        <v>0</v>
      </c>
      <c r="X2341" s="99">
        <v>-5.8032295638173652</v>
      </c>
      <c r="Y2341" s="99">
        <v>-95.968495918767317</v>
      </c>
      <c r="Z2341" s="99">
        <v>0</v>
      </c>
      <c r="AA2341" s="99">
        <v>-95.968495918767317</v>
      </c>
      <c r="AB2341" s="99">
        <v>-1.3158286794375904</v>
      </c>
      <c r="AC2341" s="99">
        <v>-53.737745605434675</v>
      </c>
      <c r="AD2341" s="99">
        <v>-8.8045939933303377</v>
      </c>
    </row>
    <row r="2342" spans="4:30" hidden="1" outlineLevel="1" x14ac:dyDescent="0.2">
      <c r="F2342" s="91" t="s">
        <v>399</v>
      </c>
      <c r="G2342" s="86" t="s">
        <v>682</v>
      </c>
      <c r="H2342" s="92">
        <v>-22376.956949259511</v>
      </c>
      <c r="I2342" s="99">
        <v>-8515.2278297292451</v>
      </c>
      <c r="J2342" s="99">
        <v>-542.87202430091588</v>
      </c>
      <c r="K2342" s="99">
        <v>-1824.1985099164565</v>
      </c>
      <c r="L2342" s="99">
        <v>-52.454369465222122</v>
      </c>
      <c r="M2342" s="99">
        <v>-2.4946918496836363</v>
      </c>
      <c r="N2342" s="99">
        <v>-1879.1475712313622</v>
      </c>
      <c r="O2342" s="99">
        <v>-1694.7692930611106</v>
      </c>
      <c r="P2342" s="99">
        <v>-318.60930070933688</v>
      </c>
      <c r="Q2342" s="99">
        <v>-140.4742252174143</v>
      </c>
      <c r="R2342" s="99">
        <v>-6.5092514164890485</v>
      </c>
      <c r="S2342" s="99">
        <v>-2160.3620704043506</v>
      </c>
      <c r="T2342" s="99">
        <v>-63.348657476746453</v>
      </c>
      <c r="U2342" s="99">
        <v>-1088.1537220117575</v>
      </c>
      <c r="V2342" s="99">
        <v>-6284.8311956067901</v>
      </c>
      <c r="W2342" s="99">
        <v>-1146.6744821811985</v>
      </c>
      <c r="X2342" s="99">
        <v>-8583.0080572764928</v>
      </c>
      <c r="Y2342" s="99">
        <v>-451.33193224174545</v>
      </c>
      <c r="Z2342" s="99">
        <v>-7.3421361130082392</v>
      </c>
      <c r="AA2342" s="99">
        <v>-458.67406835475367</v>
      </c>
      <c r="AB2342" s="99">
        <v>-8.3257131494585011</v>
      </c>
      <c r="AC2342" s="99">
        <v>-194.40301303475371</v>
      </c>
      <c r="AD2342" s="99">
        <v>-34.936601778178961</v>
      </c>
    </row>
    <row r="2343" spans="4:30" hidden="1" outlineLevel="1" x14ac:dyDescent="0.2">
      <c r="F2343" s="91" t="s">
        <v>399</v>
      </c>
      <c r="G2343" s="86" t="s">
        <v>681</v>
      </c>
      <c r="H2343" s="92">
        <v>-2649.230150814938</v>
      </c>
      <c r="I2343" s="99">
        <v>-1252.1142008825382</v>
      </c>
      <c r="J2343" s="99">
        <v>-365.52262122820213</v>
      </c>
      <c r="K2343" s="99">
        <v>-97.093162396580965</v>
      </c>
      <c r="L2343" s="99">
        <v>-23.661444407147719</v>
      </c>
      <c r="M2343" s="99">
        <v>-5.9801752517961191</v>
      </c>
      <c r="N2343" s="99">
        <v>-126.73478205552479</v>
      </c>
      <c r="O2343" s="99">
        <v>-24.180236242890487</v>
      </c>
      <c r="P2343" s="99">
        <v>-7.2054359508530643</v>
      </c>
      <c r="Q2343" s="99">
        <v>-14.000020029161949</v>
      </c>
      <c r="R2343" s="99">
        <v>-2.36029530050889</v>
      </c>
      <c r="S2343" s="99">
        <v>-47.745987523414392</v>
      </c>
      <c r="T2343" s="99">
        <v>-0.13048632808740845</v>
      </c>
      <c r="U2343" s="99">
        <v>-3.5433943222522237</v>
      </c>
      <c r="V2343" s="99">
        <v>-18.694119212169184</v>
      </c>
      <c r="W2343" s="99">
        <v>-2.8261396974280562</v>
      </c>
      <c r="X2343" s="99">
        <v>-25.194139559936872</v>
      </c>
      <c r="Y2343" s="99">
        <v>-6.0575924496688174</v>
      </c>
      <c r="Z2343" s="99">
        <v>-9.6902930951560759E-2</v>
      </c>
      <c r="AA2343" s="99">
        <v>-6.1544953806203777</v>
      </c>
      <c r="AB2343" s="99">
        <v>-0.16183492637716035</v>
      </c>
      <c r="AC2343" s="99">
        <v>-706.78100284704897</v>
      </c>
      <c r="AD2343" s="99">
        <v>-118.82108641127533</v>
      </c>
    </row>
    <row r="2344" spans="4:30" collapsed="1" x14ac:dyDescent="0.2">
      <c r="D2344" s="84" t="s">
        <v>406</v>
      </c>
      <c r="E2344" s="104">
        <v>-58848</v>
      </c>
      <c r="F2344" s="102" t="s">
        <v>399</v>
      </c>
      <c r="G2344" s="86" t="s">
        <v>679</v>
      </c>
      <c r="H2344" s="92">
        <v>-58847.999999999993</v>
      </c>
      <c r="I2344" s="99">
        <v>-25442.111794792985</v>
      </c>
      <c r="J2344" s="99">
        <v>-2191.2176450621041</v>
      </c>
      <c r="K2344" s="99">
        <v>-6088.1478493541244</v>
      </c>
      <c r="L2344" s="99">
        <v>-182.97486615568192</v>
      </c>
      <c r="M2344" s="99">
        <v>-18.770551893312451</v>
      </c>
      <c r="N2344" s="99">
        <v>-6289.8932674031194</v>
      </c>
      <c r="O2344" s="99">
        <v>-4845.4837110850058</v>
      </c>
      <c r="P2344" s="99">
        <v>-876.0211429407251</v>
      </c>
      <c r="Q2344" s="99">
        <v>-320.68089211896836</v>
      </c>
      <c r="R2344" s="99">
        <v>-16.118982555744765</v>
      </c>
      <c r="S2344" s="99">
        <v>-6058.3047287004447</v>
      </c>
      <c r="T2344" s="99">
        <v>-145.90240581653154</v>
      </c>
      <c r="U2344" s="99">
        <v>-2484.0116060142909</v>
      </c>
      <c r="V2344" s="99">
        <v>-11719.843801776495</v>
      </c>
      <c r="W2344" s="99">
        <v>-2000.5206873903576</v>
      </c>
      <c r="X2344" s="99">
        <v>-16350.278500997674</v>
      </c>
      <c r="Y2344" s="99">
        <v>-1337.2214505321222</v>
      </c>
      <c r="Z2344" s="99">
        <v>-19.388902519867241</v>
      </c>
      <c r="AA2344" s="99">
        <v>-1356.6103530519895</v>
      </c>
      <c r="AB2344" s="99">
        <v>-22.91836980860106</v>
      </c>
      <c r="AC2344" s="99">
        <v>-970.68876575673539</v>
      </c>
      <c r="AD2344" s="99">
        <v>-165.97657442634451</v>
      </c>
    </row>
    <row r="2345" spans="4:30" hidden="1" outlineLevel="1" x14ac:dyDescent="0.2">
      <c r="F2345" s="91" t="s">
        <v>209</v>
      </c>
      <c r="G2345" s="86" t="s">
        <v>687</v>
      </c>
      <c r="H2345" s="92">
        <v>2986.4519160705431</v>
      </c>
      <c r="I2345" s="99">
        <v>1471.075415673768</v>
      </c>
      <c r="J2345" s="99">
        <v>72.720514278705537</v>
      </c>
      <c r="K2345" s="99">
        <v>266.37107613311952</v>
      </c>
      <c r="L2345" s="99">
        <v>8.3844157534042338</v>
      </c>
      <c r="M2345" s="99">
        <v>0.78626368062910179</v>
      </c>
      <c r="N2345" s="99">
        <v>275.54175556715285</v>
      </c>
      <c r="O2345" s="99">
        <v>202.48345474901342</v>
      </c>
      <c r="P2345" s="99">
        <v>37.728566762214967</v>
      </c>
      <c r="Q2345" s="99">
        <v>17.048836813913717</v>
      </c>
      <c r="R2345" s="99">
        <v>0.7666671341788952</v>
      </c>
      <c r="S2345" s="99">
        <v>258.027525459321</v>
      </c>
      <c r="T2345" s="99">
        <v>7.0732657031056672</v>
      </c>
      <c r="U2345" s="99">
        <v>115.75278807527815</v>
      </c>
      <c r="V2345" s="99">
        <v>611.75673745109418</v>
      </c>
      <c r="W2345" s="99">
        <v>110.47312736604138</v>
      </c>
      <c r="X2345" s="99">
        <v>845.0559185955193</v>
      </c>
      <c r="Y2345" s="99">
        <v>62.18234765257079</v>
      </c>
      <c r="Z2345" s="99">
        <v>1.0415305542495412</v>
      </c>
      <c r="AA2345" s="99">
        <v>63.223878206820331</v>
      </c>
      <c r="AB2345" s="99">
        <v>0.80690828925612712</v>
      </c>
      <c r="AC2345" s="99">
        <v>0</v>
      </c>
      <c r="AD2345" s="99">
        <v>0</v>
      </c>
    </row>
    <row r="2346" spans="4:30" hidden="1" outlineLevel="1" x14ac:dyDescent="0.2">
      <c r="F2346" s="91" t="s">
        <v>209</v>
      </c>
      <c r="G2346" s="86" t="s">
        <v>686</v>
      </c>
      <c r="H2346" s="92">
        <v>10.911952221401718</v>
      </c>
      <c r="I2346" s="99">
        <v>5.3750420569408739</v>
      </c>
      <c r="J2346" s="99">
        <v>0.26570753510375694</v>
      </c>
      <c r="K2346" s="99">
        <v>0.9732714731775719</v>
      </c>
      <c r="L2346" s="99">
        <v>3.063513047479241E-2</v>
      </c>
      <c r="M2346" s="99">
        <v>2.8728645086430913E-3</v>
      </c>
      <c r="N2346" s="99">
        <v>1.0067794681610074</v>
      </c>
      <c r="O2346" s="99">
        <v>0.73983772246792168</v>
      </c>
      <c r="P2346" s="99">
        <v>0.13785332208962645</v>
      </c>
      <c r="Q2346" s="99">
        <v>6.2293349423378691E-2</v>
      </c>
      <c r="R2346" s="99">
        <v>2.8012622915042692E-3</v>
      </c>
      <c r="S2346" s="99">
        <v>0.94278565627243105</v>
      </c>
      <c r="T2346" s="99">
        <v>2.5844426620845459E-2</v>
      </c>
      <c r="U2346" s="99">
        <v>0.42293963822909852</v>
      </c>
      <c r="V2346" s="99">
        <v>2.2352478719865831</v>
      </c>
      <c r="W2346" s="99">
        <v>0.40364871809260217</v>
      </c>
      <c r="X2346" s="99">
        <v>3.0876806549291294</v>
      </c>
      <c r="Y2346" s="99">
        <v>0.22720299059501625</v>
      </c>
      <c r="Z2346" s="99">
        <v>3.8055632451149059E-3</v>
      </c>
      <c r="AA2346" s="99">
        <v>0.23100855384013116</v>
      </c>
      <c r="AB2346" s="99">
        <v>2.9482961543881338E-3</v>
      </c>
      <c r="AC2346" s="99">
        <v>0</v>
      </c>
      <c r="AD2346" s="99">
        <v>0</v>
      </c>
    </row>
    <row r="2347" spans="4:30" hidden="1" outlineLevel="1" x14ac:dyDescent="0.2">
      <c r="F2347" s="91" t="s">
        <v>209</v>
      </c>
      <c r="G2347" s="86" t="s">
        <v>685</v>
      </c>
      <c r="H2347" s="92">
        <v>2.400176876319057</v>
      </c>
      <c r="I2347" s="99">
        <v>1.1685679528880744</v>
      </c>
      <c r="J2347" s="99">
        <v>5.6396618074751291E-2</v>
      </c>
      <c r="K2347" s="99">
        <v>0.20516813902169267</v>
      </c>
      <c r="L2347" s="99">
        <v>6.3374507761897059E-3</v>
      </c>
      <c r="M2347" s="99">
        <v>7.8929597748663642E-4</v>
      </c>
      <c r="N2347" s="99">
        <v>0.21229488577536904</v>
      </c>
      <c r="O2347" s="99">
        <v>0.15500773577095744</v>
      </c>
      <c r="P2347" s="99">
        <v>2.8815757285634461E-2</v>
      </c>
      <c r="Q2347" s="99">
        <v>1.7145718935816109E-2</v>
      </c>
      <c r="R2347" s="99">
        <v>0</v>
      </c>
      <c r="S2347" s="99">
        <v>0.20096921199240803</v>
      </c>
      <c r="T2347" s="99">
        <v>5.4126039766195866E-3</v>
      </c>
      <c r="U2347" s="99">
        <v>8.8607417394603108E-2</v>
      </c>
      <c r="V2347" s="99">
        <v>0.61729979788623146</v>
      </c>
      <c r="W2347" s="99">
        <v>0</v>
      </c>
      <c r="X2347" s="99">
        <v>0.71131981925745413</v>
      </c>
      <c r="Y2347" s="99">
        <v>4.6652787119817088E-2</v>
      </c>
      <c r="Z2347" s="99">
        <v>7.7770322875233709E-4</v>
      </c>
      <c r="AA2347" s="99">
        <v>4.7430490348569422E-2</v>
      </c>
      <c r="AB2347" s="99">
        <v>6.2298443091640448E-4</v>
      </c>
      <c r="AC2347" s="99">
        <v>2.1182802458986215E-3</v>
      </c>
      <c r="AD2347" s="99">
        <v>4.5663330561533476E-4</v>
      </c>
    </row>
    <row r="2348" spans="4:30" hidden="1" outlineLevel="1" x14ac:dyDescent="0.2">
      <c r="F2348" s="91" t="s">
        <v>209</v>
      </c>
      <c r="G2348" s="86" t="s">
        <v>684</v>
      </c>
      <c r="H2348" s="92">
        <v>1537.7896722307039</v>
      </c>
      <c r="I2348" s="99">
        <v>1027.7704254922867</v>
      </c>
      <c r="J2348" s="99">
        <v>48.446414825046283</v>
      </c>
      <c r="K2348" s="99">
        <v>175.91190554906802</v>
      </c>
      <c r="L2348" s="99">
        <v>5.4365932273774034</v>
      </c>
      <c r="M2348" s="99">
        <v>0</v>
      </c>
      <c r="N2348" s="99">
        <v>181.34849877644544</v>
      </c>
      <c r="O2348" s="99">
        <v>131.90318238970249</v>
      </c>
      <c r="P2348" s="99">
        <v>24.566976596377135</v>
      </c>
      <c r="Q2348" s="99">
        <v>0</v>
      </c>
      <c r="R2348" s="99">
        <v>0</v>
      </c>
      <c r="S2348" s="99">
        <v>156.47015898607964</v>
      </c>
      <c r="T2348" s="99">
        <v>4.7022671664405999</v>
      </c>
      <c r="U2348" s="99">
        <v>75.836928887759413</v>
      </c>
      <c r="V2348" s="99">
        <v>0</v>
      </c>
      <c r="W2348" s="99">
        <v>0</v>
      </c>
      <c r="X2348" s="99">
        <v>80.539196054200019</v>
      </c>
      <c r="Y2348" s="99">
        <v>39.774871182366873</v>
      </c>
      <c r="Z2348" s="99">
        <v>0.66360055056068723</v>
      </c>
      <c r="AA2348" s="99">
        <v>40.43847173292756</v>
      </c>
      <c r="AB2348" s="99">
        <v>0.53762763740983144</v>
      </c>
      <c r="AC2348" s="99">
        <v>1.8418375933876276</v>
      </c>
      <c r="AD2348" s="99">
        <v>0.39704113292072724</v>
      </c>
    </row>
    <row r="2349" spans="4:30" hidden="1" outlineLevel="1" x14ac:dyDescent="0.2">
      <c r="F2349" s="91" t="s">
        <v>209</v>
      </c>
      <c r="G2349" s="86" t="s">
        <v>683</v>
      </c>
      <c r="H2349" s="92">
        <v>634.664711930625</v>
      </c>
      <c r="I2349" s="99">
        <v>474.53972639223423</v>
      </c>
      <c r="J2349" s="99">
        <v>22.877711449626798</v>
      </c>
      <c r="K2349" s="99">
        <v>69.031589442153432</v>
      </c>
      <c r="L2349" s="99">
        <v>0</v>
      </c>
      <c r="M2349" s="99">
        <v>0</v>
      </c>
      <c r="N2349" s="99">
        <v>69.031589442153432</v>
      </c>
      <c r="O2349" s="99">
        <v>43.98719747991835</v>
      </c>
      <c r="P2349" s="99">
        <v>0</v>
      </c>
      <c r="Q2349" s="99">
        <v>0</v>
      </c>
      <c r="R2349" s="99">
        <v>0</v>
      </c>
      <c r="S2349" s="99">
        <v>43.98719747991835</v>
      </c>
      <c r="T2349" s="99">
        <v>1.1893215405929205</v>
      </c>
      <c r="U2349" s="99">
        <v>0</v>
      </c>
      <c r="V2349" s="99">
        <v>0</v>
      </c>
      <c r="W2349" s="99">
        <v>0</v>
      </c>
      <c r="X2349" s="99">
        <v>1.1893215405929205</v>
      </c>
      <c r="Y2349" s="99">
        <v>16.224417952850718</v>
      </c>
      <c r="Z2349" s="99">
        <v>0</v>
      </c>
      <c r="AA2349" s="99">
        <v>16.224417952850718</v>
      </c>
      <c r="AB2349" s="99">
        <v>0.16836130701678359</v>
      </c>
      <c r="AC2349" s="99">
        <v>5.7165139167083314</v>
      </c>
      <c r="AD2349" s="99">
        <v>0.92987244952346659</v>
      </c>
    </row>
    <row r="2350" spans="4:30" hidden="1" outlineLevel="1" x14ac:dyDescent="0.2">
      <c r="F2350" s="91" t="s">
        <v>209</v>
      </c>
      <c r="G2350" s="86" t="s">
        <v>682</v>
      </c>
      <c r="H2350" s="92">
        <v>786.19705615278542</v>
      </c>
      <c r="I2350" s="99">
        <v>295.00243255800808</v>
      </c>
      <c r="J2350" s="99">
        <v>19.118063874923031</v>
      </c>
      <c r="K2350" s="99">
        <v>64.143176769819519</v>
      </c>
      <c r="L2350" s="99">
        <v>2.0386157777276752</v>
      </c>
      <c r="M2350" s="99">
        <v>0.18793654286000633</v>
      </c>
      <c r="N2350" s="99">
        <v>66.369729090407191</v>
      </c>
      <c r="O2350" s="99">
        <v>58.480229267391287</v>
      </c>
      <c r="P2350" s="99">
        <v>10.841109249145635</v>
      </c>
      <c r="Q2350" s="99">
        <v>4.9259225545721517</v>
      </c>
      <c r="R2350" s="99">
        <v>0.22823837636075642</v>
      </c>
      <c r="S2350" s="99">
        <v>74.475499447469829</v>
      </c>
      <c r="T2350" s="99">
        <v>2.2410732053391125</v>
      </c>
      <c r="U2350" s="99">
        <v>39.349888179674849</v>
      </c>
      <c r="V2350" s="99">
        <v>223.41232784229811</v>
      </c>
      <c r="W2350" s="99">
        <v>42.386547481865222</v>
      </c>
      <c r="X2350" s="99">
        <v>307.3898367091773</v>
      </c>
      <c r="Y2350" s="99">
        <v>15.844056905548419</v>
      </c>
      <c r="Z2350" s="99">
        <v>0.25791598854804404</v>
      </c>
      <c r="AA2350" s="99">
        <v>16.101972894096463</v>
      </c>
      <c r="AB2350" s="99">
        <v>0.28768453836384739</v>
      </c>
      <c r="AC2350" s="99">
        <v>6.2207929091445937</v>
      </c>
      <c r="AD2350" s="99">
        <v>1.2310441311950171</v>
      </c>
    </row>
    <row r="2351" spans="4:30" hidden="1" outlineLevel="1" x14ac:dyDescent="0.2">
      <c r="F2351" s="91" t="s">
        <v>209</v>
      </c>
      <c r="G2351" s="86" t="s">
        <v>681</v>
      </c>
      <c r="H2351" s="92">
        <v>592.58451451762187</v>
      </c>
      <c r="I2351" s="99">
        <v>423.40222366206109</v>
      </c>
      <c r="J2351" s="99">
        <v>72.458062325534485</v>
      </c>
      <c r="K2351" s="99">
        <v>20.864016703016556</v>
      </c>
      <c r="L2351" s="99">
        <v>3.4876898960413985</v>
      </c>
      <c r="M2351" s="99">
        <v>0.55103827842810338</v>
      </c>
      <c r="N2351" s="99">
        <v>24.902744877486057</v>
      </c>
      <c r="O2351" s="99">
        <v>3.8932742711711446</v>
      </c>
      <c r="P2351" s="99">
        <v>0.99990068401404464</v>
      </c>
      <c r="Q2351" s="99">
        <v>1.9124979382836431</v>
      </c>
      <c r="R2351" s="99">
        <v>0.33379719528696944</v>
      </c>
      <c r="S2351" s="99">
        <v>7.1394700887558011</v>
      </c>
      <c r="T2351" s="99">
        <v>2.7076756679586089E-2</v>
      </c>
      <c r="U2351" s="99">
        <v>0.5952718377778935</v>
      </c>
      <c r="V2351" s="99">
        <v>2.8140083736781127</v>
      </c>
      <c r="W2351" s="99">
        <v>0.50088227484755565</v>
      </c>
      <c r="X2351" s="99">
        <v>3.9372392429831478</v>
      </c>
      <c r="Y2351" s="99">
        <v>1.0655971324263973</v>
      </c>
      <c r="Z2351" s="99">
        <v>1.6881987002736201E-2</v>
      </c>
      <c r="AA2351" s="99">
        <v>1.0824791194291334</v>
      </c>
      <c r="AB2351" s="99">
        <v>3.0364123857019861E-2</v>
      </c>
      <c r="AC2351" s="99">
        <v>46.731362618520379</v>
      </c>
      <c r="AD2351" s="99">
        <v>12.900568458994877</v>
      </c>
    </row>
    <row r="2352" spans="4:30" collapsed="1" x14ac:dyDescent="0.2">
      <c r="D2352" s="84" t="s">
        <v>405</v>
      </c>
      <c r="E2352" s="104">
        <v>6551</v>
      </c>
      <c r="F2352" s="102" t="s">
        <v>209</v>
      </c>
      <c r="G2352" s="86" t="s">
        <v>679</v>
      </c>
      <c r="H2352" s="92">
        <v>6551.0000000000009</v>
      </c>
      <c r="I2352" s="99">
        <v>3698.3338337881869</v>
      </c>
      <c r="J2352" s="99">
        <v>235.94287090701465</v>
      </c>
      <c r="K2352" s="99">
        <v>597.50020420937642</v>
      </c>
      <c r="L2352" s="99">
        <v>19.384287235801697</v>
      </c>
      <c r="M2352" s="99">
        <v>1.5289006624033412</v>
      </c>
      <c r="N2352" s="99">
        <v>618.41339210758144</v>
      </c>
      <c r="O2352" s="99">
        <v>441.64218361543556</v>
      </c>
      <c r="P2352" s="99">
        <v>74.303222371127035</v>
      </c>
      <c r="Q2352" s="99">
        <v>23.966696375128706</v>
      </c>
      <c r="R2352" s="99">
        <v>1.3315039681181255</v>
      </c>
      <c r="S2352" s="99">
        <v>541.24360632980938</v>
      </c>
      <c r="T2352" s="99">
        <v>15.26426140275535</v>
      </c>
      <c r="U2352" s="99">
        <v>232.04642403611402</v>
      </c>
      <c r="V2352" s="99">
        <v>840.83562133694329</v>
      </c>
      <c r="W2352" s="99">
        <v>153.76420584084678</v>
      </c>
      <c r="X2352" s="99">
        <v>1241.9105126166596</v>
      </c>
      <c r="Y2352" s="99">
        <v>135.36514660347805</v>
      </c>
      <c r="Z2352" s="99">
        <v>1.984512346834876</v>
      </c>
      <c r="AA2352" s="99">
        <v>137.34965895031291</v>
      </c>
      <c r="AB2352" s="99">
        <v>1.8345171764889139</v>
      </c>
      <c r="AC2352" s="99">
        <v>60.512625318006826</v>
      </c>
      <c r="AD2352" s="99">
        <v>15.458982805939703</v>
      </c>
    </row>
    <row r="2353" spans="3:30" hidden="1" outlineLevel="1" x14ac:dyDescent="0.2">
      <c r="F2353" s="91" t="s">
        <v>219</v>
      </c>
      <c r="G2353" s="86" t="s">
        <v>687</v>
      </c>
      <c r="H2353" s="92">
        <v>177865.28499481213</v>
      </c>
      <c r="I2353" s="99">
        <v>87613.413981213394</v>
      </c>
      <c r="J2353" s="99">
        <v>4331.0441154431555</v>
      </c>
      <c r="K2353" s="99">
        <v>15864.366379328972</v>
      </c>
      <c r="L2353" s="99">
        <v>499.35392881075614</v>
      </c>
      <c r="M2353" s="99">
        <v>46.827813594994353</v>
      </c>
      <c r="N2353" s="99">
        <v>16410.548121734722</v>
      </c>
      <c r="O2353" s="99">
        <v>12059.386321228389</v>
      </c>
      <c r="P2353" s="99">
        <v>2247.0150091807641</v>
      </c>
      <c r="Q2353" s="99">
        <v>1015.3842432282373</v>
      </c>
      <c r="R2353" s="99">
        <v>45.660694412353635</v>
      </c>
      <c r="S2353" s="99">
        <v>15367.446268049745</v>
      </c>
      <c r="T2353" s="99">
        <v>421.26525237421657</v>
      </c>
      <c r="U2353" s="99">
        <v>6893.9340791539862</v>
      </c>
      <c r="V2353" s="99">
        <v>36434.635317150409</v>
      </c>
      <c r="W2353" s="99">
        <v>6579.4912610154988</v>
      </c>
      <c r="X2353" s="99">
        <v>50329.325909694111</v>
      </c>
      <c r="Y2353" s="99">
        <v>3703.4184034087566</v>
      </c>
      <c r="Z2353" s="99">
        <v>62.030842641574104</v>
      </c>
      <c r="AA2353" s="99">
        <v>3765.4492460503307</v>
      </c>
      <c r="AB2353" s="99">
        <v>48.057352626677023</v>
      </c>
      <c r="AC2353" s="99">
        <v>0</v>
      </c>
      <c r="AD2353" s="99">
        <v>0</v>
      </c>
    </row>
    <row r="2354" spans="3:30" hidden="1" outlineLevel="1" x14ac:dyDescent="0.2">
      <c r="F2354" s="91" t="s">
        <v>219</v>
      </c>
      <c r="G2354" s="86" t="s">
        <v>686</v>
      </c>
      <c r="H2354" s="92">
        <v>94272.517148378072</v>
      </c>
      <c r="I2354" s="99">
        <v>46437.038414847491</v>
      </c>
      <c r="J2354" s="99">
        <v>2295.5487387851203</v>
      </c>
      <c r="K2354" s="99">
        <v>8408.4634704690397</v>
      </c>
      <c r="L2354" s="99">
        <v>264.66857666067352</v>
      </c>
      <c r="M2354" s="99">
        <v>24.819772224152228</v>
      </c>
      <c r="N2354" s="99">
        <v>8697.9518193538661</v>
      </c>
      <c r="O2354" s="99">
        <v>6391.7402645495367</v>
      </c>
      <c r="P2354" s="99">
        <v>1190.9674279150934</v>
      </c>
      <c r="Q2354" s="99">
        <v>538.17600486075139</v>
      </c>
      <c r="R2354" s="99">
        <v>24.201173360619595</v>
      </c>
      <c r="S2354" s="99">
        <v>8145.0848706860006</v>
      </c>
      <c r="T2354" s="99">
        <v>223.2798588528531</v>
      </c>
      <c r="U2354" s="99">
        <v>3653.9368472930978</v>
      </c>
      <c r="V2354" s="99">
        <v>19311.158907884397</v>
      </c>
      <c r="W2354" s="99">
        <v>3487.2752305194281</v>
      </c>
      <c r="X2354" s="99">
        <v>26675.650844549775</v>
      </c>
      <c r="Y2354" s="99">
        <v>1962.8932928263891</v>
      </c>
      <c r="Z2354" s="99">
        <v>32.877712347447122</v>
      </c>
      <c r="AA2354" s="99">
        <v>1995.7710051738363</v>
      </c>
      <c r="AB2354" s="99">
        <v>25.471454981989343</v>
      </c>
      <c r="AC2354" s="99">
        <v>0</v>
      </c>
      <c r="AD2354" s="99">
        <v>0</v>
      </c>
    </row>
    <row r="2355" spans="3:30" hidden="1" outlineLevel="1" x14ac:dyDescent="0.2">
      <c r="F2355" s="91" t="s">
        <v>219</v>
      </c>
      <c r="G2355" s="86" t="s">
        <v>685</v>
      </c>
      <c r="H2355" s="92">
        <v>20708.841824841671</v>
      </c>
      <c r="I2355" s="99">
        <v>10082.460645588393</v>
      </c>
      <c r="J2355" s="99">
        <v>486.59274018052866</v>
      </c>
      <c r="K2355" s="99">
        <v>1770.2005966382649</v>
      </c>
      <c r="L2355" s="99">
        <v>54.679830887341147</v>
      </c>
      <c r="M2355" s="99">
        <v>6.8100837534199066</v>
      </c>
      <c r="N2355" s="99">
        <v>1831.6905112790257</v>
      </c>
      <c r="O2355" s="99">
        <v>1337.4142186681493</v>
      </c>
      <c r="P2355" s="99">
        <v>248.6237433494498</v>
      </c>
      <c r="Q2355" s="99">
        <v>147.93408974073009</v>
      </c>
      <c r="R2355" s="99">
        <v>0</v>
      </c>
      <c r="S2355" s="99">
        <v>1733.9720517583291</v>
      </c>
      <c r="T2355" s="99">
        <v>46.700208104756378</v>
      </c>
      <c r="U2355" s="99">
        <v>764.50906990932901</v>
      </c>
      <c r="V2355" s="99">
        <v>5326.092422212545</v>
      </c>
      <c r="W2355" s="99">
        <v>0</v>
      </c>
      <c r="X2355" s="99">
        <v>6137.3017002266306</v>
      </c>
      <c r="Y2355" s="99">
        <v>402.52249685613407</v>
      </c>
      <c r="Z2355" s="99">
        <v>6.7100609583407742</v>
      </c>
      <c r="AA2355" s="99">
        <v>409.23255781447483</v>
      </c>
      <c r="AB2355" s="99">
        <v>5.3751397101085381</v>
      </c>
      <c r="AC2355" s="99">
        <v>18.27662410458537</v>
      </c>
      <c r="AD2355" s="99">
        <v>3.939854179599021</v>
      </c>
    </row>
    <row r="2356" spans="3:30" hidden="1" outlineLevel="1" x14ac:dyDescent="0.2">
      <c r="F2356" s="91" t="s">
        <v>219</v>
      </c>
      <c r="G2356" s="86" t="s">
        <v>684</v>
      </c>
      <c r="H2356" s="92">
        <v>95018.738447043055</v>
      </c>
      <c r="I2356" s="99">
        <v>63505.075503463828</v>
      </c>
      <c r="J2356" s="99">
        <v>2993.4634768878959</v>
      </c>
      <c r="K2356" s="99">
        <v>10869.449603495719</v>
      </c>
      <c r="L2356" s="99">
        <v>335.92255120675594</v>
      </c>
      <c r="M2356" s="99">
        <v>0</v>
      </c>
      <c r="N2356" s="99">
        <v>11205.372154702474</v>
      </c>
      <c r="O2356" s="99">
        <v>8150.1873852742829</v>
      </c>
      <c r="P2356" s="99">
        <v>1517.9729489661861</v>
      </c>
      <c r="Q2356" s="99">
        <v>0</v>
      </c>
      <c r="R2356" s="99">
        <v>0</v>
      </c>
      <c r="S2356" s="99">
        <v>9668.1603342404687</v>
      </c>
      <c r="T2356" s="99">
        <v>290.54915770633863</v>
      </c>
      <c r="U2356" s="99">
        <v>4685.9004457743285</v>
      </c>
      <c r="V2356" s="99">
        <v>0</v>
      </c>
      <c r="W2356" s="99">
        <v>0</v>
      </c>
      <c r="X2356" s="99">
        <v>4976.4496034806671</v>
      </c>
      <c r="Y2356" s="99">
        <v>2457.656043534123</v>
      </c>
      <c r="Z2356" s="99">
        <v>41.00332333196998</v>
      </c>
      <c r="AA2356" s="99">
        <v>2498.659366866093</v>
      </c>
      <c r="AB2356" s="99">
        <v>33.219562325999668</v>
      </c>
      <c r="AC2356" s="99">
        <v>113.80560534924366</v>
      </c>
      <c r="AD2356" s="99">
        <v>24.532839726376064</v>
      </c>
    </row>
    <row r="2357" spans="3:30" hidden="1" outlineLevel="1" x14ac:dyDescent="0.2">
      <c r="F2357" s="91" t="s">
        <v>219</v>
      </c>
      <c r="G2357" s="86" t="s">
        <v>683</v>
      </c>
      <c r="H2357" s="92">
        <v>48895.244836024482</v>
      </c>
      <c r="I2357" s="99">
        <v>36559.045540418585</v>
      </c>
      <c r="J2357" s="99">
        <v>1762.5232372139474</v>
      </c>
      <c r="K2357" s="99">
        <v>5318.2671160752525</v>
      </c>
      <c r="L2357" s="99">
        <v>0</v>
      </c>
      <c r="M2357" s="99">
        <v>0</v>
      </c>
      <c r="N2357" s="99">
        <v>5318.2671160752525</v>
      </c>
      <c r="O2357" s="99">
        <v>3388.8205063247101</v>
      </c>
      <c r="P2357" s="99">
        <v>0</v>
      </c>
      <c r="Q2357" s="99">
        <v>0</v>
      </c>
      <c r="R2357" s="99">
        <v>0</v>
      </c>
      <c r="S2357" s="99">
        <v>3388.8205063247101</v>
      </c>
      <c r="T2357" s="99">
        <v>91.626597198309767</v>
      </c>
      <c r="U2357" s="99">
        <v>0</v>
      </c>
      <c r="V2357" s="99">
        <v>0</v>
      </c>
      <c r="W2357" s="99">
        <v>0</v>
      </c>
      <c r="X2357" s="99">
        <v>91.626597198309767</v>
      </c>
      <c r="Y2357" s="99">
        <v>1249.9464255913163</v>
      </c>
      <c r="Z2357" s="99">
        <v>0</v>
      </c>
      <c r="AA2357" s="99">
        <v>1249.9464255913163</v>
      </c>
      <c r="AB2357" s="99">
        <v>12.970734267637313</v>
      </c>
      <c r="AC2357" s="99">
        <v>440.40631582577788</v>
      </c>
      <c r="AD2357" s="99">
        <v>71.638363108950713</v>
      </c>
    </row>
    <row r="2358" spans="3:30" hidden="1" outlineLevel="1" x14ac:dyDescent="0.2">
      <c r="F2358" s="91" t="s">
        <v>219</v>
      </c>
      <c r="G2358" s="86" t="s">
        <v>682</v>
      </c>
      <c r="H2358" s="92">
        <v>1502.887319979661</v>
      </c>
      <c r="I2358" s="99">
        <v>563.92403378374649</v>
      </c>
      <c r="J2358" s="99">
        <v>36.545921350536524</v>
      </c>
      <c r="K2358" s="99">
        <v>122.61552784527575</v>
      </c>
      <c r="L2358" s="99">
        <v>3.8969998407905431</v>
      </c>
      <c r="M2358" s="99">
        <v>0.35925782857450461</v>
      </c>
      <c r="N2358" s="99">
        <v>126.87178551464079</v>
      </c>
      <c r="O2358" s="99">
        <v>111.79028762273296</v>
      </c>
      <c r="P2358" s="99">
        <v>20.723768293898196</v>
      </c>
      <c r="Q2358" s="99">
        <v>9.4163498686894389</v>
      </c>
      <c r="R2358" s="99">
        <v>0.43629845606883871</v>
      </c>
      <c r="S2358" s="99">
        <v>142.36670424138944</v>
      </c>
      <c r="T2358" s="99">
        <v>4.2840156638742135</v>
      </c>
      <c r="U2358" s="99">
        <v>75.22089726110373</v>
      </c>
      <c r="V2358" s="99">
        <v>427.07302452182961</v>
      </c>
      <c r="W2358" s="99">
        <v>81.025748251888032</v>
      </c>
      <c r="X2358" s="99">
        <v>587.60368569869559</v>
      </c>
      <c r="Y2358" s="99">
        <v>30.287358664132977</v>
      </c>
      <c r="Z2358" s="99">
        <v>0.49302991632360815</v>
      </c>
      <c r="AA2358" s="99">
        <v>30.780388580456584</v>
      </c>
      <c r="AB2358" s="99">
        <v>0.5499352121425477</v>
      </c>
      <c r="AC2358" s="99">
        <v>11.891612554646773</v>
      </c>
      <c r="AD2358" s="99">
        <v>2.3532530434059864</v>
      </c>
    </row>
    <row r="2359" spans="3:30" hidden="1" outlineLevel="1" x14ac:dyDescent="0.2">
      <c r="F2359" s="91" t="s">
        <v>219</v>
      </c>
      <c r="G2359" s="86" t="s">
        <v>681</v>
      </c>
      <c r="H2359" s="92">
        <v>23537.485428920914</v>
      </c>
      <c r="I2359" s="99">
        <v>11007.038020059364</v>
      </c>
      <c r="J2359" s="99">
        <v>2883.6617173624181</v>
      </c>
      <c r="K2359" s="99">
        <v>818.58890654647087</v>
      </c>
      <c r="L2359" s="99">
        <v>264.23597280788817</v>
      </c>
      <c r="M2359" s="99">
        <v>42.890819746000069</v>
      </c>
      <c r="N2359" s="99">
        <v>1125.715699100359</v>
      </c>
      <c r="O2359" s="99">
        <v>232.30360791142559</v>
      </c>
      <c r="P2359" s="99">
        <v>68.787983957451971</v>
      </c>
      <c r="Q2359" s="99">
        <v>149.42380078280306</v>
      </c>
      <c r="R2359" s="99">
        <v>26.257339496610037</v>
      </c>
      <c r="S2359" s="99">
        <v>476.77273214829063</v>
      </c>
      <c r="T2359" s="99">
        <v>1.5988665987919481</v>
      </c>
      <c r="U2359" s="99">
        <v>40.810470751447099</v>
      </c>
      <c r="V2359" s="99">
        <v>219.74362444295508</v>
      </c>
      <c r="W2359" s="99">
        <v>39.386444480296582</v>
      </c>
      <c r="X2359" s="99">
        <v>301.53940627349073</v>
      </c>
      <c r="Y2359" s="99">
        <v>64.30752726163837</v>
      </c>
      <c r="Z2359" s="99">
        <v>1.1657595091023649</v>
      </c>
      <c r="AA2359" s="99">
        <v>65.473286770740728</v>
      </c>
      <c r="AB2359" s="99">
        <v>1.2071566699134719</v>
      </c>
      <c r="AC2359" s="99">
        <v>6838.6879026413671</v>
      </c>
      <c r="AD2359" s="99">
        <v>837.38950789496755</v>
      </c>
    </row>
    <row r="2360" spans="3:30" collapsed="1" x14ac:dyDescent="0.2">
      <c r="D2360" s="84" t="s">
        <v>404</v>
      </c>
      <c r="E2360" s="104">
        <v>461801</v>
      </c>
      <c r="F2360" s="102" t="s">
        <v>219</v>
      </c>
      <c r="G2360" s="86" t="s">
        <v>679</v>
      </c>
      <c r="H2360" s="92">
        <v>461801.00000000012</v>
      </c>
      <c r="I2360" s="99">
        <v>255767.99613937482</v>
      </c>
      <c r="J2360" s="99">
        <v>14789.379947223604</v>
      </c>
      <c r="K2360" s="99">
        <v>43171.951600398999</v>
      </c>
      <c r="L2360" s="99">
        <v>1422.7578602142055</v>
      </c>
      <c r="M2360" s="99">
        <v>121.70774714714106</v>
      </c>
      <c r="N2360" s="99">
        <v>44716.417207760343</v>
      </c>
      <c r="O2360" s="99">
        <v>31671.642591579232</v>
      </c>
      <c r="P2360" s="99">
        <v>5294.0908816628425</v>
      </c>
      <c r="Q2360" s="99">
        <v>1860.3344884812111</v>
      </c>
      <c r="R2360" s="99">
        <v>96.555505725652111</v>
      </c>
      <c r="S2360" s="99">
        <v>38922.623467448931</v>
      </c>
      <c r="T2360" s="99">
        <v>1079.3039564991404</v>
      </c>
      <c r="U2360" s="99">
        <v>16114.311810143292</v>
      </c>
      <c r="V2360" s="99">
        <v>61718.703296212138</v>
      </c>
      <c r="W2360" s="99">
        <v>10187.178684267112</v>
      </c>
      <c r="X2360" s="99">
        <v>89099.497747121684</v>
      </c>
      <c r="Y2360" s="99">
        <v>9871.0315481424896</v>
      </c>
      <c r="Z2360" s="99">
        <v>144.28072870475796</v>
      </c>
      <c r="AA2360" s="99">
        <v>10015.312276847248</v>
      </c>
      <c r="AB2360" s="99">
        <v>126.85133579446789</v>
      </c>
      <c r="AC2360" s="99">
        <v>7423.0680604756208</v>
      </c>
      <c r="AD2360" s="99">
        <v>939.85381795329943</v>
      </c>
    </row>
    <row r="2361" spans="3:30" hidden="1" outlineLevel="1" x14ac:dyDescent="0.2">
      <c r="E2361" s="93"/>
      <c r="F2361" s="93"/>
      <c r="G2361" s="86" t="s">
        <v>687</v>
      </c>
      <c r="H2361" s="92">
        <v>8833386.6066063475</v>
      </c>
      <c r="I2361" s="92">
        <v>4328788.9233660391</v>
      </c>
      <c r="J2361" s="92">
        <v>217588.5232964766</v>
      </c>
      <c r="K2361" s="92">
        <v>794029.63495312433</v>
      </c>
      <c r="L2361" s="92">
        <v>24898.77849021283</v>
      </c>
      <c r="M2361" s="92">
        <v>2340.1142213726789</v>
      </c>
      <c r="N2361" s="92">
        <v>821268.52766471007</v>
      </c>
      <c r="O2361" s="92">
        <v>603903.29991207237</v>
      </c>
      <c r="P2361" s="92">
        <v>112707.63843534118</v>
      </c>
      <c r="Q2361" s="92">
        <v>50777.368790183449</v>
      </c>
      <c r="R2361" s="92">
        <v>2280.155815888465</v>
      </c>
      <c r="S2361" s="92">
        <v>769668.46295348566</v>
      </c>
      <c r="T2361" s="92">
        <v>20902.682344201945</v>
      </c>
      <c r="U2361" s="92">
        <v>343181.62206872483</v>
      </c>
      <c r="V2361" s="92">
        <v>1815654.2383984288</v>
      </c>
      <c r="W2361" s="92">
        <v>326070.9575172005</v>
      </c>
      <c r="X2361" s="92">
        <v>2505809.5003285557</v>
      </c>
      <c r="Y2361" s="92">
        <v>184756.79515277102</v>
      </c>
      <c r="Z2361" s="92">
        <v>3084.8992611397925</v>
      </c>
      <c r="AA2361" s="92">
        <v>187841.69441391082</v>
      </c>
      <c r="AB2361" s="92">
        <v>2420.9745831714458</v>
      </c>
      <c r="AC2361" s="92">
        <v>0</v>
      </c>
      <c r="AD2361" s="92">
        <v>0</v>
      </c>
    </row>
    <row r="2362" spans="3:30" hidden="1" outlineLevel="1" x14ac:dyDescent="0.2">
      <c r="E2362" s="93"/>
      <c r="F2362" s="93"/>
      <c r="G2362" s="86" t="s">
        <v>686</v>
      </c>
      <c r="H2362" s="92">
        <v>2895368.2229637327</v>
      </c>
      <c r="I2362" s="92">
        <v>1415588.529717915</v>
      </c>
      <c r="J2362" s="92">
        <v>71701.772365957702</v>
      </c>
      <c r="K2362" s="92">
        <v>261149.1646368631</v>
      </c>
      <c r="L2362" s="92">
        <v>8195.4390268891202</v>
      </c>
      <c r="M2362" s="92">
        <v>806.73479684696122</v>
      </c>
      <c r="N2362" s="92">
        <v>270151.33846059925</v>
      </c>
      <c r="O2362" s="92">
        <v>198502.74893747299</v>
      </c>
      <c r="P2362" s="92">
        <v>37073.642009180032</v>
      </c>
      <c r="Q2362" s="92">
        <v>16689.55594419776</v>
      </c>
      <c r="R2362" s="92">
        <v>748.96093172705923</v>
      </c>
      <c r="S2362" s="92">
        <v>253014.90782257781</v>
      </c>
      <c r="T2362" s="92">
        <v>6848.9453580962572</v>
      </c>
      <c r="U2362" s="92">
        <v>112690.75891650312</v>
      </c>
      <c r="V2362" s="92">
        <v>596022.00389204919</v>
      </c>
      <c r="W2362" s="92">
        <v>106891.39898807484</v>
      </c>
      <c r="X2362" s="92">
        <v>822453.10715472361</v>
      </c>
      <c r="Y2362" s="92">
        <v>60649.5544333449</v>
      </c>
      <c r="Z2362" s="92">
        <v>1011.3064687757033</v>
      </c>
      <c r="AA2362" s="92">
        <v>61660.860902120607</v>
      </c>
      <c r="AB2362" s="92">
        <v>797.70653983936234</v>
      </c>
      <c r="AC2362" s="92">
        <v>0</v>
      </c>
      <c r="AD2362" s="92">
        <v>0</v>
      </c>
    </row>
    <row r="2363" spans="3:30" hidden="1" outlineLevel="1" x14ac:dyDescent="0.2">
      <c r="E2363" s="93"/>
      <c r="F2363" s="93"/>
      <c r="G2363" s="86" t="s">
        <v>685</v>
      </c>
      <c r="H2363" s="92">
        <v>636395.75262671849</v>
      </c>
      <c r="I2363" s="92">
        <v>307548.22669139208</v>
      </c>
      <c r="J2363" s="92">
        <v>15191.295913693622</v>
      </c>
      <c r="K2363" s="92">
        <v>54966.414181731459</v>
      </c>
      <c r="L2363" s="92">
        <v>1692.8960951734061</v>
      </c>
      <c r="M2363" s="92">
        <v>223.57554621428639</v>
      </c>
      <c r="N2363" s="92">
        <v>56882.885823119148</v>
      </c>
      <c r="O2363" s="92">
        <v>41526.064256272111</v>
      </c>
      <c r="P2363" s="92">
        <v>7736.7869098560914</v>
      </c>
      <c r="Q2363" s="92">
        <v>4586.697169683539</v>
      </c>
      <c r="R2363" s="92">
        <v>0</v>
      </c>
      <c r="S2363" s="92">
        <v>53849.54833581172</v>
      </c>
      <c r="T2363" s="92">
        <v>1432.9854258159517</v>
      </c>
      <c r="U2363" s="92">
        <v>23580.360170755572</v>
      </c>
      <c r="V2363" s="92">
        <v>164395.85699172216</v>
      </c>
      <c r="W2363" s="92">
        <v>0</v>
      </c>
      <c r="X2363" s="92">
        <v>189409.20258829367</v>
      </c>
      <c r="Y2363" s="92">
        <v>12437.377292342739</v>
      </c>
      <c r="Z2363" s="92">
        <v>206.44400082339678</v>
      </c>
      <c r="AA2363" s="92">
        <v>12643.82129316614</v>
      </c>
      <c r="AB2363" s="92">
        <v>168.24039075190296</v>
      </c>
      <c r="AC2363" s="92">
        <v>577.79483601797858</v>
      </c>
      <c r="AD2363" s="92">
        <v>124.73675447203149</v>
      </c>
    </row>
    <row r="2364" spans="3:30" hidden="1" outlineLevel="1" x14ac:dyDescent="0.2">
      <c r="E2364" s="93"/>
      <c r="F2364" s="93"/>
      <c r="G2364" s="86" t="s">
        <v>684</v>
      </c>
      <c r="H2364" s="92">
        <v>4537654.4995448934</v>
      </c>
      <c r="I2364" s="92">
        <v>3020161.1323514194</v>
      </c>
      <c r="J2364" s="92">
        <v>144734.49486544679</v>
      </c>
      <c r="K2364" s="92">
        <v>523686.44837103656</v>
      </c>
      <c r="L2364" s="92">
        <v>16137.700019982762</v>
      </c>
      <c r="M2364" s="92">
        <v>0</v>
      </c>
      <c r="N2364" s="92">
        <v>539824.14839101932</v>
      </c>
      <c r="O2364" s="92">
        <v>392795.28724785143</v>
      </c>
      <c r="P2364" s="92">
        <v>73272.419598882901</v>
      </c>
      <c r="Q2364" s="92">
        <v>0</v>
      </c>
      <c r="R2364" s="92">
        <v>0</v>
      </c>
      <c r="S2364" s="92">
        <v>466067.70684673445</v>
      </c>
      <c r="T2364" s="92">
        <v>13880.766122866347</v>
      </c>
      <c r="U2364" s="92">
        <v>224631.700452886</v>
      </c>
      <c r="V2364" s="92">
        <v>0</v>
      </c>
      <c r="W2364" s="92">
        <v>0</v>
      </c>
      <c r="X2364" s="92">
        <v>238512.46657575236</v>
      </c>
      <c r="Y2364" s="92">
        <v>118021.42620449976</v>
      </c>
      <c r="Z2364" s="92">
        <v>1963.0124746081353</v>
      </c>
      <c r="AA2364" s="92">
        <v>119984.43867910786</v>
      </c>
      <c r="AB2364" s="92">
        <v>1610.3570832037344</v>
      </c>
      <c r="AC2364" s="92">
        <v>5560.9042747582725</v>
      </c>
      <c r="AD2364" s="92">
        <v>1198.85047745324</v>
      </c>
    </row>
    <row r="2365" spans="3:30" hidden="1" outlineLevel="1" x14ac:dyDescent="0.2">
      <c r="E2365" s="93"/>
      <c r="F2365" s="93"/>
      <c r="G2365" s="86" t="s">
        <v>683</v>
      </c>
      <c r="H2365" s="92">
        <v>2174449.8796829651</v>
      </c>
      <c r="I2365" s="92">
        <v>1619799.5584996496</v>
      </c>
      <c r="J2365" s="92">
        <v>79478.872249991444</v>
      </c>
      <c r="K2365" s="92">
        <v>238920.44512483469</v>
      </c>
      <c r="L2365" s="92">
        <v>0</v>
      </c>
      <c r="M2365" s="92">
        <v>0</v>
      </c>
      <c r="N2365" s="92">
        <v>238920.44512483469</v>
      </c>
      <c r="O2365" s="92">
        <v>152282.76647253451</v>
      </c>
      <c r="P2365" s="92">
        <v>0</v>
      </c>
      <c r="Q2365" s="92">
        <v>0</v>
      </c>
      <c r="R2365" s="92">
        <v>0</v>
      </c>
      <c r="S2365" s="92">
        <v>152282.76647253451</v>
      </c>
      <c r="T2365" s="92">
        <v>4079.506732925759</v>
      </c>
      <c r="U2365" s="92">
        <v>0</v>
      </c>
      <c r="V2365" s="92">
        <v>0</v>
      </c>
      <c r="W2365" s="92">
        <v>0</v>
      </c>
      <c r="X2365" s="92">
        <v>4079.506732925759</v>
      </c>
      <c r="Y2365" s="92">
        <v>55957.016344344156</v>
      </c>
      <c r="Z2365" s="92">
        <v>0</v>
      </c>
      <c r="AA2365" s="92">
        <v>55957.016344344156</v>
      </c>
      <c r="AB2365" s="92">
        <v>586.48407725126992</v>
      </c>
      <c r="AC2365" s="92">
        <v>20078.090447397208</v>
      </c>
      <c r="AD2365" s="92">
        <v>3267.1397340358976</v>
      </c>
    </row>
    <row r="2366" spans="3:30" hidden="1" outlineLevel="1" x14ac:dyDescent="0.2">
      <c r="E2366" s="93"/>
      <c r="F2366" s="93"/>
      <c r="G2366" s="86" t="s">
        <v>682</v>
      </c>
      <c r="H2366" s="92">
        <v>1202635.1199655791</v>
      </c>
      <c r="I2366" s="92">
        <v>453420.62095463107</v>
      </c>
      <c r="J2366" s="92">
        <v>29221.53165966614</v>
      </c>
      <c r="K2366" s="92">
        <v>98092.378568983811</v>
      </c>
      <c r="L2366" s="92">
        <v>3017.2036962324651</v>
      </c>
      <c r="M2366" s="92">
        <v>235.59587344267831</v>
      </c>
      <c r="N2366" s="92">
        <v>101345.17813865897</v>
      </c>
      <c r="O2366" s="92">
        <v>90007.023574048726</v>
      </c>
      <c r="P2366" s="92">
        <v>16766.130495107162</v>
      </c>
      <c r="Q2366" s="92">
        <v>7540.0489040319244</v>
      </c>
      <c r="R2366" s="92">
        <v>349.37074342547953</v>
      </c>
      <c r="S2366" s="92">
        <v>114662.57371661327</v>
      </c>
      <c r="T2366" s="92">
        <v>3420.188818959155</v>
      </c>
      <c r="U2366" s="92">
        <v>59614.318364777297</v>
      </c>
      <c r="V2366" s="92">
        <v>340405.8059079065</v>
      </c>
      <c r="W2366" s="92">
        <v>63752.110421371712</v>
      </c>
      <c r="X2366" s="92">
        <v>467192.42351301463</v>
      </c>
      <c r="Y2366" s="92">
        <v>24243.241017228975</v>
      </c>
      <c r="Z2366" s="92">
        <v>394.5535471881123</v>
      </c>
      <c r="AA2366" s="92">
        <v>24637.794564417083</v>
      </c>
      <c r="AB2366" s="92">
        <v>442.5677277864869</v>
      </c>
      <c r="AC2366" s="92">
        <v>9831.1669508742307</v>
      </c>
      <c r="AD2366" s="92">
        <v>1881.2627399171247</v>
      </c>
    </row>
    <row r="2367" spans="3:30" hidden="1" outlineLevel="1" x14ac:dyDescent="0.2">
      <c r="E2367" s="93"/>
      <c r="F2367" s="93"/>
      <c r="G2367" s="86" t="s">
        <v>681</v>
      </c>
      <c r="H2367" s="92">
        <v>1342604.9186097602</v>
      </c>
      <c r="I2367" s="92">
        <v>767510.27639028197</v>
      </c>
      <c r="J2367" s="92">
        <v>165096.90798931962</v>
      </c>
      <c r="K2367" s="92">
        <v>47026.445217423905</v>
      </c>
      <c r="L2367" s="92">
        <v>11945.688361657381</v>
      </c>
      <c r="M2367" s="92">
        <v>1963.5416168465788</v>
      </c>
      <c r="N2367" s="92">
        <v>60935.67519592787</v>
      </c>
      <c r="O2367" s="92">
        <v>11351.704778767138</v>
      </c>
      <c r="P2367" s="92">
        <v>3216.4431073251194</v>
      </c>
      <c r="Q2367" s="92">
        <v>6709.5144394943391</v>
      </c>
      <c r="R2367" s="92">
        <v>1175.0397045884922</v>
      </c>
      <c r="S2367" s="92">
        <v>22452.702030175085</v>
      </c>
      <c r="T2367" s="92">
        <v>77.744120373369384</v>
      </c>
      <c r="U2367" s="92">
        <v>1896.9073948659386</v>
      </c>
      <c r="V2367" s="92">
        <v>9834.0261579860999</v>
      </c>
      <c r="W2367" s="92">
        <v>1749.7659976086504</v>
      </c>
      <c r="X2367" s="92">
        <v>13558.443670834055</v>
      </c>
      <c r="Y2367" s="92">
        <v>3119.2875436781069</v>
      </c>
      <c r="Z2367" s="92">
        <v>53.990772298179131</v>
      </c>
      <c r="AA2367" s="92">
        <v>3173.2783159762853</v>
      </c>
      <c r="AB2367" s="92">
        <v>69.303380629798724</v>
      </c>
      <c r="AC2367" s="92">
        <v>269393.47518061328</v>
      </c>
      <c r="AD2367" s="92">
        <v>40414.856456002373</v>
      </c>
    </row>
    <row r="2368" spans="3:30" collapsed="1" x14ac:dyDescent="0.2">
      <c r="C2368" s="86" t="s">
        <v>403</v>
      </c>
      <c r="E2368" s="92">
        <v>21622495</v>
      </c>
      <c r="F2368" s="91"/>
      <c r="G2368" s="86" t="s">
        <v>679</v>
      </c>
      <c r="H2368" s="92">
        <v>21622495</v>
      </c>
      <c r="I2368" s="92">
        <v>11912817.267971329</v>
      </c>
      <c r="J2368" s="92">
        <v>723013.39834055176</v>
      </c>
      <c r="K2368" s="92">
        <v>2017870.9310539982</v>
      </c>
      <c r="L2368" s="92">
        <v>65887.705690147966</v>
      </c>
      <c r="M2368" s="92">
        <v>5569.5620547231847</v>
      </c>
      <c r="N2368" s="92">
        <v>2089328.1987988695</v>
      </c>
      <c r="O2368" s="92">
        <v>1490368.8951790193</v>
      </c>
      <c r="P2368" s="92">
        <v>250773.06055569244</v>
      </c>
      <c r="Q2368" s="92">
        <v>86303.185247591013</v>
      </c>
      <c r="R2368" s="92">
        <v>4553.5271956294964</v>
      </c>
      <c r="S2368" s="92">
        <v>1831998.6681779325</v>
      </c>
      <c r="T2368" s="92">
        <v>50642.818923238789</v>
      </c>
      <c r="U2368" s="92">
        <v>765595.66736851272</v>
      </c>
      <c r="V2368" s="92">
        <v>2926311.9313480924</v>
      </c>
      <c r="W2368" s="92">
        <v>498464.23292425572</v>
      </c>
      <c r="X2368" s="92">
        <v>4241014.6505641006</v>
      </c>
      <c r="Y2368" s="92">
        <v>459184.69798820961</v>
      </c>
      <c r="Z2368" s="92">
        <v>6714.2065248333192</v>
      </c>
      <c r="AA2368" s="92">
        <v>465898.90451304289</v>
      </c>
      <c r="AB2368" s="92">
        <v>6095.6337826340005</v>
      </c>
      <c r="AC2368" s="92">
        <v>305441.431689661</v>
      </c>
      <c r="AD2368" s="92">
        <v>46886.846161880669</v>
      </c>
    </row>
    <row r="2370" spans="3:30" x14ac:dyDescent="0.2">
      <c r="C2370" s="86" t="s">
        <v>402</v>
      </c>
    </row>
    <row r="2371" spans="3:30" hidden="1" outlineLevel="1" x14ac:dyDescent="0.2">
      <c r="D2371" s="86"/>
      <c r="F2371" s="91" t="s">
        <v>219</v>
      </c>
      <c r="G2371" s="86" t="s">
        <v>687</v>
      </c>
      <c r="H2371" s="92">
        <v>-72448.941651012341</v>
      </c>
      <c r="I2371" s="99">
        <v>-35687.116333893136</v>
      </c>
      <c r="J2371" s="99">
        <v>-1764.1416784441867</v>
      </c>
      <c r="K2371" s="99">
        <v>-6461.9498637961324</v>
      </c>
      <c r="L2371" s="99">
        <v>-203.39923922011789</v>
      </c>
      <c r="M2371" s="99">
        <v>-19.074129810587728</v>
      </c>
      <c r="N2371" s="99">
        <v>-6684.4232328268381</v>
      </c>
      <c r="O2371" s="99">
        <v>-4912.0871223362956</v>
      </c>
      <c r="P2371" s="99">
        <v>-915.26493938282772</v>
      </c>
      <c r="Q2371" s="99">
        <v>-413.59118387348906</v>
      </c>
      <c r="R2371" s="99">
        <v>-18.598733222853472</v>
      </c>
      <c r="S2371" s="99">
        <v>-6259.5419788154659</v>
      </c>
      <c r="T2371" s="99">
        <v>-171.59178470238751</v>
      </c>
      <c r="U2371" s="99">
        <v>-2808.0703205300601</v>
      </c>
      <c r="V2371" s="99">
        <v>-14840.730546408397</v>
      </c>
      <c r="W2371" s="99">
        <v>-2679.9899624963964</v>
      </c>
      <c r="X2371" s="99">
        <v>-20500.382614137241</v>
      </c>
      <c r="Y2371" s="99">
        <v>-1508.4941607670778</v>
      </c>
      <c r="Z2371" s="99">
        <v>-25.266700577538838</v>
      </c>
      <c r="AA2371" s="99">
        <v>-1533.7608613446166</v>
      </c>
      <c r="AB2371" s="99">
        <v>-19.574951550853783</v>
      </c>
      <c r="AC2371" s="99">
        <v>0</v>
      </c>
      <c r="AD2371" s="99">
        <v>0</v>
      </c>
    </row>
    <row r="2372" spans="3:30" hidden="1" outlineLevel="1" x14ac:dyDescent="0.2">
      <c r="D2372" s="86"/>
      <c r="F2372" s="91" t="s">
        <v>219</v>
      </c>
      <c r="G2372" s="86" t="s">
        <v>686</v>
      </c>
      <c r="H2372" s="92">
        <v>-38399.534200145426</v>
      </c>
      <c r="I2372" s="99">
        <v>-18914.957388459654</v>
      </c>
      <c r="J2372" s="99">
        <v>-935.03393109087563</v>
      </c>
      <c r="K2372" s="99">
        <v>-3424.9757020570287</v>
      </c>
      <c r="L2372" s="99">
        <v>-107.80607507476742</v>
      </c>
      <c r="M2372" s="99">
        <v>-10.109708759140208</v>
      </c>
      <c r="N2372" s="99">
        <v>-3542.8914858909361</v>
      </c>
      <c r="O2372" s="99">
        <v>-2603.5143253967867</v>
      </c>
      <c r="P2372" s="99">
        <v>-485.11056947280929</v>
      </c>
      <c r="Q2372" s="99">
        <v>-219.21243358572613</v>
      </c>
      <c r="R2372" s="99">
        <v>-9.8577381007243989</v>
      </c>
      <c r="S2372" s="99">
        <v>-3317.6950665560466</v>
      </c>
      <c r="T2372" s="99">
        <v>-90.947423868285739</v>
      </c>
      <c r="U2372" s="99">
        <v>-1488.3390958148066</v>
      </c>
      <c r="V2372" s="99">
        <v>-7865.9139413941903</v>
      </c>
      <c r="W2372" s="99">
        <v>-1420.4536860820915</v>
      </c>
      <c r="X2372" s="99">
        <v>-10865.654147159374</v>
      </c>
      <c r="Y2372" s="99">
        <v>-799.53511807146867</v>
      </c>
      <c r="Z2372" s="99">
        <v>-13.391907608887477</v>
      </c>
      <c r="AA2372" s="99">
        <v>-812.92702568035611</v>
      </c>
      <c r="AB2372" s="99">
        <v>-10.375155308189331</v>
      </c>
      <c r="AC2372" s="99">
        <v>0</v>
      </c>
      <c r="AD2372" s="99">
        <v>0</v>
      </c>
    </row>
    <row r="2373" spans="3:30" hidden="1" outlineLevel="1" x14ac:dyDescent="0.2">
      <c r="D2373" s="86"/>
      <c r="F2373" s="91" t="s">
        <v>219</v>
      </c>
      <c r="G2373" s="86" t="s">
        <v>685</v>
      </c>
      <c r="H2373" s="92">
        <v>-8435.2248561137658</v>
      </c>
      <c r="I2373" s="99">
        <v>-4106.8362667406818</v>
      </c>
      <c r="J2373" s="99">
        <v>-198.20129061257552</v>
      </c>
      <c r="K2373" s="99">
        <v>-721.04660412049247</v>
      </c>
      <c r="L2373" s="99">
        <v>-22.272451184387933</v>
      </c>
      <c r="M2373" s="99">
        <v>-2.7739160033640999</v>
      </c>
      <c r="N2373" s="99">
        <v>-746.0929713082445</v>
      </c>
      <c r="O2373" s="99">
        <v>-544.7619792381023</v>
      </c>
      <c r="P2373" s="99">
        <v>-101.27061655401688</v>
      </c>
      <c r="Q2373" s="99">
        <v>-60.257223528100965</v>
      </c>
      <c r="R2373" s="99">
        <v>0</v>
      </c>
      <c r="S2373" s="99">
        <v>-706.2898193202202</v>
      </c>
      <c r="T2373" s="99">
        <v>-19.022152929787914</v>
      </c>
      <c r="U2373" s="99">
        <v>-311.40350405727685</v>
      </c>
      <c r="V2373" s="99">
        <v>-2169.4495310652128</v>
      </c>
      <c r="W2373" s="99">
        <v>0</v>
      </c>
      <c r="X2373" s="99">
        <v>-2499.8751880522777</v>
      </c>
      <c r="Y2373" s="99">
        <v>-163.95739555810704</v>
      </c>
      <c r="Z2373" s="99">
        <v>-2.7331742383554274</v>
      </c>
      <c r="AA2373" s="99">
        <v>-166.69056979646246</v>
      </c>
      <c r="AB2373" s="99">
        <v>-2.189427707801729</v>
      </c>
      <c r="AC2373" s="99">
        <v>-7.4445222594685196</v>
      </c>
      <c r="AD2373" s="99">
        <v>-1.604800316034644</v>
      </c>
    </row>
    <row r="2374" spans="3:30" hidden="1" outlineLevel="1" x14ac:dyDescent="0.2">
      <c r="D2374" s="86"/>
      <c r="F2374" s="91" t="s">
        <v>219</v>
      </c>
      <c r="G2374" s="86" t="s">
        <v>684</v>
      </c>
      <c r="H2374" s="92">
        <v>-38703.488641436765</v>
      </c>
      <c r="I2374" s="99">
        <v>-25867.19218327387</v>
      </c>
      <c r="J2374" s="99">
        <v>-1219.3119122588384</v>
      </c>
      <c r="K2374" s="99">
        <v>-4427.3963866824788</v>
      </c>
      <c r="L2374" s="99">
        <v>-136.82958601138677</v>
      </c>
      <c r="M2374" s="99">
        <v>0</v>
      </c>
      <c r="N2374" s="99">
        <v>-4564.2259726938655</v>
      </c>
      <c r="O2374" s="99">
        <v>-3319.7734472906045</v>
      </c>
      <c r="P2374" s="99">
        <v>-618.30802795876696</v>
      </c>
      <c r="Q2374" s="99">
        <v>0</v>
      </c>
      <c r="R2374" s="99">
        <v>0</v>
      </c>
      <c r="S2374" s="99">
        <v>-3938.0814752493716</v>
      </c>
      <c r="T2374" s="99">
        <v>-118.34787757504947</v>
      </c>
      <c r="U2374" s="99">
        <v>-1908.6834622521142</v>
      </c>
      <c r="V2374" s="99">
        <v>0</v>
      </c>
      <c r="W2374" s="99">
        <v>0</v>
      </c>
      <c r="X2374" s="99">
        <v>-2027.0313398271637</v>
      </c>
      <c r="Y2374" s="99">
        <v>-1001.0642565886586</v>
      </c>
      <c r="Z2374" s="99">
        <v>-16.701670478655416</v>
      </c>
      <c r="AA2374" s="99">
        <v>-1017.765927067314</v>
      </c>
      <c r="AB2374" s="99">
        <v>-13.531151583057454</v>
      </c>
      <c r="AC2374" s="99">
        <v>-46.355845446434245</v>
      </c>
      <c r="AD2374" s="99">
        <v>-9.9928340368481585</v>
      </c>
    </row>
    <row r="2375" spans="3:30" hidden="1" outlineLevel="1" x14ac:dyDescent="0.2">
      <c r="D2375" s="86"/>
      <c r="F2375" s="91" t="s">
        <v>219</v>
      </c>
      <c r="G2375" s="86" t="s">
        <v>683</v>
      </c>
      <c r="H2375" s="92">
        <v>-19916.245827511659</v>
      </c>
      <c r="I2375" s="99">
        <v>-14891.405915728545</v>
      </c>
      <c r="J2375" s="99">
        <v>-717.91942522786906</v>
      </c>
      <c r="K2375" s="99">
        <v>-2166.2620898073046</v>
      </c>
      <c r="L2375" s="99">
        <v>0</v>
      </c>
      <c r="M2375" s="99">
        <v>0</v>
      </c>
      <c r="N2375" s="99">
        <v>-2166.2620898073046</v>
      </c>
      <c r="O2375" s="99">
        <v>-1380.3506352329184</v>
      </c>
      <c r="P2375" s="99">
        <v>0</v>
      </c>
      <c r="Q2375" s="99">
        <v>0</v>
      </c>
      <c r="R2375" s="99">
        <v>0</v>
      </c>
      <c r="S2375" s="99">
        <v>-1380.3506352329184</v>
      </c>
      <c r="T2375" s="99">
        <v>-37.321785385466171</v>
      </c>
      <c r="U2375" s="99">
        <v>0</v>
      </c>
      <c r="V2375" s="99">
        <v>0</v>
      </c>
      <c r="W2375" s="99">
        <v>0</v>
      </c>
      <c r="X2375" s="99">
        <v>-37.321785385466171</v>
      </c>
      <c r="Y2375" s="99">
        <v>-509.13417790997283</v>
      </c>
      <c r="Z2375" s="99">
        <v>0</v>
      </c>
      <c r="AA2375" s="99">
        <v>-509.13417790997283</v>
      </c>
      <c r="AB2375" s="99">
        <v>-5.283301742407188</v>
      </c>
      <c r="AC2375" s="99">
        <v>-179.38841454604105</v>
      </c>
      <c r="AD2375" s="99">
        <v>-29.180081931141238</v>
      </c>
    </row>
    <row r="2376" spans="3:30" hidden="1" outlineLevel="1" x14ac:dyDescent="0.2">
      <c r="D2376" s="86"/>
      <c r="F2376" s="91" t="s">
        <v>219</v>
      </c>
      <c r="G2376" s="86" t="s">
        <v>682</v>
      </c>
      <c r="H2376" s="92">
        <v>-612.1632771478063</v>
      </c>
      <c r="I2376" s="99">
        <v>-229.70024431914197</v>
      </c>
      <c r="J2376" s="99">
        <v>-14.886060107708671</v>
      </c>
      <c r="K2376" s="99">
        <v>-49.94434536581754</v>
      </c>
      <c r="L2376" s="99">
        <v>-1.5873446810470819</v>
      </c>
      <c r="M2376" s="99">
        <v>-0.14633462319992821</v>
      </c>
      <c r="N2376" s="99">
        <v>-51.678024670064552</v>
      </c>
      <c r="O2376" s="99">
        <v>-45.534956556393205</v>
      </c>
      <c r="P2376" s="99">
        <v>-8.4413047771380594</v>
      </c>
      <c r="Q2376" s="99">
        <v>-3.8355128277116974</v>
      </c>
      <c r="R2376" s="99">
        <v>-0.17771518139180462</v>
      </c>
      <c r="S2376" s="99">
        <v>-57.989489342634762</v>
      </c>
      <c r="T2376" s="99">
        <v>-1.744985823810973</v>
      </c>
      <c r="U2376" s="99">
        <v>-30.639336938433207</v>
      </c>
      <c r="V2376" s="99">
        <v>-173.95743433130224</v>
      </c>
      <c r="W2376" s="99">
        <v>-33.003796707726693</v>
      </c>
      <c r="X2376" s="99">
        <v>-239.34555380127313</v>
      </c>
      <c r="Y2376" s="99">
        <v>-12.336792312704835</v>
      </c>
      <c r="Z2376" s="99">
        <v>-0.2008233120981108</v>
      </c>
      <c r="AA2376" s="99">
        <v>-12.537615624802946</v>
      </c>
      <c r="AB2376" s="99">
        <v>-0.2240022503408387</v>
      </c>
      <c r="AC2376" s="99">
        <v>-4.8437487064054041</v>
      </c>
      <c r="AD2376" s="99">
        <v>-0.95853832543410744</v>
      </c>
    </row>
    <row r="2377" spans="3:30" hidden="1" outlineLevel="1" x14ac:dyDescent="0.2">
      <c r="D2377" s="86"/>
      <c r="F2377" s="91" t="s">
        <v>219</v>
      </c>
      <c r="G2377" s="86" t="s">
        <v>681</v>
      </c>
      <c r="H2377" s="92">
        <v>-9587.4015466322307</v>
      </c>
      <c r="I2377" s="99">
        <v>-4483.4395609520698</v>
      </c>
      <c r="J2377" s="99">
        <v>-1174.5869325121057</v>
      </c>
      <c r="K2377" s="99">
        <v>-333.43156270365546</v>
      </c>
      <c r="L2377" s="99">
        <v>-107.62986479691943</v>
      </c>
      <c r="M2377" s="99">
        <v>-17.470494578144809</v>
      </c>
      <c r="N2377" s="99">
        <v>-458.53192207871973</v>
      </c>
      <c r="O2377" s="99">
        <v>-94.623020649506799</v>
      </c>
      <c r="P2377" s="99">
        <v>-28.019051813115578</v>
      </c>
      <c r="Q2377" s="99">
        <v>-60.864019780484675</v>
      </c>
      <c r="R2377" s="99">
        <v>-10.695265560990206</v>
      </c>
      <c r="S2377" s="99">
        <v>-194.20135780409726</v>
      </c>
      <c r="T2377" s="99">
        <v>-0.6512580177014814</v>
      </c>
      <c r="U2377" s="99">
        <v>-16.623116839849747</v>
      </c>
      <c r="V2377" s="99">
        <v>-89.50702789425138</v>
      </c>
      <c r="W2377" s="99">
        <v>-16.043075623650072</v>
      </c>
      <c r="X2377" s="99">
        <v>-122.82447837545267</v>
      </c>
      <c r="Y2377" s="99">
        <v>-26.194050685243131</v>
      </c>
      <c r="Z2377" s="99">
        <v>-0.47484275898207701</v>
      </c>
      <c r="AA2377" s="99">
        <v>-26.668893444225208</v>
      </c>
      <c r="AB2377" s="99">
        <v>-0.49170484923318447</v>
      </c>
      <c r="AC2377" s="99">
        <v>-2785.5671827270817</v>
      </c>
      <c r="AD2377" s="99">
        <v>-341.0895138892447</v>
      </c>
    </row>
    <row r="2378" spans="3:30" collapsed="1" x14ac:dyDescent="0.2">
      <c r="D2378" s="86" t="s">
        <v>470</v>
      </c>
      <c r="E2378" s="104">
        <v>-188103</v>
      </c>
      <c r="F2378" s="102" t="s">
        <v>219</v>
      </c>
      <c r="G2378" s="86" t="s">
        <v>679</v>
      </c>
      <c r="H2378" s="92">
        <v>-188102.99999999997</v>
      </c>
      <c r="I2378" s="99">
        <v>-104180.6478933671</v>
      </c>
      <c r="J2378" s="99">
        <v>-6024.0812302541608</v>
      </c>
      <c r="K2378" s="99">
        <v>-17585.006554532913</v>
      </c>
      <c r="L2378" s="99">
        <v>-579.52456096862647</v>
      </c>
      <c r="M2378" s="99">
        <v>-49.574583774436768</v>
      </c>
      <c r="N2378" s="99">
        <v>-18214.105699275977</v>
      </c>
      <c r="O2378" s="99">
        <v>-12900.645486700609</v>
      </c>
      <c r="P2378" s="99">
        <v>-2156.414509958674</v>
      </c>
      <c r="Q2378" s="99">
        <v>-757.76037359551253</v>
      </c>
      <c r="R2378" s="99">
        <v>-39.329452065959877</v>
      </c>
      <c r="S2378" s="99">
        <v>-15854.149822320755</v>
      </c>
      <c r="T2378" s="99">
        <v>-439.6272683024892</v>
      </c>
      <c r="U2378" s="99">
        <v>-6563.7588364325402</v>
      </c>
      <c r="V2378" s="99">
        <v>-25139.558481093354</v>
      </c>
      <c r="W2378" s="99">
        <v>-4149.4905209098652</v>
      </c>
      <c r="X2378" s="99">
        <v>-36292.435106738252</v>
      </c>
      <c r="Y2378" s="99">
        <v>-4020.7159518932331</v>
      </c>
      <c r="Z2378" s="99">
        <v>-58.769118974517347</v>
      </c>
      <c r="AA2378" s="99">
        <v>-4079.4850708677504</v>
      </c>
      <c r="AB2378" s="99">
        <v>-51.669694991883503</v>
      </c>
      <c r="AC2378" s="99">
        <v>-3023.5997136854312</v>
      </c>
      <c r="AD2378" s="99">
        <v>-382.82576849870287</v>
      </c>
    </row>
    <row r="2379" spans="3:30" hidden="1" outlineLevel="1" x14ac:dyDescent="0.2">
      <c r="D2379" s="86"/>
      <c r="F2379" s="91" t="s">
        <v>219</v>
      </c>
      <c r="G2379" s="86" t="s">
        <v>687</v>
      </c>
      <c r="H2379" s="92">
        <v>-1649.2366849525783</v>
      </c>
      <c r="I2379" s="99">
        <v>-812.38593824516568</v>
      </c>
      <c r="J2379" s="99">
        <v>-40.159139764373812</v>
      </c>
      <c r="K2379" s="99">
        <v>-147.10062740506552</v>
      </c>
      <c r="L2379" s="99">
        <v>-4.6302054849765542</v>
      </c>
      <c r="M2379" s="99">
        <v>-0.43420585449959143</v>
      </c>
      <c r="N2379" s="99">
        <v>-152.16503874454168</v>
      </c>
      <c r="O2379" s="99">
        <v>-111.81935991368569</v>
      </c>
      <c r="P2379" s="99">
        <v>-20.83520449135457</v>
      </c>
      <c r="Q2379" s="99">
        <v>-9.4150409581254966</v>
      </c>
      <c r="R2379" s="99">
        <v>-0.42338386766962016</v>
      </c>
      <c r="S2379" s="99">
        <v>-142.49298923083538</v>
      </c>
      <c r="T2379" s="99">
        <v>-3.9061366490466569</v>
      </c>
      <c r="U2379" s="99">
        <v>-63.923260726887492</v>
      </c>
      <c r="V2379" s="99">
        <v>-337.83622908577087</v>
      </c>
      <c r="W2379" s="99">
        <v>-61.007623586064916</v>
      </c>
      <c r="X2379" s="99">
        <v>-466.67325004776995</v>
      </c>
      <c r="Y2379" s="99">
        <v>-34.339547994474451</v>
      </c>
      <c r="Z2379" s="99">
        <v>-0.57517430276508785</v>
      </c>
      <c r="AA2379" s="99">
        <v>-34.914722297239535</v>
      </c>
      <c r="AB2379" s="99">
        <v>-0.44560662265224849</v>
      </c>
      <c r="AC2379" s="99">
        <v>0</v>
      </c>
      <c r="AD2379" s="99">
        <v>0</v>
      </c>
    </row>
    <row r="2380" spans="3:30" hidden="1" outlineLevel="1" x14ac:dyDescent="0.2">
      <c r="D2380" s="86"/>
      <c r="F2380" s="91" t="s">
        <v>219</v>
      </c>
      <c r="G2380" s="86" t="s">
        <v>686</v>
      </c>
      <c r="H2380" s="92">
        <v>-874.13175465049881</v>
      </c>
      <c r="I2380" s="99">
        <v>-430.58243375908012</v>
      </c>
      <c r="J2380" s="99">
        <v>-21.285228268188863</v>
      </c>
      <c r="K2380" s="99">
        <v>-77.966571273229007</v>
      </c>
      <c r="L2380" s="99">
        <v>-2.4541108513429033</v>
      </c>
      <c r="M2380" s="99">
        <v>-0.23013866289553259</v>
      </c>
      <c r="N2380" s="99">
        <v>-80.650820787467438</v>
      </c>
      <c r="O2380" s="99">
        <v>-59.266722706969276</v>
      </c>
      <c r="P2380" s="99">
        <v>-11.043117113935288</v>
      </c>
      <c r="Q2380" s="99">
        <v>-4.9901790009413949</v>
      </c>
      <c r="R2380" s="99">
        <v>-0.22440277160546018</v>
      </c>
      <c r="S2380" s="99">
        <v>-75.524421593451407</v>
      </c>
      <c r="T2380" s="99">
        <v>-2.0703384263089881</v>
      </c>
      <c r="U2380" s="99">
        <v>-33.880735598469997</v>
      </c>
      <c r="V2380" s="99">
        <v>-179.06063963387041</v>
      </c>
      <c r="W2380" s="99">
        <v>-32.335383719576598</v>
      </c>
      <c r="X2380" s="99">
        <v>-247.34709737822601</v>
      </c>
      <c r="Y2380" s="99">
        <v>-18.200716498843871</v>
      </c>
      <c r="Z2380" s="99">
        <v>-0.30485504421118315</v>
      </c>
      <c r="AA2380" s="99">
        <v>-18.505571543055055</v>
      </c>
      <c r="AB2380" s="99">
        <v>-0.2361813210297907</v>
      </c>
      <c r="AC2380" s="99">
        <v>0</v>
      </c>
      <c r="AD2380" s="99">
        <v>0</v>
      </c>
    </row>
    <row r="2381" spans="3:30" hidden="1" outlineLevel="1" x14ac:dyDescent="0.2">
      <c r="D2381" s="86"/>
      <c r="F2381" s="91" t="s">
        <v>219</v>
      </c>
      <c r="G2381" s="86" t="s">
        <v>685</v>
      </c>
      <c r="H2381" s="92">
        <v>-192.02050384033831</v>
      </c>
      <c r="I2381" s="99">
        <v>-93.488529657600353</v>
      </c>
      <c r="J2381" s="99">
        <v>-4.5118787387923014</v>
      </c>
      <c r="K2381" s="99">
        <v>-16.413994241686463</v>
      </c>
      <c r="L2381" s="99">
        <v>-0.50701283855945478</v>
      </c>
      <c r="M2381" s="99">
        <v>-6.3145767618831575E-2</v>
      </c>
      <c r="N2381" s="99">
        <v>-16.984152847864749</v>
      </c>
      <c r="O2381" s="99">
        <v>-12.401029197288475</v>
      </c>
      <c r="P2381" s="99">
        <v>-2.3053368637624083</v>
      </c>
      <c r="Q2381" s="99">
        <v>-1.3717029029166379</v>
      </c>
      <c r="R2381" s="99">
        <v>0</v>
      </c>
      <c r="S2381" s="99">
        <v>-16.078068963967521</v>
      </c>
      <c r="T2381" s="99">
        <v>-0.43302264634456578</v>
      </c>
      <c r="U2381" s="99">
        <v>-7.0888279526283977</v>
      </c>
      <c r="V2381" s="99">
        <v>-49.38561794347374</v>
      </c>
      <c r="W2381" s="99">
        <v>0</v>
      </c>
      <c r="X2381" s="99">
        <v>-56.907468542446701</v>
      </c>
      <c r="Y2381" s="99">
        <v>-3.7323464685827141</v>
      </c>
      <c r="Z2381" s="99">
        <v>-6.2218317031827987E-2</v>
      </c>
      <c r="AA2381" s="99">
        <v>-3.7945647856145421</v>
      </c>
      <c r="AB2381" s="99">
        <v>-4.9840403634216379E-2</v>
      </c>
      <c r="AC2381" s="99">
        <v>-0.16946802717151879</v>
      </c>
      <c r="AD2381" s="99">
        <v>-3.6531873246361549E-2</v>
      </c>
    </row>
    <row r="2382" spans="3:30" hidden="1" outlineLevel="1" x14ac:dyDescent="0.2">
      <c r="D2382" s="86"/>
      <c r="F2382" s="91" t="s">
        <v>219</v>
      </c>
      <c r="G2382" s="86" t="s">
        <v>684</v>
      </c>
      <c r="H2382" s="92">
        <v>-881.05101121530333</v>
      </c>
      <c r="I2382" s="99">
        <v>-588.84396808545694</v>
      </c>
      <c r="J2382" s="99">
        <v>-27.756567456618694</v>
      </c>
      <c r="K2382" s="99">
        <v>-100.7857999488279</v>
      </c>
      <c r="L2382" s="99">
        <v>-3.1148056506316117</v>
      </c>
      <c r="M2382" s="99">
        <v>0</v>
      </c>
      <c r="N2382" s="99">
        <v>-103.90060559945951</v>
      </c>
      <c r="O2382" s="99">
        <v>-75.571734110026782</v>
      </c>
      <c r="P2382" s="99">
        <v>-14.075240563518072</v>
      </c>
      <c r="Q2382" s="99">
        <v>0</v>
      </c>
      <c r="R2382" s="99">
        <v>0</v>
      </c>
      <c r="S2382" s="99">
        <v>-89.646974673544861</v>
      </c>
      <c r="T2382" s="99">
        <v>-2.6940857497028854</v>
      </c>
      <c r="U2382" s="99">
        <v>-43.449506841270754</v>
      </c>
      <c r="V2382" s="99">
        <v>0</v>
      </c>
      <c r="W2382" s="99">
        <v>0</v>
      </c>
      <c r="X2382" s="99">
        <v>-46.14359259097364</v>
      </c>
      <c r="Y2382" s="99">
        <v>-22.788350779693232</v>
      </c>
      <c r="Z2382" s="99">
        <v>-0.38019889629406489</v>
      </c>
      <c r="AA2382" s="99">
        <v>-23.168549675987297</v>
      </c>
      <c r="AB2382" s="99">
        <v>-0.30802481129302572</v>
      </c>
      <c r="AC2382" s="99">
        <v>-1.0552502097341958</v>
      </c>
      <c r="AD2382" s="99">
        <v>-0.22747811223523184</v>
      </c>
    </row>
    <row r="2383" spans="3:30" hidden="1" outlineLevel="1" x14ac:dyDescent="0.2">
      <c r="D2383" s="86"/>
      <c r="F2383" s="91" t="s">
        <v>219</v>
      </c>
      <c r="G2383" s="86" t="s">
        <v>683</v>
      </c>
      <c r="H2383" s="92">
        <v>-453.3758878561477</v>
      </c>
      <c r="I2383" s="99">
        <v>-338.98980947220207</v>
      </c>
      <c r="J2383" s="99">
        <v>-16.342806753883433</v>
      </c>
      <c r="K2383" s="99">
        <v>-49.313058635720211</v>
      </c>
      <c r="L2383" s="99">
        <v>0</v>
      </c>
      <c r="M2383" s="99">
        <v>0</v>
      </c>
      <c r="N2383" s="99">
        <v>-49.313058635720211</v>
      </c>
      <c r="O2383" s="99">
        <v>-31.422472900843456</v>
      </c>
      <c r="P2383" s="99">
        <v>0</v>
      </c>
      <c r="Q2383" s="99">
        <v>0</v>
      </c>
      <c r="R2383" s="99">
        <v>0</v>
      </c>
      <c r="S2383" s="99">
        <v>-31.422472900843456</v>
      </c>
      <c r="T2383" s="99">
        <v>-0.84959774708838309</v>
      </c>
      <c r="U2383" s="99">
        <v>0</v>
      </c>
      <c r="V2383" s="99">
        <v>0</v>
      </c>
      <c r="W2383" s="99">
        <v>0</v>
      </c>
      <c r="X2383" s="99">
        <v>-0.84959774708838309</v>
      </c>
      <c r="Y2383" s="99">
        <v>-11.589993513184286</v>
      </c>
      <c r="Z2383" s="99">
        <v>0</v>
      </c>
      <c r="AA2383" s="99">
        <v>-11.589993513184286</v>
      </c>
      <c r="AB2383" s="99">
        <v>-0.12026973552249341</v>
      </c>
      <c r="AC2383" s="99">
        <v>-4.0836200968945082</v>
      </c>
      <c r="AD2383" s="99">
        <v>-0.66425900080884825</v>
      </c>
    </row>
    <row r="2384" spans="3:30" hidden="1" outlineLevel="1" x14ac:dyDescent="0.2">
      <c r="D2384" s="86"/>
      <c r="F2384" s="91" t="s">
        <v>219</v>
      </c>
      <c r="G2384" s="86" t="s">
        <v>682</v>
      </c>
      <c r="H2384" s="92">
        <v>-13.935360694656154</v>
      </c>
      <c r="I2384" s="99">
        <v>-5.2289248240302699</v>
      </c>
      <c r="J2384" s="99">
        <v>-0.33886811683603413</v>
      </c>
      <c r="K2384" s="99">
        <v>-1.1369392665530624</v>
      </c>
      <c r="L2384" s="99">
        <v>-3.613451100856236E-2</v>
      </c>
      <c r="M2384" s="99">
        <v>-3.3311794949686746E-3</v>
      </c>
      <c r="N2384" s="99">
        <v>-1.1764049570565935</v>
      </c>
      <c r="O2384" s="99">
        <v>-1.0365633933242728</v>
      </c>
      <c r="P2384" s="99">
        <v>-0.19215890791590334</v>
      </c>
      <c r="Q2384" s="99">
        <v>-8.731208927163038E-2</v>
      </c>
      <c r="R2384" s="99">
        <v>-4.0455304100397516E-3</v>
      </c>
      <c r="S2384" s="99">
        <v>-1.3200799209218463</v>
      </c>
      <c r="T2384" s="99">
        <v>-3.9723073515885374E-2</v>
      </c>
      <c r="U2384" s="99">
        <v>-0.69747766261235067</v>
      </c>
      <c r="V2384" s="99">
        <v>-3.9599885903288956</v>
      </c>
      <c r="W2384" s="99">
        <v>-0.75130251778273449</v>
      </c>
      <c r="X2384" s="99">
        <v>-5.4484918442398662</v>
      </c>
      <c r="Y2384" s="99">
        <v>-0.28083626886866292</v>
      </c>
      <c r="Z2384" s="99">
        <v>-4.5715667607859013E-3</v>
      </c>
      <c r="AA2384" s="99">
        <v>-0.28540783562944883</v>
      </c>
      <c r="AB2384" s="99">
        <v>-5.099214983064977E-3</v>
      </c>
      <c r="AC2384" s="99">
        <v>-0.11026369574556462</v>
      </c>
      <c r="AD2384" s="99">
        <v>-2.1820285213467346E-2</v>
      </c>
    </row>
    <row r="2385" spans="4:30" hidden="1" outlineLevel="1" x14ac:dyDescent="0.2">
      <c r="D2385" s="86"/>
      <c r="F2385" s="91" t="s">
        <v>219</v>
      </c>
      <c r="G2385" s="86" t="s">
        <v>681</v>
      </c>
      <c r="H2385" s="92">
        <v>-218.24879679047768</v>
      </c>
      <c r="I2385" s="99">
        <v>-102.06157371225746</v>
      </c>
      <c r="J2385" s="99">
        <v>-26.738442475754439</v>
      </c>
      <c r="K2385" s="99">
        <v>-7.5902774091697252</v>
      </c>
      <c r="L2385" s="99">
        <v>-2.4500995787436088</v>
      </c>
      <c r="M2385" s="99">
        <v>-0.39770050336047841</v>
      </c>
      <c r="N2385" s="99">
        <v>-10.438077491273813</v>
      </c>
      <c r="O2385" s="99">
        <v>-2.1540101668829741</v>
      </c>
      <c r="P2385" s="99">
        <v>-0.63782916733789941</v>
      </c>
      <c r="Q2385" s="99">
        <v>-1.3855160879945316</v>
      </c>
      <c r="R2385" s="99">
        <v>-0.24346835048967885</v>
      </c>
      <c r="S2385" s="99">
        <v>-4.4208237727050843</v>
      </c>
      <c r="T2385" s="99">
        <v>-1.4825318212882002E-2</v>
      </c>
      <c r="U2385" s="99">
        <v>-0.37841069152664558</v>
      </c>
      <c r="V2385" s="99">
        <v>-2.0375490738754003</v>
      </c>
      <c r="W2385" s="99">
        <v>-0.36520656140768415</v>
      </c>
      <c r="X2385" s="99">
        <v>-2.7959916450226121</v>
      </c>
      <c r="Y2385" s="99">
        <v>-0.59628461552559542</v>
      </c>
      <c r="Z2385" s="99">
        <v>-1.0809379403631275E-2</v>
      </c>
      <c r="AA2385" s="99">
        <v>-0.60709399492922667</v>
      </c>
      <c r="AB2385" s="99">
        <v>-1.1193230115503185E-2</v>
      </c>
      <c r="AC2385" s="99">
        <v>-63.410996509557869</v>
      </c>
      <c r="AD2385" s="99">
        <v>-7.7646039588616116</v>
      </c>
    </row>
    <row r="2386" spans="4:30" collapsed="1" x14ac:dyDescent="0.2">
      <c r="D2386" s="86" t="s">
        <v>469</v>
      </c>
      <c r="E2386" s="104">
        <v>-4282</v>
      </c>
      <c r="F2386" s="102" t="s">
        <v>219</v>
      </c>
      <c r="G2386" s="86" t="s">
        <v>679</v>
      </c>
      <c r="H2386" s="92">
        <v>-4282</v>
      </c>
      <c r="I2386" s="99">
        <v>-2371.5811777557933</v>
      </c>
      <c r="J2386" s="99">
        <v>-137.13293157444758</v>
      </c>
      <c r="K2386" s="99">
        <v>-400.30726818025192</v>
      </c>
      <c r="L2386" s="99">
        <v>-13.192368915262694</v>
      </c>
      <c r="M2386" s="99">
        <v>-1.1285219678694027</v>
      </c>
      <c r="N2386" s="99">
        <v>-414.62815906338403</v>
      </c>
      <c r="O2386" s="99">
        <v>-293.67189238902097</v>
      </c>
      <c r="P2386" s="99">
        <v>-49.088887107824135</v>
      </c>
      <c r="Q2386" s="99">
        <v>-17.249751039249691</v>
      </c>
      <c r="R2386" s="99">
        <v>-0.89530052017479889</v>
      </c>
      <c r="S2386" s="99">
        <v>-360.90583105626956</v>
      </c>
      <c r="T2386" s="99">
        <v>-10.007729610220245</v>
      </c>
      <c r="U2386" s="99">
        <v>-149.41821947339562</v>
      </c>
      <c r="V2386" s="99">
        <v>-572.28002432731932</v>
      </c>
      <c r="W2386" s="99">
        <v>-94.459516384831929</v>
      </c>
      <c r="X2386" s="99">
        <v>-826.16548979576714</v>
      </c>
      <c r="Y2386" s="99">
        <v>-91.528076139172811</v>
      </c>
      <c r="Z2386" s="99">
        <v>-1.337827506466581</v>
      </c>
      <c r="AA2386" s="99">
        <v>-92.865903645639392</v>
      </c>
      <c r="AB2386" s="99">
        <v>-1.1762153392303427</v>
      </c>
      <c r="AC2386" s="99">
        <v>-68.829598539103657</v>
      </c>
      <c r="AD2386" s="99">
        <v>-8.7146932303655209</v>
      </c>
    </row>
    <row r="2387" spans="4:30" hidden="1" outlineLevel="1" x14ac:dyDescent="0.2">
      <c r="D2387" s="86"/>
      <c r="F2387" s="91" t="s">
        <v>219</v>
      </c>
      <c r="G2387" s="86" t="s">
        <v>687</v>
      </c>
      <c r="H2387" s="92">
        <v>131449.40190816915</v>
      </c>
      <c r="I2387" s="99">
        <v>64749.739485696955</v>
      </c>
      <c r="J2387" s="99">
        <v>3200.8109880998072</v>
      </c>
      <c r="K2387" s="99">
        <v>11724.387208418357</v>
      </c>
      <c r="L2387" s="99">
        <v>369.04208308317686</v>
      </c>
      <c r="M2387" s="99">
        <v>34.607585678727482</v>
      </c>
      <c r="N2387" s="99">
        <v>12128.036877180262</v>
      </c>
      <c r="O2387" s="99">
        <v>8912.3581330177185</v>
      </c>
      <c r="P2387" s="99">
        <v>1660.6319723610252</v>
      </c>
      <c r="Q2387" s="99">
        <v>750.40866734182453</v>
      </c>
      <c r="R2387" s="99">
        <v>33.74503895681854</v>
      </c>
      <c r="S2387" s="99">
        <v>11357.143811677386</v>
      </c>
      <c r="T2387" s="99">
        <v>311.33149715471382</v>
      </c>
      <c r="U2387" s="99">
        <v>5094.8869057026395</v>
      </c>
      <c r="V2387" s="99">
        <v>26926.620455033546</v>
      </c>
      <c r="W2387" s="99">
        <v>4862.5013652649486</v>
      </c>
      <c r="X2387" s="99">
        <v>37195.34022315585</v>
      </c>
      <c r="Y2387" s="99">
        <v>2736.9710405152246</v>
      </c>
      <c r="Z2387" s="99">
        <v>45.843218733394217</v>
      </c>
      <c r="AA2387" s="99">
        <v>2782.8142592486188</v>
      </c>
      <c r="AB2387" s="99">
        <v>35.516263110313695</v>
      </c>
      <c r="AC2387" s="99">
        <v>0</v>
      </c>
      <c r="AD2387" s="99">
        <v>0</v>
      </c>
    </row>
    <row r="2388" spans="4:30" hidden="1" outlineLevel="1" x14ac:dyDescent="0.2">
      <c r="D2388" s="86"/>
      <c r="F2388" s="91" t="s">
        <v>219</v>
      </c>
      <c r="G2388" s="86" t="s">
        <v>686</v>
      </c>
      <c r="H2388" s="92">
        <v>69671.077163221373</v>
      </c>
      <c r="I2388" s="99">
        <v>34318.787537413053</v>
      </c>
      <c r="J2388" s="99">
        <v>1696.5002966889092</v>
      </c>
      <c r="K2388" s="99">
        <v>6214.183359007252</v>
      </c>
      <c r="L2388" s="99">
        <v>195.60042931900236</v>
      </c>
      <c r="M2388" s="99">
        <v>18.342782372945685</v>
      </c>
      <c r="N2388" s="99">
        <v>6428.1265706991999</v>
      </c>
      <c r="O2388" s="99">
        <v>4723.7460359502184</v>
      </c>
      <c r="P2388" s="99">
        <v>880.17150786965442</v>
      </c>
      <c r="Q2388" s="99">
        <v>397.73311561239791</v>
      </c>
      <c r="R2388" s="99">
        <v>17.885613619443227</v>
      </c>
      <c r="S2388" s="99">
        <v>6019.5362730517145</v>
      </c>
      <c r="T2388" s="99">
        <v>165.01254814959555</v>
      </c>
      <c r="U2388" s="99">
        <v>2700.4022353260689</v>
      </c>
      <c r="V2388" s="99">
        <v>14271.701690799626</v>
      </c>
      <c r="W2388" s="99">
        <v>2577.232782407888</v>
      </c>
      <c r="X2388" s="99">
        <v>19714.349256683181</v>
      </c>
      <c r="Y2388" s="99">
        <v>1450.6549119976473</v>
      </c>
      <c r="Z2388" s="99">
        <v>24.297915269451302</v>
      </c>
      <c r="AA2388" s="99">
        <v>1474.9528272670987</v>
      </c>
      <c r="AB2388" s="99">
        <v>18.824401418247604</v>
      </c>
      <c r="AC2388" s="99">
        <v>0</v>
      </c>
      <c r="AD2388" s="99">
        <v>0</v>
      </c>
    </row>
    <row r="2389" spans="4:30" hidden="1" outlineLevel="1" x14ac:dyDescent="0.2">
      <c r="D2389" s="86"/>
      <c r="F2389" s="91" t="s">
        <v>219</v>
      </c>
      <c r="G2389" s="86" t="s">
        <v>685</v>
      </c>
      <c r="H2389" s="92">
        <v>15304.644029697618</v>
      </c>
      <c r="I2389" s="99">
        <v>7451.332741315452</v>
      </c>
      <c r="J2389" s="99">
        <v>359.61106559637687</v>
      </c>
      <c r="K2389" s="99">
        <v>1308.2474733187601</v>
      </c>
      <c r="L2389" s="99">
        <v>40.410533549537078</v>
      </c>
      <c r="M2389" s="99">
        <v>5.0329182356056537</v>
      </c>
      <c r="N2389" s="99">
        <v>1353.6909251039028</v>
      </c>
      <c r="O2389" s="99">
        <v>988.40141375838073</v>
      </c>
      <c r="P2389" s="99">
        <v>183.74266998986656</v>
      </c>
      <c r="Q2389" s="99">
        <v>109.32907800876143</v>
      </c>
      <c r="R2389" s="99">
        <v>0</v>
      </c>
      <c r="S2389" s="99">
        <v>1281.4731617570087</v>
      </c>
      <c r="T2389" s="99">
        <v>34.513280230801143</v>
      </c>
      <c r="U2389" s="99">
        <v>565.00210255128286</v>
      </c>
      <c r="V2389" s="99">
        <v>3936.1906030617024</v>
      </c>
      <c r="W2389" s="99">
        <v>0</v>
      </c>
      <c r="X2389" s="99">
        <v>4535.705985843786</v>
      </c>
      <c r="Y2389" s="99">
        <v>297.4798677991887</v>
      </c>
      <c r="Z2389" s="99">
        <v>4.9589974781586967</v>
      </c>
      <c r="AA2389" s="99">
        <v>302.43886527734742</v>
      </c>
      <c r="AB2389" s="99">
        <v>3.9724384670523292</v>
      </c>
      <c r="AC2389" s="99">
        <v>13.507140010588621</v>
      </c>
      <c r="AD2389" s="99">
        <v>2.9117063261040368</v>
      </c>
    </row>
    <row r="2390" spans="4:30" hidden="1" outlineLevel="1" x14ac:dyDescent="0.2">
      <c r="D2390" s="86"/>
      <c r="F2390" s="91" t="s">
        <v>219</v>
      </c>
      <c r="G2390" s="86" t="s">
        <v>684</v>
      </c>
      <c r="H2390" s="92">
        <v>70222.563887589829</v>
      </c>
      <c r="I2390" s="99">
        <v>46932.734475459489</v>
      </c>
      <c r="J2390" s="99">
        <v>2212.2865835361836</v>
      </c>
      <c r="K2390" s="99">
        <v>8032.9483602838682</v>
      </c>
      <c r="L2390" s="99">
        <v>248.25990324577586</v>
      </c>
      <c r="M2390" s="99">
        <v>0</v>
      </c>
      <c r="N2390" s="99">
        <v>8281.2082635296447</v>
      </c>
      <c r="O2390" s="99">
        <v>6023.3072308913897</v>
      </c>
      <c r="P2390" s="99">
        <v>1121.8413770860625</v>
      </c>
      <c r="Q2390" s="99">
        <v>0</v>
      </c>
      <c r="R2390" s="99">
        <v>0</v>
      </c>
      <c r="S2390" s="99">
        <v>7145.1486079774522</v>
      </c>
      <c r="T2390" s="99">
        <v>214.72719089919383</v>
      </c>
      <c r="U2390" s="99">
        <v>3463.0636946171076</v>
      </c>
      <c r="V2390" s="99">
        <v>0</v>
      </c>
      <c r="W2390" s="99">
        <v>0</v>
      </c>
      <c r="X2390" s="99">
        <v>3677.7908855163014</v>
      </c>
      <c r="Y2390" s="99">
        <v>1816.3039349020839</v>
      </c>
      <c r="Z2390" s="99">
        <v>30.30305957900633</v>
      </c>
      <c r="AA2390" s="99">
        <v>1846.6069944810902</v>
      </c>
      <c r="AB2390" s="99">
        <v>24.550555773326824</v>
      </c>
      <c r="AC2390" s="99">
        <v>84.106793281170937</v>
      </c>
      <c r="AD2390" s="99">
        <v>18.13072803518217</v>
      </c>
    </row>
    <row r="2391" spans="4:30" hidden="1" outlineLevel="1" x14ac:dyDescent="0.2">
      <c r="D2391" s="86"/>
      <c r="F2391" s="91" t="s">
        <v>219</v>
      </c>
      <c r="G2391" s="86" t="s">
        <v>683</v>
      </c>
      <c r="H2391" s="92">
        <v>36135.498222918439</v>
      </c>
      <c r="I2391" s="99">
        <v>27018.564475702562</v>
      </c>
      <c r="J2391" s="99">
        <v>1302.5736044432795</v>
      </c>
      <c r="K2391" s="99">
        <v>3930.4073957791488</v>
      </c>
      <c r="L2391" s="99">
        <v>0</v>
      </c>
      <c r="M2391" s="99">
        <v>0</v>
      </c>
      <c r="N2391" s="99">
        <v>3930.4073957791488</v>
      </c>
      <c r="O2391" s="99">
        <v>2504.4708906716396</v>
      </c>
      <c r="P2391" s="99">
        <v>0</v>
      </c>
      <c r="Q2391" s="99">
        <v>0</v>
      </c>
      <c r="R2391" s="99">
        <v>0</v>
      </c>
      <c r="S2391" s="99">
        <v>2504.4708906716396</v>
      </c>
      <c r="T2391" s="99">
        <v>67.715638838404288</v>
      </c>
      <c r="U2391" s="99">
        <v>0</v>
      </c>
      <c r="V2391" s="99">
        <v>0</v>
      </c>
      <c r="W2391" s="99">
        <v>0</v>
      </c>
      <c r="X2391" s="99">
        <v>67.715638838404288</v>
      </c>
      <c r="Y2391" s="99">
        <v>923.7592938162428</v>
      </c>
      <c r="Z2391" s="99">
        <v>0</v>
      </c>
      <c r="AA2391" s="99">
        <v>923.7592938162428</v>
      </c>
      <c r="AB2391" s="99">
        <v>9.5858799081588639</v>
      </c>
      <c r="AC2391" s="99">
        <v>325.47749165087106</v>
      </c>
      <c r="AD2391" s="99">
        <v>52.94355210813896</v>
      </c>
    </row>
    <row r="2392" spans="4:30" hidden="1" outlineLevel="1" x14ac:dyDescent="0.2">
      <c r="D2392" s="86"/>
      <c r="F2392" s="91" t="s">
        <v>219</v>
      </c>
      <c r="G2392" s="86" t="s">
        <v>682</v>
      </c>
      <c r="H2392" s="92">
        <v>1110.6925072672827</v>
      </c>
      <c r="I2392" s="99">
        <v>416.76191598983343</v>
      </c>
      <c r="J2392" s="99">
        <v>27.008865186093708</v>
      </c>
      <c r="K2392" s="99">
        <v>90.617670561099516</v>
      </c>
      <c r="L2392" s="99">
        <v>2.8800352936948244</v>
      </c>
      <c r="M2392" s="99">
        <v>0.26550558586136475</v>
      </c>
      <c r="N2392" s="99">
        <v>93.763211440655695</v>
      </c>
      <c r="O2392" s="99">
        <v>82.617394662365186</v>
      </c>
      <c r="P2392" s="99">
        <v>15.315675274103395</v>
      </c>
      <c r="Q2392" s="99">
        <v>6.9590508256481689</v>
      </c>
      <c r="R2392" s="99">
        <v>0.32244162263242804</v>
      </c>
      <c r="S2392" s="99">
        <v>105.21456238474917</v>
      </c>
      <c r="T2392" s="99">
        <v>3.1660551231113971</v>
      </c>
      <c r="U2392" s="99">
        <v>55.591184959202835</v>
      </c>
      <c r="V2392" s="99">
        <v>315.6236679133018</v>
      </c>
      <c r="W2392" s="99">
        <v>59.881196868648217</v>
      </c>
      <c r="X2392" s="99">
        <v>434.26210486426424</v>
      </c>
      <c r="Y2392" s="99">
        <v>22.383542588957756</v>
      </c>
      <c r="Z2392" s="99">
        <v>0.3643683905235543</v>
      </c>
      <c r="AA2392" s="99">
        <v>22.747910979481311</v>
      </c>
      <c r="AB2392" s="99">
        <v>0.40642362969529727</v>
      </c>
      <c r="AC2392" s="99">
        <v>8.7883667578953766</v>
      </c>
      <c r="AD2392" s="99">
        <v>1.7391460346144458</v>
      </c>
    </row>
    <row r="2393" spans="4:30" hidden="1" outlineLevel="1" x14ac:dyDescent="0.2">
      <c r="D2393" s="86"/>
      <c r="F2393" s="91" t="s">
        <v>219</v>
      </c>
      <c r="G2393" s="86" t="s">
        <v>681</v>
      </c>
      <c r="H2393" s="92">
        <v>17395.122281136224</v>
      </c>
      <c r="I2393" s="99">
        <v>8134.6315811963177</v>
      </c>
      <c r="J2393" s="99">
        <v>2131.1387889088642</v>
      </c>
      <c r="K2393" s="99">
        <v>604.96921688419582</v>
      </c>
      <c r="L2393" s="99">
        <v>195.28071815269209</v>
      </c>
      <c r="M2393" s="99">
        <v>31.697993248807638</v>
      </c>
      <c r="N2393" s="99">
        <v>831.94792828569553</v>
      </c>
      <c r="O2393" s="99">
        <v>171.68145162198118</v>
      </c>
      <c r="P2393" s="99">
        <v>50.837010437081823</v>
      </c>
      <c r="Q2393" s="99">
        <v>110.43003273133247</v>
      </c>
      <c r="R2393" s="99">
        <v>19.405200810432511</v>
      </c>
      <c r="S2393" s="99">
        <v>352.35369560082802</v>
      </c>
      <c r="T2393" s="99">
        <v>1.1816249480514447</v>
      </c>
      <c r="U2393" s="99">
        <v>30.160533979550994</v>
      </c>
      <c r="V2393" s="99">
        <v>162.39913261883734</v>
      </c>
      <c r="W2393" s="99">
        <v>29.108122871617731</v>
      </c>
      <c r="X2393" s="99">
        <v>222.84941441805751</v>
      </c>
      <c r="Y2393" s="99">
        <v>47.525777708574253</v>
      </c>
      <c r="Z2393" s="99">
        <v>0.86154186998736904</v>
      </c>
      <c r="AA2393" s="99">
        <v>48.387319578561623</v>
      </c>
      <c r="AB2393" s="99">
        <v>0.89213599086640982</v>
      </c>
      <c r="AC2393" s="99">
        <v>5054.0578205862903</v>
      </c>
      <c r="AD2393" s="99">
        <v>618.86359657074274</v>
      </c>
    </row>
    <row r="2394" spans="4:30" collapsed="1" x14ac:dyDescent="0.2">
      <c r="D2394" s="86" t="s">
        <v>426</v>
      </c>
      <c r="E2394" s="104">
        <v>341289</v>
      </c>
      <c r="F2394" s="102" t="s">
        <v>219</v>
      </c>
      <c r="G2394" s="86" t="s">
        <v>679</v>
      </c>
      <c r="H2394" s="92">
        <v>341289.00000000012</v>
      </c>
      <c r="I2394" s="99">
        <v>189022.55221277368</v>
      </c>
      <c r="J2394" s="99">
        <v>10929.930192459515</v>
      </c>
      <c r="K2394" s="99">
        <v>31905.760684252687</v>
      </c>
      <c r="L2394" s="99">
        <v>1051.4737026438791</v>
      </c>
      <c r="M2394" s="99">
        <v>89.946785121947826</v>
      </c>
      <c r="N2394" s="99">
        <v>33047.181172018514</v>
      </c>
      <c r="O2394" s="99">
        <v>23406.582550573698</v>
      </c>
      <c r="P2394" s="99">
        <v>3912.5402130177931</v>
      </c>
      <c r="Q2394" s="99">
        <v>1374.8599445199645</v>
      </c>
      <c r="R2394" s="99">
        <v>71.35829500932671</v>
      </c>
      <c r="S2394" s="99">
        <v>28765.341003120782</v>
      </c>
      <c r="T2394" s="99">
        <v>797.64783534387141</v>
      </c>
      <c r="U2394" s="99">
        <v>11909.106657135853</v>
      </c>
      <c r="V2394" s="99">
        <v>45612.535549427012</v>
      </c>
      <c r="W2394" s="99">
        <v>7528.7234674131023</v>
      </c>
      <c r="X2394" s="99">
        <v>65848.013509319833</v>
      </c>
      <c r="Y2394" s="99">
        <v>7295.0783693279191</v>
      </c>
      <c r="Z2394" s="99">
        <v>106.62910132052147</v>
      </c>
      <c r="AA2394" s="99">
        <v>7401.7074706484409</v>
      </c>
      <c r="AB2394" s="99">
        <v>93.748098297661002</v>
      </c>
      <c r="AC2394" s="99">
        <v>5485.9376122868171</v>
      </c>
      <c r="AD2394" s="99">
        <v>694.58872907478246</v>
      </c>
    </row>
    <row r="2395" spans="4:30" hidden="1" outlineLevel="1" x14ac:dyDescent="0.2">
      <c r="D2395" s="86"/>
      <c r="F2395" s="91" t="s">
        <v>401</v>
      </c>
      <c r="G2395" s="86" t="s">
        <v>687</v>
      </c>
      <c r="H2395" s="92">
        <v>1870.5651995806575</v>
      </c>
      <c r="I2395" s="99">
        <v>921.40859985404893</v>
      </c>
      <c r="J2395" s="99">
        <v>45.54851949008971</v>
      </c>
      <c r="K2395" s="99">
        <v>166.84161647077858</v>
      </c>
      <c r="L2395" s="99">
        <v>5.2515817324022631</v>
      </c>
      <c r="M2395" s="99">
        <v>0.49247653068332792</v>
      </c>
      <c r="N2395" s="99">
        <v>172.58567473386415</v>
      </c>
      <c r="O2395" s="99">
        <v>126.82558252694891</v>
      </c>
      <c r="P2395" s="99">
        <v>23.631300954717194</v>
      </c>
      <c r="Q2395" s="99">
        <v>10.678544886601577</v>
      </c>
      <c r="R2395" s="99">
        <v>0.48020222697715825</v>
      </c>
      <c r="S2395" s="99">
        <v>161.61563059524482</v>
      </c>
      <c r="T2395" s="99">
        <v>4.4303424409476895</v>
      </c>
      <c r="U2395" s="99">
        <v>72.501799196198988</v>
      </c>
      <c r="V2395" s="99">
        <v>383.17404593966603</v>
      </c>
      <c r="W2395" s="99">
        <v>69.194881868935937</v>
      </c>
      <c r="X2395" s="99">
        <v>529.30106944574868</v>
      </c>
      <c r="Y2395" s="99">
        <v>38.947935147125747</v>
      </c>
      <c r="Z2395" s="99">
        <v>0.6523630260361194</v>
      </c>
      <c r="AA2395" s="99">
        <v>39.600298173161868</v>
      </c>
      <c r="AB2395" s="99">
        <v>0.50540728849960881</v>
      </c>
      <c r="AC2395" s="99">
        <v>0</v>
      </c>
      <c r="AD2395" s="99">
        <v>0</v>
      </c>
    </row>
    <row r="2396" spans="4:30" hidden="1" outlineLevel="1" x14ac:dyDescent="0.2">
      <c r="D2396" s="86"/>
      <c r="F2396" s="91" t="s">
        <v>401</v>
      </c>
      <c r="G2396" s="86" t="s">
        <v>686</v>
      </c>
      <c r="H2396" s="92">
        <v>0</v>
      </c>
      <c r="I2396" s="99">
        <v>0</v>
      </c>
      <c r="J2396" s="99">
        <v>0</v>
      </c>
      <c r="K2396" s="99">
        <v>0</v>
      </c>
      <c r="L2396" s="99">
        <v>0</v>
      </c>
      <c r="M2396" s="99">
        <v>0</v>
      </c>
      <c r="N2396" s="99">
        <v>0</v>
      </c>
      <c r="O2396" s="99">
        <v>0</v>
      </c>
      <c r="P2396" s="99">
        <v>0</v>
      </c>
      <c r="Q2396" s="99">
        <v>0</v>
      </c>
      <c r="R2396" s="99">
        <v>0</v>
      </c>
      <c r="S2396" s="99">
        <v>0</v>
      </c>
      <c r="T2396" s="99">
        <v>0</v>
      </c>
      <c r="U2396" s="99">
        <v>0</v>
      </c>
      <c r="V2396" s="99">
        <v>0</v>
      </c>
      <c r="W2396" s="99">
        <v>0</v>
      </c>
      <c r="X2396" s="99">
        <v>0</v>
      </c>
      <c r="Y2396" s="99">
        <v>0</v>
      </c>
      <c r="Z2396" s="99">
        <v>0</v>
      </c>
      <c r="AA2396" s="99">
        <v>0</v>
      </c>
      <c r="AB2396" s="99">
        <v>0</v>
      </c>
      <c r="AC2396" s="99">
        <v>0</v>
      </c>
      <c r="AD2396" s="99">
        <v>0</v>
      </c>
    </row>
    <row r="2397" spans="4:30" hidden="1" outlineLevel="1" x14ac:dyDescent="0.2">
      <c r="D2397" s="86"/>
      <c r="F2397" s="91" t="s">
        <v>401</v>
      </c>
      <c r="G2397" s="86" t="s">
        <v>685</v>
      </c>
      <c r="H2397" s="92">
        <v>0</v>
      </c>
      <c r="I2397" s="99">
        <v>0</v>
      </c>
      <c r="J2397" s="99">
        <v>0</v>
      </c>
      <c r="K2397" s="99">
        <v>0</v>
      </c>
      <c r="L2397" s="99">
        <v>0</v>
      </c>
      <c r="M2397" s="99">
        <v>0</v>
      </c>
      <c r="N2397" s="99">
        <v>0</v>
      </c>
      <c r="O2397" s="99">
        <v>0</v>
      </c>
      <c r="P2397" s="99">
        <v>0</v>
      </c>
      <c r="Q2397" s="99">
        <v>0</v>
      </c>
      <c r="R2397" s="99">
        <v>0</v>
      </c>
      <c r="S2397" s="99">
        <v>0</v>
      </c>
      <c r="T2397" s="99">
        <v>0</v>
      </c>
      <c r="U2397" s="99">
        <v>0</v>
      </c>
      <c r="V2397" s="99">
        <v>0</v>
      </c>
      <c r="W2397" s="99">
        <v>0</v>
      </c>
      <c r="X2397" s="99">
        <v>0</v>
      </c>
      <c r="Y2397" s="99">
        <v>0</v>
      </c>
      <c r="Z2397" s="99">
        <v>0</v>
      </c>
      <c r="AA2397" s="99">
        <v>0</v>
      </c>
      <c r="AB2397" s="99">
        <v>0</v>
      </c>
      <c r="AC2397" s="99">
        <v>0</v>
      </c>
      <c r="AD2397" s="99">
        <v>0</v>
      </c>
    </row>
    <row r="2398" spans="4:30" hidden="1" outlineLevel="1" x14ac:dyDescent="0.2">
      <c r="D2398" s="86"/>
      <c r="F2398" s="91" t="s">
        <v>401</v>
      </c>
      <c r="G2398" s="86" t="s">
        <v>684</v>
      </c>
      <c r="H2398" s="92">
        <v>0</v>
      </c>
      <c r="I2398" s="99">
        <v>0</v>
      </c>
      <c r="J2398" s="99">
        <v>0</v>
      </c>
      <c r="K2398" s="99">
        <v>0</v>
      </c>
      <c r="L2398" s="99">
        <v>0</v>
      </c>
      <c r="M2398" s="99">
        <v>0</v>
      </c>
      <c r="N2398" s="99">
        <v>0</v>
      </c>
      <c r="O2398" s="99">
        <v>0</v>
      </c>
      <c r="P2398" s="99">
        <v>0</v>
      </c>
      <c r="Q2398" s="99">
        <v>0</v>
      </c>
      <c r="R2398" s="99">
        <v>0</v>
      </c>
      <c r="S2398" s="99">
        <v>0</v>
      </c>
      <c r="T2398" s="99">
        <v>0</v>
      </c>
      <c r="U2398" s="99">
        <v>0</v>
      </c>
      <c r="V2398" s="99">
        <v>0</v>
      </c>
      <c r="W2398" s="99">
        <v>0</v>
      </c>
      <c r="X2398" s="99">
        <v>0</v>
      </c>
      <c r="Y2398" s="99">
        <v>0</v>
      </c>
      <c r="Z2398" s="99">
        <v>0</v>
      </c>
      <c r="AA2398" s="99">
        <v>0</v>
      </c>
      <c r="AB2398" s="99">
        <v>0</v>
      </c>
      <c r="AC2398" s="99">
        <v>0</v>
      </c>
      <c r="AD2398" s="99">
        <v>0</v>
      </c>
    </row>
    <row r="2399" spans="4:30" hidden="1" outlineLevel="1" x14ac:dyDescent="0.2">
      <c r="D2399" s="86"/>
      <c r="F2399" s="91" t="s">
        <v>401</v>
      </c>
      <c r="G2399" s="86" t="s">
        <v>683</v>
      </c>
      <c r="H2399" s="92">
        <v>0</v>
      </c>
      <c r="I2399" s="99">
        <v>0</v>
      </c>
      <c r="J2399" s="99">
        <v>0</v>
      </c>
      <c r="K2399" s="99">
        <v>0</v>
      </c>
      <c r="L2399" s="99">
        <v>0</v>
      </c>
      <c r="M2399" s="99">
        <v>0</v>
      </c>
      <c r="N2399" s="99">
        <v>0</v>
      </c>
      <c r="O2399" s="99">
        <v>0</v>
      </c>
      <c r="P2399" s="99">
        <v>0</v>
      </c>
      <c r="Q2399" s="99">
        <v>0</v>
      </c>
      <c r="R2399" s="99">
        <v>0</v>
      </c>
      <c r="S2399" s="99">
        <v>0</v>
      </c>
      <c r="T2399" s="99">
        <v>0</v>
      </c>
      <c r="U2399" s="99">
        <v>0</v>
      </c>
      <c r="V2399" s="99">
        <v>0</v>
      </c>
      <c r="W2399" s="99">
        <v>0</v>
      </c>
      <c r="X2399" s="99">
        <v>0</v>
      </c>
      <c r="Y2399" s="99">
        <v>0</v>
      </c>
      <c r="Z2399" s="99">
        <v>0</v>
      </c>
      <c r="AA2399" s="99">
        <v>0</v>
      </c>
      <c r="AB2399" s="99">
        <v>0</v>
      </c>
      <c r="AC2399" s="99">
        <v>0</v>
      </c>
      <c r="AD2399" s="99">
        <v>0</v>
      </c>
    </row>
    <row r="2400" spans="4:30" hidden="1" outlineLevel="1" x14ac:dyDescent="0.2">
      <c r="D2400" s="86"/>
      <c r="F2400" s="91" t="s">
        <v>401</v>
      </c>
      <c r="G2400" s="86" t="s">
        <v>682</v>
      </c>
      <c r="H2400" s="92">
        <v>492.43480041934237</v>
      </c>
      <c r="I2400" s="99">
        <v>184.77487655676532</v>
      </c>
      <c r="J2400" s="99">
        <v>11.974605978202007</v>
      </c>
      <c r="K2400" s="99">
        <v>40.176101148832529</v>
      </c>
      <c r="L2400" s="99">
        <v>1.276887703636937</v>
      </c>
      <c r="M2400" s="99">
        <v>0.11771411918996476</v>
      </c>
      <c r="N2400" s="99">
        <v>41.570702971659429</v>
      </c>
      <c r="O2400" s="99">
        <v>36.629112004928217</v>
      </c>
      <c r="P2400" s="99">
        <v>6.7903325605811657</v>
      </c>
      <c r="Q2400" s="99">
        <v>3.0853533106723789</v>
      </c>
      <c r="R2400" s="99">
        <v>0.14295718666415622</v>
      </c>
      <c r="S2400" s="99">
        <v>46.647755062845917</v>
      </c>
      <c r="T2400" s="99">
        <v>1.4036969840571845</v>
      </c>
      <c r="U2400" s="99">
        <v>24.646816190209634</v>
      </c>
      <c r="V2400" s="99">
        <v>139.93438949084901</v>
      </c>
      <c r="W2400" s="99">
        <v>26.548828803603421</v>
      </c>
      <c r="X2400" s="99">
        <v>192.53373146871925</v>
      </c>
      <c r="Y2400" s="99">
        <v>9.9239305706586194</v>
      </c>
      <c r="Z2400" s="99">
        <v>0.16154576941195217</v>
      </c>
      <c r="AA2400" s="99">
        <v>10.085476340070571</v>
      </c>
      <c r="AB2400" s="99">
        <v>0.18019131097509636</v>
      </c>
      <c r="AC2400" s="99">
        <v>3.8963958090290358</v>
      </c>
      <c r="AD2400" s="99">
        <v>0.77106492107573288</v>
      </c>
    </row>
    <row r="2401" spans="4:30" hidden="1" outlineLevel="1" x14ac:dyDescent="0.2">
      <c r="D2401" s="86"/>
      <c r="F2401" s="91" t="s">
        <v>401</v>
      </c>
      <c r="G2401" s="86" t="s">
        <v>681</v>
      </c>
      <c r="H2401" s="92">
        <v>0</v>
      </c>
      <c r="I2401" s="99">
        <v>0</v>
      </c>
      <c r="J2401" s="99">
        <v>0</v>
      </c>
      <c r="K2401" s="99">
        <v>0</v>
      </c>
      <c r="L2401" s="99">
        <v>0</v>
      </c>
      <c r="M2401" s="99">
        <v>0</v>
      </c>
      <c r="N2401" s="99">
        <v>0</v>
      </c>
      <c r="O2401" s="99">
        <v>0</v>
      </c>
      <c r="P2401" s="99">
        <v>0</v>
      </c>
      <c r="Q2401" s="99">
        <v>0</v>
      </c>
      <c r="R2401" s="99">
        <v>0</v>
      </c>
      <c r="S2401" s="99">
        <v>0</v>
      </c>
      <c r="T2401" s="99">
        <v>0</v>
      </c>
      <c r="U2401" s="99">
        <v>0</v>
      </c>
      <c r="V2401" s="99">
        <v>0</v>
      </c>
      <c r="W2401" s="99">
        <v>0</v>
      </c>
      <c r="X2401" s="99">
        <v>0</v>
      </c>
      <c r="Y2401" s="99">
        <v>0</v>
      </c>
      <c r="Z2401" s="99">
        <v>0</v>
      </c>
      <c r="AA2401" s="99">
        <v>0</v>
      </c>
      <c r="AB2401" s="99">
        <v>0</v>
      </c>
      <c r="AC2401" s="99">
        <v>0</v>
      </c>
      <c r="AD2401" s="99">
        <v>0</v>
      </c>
    </row>
    <row r="2402" spans="4:30" collapsed="1" x14ac:dyDescent="0.2">
      <c r="D2402" s="86" t="s">
        <v>441</v>
      </c>
      <c r="E2402" s="104">
        <v>2363</v>
      </c>
      <c r="F2402" s="102" t="s">
        <v>401</v>
      </c>
      <c r="G2402" s="86" t="s">
        <v>679</v>
      </c>
      <c r="H2402" s="92">
        <v>2363</v>
      </c>
      <c r="I2402" s="99">
        <v>1106.1834764108144</v>
      </c>
      <c r="J2402" s="99">
        <v>57.52312546829171</v>
      </c>
      <c r="K2402" s="99">
        <v>207.01771761961109</v>
      </c>
      <c r="L2402" s="99">
        <v>6.5284694360391997</v>
      </c>
      <c r="M2402" s="99">
        <v>0.61019064987329263</v>
      </c>
      <c r="N2402" s="99">
        <v>214.15637770552357</v>
      </c>
      <c r="O2402" s="99">
        <v>163.45469453187715</v>
      </c>
      <c r="P2402" s="99">
        <v>30.421633515298357</v>
      </c>
      <c r="Q2402" s="99">
        <v>13.763898197273955</v>
      </c>
      <c r="R2402" s="99">
        <v>0.62315941364131444</v>
      </c>
      <c r="S2402" s="99">
        <v>208.26338565809078</v>
      </c>
      <c r="T2402" s="99">
        <v>5.8340394250048737</v>
      </c>
      <c r="U2402" s="99">
        <v>97.148615386408622</v>
      </c>
      <c r="V2402" s="99">
        <v>523.1084354305151</v>
      </c>
      <c r="W2402" s="99">
        <v>95.743710672539351</v>
      </c>
      <c r="X2402" s="99">
        <v>721.83480091446791</v>
      </c>
      <c r="Y2402" s="99">
        <v>48.871865717784367</v>
      </c>
      <c r="Z2402" s="99">
        <v>0.8139087954480716</v>
      </c>
      <c r="AA2402" s="99">
        <v>49.685774513232438</v>
      </c>
      <c r="AB2402" s="99">
        <v>0.68559859947470525</v>
      </c>
      <c r="AC2402" s="99">
        <v>3.8963958090290358</v>
      </c>
      <c r="AD2402" s="99">
        <v>0.77106492107573288</v>
      </c>
    </row>
    <row r="2403" spans="4:30" hidden="1" outlineLevel="1" x14ac:dyDescent="0.2">
      <c r="D2403" s="86"/>
      <c r="F2403" s="91" t="s">
        <v>209</v>
      </c>
      <c r="G2403" s="86" t="s">
        <v>687</v>
      </c>
      <c r="H2403" s="92">
        <v>-15220.829884561637</v>
      </c>
      <c r="I2403" s="99">
        <v>-7497.5219017731288</v>
      </c>
      <c r="J2403" s="99">
        <v>-370.62929792969322</v>
      </c>
      <c r="K2403" s="99">
        <v>-1357.5938772603563</v>
      </c>
      <c r="L2403" s="99">
        <v>-42.732235257924067</v>
      </c>
      <c r="M2403" s="99">
        <v>-4.007292286497397</v>
      </c>
      <c r="N2403" s="99">
        <v>-1404.3334048047777</v>
      </c>
      <c r="O2403" s="99">
        <v>-1031.9825350572523</v>
      </c>
      <c r="P2403" s="99">
        <v>-192.28841200684371</v>
      </c>
      <c r="Q2403" s="99">
        <v>-86.8915529755688</v>
      </c>
      <c r="R2403" s="99">
        <v>-3.907416009153557</v>
      </c>
      <c r="S2403" s="99">
        <v>-1315.0699160488186</v>
      </c>
      <c r="T2403" s="99">
        <v>-36.049793206425278</v>
      </c>
      <c r="U2403" s="99">
        <v>-589.94872359294561</v>
      </c>
      <c r="V2403" s="99">
        <v>-3117.8955808299702</v>
      </c>
      <c r="W2403" s="99">
        <v>-563.04026507363608</v>
      </c>
      <c r="X2403" s="99">
        <v>-4306.9343627029775</v>
      </c>
      <c r="Y2403" s="99">
        <v>-316.92019896565921</v>
      </c>
      <c r="Z2403" s="99">
        <v>-5.3082921913118124</v>
      </c>
      <c r="AA2403" s="99">
        <v>-322.22849115697102</v>
      </c>
      <c r="AB2403" s="99">
        <v>-4.1125101452730233</v>
      </c>
      <c r="AC2403" s="99">
        <v>0</v>
      </c>
      <c r="AD2403" s="99">
        <v>0</v>
      </c>
    </row>
    <row r="2404" spans="4:30" hidden="1" outlineLevel="1" x14ac:dyDescent="0.2">
      <c r="D2404" s="86"/>
      <c r="F2404" s="91" t="s">
        <v>209</v>
      </c>
      <c r="G2404" s="86" t="s">
        <v>686</v>
      </c>
      <c r="H2404" s="92">
        <v>-55.614144522692811</v>
      </c>
      <c r="I2404" s="99">
        <v>-27.394581620690264</v>
      </c>
      <c r="J2404" s="99">
        <v>-1.3542120564866795</v>
      </c>
      <c r="K2404" s="99">
        <v>-4.960401151954323</v>
      </c>
      <c r="L2404" s="99">
        <v>-0.15613581686648895</v>
      </c>
      <c r="M2404" s="99">
        <v>-1.4641917297294388E-2</v>
      </c>
      <c r="N2404" s="99">
        <v>-5.1311788861181062</v>
      </c>
      <c r="O2404" s="99">
        <v>-3.7706765192732359</v>
      </c>
      <c r="P2404" s="99">
        <v>-0.70258689023484178</v>
      </c>
      <c r="Q2404" s="99">
        <v>-0.31748593352889143</v>
      </c>
      <c r="R2404" s="99">
        <v>-1.4276987542168301E-2</v>
      </c>
      <c r="S2404" s="99">
        <v>-4.8050263305791372</v>
      </c>
      <c r="T2404" s="99">
        <v>-0.13171938879816641</v>
      </c>
      <c r="U2404" s="99">
        <v>-2.1555653550897786</v>
      </c>
      <c r="V2404" s="99">
        <v>-11.392223469682191</v>
      </c>
      <c r="W2404" s="99">
        <v>-2.0572467409060908</v>
      </c>
      <c r="X2404" s="99">
        <v>-15.736754954476227</v>
      </c>
      <c r="Y2404" s="99">
        <v>-1.1579687757573505</v>
      </c>
      <c r="Z2404" s="99">
        <v>-1.9395534365424589E-2</v>
      </c>
      <c r="AA2404" s="99">
        <v>-1.1773643101227751</v>
      </c>
      <c r="AB2404" s="99">
        <v>-1.5026364219617007E-2</v>
      </c>
      <c r="AC2404" s="99">
        <v>0</v>
      </c>
      <c r="AD2404" s="99">
        <v>0</v>
      </c>
    </row>
    <row r="2405" spans="4:30" hidden="1" outlineLevel="1" x14ac:dyDescent="0.2">
      <c r="D2405" s="86"/>
      <c r="F2405" s="91" t="s">
        <v>209</v>
      </c>
      <c r="G2405" s="86" t="s">
        <v>685</v>
      </c>
      <c r="H2405" s="92">
        <v>-12.232804998708696</v>
      </c>
      <c r="I2405" s="99">
        <v>-5.9557543597965239</v>
      </c>
      <c r="J2405" s="99">
        <v>-0.28743249645547186</v>
      </c>
      <c r="K2405" s="99">
        <v>-1.0456653679829453</v>
      </c>
      <c r="L2405" s="99">
        <v>-3.2299619373442508E-2</v>
      </c>
      <c r="M2405" s="99">
        <v>-4.0227467709241056E-3</v>
      </c>
      <c r="N2405" s="99">
        <v>-1.0819877341273121</v>
      </c>
      <c r="O2405" s="99">
        <v>-0.79001652906742892</v>
      </c>
      <c r="P2405" s="99">
        <v>-0.14686315131319852</v>
      </c>
      <c r="Q2405" s="99">
        <v>-8.7385324962452798E-2</v>
      </c>
      <c r="R2405" s="99">
        <v>0</v>
      </c>
      <c r="S2405" s="99">
        <v>-1.0242650053430802</v>
      </c>
      <c r="T2405" s="99">
        <v>-2.7586020694760304E-2</v>
      </c>
      <c r="U2405" s="99">
        <v>-0.45159890886444948</v>
      </c>
      <c r="V2405" s="99">
        <v>-3.1461464893642948</v>
      </c>
      <c r="W2405" s="99">
        <v>0</v>
      </c>
      <c r="X2405" s="99">
        <v>-3.6253314189235044</v>
      </c>
      <c r="Y2405" s="99">
        <v>-0.23777182969874108</v>
      </c>
      <c r="Z2405" s="99">
        <v>-3.9636628608736117E-3</v>
      </c>
      <c r="AA2405" s="99">
        <v>-0.24173549255961468</v>
      </c>
      <c r="AB2405" s="99">
        <v>-3.1751189405337982E-3</v>
      </c>
      <c r="AC2405" s="99">
        <v>-1.0796083170517962E-2</v>
      </c>
      <c r="AD2405" s="99">
        <v>-2.3272893921362841E-3</v>
      </c>
    </row>
    <row r="2406" spans="4:30" hidden="1" outlineLevel="1" x14ac:dyDescent="0.2">
      <c r="D2406" s="86"/>
      <c r="F2406" s="91" t="s">
        <v>209</v>
      </c>
      <c r="G2406" s="86" t="s">
        <v>684</v>
      </c>
      <c r="H2406" s="92">
        <v>-7837.5395476169642</v>
      </c>
      <c r="I2406" s="99">
        <v>-5238.1619548674198</v>
      </c>
      <c r="J2406" s="99">
        <v>-246.9132801371768</v>
      </c>
      <c r="K2406" s="99">
        <v>-896.55727407606219</v>
      </c>
      <c r="L2406" s="99">
        <v>-27.708284945149863</v>
      </c>
      <c r="M2406" s="99">
        <v>0</v>
      </c>
      <c r="N2406" s="99">
        <v>-924.26555902121208</v>
      </c>
      <c r="O2406" s="99">
        <v>-672.26125074452546</v>
      </c>
      <c r="P2406" s="99">
        <v>-125.20870319032815</v>
      </c>
      <c r="Q2406" s="99">
        <v>0</v>
      </c>
      <c r="R2406" s="99">
        <v>0</v>
      </c>
      <c r="S2406" s="99">
        <v>-797.46995393485361</v>
      </c>
      <c r="T2406" s="99">
        <v>-23.965699305925622</v>
      </c>
      <c r="U2406" s="99">
        <v>-386.51249911532761</v>
      </c>
      <c r="V2406" s="99">
        <v>0</v>
      </c>
      <c r="W2406" s="99">
        <v>0</v>
      </c>
      <c r="X2406" s="99">
        <v>-410.47819842125324</v>
      </c>
      <c r="Y2406" s="99">
        <v>-202.71766127871547</v>
      </c>
      <c r="Z2406" s="99">
        <v>-3.3821241309907228</v>
      </c>
      <c r="AA2406" s="99">
        <v>-206.09978540970619</v>
      </c>
      <c r="AB2406" s="99">
        <v>-2.7400872474186313</v>
      </c>
      <c r="AC2406" s="99">
        <v>-9.3871582305031467</v>
      </c>
      <c r="AD2406" s="99">
        <v>-2.0235703474213462</v>
      </c>
    </row>
    <row r="2407" spans="4:30" hidden="1" outlineLevel="1" x14ac:dyDescent="0.2">
      <c r="D2407" s="86"/>
      <c r="F2407" s="91" t="s">
        <v>209</v>
      </c>
      <c r="G2407" s="86" t="s">
        <v>683</v>
      </c>
      <c r="H2407" s="92">
        <v>-3234.6489699190515</v>
      </c>
      <c r="I2407" s="99">
        <v>-2418.5517302372027</v>
      </c>
      <c r="J2407" s="99">
        <v>-116.59914972983354</v>
      </c>
      <c r="K2407" s="99">
        <v>-351.82822596468003</v>
      </c>
      <c r="L2407" s="99">
        <v>0</v>
      </c>
      <c r="M2407" s="99">
        <v>0</v>
      </c>
      <c r="N2407" s="99">
        <v>-351.82822596468003</v>
      </c>
      <c r="O2407" s="99">
        <v>-224.18631498389772</v>
      </c>
      <c r="P2407" s="99">
        <v>0</v>
      </c>
      <c r="Q2407" s="99">
        <v>0</v>
      </c>
      <c r="R2407" s="99">
        <v>0</v>
      </c>
      <c r="S2407" s="99">
        <v>-224.18631498389772</v>
      </c>
      <c r="T2407" s="99">
        <v>-6.0615276442247632</v>
      </c>
      <c r="U2407" s="99">
        <v>0</v>
      </c>
      <c r="V2407" s="99">
        <v>0</v>
      </c>
      <c r="W2407" s="99">
        <v>0</v>
      </c>
      <c r="X2407" s="99">
        <v>-6.0615276442247632</v>
      </c>
      <c r="Y2407" s="99">
        <v>-82.689797986533321</v>
      </c>
      <c r="Z2407" s="99">
        <v>0</v>
      </c>
      <c r="AA2407" s="99">
        <v>-82.689797986533321</v>
      </c>
      <c r="AB2407" s="99">
        <v>-0.85807469373780654</v>
      </c>
      <c r="AC2407" s="99">
        <v>-29.13493613968215</v>
      </c>
      <c r="AD2407" s="99">
        <v>-4.7392125392595794</v>
      </c>
    </row>
    <row r="2408" spans="4:30" hidden="1" outlineLevel="1" x14ac:dyDescent="0.2">
      <c r="D2408" s="86"/>
      <c r="F2408" s="91" t="s">
        <v>209</v>
      </c>
      <c r="G2408" s="86" t="s">
        <v>682</v>
      </c>
      <c r="H2408" s="92">
        <v>-4006.9527264279031</v>
      </c>
      <c r="I2408" s="99">
        <v>-1503.5172062657264</v>
      </c>
      <c r="J2408" s="99">
        <v>-97.437630385579325</v>
      </c>
      <c r="K2408" s="99">
        <v>-326.91381254628823</v>
      </c>
      <c r="L2408" s="99">
        <v>-10.390063133379885</v>
      </c>
      <c r="M2408" s="99">
        <v>-0.95784235887801727</v>
      </c>
      <c r="N2408" s="99">
        <v>-338.26171803854612</v>
      </c>
      <c r="O2408" s="99">
        <v>-298.05188441148834</v>
      </c>
      <c r="P2408" s="99">
        <v>-55.253084355132721</v>
      </c>
      <c r="Q2408" s="99">
        <v>-25.105587277065332</v>
      </c>
      <c r="R2408" s="99">
        <v>-1.1632457502568974</v>
      </c>
      <c r="S2408" s="99">
        <v>-379.57380179394335</v>
      </c>
      <c r="T2408" s="99">
        <v>-11.421913017838847</v>
      </c>
      <c r="U2408" s="99">
        <v>-200.55168165821763</v>
      </c>
      <c r="V2408" s="99">
        <v>-1138.6491836358798</v>
      </c>
      <c r="W2408" s="99">
        <v>-216.02839983582905</v>
      </c>
      <c r="X2408" s="99">
        <v>-1566.6511781477654</v>
      </c>
      <c r="Y2408" s="99">
        <v>-80.751239804984067</v>
      </c>
      <c r="Z2408" s="99">
        <v>-1.314501454074507</v>
      </c>
      <c r="AA2408" s="99">
        <v>-82.065741259058569</v>
      </c>
      <c r="AB2408" s="99">
        <v>-1.4662206330166596</v>
      </c>
      <c r="AC2408" s="99">
        <v>-31.705057800415158</v>
      </c>
      <c r="AD2408" s="99">
        <v>-6.2741721038527301</v>
      </c>
    </row>
    <row r="2409" spans="4:30" hidden="1" outlineLevel="1" x14ac:dyDescent="0.2">
      <c r="D2409" s="86"/>
      <c r="F2409" s="91" t="s">
        <v>209</v>
      </c>
      <c r="G2409" s="86" t="s">
        <v>681</v>
      </c>
      <c r="H2409" s="92">
        <v>-3020.1819219530398</v>
      </c>
      <c r="I2409" s="99">
        <v>-2157.9229802517016</v>
      </c>
      <c r="J2409" s="99">
        <v>-369.29167835825757</v>
      </c>
      <c r="K2409" s="99">
        <v>-106.33609978328755</v>
      </c>
      <c r="L2409" s="99">
        <v>-17.77545264067016</v>
      </c>
      <c r="M2409" s="99">
        <v>-2.8084362754018497</v>
      </c>
      <c r="N2409" s="99">
        <v>-126.91998869935955</v>
      </c>
      <c r="O2409" s="99">
        <v>-19.842564702467133</v>
      </c>
      <c r="P2409" s="99">
        <v>-5.0961202927584983</v>
      </c>
      <c r="Q2409" s="99">
        <v>-9.7472876146259004</v>
      </c>
      <c r="R2409" s="99">
        <v>-1.7012396208580882</v>
      </c>
      <c r="S2409" s="99">
        <v>-36.387212230709622</v>
      </c>
      <c r="T2409" s="99">
        <v>-0.13800011479438565</v>
      </c>
      <c r="U2409" s="99">
        <v>-3.0338782048127473</v>
      </c>
      <c r="V2409" s="99">
        <v>-14.341949561954637</v>
      </c>
      <c r="W2409" s="99">
        <v>-2.5528098599618669</v>
      </c>
      <c r="X2409" s="99">
        <v>-20.066637741523635</v>
      </c>
      <c r="Y2409" s="99">
        <v>-5.4309505506720432</v>
      </c>
      <c r="Z2409" s="99">
        <v>-8.6041181811533543E-2</v>
      </c>
      <c r="AA2409" s="99">
        <v>-5.5169917324835769</v>
      </c>
      <c r="AB2409" s="99">
        <v>-0.15475459736500979</v>
      </c>
      <c r="AC2409" s="99">
        <v>-238.17229966526614</v>
      </c>
      <c r="AD2409" s="99">
        <v>-65.749378676373226</v>
      </c>
    </row>
    <row r="2410" spans="4:30" collapsed="1" x14ac:dyDescent="0.2">
      <c r="D2410" s="86" t="s">
        <v>440</v>
      </c>
      <c r="E2410" s="104">
        <v>-33388</v>
      </c>
      <c r="F2410" s="104" t="s">
        <v>209</v>
      </c>
      <c r="G2410" s="86" t="s">
        <v>679</v>
      </c>
      <c r="H2410" s="92">
        <v>-33387.999999999993</v>
      </c>
      <c r="I2410" s="99">
        <v>-18849.026109375664</v>
      </c>
      <c r="J2410" s="99">
        <v>-1202.5126810934826</v>
      </c>
      <c r="K2410" s="99">
        <v>-3045.235356150612</v>
      </c>
      <c r="L2410" s="99">
        <v>-98.794471413363922</v>
      </c>
      <c r="M2410" s="99">
        <v>-7.7922355848454821</v>
      </c>
      <c r="N2410" s="99">
        <v>-3151.8220631488216</v>
      </c>
      <c r="O2410" s="99">
        <v>-2250.8852429479716</v>
      </c>
      <c r="P2410" s="99">
        <v>-378.69576988661112</v>
      </c>
      <c r="Q2410" s="99">
        <v>-122.14929912575137</v>
      </c>
      <c r="R2410" s="99">
        <v>-6.7861783678107122</v>
      </c>
      <c r="S2410" s="99">
        <v>-2758.5164903281452</v>
      </c>
      <c r="T2410" s="99">
        <v>-77.796238698701828</v>
      </c>
      <c r="U2410" s="99">
        <v>-1182.653946835258</v>
      </c>
      <c r="V2410" s="99">
        <v>-4285.4250839868519</v>
      </c>
      <c r="W2410" s="99">
        <v>-783.67872151033305</v>
      </c>
      <c r="X2410" s="99">
        <v>-6329.5539910311445</v>
      </c>
      <c r="Y2410" s="99">
        <v>-689.90558919202033</v>
      </c>
      <c r="Z2410" s="99">
        <v>-10.114318155414875</v>
      </c>
      <c r="AA2410" s="99">
        <v>-700.01990734743515</v>
      </c>
      <c r="AB2410" s="99">
        <v>-9.34984879997128</v>
      </c>
      <c r="AC2410" s="99">
        <v>-308.41024791903709</v>
      </c>
      <c r="AD2410" s="99">
        <v>-78.788660956299012</v>
      </c>
    </row>
    <row r="2411" spans="4:30" hidden="1" outlineLevel="1" x14ac:dyDescent="0.2">
      <c r="D2411" s="86"/>
      <c r="F2411" s="91" t="s">
        <v>399</v>
      </c>
      <c r="G2411" s="86" t="s">
        <v>687</v>
      </c>
      <c r="H2411" s="92">
        <v>-808.41100233038412</v>
      </c>
      <c r="I2411" s="99">
        <v>-360.51939928468994</v>
      </c>
      <c r="J2411" s="99">
        <v>-23.884316158462653</v>
      </c>
      <c r="K2411" s="99">
        <v>-82.462015763824198</v>
      </c>
      <c r="L2411" s="99">
        <v>-2.4365897370924094</v>
      </c>
      <c r="M2411" s="99">
        <v>-0.23722731488836024</v>
      </c>
      <c r="N2411" s="99">
        <v>-85.13583281580496</v>
      </c>
      <c r="O2411" s="99">
        <v>-63.218083826596256</v>
      </c>
      <c r="P2411" s="99">
        <v>-12.087227009062735</v>
      </c>
      <c r="Q2411" s="99">
        <v>-5.2042145875180745</v>
      </c>
      <c r="R2411" s="99">
        <v>-0.22856336318097548</v>
      </c>
      <c r="S2411" s="99">
        <v>-80.738088786358048</v>
      </c>
      <c r="T2411" s="99">
        <v>-1.8830932818693327</v>
      </c>
      <c r="U2411" s="99">
        <v>-32.689951205724711</v>
      </c>
      <c r="V2411" s="99">
        <v>-176.01612691375033</v>
      </c>
      <c r="W2411" s="99">
        <v>-28.744898167946197</v>
      </c>
      <c r="X2411" s="99">
        <v>-239.33406956929056</v>
      </c>
      <c r="Y2411" s="99">
        <v>-18.2340775364226</v>
      </c>
      <c r="Z2411" s="99">
        <v>-0.28907240256717526</v>
      </c>
      <c r="AA2411" s="99">
        <v>-18.523149938989775</v>
      </c>
      <c r="AB2411" s="99">
        <v>-0.27614577678823182</v>
      </c>
      <c r="AC2411" s="99">
        <v>0</v>
      </c>
      <c r="AD2411" s="99">
        <v>0</v>
      </c>
    </row>
    <row r="2412" spans="4:30" hidden="1" outlineLevel="1" x14ac:dyDescent="0.2">
      <c r="D2412" s="86"/>
      <c r="F2412" s="91" t="s">
        <v>399</v>
      </c>
      <c r="G2412" s="86" t="s">
        <v>686</v>
      </c>
      <c r="H2412" s="92">
        <v>63.323891105531871</v>
      </c>
      <c r="I2412" s="99">
        <v>49.072768407867123</v>
      </c>
      <c r="J2412" s="99">
        <v>-0.47691732041901913</v>
      </c>
      <c r="K2412" s="99">
        <v>0.76212863831343103</v>
      </c>
      <c r="L2412" s="99">
        <v>6.5420813563222532E-2</v>
      </c>
      <c r="M2412" s="99">
        <v>-5.8165066879028629E-2</v>
      </c>
      <c r="N2412" s="99">
        <v>0.76938438499762485</v>
      </c>
      <c r="O2412" s="99">
        <v>0.59826086901103703</v>
      </c>
      <c r="P2412" s="99">
        <v>-3.4654583794505235E-2</v>
      </c>
      <c r="Q2412" s="99">
        <v>9.0964810974498878E-2</v>
      </c>
      <c r="R2412" s="99">
        <v>6.6996813976856742E-3</v>
      </c>
      <c r="S2412" s="99">
        <v>0.66127077758871633</v>
      </c>
      <c r="T2412" s="99">
        <v>0.16444653359324343</v>
      </c>
      <c r="U2412" s="99">
        <v>1.6659570025338046</v>
      </c>
      <c r="V2412" s="99">
        <v>8.0500946189841009</v>
      </c>
      <c r="W2412" s="99">
        <v>2.7000514783963947</v>
      </c>
      <c r="X2412" s="99">
        <v>12.580549633507543</v>
      </c>
      <c r="Y2412" s="99">
        <v>0.70617727800210961</v>
      </c>
      <c r="Z2412" s="99">
        <v>1.948907381026637E-2</v>
      </c>
      <c r="AA2412" s="99">
        <v>0.72566635181237593</v>
      </c>
      <c r="AB2412" s="99">
        <v>-8.8311298224790988E-3</v>
      </c>
      <c r="AC2412" s="99">
        <v>0</v>
      </c>
      <c r="AD2412" s="99">
        <v>0</v>
      </c>
    </row>
    <row r="2413" spans="4:30" hidden="1" outlineLevel="1" x14ac:dyDescent="0.2">
      <c r="D2413" s="86"/>
      <c r="F2413" s="91" t="s">
        <v>399</v>
      </c>
      <c r="G2413" s="86" t="s">
        <v>685</v>
      </c>
      <c r="H2413" s="92">
        <v>13.292023733879766</v>
      </c>
      <c r="I2413" s="99">
        <v>10.330421781236234</v>
      </c>
      <c r="J2413" s="99">
        <v>-8.8358738440913534E-2</v>
      </c>
      <c r="K2413" s="99">
        <v>0.18156704668839771</v>
      </c>
      <c r="L2413" s="99">
        <v>1.396687377650478E-2</v>
      </c>
      <c r="M2413" s="99">
        <v>-1.969952127248864E-2</v>
      </c>
      <c r="N2413" s="99">
        <v>0.17583439919241384</v>
      </c>
      <c r="O2413" s="99">
        <v>0.14041049000070738</v>
      </c>
      <c r="P2413" s="99">
        <v>-2.7541764096874186E-3</v>
      </c>
      <c r="Q2413" s="99">
        <v>2.6616908524641561E-2</v>
      </c>
      <c r="R2413" s="99">
        <v>0</v>
      </c>
      <c r="S2413" s="99">
        <v>0.16427322211566153</v>
      </c>
      <c r="T2413" s="99">
        <v>3.3579809704082343E-2</v>
      </c>
      <c r="U2413" s="99">
        <v>0.34504851202019426</v>
      </c>
      <c r="V2413" s="99">
        <v>2.2035663654140145</v>
      </c>
      <c r="W2413" s="99">
        <v>0</v>
      </c>
      <c r="X2413" s="99">
        <v>2.582194687138291</v>
      </c>
      <c r="Y2413" s="99">
        <v>0.14453850972119969</v>
      </c>
      <c r="Z2413" s="99">
        <v>3.9034853802384665E-3</v>
      </c>
      <c r="AA2413" s="99">
        <v>0.14844199510143816</v>
      </c>
      <c r="AB2413" s="99">
        <v>-1.6999176421938183E-3</v>
      </c>
      <c r="AC2413" s="99">
        <v>-1.5446348218503941E-2</v>
      </c>
      <c r="AD2413" s="99">
        <v>-3.6373466026599402E-3</v>
      </c>
    </row>
    <row r="2414" spans="4:30" hidden="1" outlineLevel="1" x14ac:dyDescent="0.2">
      <c r="D2414" s="86"/>
      <c r="F2414" s="91" t="s">
        <v>399</v>
      </c>
      <c r="G2414" s="86" t="s">
        <v>684</v>
      </c>
      <c r="H2414" s="92">
        <v>-212.76622551620514</v>
      </c>
      <c r="I2414" s="99">
        <v>-121.0772011310407</v>
      </c>
      <c r="J2414" s="99">
        <v>-9.7006541589929896</v>
      </c>
      <c r="K2414" s="99">
        <v>-32.103373707626588</v>
      </c>
      <c r="L2414" s="99">
        <v>-0.91314109125882414</v>
      </c>
      <c r="M2414" s="99">
        <v>0</v>
      </c>
      <c r="N2414" s="99">
        <v>-33.01651479888541</v>
      </c>
      <c r="O2414" s="99">
        <v>-24.277286446848763</v>
      </c>
      <c r="P2414" s="99">
        <v>-4.714028887327073</v>
      </c>
      <c r="Q2414" s="99">
        <v>0</v>
      </c>
      <c r="R2414" s="99">
        <v>0</v>
      </c>
      <c r="S2414" s="99">
        <v>-28.991315334175837</v>
      </c>
      <c r="T2414" s="99">
        <v>-0.65983311646184972</v>
      </c>
      <c r="U2414" s="99">
        <v>-11.931820960443385</v>
      </c>
      <c r="V2414" s="99">
        <v>0</v>
      </c>
      <c r="W2414" s="99">
        <v>0</v>
      </c>
      <c r="X2414" s="99">
        <v>-12.591654076905234</v>
      </c>
      <c r="Y2414" s="99">
        <v>-6.6062052253595569</v>
      </c>
      <c r="Z2414" s="99">
        <v>-0.10003698846314237</v>
      </c>
      <c r="AA2414" s="99">
        <v>-6.7062422138226996</v>
      </c>
      <c r="AB2414" s="99">
        <v>-0.11469794615634227</v>
      </c>
      <c r="AC2414" s="99">
        <v>-0.46709128584495407</v>
      </c>
      <c r="AD2414" s="99">
        <v>-0.10085457038095014</v>
      </c>
    </row>
    <row r="2415" spans="4:30" hidden="1" outlineLevel="1" x14ac:dyDescent="0.2">
      <c r="D2415" s="86"/>
      <c r="F2415" s="91" t="s">
        <v>399</v>
      </c>
      <c r="G2415" s="86" t="s">
        <v>683</v>
      </c>
      <c r="H2415" s="92">
        <v>-90.530534341346126</v>
      </c>
      <c r="I2415" s="99">
        <v>-57.52145425968255</v>
      </c>
      <c r="J2415" s="99">
        <v>-5.1096132987610599</v>
      </c>
      <c r="K2415" s="99">
        <v>-13.901891974341529</v>
      </c>
      <c r="L2415" s="99">
        <v>0</v>
      </c>
      <c r="M2415" s="99">
        <v>0</v>
      </c>
      <c r="N2415" s="99">
        <v>-13.901891974341529</v>
      </c>
      <c r="O2415" s="99">
        <v>-8.9285930476995059</v>
      </c>
      <c r="P2415" s="99">
        <v>0</v>
      </c>
      <c r="Q2415" s="99">
        <v>0</v>
      </c>
      <c r="R2415" s="99">
        <v>0</v>
      </c>
      <c r="S2415" s="99">
        <v>-8.9285930476995059</v>
      </c>
      <c r="T2415" s="99">
        <v>-0.17760359645926921</v>
      </c>
      <c r="U2415" s="99">
        <v>0</v>
      </c>
      <c r="V2415" s="99">
        <v>0</v>
      </c>
      <c r="W2415" s="99">
        <v>0</v>
      </c>
      <c r="X2415" s="99">
        <v>-0.17760359645926921</v>
      </c>
      <c r="Y2415" s="99">
        <v>-2.9370456285634163</v>
      </c>
      <c r="Z2415" s="99">
        <v>0</v>
      </c>
      <c r="AA2415" s="99">
        <v>-2.9370456285634163</v>
      </c>
      <c r="AB2415" s="99">
        <v>-4.0269974369003196E-2</v>
      </c>
      <c r="AC2415" s="99">
        <v>-1.6446044017704569</v>
      </c>
      <c r="AD2415" s="99">
        <v>-0.26945815969935999</v>
      </c>
    </row>
    <row r="2416" spans="4:30" hidden="1" outlineLevel="1" x14ac:dyDescent="0.2">
      <c r="D2416" s="86"/>
      <c r="F2416" s="91" t="s">
        <v>399</v>
      </c>
      <c r="G2416" s="86" t="s">
        <v>682</v>
      </c>
      <c r="H2416" s="92">
        <v>-684.83040146846781</v>
      </c>
      <c r="I2416" s="99">
        <v>-260.60231989774286</v>
      </c>
      <c r="J2416" s="99">
        <v>-16.614201260296859</v>
      </c>
      <c r="K2416" s="99">
        <v>-55.828261221444023</v>
      </c>
      <c r="L2416" s="99">
        <v>-1.6053276136294359</v>
      </c>
      <c r="M2416" s="99">
        <v>-7.6348219502450868E-2</v>
      </c>
      <c r="N2416" s="99">
        <v>-57.509937054575907</v>
      </c>
      <c r="O2416" s="99">
        <v>-51.867174700976413</v>
      </c>
      <c r="P2416" s="99">
        <v>-9.7508046250937284</v>
      </c>
      <c r="Q2416" s="99">
        <v>-4.2991109233374649</v>
      </c>
      <c r="R2416" s="99">
        <v>-0.19921087889302569</v>
      </c>
      <c r="S2416" s="99">
        <v>-66.116301128300634</v>
      </c>
      <c r="T2416" s="99">
        <v>-1.9387393304040981</v>
      </c>
      <c r="U2416" s="99">
        <v>-33.302148812927797</v>
      </c>
      <c r="V2416" s="99">
        <v>-192.34266216843105</v>
      </c>
      <c r="W2416" s="99">
        <v>-35.093133877248817</v>
      </c>
      <c r="X2416" s="99">
        <v>-262.67668418901178</v>
      </c>
      <c r="Y2416" s="99">
        <v>-13.81268369302922</v>
      </c>
      <c r="Z2416" s="99">
        <v>-0.22470070587832788</v>
      </c>
      <c r="AA2416" s="99">
        <v>-14.037384398907548</v>
      </c>
      <c r="AB2416" s="99">
        <v>-0.25480236171449772</v>
      </c>
      <c r="AC2416" s="99">
        <v>-5.9495620322796254</v>
      </c>
      <c r="AD2416" s="99">
        <v>-1.06920914563792</v>
      </c>
    </row>
    <row r="2417" spans="4:30" hidden="1" outlineLevel="1" x14ac:dyDescent="0.2">
      <c r="D2417" s="86"/>
      <c r="F2417" s="91" t="s">
        <v>399</v>
      </c>
      <c r="G2417" s="86" t="s">
        <v>681</v>
      </c>
      <c r="H2417" s="92">
        <v>-81.077751183008814</v>
      </c>
      <c r="I2417" s="99">
        <v>-38.320039352050216</v>
      </c>
      <c r="J2417" s="99">
        <v>-11.186552488308729</v>
      </c>
      <c r="K2417" s="99">
        <v>-2.9714652235631172</v>
      </c>
      <c r="L2417" s="99">
        <v>-0.72414120067416132</v>
      </c>
      <c r="M2417" s="99">
        <v>-0.18301888982607414</v>
      </c>
      <c r="N2417" s="99">
        <v>-3.8786253140633526</v>
      </c>
      <c r="O2417" s="99">
        <v>-0.74001844537530193</v>
      </c>
      <c r="P2417" s="99">
        <v>-0.22051709739475206</v>
      </c>
      <c r="Q2417" s="99">
        <v>-0.42846037371738493</v>
      </c>
      <c r="R2417" s="99">
        <v>-7.2235111409334404E-2</v>
      </c>
      <c r="S2417" s="99">
        <v>-1.4612310278967733</v>
      </c>
      <c r="T2417" s="99">
        <v>-3.9934386365793675E-3</v>
      </c>
      <c r="U2417" s="99">
        <v>-0.10844299167985751</v>
      </c>
      <c r="V2417" s="99">
        <v>-0.57211984606302169</v>
      </c>
      <c r="W2417" s="99">
        <v>-8.6491938469751367E-2</v>
      </c>
      <c r="X2417" s="99">
        <v>-0.77104821484920993</v>
      </c>
      <c r="Y2417" s="99">
        <v>-0.18538818654590711</v>
      </c>
      <c r="Z2417" s="99">
        <v>-2.9656433293189389E-3</v>
      </c>
      <c r="AA2417" s="99">
        <v>-0.18835382987522606</v>
      </c>
      <c r="AB2417" s="99">
        <v>-4.9528395596327114E-3</v>
      </c>
      <c r="AC2417" s="99">
        <v>-21.630515669649522</v>
      </c>
      <c r="AD2417" s="99">
        <v>-3.6364324467561664</v>
      </c>
    </row>
    <row r="2418" spans="4:30" collapsed="1" x14ac:dyDescent="0.2">
      <c r="D2418" s="86" t="s">
        <v>400</v>
      </c>
      <c r="E2418" s="104">
        <v>-1801</v>
      </c>
      <c r="F2418" s="102" t="s">
        <v>399</v>
      </c>
      <c r="G2418" s="86" t="s">
        <v>679</v>
      </c>
      <c r="H2418" s="92">
        <v>-1800.9999999999995</v>
      </c>
      <c r="I2418" s="99">
        <v>-778.63722373610267</v>
      </c>
      <c r="J2418" s="99">
        <v>-67.060613423682184</v>
      </c>
      <c r="K2418" s="99">
        <v>-186.32331220579761</v>
      </c>
      <c r="L2418" s="99">
        <v>-5.5998119553151025</v>
      </c>
      <c r="M2418" s="99">
        <v>-0.57445901236840202</v>
      </c>
      <c r="N2418" s="99">
        <v>-192.4975831734811</v>
      </c>
      <c r="O2418" s="99">
        <v>-148.2924851084845</v>
      </c>
      <c r="P2418" s="99">
        <v>-26.809986379082481</v>
      </c>
      <c r="Q2418" s="99">
        <v>-9.8142041650737823</v>
      </c>
      <c r="R2418" s="99">
        <v>-0.4933096720856498</v>
      </c>
      <c r="S2418" s="99">
        <v>-185.40998532472642</v>
      </c>
      <c r="T2418" s="99">
        <v>-4.4652364205338033</v>
      </c>
      <c r="U2418" s="99">
        <v>-76.021358456221748</v>
      </c>
      <c r="V2418" s="99">
        <v>-358.67724794384628</v>
      </c>
      <c r="W2418" s="99">
        <v>-61.22447250526838</v>
      </c>
      <c r="X2418" s="99">
        <v>-500.38831532587017</v>
      </c>
      <c r="Y2418" s="99">
        <v>-40.924684482197392</v>
      </c>
      <c r="Z2418" s="99">
        <v>-0.59338318104745957</v>
      </c>
      <c r="AA2418" s="99">
        <v>-41.51806766324485</v>
      </c>
      <c r="AB2418" s="99">
        <v>-0.70139994605238087</v>
      </c>
      <c r="AC2418" s="99">
        <v>-29.707219737763058</v>
      </c>
      <c r="AD2418" s="99">
        <v>-5.079591669077054</v>
      </c>
    </row>
    <row r="2419" spans="4:30" hidden="1" outlineLevel="1" x14ac:dyDescent="0.2">
      <c r="D2419" s="86"/>
      <c r="F2419" s="91" t="s">
        <v>278</v>
      </c>
      <c r="G2419" s="86" t="s">
        <v>687</v>
      </c>
      <c r="H2419" s="92">
        <v>584.82929694774657</v>
      </c>
      <c r="I2419" s="99">
        <v>288.0769639973276</v>
      </c>
      <c r="J2419" s="99">
        <v>14.240673693903645</v>
      </c>
      <c r="K2419" s="99">
        <v>52.162771596576832</v>
      </c>
      <c r="L2419" s="99">
        <v>1.6418988512739157</v>
      </c>
      <c r="M2419" s="99">
        <v>0.1539720204713329</v>
      </c>
      <c r="N2419" s="99">
        <v>53.958642468322083</v>
      </c>
      <c r="O2419" s="99">
        <v>39.651820893947793</v>
      </c>
      <c r="P2419" s="99">
        <v>7.3882894466368176</v>
      </c>
      <c r="Q2419" s="99">
        <v>3.3386304309821346</v>
      </c>
      <c r="R2419" s="99">
        <v>0.15013447853020651</v>
      </c>
      <c r="S2419" s="99">
        <v>50.528875250096952</v>
      </c>
      <c r="T2419" s="99">
        <v>1.3851396655716934</v>
      </c>
      <c r="U2419" s="99">
        <v>22.667574624431818</v>
      </c>
      <c r="V2419" s="99">
        <v>119.79876881370143</v>
      </c>
      <c r="W2419" s="99">
        <v>21.633672071341916</v>
      </c>
      <c r="X2419" s="99">
        <v>165.48515517504686</v>
      </c>
      <c r="Y2419" s="99">
        <v>12.177011277001364</v>
      </c>
      <c r="Z2419" s="99">
        <v>0.20396028428035406</v>
      </c>
      <c r="AA2419" s="99">
        <v>12.380971561281719</v>
      </c>
      <c r="AB2419" s="99">
        <v>0.1580148017678055</v>
      </c>
      <c r="AC2419" s="99">
        <v>0</v>
      </c>
      <c r="AD2419" s="99">
        <v>0</v>
      </c>
    </row>
    <row r="2420" spans="4:30" hidden="1" outlineLevel="1" x14ac:dyDescent="0.2">
      <c r="D2420" s="86"/>
      <c r="F2420" s="91" t="s">
        <v>278</v>
      </c>
      <c r="G2420" s="86" t="s">
        <v>686</v>
      </c>
      <c r="H2420" s="92">
        <v>26593.536247159234</v>
      </c>
      <c r="I2420" s="99">
        <v>13099.523611449671</v>
      </c>
      <c r="J2420" s="99">
        <v>647.55625964584783</v>
      </c>
      <c r="K2420" s="99">
        <v>2371.961467124991</v>
      </c>
      <c r="L2420" s="99">
        <v>74.660925578465452</v>
      </c>
      <c r="M2420" s="99">
        <v>7.0014626983001271</v>
      </c>
      <c r="N2420" s="99">
        <v>2453.6238554017568</v>
      </c>
      <c r="O2420" s="99">
        <v>1803.0596991506097</v>
      </c>
      <c r="P2420" s="99">
        <v>335.96255219956163</v>
      </c>
      <c r="Q2420" s="99">
        <v>151.81522171609868</v>
      </c>
      <c r="R2420" s="99">
        <v>6.8269608201555751</v>
      </c>
      <c r="S2420" s="99">
        <v>2297.6644338864253</v>
      </c>
      <c r="T2420" s="99">
        <v>62.985493538040146</v>
      </c>
      <c r="U2420" s="99">
        <v>1030.7468701655594</v>
      </c>
      <c r="V2420" s="99">
        <v>5447.5261712083293</v>
      </c>
      <c r="W2420" s="99">
        <v>983.73293778370828</v>
      </c>
      <c r="X2420" s="99">
        <v>7524.9914726956376</v>
      </c>
      <c r="Y2420" s="99">
        <v>553.71677251308449</v>
      </c>
      <c r="Z2420" s="99">
        <v>9.2745442837743539</v>
      </c>
      <c r="AA2420" s="99">
        <v>562.99131679685888</v>
      </c>
      <c r="AB2420" s="99">
        <v>7.1852972830382544</v>
      </c>
      <c r="AC2420" s="99">
        <v>0</v>
      </c>
      <c r="AD2420" s="99">
        <v>0</v>
      </c>
    </row>
    <row r="2421" spans="4:30" hidden="1" outlineLevel="1" x14ac:dyDescent="0.2">
      <c r="D2421" s="86"/>
      <c r="F2421" s="91" t="s">
        <v>278</v>
      </c>
      <c r="G2421" s="86" t="s">
        <v>685</v>
      </c>
      <c r="H2421" s="92">
        <v>5841.7998401700606</v>
      </c>
      <c r="I2421" s="99">
        <v>2844.1820883128753</v>
      </c>
      <c r="J2421" s="99">
        <v>137.26394821388118</v>
      </c>
      <c r="K2421" s="99">
        <v>499.35953202875095</v>
      </c>
      <c r="L2421" s="99">
        <v>15.424746107965293</v>
      </c>
      <c r="M2421" s="99">
        <v>1.9210705513502224</v>
      </c>
      <c r="N2421" s="99">
        <v>516.70534868806647</v>
      </c>
      <c r="O2421" s="99">
        <v>377.27393134485408</v>
      </c>
      <c r="P2421" s="99">
        <v>70.134783801334208</v>
      </c>
      <c r="Q2421" s="99">
        <v>41.731032044797004</v>
      </c>
      <c r="R2421" s="99">
        <v>0</v>
      </c>
      <c r="S2421" s="99">
        <v>489.1397471909853</v>
      </c>
      <c r="T2421" s="99">
        <v>13.173757883215671</v>
      </c>
      <c r="U2421" s="99">
        <v>215.66193803496421</v>
      </c>
      <c r="V2421" s="99">
        <v>1502.4483804540378</v>
      </c>
      <c r="W2421" s="99">
        <v>0</v>
      </c>
      <c r="X2421" s="99">
        <v>1731.2840763722177</v>
      </c>
      <c r="Y2421" s="99">
        <v>113.54840013207719</v>
      </c>
      <c r="Z2421" s="99">
        <v>1.8928549150896896</v>
      </c>
      <c r="AA2421" s="99">
        <v>115.44125504716688</v>
      </c>
      <c r="AB2421" s="99">
        <v>1.5162842309093676</v>
      </c>
      <c r="AC2421" s="99">
        <v>5.1556905343175261</v>
      </c>
      <c r="AD2421" s="99">
        <v>1.1114015796414956</v>
      </c>
    </row>
    <row r="2422" spans="4:30" hidden="1" outlineLevel="1" x14ac:dyDescent="0.2">
      <c r="D2422" s="86"/>
      <c r="F2422" s="91" t="s">
        <v>278</v>
      </c>
      <c r="G2422" s="86" t="s">
        <v>684</v>
      </c>
      <c r="H2422" s="92">
        <v>25980.542851899914</v>
      </c>
      <c r="I2422" s="99">
        <v>17363.904871778745</v>
      </c>
      <c r="J2422" s="99">
        <v>818.4891465405841</v>
      </c>
      <c r="K2422" s="99">
        <v>2971.9843245190445</v>
      </c>
      <c r="L2422" s="99">
        <v>91.849780150583143</v>
      </c>
      <c r="M2422" s="99">
        <v>0</v>
      </c>
      <c r="N2422" s="99">
        <v>3063.8341046696278</v>
      </c>
      <c r="O2422" s="99">
        <v>2228.4687849454608</v>
      </c>
      <c r="P2422" s="99">
        <v>415.05246115870909</v>
      </c>
      <c r="Q2422" s="99">
        <v>0</v>
      </c>
      <c r="R2422" s="99">
        <v>0</v>
      </c>
      <c r="S2422" s="99">
        <v>2643.5212461041701</v>
      </c>
      <c r="T2422" s="99">
        <v>79.443538882386278</v>
      </c>
      <c r="U2422" s="99">
        <v>1281.2445136706126</v>
      </c>
      <c r="V2422" s="99">
        <v>0</v>
      </c>
      <c r="W2422" s="99">
        <v>0</v>
      </c>
      <c r="X2422" s="99">
        <v>1360.6880525529989</v>
      </c>
      <c r="Y2422" s="99">
        <v>671.985749314651</v>
      </c>
      <c r="Z2422" s="99">
        <v>11.211352795325444</v>
      </c>
      <c r="AA2422" s="99">
        <v>683.19710210997641</v>
      </c>
      <c r="AB2422" s="99">
        <v>9.0830743139470957</v>
      </c>
      <c r="AC2422" s="99">
        <v>31.117350691940771</v>
      </c>
      <c r="AD2422" s="99">
        <v>6.7079031379177474</v>
      </c>
    </row>
    <row r="2423" spans="4:30" hidden="1" outlineLevel="1" x14ac:dyDescent="0.2">
      <c r="D2423" s="86"/>
      <c r="F2423" s="91" t="s">
        <v>278</v>
      </c>
      <c r="G2423" s="86" t="s">
        <v>683</v>
      </c>
      <c r="H2423" s="92">
        <v>13453.701487391731</v>
      </c>
      <c r="I2423" s="99">
        <v>10059.352131566966</v>
      </c>
      <c r="J2423" s="99">
        <v>484.9645722726226</v>
      </c>
      <c r="K2423" s="99">
        <v>1463.3402174350513</v>
      </c>
      <c r="L2423" s="99">
        <v>0</v>
      </c>
      <c r="M2423" s="99">
        <v>0</v>
      </c>
      <c r="N2423" s="99">
        <v>1463.3402174350513</v>
      </c>
      <c r="O2423" s="99">
        <v>932.44608221806993</v>
      </c>
      <c r="P2423" s="99">
        <v>0</v>
      </c>
      <c r="Q2423" s="99">
        <v>0</v>
      </c>
      <c r="R2423" s="99">
        <v>0</v>
      </c>
      <c r="S2423" s="99">
        <v>932.44608221806993</v>
      </c>
      <c r="T2423" s="99">
        <v>25.21138591586141</v>
      </c>
      <c r="U2423" s="99">
        <v>0</v>
      </c>
      <c r="V2423" s="99">
        <v>0</v>
      </c>
      <c r="W2423" s="99">
        <v>0</v>
      </c>
      <c r="X2423" s="99">
        <v>25.21138591586141</v>
      </c>
      <c r="Y2423" s="99">
        <v>343.92722935601427</v>
      </c>
      <c r="Z2423" s="99">
        <v>0</v>
      </c>
      <c r="AA2423" s="99">
        <v>343.92722935601427</v>
      </c>
      <c r="AB2423" s="99">
        <v>3.5689439227535198</v>
      </c>
      <c r="AC2423" s="99">
        <v>121.17937288487725</v>
      </c>
      <c r="AD2423" s="99">
        <v>19.711551819515595</v>
      </c>
    </row>
    <row r="2424" spans="4:30" hidden="1" outlineLevel="1" x14ac:dyDescent="0.2">
      <c r="D2424" s="86"/>
      <c r="F2424" s="91" t="s">
        <v>278</v>
      </c>
      <c r="G2424" s="86" t="s">
        <v>682</v>
      </c>
      <c r="H2424" s="92">
        <v>0</v>
      </c>
      <c r="I2424" s="99">
        <v>0</v>
      </c>
      <c r="J2424" s="99">
        <v>0</v>
      </c>
      <c r="K2424" s="99">
        <v>0</v>
      </c>
      <c r="L2424" s="99">
        <v>0</v>
      </c>
      <c r="M2424" s="99">
        <v>0</v>
      </c>
      <c r="N2424" s="99">
        <v>0</v>
      </c>
      <c r="O2424" s="99">
        <v>0</v>
      </c>
      <c r="P2424" s="99">
        <v>0</v>
      </c>
      <c r="Q2424" s="99">
        <v>0</v>
      </c>
      <c r="R2424" s="99">
        <v>0</v>
      </c>
      <c r="S2424" s="99">
        <v>0</v>
      </c>
      <c r="T2424" s="99">
        <v>0</v>
      </c>
      <c r="U2424" s="99">
        <v>0</v>
      </c>
      <c r="V2424" s="99">
        <v>0</v>
      </c>
      <c r="W2424" s="99">
        <v>0</v>
      </c>
      <c r="X2424" s="99">
        <v>0</v>
      </c>
      <c r="Y2424" s="99">
        <v>0</v>
      </c>
      <c r="Z2424" s="99">
        <v>0</v>
      </c>
      <c r="AA2424" s="99">
        <v>0</v>
      </c>
      <c r="AB2424" s="99">
        <v>0</v>
      </c>
      <c r="AC2424" s="99">
        <v>0</v>
      </c>
      <c r="AD2424" s="99">
        <v>0</v>
      </c>
    </row>
    <row r="2425" spans="4:30" hidden="1" outlineLevel="1" x14ac:dyDescent="0.2">
      <c r="D2425" s="86"/>
      <c r="F2425" s="91" t="s">
        <v>278</v>
      </c>
      <c r="G2425" s="86" t="s">
        <v>681</v>
      </c>
      <c r="H2425" s="92">
        <v>6321.5902764313068</v>
      </c>
      <c r="I2425" s="99">
        <v>2877.318113314263</v>
      </c>
      <c r="J2425" s="99">
        <v>774.55705551330539</v>
      </c>
      <c r="K2425" s="99">
        <v>219.71529965936671</v>
      </c>
      <c r="L2425" s="99">
        <v>72.674252920702116</v>
      </c>
      <c r="M2425" s="99">
        <v>11.804630596303866</v>
      </c>
      <c r="N2425" s="99">
        <v>304.19418317637269</v>
      </c>
      <c r="O2425" s="99">
        <v>63.445632475031395</v>
      </c>
      <c r="P2425" s="99">
        <v>18.86953358775234</v>
      </c>
      <c r="Q2425" s="99">
        <v>41.129075734630291</v>
      </c>
      <c r="R2425" s="99">
        <v>7.2285901476084673</v>
      </c>
      <c r="S2425" s="99">
        <v>130.67283194502249</v>
      </c>
      <c r="T2425" s="99">
        <v>0.43652328886157543</v>
      </c>
      <c r="U2425" s="99">
        <v>11.193792617953896</v>
      </c>
      <c r="V2425" s="99">
        <v>60.483893074245508</v>
      </c>
      <c r="W2425" s="99">
        <v>10.842907443399691</v>
      </c>
      <c r="X2425" s="99">
        <v>82.957116424460679</v>
      </c>
      <c r="Y2425" s="99">
        <v>17.569917933762987</v>
      </c>
      <c r="Z2425" s="99">
        <v>0.31981883674377043</v>
      </c>
      <c r="AA2425" s="99">
        <v>17.889736770506758</v>
      </c>
      <c r="AB2425" s="99">
        <v>0.32422745328524716</v>
      </c>
      <c r="AC2425" s="99">
        <v>1904.3618378228437</v>
      </c>
      <c r="AD2425" s="99">
        <v>229.31517401124705</v>
      </c>
    </row>
    <row r="2426" spans="4:30" collapsed="1" x14ac:dyDescent="0.2">
      <c r="D2426" s="84" t="s">
        <v>398</v>
      </c>
      <c r="E2426" s="104">
        <v>78776</v>
      </c>
      <c r="F2426" s="102" t="s">
        <v>278</v>
      </c>
      <c r="G2426" s="86" t="s">
        <v>679</v>
      </c>
      <c r="H2426" s="92">
        <v>78775.999999999985</v>
      </c>
      <c r="I2426" s="99">
        <v>46532.357780419858</v>
      </c>
      <c r="J2426" s="99">
        <v>2877.0716558801446</v>
      </c>
      <c r="K2426" s="99">
        <v>7578.5236123637824</v>
      </c>
      <c r="L2426" s="99">
        <v>256.25160360898991</v>
      </c>
      <c r="M2426" s="99">
        <v>20.881135866425545</v>
      </c>
      <c r="N2426" s="99">
        <v>7855.6563518391977</v>
      </c>
      <c r="O2426" s="99">
        <v>5444.3459510279745</v>
      </c>
      <c r="P2426" s="99">
        <v>847.40762019399415</v>
      </c>
      <c r="Q2426" s="99">
        <v>238.01395992650811</v>
      </c>
      <c r="R2426" s="99">
        <v>14.20568544629425</v>
      </c>
      <c r="S2426" s="99">
        <v>6543.9732165947717</v>
      </c>
      <c r="T2426" s="99">
        <v>182.63583917393677</v>
      </c>
      <c r="U2426" s="99">
        <v>2561.5146891135219</v>
      </c>
      <c r="V2426" s="99">
        <v>7130.2572135503142</v>
      </c>
      <c r="W2426" s="99">
        <v>1016.2095172984499</v>
      </c>
      <c r="X2426" s="99">
        <v>10890.617259136223</v>
      </c>
      <c r="Y2426" s="99">
        <v>1712.9250805265915</v>
      </c>
      <c r="Z2426" s="99">
        <v>22.902531115213613</v>
      </c>
      <c r="AA2426" s="99">
        <v>1735.8276116418051</v>
      </c>
      <c r="AB2426" s="99">
        <v>21.835842005701288</v>
      </c>
      <c r="AC2426" s="99">
        <v>2061.814251933979</v>
      </c>
      <c r="AD2426" s="99">
        <v>256.84603054832189</v>
      </c>
    </row>
    <row r="2427" spans="4:30" hidden="1" outlineLevel="1" x14ac:dyDescent="0.2">
      <c r="D2427" s="86"/>
      <c r="F2427" s="91" t="s">
        <v>219</v>
      </c>
      <c r="G2427" s="86" t="s">
        <v>687</v>
      </c>
      <c r="H2427" s="92">
        <v>229362.91231808852</v>
      </c>
      <c r="I2427" s="99">
        <v>112980.26924954785</v>
      </c>
      <c r="J2427" s="99">
        <v>5585.0184128124611</v>
      </c>
      <c r="K2427" s="99">
        <v>20457.602364341044</v>
      </c>
      <c r="L2427" s="99">
        <v>643.93268980428138</v>
      </c>
      <c r="M2427" s="99">
        <v>60.385947173163991</v>
      </c>
      <c r="N2427" s="99">
        <v>21161.921001318489</v>
      </c>
      <c r="O2427" s="99">
        <v>15550.960197131999</v>
      </c>
      <c r="P2427" s="99">
        <v>2897.5969455939012</v>
      </c>
      <c r="Q2427" s="99">
        <v>1309.3701064573656</v>
      </c>
      <c r="R2427" s="99">
        <v>58.880910061731079</v>
      </c>
      <c r="S2427" s="99">
        <v>19816.808159244996</v>
      </c>
      <c r="T2427" s="99">
        <v>543.2348709630611</v>
      </c>
      <c r="U2427" s="99">
        <v>8889.946105952029</v>
      </c>
      <c r="V2427" s="99">
        <v>46983.614963610496</v>
      </c>
      <c r="W2427" s="99">
        <v>8484.4621435933586</v>
      </c>
      <c r="X2427" s="99">
        <v>64901.258084118941</v>
      </c>
      <c r="Y2427" s="99">
        <v>4775.6752002675139</v>
      </c>
      <c r="Z2427" s="99">
        <v>79.990734123477139</v>
      </c>
      <c r="AA2427" s="99">
        <v>4855.6659343909914</v>
      </c>
      <c r="AB2427" s="99">
        <v>61.971476654781071</v>
      </c>
      <c r="AC2427" s="99">
        <v>0</v>
      </c>
      <c r="AD2427" s="99">
        <v>0</v>
      </c>
    </row>
    <row r="2428" spans="4:30" hidden="1" outlineLevel="1" x14ac:dyDescent="0.2">
      <c r="D2428" s="86"/>
      <c r="F2428" s="91" t="s">
        <v>219</v>
      </c>
      <c r="G2428" s="86" t="s">
        <v>686</v>
      </c>
      <c r="H2428" s="92">
        <v>121567.39346488893</v>
      </c>
      <c r="I2428" s="99">
        <v>59882.030214985636</v>
      </c>
      <c r="J2428" s="99">
        <v>2960.182725433056</v>
      </c>
      <c r="K2428" s="99">
        <v>10842.979672864732</v>
      </c>
      <c r="L2428" s="99">
        <v>341.29850321127003</v>
      </c>
      <c r="M2428" s="99">
        <v>32.005881533145711</v>
      </c>
      <c r="N2428" s="99">
        <v>11216.284057609148</v>
      </c>
      <c r="O2428" s="99">
        <v>8242.3512935682284</v>
      </c>
      <c r="P2428" s="99">
        <v>1535.7901782270578</v>
      </c>
      <c r="Q2428" s="99">
        <v>693.99498512695175</v>
      </c>
      <c r="R2428" s="99">
        <v>31.208178727336005</v>
      </c>
      <c r="S2428" s="99">
        <v>10503.344635649575</v>
      </c>
      <c r="T2428" s="99">
        <v>287.92644213824997</v>
      </c>
      <c r="U2428" s="99">
        <v>4711.8671681546175</v>
      </c>
      <c r="V2428" s="99">
        <v>24902.350379833551</v>
      </c>
      <c r="W2428" s="99">
        <v>4496.9517404703174</v>
      </c>
      <c r="X2428" s="99">
        <v>34399.095730596731</v>
      </c>
      <c r="Y2428" s="99">
        <v>2531.2130032874866</v>
      </c>
      <c r="Z2428" s="99">
        <v>42.396850259941388</v>
      </c>
      <c r="AA2428" s="99">
        <v>2573.609853547428</v>
      </c>
      <c r="AB2428" s="99">
        <v>32.846247067372154</v>
      </c>
      <c r="AC2428" s="99">
        <v>0</v>
      </c>
      <c r="AD2428" s="99">
        <v>0</v>
      </c>
    </row>
    <row r="2429" spans="4:30" hidden="1" outlineLevel="1" x14ac:dyDescent="0.2">
      <c r="D2429" s="86"/>
      <c r="F2429" s="91" t="s">
        <v>219</v>
      </c>
      <c r="G2429" s="86" t="s">
        <v>685</v>
      </c>
      <c r="H2429" s="92">
        <v>26704.706721263035</v>
      </c>
      <c r="I2429" s="99">
        <v>13001.651992248624</v>
      </c>
      <c r="J2429" s="99">
        <v>627.47673332601289</v>
      </c>
      <c r="K2429" s="99">
        <v>2282.7296751247036</v>
      </c>
      <c r="L2429" s="99">
        <v>70.511371894447748</v>
      </c>
      <c r="M2429" s="99">
        <v>8.7818184580540724</v>
      </c>
      <c r="N2429" s="99">
        <v>2362.0228654772054</v>
      </c>
      <c r="O2429" s="99">
        <v>1724.6379481993617</v>
      </c>
      <c r="P2429" s="99">
        <v>320.60818302862225</v>
      </c>
      <c r="Q2429" s="99">
        <v>190.76568907220417</v>
      </c>
      <c r="R2429" s="99">
        <v>0</v>
      </c>
      <c r="S2429" s="99">
        <v>2236.0118203001884</v>
      </c>
      <c r="T2429" s="99">
        <v>60.221395856308575</v>
      </c>
      <c r="U2429" s="99">
        <v>985.85863325219043</v>
      </c>
      <c r="V2429" s="99">
        <v>6868.1646858160238</v>
      </c>
      <c r="W2429" s="99">
        <v>0</v>
      </c>
      <c r="X2429" s="99">
        <v>7914.2447149245227</v>
      </c>
      <c r="Y2429" s="99">
        <v>519.06549473757275</v>
      </c>
      <c r="Z2429" s="99">
        <v>8.6528358992696841</v>
      </c>
      <c r="AA2429" s="99">
        <v>527.71833063684244</v>
      </c>
      <c r="AB2429" s="99">
        <v>6.9314127153202465</v>
      </c>
      <c r="AC2429" s="99">
        <v>23.568285020277823</v>
      </c>
      <c r="AD2429" s="99">
        <v>5.080566614040408</v>
      </c>
    </row>
    <row r="2430" spans="4:30" hidden="1" outlineLevel="1" x14ac:dyDescent="0.2">
      <c r="D2430" s="86"/>
      <c r="F2430" s="91" t="s">
        <v>219</v>
      </c>
      <c r="G2430" s="86" t="s">
        <v>684</v>
      </c>
      <c r="H2430" s="92">
        <v>122529.66943853145</v>
      </c>
      <c r="I2430" s="99">
        <v>81891.804040790797</v>
      </c>
      <c r="J2430" s="99">
        <v>3860.165860903463</v>
      </c>
      <c r="K2430" s="99">
        <v>14016.499152294875</v>
      </c>
      <c r="L2430" s="99">
        <v>433.18275772785597</v>
      </c>
      <c r="M2430" s="99">
        <v>0</v>
      </c>
      <c r="N2430" s="99">
        <v>14449.681910022731</v>
      </c>
      <c r="O2430" s="99">
        <v>10509.92448964496</v>
      </c>
      <c r="P2430" s="99">
        <v>1957.4741434514144</v>
      </c>
      <c r="Q2430" s="99">
        <v>0</v>
      </c>
      <c r="R2430" s="99">
        <v>0</v>
      </c>
      <c r="S2430" s="99">
        <v>12467.398633096374</v>
      </c>
      <c r="T2430" s="99">
        <v>374.6723312817179</v>
      </c>
      <c r="U2430" s="99">
        <v>6042.6168777497951</v>
      </c>
      <c r="V2430" s="99">
        <v>0</v>
      </c>
      <c r="W2430" s="99">
        <v>0</v>
      </c>
      <c r="X2430" s="99">
        <v>6417.2892090315127</v>
      </c>
      <c r="Y2430" s="99">
        <v>3169.2252236718305</v>
      </c>
      <c r="Z2430" s="99">
        <v>52.87508270326709</v>
      </c>
      <c r="AA2430" s="99">
        <v>3222.1003063750977</v>
      </c>
      <c r="AB2430" s="99">
        <v>42.8376766227641</v>
      </c>
      <c r="AC2430" s="99">
        <v>146.75592868943991</v>
      </c>
      <c r="AD2430" s="99">
        <v>31.635872999268148</v>
      </c>
    </row>
    <row r="2431" spans="4:30" hidden="1" outlineLevel="1" x14ac:dyDescent="0.2">
      <c r="D2431" s="86"/>
      <c r="F2431" s="91" t="s">
        <v>219</v>
      </c>
      <c r="G2431" s="86" t="s">
        <v>683</v>
      </c>
      <c r="H2431" s="92">
        <v>63051.965168040857</v>
      </c>
      <c r="I2431" s="99">
        <v>47144.045882616214</v>
      </c>
      <c r="J2431" s="99">
        <v>2272.8294772500844</v>
      </c>
      <c r="K2431" s="99">
        <v>6858.0737059742733</v>
      </c>
      <c r="L2431" s="99">
        <v>0</v>
      </c>
      <c r="M2431" s="99">
        <v>0</v>
      </c>
      <c r="N2431" s="99">
        <v>6858.0737059742733</v>
      </c>
      <c r="O2431" s="99">
        <v>4369.9912587021445</v>
      </c>
      <c r="P2431" s="99">
        <v>0</v>
      </c>
      <c r="Q2431" s="99">
        <v>0</v>
      </c>
      <c r="R2431" s="99">
        <v>0</v>
      </c>
      <c r="S2431" s="99">
        <v>4369.9912587021445</v>
      </c>
      <c r="T2431" s="99">
        <v>118.15539597743152</v>
      </c>
      <c r="U2431" s="99">
        <v>0</v>
      </c>
      <c r="V2431" s="99">
        <v>0</v>
      </c>
      <c r="W2431" s="99">
        <v>0</v>
      </c>
      <c r="X2431" s="99">
        <v>118.15539597743152</v>
      </c>
      <c r="Y2431" s="99">
        <v>1611.8454617131795</v>
      </c>
      <c r="Z2431" s="99">
        <v>0</v>
      </c>
      <c r="AA2431" s="99">
        <v>1611.8454617131795</v>
      </c>
      <c r="AB2431" s="99">
        <v>16.726172207331501</v>
      </c>
      <c r="AC2431" s="99">
        <v>567.91787787047133</v>
      </c>
      <c r="AD2431" s="99">
        <v>92.379935729723215</v>
      </c>
    </row>
    <row r="2432" spans="4:30" hidden="1" outlineLevel="1" x14ac:dyDescent="0.2">
      <c r="D2432" s="86"/>
      <c r="F2432" s="91" t="s">
        <v>219</v>
      </c>
      <c r="G2432" s="86" t="s">
        <v>682</v>
      </c>
      <c r="H2432" s="92">
        <v>1938.0207475928548</v>
      </c>
      <c r="I2432" s="99">
        <v>727.19788304152121</v>
      </c>
      <c r="J2432" s="99">
        <v>47.127121824539046</v>
      </c>
      <c r="K2432" s="99">
        <v>158.11660247716361</v>
      </c>
      <c r="L2432" s="99">
        <v>5.0253045883175957</v>
      </c>
      <c r="M2432" s="99">
        <v>0.46327433617709257</v>
      </c>
      <c r="N2432" s="99">
        <v>163.60518140165829</v>
      </c>
      <c r="O2432" s="99">
        <v>144.15711272030774</v>
      </c>
      <c r="P2432" s="99">
        <v>26.723954875356341</v>
      </c>
      <c r="Q2432" s="99">
        <v>12.142681070967022</v>
      </c>
      <c r="R2432" s="99">
        <v>0.56262066274907574</v>
      </c>
      <c r="S2432" s="99">
        <v>183.5863693293802</v>
      </c>
      <c r="T2432" s="99">
        <v>5.5243737366240895</v>
      </c>
      <c r="U2432" s="99">
        <v>96.99972686345005</v>
      </c>
      <c r="V2432" s="99">
        <v>550.72417689420593</v>
      </c>
      <c r="W2432" s="99">
        <v>104.48526587044438</v>
      </c>
      <c r="X2432" s="99">
        <v>757.73354336472448</v>
      </c>
      <c r="Y2432" s="99">
        <v>39.056507231473809</v>
      </c>
      <c r="Z2432" s="99">
        <v>0.6357776756224498</v>
      </c>
      <c r="AA2432" s="99">
        <v>39.692284907096258</v>
      </c>
      <c r="AB2432" s="99">
        <v>0.70915885495564579</v>
      </c>
      <c r="AC2432" s="99">
        <v>15.33461061708406</v>
      </c>
      <c r="AD2432" s="99">
        <v>3.0345942518954456</v>
      </c>
    </row>
    <row r="2433" spans="3:30" hidden="1" outlineLevel="1" x14ac:dyDescent="0.2">
      <c r="D2433" s="86"/>
      <c r="F2433" s="91" t="s">
        <v>219</v>
      </c>
      <c r="G2433" s="86" t="s">
        <v>681</v>
      </c>
      <c r="H2433" s="92">
        <v>30352.332141594336</v>
      </c>
      <c r="I2433" s="99">
        <v>14193.923768487926</v>
      </c>
      <c r="J2433" s="99">
        <v>3718.5730180777905</v>
      </c>
      <c r="K2433" s="99">
        <v>1055.5962935783361</v>
      </c>
      <c r="L2433" s="99">
        <v>340.74064685634522</v>
      </c>
      <c r="M2433" s="99">
        <v>55.309069045933768</v>
      </c>
      <c r="N2433" s="99">
        <v>1451.646009480615</v>
      </c>
      <c r="O2433" s="99">
        <v>299.56285204343283</v>
      </c>
      <c r="P2433" s="99">
        <v>88.704281633323333</v>
      </c>
      <c r="Q2433" s="99">
        <v>192.68671859256409</v>
      </c>
      <c r="R2433" s="99">
        <v>33.859670012857819</v>
      </c>
      <c r="S2433" s="99">
        <v>614.81352228217804</v>
      </c>
      <c r="T2433" s="99">
        <v>2.0617890642220278</v>
      </c>
      <c r="U2433" s="99">
        <v>52.626393199196201</v>
      </c>
      <c r="V2433" s="99">
        <v>283.36635598699627</v>
      </c>
      <c r="W2433" s="99">
        <v>50.790066269081215</v>
      </c>
      <c r="X2433" s="99">
        <v>388.8446045194957</v>
      </c>
      <c r="Y2433" s="99">
        <v>82.926590970995036</v>
      </c>
      <c r="Z2433" s="99">
        <v>1.5032837693877277</v>
      </c>
      <c r="AA2433" s="99">
        <v>84.429874740382758</v>
      </c>
      <c r="AB2433" s="99">
        <v>1.5566667179806062</v>
      </c>
      <c r="AC2433" s="99">
        <v>8818.7044134556927</v>
      </c>
      <c r="AD2433" s="99">
        <v>1079.840263832275</v>
      </c>
    </row>
    <row r="2434" spans="3:30" collapsed="1" x14ac:dyDescent="0.2">
      <c r="D2434" s="86" t="s">
        <v>397</v>
      </c>
      <c r="E2434" s="104">
        <v>595507</v>
      </c>
      <c r="F2434" s="102" t="s">
        <v>219</v>
      </c>
      <c r="G2434" s="86" t="s">
        <v>679</v>
      </c>
      <c r="H2434" s="92">
        <v>595507</v>
      </c>
      <c r="I2434" s="99">
        <v>329820.92303171859</v>
      </c>
      <c r="J2434" s="99">
        <v>19071.373349627407</v>
      </c>
      <c r="K2434" s="99">
        <v>55671.597466655134</v>
      </c>
      <c r="L2434" s="99">
        <v>1834.6912740825178</v>
      </c>
      <c r="M2434" s="99">
        <v>156.94599054647463</v>
      </c>
      <c r="N2434" s="99">
        <v>57663.23473128413</v>
      </c>
      <c r="O2434" s="99">
        <v>40841.585152010441</v>
      </c>
      <c r="P2434" s="99">
        <v>6826.8976868096743</v>
      </c>
      <c r="Q2434" s="99">
        <v>2398.9601803200526</v>
      </c>
      <c r="R2434" s="99">
        <v>124.51137946467398</v>
      </c>
      <c r="S2434" s="99">
        <v>50191.954398604837</v>
      </c>
      <c r="T2434" s="99">
        <v>1391.7965990176151</v>
      </c>
      <c r="U2434" s="99">
        <v>20779.914905171277</v>
      </c>
      <c r="V2434" s="99">
        <v>79588.220562141272</v>
      </c>
      <c r="W2434" s="99">
        <v>13136.689216203202</v>
      </c>
      <c r="X2434" s="99">
        <v>114896.62128253336</v>
      </c>
      <c r="Y2434" s="99">
        <v>12729.007481880051</v>
      </c>
      <c r="Z2434" s="99">
        <v>186.05456443096548</v>
      </c>
      <c r="AA2434" s="99">
        <v>12915.062046311017</v>
      </c>
      <c r="AB2434" s="99">
        <v>163.5788108405053</v>
      </c>
      <c r="AC2434" s="99">
        <v>9572.281115652966</v>
      </c>
      <c r="AD2434" s="99">
        <v>1211.9712334272024</v>
      </c>
    </row>
    <row r="2435" spans="3:30" hidden="1" outlineLevel="1" x14ac:dyDescent="0.2">
      <c r="D2435" s="86"/>
      <c r="E2435" s="86"/>
      <c r="F2435" s="91"/>
      <c r="G2435" s="86" t="s">
        <v>687</v>
      </c>
      <c r="H2435" s="92">
        <v>273140.28949992912</v>
      </c>
      <c r="I2435" s="92">
        <v>134581.95072590007</v>
      </c>
      <c r="J2435" s="92">
        <v>6646.8041617995459</v>
      </c>
      <c r="K2435" s="92">
        <v>24351.887576601381</v>
      </c>
      <c r="L2435" s="92">
        <v>766.66998377102345</v>
      </c>
      <c r="M2435" s="92">
        <v>71.887126136573045</v>
      </c>
      <c r="N2435" s="92">
        <v>25190.444686508974</v>
      </c>
      <c r="O2435" s="92">
        <v>18510.688632436784</v>
      </c>
      <c r="P2435" s="92">
        <v>3448.7727254661918</v>
      </c>
      <c r="Q2435" s="92">
        <v>1558.6939567220725</v>
      </c>
      <c r="R2435" s="92">
        <v>70.098189261199352</v>
      </c>
      <c r="S2435" s="92">
        <v>23588.253503886244</v>
      </c>
      <c r="T2435" s="92">
        <v>646.95104238456543</v>
      </c>
      <c r="U2435" s="92">
        <v>10585.37012941968</v>
      </c>
      <c r="V2435" s="92">
        <v>55940.729750159517</v>
      </c>
      <c r="W2435" s="92">
        <v>10105.009313474542</v>
      </c>
      <c r="X2435" s="92">
        <v>77278.060235438315</v>
      </c>
      <c r="Y2435" s="92">
        <v>5685.7832019432308</v>
      </c>
      <c r="Z2435" s="92">
        <v>95.25103669300492</v>
      </c>
      <c r="AA2435" s="92">
        <v>5781.0342386362363</v>
      </c>
      <c r="AB2435" s="92">
        <v>73.741947759794911</v>
      </c>
      <c r="AC2435" s="92">
        <v>0</v>
      </c>
      <c r="AD2435" s="92">
        <v>0</v>
      </c>
    </row>
    <row r="2436" spans="3:30" hidden="1" outlineLevel="1" x14ac:dyDescent="0.2">
      <c r="D2436" s="86"/>
      <c r="E2436" s="86"/>
      <c r="F2436" s="91"/>
      <c r="G2436" s="86" t="s">
        <v>686</v>
      </c>
      <c r="H2436" s="92">
        <v>178566.05066705646</v>
      </c>
      <c r="I2436" s="92">
        <v>87976.479728416816</v>
      </c>
      <c r="J2436" s="92">
        <v>4346.0889930318426</v>
      </c>
      <c r="K2436" s="92">
        <v>15921.983953153076</v>
      </c>
      <c r="L2436" s="92">
        <v>501.20895717932422</v>
      </c>
      <c r="M2436" s="92">
        <v>46.937472198179464</v>
      </c>
      <c r="N2436" s="92">
        <v>16470.13038253058</v>
      </c>
      <c r="O2436" s="92">
        <v>12103.20356491504</v>
      </c>
      <c r="P2436" s="92">
        <v>2255.0333102355003</v>
      </c>
      <c r="Q2436" s="92">
        <v>1019.1141887462263</v>
      </c>
      <c r="R2436" s="92">
        <v>45.831034988460466</v>
      </c>
      <c r="S2436" s="92">
        <v>15423.182098885225</v>
      </c>
      <c r="T2436" s="92">
        <v>422.93944867608604</v>
      </c>
      <c r="U2436" s="92">
        <v>6920.3068338804133</v>
      </c>
      <c r="V2436" s="92">
        <v>36573.261531962751</v>
      </c>
      <c r="W2436" s="92">
        <v>6605.7711955977356</v>
      </c>
      <c r="X2436" s="92">
        <v>50522.279010116974</v>
      </c>
      <c r="Y2436" s="92">
        <v>3717.3970617301507</v>
      </c>
      <c r="Z2436" s="92">
        <v>62.272640699513225</v>
      </c>
      <c r="AA2436" s="92">
        <v>3779.6697024296636</v>
      </c>
      <c r="AB2436" s="92">
        <v>48.220751645396788</v>
      </c>
      <c r="AC2436" s="92">
        <v>0</v>
      </c>
      <c r="AD2436" s="92">
        <v>0</v>
      </c>
    </row>
    <row r="2437" spans="3:30" hidden="1" outlineLevel="1" x14ac:dyDescent="0.2">
      <c r="D2437" s="86"/>
      <c r="E2437" s="86"/>
      <c r="F2437" s="91"/>
      <c r="G2437" s="86" t="s">
        <v>685</v>
      </c>
      <c r="H2437" s="92">
        <v>39224.964449911779</v>
      </c>
      <c r="I2437" s="92">
        <v>19101.216692900111</v>
      </c>
      <c r="J2437" s="92">
        <v>921.26278655000669</v>
      </c>
      <c r="K2437" s="92">
        <v>3352.011983788741</v>
      </c>
      <c r="L2437" s="92">
        <v>103.54885478340579</v>
      </c>
      <c r="M2437" s="92">
        <v>12.875023205983604</v>
      </c>
      <c r="N2437" s="92">
        <v>3468.4358617781304</v>
      </c>
      <c r="O2437" s="92">
        <v>2532.5006788281389</v>
      </c>
      <c r="P2437" s="92">
        <v>470.76006607432089</v>
      </c>
      <c r="Q2437" s="92">
        <v>280.13610427830719</v>
      </c>
      <c r="R2437" s="92">
        <v>0</v>
      </c>
      <c r="S2437" s="92">
        <v>3283.3968491807673</v>
      </c>
      <c r="T2437" s="92">
        <v>88.459252183202238</v>
      </c>
      <c r="U2437" s="92">
        <v>1447.9237914316877</v>
      </c>
      <c r="V2437" s="92">
        <v>10087.025940199128</v>
      </c>
      <c r="W2437" s="92">
        <v>0</v>
      </c>
      <c r="X2437" s="92">
        <v>11623.408983814017</v>
      </c>
      <c r="Y2437" s="92">
        <v>762.31078732217134</v>
      </c>
      <c r="Z2437" s="92">
        <v>12.709235559650178</v>
      </c>
      <c r="AA2437" s="92">
        <v>775.02002288182155</v>
      </c>
      <c r="AB2437" s="92">
        <v>10.175992265263268</v>
      </c>
      <c r="AC2437" s="92">
        <v>34.590882847154909</v>
      </c>
      <c r="AD2437" s="92">
        <v>7.456377694510139</v>
      </c>
    </row>
    <row r="2438" spans="3:30" hidden="1" outlineLevel="1" x14ac:dyDescent="0.2">
      <c r="D2438" s="86"/>
      <c r="E2438" s="86"/>
      <c r="F2438" s="91"/>
      <c r="G2438" s="86" t="s">
        <v>684</v>
      </c>
      <c r="H2438" s="92">
        <v>171097.93075223596</v>
      </c>
      <c r="I2438" s="92">
        <v>114373.16808067122</v>
      </c>
      <c r="J2438" s="92">
        <v>5387.2591769686042</v>
      </c>
      <c r="K2438" s="92">
        <v>19564.589002682795</v>
      </c>
      <c r="L2438" s="92">
        <v>604.72662342578792</v>
      </c>
      <c r="M2438" s="92">
        <v>0</v>
      </c>
      <c r="N2438" s="92">
        <v>20169.315626108579</v>
      </c>
      <c r="O2438" s="92">
        <v>14669.816786889805</v>
      </c>
      <c r="P2438" s="92">
        <v>2732.0619810962453</v>
      </c>
      <c r="Q2438" s="92">
        <v>0</v>
      </c>
      <c r="R2438" s="92">
        <v>0</v>
      </c>
      <c r="S2438" s="92">
        <v>17401.878767986051</v>
      </c>
      <c r="T2438" s="92">
        <v>523.17556531615821</v>
      </c>
      <c r="U2438" s="92">
        <v>8436.3477968683583</v>
      </c>
      <c r="V2438" s="92">
        <v>0</v>
      </c>
      <c r="W2438" s="92">
        <v>0</v>
      </c>
      <c r="X2438" s="92">
        <v>8959.5233621845182</v>
      </c>
      <c r="Y2438" s="92">
        <v>4424.3384340161392</v>
      </c>
      <c r="Z2438" s="92">
        <v>73.825464583195512</v>
      </c>
      <c r="AA2438" s="92">
        <v>4498.1638985993341</v>
      </c>
      <c r="AB2438" s="92">
        <v>59.777345122112571</v>
      </c>
      <c r="AC2438" s="92">
        <v>204.7147274900351</v>
      </c>
      <c r="AD2438" s="92">
        <v>44.129767105482372</v>
      </c>
    </row>
    <row r="2439" spans="3:30" hidden="1" outlineLevel="1" x14ac:dyDescent="0.2">
      <c r="D2439" s="86"/>
      <c r="E2439" s="86"/>
      <c r="F2439" s="91"/>
      <c r="G2439" s="86" t="s">
        <v>683</v>
      </c>
      <c r="H2439" s="92">
        <v>88946.363658722825</v>
      </c>
      <c r="I2439" s="92">
        <v>66515.493580188107</v>
      </c>
      <c r="J2439" s="92">
        <v>3204.3966589556394</v>
      </c>
      <c r="K2439" s="92">
        <v>9670.5160528064262</v>
      </c>
      <c r="L2439" s="92">
        <v>0</v>
      </c>
      <c r="M2439" s="92">
        <v>0</v>
      </c>
      <c r="N2439" s="92">
        <v>9670.5160528064262</v>
      </c>
      <c r="O2439" s="92">
        <v>6162.0202154264953</v>
      </c>
      <c r="P2439" s="92">
        <v>0</v>
      </c>
      <c r="Q2439" s="92">
        <v>0</v>
      </c>
      <c r="R2439" s="92">
        <v>0</v>
      </c>
      <c r="S2439" s="92">
        <v>6162.0202154264953</v>
      </c>
      <c r="T2439" s="92">
        <v>166.67190635845864</v>
      </c>
      <c r="U2439" s="92">
        <v>0</v>
      </c>
      <c r="V2439" s="92">
        <v>0</v>
      </c>
      <c r="W2439" s="92">
        <v>0</v>
      </c>
      <c r="X2439" s="92">
        <v>166.67190635845864</v>
      </c>
      <c r="Y2439" s="92">
        <v>2273.1809698471825</v>
      </c>
      <c r="Z2439" s="92">
        <v>0</v>
      </c>
      <c r="AA2439" s="92">
        <v>2273.1809698471825</v>
      </c>
      <c r="AB2439" s="92">
        <v>23.579079892207396</v>
      </c>
      <c r="AC2439" s="92">
        <v>800.32316722183145</v>
      </c>
      <c r="AD2439" s="92">
        <v>130.18202802646877</v>
      </c>
    </row>
    <row r="2440" spans="3:30" hidden="1" outlineLevel="1" x14ac:dyDescent="0.2">
      <c r="D2440" s="86"/>
      <c r="E2440" s="86"/>
      <c r="F2440" s="91"/>
      <c r="G2440" s="86" t="s">
        <v>682</v>
      </c>
      <c r="H2440" s="92">
        <v>-1776.7337104593535</v>
      </c>
      <c r="I2440" s="92">
        <v>-670.31401971852154</v>
      </c>
      <c r="J2440" s="92">
        <v>-43.166166881586129</v>
      </c>
      <c r="K2440" s="92">
        <v>-144.91298421300721</v>
      </c>
      <c r="L2440" s="92">
        <v>-4.4366423534156079</v>
      </c>
      <c r="M2440" s="92">
        <v>-0.33736233984694297</v>
      </c>
      <c r="N2440" s="92">
        <v>-149.68698890626976</v>
      </c>
      <c r="O2440" s="92">
        <v>-133.0869596745811</v>
      </c>
      <c r="P2440" s="92">
        <v>-24.807389955239515</v>
      </c>
      <c r="Q2440" s="92">
        <v>-11.140437910098555</v>
      </c>
      <c r="R2440" s="92">
        <v>-0.51619786890610742</v>
      </c>
      <c r="S2440" s="92">
        <v>-169.55098540882528</v>
      </c>
      <c r="T2440" s="92">
        <v>-5.0512354017771317</v>
      </c>
      <c r="U2440" s="92">
        <v>-87.95291705932847</v>
      </c>
      <c r="V2440" s="92">
        <v>-502.62703442758527</v>
      </c>
      <c r="W2440" s="92">
        <v>-93.961341395891282</v>
      </c>
      <c r="X2440" s="92">
        <v>-689.59252828458227</v>
      </c>
      <c r="Y2440" s="92">
        <v>-35.817571688496606</v>
      </c>
      <c r="Z2440" s="92">
        <v>-0.58290520325377537</v>
      </c>
      <c r="AA2440" s="92">
        <v>-36.400476891750372</v>
      </c>
      <c r="AB2440" s="92">
        <v>-0.65435066442902157</v>
      </c>
      <c r="AC2440" s="92">
        <v>-14.589259050837281</v>
      </c>
      <c r="AD2440" s="92">
        <v>-2.7789346525526009</v>
      </c>
    </row>
    <row r="2441" spans="3:30" hidden="1" outlineLevel="1" x14ac:dyDescent="0.2">
      <c r="D2441" s="86"/>
      <c r="E2441" s="86"/>
      <c r="F2441" s="91"/>
      <c r="G2441" s="86" t="s">
        <v>681</v>
      </c>
      <c r="H2441" s="92">
        <v>41162.134682603115</v>
      </c>
      <c r="I2441" s="92">
        <v>18424.129308730433</v>
      </c>
      <c r="J2441" s="92">
        <v>5042.4652566655332</v>
      </c>
      <c r="K2441" s="92">
        <v>1429.9514050022226</v>
      </c>
      <c r="L2441" s="92">
        <v>480.11605971273201</v>
      </c>
      <c r="M2441" s="92">
        <v>77.952042644312073</v>
      </c>
      <c r="N2441" s="92">
        <v>1988.0195073592665</v>
      </c>
      <c r="O2441" s="92">
        <v>417.3303221762132</v>
      </c>
      <c r="P2441" s="92">
        <v>124.43730728755078</v>
      </c>
      <c r="Q2441" s="92">
        <v>271.82054320170437</v>
      </c>
      <c r="R2441" s="92">
        <v>47.781252327151485</v>
      </c>
      <c r="S2441" s="92">
        <v>861.36942499261977</v>
      </c>
      <c r="T2441" s="92">
        <v>2.8718604117897195</v>
      </c>
      <c r="U2441" s="92">
        <v>73.83687106883211</v>
      </c>
      <c r="V2441" s="92">
        <v>399.79073530393464</v>
      </c>
      <c r="W2441" s="92">
        <v>71.693512600609267</v>
      </c>
      <c r="X2441" s="92">
        <v>548.1929793851657</v>
      </c>
      <c r="Y2441" s="92">
        <v>115.61561257534561</v>
      </c>
      <c r="Z2441" s="92">
        <v>2.1099855125923064</v>
      </c>
      <c r="AA2441" s="92">
        <v>117.7255980879379</v>
      </c>
      <c r="AB2441" s="92">
        <v>2.1104246458589331</v>
      </c>
      <c r="AC2441" s="92">
        <v>12668.343077293272</v>
      </c>
      <c r="AD2441" s="92">
        <v>1509.7791054430293</v>
      </c>
    </row>
    <row r="2442" spans="3:30" collapsed="1" x14ac:dyDescent="0.2">
      <c r="C2442" s="86" t="s">
        <v>396</v>
      </c>
      <c r="D2442" s="86"/>
      <c r="E2442" s="92">
        <v>790361</v>
      </c>
      <c r="F2442" s="91"/>
      <c r="G2442" s="86" t="s">
        <v>679</v>
      </c>
      <c r="H2442" s="92">
        <v>790361.00000000012</v>
      </c>
      <c r="I2442" s="92">
        <v>440302.12409708829</v>
      </c>
      <c r="J2442" s="92">
        <v>25505.110867089585</v>
      </c>
      <c r="K2442" s="92">
        <v>74146.026989821636</v>
      </c>
      <c r="L2442" s="92">
        <v>2451.8338365188579</v>
      </c>
      <c r="M2442" s="92">
        <v>209.31430184520124</v>
      </c>
      <c r="N2442" s="92">
        <v>76807.1751281857</v>
      </c>
      <c r="O2442" s="92">
        <v>54262.473240997904</v>
      </c>
      <c r="P2442" s="92">
        <v>9006.2580002045652</v>
      </c>
      <c r="Q2442" s="92">
        <v>3118.6243550382114</v>
      </c>
      <c r="R2442" s="92">
        <v>163.1942787079052</v>
      </c>
      <c r="S2442" s="92">
        <v>66550.549874948585</v>
      </c>
      <c r="T2442" s="92">
        <v>1846.017839928483</v>
      </c>
      <c r="U2442" s="92">
        <v>27375.832505609647</v>
      </c>
      <c r="V2442" s="92">
        <v>102498.18092319774</v>
      </c>
      <c r="W2442" s="92">
        <v>16688.512680276992</v>
      </c>
      <c r="X2442" s="92">
        <v>148408.54394901288</v>
      </c>
      <c r="Y2442" s="92">
        <v>16942.808495745721</v>
      </c>
      <c r="Z2442" s="92">
        <v>245.58545784470235</v>
      </c>
      <c r="AA2442" s="92">
        <v>17188.393953590425</v>
      </c>
      <c r="AB2442" s="92">
        <v>216.95119066620478</v>
      </c>
      <c r="AC2442" s="92">
        <v>13693.382595801457</v>
      </c>
      <c r="AD2442" s="92">
        <v>1688.768343616938</v>
      </c>
    </row>
    <row r="2443" spans="3:30" x14ac:dyDescent="0.2">
      <c r="F2443" s="92"/>
    </row>
    <row r="2444" spans="3:30" hidden="1" outlineLevel="1" x14ac:dyDescent="0.2">
      <c r="D2444" s="86"/>
      <c r="E2444" s="86"/>
      <c r="F2444" s="91"/>
      <c r="G2444" s="86" t="s">
        <v>687</v>
      </c>
      <c r="H2444" s="92">
        <v>9106526.8961062767</v>
      </c>
      <c r="I2444" s="92">
        <v>4463370.8740919391</v>
      </c>
      <c r="J2444" s="92">
        <v>224235.32745827615</v>
      </c>
      <c r="K2444" s="92">
        <v>818381.52252972568</v>
      </c>
      <c r="L2444" s="92">
        <v>25665.448473983852</v>
      </c>
      <c r="M2444" s="92">
        <v>2412.0013475092519</v>
      </c>
      <c r="N2444" s="92">
        <v>846458.97235121904</v>
      </c>
      <c r="O2444" s="92">
        <v>622413.98854450916</v>
      </c>
      <c r="P2444" s="92">
        <v>116156.41116080737</v>
      </c>
      <c r="Q2444" s="92">
        <v>52336.062746905518</v>
      </c>
      <c r="R2444" s="92">
        <v>2350.2540051496644</v>
      </c>
      <c r="S2444" s="92">
        <v>793256.71645737195</v>
      </c>
      <c r="T2444" s="92">
        <v>21549.633386586509</v>
      </c>
      <c r="U2444" s="92">
        <v>353766.99219814449</v>
      </c>
      <c r="V2444" s="92">
        <v>1871594.9681485882</v>
      </c>
      <c r="W2444" s="92">
        <v>336175.96683067502</v>
      </c>
      <c r="X2444" s="92">
        <v>2583087.5605639941</v>
      </c>
      <c r="Y2444" s="92">
        <v>190442.57835471426</v>
      </c>
      <c r="Z2444" s="92">
        <v>3180.1502978327976</v>
      </c>
      <c r="AA2444" s="92">
        <v>193622.72865254706</v>
      </c>
      <c r="AB2444" s="92">
        <v>2494.7165309312409</v>
      </c>
      <c r="AC2444" s="92">
        <v>0</v>
      </c>
      <c r="AD2444" s="92">
        <v>0</v>
      </c>
    </row>
    <row r="2445" spans="3:30" hidden="1" outlineLevel="1" x14ac:dyDescent="0.2">
      <c r="D2445" s="86"/>
      <c r="E2445" s="86"/>
      <c r="F2445" s="91"/>
      <c r="G2445" s="86" t="s">
        <v>686</v>
      </c>
      <c r="H2445" s="92">
        <v>3073934.273630789</v>
      </c>
      <c r="I2445" s="92">
        <v>1503565.0094463318</v>
      </c>
      <c r="J2445" s="92">
        <v>76047.861358989539</v>
      </c>
      <c r="K2445" s="92">
        <v>277071.14859001618</v>
      </c>
      <c r="L2445" s="92">
        <v>8696.6479840684442</v>
      </c>
      <c r="M2445" s="92">
        <v>853.67226904514064</v>
      </c>
      <c r="N2445" s="92">
        <v>286621.46884312981</v>
      </c>
      <c r="O2445" s="92">
        <v>210605.95250238804</v>
      </c>
      <c r="P2445" s="92">
        <v>39328.675319415532</v>
      </c>
      <c r="Q2445" s="92">
        <v>17708.670132943986</v>
      </c>
      <c r="R2445" s="92">
        <v>794.79196671551972</v>
      </c>
      <c r="S2445" s="92">
        <v>268438.08992146305</v>
      </c>
      <c r="T2445" s="92">
        <v>7271.8848067723429</v>
      </c>
      <c r="U2445" s="92">
        <v>119611.06575038354</v>
      </c>
      <c r="V2445" s="92">
        <v>632595.26542401197</v>
      </c>
      <c r="W2445" s="92">
        <v>113497.17018367257</v>
      </c>
      <c r="X2445" s="92">
        <v>872975.38616484054</v>
      </c>
      <c r="Y2445" s="92">
        <v>64366.951495075053</v>
      </c>
      <c r="Z2445" s="92">
        <v>1073.5791094752165</v>
      </c>
      <c r="AA2445" s="92">
        <v>65440.530604550273</v>
      </c>
      <c r="AB2445" s="92">
        <v>845.92729148475917</v>
      </c>
      <c r="AC2445" s="92">
        <v>0</v>
      </c>
      <c r="AD2445" s="92">
        <v>0</v>
      </c>
    </row>
    <row r="2446" spans="3:30" hidden="1" outlineLevel="1" x14ac:dyDescent="0.2">
      <c r="D2446" s="86"/>
      <c r="E2446" s="86"/>
      <c r="F2446" s="91"/>
      <c r="G2446" s="86" t="s">
        <v>685</v>
      </c>
      <c r="H2446" s="92">
        <v>675620.71707663022</v>
      </c>
      <c r="I2446" s="92">
        <v>326649.44338429219</v>
      </c>
      <c r="J2446" s="92">
        <v>16112.55870024363</v>
      </c>
      <c r="K2446" s="92">
        <v>58318.426165520199</v>
      </c>
      <c r="L2446" s="92">
        <v>1796.444949956812</v>
      </c>
      <c r="M2446" s="92">
        <v>236.45056942027</v>
      </c>
      <c r="N2446" s="92">
        <v>60351.321684897281</v>
      </c>
      <c r="O2446" s="92">
        <v>44058.56493510025</v>
      </c>
      <c r="P2446" s="92">
        <v>8207.5469759304124</v>
      </c>
      <c r="Q2446" s="92">
        <v>4866.8332739618463</v>
      </c>
      <c r="R2446" s="92">
        <v>0</v>
      </c>
      <c r="S2446" s="92">
        <v>57132.945184992488</v>
      </c>
      <c r="T2446" s="92">
        <v>1521.444677999154</v>
      </c>
      <c r="U2446" s="92">
        <v>25028.283962187259</v>
      </c>
      <c r="V2446" s="92">
        <v>174482.88293192128</v>
      </c>
      <c r="W2446" s="92">
        <v>0</v>
      </c>
      <c r="X2446" s="92">
        <v>201032.61157210768</v>
      </c>
      <c r="Y2446" s="92">
        <v>13199.688079664909</v>
      </c>
      <c r="Z2446" s="92">
        <v>219.15323638304696</v>
      </c>
      <c r="AA2446" s="92">
        <v>13418.841316047961</v>
      </c>
      <c r="AB2446" s="92">
        <v>178.41638301716623</v>
      </c>
      <c r="AC2446" s="92">
        <v>612.38571886513353</v>
      </c>
      <c r="AD2446" s="92">
        <v>132.19313216654163</v>
      </c>
    </row>
    <row r="2447" spans="3:30" hidden="1" outlineLevel="1" x14ac:dyDescent="0.2">
      <c r="D2447" s="86"/>
      <c r="E2447" s="86"/>
      <c r="F2447" s="91"/>
      <c r="G2447" s="86" t="s">
        <v>684</v>
      </c>
      <c r="H2447" s="92">
        <v>4708752.4302971298</v>
      </c>
      <c r="I2447" s="92">
        <v>3134534.3004320906</v>
      </c>
      <c r="J2447" s="92">
        <v>150121.75404241538</v>
      </c>
      <c r="K2447" s="92">
        <v>543251.03737371939</v>
      </c>
      <c r="L2447" s="92">
        <v>16742.426643408551</v>
      </c>
      <c r="M2447" s="92">
        <v>0</v>
      </c>
      <c r="N2447" s="92">
        <v>559993.46401712787</v>
      </c>
      <c r="O2447" s="92">
        <v>407465.10403474123</v>
      </c>
      <c r="P2447" s="92">
        <v>76004.481579979154</v>
      </c>
      <c r="Q2447" s="92">
        <v>0</v>
      </c>
      <c r="R2447" s="92">
        <v>0</v>
      </c>
      <c r="S2447" s="92">
        <v>483469.58561472048</v>
      </c>
      <c r="T2447" s="92">
        <v>14403.941688182505</v>
      </c>
      <c r="U2447" s="92">
        <v>233068.04824975436</v>
      </c>
      <c r="V2447" s="92">
        <v>0</v>
      </c>
      <c r="W2447" s="92">
        <v>0</v>
      </c>
      <c r="X2447" s="92">
        <v>247471.98993793689</v>
      </c>
      <c r="Y2447" s="92">
        <v>122445.7646385159</v>
      </c>
      <c r="Z2447" s="92">
        <v>2036.8379391913309</v>
      </c>
      <c r="AA2447" s="92">
        <v>124482.60257770719</v>
      </c>
      <c r="AB2447" s="92">
        <v>1670.134428325847</v>
      </c>
      <c r="AC2447" s="92">
        <v>5765.6190022483079</v>
      </c>
      <c r="AD2447" s="92">
        <v>1242.9802445587225</v>
      </c>
    </row>
    <row r="2448" spans="3:30" hidden="1" outlineLevel="1" x14ac:dyDescent="0.2">
      <c r="D2448" s="86"/>
      <c r="E2448" s="86"/>
      <c r="F2448" s="91"/>
      <c r="G2448" s="86" t="s">
        <v>683</v>
      </c>
      <c r="H2448" s="92">
        <v>2263396.2433416881</v>
      </c>
      <c r="I2448" s="92">
        <v>1686315.0520798378</v>
      </c>
      <c r="J2448" s="92">
        <v>82683.26890894708</v>
      </c>
      <c r="K2448" s="92">
        <v>248590.96117764112</v>
      </c>
      <c r="L2448" s="92">
        <v>0</v>
      </c>
      <c r="M2448" s="92">
        <v>0</v>
      </c>
      <c r="N2448" s="92">
        <v>248590.96117764112</v>
      </c>
      <c r="O2448" s="92">
        <v>158444.78668796099</v>
      </c>
      <c r="P2448" s="92">
        <v>0</v>
      </c>
      <c r="Q2448" s="92">
        <v>0</v>
      </c>
      <c r="R2448" s="92">
        <v>0</v>
      </c>
      <c r="S2448" s="92">
        <v>158444.78668796099</v>
      </c>
      <c r="T2448" s="92">
        <v>4246.1786392842178</v>
      </c>
      <c r="U2448" s="92">
        <v>0</v>
      </c>
      <c r="V2448" s="92">
        <v>0</v>
      </c>
      <c r="W2448" s="92">
        <v>0</v>
      </c>
      <c r="X2448" s="92">
        <v>4246.1786392842178</v>
      </c>
      <c r="Y2448" s="92">
        <v>58230.19731419134</v>
      </c>
      <c r="Z2448" s="92">
        <v>0</v>
      </c>
      <c r="AA2448" s="92">
        <v>58230.19731419134</v>
      </c>
      <c r="AB2448" s="92">
        <v>610.06315714347727</v>
      </c>
      <c r="AC2448" s="92">
        <v>20878.413614619039</v>
      </c>
      <c r="AD2448" s="92">
        <v>3397.3217620623664</v>
      </c>
    </row>
    <row r="2449" spans="2:30" hidden="1" outlineLevel="1" x14ac:dyDescent="0.2">
      <c r="D2449" s="86"/>
      <c r="E2449" s="86"/>
      <c r="F2449" s="91"/>
      <c r="G2449" s="86" t="s">
        <v>682</v>
      </c>
      <c r="H2449" s="92">
        <v>1200858.3862551197</v>
      </c>
      <c r="I2449" s="92">
        <v>452750.30693491257</v>
      </c>
      <c r="J2449" s="92">
        <v>29178.365492784553</v>
      </c>
      <c r="K2449" s="92">
        <v>97947.465584770805</v>
      </c>
      <c r="L2449" s="92">
        <v>3012.7670538790494</v>
      </c>
      <c r="M2449" s="92">
        <v>235.25851110283136</v>
      </c>
      <c r="N2449" s="92">
        <v>101195.49114975271</v>
      </c>
      <c r="O2449" s="92">
        <v>89873.93661437415</v>
      </c>
      <c r="P2449" s="92">
        <v>16741.323105151921</v>
      </c>
      <c r="Q2449" s="92">
        <v>7528.9084661218258</v>
      </c>
      <c r="R2449" s="92">
        <v>348.85454555657344</v>
      </c>
      <c r="S2449" s="92">
        <v>114493.02273120444</v>
      </c>
      <c r="T2449" s="92">
        <v>3415.1375835573781</v>
      </c>
      <c r="U2449" s="92">
        <v>59526.365447717966</v>
      </c>
      <c r="V2449" s="92">
        <v>339903.1788734789</v>
      </c>
      <c r="W2449" s="92">
        <v>63658.149079975818</v>
      </c>
      <c r="X2449" s="92">
        <v>466502.83098473004</v>
      </c>
      <c r="Y2449" s="92">
        <v>24207.423445540477</v>
      </c>
      <c r="Z2449" s="92">
        <v>393.9706419848585</v>
      </c>
      <c r="AA2449" s="92">
        <v>24601.394087525332</v>
      </c>
      <c r="AB2449" s="92">
        <v>441.91337712205785</v>
      </c>
      <c r="AC2449" s="92">
        <v>9816.5776918233933</v>
      </c>
      <c r="AD2449" s="92">
        <v>1878.4838052645721</v>
      </c>
    </row>
    <row r="2450" spans="2:30" hidden="1" outlineLevel="1" x14ac:dyDescent="0.2">
      <c r="D2450" s="86"/>
      <c r="E2450" s="86"/>
      <c r="F2450" s="91"/>
      <c r="G2450" s="86" t="s">
        <v>681</v>
      </c>
      <c r="H2450" s="92">
        <v>1383767.0532923634</v>
      </c>
      <c r="I2450" s="92">
        <v>785934.40569901245</v>
      </c>
      <c r="J2450" s="92">
        <v>170139.37324598516</v>
      </c>
      <c r="K2450" s="92">
        <v>48456.396622426124</v>
      </c>
      <c r="L2450" s="92">
        <v>12425.804421370114</v>
      </c>
      <c r="M2450" s="92">
        <v>2041.4936594908909</v>
      </c>
      <c r="N2450" s="92">
        <v>62923.694703287139</v>
      </c>
      <c r="O2450" s="92">
        <v>11769.035100943351</v>
      </c>
      <c r="P2450" s="92">
        <v>3340.8804146126704</v>
      </c>
      <c r="Q2450" s="92">
        <v>6981.3349826960439</v>
      </c>
      <c r="R2450" s="92">
        <v>1222.8209569156436</v>
      </c>
      <c r="S2450" s="92">
        <v>23314.071455167705</v>
      </c>
      <c r="T2450" s="92">
        <v>80.61598078515911</v>
      </c>
      <c r="U2450" s="92">
        <v>1970.7442659347707</v>
      </c>
      <c r="V2450" s="92">
        <v>10233.816893290035</v>
      </c>
      <c r="W2450" s="92">
        <v>1821.4595102092596</v>
      </c>
      <c r="X2450" s="92">
        <v>14106.63665021922</v>
      </c>
      <c r="Y2450" s="92">
        <v>3234.9031562534524</v>
      </c>
      <c r="Z2450" s="92">
        <v>56.100757810771441</v>
      </c>
      <c r="AA2450" s="92">
        <v>3291.003914064223</v>
      </c>
      <c r="AB2450" s="92">
        <v>71.413805275657651</v>
      </c>
      <c r="AC2450" s="92">
        <v>282061.81825790653</v>
      </c>
      <c r="AD2450" s="92">
        <v>41924.635561445401</v>
      </c>
    </row>
    <row r="2451" spans="2:30" collapsed="1" x14ac:dyDescent="0.2">
      <c r="B2451" s="2" t="s">
        <v>395</v>
      </c>
      <c r="D2451" s="86"/>
      <c r="E2451" s="101">
        <v>22412856</v>
      </c>
      <c r="F2451" s="91"/>
      <c r="G2451" s="86" t="s">
        <v>679</v>
      </c>
      <c r="H2451" s="92">
        <v>22412856</v>
      </c>
      <c r="I2451" s="92">
        <v>12353119.392068418</v>
      </c>
      <c r="J2451" s="92">
        <v>748518.50920764136</v>
      </c>
      <c r="K2451" s="92">
        <v>2092016.9580438198</v>
      </c>
      <c r="L2451" s="92">
        <v>68339.53952666682</v>
      </c>
      <c r="M2451" s="92">
        <v>5778.8763565683857</v>
      </c>
      <c r="N2451" s="92">
        <v>2166135.3739270554</v>
      </c>
      <c r="O2451" s="92">
        <v>1544631.3684200172</v>
      </c>
      <c r="P2451" s="92">
        <v>259779.31855589701</v>
      </c>
      <c r="Q2451" s="92">
        <v>89421.809602629219</v>
      </c>
      <c r="R2451" s="92">
        <v>4716.7214743374016</v>
      </c>
      <c r="S2451" s="92">
        <v>1898549.2180528811</v>
      </c>
      <c r="T2451" s="92">
        <v>52488.836763167274</v>
      </c>
      <c r="U2451" s="92">
        <v>792971.49987412232</v>
      </c>
      <c r="V2451" s="92">
        <v>3028810.1122712903</v>
      </c>
      <c r="W2451" s="92">
        <v>515152.74560453271</v>
      </c>
      <c r="X2451" s="92">
        <v>4389423.1945131132</v>
      </c>
      <c r="Y2451" s="92">
        <v>476127.50648395531</v>
      </c>
      <c r="Z2451" s="92">
        <v>6959.7919826780217</v>
      </c>
      <c r="AA2451" s="92">
        <v>483087.29846663331</v>
      </c>
      <c r="AB2451" s="92">
        <v>6312.5849733002051</v>
      </c>
      <c r="AC2451" s="92">
        <v>319134.81428546243</v>
      </c>
      <c r="AD2451" s="92">
        <v>48575.614505497608</v>
      </c>
    </row>
    <row r="2452" spans="2:30" x14ac:dyDescent="0.2">
      <c r="D2452" s="86"/>
      <c r="E2452" s="92"/>
      <c r="F2452" s="91"/>
      <c r="G2452" s="86"/>
      <c r="H2452" s="92"/>
      <c r="I2452" s="92"/>
      <c r="J2452" s="92"/>
      <c r="K2452" s="92"/>
      <c r="L2452" s="92"/>
      <c r="M2452" s="92"/>
      <c r="N2452" s="92"/>
      <c r="O2452" s="92"/>
      <c r="P2452" s="92"/>
      <c r="Q2452" s="92"/>
      <c r="R2452" s="92"/>
      <c r="S2452" s="92"/>
      <c r="T2452" s="92"/>
      <c r="U2452" s="92"/>
      <c r="V2452" s="92"/>
      <c r="W2452" s="92"/>
      <c r="X2452" s="92"/>
      <c r="Y2452" s="92"/>
      <c r="Z2452" s="92"/>
      <c r="AA2452" s="92"/>
      <c r="AB2452" s="92"/>
      <c r="AC2452" s="92"/>
      <c r="AD2452" s="92"/>
    </row>
    <row r="2453" spans="2:30" x14ac:dyDescent="0.2">
      <c r="B2453" s="2" t="s">
        <v>394</v>
      </c>
      <c r="D2453" s="86"/>
      <c r="E2453" s="92"/>
      <c r="F2453" s="91"/>
      <c r="G2453" s="86"/>
      <c r="H2453" s="92"/>
      <c r="I2453" s="92"/>
      <c r="J2453" s="92"/>
      <c r="K2453" s="92"/>
      <c r="L2453" s="92"/>
      <c r="M2453" s="92"/>
      <c r="N2453" s="92"/>
      <c r="O2453" s="92"/>
      <c r="P2453" s="92"/>
      <c r="Q2453" s="92"/>
      <c r="R2453" s="92"/>
      <c r="S2453" s="92"/>
      <c r="T2453" s="92"/>
      <c r="U2453" s="92"/>
      <c r="V2453" s="92"/>
      <c r="W2453" s="92"/>
      <c r="X2453" s="92"/>
      <c r="Y2453" s="92"/>
      <c r="Z2453" s="92"/>
      <c r="AA2453" s="92"/>
      <c r="AB2453" s="92"/>
      <c r="AC2453" s="92"/>
      <c r="AD2453" s="92"/>
    </row>
    <row r="2454" spans="2:30" hidden="1" outlineLevel="1" x14ac:dyDescent="0.2">
      <c r="D2454" s="86"/>
      <c r="F2454" s="91" t="s">
        <v>211</v>
      </c>
      <c r="G2454" s="86" t="s">
        <v>687</v>
      </c>
      <c r="H2454" s="92">
        <v>0</v>
      </c>
      <c r="I2454" s="99">
        <v>0</v>
      </c>
      <c r="J2454" s="99">
        <v>0</v>
      </c>
      <c r="K2454" s="99">
        <v>0</v>
      </c>
      <c r="L2454" s="99">
        <v>0</v>
      </c>
      <c r="M2454" s="99">
        <v>0</v>
      </c>
      <c r="N2454" s="99">
        <v>0</v>
      </c>
      <c r="O2454" s="99">
        <v>0</v>
      </c>
      <c r="P2454" s="99">
        <v>0</v>
      </c>
      <c r="Q2454" s="99">
        <v>0</v>
      </c>
      <c r="R2454" s="99">
        <v>0</v>
      </c>
      <c r="S2454" s="99">
        <v>0</v>
      </c>
      <c r="T2454" s="99">
        <v>0</v>
      </c>
      <c r="U2454" s="99">
        <v>0</v>
      </c>
      <c r="V2454" s="99">
        <v>0</v>
      </c>
      <c r="W2454" s="99">
        <v>0</v>
      </c>
      <c r="X2454" s="99">
        <v>0</v>
      </c>
      <c r="Y2454" s="99">
        <v>0</v>
      </c>
      <c r="Z2454" s="99">
        <v>0</v>
      </c>
      <c r="AA2454" s="99">
        <v>0</v>
      </c>
      <c r="AB2454" s="99">
        <v>0</v>
      </c>
      <c r="AC2454" s="99">
        <v>0</v>
      </c>
      <c r="AD2454" s="99">
        <v>0</v>
      </c>
    </row>
    <row r="2455" spans="2:30" hidden="1" outlineLevel="1" x14ac:dyDescent="0.2">
      <c r="D2455" s="86"/>
      <c r="F2455" s="91" t="s">
        <v>211</v>
      </c>
      <c r="G2455" s="86" t="s">
        <v>686</v>
      </c>
      <c r="H2455" s="92">
        <v>0</v>
      </c>
      <c r="I2455" s="99">
        <v>0</v>
      </c>
      <c r="J2455" s="99">
        <v>0</v>
      </c>
      <c r="K2455" s="99">
        <v>0</v>
      </c>
      <c r="L2455" s="99">
        <v>0</v>
      </c>
      <c r="M2455" s="99">
        <v>0</v>
      </c>
      <c r="N2455" s="99">
        <v>0</v>
      </c>
      <c r="O2455" s="99">
        <v>0</v>
      </c>
      <c r="P2455" s="99">
        <v>0</v>
      </c>
      <c r="Q2455" s="99">
        <v>0</v>
      </c>
      <c r="R2455" s="99">
        <v>0</v>
      </c>
      <c r="S2455" s="99">
        <v>0</v>
      </c>
      <c r="T2455" s="99">
        <v>0</v>
      </c>
      <c r="U2455" s="99">
        <v>0</v>
      </c>
      <c r="V2455" s="99">
        <v>0</v>
      </c>
      <c r="W2455" s="99">
        <v>0</v>
      </c>
      <c r="X2455" s="99">
        <v>0</v>
      </c>
      <c r="Y2455" s="99">
        <v>0</v>
      </c>
      <c r="Z2455" s="99">
        <v>0</v>
      </c>
      <c r="AA2455" s="99">
        <v>0</v>
      </c>
      <c r="AB2455" s="99">
        <v>0</v>
      </c>
      <c r="AC2455" s="99">
        <v>0</v>
      </c>
      <c r="AD2455" s="99">
        <v>0</v>
      </c>
    </row>
    <row r="2456" spans="2:30" hidden="1" outlineLevel="1" x14ac:dyDescent="0.2">
      <c r="D2456" s="86"/>
      <c r="F2456" s="91" t="s">
        <v>211</v>
      </c>
      <c r="G2456" s="86" t="s">
        <v>685</v>
      </c>
      <c r="H2456" s="92">
        <v>0</v>
      </c>
      <c r="I2456" s="99">
        <v>0</v>
      </c>
      <c r="J2456" s="99">
        <v>0</v>
      </c>
      <c r="K2456" s="99">
        <v>0</v>
      </c>
      <c r="L2456" s="99">
        <v>0</v>
      </c>
      <c r="M2456" s="99">
        <v>0</v>
      </c>
      <c r="N2456" s="99">
        <v>0</v>
      </c>
      <c r="O2456" s="99">
        <v>0</v>
      </c>
      <c r="P2456" s="99">
        <v>0</v>
      </c>
      <c r="Q2456" s="99">
        <v>0</v>
      </c>
      <c r="R2456" s="99">
        <v>0</v>
      </c>
      <c r="S2456" s="99">
        <v>0</v>
      </c>
      <c r="T2456" s="99">
        <v>0</v>
      </c>
      <c r="U2456" s="99">
        <v>0</v>
      </c>
      <c r="V2456" s="99">
        <v>0</v>
      </c>
      <c r="W2456" s="99">
        <v>0</v>
      </c>
      <c r="X2456" s="99">
        <v>0</v>
      </c>
      <c r="Y2456" s="99">
        <v>0</v>
      </c>
      <c r="Z2456" s="99">
        <v>0</v>
      </c>
      <c r="AA2456" s="99">
        <v>0</v>
      </c>
      <c r="AB2456" s="99">
        <v>0</v>
      </c>
      <c r="AC2456" s="99">
        <v>0</v>
      </c>
      <c r="AD2456" s="99">
        <v>0</v>
      </c>
    </row>
    <row r="2457" spans="2:30" hidden="1" outlineLevel="1" x14ac:dyDescent="0.2">
      <c r="D2457" s="86"/>
      <c r="F2457" s="91" t="s">
        <v>211</v>
      </c>
      <c r="G2457" s="86" t="s">
        <v>684</v>
      </c>
      <c r="H2457" s="92">
        <v>-3019.6045607465894</v>
      </c>
      <c r="I2457" s="99">
        <v>-2018.1305156739154</v>
      </c>
      <c r="J2457" s="99">
        <v>-95.12940410461033</v>
      </c>
      <c r="K2457" s="99">
        <v>-345.42070471513694</v>
      </c>
      <c r="L2457" s="99">
        <v>-10.675297149381553</v>
      </c>
      <c r="M2457" s="99">
        <v>0</v>
      </c>
      <c r="N2457" s="99">
        <v>-356.09600186451848</v>
      </c>
      <c r="O2457" s="99">
        <v>-259.00515415945739</v>
      </c>
      <c r="P2457" s="99">
        <v>-48.239727391696263</v>
      </c>
      <c r="Q2457" s="99">
        <v>0</v>
      </c>
      <c r="R2457" s="99">
        <v>0</v>
      </c>
      <c r="S2457" s="99">
        <v>-307.24488155115364</v>
      </c>
      <c r="T2457" s="99">
        <v>-9.2333741330412575</v>
      </c>
      <c r="U2457" s="99">
        <v>-148.91343106129156</v>
      </c>
      <c r="V2457" s="99">
        <v>0</v>
      </c>
      <c r="W2457" s="99">
        <v>0</v>
      </c>
      <c r="X2457" s="99">
        <v>-158.14680519433281</v>
      </c>
      <c r="Y2457" s="99">
        <v>-78.101956720232593</v>
      </c>
      <c r="Z2457" s="99">
        <v>-1.3030463691957872</v>
      </c>
      <c r="AA2457" s="99">
        <v>-79.405003089428376</v>
      </c>
      <c r="AB2457" s="99">
        <v>-1.0556858946459289</v>
      </c>
      <c r="AC2457" s="99">
        <v>-3.6166332090656885</v>
      </c>
      <c r="AD2457" s="99">
        <v>-0.77963016491865034</v>
      </c>
    </row>
    <row r="2458" spans="2:30" hidden="1" outlineLevel="1" x14ac:dyDescent="0.2">
      <c r="D2458" s="86"/>
      <c r="F2458" s="91" t="s">
        <v>211</v>
      </c>
      <c r="G2458" s="86" t="s">
        <v>683</v>
      </c>
      <c r="H2458" s="92">
        <v>-1563.6647240910299</v>
      </c>
      <c r="I2458" s="99">
        <v>-1169.1543840245145</v>
      </c>
      <c r="J2458" s="99">
        <v>-56.365305474278856</v>
      </c>
      <c r="K2458" s="99">
        <v>-170.07761614833447</v>
      </c>
      <c r="L2458" s="99">
        <v>0</v>
      </c>
      <c r="M2458" s="99">
        <v>0</v>
      </c>
      <c r="N2458" s="99">
        <v>-170.07761614833447</v>
      </c>
      <c r="O2458" s="99">
        <v>-108.37411899228552</v>
      </c>
      <c r="P2458" s="99">
        <v>0</v>
      </c>
      <c r="Q2458" s="99">
        <v>0</v>
      </c>
      <c r="R2458" s="99">
        <v>0</v>
      </c>
      <c r="S2458" s="99">
        <v>-108.37411899228552</v>
      </c>
      <c r="T2458" s="99">
        <v>-2.9302088231274319</v>
      </c>
      <c r="U2458" s="99">
        <v>0</v>
      </c>
      <c r="V2458" s="99">
        <v>0</v>
      </c>
      <c r="W2458" s="99">
        <v>0</v>
      </c>
      <c r="X2458" s="99">
        <v>-2.9302088231274319</v>
      </c>
      <c r="Y2458" s="99">
        <v>-39.973153611469428</v>
      </c>
      <c r="Z2458" s="99">
        <v>0</v>
      </c>
      <c r="AA2458" s="99">
        <v>-39.973153611469428</v>
      </c>
      <c r="AB2458" s="99">
        <v>-0.41480270091459098</v>
      </c>
      <c r="AC2458" s="99">
        <v>-14.084147091053886</v>
      </c>
      <c r="AD2458" s="99">
        <v>-2.2909872250513565</v>
      </c>
    </row>
    <row r="2459" spans="2:30" hidden="1" outlineLevel="1" x14ac:dyDescent="0.2">
      <c r="D2459" s="86"/>
      <c r="F2459" s="91" t="s">
        <v>211</v>
      </c>
      <c r="G2459" s="86" t="s">
        <v>682</v>
      </c>
      <c r="H2459" s="92">
        <v>0</v>
      </c>
      <c r="I2459" s="99">
        <v>0</v>
      </c>
      <c r="J2459" s="99">
        <v>0</v>
      </c>
      <c r="K2459" s="99">
        <v>0</v>
      </c>
      <c r="L2459" s="99">
        <v>0</v>
      </c>
      <c r="M2459" s="99">
        <v>0</v>
      </c>
      <c r="N2459" s="99">
        <v>0</v>
      </c>
      <c r="O2459" s="99">
        <v>0</v>
      </c>
      <c r="P2459" s="99">
        <v>0</v>
      </c>
      <c r="Q2459" s="99">
        <v>0</v>
      </c>
      <c r="R2459" s="99">
        <v>0</v>
      </c>
      <c r="S2459" s="99">
        <v>0</v>
      </c>
      <c r="T2459" s="99">
        <v>0</v>
      </c>
      <c r="U2459" s="99">
        <v>0</v>
      </c>
      <c r="V2459" s="99">
        <v>0</v>
      </c>
      <c r="W2459" s="99">
        <v>0</v>
      </c>
      <c r="X2459" s="99">
        <v>0</v>
      </c>
      <c r="Y2459" s="99">
        <v>0</v>
      </c>
      <c r="Z2459" s="99">
        <v>0</v>
      </c>
      <c r="AA2459" s="99">
        <v>0</v>
      </c>
      <c r="AB2459" s="99">
        <v>0</v>
      </c>
      <c r="AC2459" s="99">
        <v>0</v>
      </c>
      <c r="AD2459" s="99">
        <v>0</v>
      </c>
    </row>
    <row r="2460" spans="2:30" hidden="1" outlineLevel="1" x14ac:dyDescent="0.2">
      <c r="D2460" s="86"/>
      <c r="F2460" s="91" t="s">
        <v>211</v>
      </c>
      <c r="G2460" s="86" t="s">
        <v>681</v>
      </c>
      <c r="H2460" s="92">
        <v>-734.7307151623794</v>
      </c>
      <c r="I2460" s="99">
        <v>-334.41806613548709</v>
      </c>
      <c r="J2460" s="99">
        <v>-90.023369824060083</v>
      </c>
      <c r="K2460" s="99">
        <v>-25.536545741141442</v>
      </c>
      <c r="L2460" s="99">
        <v>-8.4466097117041379</v>
      </c>
      <c r="M2460" s="99">
        <v>-1.3720004462463038</v>
      </c>
      <c r="N2460" s="99">
        <v>-35.355155899091883</v>
      </c>
      <c r="O2460" s="99">
        <v>-7.3740076284451765</v>
      </c>
      <c r="P2460" s="99">
        <v>-2.1931231385556362</v>
      </c>
      <c r="Q2460" s="99">
        <v>-4.7802521054135507</v>
      </c>
      <c r="R2460" s="99">
        <v>-0.8401473326370541</v>
      </c>
      <c r="S2460" s="99">
        <v>-15.187530205051416</v>
      </c>
      <c r="T2460" s="99">
        <v>-5.0735187537550706E-2</v>
      </c>
      <c r="U2460" s="99">
        <v>-1.3010054267881974</v>
      </c>
      <c r="V2460" s="99">
        <v>-7.0297776462875126</v>
      </c>
      <c r="W2460" s="99">
        <v>-1.2602235817196767</v>
      </c>
      <c r="X2460" s="99">
        <v>-9.6417418423329373</v>
      </c>
      <c r="Y2460" s="99">
        <v>-2.0420745104197948</v>
      </c>
      <c r="Z2460" s="99">
        <v>-3.7171140862960694E-2</v>
      </c>
      <c r="AA2460" s="99">
        <v>-2.0792456512827555</v>
      </c>
      <c r="AB2460" s="99">
        <v>-3.7683535030053797E-2</v>
      </c>
      <c r="AC2460" s="99">
        <v>-221.33562503221899</v>
      </c>
      <c r="AD2460" s="99">
        <v>-26.652297037824308</v>
      </c>
    </row>
    <row r="2461" spans="2:30" collapsed="1" x14ac:dyDescent="0.2">
      <c r="D2461" s="86" t="s">
        <v>393</v>
      </c>
      <c r="E2461" s="104">
        <v>-5318</v>
      </c>
      <c r="F2461" s="102" t="s">
        <v>211</v>
      </c>
      <c r="G2461" s="86" t="s">
        <v>679</v>
      </c>
      <c r="H2461" s="92">
        <v>-5317.9999999999982</v>
      </c>
      <c r="I2461" s="99">
        <v>-3521.702965833917</v>
      </c>
      <c r="J2461" s="99">
        <v>-241.51807940294924</v>
      </c>
      <c r="K2461" s="99">
        <v>-541.03486660461283</v>
      </c>
      <c r="L2461" s="99">
        <v>-19.121906861085691</v>
      </c>
      <c r="M2461" s="99">
        <v>-1.3720004462463038</v>
      </c>
      <c r="N2461" s="99">
        <v>-561.52877391194477</v>
      </c>
      <c r="O2461" s="99">
        <v>-374.75328078018811</v>
      </c>
      <c r="P2461" s="99">
        <v>-50.432850530251898</v>
      </c>
      <c r="Q2461" s="99">
        <v>-4.7802521054135507</v>
      </c>
      <c r="R2461" s="99">
        <v>-0.8401473326370541</v>
      </c>
      <c r="S2461" s="99">
        <v>-430.80653074849062</v>
      </c>
      <c r="T2461" s="99">
        <v>-12.214318143706242</v>
      </c>
      <c r="U2461" s="99">
        <v>-150.21443648807977</v>
      </c>
      <c r="V2461" s="99">
        <v>-7.0297776462875126</v>
      </c>
      <c r="W2461" s="99">
        <v>-1.2602235817196767</v>
      </c>
      <c r="X2461" s="99">
        <v>-170.71875585979319</v>
      </c>
      <c r="Y2461" s="99">
        <v>-120.11718484212182</v>
      </c>
      <c r="Z2461" s="99">
        <v>-1.3402175100587479</v>
      </c>
      <c r="AA2461" s="99">
        <v>-121.45740235218057</v>
      </c>
      <c r="AB2461" s="99">
        <v>-1.5081721305905738</v>
      </c>
      <c r="AC2461" s="99">
        <v>-239.03640533233855</v>
      </c>
      <c r="AD2461" s="99">
        <v>-29.722914427794318</v>
      </c>
    </row>
    <row r="2462" spans="2:30" hidden="1" outlineLevel="1" x14ac:dyDescent="0.2">
      <c r="D2462" s="86"/>
      <c r="F2462" s="91" t="s">
        <v>219</v>
      </c>
      <c r="G2462" s="86" t="s">
        <v>687</v>
      </c>
      <c r="H2462" s="92">
        <v>630341.95848354511</v>
      </c>
      <c r="I2462" s="99">
        <v>310495.72692028392</v>
      </c>
      <c r="J2462" s="99">
        <v>15348.913252446646</v>
      </c>
      <c r="K2462" s="99">
        <v>56222.189585440487</v>
      </c>
      <c r="L2462" s="99">
        <v>1769.6749170148946</v>
      </c>
      <c r="M2462" s="99">
        <v>165.9544510545274</v>
      </c>
      <c r="N2462" s="99">
        <v>58157.818953509908</v>
      </c>
      <c r="O2462" s="99">
        <v>42737.610051643824</v>
      </c>
      <c r="P2462" s="99">
        <v>7963.2618679369389</v>
      </c>
      <c r="Q2462" s="99">
        <v>3598.4497621808982</v>
      </c>
      <c r="R2462" s="99">
        <v>161.81826342583457</v>
      </c>
      <c r="S2462" s="99">
        <v>54461.139945187497</v>
      </c>
      <c r="T2462" s="99">
        <v>1492.9341846014172</v>
      </c>
      <c r="U2462" s="99">
        <v>24431.613562124428</v>
      </c>
      <c r="V2462" s="99">
        <v>129121.7641661564</v>
      </c>
      <c r="W2462" s="99">
        <v>23317.250510209713</v>
      </c>
      <c r="X2462" s="99">
        <v>178363.56242309196</v>
      </c>
      <c r="Y2462" s="99">
        <v>13124.652230797978</v>
      </c>
      <c r="Z2462" s="99">
        <v>219.83290802482836</v>
      </c>
      <c r="AA2462" s="99">
        <v>13344.485138822805</v>
      </c>
      <c r="AB2462" s="99">
        <v>170.31185020234548</v>
      </c>
      <c r="AC2462" s="99">
        <v>0</v>
      </c>
      <c r="AD2462" s="99">
        <v>0</v>
      </c>
    </row>
    <row r="2463" spans="2:30" hidden="1" outlineLevel="1" x14ac:dyDescent="0.2">
      <c r="D2463" s="86"/>
      <c r="F2463" s="91" t="s">
        <v>219</v>
      </c>
      <c r="G2463" s="86" t="s">
        <v>686</v>
      </c>
      <c r="H2463" s="92">
        <v>334095.1163810041</v>
      </c>
      <c r="I2463" s="99">
        <v>164569.57152400113</v>
      </c>
      <c r="J2463" s="99">
        <v>8135.2619643706703</v>
      </c>
      <c r="K2463" s="99">
        <v>29798.998337238176</v>
      </c>
      <c r="L2463" s="99">
        <v>937.96666935994438</v>
      </c>
      <c r="M2463" s="99">
        <v>87.959512916440843</v>
      </c>
      <c r="N2463" s="99">
        <v>30824.92451951456</v>
      </c>
      <c r="O2463" s="99">
        <v>22651.874291218788</v>
      </c>
      <c r="P2463" s="99">
        <v>4220.7041189853699</v>
      </c>
      <c r="Q2463" s="99">
        <v>1907.2576018567675</v>
      </c>
      <c r="R2463" s="99">
        <v>85.767242405833741</v>
      </c>
      <c r="S2463" s="99">
        <v>28865.603254466758</v>
      </c>
      <c r="T2463" s="99">
        <v>791.28798811607351</v>
      </c>
      <c r="U2463" s="99">
        <v>12949.293104413829</v>
      </c>
      <c r="V2463" s="99">
        <v>68437.377911815958</v>
      </c>
      <c r="W2463" s="99">
        <v>12358.656151709916</v>
      </c>
      <c r="X2463" s="99">
        <v>94536.615156055777</v>
      </c>
      <c r="Y2463" s="99">
        <v>6956.3546508273921</v>
      </c>
      <c r="Z2463" s="99">
        <v>116.51628136515184</v>
      </c>
      <c r="AA2463" s="99">
        <v>7072.8709321925444</v>
      </c>
      <c r="AB2463" s="99">
        <v>90.269030402649491</v>
      </c>
      <c r="AC2463" s="99">
        <v>0</v>
      </c>
      <c r="AD2463" s="99">
        <v>0</v>
      </c>
    </row>
    <row r="2464" spans="2:30" hidden="1" outlineLevel="1" x14ac:dyDescent="0.2">
      <c r="D2464" s="86"/>
      <c r="F2464" s="91" t="s">
        <v>219</v>
      </c>
      <c r="G2464" s="86" t="s">
        <v>685</v>
      </c>
      <c r="H2464" s="92">
        <v>73390.667066805021</v>
      </c>
      <c r="I2464" s="99">
        <v>35731.525631091114</v>
      </c>
      <c r="J2464" s="99">
        <v>1724.4501693414509</v>
      </c>
      <c r="K2464" s="99">
        <v>6273.4653984123415</v>
      </c>
      <c r="L2464" s="99">
        <v>193.7814435913167</v>
      </c>
      <c r="M2464" s="99">
        <v>24.134453953130212</v>
      </c>
      <c r="N2464" s="99">
        <v>6491.3812959567886</v>
      </c>
      <c r="O2464" s="99">
        <v>4739.7011616044711</v>
      </c>
      <c r="P2464" s="99">
        <v>881.10491776387676</v>
      </c>
      <c r="Q2464" s="99">
        <v>524.26792477448396</v>
      </c>
      <c r="R2464" s="99">
        <v>0</v>
      </c>
      <c r="S2464" s="99">
        <v>6145.0740041428317</v>
      </c>
      <c r="T2464" s="99">
        <v>165.50222624499133</v>
      </c>
      <c r="U2464" s="99">
        <v>2709.365936242903</v>
      </c>
      <c r="V2464" s="99">
        <v>18875.293897736967</v>
      </c>
      <c r="W2464" s="99">
        <v>0</v>
      </c>
      <c r="X2464" s="99">
        <v>21750.162060224862</v>
      </c>
      <c r="Y2464" s="99">
        <v>1426.5111880004167</v>
      </c>
      <c r="Z2464" s="99">
        <v>23.779980259486074</v>
      </c>
      <c r="AA2464" s="99">
        <v>1450.2911682599029</v>
      </c>
      <c r="AB2464" s="99">
        <v>19.049114008342407</v>
      </c>
      <c r="AC2464" s="99">
        <v>64.771059922614654</v>
      </c>
      <c r="AD2464" s="99">
        <v>13.962563857137516</v>
      </c>
    </row>
    <row r="2465" spans="4:30" hidden="1" outlineLevel="1" x14ac:dyDescent="0.2">
      <c r="D2465" s="86"/>
      <c r="F2465" s="91" t="s">
        <v>219</v>
      </c>
      <c r="G2465" s="86" t="s">
        <v>684</v>
      </c>
      <c r="H2465" s="92">
        <v>336739.6717526514</v>
      </c>
      <c r="I2465" s="99">
        <v>225057.48475688417</v>
      </c>
      <c r="J2465" s="99">
        <v>10608.622310562258</v>
      </c>
      <c r="K2465" s="99">
        <v>38520.55869646246</v>
      </c>
      <c r="L2465" s="99">
        <v>1190.4857028881806</v>
      </c>
      <c r="M2465" s="99">
        <v>0</v>
      </c>
      <c r="N2465" s="99">
        <v>39711.044399350641</v>
      </c>
      <c r="O2465" s="99">
        <v>28883.686204373829</v>
      </c>
      <c r="P2465" s="99">
        <v>5379.5884992639049</v>
      </c>
      <c r="Q2465" s="99">
        <v>0</v>
      </c>
      <c r="R2465" s="99">
        <v>0</v>
      </c>
      <c r="S2465" s="99">
        <v>34263.274703637733</v>
      </c>
      <c r="T2465" s="99">
        <v>1029.6856135231772</v>
      </c>
      <c r="U2465" s="99">
        <v>16606.498926052151</v>
      </c>
      <c r="V2465" s="99">
        <v>0</v>
      </c>
      <c r="W2465" s="99">
        <v>0</v>
      </c>
      <c r="X2465" s="99">
        <v>17636.184539575326</v>
      </c>
      <c r="Y2465" s="99">
        <v>8709.7587581826592</v>
      </c>
      <c r="Z2465" s="99">
        <v>145.31287054785233</v>
      </c>
      <c r="AA2465" s="99">
        <v>8855.0716287305113</v>
      </c>
      <c r="AB2465" s="99">
        <v>117.72777345026927</v>
      </c>
      <c r="AC2465" s="99">
        <v>403.31899597124885</v>
      </c>
      <c r="AD2465" s="99">
        <v>86.942644489270918</v>
      </c>
    </row>
    <row r="2466" spans="4:30" hidden="1" outlineLevel="1" x14ac:dyDescent="0.2">
      <c r="D2466" s="86"/>
      <c r="F2466" s="91" t="s">
        <v>219</v>
      </c>
      <c r="G2466" s="86" t="s">
        <v>683</v>
      </c>
      <c r="H2466" s="92">
        <v>173281.28078152565</v>
      </c>
      <c r="I2466" s="99">
        <v>129562.66517611191</v>
      </c>
      <c r="J2466" s="99">
        <v>6246.2573809757323</v>
      </c>
      <c r="K2466" s="99">
        <v>18847.561567639736</v>
      </c>
      <c r="L2466" s="99">
        <v>0</v>
      </c>
      <c r="M2466" s="99">
        <v>0</v>
      </c>
      <c r="N2466" s="99">
        <v>18847.561567639736</v>
      </c>
      <c r="O2466" s="99">
        <v>12009.739590096075</v>
      </c>
      <c r="P2466" s="99">
        <v>0</v>
      </c>
      <c r="Q2466" s="99">
        <v>0</v>
      </c>
      <c r="R2466" s="99">
        <v>0</v>
      </c>
      <c r="S2466" s="99">
        <v>12009.739590096075</v>
      </c>
      <c r="T2466" s="99">
        <v>324.71816368691663</v>
      </c>
      <c r="U2466" s="99">
        <v>0</v>
      </c>
      <c r="V2466" s="99">
        <v>0</v>
      </c>
      <c r="W2466" s="99">
        <v>0</v>
      </c>
      <c r="X2466" s="99">
        <v>324.71816368691663</v>
      </c>
      <c r="Y2466" s="99">
        <v>4429.7215048440612</v>
      </c>
      <c r="Z2466" s="99">
        <v>0</v>
      </c>
      <c r="AA2466" s="99">
        <v>4429.7215048440612</v>
      </c>
      <c r="AB2466" s="99">
        <v>45.967362554590729</v>
      </c>
      <c r="AC2466" s="99">
        <v>1560.7687562766425</v>
      </c>
      <c r="AD2466" s="99">
        <v>253.88127933997032</v>
      </c>
    </row>
    <row r="2467" spans="4:30" hidden="1" outlineLevel="1" x14ac:dyDescent="0.2">
      <c r="D2467" s="86"/>
      <c r="F2467" s="91" t="s">
        <v>219</v>
      </c>
      <c r="G2467" s="86" t="s">
        <v>682</v>
      </c>
      <c r="H2467" s="92">
        <v>5326.1260997821855</v>
      </c>
      <c r="I2467" s="99">
        <v>1998.5067906958664</v>
      </c>
      <c r="J2467" s="99">
        <v>129.51615397774057</v>
      </c>
      <c r="K2467" s="99">
        <v>434.5407366296302</v>
      </c>
      <c r="L2467" s="99">
        <v>13.810691118987171</v>
      </c>
      <c r="M2467" s="99">
        <v>1.2731842712916355</v>
      </c>
      <c r="N2467" s="99">
        <v>449.62461201990902</v>
      </c>
      <c r="O2467" s="99">
        <v>396.17685284459873</v>
      </c>
      <c r="P2467" s="99">
        <v>73.443565414780068</v>
      </c>
      <c r="Q2467" s="99">
        <v>33.370876268345995</v>
      </c>
      <c r="R2467" s="99">
        <v>1.546210792565847</v>
      </c>
      <c r="S2467" s="99">
        <v>504.53750532029062</v>
      </c>
      <c r="T2467" s="99">
        <v>15.182247754638682</v>
      </c>
      <c r="U2467" s="99">
        <v>266.57752635561582</v>
      </c>
      <c r="V2467" s="99">
        <v>1513.5165172924724</v>
      </c>
      <c r="W2467" s="99">
        <v>287.14950667399472</v>
      </c>
      <c r="X2467" s="99">
        <v>2082.4257980767215</v>
      </c>
      <c r="Y2467" s="99">
        <v>107.33625158051497</v>
      </c>
      <c r="Z2467" s="99">
        <v>1.7472630651645489</v>
      </c>
      <c r="AA2467" s="99">
        <v>109.08351464567951</v>
      </c>
      <c r="AB2467" s="99">
        <v>1.9489313986768591</v>
      </c>
      <c r="AC2467" s="99">
        <v>42.143031718877531</v>
      </c>
      <c r="AD2467" s="99">
        <v>8.3397619284232896</v>
      </c>
    </row>
    <row r="2468" spans="4:30" hidden="1" outlineLevel="1" x14ac:dyDescent="0.2">
      <c r="D2468" s="86"/>
      <c r="F2468" s="91" t="s">
        <v>219</v>
      </c>
      <c r="G2468" s="86" t="s">
        <v>681</v>
      </c>
      <c r="H2468" s="92">
        <v>83415.17943468655</v>
      </c>
      <c r="I2468" s="99">
        <v>39008.162289057313</v>
      </c>
      <c r="J2468" s="99">
        <v>10219.492660297748</v>
      </c>
      <c r="K2468" s="99">
        <v>2901.0210427541056</v>
      </c>
      <c r="L2468" s="99">
        <v>936.43355197944948</v>
      </c>
      <c r="M2468" s="99">
        <v>152.00202400624133</v>
      </c>
      <c r="N2468" s="99">
        <v>3989.4566187397963</v>
      </c>
      <c r="O2468" s="99">
        <v>823.26751495072551</v>
      </c>
      <c r="P2468" s="99">
        <v>243.77973773319312</v>
      </c>
      <c r="Q2468" s="99">
        <v>529.5473550796288</v>
      </c>
      <c r="R2468" s="99">
        <v>93.054149399323563</v>
      </c>
      <c r="S2468" s="99">
        <v>1689.6487571628711</v>
      </c>
      <c r="T2468" s="99">
        <v>5.6662698584821474</v>
      </c>
      <c r="U2468" s="99">
        <v>144.62941467669148</v>
      </c>
      <c r="V2468" s="99">
        <v>778.75582410409652</v>
      </c>
      <c r="W2468" s="99">
        <v>139.5827665423171</v>
      </c>
      <c r="X2468" s="99">
        <v>1068.6342751815873</v>
      </c>
      <c r="Y2468" s="99">
        <v>227.90131689001268</v>
      </c>
      <c r="Z2468" s="99">
        <v>4.1313690420805482</v>
      </c>
      <c r="AA2468" s="99">
        <v>232.03268593209322</v>
      </c>
      <c r="AB2468" s="99">
        <v>4.2780776447294162</v>
      </c>
      <c r="AC2468" s="99">
        <v>24235.825029793861</v>
      </c>
      <c r="AD2468" s="99">
        <v>2967.6490408765353</v>
      </c>
    </row>
    <row r="2469" spans="4:30" collapsed="1" x14ac:dyDescent="0.2">
      <c r="D2469" s="86" t="s">
        <v>392</v>
      </c>
      <c r="E2469" s="104">
        <v>1636590</v>
      </c>
      <c r="F2469" s="102" t="s">
        <v>219</v>
      </c>
      <c r="G2469" s="86" t="s">
        <v>679</v>
      </c>
      <c r="H2469" s="92">
        <v>1636590</v>
      </c>
      <c r="I2469" s="99">
        <v>906423.64308812551</v>
      </c>
      <c r="J2469" s="99">
        <v>52412.513891972252</v>
      </c>
      <c r="K2469" s="99">
        <v>152998.33536457695</v>
      </c>
      <c r="L2469" s="99">
        <v>5042.152975952773</v>
      </c>
      <c r="M2469" s="99">
        <v>431.32362620163144</v>
      </c>
      <c r="N2469" s="99">
        <v>158471.81196673136</v>
      </c>
      <c r="O2469" s="99">
        <v>112242.05566673233</v>
      </c>
      <c r="P2469" s="99">
        <v>18761.882707098062</v>
      </c>
      <c r="Q2469" s="99">
        <v>6592.8935201601244</v>
      </c>
      <c r="R2469" s="99">
        <v>342.18586602355771</v>
      </c>
      <c r="S2469" s="99">
        <v>137939.01776001407</v>
      </c>
      <c r="T2469" s="99">
        <v>3824.9766937856962</v>
      </c>
      <c r="U2469" s="99">
        <v>57107.978469865615</v>
      </c>
      <c r="V2469" s="99">
        <v>218726.70831710592</v>
      </c>
      <c r="W2469" s="99">
        <v>36102.638935135939</v>
      </c>
      <c r="X2469" s="99">
        <v>315762.30241589318</v>
      </c>
      <c r="Y2469" s="99">
        <v>34982.235901123036</v>
      </c>
      <c r="Z2469" s="99">
        <v>511.32067230456369</v>
      </c>
      <c r="AA2469" s="99">
        <v>35493.556573427602</v>
      </c>
      <c r="AB2469" s="99">
        <v>449.55213966160358</v>
      </c>
      <c r="AC2469" s="99">
        <v>26306.826873683247</v>
      </c>
      <c r="AD2469" s="99">
        <v>3330.7752904913377</v>
      </c>
    </row>
    <row r="2470" spans="4:30" hidden="1" outlineLevel="1" x14ac:dyDescent="0.2">
      <c r="D2470" s="86"/>
      <c r="F2470" s="91" t="s">
        <v>199</v>
      </c>
      <c r="G2470" s="86" t="s">
        <v>687</v>
      </c>
      <c r="H2470" s="92">
        <v>0</v>
      </c>
      <c r="I2470" s="99">
        <v>0</v>
      </c>
      <c r="J2470" s="99">
        <v>0</v>
      </c>
      <c r="K2470" s="99">
        <v>0</v>
      </c>
      <c r="L2470" s="99">
        <v>0</v>
      </c>
      <c r="M2470" s="99">
        <v>0</v>
      </c>
      <c r="N2470" s="99">
        <v>0</v>
      </c>
      <c r="O2470" s="99">
        <v>0</v>
      </c>
      <c r="P2470" s="99">
        <v>0</v>
      </c>
      <c r="Q2470" s="99">
        <v>0</v>
      </c>
      <c r="R2470" s="99">
        <v>0</v>
      </c>
      <c r="S2470" s="99">
        <v>0</v>
      </c>
      <c r="T2470" s="99">
        <v>0</v>
      </c>
      <c r="U2470" s="99">
        <v>0</v>
      </c>
      <c r="V2470" s="99">
        <v>0</v>
      </c>
      <c r="W2470" s="99">
        <v>0</v>
      </c>
      <c r="X2470" s="99">
        <v>0</v>
      </c>
      <c r="Y2470" s="99">
        <v>0</v>
      </c>
      <c r="Z2470" s="99">
        <v>0</v>
      </c>
      <c r="AA2470" s="99">
        <v>0</v>
      </c>
      <c r="AB2470" s="99">
        <v>0</v>
      </c>
      <c r="AC2470" s="99">
        <v>0</v>
      </c>
      <c r="AD2470" s="99">
        <v>0</v>
      </c>
    </row>
    <row r="2471" spans="4:30" hidden="1" outlineLevel="1" x14ac:dyDescent="0.2">
      <c r="D2471" s="86"/>
      <c r="F2471" s="91" t="s">
        <v>199</v>
      </c>
      <c r="G2471" s="86" t="s">
        <v>686</v>
      </c>
      <c r="H2471" s="92">
        <v>0</v>
      </c>
      <c r="I2471" s="99">
        <v>0</v>
      </c>
      <c r="J2471" s="99">
        <v>0</v>
      </c>
      <c r="K2471" s="99">
        <v>0</v>
      </c>
      <c r="L2471" s="99">
        <v>0</v>
      </c>
      <c r="M2471" s="99">
        <v>0</v>
      </c>
      <c r="N2471" s="99">
        <v>0</v>
      </c>
      <c r="O2471" s="99">
        <v>0</v>
      </c>
      <c r="P2471" s="99">
        <v>0</v>
      </c>
      <c r="Q2471" s="99">
        <v>0</v>
      </c>
      <c r="R2471" s="99">
        <v>0</v>
      </c>
      <c r="S2471" s="99">
        <v>0</v>
      </c>
      <c r="T2471" s="99">
        <v>0</v>
      </c>
      <c r="U2471" s="99">
        <v>0</v>
      </c>
      <c r="V2471" s="99">
        <v>0</v>
      </c>
      <c r="W2471" s="99">
        <v>0</v>
      </c>
      <c r="X2471" s="99">
        <v>0</v>
      </c>
      <c r="Y2471" s="99">
        <v>0</v>
      </c>
      <c r="Z2471" s="99">
        <v>0</v>
      </c>
      <c r="AA2471" s="99">
        <v>0</v>
      </c>
      <c r="AB2471" s="99">
        <v>0</v>
      </c>
      <c r="AC2471" s="99">
        <v>0</v>
      </c>
      <c r="AD2471" s="99">
        <v>0</v>
      </c>
    </row>
    <row r="2472" spans="4:30" hidden="1" outlineLevel="1" x14ac:dyDescent="0.2">
      <c r="D2472" s="86"/>
      <c r="F2472" s="91" t="s">
        <v>199</v>
      </c>
      <c r="G2472" s="86" t="s">
        <v>685</v>
      </c>
      <c r="H2472" s="92">
        <v>0</v>
      </c>
      <c r="I2472" s="99">
        <v>0</v>
      </c>
      <c r="J2472" s="99">
        <v>0</v>
      </c>
      <c r="K2472" s="99">
        <v>0</v>
      </c>
      <c r="L2472" s="99">
        <v>0</v>
      </c>
      <c r="M2472" s="99">
        <v>0</v>
      </c>
      <c r="N2472" s="99">
        <v>0</v>
      </c>
      <c r="O2472" s="99">
        <v>0</v>
      </c>
      <c r="P2472" s="99">
        <v>0</v>
      </c>
      <c r="Q2472" s="99">
        <v>0</v>
      </c>
      <c r="R2472" s="99">
        <v>0</v>
      </c>
      <c r="S2472" s="99">
        <v>0</v>
      </c>
      <c r="T2472" s="99">
        <v>0</v>
      </c>
      <c r="U2472" s="99">
        <v>0</v>
      </c>
      <c r="V2472" s="99">
        <v>0</v>
      </c>
      <c r="W2472" s="99">
        <v>0</v>
      </c>
      <c r="X2472" s="99">
        <v>0</v>
      </c>
      <c r="Y2472" s="99">
        <v>0</v>
      </c>
      <c r="Z2472" s="99">
        <v>0</v>
      </c>
      <c r="AA2472" s="99">
        <v>0</v>
      </c>
      <c r="AB2472" s="99">
        <v>0</v>
      </c>
      <c r="AC2472" s="99">
        <v>0</v>
      </c>
      <c r="AD2472" s="99">
        <v>0</v>
      </c>
    </row>
    <row r="2473" spans="4:30" hidden="1" outlineLevel="1" x14ac:dyDescent="0.2">
      <c r="D2473" s="86"/>
      <c r="F2473" s="91" t="s">
        <v>199</v>
      </c>
      <c r="G2473" s="86" t="s">
        <v>684</v>
      </c>
      <c r="H2473" s="92">
        <v>0</v>
      </c>
      <c r="I2473" s="99">
        <v>0</v>
      </c>
      <c r="J2473" s="99">
        <v>0</v>
      </c>
      <c r="K2473" s="99">
        <v>0</v>
      </c>
      <c r="L2473" s="99">
        <v>0</v>
      </c>
      <c r="M2473" s="99">
        <v>0</v>
      </c>
      <c r="N2473" s="99">
        <v>0</v>
      </c>
      <c r="O2473" s="99">
        <v>0</v>
      </c>
      <c r="P2473" s="99">
        <v>0</v>
      </c>
      <c r="Q2473" s="99">
        <v>0</v>
      </c>
      <c r="R2473" s="99">
        <v>0</v>
      </c>
      <c r="S2473" s="99">
        <v>0</v>
      </c>
      <c r="T2473" s="99">
        <v>0</v>
      </c>
      <c r="U2473" s="99">
        <v>0</v>
      </c>
      <c r="V2473" s="99">
        <v>0</v>
      </c>
      <c r="W2473" s="99">
        <v>0</v>
      </c>
      <c r="X2473" s="99">
        <v>0</v>
      </c>
      <c r="Y2473" s="99">
        <v>0</v>
      </c>
      <c r="Z2473" s="99">
        <v>0</v>
      </c>
      <c r="AA2473" s="99">
        <v>0</v>
      </c>
      <c r="AB2473" s="99">
        <v>0</v>
      </c>
      <c r="AC2473" s="99">
        <v>0</v>
      </c>
      <c r="AD2473" s="99">
        <v>0</v>
      </c>
    </row>
    <row r="2474" spans="4:30" hidden="1" outlineLevel="1" x14ac:dyDescent="0.2">
      <c r="D2474" s="86"/>
      <c r="F2474" s="91" t="s">
        <v>199</v>
      </c>
      <c r="G2474" s="86" t="s">
        <v>683</v>
      </c>
      <c r="H2474" s="92">
        <v>0</v>
      </c>
      <c r="I2474" s="99">
        <v>0</v>
      </c>
      <c r="J2474" s="99">
        <v>0</v>
      </c>
      <c r="K2474" s="99">
        <v>0</v>
      </c>
      <c r="L2474" s="99">
        <v>0</v>
      </c>
      <c r="M2474" s="99">
        <v>0</v>
      </c>
      <c r="N2474" s="99">
        <v>0</v>
      </c>
      <c r="O2474" s="99">
        <v>0</v>
      </c>
      <c r="P2474" s="99">
        <v>0</v>
      </c>
      <c r="Q2474" s="99">
        <v>0</v>
      </c>
      <c r="R2474" s="99">
        <v>0</v>
      </c>
      <c r="S2474" s="99">
        <v>0</v>
      </c>
      <c r="T2474" s="99">
        <v>0</v>
      </c>
      <c r="U2474" s="99">
        <v>0</v>
      </c>
      <c r="V2474" s="99">
        <v>0</v>
      </c>
      <c r="W2474" s="99">
        <v>0</v>
      </c>
      <c r="X2474" s="99">
        <v>0</v>
      </c>
      <c r="Y2474" s="99">
        <v>0</v>
      </c>
      <c r="Z2474" s="99">
        <v>0</v>
      </c>
      <c r="AA2474" s="99">
        <v>0</v>
      </c>
      <c r="AB2474" s="99">
        <v>0</v>
      </c>
      <c r="AC2474" s="99">
        <v>0</v>
      </c>
      <c r="AD2474" s="99">
        <v>0</v>
      </c>
    </row>
    <row r="2475" spans="4:30" hidden="1" outlineLevel="1" x14ac:dyDescent="0.2">
      <c r="D2475" s="86"/>
      <c r="F2475" s="91" t="s">
        <v>199</v>
      </c>
      <c r="G2475" s="86" t="s">
        <v>682</v>
      </c>
      <c r="H2475" s="92">
        <v>-176703.99999999997</v>
      </c>
      <c r="I2475" s="99">
        <v>-66304.12748912652</v>
      </c>
      <c r="J2475" s="99">
        <v>-4296.9359049570003</v>
      </c>
      <c r="K2475" s="99">
        <v>-14416.685765014525</v>
      </c>
      <c r="L2475" s="99">
        <v>-458.19500285382094</v>
      </c>
      <c r="M2475" s="99">
        <v>-42.240222867332726</v>
      </c>
      <c r="N2475" s="99">
        <v>-14917.120990735679</v>
      </c>
      <c r="O2475" s="99">
        <v>-13143.893571711509</v>
      </c>
      <c r="P2475" s="99">
        <v>-2436.6249577876179</v>
      </c>
      <c r="Q2475" s="99">
        <v>-1107.1400131444432</v>
      </c>
      <c r="R2475" s="99">
        <v>-51.298378365605906</v>
      </c>
      <c r="S2475" s="99">
        <v>-16738.956921009176</v>
      </c>
      <c r="T2475" s="99">
        <v>-503.69890929645584</v>
      </c>
      <c r="U2475" s="99">
        <v>-8844.1982661787006</v>
      </c>
      <c r="V2475" s="99">
        <v>-50213.685831168426</v>
      </c>
      <c r="W2475" s="99">
        <v>-9526.7114365535981</v>
      </c>
      <c r="X2475" s="99">
        <v>-69088.294443197185</v>
      </c>
      <c r="Y2475" s="99">
        <v>-3561.0769711327271</v>
      </c>
      <c r="Z2475" s="99">
        <v>-57.968656183236604</v>
      </c>
      <c r="AA2475" s="99">
        <v>-3619.0456273159639</v>
      </c>
      <c r="AB2475" s="99">
        <v>-64.659372951361291</v>
      </c>
      <c r="AC2475" s="99">
        <v>-1398.1723559186999</v>
      </c>
      <c r="AD2475" s="99">
        <v>-276.68689478838564</v>
      </c>
    </row>
    <row r="2476" spans="4:30" hidden="1" outlineLevel="1" x14ac:dyDescent="0.2">
      <c r="D2476" s="86"/>
      <c r="F2476" s="91" t="s">
        <v>199</v>
      </c>
      <c r="G2476" s="86" t="s">
        <v>681</v>
      </c>
      <c r="H2476" s="92">
        <v>0</v>
      </c>
      <c r="I2476" s="99">
        <v>0</v>
      </c>
      <c r="J2476" s="99">
        <v>0</v>
      </c>
      <c r="K2476" s="99">
        <v>0</v>
      </c>
      <c r="L2476" s="99">
        <v>0</v>
      </c>
      <c r="M2476" s="99">
        <v>0</v>
      </c>
      <c r="N2476" s="99">
        <v>0</v>
      </c>
      <c r="O2476" s="99">
        <v>0</v>
      </c>
      <c r="P2476" s="99">
        <v>0</v>
      </c>
      <c r="Q2476" s="99">
        <v>0</v>
      </c>
      <c r="R2476" s="99">
        <v>0</v>
      </c>
      <c r="S2476" s="99">
        <v>0</v>
      </c>
      <c r="T2476" s="99">
        <v>0</v>
      </c>
      <c r="U2476" s="99">
        <v>0</v>
      </c>
      <c r="V2476" s="99">
        <v>0</v>
      </c>
      <c r="W2476" s="99">
        <v>0</v>
      </c>
      <c r="X2476" s="99">
        <v>0</v>
      </c>
      <c r="Y2476" s="99">
        <v>0</v>
      </c>
      <c r="Z2476" s="99">
        <v>0</v>
      </c>
      <c r="AA2476" s="99">
        <v>0</v>
      </c>
      <c r="AB2476" s="99">
        <v>0</v>
      </c>
      <c r="AC2476" s="99">
        <v>0</v>
      </c>
      <c r="AD2476" s="99">
        <v>0</v>
      </c>
    </row>
    <row r="2477" spans="4:30" collapsed="1" x14ac:dyDescent="0.2">
      <c r="D2477" s="86" t="s">
        <v>391</v>
      </c>
      <c r="E2477" s="104">
        <v>-176704</v>
      </c>
      <c r="F2477" s="102" t="s">
        <v>199</v>
      </c>
      <c r="G2477" s="86" t="s">
        <v>679</v>
      </c>
      <c r="H2477" s="92">
        <v>-176703.99999999997</v>
      </c>
      <c r="I2477" s="99">
        <v>-66304.12748912652</v>
      </c>
      <c r="J2477" s="99">
        <v>-4296.9359049570003</v>
      </c>
      <c r="K2477" s="99">
        <v>-14416.685765014525</v>
      </c>
      <c r="L2477" s="99">
        <v>-458.19500285382094</v>
      </c>
      <c r="M2477" s="99">
        <v>-42.240222867332726</v>
      </c>
      <c r="N2477" s="99">
        <v>-14917.120990735679</v>
      </c>
      <c r="O2477" s="99">
        <v>-13143.893571711509</v>
      </c>
      <c r="P2477" s="99">
        <v>-2436.6249577876179</v>
      </c>
      <c r="Q2477" s="99">
        <v>-1107.1400131444432</v>
      </c>
      <c r="R2477" s="99">
        <v>-51.298378365605906</v>
      </c>
      <c r="S2477" s="99">
        <v>-16738.956921009176</v>
      </c>
      <c r="T2477" s="99">
        <v>-503.69890929645584</v>
      </c>
      <c r="U2477" s="99">
        <v>-8844.1982661787006</v>
      </c>
      <c r="V2477" s="99">
        <v>-50213.685831168426</v>
      </c>
      <c r="W2477" s="99">
        <v>-9526.7114365535981</v>
      </c>
      <c r="X2477" s="99">
        <v>-69088.294443197185</v>
      </c>
      <c r="Y2477" s="99">
        <v>-3561.0769711327271</v>
      </c>
      <c r="Z2477" s="99">
        <v>-57.968656183236604</v>
      </c>
      <c r="AA2477" s="99">
        <v>-3619.0456273159639</v>
      </c>
      <c r="AB2477" s="99">
        <v>-64.659372951361291</v>
      </c>
      <c r="AC2477" s="99">
        <v>-1398.1723559186999</v>
      </c>
      <c r="AD2477" s="99">
        <v>-276.68689478838564</v>
      </c>
    </row>
    <row r="2478" spans="4:30" hidden="1" outlineLevel="1" x14ac:dyDescent="0.2">
      <c r="D2478" s="86"/>
      <c r="F2478" s="91" t="s">
        <v>201</v>
      </c>
      <c r="G2478" s="86" t="s">
        <v>687</v>
      </c>
      <c r="H2478" s="92">
        <v>884390.99999999988</v>
      </c>
      <c r="I2478" s="99">
        <v>435635.96351316839</v>
      </c>
      <c r="J2478" s="99">
        <v>21535.042301327143</v>
      </c>
      <c r="K2478" s="99">
        <v>78881.625759576127</v>
      </c>
      <c r="L2478" s="99">
        <v>2482.9135177657313</v>
      </c>
      <c r="M2478" s="99">
        <v>232.83968478896028</v>
      </c>
      <c r="N2478" s="99">
        <v>81597.378962130824</v>
      </c>
      <c r="O2478" s="99">
        <v>59962.306463167159</v>
      </c>
      <c r="P2478" s="99">
        <v>11172.724632816049</v>
      </c>
      <c r="Q2478" s="99">
        <v>5048.746225431546</v>
      </c>
      <c r="R2478" s="99">
        <v>227.03647422381312</v>
      </c>
      <c r="S2478" s="99">
        <v>76410.813795638576</v>
      </c>
      <c r="T2478" s="99">
        <v>2094.6369485386217</v>
      </c>
      <c r="U2478" s="99">
        <v>34278.376774730961</v>
      </c>
      <c r="V2478" s="99">
        <v>181162.18442350798</v>
      </c>
      <c r="W2478" s="99">
        <v>32714.887877027137</v>
      </c>
      <c r="X2478" s="99">
        <v>250250.0860238047</v>
      </c>
      <c r="Y2478" s="99">
        <v>18414.329166619576</v>
      </c>
      <c r="Z2478" s="99">
        <v>308.43297474391613</v>
      </c>
      <c r="AA2478" s="99">
        <v>18722.762141363492</v>
      </c>
      <c r="AB2478" s="99">
        <v>238.953262566662</v>
      </c>
      <c r="AC2478" s="99">
        <v>0</v>
      </c>
      <c r="AD2478" s="99">
        <v>0</v>
      </c>
    </row>
    <row r="2479" spans="4:30" hidden="1" outlineLevel="1" x14ac:dyDescent="0.2">
      <c r="D2479" s="86"/>
      <c r="F2479" s="91" t="s">
        <v>201</v>
      </c>
      <c r="G2479" s="86" t="s">
        <v>686</v>
      </c>
      <c r="H2479" s="92">
        <v>0</v>
      </c>
      <c r="I2479" s="99">
        <v>0</v>
      </c>
      <c r="J2479" s="99">
        <v>0</v>
      </c>
      <c r="K2479" s="99">
        <v>0</v>
      </c>
      <c r="L2479" s="99">
        <v>0</v>
      </c>
      <c r="M2479" s="99">
        <v>0</v>
      </c>
      <c r="N2479" s="99">
        <v>0</v>
      </c>
      <c r="O2479" s="99">
        <v>0</v>
      </c>
      <c r="P2479" s="99">
        <v>0</v>
      </c>
      <c r="Q2479" s="99">
        <v>0</v>
      </c>
      <c r="R2479" s="99">
        <v>0</v>
      </c>
      <c r="S2479" s="99">
        <v>0</v>
      </c>
      <c r="T2479" s="99">
        <v>0</v>
      </c>
      <c r="U2479" s="99">
        <v>0</v>
      </c>
      <c r="V2479" s="99">
        <v>0</v>
      </c>
      <c r="W2479" s="99">
        <v>0</v>
      </c>
      <c r="X2479" s="99">
        <v>0</v>
      </c>
      <c r="Y2479" s="99">
        <v>0</v>
      </c>
      <c r="Z2479" s="99">
        <v>0</v>
      </c>
      <c r="AA2479" s="99">
        <v>0</v>
      </c>
      <c r="AB2479" s="99">
        <v>0</v>
      </c>
      <c r="AC2479" s="99">
        <v>0</v>
      </c>
      <c r="AD2479" s="99">
        <v>0</v>
      </c>
    </row>
    <row r="2480" spans="4:30" hidden="1" outlineLevel="1" x14ac:dyDescent="0.2">
      <c r="D2480" s="86"/>
      <c r="F2480" s="91" t="s">
        <v>201</v>
      </c>
      <c r="G2480" s="86" t="s">
        <v>685</v>
      </c>
      <c r="H2480" s="92">
        <v>0</v>
      </c>
      <c r="I2480" s="99">
        <v>0</v>
      </c>
      <c r="J2480" s="99">
        <v>0</v>
      </c>
      <c r="K2480" s="99">
        <v>0</v>
      </c>
      <c r="L2480" s="99">
        <v>0</v>
      </c>
      <c r="M2480" s="99">
        <v>0</v>
      </c>
      <c r="N2480" s="99">
        <v>0</v>
      </c>
      <c r="O2480" s="99">
        <v>0</v>
      </c>
      <c r="P2480" s="99">
        <v>0</v>
      </c>
      <c r="Q2480" s="99">
        <v>0</v>
      </c>
      <c r="R2480" s="99">
        <v>0</v>
      </c>
      <c r="S2480" s="99">
        <v>0</v>
      </c>
      <c r="T2480" s="99">
        <v>0</v>
      </c>
      <c r="U2480" s="99">
        <v>0</v>
      </c>
      <c r="V2480" s="99">
        <v>0</v>
      </c>
      <c r="W2480" s="99">
        <v>0</v>
      </c>
      <c r="X2480" s="99">
        <v>0</v>
      </c>
      <c r="Y2480" s="99">
        <v>0</v>
      </c>
      <c r="Z2480" s="99">
        <v>0</v>
      </c>
      <c r="AA2480" s="99">
        <v>0</v>
      </c>
      <c r="AB2480" s="99">
        <v>0</v>
      </c>
      <c r="AC2480" s="99">
        <v>0</v>
      </c>
      <c r="AD2480" s="99">
        <v>0</v>
      </c>
    </row>
    <row r="2481" spans="4:30" hidden="1" outlineLevel="1" x14ac:dyDescent="0.2">
      <c r="D2481" s="86"/>
      <c r="F2481" s="91" t="s">
        <v>201</v>
      </c>
      <c r="G2481" s="86" t="s">
        <v>684</v>
      </c>
      <c r="H2481" s="92">
        <v>0</v>
      </c>
      <c r="I2481" s="99">
        <v>0</v>
      </c>
      <c r="J2481" s="99">
        <v>0</v>
      </c>
      <c r="K2481" s="99">
        <v>0</v>
      </c>
      <c r="L2481" s="99">
        <v>0</v>
      </c>
      <c r="M2481" s="99">
        <v>0</v>
      </c>
      <c r="N2481" s="99">
        <v>0</v>
      </c>
      <c r="O2481" s="99">
        <v>0</v>
      </c>
      <c r="P2481" s="99">
        <v>0</v>
      </c>
      <c r="Q2481" s="99">
        <v>0</v>
      </c>
      <c r="R2481" s="99">
        <v>0</v>
      </c>
      <c r="S2481" s="99">
        <v>0</v>
      </c>
      <c r="T2481" s="99">
        <v>0</v>
      </c>
      <c r="U2481" s="99">
        <v>0</v>
      </c>
      <c r="V2481" s="99">
        <v>0</v>
      </c>
      <c r="W2481" s="99">
        <v>0</v>
      </c>
      <c r="X2481" s="99">
        <v>0</v>
      </c>
      <c r="Y2481" s="99">
        <v>0</v>
      </c>
      <c r="Z2481" s="99">
        <v>0</v>
      </c>
      <c r="AA2481" s="99">
        <v>0</v>
      </c>
      <c r="AB2481" s="99">
        <v>0</v>
      </c>
      <c r="AC2481" s="99">
        <v>0</v>
      </c>
      <c r="AD2481" s="99">
        <v>0</v>
      </c>
    </row>
    <row r="2482" spans="4:30" hidden="1" outlineLevel="1" x14ac:dyDescent="0.2">
      <c r="D2482" s="86"/>
      <c r="F2482" s="91" t="s">
        <v>201</v>
      </c>
      <c r="G2482" s="86" t="s">
        <v>683</v>
      </c>
      <c r="H2482" s="92">
        <v>0</v>
      </c>
      <c r="I2482" s="99">
        <v>0</v>
      </c>
      <c r="J2482" s="99">
        <v>0</v>
      </c>
      <c r="K2482" s="99">
        <v>0</v>
      </c>
      <c r="L2482" s="99">
        <v>0</v>
      </c>
      <c r="M2482" s="99">
        <v>0</v>
      </c>
      <c r="N2482" s="99">
        <v>0</v>
      </c>
      <c r="O2482" s="99">
        <v>0</v>
      </c>
      <c r="P2482" s="99">
        <v>0</v>
      </c>
      <c r="Q2482" s="99">
        <v>0</v>
      </c>
      <c r="R2482" s="99">
        <v>0</v>
      </c>
      <c r="S2482" s="99">
        <v>0</v>
      </c>
      <c r="T2482" s="99">
        <v>0</v>
      </c>
      <c r="U2482" s="99">
        <v>0</v>
      </c>
      <c r="V2482" s="99">
        <v>0</v>
      </c>
      <c r="W2482" s="99">
        <v>0</v>
      </c>
      <c r="X2482" s="99">
        <v>0</v>
      </c>
      <c r="Y2482" s="99">
        <v>0</v>
      </c>
      <c r="Z2482" s="99">
        <v>0</v>
      </c>
      <c r="AA2482" s="99">
        <v>0</v>
      </c>
      <c r="AB2482" s="99">
        <v>0</v>
      </c>
      <c r="AC2482" s="99">
        <v>0</v>
      </c>
      <c r="AD2482" s="99">
        <v>0</v>
      </c>
    </row>
    <row r="2483" spans="4:30" hidden="1" outlineLevel="1" x14ac:dyDescent="0.2">
      <c r="D2483" s="86"/>
      <c r="F2483" s="91" t="s">
        <v>201</v>
      </c>
      <c r="G2483" s="86" t="s">
        <v>682</v>
      </c>
      <c r="H2483" s="92">
        <v>0</v>
      </c>
      <c r="I2483" s="99">
        <v>0</v>
      </c>
      <c r="J2483" s="99">
        <v>0</v>
      </c>
      <c r="K2483" s="99">
        <v>0</v>
      </c>
      <c r="L2483" s="99">
        <v>0</v>
      </c>
      <c r="M2483" s="99">
        <v>0</v>
      </c>
      <c r="N2483" s="99">
        <v>0</v>
      </c>
      <c r="O2483" s="99">
        <v>0</v>
      </c>
      <c r="P2483" s="99">
        <v>0</v>
      </c>
      <c r="Q2483" s="99">
        <v>0</v>
      </c>
      <c r="R2483" s="99">
        <v>0</v>
      </c>
      <c r="S2483" s="99">
        <v>0</v>
      </c>
      <c r="T2483" s="99">
        <v>0</v>
      </c>
      <c r="U2483" s="99">
        <v>0</v>
      </c>
      <c r="V2483" s="99">
        <v>0</v>
      </c>
      <c r="W2483" s="99">
        <v>0</v>
      </c>
      <c r="X2483" s="99">
        <v>0</v>
      </c>
      <c r="Y2483" s="99">
        <v>0</v>
      </c>
      <c r="Z2483" s="99">
        <v>0</v>
      </c>
      <c r="AA2483" s="99">
        <v>0</v>
      </c>
      <c r="AB2483" s="99">
        <v>0</v>
      </c>
      <c r="AC2483" s="99">
        <v>0</v>
      </c>
      <c r="AD2483" s="99">
        <v>0</v>
      </c>
    </row>
    <row r="2484" spans="4:30" hidden="1" outlineLevel="1" x14ac:dyDescent="0.2">
      <c r="D2484" s="86"/>
      <c r="F2484" s="91" t="s">
        <v>201</v>
      </c>
      <c r="G2484" s="86" t="s">
        <v>681</v>
      </c>
      <c r="H2484" s="92">
        <v>0</v>
      </c>
      <c r="I2484" s="99">
        <v>0</v>
      </c>
      <c r="J2484" s="99">
        <v>0</v>
      </c>
      <c r="K2484" s="99">
        <v>0</v>
      </c>
      <c r="L2484" s="99">
        <v>0</v>
      </c>
      <c r="M2484" s="99">
        <v>0</v>
      </c>
      <c r="N2484" s="99">
        <v>0</v>
      </c>
      <c r="O2484" s="99">
        <v>0</v>
      </c>
      <c r="P2484" s="99">
        <v>0</v>
      </c>
      <c r="Q2484" s="99">
        <v>0</v>
      </c>
      <c r="R2484" s="99">
        <v>0</v>
      </c>
      <c r="S2484" s="99">
        <v>0</v>
      </c>
      <c r="T2484" s="99">
        <v>0</v>
      </c>
      <c r="U2484" s="99">
        <v>0</v>
      </c>
      <c r="V2484" s="99">
        <v>0</v>
      </c>
      <c r="W2484" s="99">
        <v>0</v>
      </c>
      <c r="X2484" s="99">
        <v>0</v>
      </c>
      <c r="Y2484" s="99">
        <v>0</v>
      </c>
      <c r="Z2484" s="99">
        <v>0</v>
      </c>
      <c r="AA2484" s="99">
        <v>0</v>
      </c>
      <c r="AB2484" s="99">
        <v>0</v>
      </c>
      <c r="AC2484" s="99">
        <v>0</v>
      </c>
      <c r="AD2484" s="99">
        <v>0</v>
      </c>
    </row>
    <row r="2485" spans="4:30" collapsed="1" x14ac:dyDescent="0.2">
      <c r="D2485" s="86" t="s">
        <v>390</v>
      </c>
      <c r="E2485" s="104">
        <v>884391</v>
      </c>
      <c r="F2485" s="102" t="s">
        <v>201</v>
      </c>
      <c r="G2485" s="86" t="s">
        <v>679</v>
      </c>
      <c r="H2485" s="92">
        <v>884390.99999999988</v>
      </c>
      <c r="I2485" s="99">
        <v>435635.96351316839</v>
      </c>
      <c r="J2485" s="99">
        <v>21535.042301327143</v>
      </c>
      <c r="K2485" s="99">
        <v>78881.625759576127</v>
      </c>
      <c r="L2485" s="99">
        <v>2482.9135177657313</v>
      </c>
      <c r="M2485" s="99">
        <v>232.83968478896028</v>
      </c>
      <c r="N2485" s="99">
        <v>81597.378962130824</v>
      </c>
      <c r="O2485" s="99">
        <v>59962.306463167159</v>
      </c>
      <c r="P2485" s="99">
        <v>11172.724632816049</v>
      </c>
      <c r="Q2485" s="99">
        <v>5048.746225431546</v>
      </c>
      <c r="R2485" s="99">
        <v>227.03647422381312</v>
      </c>
      <c r="S2485" s="99">
        <v>76410.813795638576</v>
      </c>
      <c r="T2485" s="99">
        <v>2094.6369485386217</v>
      </c>
      <c r="U2485" s="99">
        <v>34278.376774730961</v>
      </c>
      <c r="V2485" s="99">
        <v>181162.18442350798</v>
      </c>
      <c r="W2485" s="99">
        <v>32714.887877027137</v>
      </c>
      <c r="X2485" s="99">
        <v>250250.0860238047</v>
      </c>
      <c r="Y2485" s="99">
        <v>18414.329166619576</v>
      </c>
      <c r="Z2485" s="99">
        <v>308.43297474391613</v>
      </c>
      <c r="AA2485" s="99">
        <v>18722.762141363492</v>
      </c>
      <c r="AB2485" s="99">
        <v>238.953262566662</v>
      </c>
      <c r="AC2485" s="99">
        <v>0</v>
      </c>
      <c r="AD2485" s="99">
        <v>0</v>
      </c>
    </row>
    <row r="2486" spans="4:30" hidden="1" outlineLevel="1" x14ac:dyDescent="0.2">
      <c r="D2486" s="86"/>
      <c r="F2486" s="91" t="s">
        <v>219</v>
      </c>
      <c r="G2486" s="86" t="s">
        <v>687</v>
      </c>
      <c r="H2486" s="92">
        <v>-6947.0532663450858</v>
      </c>
      <c r="I2486" s="99">
        <v>-3422.0002727996389</v>
      </c>
      <c r="J2486" s="99">
        <v>-169.16170105791932</v>
      </c>
      <c r="K2486" s="99">
        <v>-619.62961618523275</v>
      </c>
      <c r="L2486" s="99">
        <v>-19.50374038592296</v>
      </c>
      <c r="M2486" s="99">
        <v>-1.8289983646915298</v>
      </c>
      <c r="N2486" s="99">
        <v>-640.9623549358472</v>
      </c>
      <c r="O2486" s="99">
        <v>-471.01489835664376</v>
      </c>
      <c r="P2486" s="99">
        <v>-87.763798087473688</v>
      </c>
      <c r="Q2486" s="99">
        <v>-39.658826193766835</v>
      </c>
      <c r="R2486" s="99">
        <v>-1.7834130829418353</v>
      </c>
      <c r="S2486" s="99">
        <v>-600.22093572082611</v>
      </c>
      <c r="T2486" s="99">
        <v>-16.453756828317271</v>
      </c>
      <c r="U2486" s="99">
        <v>-269.2629270740004</v>
      </c>
      <c r="V2486" s="99">
        <v>-1423.062135455406</v>
      </c>
      <c r="W2486" s="99">
        <v>-256.98143545582741</v>
      </c>
      <c r="X2486" s="99">
        <v>-1965.760254813551</v>
      </c>
      <c r="Y2486" s="99">
        <v>-144.64792787863982</v>
      </c>
      <c r="Z2486" s="99">
        <v>-2.4227975009280449</v>
      </c>
      <c r="AA2486" s="99">
        <v>-147.07072537956788</v>
      </c>
      <c r="AB2486" s="99">
        <v>-1.877021637734378</v>
      </c>
      <c r="AC2486" s="99">
        <v>0</v>
      </c>
      <c r="AD2486" s="99">
        <v>0</v>
      </c>
    </row>
    <row r="2487" spans="4:30" hidden="1" outlineLevel="1" x14ac:dyDescent="0.2">
      <c r="D2487" s="86"/>
      <c r="F2487" s="91" t="s">
        <v>219</v>
      </c>
      <c r="G2487" s="86" t="s">
        <v>686</v>
      </c>
      <c r="H2487" s="92">
        <v>-3682.0911860418137</v>
      </c>
      <c r="I2487" s="99">
        <v>-1813.7354875554711</v>
      </c>
      <c r="J2487" s="99">
        <v>-89.659426033003854</v>
      </c>
      <c r="K2487" s="99">
        <v>-328.41733910677993</v>
      </c>
      <c r="L2487" s="99">
        <v>-10.337411822903304</v>
      </c>
      <c r="M2487" s="99">
        <v>-0.96940940276663268</v>
      </c>
      <c r="N2487" s="99">
        <v>-339.72416033244986</v>
      </c>
      <c r="O2487" s="99">
        <v>-249.64826657300441</v>
      </c>
      <c r="P2487" s="99">
        <v>-46.516745302207099</v>
      </c>
      <c r="Q2487" s="99">
        <v>-21.020051060247535</v>
      </c>
      <c r="R2487" s="99">
        <v>-0.94524819977760044</v>
      </c>
      <c r="S2487" s="99">
        <v>-318.13031113523664</v>
      </c>
      <c r="T2487" s="99">
        <v>-8.7208533851787049</v>
      </c>
      <c r="U2487" s="99">
        <v>-142.71527977337772</v>
      </c>
      <c r="V2487" s="99">
        <v>-754.25426367961711</v>
      </c>
      <c r="W2487" s="99">
        <v>-136.20581881130383</v>
      </c>
      <c r="X2487" s="99">
        <v>-1041.8962156494774</v>
      </c>
      <c r="Y2487" s="99">
        <v>-76.666586522570512</v>
      </c>
      <c r="Z2487" s="99">
        <v>-1.2841360187849393</v>
      </c>
      <c r="AA2487" s="99">
        <v>-77.950722541355447</v>
      </c>
      <c r="AB2487" s="99">
        <v>-0.99486279481885442</v>
      </c>
      <c r="AC2487" s="99">
        <v>0</v>
      </c>
      <c r="AD2487" s="99">
        <v>0</v>
      </c>
    </row>
    <row r="2488" spans="4:30" hidden="1" outlineLevel="1" x14ac:dyDescent="0.2">
      <c r="D2488" s="86"/>
      <c r="F2488" s="91" t="s">
        <v>219</v>
      </c>
      <c r="G2488" s="86" t="s">
        <v>685</v>
      </c>
      <c r="H2488" s="92">
        <v>-808.84489205235434</v>
      </c>
      <c r="I2488" s="99">
        <v>-393.80023573893914</v>
      </c>
      <c r="J2488" s="99">
        <v>-19.00531452863072</v>
      </c>
      <c r="K2488" s="99">
        <v>-69.140404983021654</v>
      </c>
      <c r="L2488" s="99">
        <v>-2.1356820572388804</v>
      </c>
      <c r="M2488" s="99">
        <v>-0.26598790531080457</v>
      </c>
      <c r="N2488" s="99">
        <v>-71.542074945571343</v>
      </c>
      <c r="O2488" s="99">
        <v>-52.236656616415743</v>
      </c>
      <c r="P2488" s="99">
        <v>-9.7107335384592623</v>
      </c>
      <c r="Q2488" s="99">
        <v>-5.7780021625192424</v>
      </c>
      <c r="R2488" s="99">
        <v>0</v>
      </c>
      <c r="S2488" s="99">
        <v>-67.725392317394252</v>
      </c>
      <c r="T2488" s="99">
        <v>-1.824014355935762</v>
      </c>
      <c r="U2488" s="99">
        <v>-29.860156417925833</v>
      </c>
      <c r="V2488" s="99">
        <v>-208.02624727847638</v>
      </c>
      <c r="W2488" s="99">
        <v>0</v>
      </c>
      <c r="X2488" s="99">
        <v>-239.71041805233796</v>
      </c>
      <c r="Y2488" s="99">
        <v>-15.72170323536348</v>
      </c>
      <c r="Z2488" s="99">
        <v>-0.26208122006143891</v>
      </c>
      <c r="AA2488" s="99">
        <v>-15.983784455424919</v>
      </c>
      <c r="AB2488" s="99">
        <v>-0.20994193375767417</v>
      </c>
      <c r="AC2488" s="99">
        <v>-0.71384745588339193</v>
      </c>
      <c r="AD2488" s="99">
        <v>-0.15388262441490499</v>
      </c>
    </row>
    <row r="2489" spans="4:30" hidden="1" outlineLevel="1" x14ac:dyDescent="0.2">
      <c r="D2489" s="86"/>
      <c r="F2489" s="91" t="s">
        <v>219</v>
      </c>
      <c r="G2489" s="86" t="s">
        <v>684</v>
      </c>
      <c r="H2489" s="92">
        <v>-3711.2370596194378</v>
      </c>
      <c r="I2489" s="99">
        <v>-2480.3780131614635</v>
      </c>
      <c r="J2489" s="99">
        <v>-116.91854442200639</v>
      </c>
      <c r="K2489" s="99">
        <v>-424.53841048038504</v>
      </c>
      <c r="L2489" s="99">
        <v>-13.120445941252308</v>
      </c>
      <c r="M2489" s="99">
        <v>0</v>
      </c>
      <c r="N2489" s="99">
        <v>-437.65885642163732</v>
      </c>
      <c r="O2489" s="99">
        <v>-318.32960489083445</v>
      </c>
      <c r="P2489" s="99">
        <v>-59.288910332595862</v>
      </c>
      <c r="Q2489" s="99">
        <v>0</v>
      </c>
      <c r="R2489" s="99">
        <v>0</v>
      </c>
      <c r="S2489" s="99">
        <v>-377.61851522343034</v>
      </c>
      <c r="T2489" s="99">
        <v>-11.348254242734923</v>
      </c>
      <c r="U2489" s="99">
        <v>-183.02166158243827</v>
      </c>
      <c r="V2489" s="99">
        <v>0</v>
      </c>
      <c r="W2489" s="99">
        <v>0</v>
      </c>
      <c r="X2489" s="99">
        <v>-194.36991582517319</v>
      </c>
      <c r="Y2489" s="99">
        <v>-95.991004907362651</v>
      </c>
      <c r="Z2489" s="99">
        <v>-1.6015057198636264</v>
      </c>
      <c r="AA2489" s="99">
        <v>-97.592510627226275</v>
      </c>
      <c r="AB2489" s="99">
        <v>-1.2974879778823691</v>
      </c>
      <c r="AC2489" s="99">
        <v>-4.445013552773398</v>
      </c>
      <c r="AD2489" s="99">
        <v>-0.95820240784373589</v>
      </c>
    </row>
    <row r="2490" spans="4:30" hidden="1" outlineLevel="1" x14ac:dyDescent="0.2">
      <c r="D2490" s="86"/>
      <c r="F2490" s="91" t="s">
        <v>219</v>
      </c>
      <c r="G2490" s="86" t="s">
        <v>683</v>
      </c>
      <c r="H2490" s="92">
        <v>-1909.747989084852</v>
      </c>
      <c r="I2490" s="99">
        <v>-1427.9213436361767</v>
      </c>
      <c r="J2490" s="99">
        <v>-68.840543068611737</v>
      </c>
      <c r="K2490" s="99">
        <v>-207.7206068688663</v>
      </c>
      <c r="L2490" s="99">
        <v>0</v>
      </c>
      <c r="M2490" s="99">
        <v>0</v>
      </c>
      <c r="N2490" s="99">
        <v>-207.7206068688663</v>
      </c>
      <c r="O2490" s="99">
        <v>-132.36037919488868</v>
      </c>
      <c r="P2490" s="99">
        <v>0</v>
      </c>
      <c r="Q2490" s="99">
        <v>0</v>
      </c>
      <c r="R2490" s="99">
        <v>0</v>
      </c>
      <c r="S2490" s="99">
        <v>-132.36037919488868</v>
      </c>
      <c r="T2490" s="99">
        <v>-3.5787469790362367</v>
      </c>
      <c r="U2490" s="99">
        <v>0</v>
      </c>
      <c r="V2490" s="99">
        <v>0</v>
      </c>
      <c r="W2490" s="99">
        <v>0</v>
      </c>
      <c r="X2490" s="99">
        <v>-3.5787469790362367</v>
      </c>
      <c r="Y2490" s="99">
        <v>-48.820343997502327</v>
      </c>
      <c r="Z2490" s="99">
        <v>0</v>
      </c>
      <c r="AA2490" s="99">
        <v>-48.820343997502327</v>
      </c>
      <c r="AB2490" s="99">
        <v>-0.50661028015394993</v>
      </c>
      <c r="AC2490" s="99">
        <v>-17.201367512304124</v>
      </c>
      <c r="AD2490" s="99">
        <v>-2.7980475473118158</v>
      </c>
    </row>
    <row r="2491" spans="4:30" hidden="1" outlineLevel="1" x14ac:dyDescent="0.2">
      <c r="D2491" s="86"/>
      <c r="F2491" s="91" t="s">
        <v>219</v>
      </c>
      <c r="G2491" s="86" t="s">
        <v>682</v>
      </c>
      <c r="H2491" s="92">
        <v>-58.699696601941397</v>
      </c>
      <c r="I2491" s="99">
        <v>-22.025716266005134</v>
      </c>
      <c r="J2491" s="99">
        <v>-1.4274087396944297</v>
      </c>
      <c r="K2491" s="99">
        <v>-4.7891110581077969</v>
      </c>
      <c r="L2491" s="99">
        <v>-0.15220882182658552</v>
      </c>
      <c r="M2491" s="99">
        <v>-1.4031874019325078E-2</v>
      </c>
      <c r="N2491" s="99">
        <v>-4.9553517539537077</v>
      </c>
      <c r="O2491" s="99">
        <v>-4.3662993753829777</v>
      </c>
      <c r="P2491" s="99">
        <v>-0.80942788932254761</v>
      </c>
      <c r="Q2491" s="99">
        <v>-0.36778331485109694</v>
      </c>
      <c r="R2491" s="99">
        <v>-1.7040922934583605E-2</v>
      </c>
      <c r="S2491" s="99">
        <v>-5.5605515024912062</v>
      </c>
      <c r="T2491" s="99">
        <v>-0.16732486618543307</v>
      </c>
      <c r="U2491" s="99">
        <v>-2.9379739842454389</v>
      </c>
      <c r="V2491" s="99">
        <v>-16.680596497842664</v>
      </c>
      <c r="W2491" s="99">
        <v>-3.1646995593758014</v>
      </c>
      <c r="X2491" s="99">
        <v>-22.950594907649336</v>
      </c>
      <c r="Y2491" s="99">
        <v>-1.1829621162036603</v>
      </c>
      <c r="Z2491" s="99">
        <v>-1.9256737427439351E-2</v>
      </c>
      <c r="AA2491" s="99">
        <v>-1.2022188536310996</v>
      </c>
      <c r="AB2491" s="99">
        <v>-2.1479341580930171E-2</v>
      </c>
      <c r="AC2491" s="99">
        <v>-0.46446199910386476</v>
      </c>
      <c r="AD2491" s="99">
        <v>-9.1913237831693251E-2</v>
      </c>
    </row>
    <row r="2492" spans="4:30" hidden="1" outlineLevel="1" x14ac:dyDescent="0.2">
      <c r="D2492" s="86"/>
      <c r="F2492" s="91" t="s">
        <v>219</v>
      </c>
      <c r="G2492" s="86" t="s">
        <v>681</v>
      </c>
      <c r="H2492" s="92">
        <v>-919.32591025451757</v>
      </c>
      <c r="I2492" s="99">
        <v>-429.91233186548055</v>
      </c>
      <c r="J2492" s="99">
        <v>-112.62991287603522</v>
      </c>
      <c r="K2492" s="99">
        <v>-31.972403930218199</v>
      </c>
      <c r="L2492" s="99">
        <v>-10.320515203596093</v>
      </c>
      <c r="M2492" s="99">
        <v>-1.675227458924089</v>
      </c>
      <c r="N2492" s="99">
        <v>-43.968146592738385</v>
      </c>
      <c r="O2492" s="99">
        <v>-9.0733025175311077</v>
      </c>
      <c r="P2492" s="99">
        <v>-2.6867175832026371</v>
      </c>
      <c r="Q2492" s="99">
        <v>-5.8361872207280161</v>
      </c>
      <c r="R2492" s="99">
        <v>-1.0255578322705132</v>
      </c>
      <c r="S2492" s="99">
        <v>-18.621765153732277</v>
      </c>
      <c r="T2492" s="99">
        <v>-6.2448450398354199E-2</v>
      </c>
      <c r="U2492" s="99">
        <v>-1.5939732935698521</v>
      </c>
      <c r="V2492" s="99">
        <v>-8.5827353212262008</v>
      </c>
      <c r="W2492" s="99">
        <v>-1.5383537478071927</v>
      </c>
      <c r="X2492" s="99">
        <v>-11.7775108130016</v>
      </c>
      <c r="Y2492" s="99">
        <v>-2.5117201331702863</v>
      </c>
      <c r="Z2492" s="99">
        <v>-4.5532175689700444E-2</v>
      </c>
      <c r="AA2492" s="99">
        <v>-2.5572523088599866</v>
      </c>
      <c r="AB2492" s="99">
        <v>-4.7149063893818538E-2</v>
      </c>
      <c r="AC2492" s="99">
        <v>-267.1051247180979</v>
      </c>
      <c r="AD2492" s="99">
        <v>-32.706716862677929</v>
      </c>
    </row>
    <row r="2493" spans="4:30" collapsed="1" x14ac:dyDescent="0.2">
      <c r="D2493" s="86" t="s">
        <v>389</v>
      </c>
      <c r="E2493" s="104">
        <v>-18037</v>
      </c>
      <c r="F2493" s="102" t="s">
        <v>219</v>
      </c>
      <c r="G2493" s="86" t="s">
        <v>679</v>
      </c>
      <c r="H2493" s="92">
        <v>-18037.000000000007</v>
      </c>
      <c r="I2493" s="99">
        <v>-9989.7734010231761</v>
      </c>
      <c r="J2493" s="99">
        <v>-577.64285072590167</v>
      </c>
      <c r="K2493" s="99">
        <v>-1686.2078926126119</v>
      </c>
      <c r="L2493" s="99">
        <v>-55.570004232740125</v>
      </c>
      <c r="M2493" s="99">
        <v>-4.753655005712381</v>
      </c>
      <c r="N2493" s="99">
        <v>-1746.5315518510643</v>
      </c>
      <c r="O2493" s="99">
        <v>-1237.0294075247014</v>
      </c>
      <c r="P2493" s="99">
        <v>-206.77633273326106</v>
      </c>
      <c r="Q2493" s="99">
        <v>-72.660849952112727</v>
      </c>
      <c r="R2493" s="99">
        <v>-3.7712600379245327</v>
      </c>
      <c r="S2493" s="99">
        <v>-1520.2378502479999</v>
      </c>
      <c r="T2493" s="99">
        <v>-42.155399107786678</v>
      </c>
      <c r="U2493" s="99">
        <v>-629.39197212555746</v>
      </c>
      <c r="V2493" s="99">
        <v>-2410.6059782325683</v>
      </c>
      <c r="W2493" s="99">
        <v>-397.89030757431425</v>
      </c>
      <c r="X2493" s="99">
        <v>-3480.0436570402267</v>
      </c>
      <c r="Y2493" s="99">
        <v>-385.54224879081272</v>
      </c>
      <c r="Z2493" s="99">
        <v>-5.6353093727551888</v>
      </c>
      <c r="AA2493" s="99">
        <v>-391.17755816356794</v>
      </c>
      <c r="AB2493" s="99">
        <v>-4.954553029821974</v>
      </c>
      <c r="AC2493" s="99">
        <v>-289.92981523816269</v>
      </c>
      <c r="AD2493" s="99">
        <v>-36.708762680080085</v>
      </c>
    </row>
    <row r="2494" spans="4:30" hidden="1" outlineLevel="1" x14ac:dyDescent="0.2">
      <c r="D2494" s="86"/>
      <c r="F2494" s="91" t="s">
        <v>219</v>
      </c>
      <c r="G2494" s="86" t="s">
        <v>687</v>
      </c>
      <c r="H2494" s="92">
        <v>25827.000267674004</v>
      </c>
      <c r="I2494" s="99">
        <v>12721.941026382026</v>
      </c>
      <c r="J2494" s="99">
        <v>628.89100327880669</v>
      </c>
      <c r="K2494" s="99">
        <v>2303.5917027730202</v>
      </c>
      <c r="L2494" s="99">
        <v>72.508888136522145</v>
      </c>
      <c r="M2494" s="99">
        <v>6.7996515131538073</v>
      </c>
      <c r="N2494" s="99">
        <v>2382.9002424226965</v>
      </c>
      <c r="O2494" s="99">
        <v>1751.0880425904033</v>
      </c>
      <c r="P2494" s="99">
        <v>326.27871844284726</v>
      </c>
      <c r="Q2494" s="99">
        <v>147.4392775544286</v>
      </c>
      <c r="R2494" s="99">
        <v>6.6301795026749293</v>
      </c>
      <c r="S2494" s="99">
        <v>2231.4362180903536</v>
      </c>
      <c r="T2494" s="99">
        <v>61.169990457373338</v>
      </c>
      <c r="U2494" s="99">
        <v>1001.0364715792077</v>
      </c>
      <c r="V2494" s="99">
        <v>5290.5058798634864</v>
      </c>
      <c r="W2494" s="99">
        <v>955.37767566258037</v>
      </c>
      <c r="X2494" s="99">
        <v>7308.0900175626475</v>
      </c>
      <c r="Y2494" s="99">
        <v>537.7563592520969</v>
      </c>
      <c r="Z2494" s="99">
        <v>9.0072134624511282</v>
      </c>
      <c r="AA2494" s="99">
        <v>546.76357271454799</v>
      </c>
      <c r="AB2494" s="99">
        <v>6.9781872229260102</v>
      </c>
      <c r="AC2494" s="99">
        <v>0</v>
      </c>
      <c r="AD2494" s="99">
        <v>0</v>
      </c>
    </row>
    <row r="2495" spans="4:30" hidden="1" outlineLevel="1" x14ac:dyDescent="0.2">
      <c r="D2495" s="86"/>
      <c r="F2495" s="91" t="s">
        <v>219</v>
      </c>
      <c r="G2495" s="86" t="s">
        <v>686</v>
      </c>
      <c r="H2495" s="92">
        <v>13688.878780907016</v>
      </c>
      <c r="I2495" s="99">
        <v>6742.9088459011855</v>
      </c>
      <c r="J2495" s="99">
        <v>333.32607817647653</v>
      </c>
      <c r="K2495" s="99">
        <v>1220.9543211811406</v>
      </c>
      <c r="L2495" s="99">
        <v>38.431307157321278</v>
      </c>
      <c r="M2495" s="99">
        <v>3.6039650114719368</v>
      </c>
      <c r="N2495" s="99">
        <v>1262.9895933499338</v>
      </c>
      <c r="O2495" s="99">
        <v>928.11521668344972</v>
      </c>
      <c r="P2495" s="99">
        <v>172.93490452873533</v>
      </c>
      <c r="Q2495" s="99">
        <v>78.146063308530174</v>
      </c>
      <c r="R2495" s="99">
        <v>3.5141411146136705</v>
      </c>
      <c r="S2495" s="99">
        <v>1182.7103256353289</v>
      </c>
      <c r="T2495" s="99">
        <v>32.421441736239025</v>
      </c>
      <c r="U2495" s="99">
        <v>530.57136998855776</v>
      </c>
      <c r="V2495" s="99">
        <v>2804.0845986195268</v>
      </c>
      <c r="W2495" s="99">
        <v>506.37120287247274</v>
      </c>
      <c r="X2495" s="99">
        <v>3873.4486132167963</v>
      </c>
      <c r="Y2495" s="99">
        <v>285.02271030977926</v>
      </c>
      <c r="Z2495" s="99">
        <v>4.7740214490016575</v>
      </c>
      <c r="AA2495" s="99">
        <v>289.79673175878094</v>
      </c>
      <c r="AB2495" s="99">
        <v>3.6985928685132285</v>
      </c>
      <c r="AC2495" s="99">
        <v>0</v>
      </c>
      <c r="AD2495" s="99">
        <v>0</v>
      </c>
    </row>
    <row r="2496" spans="4:30" hidden="1" outlineLevel="1" x14ac:dyDescent="0.2">
      <c r="D2496" s="86"/>
      <c r="F2496" s="91" t="s">
        <v>219</v>
      </c>
      <c r="G2496" s="86" t="s">
        <v>685</v>
      </c>
      <c r="H2496" s="92">
        <v>3007.0357089018507</v>
      </c>
      <c r="I2496" s="99">
        <v>1464.0277544885682</v>
      </c>
      <c r="J2496" s="99">
        <v>70.65589460729953</v>
      </c>
      <c r="K2496" s="99">
        <v>257.0426898343128</v>
      </c>
      <c r="L2496" s="99">
        <v>7.9398068431673989</v>
      </c>
      <c r="M2496" s="99">
        <v>0.9888609512957427</v>
      </c>
      <c r="N2496" s="99">
        <v>265.97135762877593</v>
      </c>
      <c r="O2496" s="99">
        <v>194.19976969952731</v>
      </c>
      <c r="P2496" s="99">
        <v>36.10151068109576</v>
      </c>
      <c r="Q2496" s="99">
        <v>21.480829018677735</v>
      </c>
      <c r="R2496" s="99">
        <v>0</v>
      </c>
      <c r="S2496" s="99">
        <v>251.78210939930079</v>
      </c>
      <c r="T2496" s="99">
        <v>6.781122506604671</v>
      </c>
      <c r="U2496" s="99">
        <v>111.01084707880661</v>
      </c>
      <c r="V2496" s="99">
        <v>773.37739299803252</v>
      </c>
      <c r="W2496" s="99">
        <v>0</v>
      </c>
      <c r="X2496" s="99">
        <v>891.16936258344379</v>
      </c>
      <c r="Y2496" s="99">
        <v>58.448441101654012</v>
      </c>
      <c r="Z2496" s="99">
        <v>0.97433710109440852</v>
      </c>
      <c r="AA2496" s="99">
        <v>59.422778202748418</v>
      </c>
      <c r="AB2496" s="99">
        <v>0.78049932417001722</v>
      </c>
      <c r="AC2496" s="99">
        <v>2.6538645562852321</v>
      </c>
      <c r="AD2496" s="99">
        <v>0.57208811125829517</v>
      </c>
    </row>
    <row r="2497" spans="4:30" hidden="1" outlineLevel="1" x14ac:dyDescent="0.2">
      <c r="D2497" s="86"/>
      <c r="F2497" s="91" t="s">
        <v>219</v>
      </c>
      <c r="G2497" s="86" t="s">
        <v>684</v>
      </c>
      <c r="H2497" s="92">
        <v>13797.234144804619</v>
      </c>
      <c r="I2497" s="99">
        <v>9221.2800382854748</v>
      </c>
      <c r="J2497" s="99">
        <v>434.66706851261631</v>
      </c>
      <c r="K2497" s="99">
        <v>1578.3028027483895</v>
      </c>
      <c r="L2497" s="99">
        <v>48.777769198681312</v>
      </c>
      <c r="M2497" s="99">
        <v>0</v>
      </c>
      <c r="N2497" s="99">
        <v>1627.0805719470709</v>
      </c>
      <c r="O2497" s="99">
        <v>1183.4512383189995</v>
      </c>
      <c r="P2497" s="99">
        <v>220.41787277610177</v>
      </c>
      <c r="Q2497" s="99">
        <v>0</v>
      </c>
      <c r="R2497" s="99">
        <v>0</v>
      </c>
      <c r="S2497" s="99">
        <v>1403.8691110951013</v>
      </c>
      <c r="T2497" s="99">
        <v>42.189307340513004</v>
      </c>
      <c r="U2497" s="99">
        <v>680.41805949281922</v>
      </c>
      <c r="V2497" s="99">
        <v>0</v>
      </c>
      <c r="W2497" s="99">
        <v>0</v>
      </c>
      <c r="X2497" s="99">
        <v>722.60736683333221</v>
      </c>
      <c r="Y2497" s="99">
        <v>356.86493458269723</v>
      </c>
      <c r="Z2497" s="99">
        <v>5.953904061161797</v>
      </c>
      <c r="AA2497" s="99">
        <v>362.81883864385901</v>
      </c>
      <c r="AB2497" s="99">
        <v>4.8236599126728477</v>
      </c>
      <c r="AC2497" s="99">
        <v>16.525188711802016</v>
      </c>
      <c r="AD2497" s="99">
        <v>3.5623008626916643</v>
      </c>
    </row>
    <row r="2498" spans="4:30" hidden="1" outlineLevel="1" x14ac:dyDescent="0.2">
      <c r="D2498" s="86"/>
      <c r="F2498" s="91" t="s">
        <v>219</v>
      </c>
      <c r="G2498" s="86" t="s">
        <v>683</v>
      </c>
      <c r="H2498" s="92">
        <v>7099.8536982909472</v>
      </c>
      <c r="I2498" s="99">
        <v>5308.5709163867314</v>
      </c>
      <c r="J2498" s="99">
        <v>255.92789577029598</v>
      </c>
      <c r="K2498" s="99">
        <v>772.24111627203513</v>
      </c>
      <c r="L2498" s="99">
        <v>0</v>
      </c>
      <c r="M2498" s="99">
        <v>0</v>
      </c>
      <c r="N2498" s="99">
        <v>772.24111627203513</v>
      </c>
      <c r="O2498" s="99">
        <v>492.07504503478719</v>
      </c>
      <c r="P2498" s="99">
        <v>0</v>
      </c>
      <c r="Q2498" s="99">
        <v>0</v>
      </c>
      <c r="R2498" s="99">
        <v>0</v>
      </c>
      <c r="S2498" s="99">
        <v>492.07504503478719</v>
      </c>
      <c r="T2498" s="99">
        <v>13.304676910032372</v>
      </c>
      <c r="U2498" s="99">
        <v>0</v>
      </c>
      <c r="V2498" s="99">
        <v>0</v>
      </c>
      <c r="W2498" s="99">
        <v>0</v>
      </c>
      <c r="X2498" s="99">
        <v>13.304676910032372</v>
      </c>
      <c r="Y2498" s="99">
        <v>181.49897361515306</v>
      </c>
      <c r="Z2498" s="99">
        <v>0</v>
      </c>
      <c r="AA2498" s="99">
        <v>181.49897361515306</v>
      </c>
      <c r="AB2498" s="99">
        <v>1.8834206878085749</v>
      </c>
      <c r="AC2498" s="99">
        <v>63.949376276823486</v>
      </c>
      <c r="AD2498" s="99">
        <v>10.402277337281207</v>
      </c>
    </row>
    <row r="2499" spans="4:30" hidden="1" outlineLevel="1" x14ac:dyDescent="0.2">
      <c r="D2499" s="86"/>
      <c r="F2499" s="91" t="s">
        <v>219</v>
      </c>
      <c r="G2499" s="86" t="s">
        <v>682</v>
      </c>
      <c r="H2499" s="92">
        <v>218.2273579497579</v>
      </c>
      <c r="I2499" s="99">
        <v>81.884816207420315</v>
      </c>
      <c r="J2499" s="99">
        <v>5.306665213114691</v>
      </c>
      <c r="K2499" s="99">
        <v>17.804437052307836</v>
      </c>
      <c r="L2499" s="99">
        <v>0.56586542975015353</v>
      </c>
      <c r="M2499" s="99">
        <v>5.2166177537276842E-2</v>
      </c>
      <c r="N2499" s="99">
        <v>18.422468659595268</v>
      </c>
      <c r="O2499" s="99">
        <v>16.232553690507341</v>
      </c>
      <c r="P2499" s="99">
        <v>3.009203112846524</v>
      </c>
      <c r="Q2499" s="99">
        <v>1.367304871134621</v>
      </c>
      <c r="R2499" s="99">
        <v>6.3352892848114337E-2</v>
      </c>
      <c r="S2499" s="99">
        <v>20.672414567336602</v>
      </c>
      <c r="T2499" s="99">
        <v>0.62206221804792372</v>
      </c>
      <c r="U2499" s="99">
        <v>10.922480650194718</v>
      </c>
      <c r="V2499" s="99">
        <v>62.013310348690894</v>
      </c>
      <c r="W2499" s="99">
        <v>11.7653763737597</v>
      </c>
      <c r="X2499" s="99">
        <v>85.323229590693245</v>
      </c>
      <c r="Y2499" s="99">
        <v>4.3978881002468615</v>
      </c>
      <c r="Z2499" s="99">
        <v>7.1590607359004993E-2</v>
      </c>
      <c r="AA2499" s="99">
        <v>4.4694787076058669</v>
      </c>
      <c r="AB2499" s="99">
        <v>7.9853563732929719E-2</v>
      </c>
      <c r="AC2499" s="99">
        <v>1.7267263853140076</v>
      </c>
      <c r="AD2499" s="99">
        <v>0.34170505494494774</v>
      </c>
    </row>
    <row r="2500" spans="4:30" hidden="1" outlineLevel="1" x14ac:dyDescent="0.2">
      <c r="D2500" s="86"/>
      <c r="F2500" s="91" t="s">
        <v>219</v>
      </c>
      <c r="G2500" s="86" t="s">
        <v>681</v>
      </c>
      <c r="H2500" s="92">
        <v>3417.7700414718038</v>
      </c>
      <c r="I2500" s="99">
        <v>1598.2813841310451</v>
      </c>
      <c r="J2500" s="99">
        <v>418.72325984450947</v>
      </c>
      <c r="K2500" s="99">
        <v>118.86353151547993</v>
      </c>
      <c r="L2500" s="99">
        <v>38.368490740829387</v>
      </c>
      <c r="M2500" s="99">
        <v>6.2279787373517603</v>
      </c>
      <c r="N2500" s="99">
        <v>163.46000099366108</v>
      </c>
      <c r="O2500" s="99">
        <v>33.731738848786719</v>
      </c>
      <c r="P2500" s="99">
        <v>9.9883868858034059</v>
      </c>
      <c r="Q2500" s="99">
        <v>21.697143109892878</v>
      </c>
      <c r="R2500" s="99">
        <v>3.8127075456412669</v>
      </c>
      <c r="S2500" s="99">
        <v>69.229976390124278</v>
      </c>
      <c r="T2500" s="99">
        <v>0.23216406774474907</v>
      </c>
      <c r="U2500" s="99">
        <v>5.9259008246171758</v>
      </c>
      <c r="V2500" s="99">
        <v>31.907961396027286</v>
      </c>
      <c r="W2500" s="99">
        <v>5.7191245169905818</v>
      </c>
      <c r="X2500" s="99">
        <v>43.785150805379793</v>
      </c>
      <c r="Y2500" s="99">
        <v>9.3378003686791988</v>
      </c>
      <c r="Z2500" s="99">
        <v>0.16927457853570732</v>
      </c>
      <c r="AA2500" s="99">
        <v>9.5070749472149068</v>
      </c>
      <c r="AB2500" s="99">
        <v>0.17528566992647868</v>
      </c>
      <c r="AC2500" s="99">
        <v>993.01442829166569</v>
      </c>
      <c r="AD2500" s="99">
        <v>121.59348039827749</v>
      </c>
    </row>
    <row r="2501" spans="4:30" collapsed="1" x14ac:dyDescent="0.2">
      <c r="D2501" s="86" t="s">
        <v>388</v>
      </c>
      <c r="E2501" s="104">
        <v>67056</v>
      </c>
      <c r="F2501" s="102" t="s">
        <v>219</v>
      </c>
      <c r="G2501" s="86" t="s">
        <v>679</v>
      </c>
      <c r="H2501" s="92">
        <v>67056</v>
      </c>
      <c r="I2501" s="99">
        <v>37138.894781782452</v>
      </c>
      <c r="J2501" s="99">
        <v>2147.4978654031192</v>
      </c>
      <c r="K2501" s="99">
        <v>6268.8006013766872</v>
      </c>
      <c r="L2501" s="99">
        <v>206.59212750627165</v>
      </c>
      <c r="M2501" s="99">
        <v>17.672622390810524</v>
      </c>
      <c r="N2501" s="99">
        <v>6493.0653512737699</v>
      </c>
      <c r="O2501" s="99">
        <v>4598.8936048664618</v>
      </c>
      <c r="P2501" s="99">
        <v>768.73059642742999</v>
      </c>
      <c r="Q2501" s="99">
        <v>270.130617862664</v>
      </c>
      <c r="R2501" s="99">
        <v>14.020381055777982</v>
      </c>
      <c r="S2501" s="99">
        <v>5651.7752002123334</v>
      </c>
      <c r="T2501" s="99">
        <v>156.72076523655505</v>
      </c>
      <c r="U2501" s="99">
        <v>2339.8851296142029</v>
      </c>
      <c r="V2501" s="99">
        <v>8961.8891432257642</v>
      </c>
      <c r="W2501" s="99">
        <v>1479.2333794258034</v>
      </c>
      <c r="X2501" s="99">
        <v>12937.728417502325</v>
      </c>
      <c r="Y2501" s="99">
        <v>1433.3271073303065</v>
      </c>
      <c r="Z2501" s="99">
        <v>20.9503412596037</v>
      </c>
      <c r="AA2501" s="99">
        <v>1454.2774485899101</v>
      </c>
      <c r="AB2501" s="99">
        <v>18.419499249750086</v>
      </c>
      <c r="AC2501" s="99">
        <v>1077.8695842218906</v>
      </c>
      <c r="AD2501" s="99">
        <v>136.47185176445362</v>
      </c>
    </row>
    <row r="2502" spans="4:30" hidden="1" outlineLevel="1" x14ac:dyDescent="0.2">
      <c r="D2502" s="86"/>
      <c r="F2502" s="91" t="s">
        <v>219</v>
      </c>
      <c r="G2502" s="86" t="s">
        <v>687</v>
      </c>
      <c r="H2502" s="92">
        <v>142858.48389828249</v>
      </c>
      <c r="I2502" s="99">
        <v>70369.659210754937</v>
      </c>
      <c r="J2502" s="99">
        <v>3478.6237013413488</v>
      </c>
      <c r="K2502" s="99">
        <v>12741.999255357368</v>
      </c>
      <c r="L2502" s="99">
        <v>401.07289739330656</v>
      </c>
      <c r="M2502" s="99">
        <v>37.611332951494155</v>
      </c>
      <c r="N2502" s="99">
        <v>13180.683485702169</v>
      </c>
      <c r="O2502" s="99">
        <v>9685.9015891978215</v>
      </c>
      <c r="P2502" s="99">
        <v>1804.7656546223293</v>
      </c>
      <c r="Q2502" s="99">
        <v>815.53999458647502</v>
      </c>
      <c r="R2502" s="99">
        <v>36.673921938628325</v>
      </c>
      <c r="S2502" s="99">
        <v>12342.881160345256</v>
      </c>
      <c r="T2502" s="99">
        <v>338.35335138592819</v>
      </c>
      <c r="U2502" s="99">
        <v>5537.0949461631399</v>
      </c>
      <c r="V2502" s="99">
        <v>29263.702374225209</v>
      </c>
      <c r="W2502" s="99">
        <v>5284.5396244584135</v>
      </c>
      <c r="X2502" s="99">
        <v>40423.690296232686</v>
      </c>
      <c r="Y2502" s="99">
        <v>2974.5250084489753</v>
      </c>
      <c r="Z2502" s="99">
        <v>49.822156892317018</v>
      </c>
      <c r="AA2502" s="99">
        <v>3024.3471653412921</v>
      </c>
      <c r="AB2502" s="99">
        <v>38.59887856482208</v>
      </c>
      <c r="AC2502" s="99">
        <v>0</v>
      </c>
      <c r="AD2502" s="99">
        <v>0</v>
      </c>
    </row>
    <row r="2503" spans="4:30" hidden="1" outlineLevel="1" x14ac:dyDescent="0.2">
      <c r="D2503" s="86"/>
      <c r="F2503" s="91" t="s">
        <v>219</v>
      </c>
      <c r="G2503" s="86" t="s">
        <v>686</v>
      </c>
      <c r="H2503" s="92">
        <v>75718.141814379036</v>
      </c>
      <c r="I2503" s="99">
        <v>37297.468726766499</v>
      </c>
      <c r="J2503" s="99">
        <v>1843.7471513737037</v>
      </c>
      <c r="K2503" s="99">
        <v>6753.5401488847838</v>
      </c>
      <c r="L2503" s="99">
        <v>212.5774661332199</v>
      </c>
      <c r="M2503" s="99">
        <v>19.934834561710623</v>
      </c>
      <c r="N2503" s="99">
        <v>6986.0524495797144</v>
      </c>
      <c r="O2503" s="99">
        <v>5133.741099010902</v>
      </c>
      <c r="P2503" s="99">
        <v>956.56553289277247</v>
      </c>
      <c r="Q2503" s="99">
        <v>432.25415306356234</v>
      </c>
      <c r="R2503" s="99">
        <v>19.4379860856966</v>
      </c>
      <c r="S2503" s="99">
        <v>6541.998771052934</v>
      </c>
      <c r="T2503" s="99">
        <v>179.33472583855513</v>
      </c>
      <c r="U2503" s="99">
        <v>2934.7822329668625</v>
      </c>
      <c r="V2503" s="99">
        <v>15510.40656404449</v>
      </c>
      <c r="W2503" s="99">
        <v>2800.9223518944127</v>
      </c>
      <c r="X2503" s="99">
        <v>21425.44587474432</v>
      </c>
      <c r="Y2503" s="99">
        <v>1576.5637452832038</v>
      </c>
      <c r="Z2503" s="99">
        <v>26.406840098882331</v>
      </c>
      <c r="AA2503" s="99">
        <v>1602.9705853820863</v>
      </c>
      <c r="AB2503" s="99">
        <v>20.458255479794651</v>
      </c>
      <c r="AC2503" s="99">
        <v>0</v>
      </c>
      <c r="AD2503" s="99">
        <v>0</v>
      </c>
    </row>
    <row r="2504" spans="4:30" hidden="1" outlineLevel="1" x14ac:dyDescent="0.2">
      <c r="D2504" s="86"/>
      <c r="F2504" s="91" t="s">
        <v>219</v>
      </c>
      <c r="G2504" s="86" t="s">
        <v>685</v>
      </c>
      <c r="H2504" s="92">
        <v>16633.002592228797</v>
      </c>
      <c r="I2504" s="99">
        <v>8098.0672638557216</v>
      </c>
      <c r="J2504" s="99">
        <v>390.82331968337024</v>
      </c>
      <c r="K2504" s="99">
        <v>1421.7961275521175</v>
      </c>
      <c r="L2504" s="99">
        <v>43.917944643373644</v>
      </c>
      <c r="M2504" s="99">
        <v>5.4697477378020647</v>
      </c>
      <c r="N2504" s="99">
        <v>1471.1838199332931</v>
      </c>
      <c r="O2504" s="99">
        <v>1074.1891967761478</v>
      </c>
      <c r="P2504" s="99">
        <v>199.69051879378296</v>
      </c>
      <c r="Q2504" s="99">
        <v>118.818238071862</v>
      </c>
      <c r="R2504" s="99">
        <v>0</v>
      </c>
      <c r="S2504" s="99">
        <v>1392.6979536417928</v>
      </c>
      <c r="T2504" s="99">
        <v>37.50884231160888</v>
      </c>
      <c r="U2504" s="99">
        <v>614.04116411428117</v>
      </c>
      <c r="V2504" s="99">
        <v>4277.8302048182595</v>
      </c>
      <c r="W2504" s="99">
        <v>0</v>
      </c>
      <c r="X2504" s="99">
        <v>4929.3802112441499</v>
      </c>
      <c r="Y2504" s="99">
        <v>323.29947711547948</v>
      </c>
      <c r="Z2504" s="99">
        <v>5.3894110669295534</v>
      </c>
      <c r="AA2504" s="99">
        <v>328.68888818240902</v>
      </c>
      <c r="AB2504" s="99">
        <v>4.3172241831786158</v>
      </c>
      <c r="AC2504" s="99">
        <v>14.679485153249699</v>
      </c>
      <c r="AD2504" s="99">
        <v>3.1644263516303615</v>
      </c>
    </row>
    <row r="2505" spans="4:30" hidden="1" outlineLevel="1" x14ac:dyDescent="0.2">
      <c r="D2505" s="86"/>
      <c r="F2505" s="91" t="s">
        <v>219</v>
      </c>
      <c r="G2505" s="86" t="s">
        <v>684</v>
      </c>
      <c r="H2505" s="92">
        <v>76317.494540140004</v>
      </c>
      <c r="I2505" s="99">
        <v>51006.236582565376</v>
      </c>
      <c r="J2505" s="99">
        <v>2404.3008388374351</v>
      </c>
      <c r="K2505" s="99">
        <v>8730.1639058429955</v>
      </c>
      <c r="L2505" s="99">
        <v>269.80749151831429</v>
      </c>
      <c r="M2505" s="99">
        <v>0</v>
      </c>
      <c r="N2505" s="99">
        <v>8999.9713973613107</v>
      </c>
      <c r="O2505" s="99">
        <v>6546.09702720321</v>
      </c>
      <c r="P2505" s="99">
        <v>1219.2110118297644</v>
      </c>
      <c r="Q2505" s="99">
        <v>0</v>
      </c>
      <c r="R2505" s="99">
        <v>0</v>
      </c>
      <c r="S2505" s="99">
        <v>7765.3080390329742</v>
      </c>
      <c r="T2505" s="99">
        <v>233.36432496684887</v>
      </c>
      <c r="U2505" s="99">
        <v>3763.6384941622086</v>
      </c>
      <c r="V2505" s="99">
        <v>0</v>
      </c>
      <c r="W2505" s="99">
        <v>0</v>
      </c>
      <c r="X2505" s="99">
        <v>3997.0028191290576</v>
      </c>
      <c r="Y2505" s="99">
        <v>1973.9490836167204</v>
      </c>
      <c r="Z2505" s="99">
        <v>32.933197763504879</v>
      </c>
      <c r="AA2505" s="99">
        <v>2006.8822813802253</v>
      </c>
      <c r="AB2505" s="99">
        <v>26.681408402967648</v>
      </c>
      <c r="AC2505" s="99">
        <v>91.406798351873022</v>
      </c>
      <c r="AD2505" s="99">
        <v>19.704375078767416</v>
      </c>
    </row>
    <row r="2506" spans="4:30" hidden="1" outlineLevel="1" x14ac:dyDescent="0.2">
      <c r="D2506" s="86"/>
      <c r="F2506" s="91" t="s">
        <v>219</v>
      </c>
      <c r="G2506" s="86" t="s">
        <v>683</v>
      </c>
      <c r="H2506" s="92">
        <v>39271.859864692109</v>
      </c>
      <c r="I2506" s="99">
        <v>29363.626628011196</v>
      </c>
      <c r="J2506" s="99">
        <v>1415.6297981993596</v>
      </c>
      <c r="K2506" s="99">
        <v>4271.5450470886544</v>
      </c>
      <c r="L2506" s="99">
        <v>0</v>
      </c>
      <c r="M2506" s="99">
        <v>0</v>
      </c>
      <c r="N2506" s="99">
        <v>4271.5450470886544</v>
      </c>
      <c r="O2506" s="99">
        <v>2721.8451298749992</v>
      </c>
      <c r="P2506" s="99">
        <v>0</v>
      </c>
      <c r="Q2506" s="99">
        <v>0</v>
      </c>
      <c r="R2506" s="99">
        <v>0</v>
      </c>
      <c r="S2506" s="99">
        <v>2721.8451298749992</v>
      </c>
      <c r="T2506" s="99">
        <v>73.592982244348264</v>
      </c>
      <c r="U2506" s="99">
        <v>0</v>
      </c>
      <c r="V2506" s="99">
        <v>0</v>
      </c>
      <c r="W2506" s="99">
        <v>0</v>
      </c>
      <c r="X2506" s="99">
        <v>73.592982244348264</v>
      </c>
      <c r="Y2506" s="99">
        <v>1003.9364978908679</v>
      </c>
      <c r="Z2506" s="99">
        <v>0</v>
      </c>
      <c r="AA2506" s="99">
        <v>1003.9364978908679</v>
      </c>
      <c r="AB2506" s="99">
        <v>10.417881334045669</v>
      </c>
      <c r="AC2506" s="99">
        <v>353.72714006521232</v>
      </c>
      <c r="AD2506" s="99">
        <v>57.538759983421464</v>
      </c>
    </row>
    <row r="2507" spans="4:30" hidden="1" outlineLevel="1" x14ac:dyDescent="0.2">
      <c r="D2507" s="86"/>
      <c r="F2507" s="91" t="s">
        <v>219</v>
      </c>
      <c r="G2507" s="86" t="s">
        <v>682</v>
      </c>
      <c r="H2507" s="92">
        <v>1207.0944816944436</v>
      </c>
      <c r="I2507" s="99">
        <v>452.93454820315071</v>
      </c>
      <c r="J2507" s="99">
        <v>29.353085493640883</v>
      </c>
      <c r="K2507" s="99">
        <v>98.482783815147812</v>
      </c>
      <c r="L2507" s="99">
        <v>3.1300064485513479</v>
      </c>
      <c r="M2507" s="99">
        <v>0.28855000412385007</v>
      </c>
      <c r="N2507" s="99">
        <v>101.901340267823</v>
      </c>
      <c r="O2507" s="99">
        <v>89.788128160041893</v>
      </c>
      <c r="P2507" s="99">
        <v>16.644991287714998</v>
      </c>
      <c r="Q2507" s="99">
        <v>7.5630579971577987</v>
      </c>
      <c r="R2507" s="99">
        <v>0.35042777438539335</v>
      </c>
      <c r="S2507" s="99">
        <v>114.34660521930009</v>
      </c>
      <c r="T2507" s="99">
        <v>3.4408512192551517</v>
      </c>
      <c r="U2507" s="99">
        <v>60.41619274105782</v>
      </c>
      <c r="V2507" s="99">
        <v>343.01805885742198</v>
      </c>
      <c r="W2507" s="99">
        <v>65.078553987228361</v>
      </c>
      <c r="X2507" s="99">
        <v>471.95365680496332</v>
      </c>
      <c r="Y2507" s="99">
        <v>24.326310444265445</v>
      </c>
      <c r="Z2507" s="99">
        <v>0.395993554135885</v>
      </c>
      <c r="AA2507" s="99">
        <v>24.72230399840133</v>
      </c>
      <c r="AB2507" s="99">
        <v>0.44169895576450574</v>
      </c>
      <c r="AC2507" s="99">
        <v>9.5511484476139934</v>
      </c>
      <c r="AD2507" s="99">
        <v>1.8900943037861715</v>
      </c>
    </row>
    <row r="2508" spans="4:30" hidden="1" outlineLevel="1" x14ac:dyDescent="0.2">
      <c r="D2508" s="86"/>
      <c r="F2508" s="91" t="s">
        <v>219</v>
      </c>
      <c r="G2508" s="86" t="s">
        <v>681</v>
      </c>
      <c r="H2508" s="92">
        <v>18904.922808583102</v>
      </c>
      <c r="I2508" s="99">
        <v>8840.672668656498</v>
      </c>
      <c r="J2508" s="99">
        <v>2316.1098638777567</v>
      </c>
      <c r="K2508" s="99">
        <v>657.47720320237079</v>
      </c>
      <c r="L2508" s="99">
        <v>212.23000580368301</v>
      </c>
      <c r="M2508" s="99">
        <v>34.449203970560113</v>
      </c>
      <c r="N2508" s="99">
        <v>904.15641297661386</v>
      </c>
      <c r="O2508" s="99">
        <v>186.58245329489276</v>
      </c>
      <c r="P2508" s="99">
        <v>55.249382131356292</v>
      </c>
      <c r="Q2508" s="99">
        <v>120.01474958293781</v>
      </c>
      <c r="R2508" s="99">
        <v>21.089465051022248</v>
      </c>
      <c r="S2508" s="99">
        <v>382.93605006020914</v>
      </c>
      <c r="T2508" s="99">
        <v>1.2841834665245857</v>
      </c>
      <c r="U2508" s="99">
        <v>32.77830172929464</v>
      </c>
      <c r="V2508" s="99">
        <v>176.49448027561854</v>
      </c>
      <c r="W2508" s="99">
        <v>31.634547150463696</v>
      </c>
      <c r="X2508" s="99">
        <v>242.19151262190147</v>
      </c>
      <c r="Y2508" s="99">
        <v>51.650752692483451</v>
      </c>
      <c r="Z2508" s="99">
        <v>0.93631894534803362</v>
      </c>
      <c r="AA2508" s="99">
        <v>52.587071637831485</v>
      </c>
      <c r="AB2508" s="99">
        <v>0.96956846692466192</v>
      </c>
      <c r="AC2508" s="99">
        <v>5492.7221219889343</v>
      </c>
      <c r="AD2508" s="99">
        <v>672.57753829643138</v>
      </c>
    </row>
    <row r="2509" spans="4:30" collapsed="1" x14ac:dyDescent="0.2">
      <c r="D2509" s="86" t="s">
        <v>387</v>
      </c>
      <c r="E2509" s="104">
        <v>370911</v>
      </c>
      <c r="F2509" s="102" t="s">
        <v>219</v>
      </c>
      <c r="G2509" s="86" t="s">
        <v>679</v>
      </c>
      <c r="H2509" s="92">
        <v>370911.00000000006</v>
      </c>
      <c r="I2509" s="99">
        <v>205428.66562881341</v>
      </c>
      <c r="J2509" s="99">
        <v>11878.587758806616</v>
      </c>
      <c r="K2509" s="99">
        <v>34675.004471743443</v>
      </c>
      <c r="L2509" s="99">
        <v>1142.7358119404487</v>
      </c>
      <c r="M2509" s="99">
        <v>97.7536692256908</v>
      </c>
      <c r="N2509" s="99">
        <v>35915.493952909579</v>
      </c>
      <c r="O2509" s="99">
        <v>25438.144623518019</v>
      </c>
      <c r="P2509" s="99">
        <v>4252.1270915577197</v>
      </c>
      <c r="Q2509" s="99">
        <v>1494.1901933019949</v>
      </c>
      <c r="R2509" s="99">
        <v>77.551800849732558</v>
      </c>
      <c r="S2509" s="99">
        <v>31262.013709227464</v>
      </c>
      <c r="T2509" s="99">
        <v>866.87926143306902</v>
      </c>
      <c r="U2509" s="99">
        <v>12942.751331876843</v>
      </c>
      <c r="V2509" s="99">
        <v>49571.451682220999</v>
      </c>
      <c r="W2509" s="99">
        <v>8182.1750774905177</v>
      </c>
      <c r="X2509" s="99">
        <v>71563.257353021429</v>
      </c>
      <c r="Y2509" s="99">
        <v>7928.2508754919954</v>
      </c>
      <c r="Z2509" s="99">
        <v>115.8839183211177</v>
      </c>
      <c r="AA2509" s="99">
        <v>8044.134793813113</v>
      </c>
      <c r="AB2509" s="99">
        <v>101.88491538749781</v>
      </c>
      <c r="AC2509" s="99">
        <v>5962.0866940068845</v>
      </c>
      <c r="AD2509" s="99">
        <v>754.87519401403688</v>
      </c>
    </row>
    <row r="2510" spans="4:30" hidden="1" outlineLevel="1" x14ac:dyDescent="0.2">
      <c r="D2510" s="86"/>
      <c r="F2510" s="91" t="s">
        <v>382</v>
      </c>
      <c r="G2510" s="86" t="s">
        <v>687</v>
      </c>
      <c r="H2510" s="92">
        <v>39069.494191341662</v>
      </c>
      <c r="I2510" s="99">
        <v>27570.800234484272</v>
      </c>
      <c r="J2510" s="99">
        <v>1569.9455165996051</v>
      </c>
      <c r="K2510" s="99">
        <v>3415.8000108695519</v>
      </c>
      <c r="L2510" s="99">
        <v>419.89169840574129</v>
      </c>
      <c r="M2510" s="99">
        <v>590.93072530924269</v>
      </c>
      <c r="N2510" s="99">
        <v>4426.6224345845358</v>
      </c>
      <c r="O2510" s="99">
        <v>1608.8119254754708</v>
      </c>
      <c r="P2510" s="99">
        <v>980.2883656203802</v>
      </c>
      <c r="Q2510" s="99">
        <v>836.8163254960657</v>
      </c>
      <c r="R2510" s="99">
        <v>0</v>
      </c>
      <c r="S2510" s="99">
        <v>3425.9166165919169</v>
      </c>
      <c r="T2510" s="99">
        <v>0</v>
      </c>
      <c r="U2510" s="99">
        <v>761.88184845505521</v>
      </c>
      <c r="V2510" s="99">
        <v>695.08279470817808</v>
      </c>
      <c r="W2510" s="99">
        <v>574.72141407230026</v>
      </c>
      <c r="X2510" s="99">
        <v>2031.6860572355336</v>
      </c>
      <c r="Y2510" s="99">
        <v>44.523331845795354</v>
      </c>
      <c r="Z2510" s="99">
        <v>0</v>
      </c>
      <c r="AA2510" s="99">
        <v>44.523331845795354</v>
      </c>
      <c r="AB2510" s="99">
        <v>0</v>
      </c>
      <c r="AC2510" s="99">
        <v>0</v>
      </c>
      <c r="AD2510" s="99">
        <v>0</v>
      </c>
    </row>
    <row r="2511" spans="4:30" hidden="1" outlineLevel="1" x14ac:dyDescent="0.2">
      <c r="D2511" s="86"/>
      <c r="F2511" s="91" t="s">
        <v>382</v>
      </c>
      <c r="G2511" s="86" t="s">
        <v>686</v>
      </c>
      <c r="H2511" s="92">
        <v>20707.692123503148</v>
      </c>
      <c r="I2511" s="99">
        <v>14613.131156963744</v>
      </c>
      <c r="J2511" s="99">
        <v>832.10568965142602</v>
      </c>
      <c r="K2511" s="99">
        <v>1810.4492122199231</v>
      </c>
      <c r="L2511" s="99">
        <v>222.55184500770579</v>
      </c>
      <c r="M2511" s="99">
        <v>313.20629507238561</v>
      </c>
      <c r="N2511" s="99">
        <v>2346.2073523000145</v>
      </c>
      <c r="O2511" s="99">
        <v>852.70574208635048</v>
      </c>
      <c r="P2511" s="99">
        <v>519.57441701453024</v>
      </c>
      <c r="Q2511" s="99">
        <v>443.53107689154518</v>
      </c>
      <c r="R2511" s="99">
        <v>0</v>
      </c>
      <c r="S2511" s="99">
        <v>1815.8112359924257</v>
      </c>
      <c r="T2511" s="99">
        <v>0</v>
      </c>
      <c r="U2511" s="99">
        <v>403.81415421009291</v>
      </c>
      <c r="V2511" s="99">
        <v>368.40918499402807</v>
      </c>
      <c r="W2511" s="99">
        <v>304.61500323265051</v>
      </c>
      <c r="X2511" s="99">
        <v>1076.8383424367714</v>
      </c>
      <c r="Y2511" s="99">
        <v>23.598346158768951</v>
      </c>
      <c r="Z2511" s="99">
        <v>0</v>
      </c>
      <c r="AA2511" s="99">
        <v>23.598346158768951</v>
      </c>
      <c r="AB2511" s="99">
        <v>0</v>
      </c>
      <c r="AC2511" s="99">
        <v>0</v>
      </c>
      <c r="AD2511" s="99">
        <v>0</v>
      </c>
    </row>
    <row r="2512" spans="4:30" hidden="1" outlineLevel="1" x14ac:dyDescent="0.2">
      <c r="D2512" s="86"/>
      <c r="F2512" s="91" t="s">
        <v>382</v>
      </c>
      <c r="G2512" s="86" t="s">
        <v>685</v>
      </c>
      <c r="H2512" s="92">
        <v>4463.2130670946572</v>
      </c>
      <c r="I2512" s="99">
        <v>3172.8190433393379</v>
      </c>
      <c r="J2512" s="99">
        <v>176.38335479715431</v>
      </c>
      <c r="K2512" s="99">
        <v>381.14672043359809</v>
      </c>
      <c r="L2512" s="99">
        <v>45.978625049579939</v>
      </c>
      <c r="M2512" s="99">
        <v>85.937980505143443</v>
      </c>
      <c r="N2512" s="99">
        <v>513.06332598832148</v>
      </c>
      <c r="O2512" s="99">
        <v>178.42101471665993</v>
      </c>
      <c r="P2512" s="99">
        <v>108.4652136397218</v>
      </c>
      <c r="Q2512" s="99">
        <v>121.9180445413084</v>
      </c>
      <c r="R2512" s="99">
        <v>0</v>
      </c>
      <c r="S2512" s="99">
        <v>408.80427289769011</v>
      </c>
      <c r="T2512" s="99">
        <v>0</v>
      </c>
      <c r="U2512" s="99">
        <v>84.489578324290278</v>
      </c>
      <c r="V2512" s="99">
        <v>101.60868013307423</v>
      </c>
      <c r="W2512" s="99">
        <v>0</v>
      </c>
      <c r="X2512" s="99">
        <v>186.09825845736452</v>
      </c>
      <c r="Y2512" s="99">
        <v>4.839216299845587</v>
      </c>
      <c r="Z2512" s="99">
        <v>0</v>
      </c>
      <c r="AA2512" s="99">
        <v>4.839216299845587</v>
      </c>
      <c r="AB2512" s="99">
        <v>0</v>
      </c>
      <c r="AC2512" s="99">
        <v>1.2055953149437604</v>
      </c>
      <c r="AD2512" s="99">
        <v>0</v>
      </c>
    </row>
    <row r="2513" spans="3:30" hidden="1" outlineLevel="1" x14ac:dyDescent="0.2">
      <c r="D2513" s="86"/>
      <c r="F2513" s="91" t="s">
        <v>382</v>
      </c>
      <c r="G2513" s="86" t="s">
        <v>684</v>
      </c>
      <c r="H2513" s="92">
        <v>25996.553886963</v>
      </c>
      <c r="I2513" s="99">
        <v>19984.220121330705</v>
      </c>
      <c r="J2513" s="99">
        <v>1085.0904399443996</v>
      </c>
      <c r="K2513" s="99">
        <v>2340.3308512934855</v>
      </c>
      <c r="L2513" s="99">
        <v>282.46716891747849</v>
      </c>
      <c r="M2513" s="99">
        <v>0</v>
      </c>
      <c r="N2513" s="99">
        <v>2622.7980202109638</v>
      </c>
      <c r="O2513" s="99">
        <v>1087.29568080985</v>
      </c>
      <c r="P2513" s="99">
        <v>662.23466025735991</v>
      </c>
      <c r="Q2513" s="99">
        <v>0</v>
      </c>
      <c r="R2513" s="99">
        <v>0</v>
      </c>
      <c r="S2513" s="99">
        <v>1749.53034106721</v>
      </c>
      <c r="T2513" s="99">
        <v>0</v>
      </c>
      <c r="U2513" s="99">
        <v>517.86142024453932</v>
      </c>
      <c r="V2513" s="99">
        <v>0</v>
      </c>
      <c r="W2513" s="99">
        <v>0</v>
      </c>
      <c r="X2513" s="99">
        <v>517.86142024453932</v>
      </c>
      <c r="Y2513" s="99">
        <v>29.546495607511542</v>
      </c>
      <c r="Z2513" s="99">
        <v>0</v>
      </c>
      <c r="AA2513" s="99">
        <v>29.546495607511542</v>
      </c>
      <c r="AB2513" s="99">
        <v>0</v>
      </c>
      <c r="AC2513" s="99">
        <v>7.5070485576690347</v>
      </c>
      <c r="AD2513" s="99">
        <v>0</v>
      </c>
    </row>
    <row r="2514" spans="3:30" hidden="1" outlineLevel="1" x14ac:dyDescent="0.2">
      <c r="D2514" s="86"/>
      <c r="F2514" s="91" t="s">
        <v>382</v>
      </c>
      <c r="G2514" s="86" t="s">
        <v>683</v>
      </c>
      <c r="H2514" s="92">
        <v>13784.809035475335</v>
      </c>
      <c r="I2514" s="99">
        <v>11504.65545806065</v>
      </c>
      <c r="J2514" s="99">
        <v>638.89108039794939</v>
      </c>
      <c r="K2514" s="99">
        <v>1145.0906035911544</v>
      </c>
      <c r="L2514" s="99">
        <v>0</v>
      </c>
      <c r="M2514" s="99">
        <v>0</v>
      </c>
      <c r="N2514" s="99">
        <v>1145.0906035911544</v>
      </c>
      <c r="O2514" s="99">
        <v>452.0938875864515</v>
      </c>
      <c r="P2514" s="99">
        <v>0</v>
      </c>
      <c r="Q2514" s="99">
        <v>0</v>
      </c>
      <c r="R2514" s="99">
        <v>0</v>
      </c>
      <c r="S2514" s="99">
        <v>452.0938875864515</v>
      </c>
      <c r="T2514" s="99">
        <v>0</v>
      </c>
      <c r="U2514" s="99">
        <v>0</v>
      </c>
      <c r="V2514" s="99">
        <v>0</v>
      </c>
      <c r="W2514" s="99">
        <v>0</v>
      </c>
      <c r="X2514" s="99">
        <v>0</v>
      </c>
      <c r="Y2514" s="99">
        <v>15.027138020603902</v>
      </c>
      <c r="Z2514" s="99">
        <v>0</v>
      </c>
      <c r="AA2514" s="99">
        <v>15.027138020603902</v>
      </c>
      <c r="AB2514" s="99">
        <v>0</v>
      </c>
      <c r="AC2514" s="99">
        <v>29.050867818526225</v>
      </c>
      <c r="AD2514" s="99">
        <v>0</v>
      </c>
    </row>
    <row r="2515" spans="3:30" hidden="1" outlineLevel="1" x14ac:dyDescent="0.2">
      <c r="D2515" s="86"/>
      <c r="F2515" s="91" t="s">
        <v>382</v>
      </c>
      <c r="G2515" s="86" t="s">
        <v>682</v>
      </c>
      <c r="H2515" s="92">
        <v>281.31978521542572</v>
      </c>
      <c r="I2515" s="99">
        <v>177.45954844551653</v>
      </c>
      <c r="J2515" s="99">
        <v>13.247407286777532</v>
      </c>
      <c r="K2515" s="99">
        <v>26.400683855385363</v>
      </c>
      <c r="L2515" s="99">
        <v>3.2768699461991657</v>
      </c>
      <c r="M2515" s="99">
        <v>4.5335554431106084</v>
      </c>
      <c r="N2515" s="99">
        <v>34.211109244695137</v>
      </c>
      <c r="O2515" s="99">
        <v>14.91365672258072</v>
      </c>
      <c r="P2515" s="99">
        <v>9.0410027824992749</v>
      </c>
      <c r="Q2515" s="99">
        <v>7.7603679092456144</v>
      </c>
      <c r="R2515" s="99">
        <v>0</v>
      </c>
      <c r="S2515" s="99">
        <v>31.715027414325611</v>
      </c>
      <c r="T2515" s="99">
        <v>0</v>
      </c>
      <c r="U2515" s="99">
        <v>8.313023534853766</v>
      </c>
      <c r="V2515" s="99">
        <v>8.1474978092994572</v>
      </c>
      <c r="W2515" s="99">
        <v>7.0776342370890184</v>
      </c>
      <c r="X2515" s="99">
        <v>23.53815558124224</v>
      </c>
      <c r="Y2515" s="99">
        <v>0.36412146121394656</v>
      </c>
      <c r="Z2515" s="99">
        <v>0</v>
      </c>
      <c r="AA2515" s="99">
        <v>0.36412146121394656</v>
      </c>
      <c r="AB2515" s="99">
        <v>0</v>
      </c>
      <c r="AC2515" s="99">
        <v>0.78441578165475945</v>
      </c>
      <c r="AD2515" s="99">
        <v>0</v>
      </c>
    </row>
    <row r="2516" spans="3:30" hidden="1" outlineLevel="1" x14ac:dyDescent="0.2">
      <c r="D2516" s="86"/>
      <c r="F2516" s="91" t="s">
        <v>382</v>
      </c>
      <c r="G2516" s="86" t="s">
        <v>681</v>
      </c>
      <c r="H2516" s="92">
        <v>6096.9179104067698</v>
      </c>
      <c r="I2516" s="99">
        <v>3463.771500668865</v>
      </c>
      <c r="J2516" s="99">
        <v>1045.2887719200294</v>
      </c>
      <c r="K2516" s="99">
        <v>176.25261097868065</v>
      </c>
      <c r="L2516" s="99">
        <v>222.18808144041898</v>
      </c>
      <c r="M2516" s="99">
        <v>541.24891332362154</v>
      </c>
      <c r="N2516" s="99">
        <v>939.68960574272114</v>
      </c>
      <c r="O2516" s="99">
        <v>30.99103095163224</v>
      </c>
      <c r="P2516" s="99">
        <v>30.009617244415509</v>
      </c>
      <c r="Q2516" s="99">
        <v>123.14577141277829</v>
      </c>
      <c r="R2516" s="99">
        <v>0</v>
      </c>
      <c r="S2516" s="99">
        <v>184.14641960882602</v>
      </c>
      <c r="T2516" s="99">
        <v>0</v>
      </c>
      <c r="U2516" s="99">
        <v>4.5101616196842338</v>
      </c>
      <c r="V2516" s="99">
        <v>4.192165264385566</v>
      </c>
      <c r="W2516" s="99">
        <v>3.4404230006534653</v>
      </c>
      <c r="X2516" s="99">
        <v>12.142749884723266</v>
      </c>
      <c r="Y2516" s="99">
        <v>0.77311960588009176</v>
      </c>
      <c r="Z2516" s="99">
        <v>0</v>
      </c>
      <c r="AA2516" s="99">
        <v>0.77311960588009176</v>
      </c>
      <c r="AB2516" s="99">
        <v>0</v>
      </c>
      <c r="AC2516" s="99">
        <v>451.1057429757235</v>
      </c>
      <c r="AD2516" s="99">
        <v>0</v>
      </c>
    </row>
    <row r="2517" spans="3:30" collapsed="1" x14ac:dyDescent="0.2">
      <c r="D2517" s="86" t="s">
        <v>386</v>
      </c>
      <c r="E2517" s="104">
        <v>110400</v>
      </c>
      <c r="F2517" s="104" t="s">
        <v>382</v>
      </c>
      <c r="G2517" s="86" t="s">
        <v>679</v>
      </c>
      <c r="H2517" s="92">
        <v>110400</v>
      </c>
      <c r="I2517" s="99">
        <v>80486.857063293093</v>
      </c>
      <c r="J2517" s="99">
        <v>5360.9522605973425</v>
      </c>
      <c r="K2517" s="99">
        <v>9295.4706932417794</v>
      </c>
      <c r="L2517" s="99">
        <v>1196.3542887671235</v>
      </c>
      <c r="M2517" s="99">
        <v>1535.8574696535038</v>
      </c>
      <c r="N2517" s="99">
        <v>12027.682451662406</v>
      </c>
      <c r="O2517" s="99">
        <v>4225.232938348996</v>
      </c>
      <c r="P2517" s="99">
        <v>2309.6132765589064</v>
      </c>
      <c r="Q2517" s="99">
        <v>1533.1715862509429</v>
      </c>
      <c r="R2517" s="99">
        <v>0</v>
      </c>
      <c r="S2517" s="99">
        <v>8068.017801158845</v>
      </c>
      <c r="T2517" s="99">
        <v>0</v>
      </c>
      <c r="U2517" s="99">
        <v>1780.8701863885155</v>
      </c>
      <c r="V2517" s="99">
        <v>1177.4403229089655</v>
      </c>
      <c r="W2517" s="99">
        <v>889.8544745426932</v>
      </c>
      <c r="X2517" s="99">
        <v>3848.1649838401745</v>
      </c>
      <c r="Y2517" s="99">
        <v>118.67176899961937</v>
      </c>
      <c r="Z2517" s="99">
        <v>0</v>
      </c>
      <c r="AA2517" s="99">
        <v>118.67176899961937</v>
      </c>
      <c r="AB2517" s="99">
        <v>0</v>
      </c>
      <c r="AC2517" s="99">
        <v>489.6536704485174</v>
      </c>
      <c r="AD2517" s="99">
        <v>0</v>
      </c>
    </row>
    <row r="2518" spans="3:30" hidden="1" outlineLevel="1" x14ac:dyDescent="0.2">
      <c r="D2518" s="86"/>
      <c r="G2518" s="86" t="s">
        <v>687</v>
      </c>
      <c r="H2518" s="92">
        <v>1715540.8835744981</v>
      </c>
      <c r="I2518" s="92">
        <v>853372.09063227393</v>
      </c>
      <c r="J2518" s="92">
        <v>42392.254073935626</v>
      </c>
      <c r="K2518" s="92">
        <v>152945.5766978313</v>
      </c>
      <c r="L2518" s="92">
        <v>5126.5581783302723</v>
      </c>
      <c r="M2518" s="92">
        <v>1032.3068472526868</v>
      </c>
      <c r="N2518" s="92">
        <v>159104.44172341429</v>
      </c>
      <c r="O2518" s="92">
        <v>115274.70317371804</v>
      </c>
      <c r="P2518" s="92">
        <v>22159.555441351073</v>
      </c>
      <c r="Q2518" s="92">
        <v>10407.332759055647</v>
      </c>
      <c r="R2518" s="92">
        <v>430.37542600800913</v>
      </c>
      <c r="S2518" s="92">
        <v>148271.96680013277</v>
      </c>
      <c r="T2518" s="92">
        <v>3970.6407181550235</v>
      </c>
      <c r="U2518" s="92">
        <v>65740.740675978799</v>
      </c>
      <c r="V2518" s="92">
        <v>344110.17750300583</v>
      </c>
      <c r="W2518" s="92">
        <v>62589.795665974314</v>
      </c>
      <c r="X2518" s="92">
        <v>476411.35456311406</v>
      </c>
      <c r="Y2518" s="92">
        <v>34951.138169085789</v>
      </c>
      <c r="Z2518" s="92">
        <v>584.67245562258461</v>
      </c>
      <c r="AA2518" s="92">
        <v>35535.810624708371</v>
      </c>
      <c r="AB2518" s="92">
        <v>452.96515691902118</v>
      </c>
      <c r="AC2518" s="92">
        <v>0</v>
      </c>
      <c r="AD2518" s="92">
        <v>0</v>
      </c>
    </row>
    <row r="2519" spans="3:30" hidden="1" outlineLevel="1" x14ac:dyDescent="0.2">
      <c r="D2519" s="86"/>
      <c r="G2519" s="86" t="s">
        <v>686</v>
      </c>
      <c r="H2519" s="92">
        <v>440527.73791375145</v>
      </c>
      <c r="I2519" s="92">
        <v>221409.34476607709</v>
      </c>
      <c r="J2519" s="92">
        <v>11054.781457539271</v>
      </c>
      <c r="K2519" s="92">
        <v>39255.524680417242</v>
      </c>
      <c r="L2519" s="92">
        <v>1401.1898758352881</v>
      </c>
      <c r="M2519" s="92">
        <v>423.73519815924237</v>
      </c>
      <c r="N2519" s="92">
        <v>41080.449754411769</v>
      </c>
      <c r="O2519" s="92">
        <v>29316.788082426487</v>
      </c>
      <c r="P2519" s="92">
        <v>5823.2622281192007</v>
      </c>
      <c r="Q2519" s="92">
        <v>2840.1688440601574</v>
      </c>
      <c r="R2519" s="92">
        <v>107.77412140636642</v>
      </c>
      <c r="S2519" s="92">
        <v>38087.99327601221</v>
      </c>
      <c r="T2519" s="92">
        <v>994.32330230568891</v>
      </c>
      <c r="U2519" s="92">
        <v>16675.745581805964</v>
      </c>
      <c r="V2519" s="92">
        <v>86366.023995794385</v>
      </c>
      <c r="W2519" s="92">
        <v>15834.358890898149</v>
      </c>
      <c r="X2519" s="92">
        <v>119870.4517708042</v>
      </c>
      <c r="Y2519" s="92">
        <v>8764.8728660565739</v>
      </c>
      <c r="Z2519" s="92">
        <v>146.41300689425088</v>
      </c>
      <c r="AA2519" s="92">
        <v>8911.2858729508262</v>
      </c>
      <c r="AB2519" s="92">
        <v>113.43101595613851</v>
      </c>
      <c r="AC2519" s="92">
        <v>0</v>
      </c>
      <c r="AD2519" s="92">
        <v>0</v>
      </c>
    </row>
    <row r="2520" spans="3:30" hidden="1" outlineLevel="1" x14ac:dyDescent="0.2">
      <c r="D2520" s="86"/>
      <c r="G2520" s="86" t="s">
        <v>685</v>
      </c>
      <c r="H2520" s="92">
        <v>96685.073542977974</v>
      </c>
      <c r="I2520" s="92">
        <v>48072.639457035802</v>
      </c>
      <c r="J2520" s="92">
        <v>2343.3074239006446</v>
      </c>
      <c r="K2520" s="92">
        <v>8264.3105312493481</v>
      </c>
      <c r="L2520" s="92">
        <v>289.4821380701988</v>
      </c>
      <c r="M2520" s="92">
        <v>116.26505524206065</v>
      </c>
      <c r="N2520" s="92">
        <v>8670.0577245616078</v>
      </c>
      <c r="O2520" s="92">
        <v>6134.2744861803903</v>
      </c>
      <c r="P2520" s="92">
        <v>1215.6514273400178</v>
      </c>
      <c r="Q2520" s="92">
        <v>780.70703424381281</v>
      </c>
      <c r="R2520" s="92">
        <v>0</v>
      </c>
      <c r="S2520" s="92">
        <v>8130.6329477642212</v>
      </c>
      <c r="T2520" s="92">
        <v>207.96817670726912</v>
      </c>
      <c r="U2520" s="92">
        <v>3489.0473693423555</v>
      </c>
      <c r="V2520" s="92">
        <v>23820.083928407854</v>
      </c>
      <c r="W2520" s="92">
        <v>0</v>
      </c>
      <c r="X2520" s="92">
        <v>27517.099474457485</v>
      </c>
      <c r="Y2520" s="92">
        <v>1797.3766192820322</v>
      </c>
      <c r="Z2520" s="92">
        <v>29.881647207448598</v>
      </c>
      <c r="AA2520" s="92">
        <v>1827.2582664894808</v>
      </c>
      <c r="AB2520" s="92">
        <v>23.936895581933367</v>
      </c>
      <c r="AC2520" s="92">
        <v>82.596157491209951</v>
      </c>
      <c r="AD2520" s="92">
        <v>17.54519569561127</v>
      </c>
    </row>
    <row r="2521" spans="3:30" hidden="1" outlineLevel="1" x14ac:dyDescent="0.2">
      <c r="D2521" s="86"/>
      <c r="G2521" s="86" t="s">
        <v>684</v>
      </c>
      <c r="H2521" s="92">
        <v>446120.11270419293</v>
      </c>
      <c r="I2521" s="92">
        <v>300770.71297023032</v>
      </c>
      <c r="J2521" s="92">
        <v>14320.63270933009</v>
      </c>
      <c r="K2521" s="92">
        <v>50399.397141151814</v>
      </c>
      <c r="L2521" s="92">
        <v>1767.7423894320209</v>
      </c>
      <c r="M2521" s="92">
        <v>0</v>
      </c>
      <c r="N2521" s="92">
        <v>52167.13953058383</v>
      </c>
      <c r="O2521" s="92">
        <v>37123.195391655594</v>
      </c>
      <c r="P2521" s="92">
        <v>7373.9234064028387</v>
      </c>
      <c r="Q2521" s="92">
        <v>0</v>
      </c>
      <c r="R2521" s="92">
        <v>0</v>
      </c>
      <c r="S2521" s="92">
        <v>44497.118798058444</v>
      </c>
      <c r="T2521" s="92">
        <v>1284.6576174547629</v>
      </c>
      <c r="U2521" s="92">
        <v>21236.481807307991</v>
      </c>
      <c r="V2521" s="92">
        <v>0</v>
      </c>
      <c r="W2521" s="92">
        <v>0</v>
      </c>
      <c r="X2521" s="92">
        <v>22521.13942476275</v>
      </c>
      <c r="Y2521" s="92">
        <v>10896.026310361995</v>
      </c>
      <c r="Z2521" s="92">
        <v>181.29542028345958</v>
      </c>
      <c r="AA2521" s="92">
        <v>11077.321730645453</v>
      </c>
      <c r="AB2521" s="92">
        <v>146.87966789338145</v>
      </c>
      <c r="AC2521" s="92">
        <v>510.6963848307538</v>
      </c>
      <c r="AD2521" s="92">
        <v>108.47148785796762</v>
      </c>
    </row>
    <row r="2522" spans="3:30" hidden="1" outlineLevel="1" x14ac:dyDescent="0.2">
      <c r="D2522" s="86"/>
      <c r="G2522" s="86" t="s">
        <v>683</v>
      </c>
      <c r="H2522" s="92">
        <v>229964.39066680815</v>
      </c>
      <c r="I2522" s="92">
        <v>173142.44245090982</v>
      </c>
      <c r="J2522" s="92">
        <v>8431.5003068004462</v>
      </c>
      <c r="K2522" s="92">
        <v>24658.640111574379</v>
      </c>
      <c r="L2522" s="92">
        <v>0</v>
      </c>
      <c r="M2522" s="92">
        <v>0</v>
      </c>
      <c r="N2522" s="92">
        <v>24658.640111574379</v>
      </c>
      <c r="O2522" s="92">
        <v>15435.019154405139</v>
      </c>
      <c r="P2522" s="92">
        <v>0</v>
      </c>
      <c r="Q2522" s="92">
        <v>0</v>
      </c>
      <c r="R2522" s="92">
        <v>0</v>
      </c>
      <c r="S2522" s="92">
        <v>15435.019154405139</v>
      </c>
      <c r="T2522" s="92">
        <v>405.10686703913359</v>
      </c>
      <c r="U2522" s="92">
        <v>0</v>
      </c>
      <c r="V2522" s="92">
        <v>0</v>
      </c>
      <c r="W2522" s="92">
        <v>0</v>
      </c>
      <c r="X2522" s="92">
        <v>405.10686703913359</v>
      </c>
      <c r="Y2522" s="92">
        <v>5541.3906167617142</v>
      </c>
      <c r="Z2522" s="92">
        <v>0</v>
      </c>
      <c r="AA2522" s="92">
        <v>5541.3906167617142</v>
      </c>
      <c r="AB2522" s="92">
        <v>57.347251595376427</v>
      </c>
      <c r="AC2522" s="92">
        <v>1976.2106258338465</v>
      </c>
      <c r="AD2522" s="92">
        <v>316.73328188830982</v>
      </c>
    </row>
    <row r="2523" spans="3:30" hidden="1" outlineLevel="1" x14ac:dyDescent="0.2">
      <c r="D2523" s="86"/>
      <c r="G2523" s="86" t="s">
        <v>682</v>
      </c>
      <c r="H2523" s="92">
        <v>-169729.93197196009</v>
      </c>
      <c r="I2523" s="92">
        <v>-63615.367501840577</v>
      </c>
      <c r="J2523" s="92">
        <v>-4120.9400017254211</v>
      </c>
      <c r="K2523" s="92">
        <v>-13844.246234720162</v>
      </c>
      <c r="L2523" s="92">
        <v>-437.56377873215973</v>
      </c>
      <c r="M2523" s="92">
        <v>-36.106798845288687</v>
      </c>
      <c r="N2523" s="92">
        <v>-14317.91681229761</v>
      </c>
      <c r="O2523" s="92">
        <v>-12631.148679669161</v>
      </c>
      <c r="P2523" s="92">
        <v>-2335.2956230790996</v>
      </c>
      <c r="Q2523" s="92">
        <v>-1057.4461894134104</v>
      </c>
      <c r="R2523" s="92">
        <v>-49.355427828741135</v>
      </c>
      <c r="S2523" s="92">
        <v>-16073.245919990413</v>
      </c>
      <c r="T2523" s="92">
        <v>-484.62107297069952</v>
      </c>
      <c r="U2523" s="92">
        <v>-8500.9070168812232</v>
      </c>
      <c r="V2523" s="92">
        <v>-48303.671043358379</v>
      </c>
      <c r="W2523" s="92">
        <v>-9158.8050648409026</v>
      </c>
      <c r="X2523" s="92">
        <v>-66448.004198051218</v>
      </c>
      <c r="Y2523" s="92">
        <v>-3425.8353616626896</v>
      </c>
      <c r="Z2523" s="92">
        <v>-55.773065694004607</v>
      </c>
      <c r="AA2523" s="92">
        <v>-3481.6084273566944</v>
      </c>
      <c r="AB2523" s="92">
        <v>-62.210368374767917</v>
      </c>
      <c r="AC2523" s="92">
        <v>-1344.4314955843433</v>
      </c>
      <c r="AD2523" s="92">
        <v>-266.20724673906295</v>
      </c>
    </row>
    <row r="2524" spans="3:30" hidden="1" outlineLevel="1" x14ac:dyDescent="0.2">
      <c r="D2524" s="86"/>
      <c r="G2524" s="86" t="s">
        <v>681</v>
      </c>
      <c r="H2524" s="92">
        <v>110180.73356973132</v>
      </c>
      <c r="I2524" s="92">
        <v>52146.557444512757</v>
      </c>
      <c r="J2524" s="92">
        <v>13796.961273239949</v>
      </c>
      <c r="K2524" s="92">
        <v>3796.1054387792774</v>
      </c>
      <c r="L2524" s="92">
        <v>1390.4530050490807</v>
      </c>
      <c r="M2524" s="92">
        <v>730.88089213260434</v>
      </c>
      <c r="N2524" s="92">
        <v>5917.4393359609621</v>
      </c>
      <c r="O2524" s="92">
        <v>1058.1254279000609</v>
      </c>
      <c r="P2524" s="92">
        <v>334.14728327301003</v>
      </c>
      <c r="Q2524" s="92">
        <v>783.78857985909622</v>
      </c>
      <c r="R2524" s="92">
        <v>116.0906168310795</v>
      </c>
      <c r="S2524" s="92">
        <v>2292.1519078632468</v>
      </c>
      <c r="T2524" s="92">
        <v>7.0694337548155781</v>
      </c>
      <c r="U2524" s="92">
        <v>184.94880012992945</v>
      </c>
      <c r="V2524" s="92">
        <v>975.73791807261432</v>
      </c>
      <c r="W2524" s="92">
        <v>177.57828388089797</v>
      </c>
      <c r="X2524" s="92">
        <v>1345.3344358382574</v>
      </c>
      <c r="Y2524" s="92">
        <v>285.10919491346533</v>
      </c>
      <c r="Z2524" s="92">
        <v>5.1542592494116271</v>
      </c>
      <c r="AA2524" s="92">
        <v>290.263454162877</v>
      </c>
      <c r="AB2524" s="92">
        <v>5.338099182656685</v>
      </c>
      <c r="AC2524" s="92">
        <v>30684.226573299868</v>
      </c>
      <c r="AD2524" s="92">
        <v>3702.4610456707414</v>
      </c>
    </row>
    <row r="2525" spans="3:30" collapsed="1" x14ac:dyDescent="0.2">
      <c r="C2525" s="86" t="s">
        <v>385</v>
      </c>
      <c r="D2525" s="86"/>
      <c r="E2525" s="92">
        <v>2869289</v>
      </c>
      <c r="G2525" s="86" t="s">
        <v>679</v>
      </c>
      <c r="H2525" s="92">
        <v>2869289</v>
      </c>
      <c r="I2525" s="92">
        <v>1585298.4202191993</v>
      </c>
      <c r="J2525" s="92">
        <v>88218.497243020625</v>
      </c>
      <c r="K2525" s="92">
        <v>265475.30836628325</v>
      </c>
      <c r="L2525" s="92">
        <v>9537.8618079847001</v>
      </c>
      <c r="M2525" s="92">
        <v>2267.0811939413052</v>
      </c>
      <c r="N2525" s="92">
        <v>277280.25136820925</v>
      </c>
      <c r="O2525" s="92">
        <v>191710.95703661654</v>
      </c>
      <c r="P2525" s="92">
        <v>34571.244163407035</v>
      </c>
      <c r="Q2525" s="92">
        <v>13754.551027805301</v>
      </c>
      <c r="R2525" s="92">
        <v>604.88473641671385</v>
      </c>
      <c r="S2525" s="92">
        <v>240641.63696424567</v>
      </c>
      <c r="T2525" s="92">
        <v>6385.1450424459927</v>
      </c>
      <c r="U2525" s="92">
        <v>98826.057217683818</v>
      </c>
      <c r="V2525" s="92">
        <v>406968.35230192234</v>
      </c>
      <c r="W2525" s="92">
        <v>69442.927775912467</v>
      </c>
      <c r="X2525" s="92">
        <v>581622.4823379647</v>
      </c>
      <c r="Y2525" s="92">
        <v>58810.078414798874</v>
      </c>
      <c r="Z2525" s="92">
        <v>891.64372356315062</v>
      </c>
      <c r="AA2525" s="92">
        <v>59701.722138362034</v>
      </c>
      <c r="AB2525" s="92">
        <v>737.68771875373955</v>
      </c>
      <c r="AC2525" s="92">
        <v>31909.298245871338</v>
      </c>
      <c r="AD2525" s="92">
        <v>3879.0037643735682</v>
      </c>
    </row>
    <row r="2526" spans="3:30" x14ac:dyDescent="0.2">
      <c r="D2526" s="86"/>
      <c r="G2526" s="86"/>
      <c r="H2526" s="92"/>
      <c r="I2526" s="99"/>
      <c r="J2526" s="99"/>
      <c r="K2526" s="99"/>
      <c r="L2526" s="99"/>
      <c r="M2526" s="99"/>
      <c r="N2526" s="99"/>
      <c r="O2526" s="99"/>
      <c r="P2526" s="99"/>
      <c r="Q2526" s="99"/>
      <c r="R2526" s="99"/>
      <c r="S2526" s="99"/>
      <c r="T2526" s="99"/>
      <c r="U2526" s="99"/>
      <c r="V2526" s="99"/>
      <c r="W2526" s="99"/>
      <c r="X2526" s="99"/>
      <c r="Y2526" s="99"/>
      <c r="Z2526" s="99"/>
      <c r="AA2526" s="99"/>
      <c r="AB2526" s="99"/>
      <c r="AC2526" s="99"/>
      <c r="AD2526" s="99"/>
    </row>
    <row r="2527" spans="3:30" x14ac:dyDescent="0.2">
      <c r="C2527" s="86" t="s">
        <v>384</v>
      </c>
    </row>
    <row r="2528" spans="3:30" hidden="1" outlineLevel="1" x14ac:dyDescent="0.2">
      <c r="D2528" s="86"/>
      <c r="F2528" s="91" t="s">
        <v>199</v>
      </c>
      <c r="G2528" s="86" t="s">
        <v>687</v>
      </c>
      <c r="H2528" s="92">
        <v>0</v>
      </c>
      <c r="I2528" s="99">
        <v>0</v>
      </c>
      <c r="J2528" s="99">
        <v>0</v>
      </c>
      <c r="K2528" s="99">
        <v>0</v>
      </c>
      <c r="L2528" s="99">
        <v>0</v>
      </c>
      <c r="M2528" s="99">
        <v>0</v>
      </c>
      <c r="N2528" s="99">
        <v>0</v>
      </c>
      <c r="O2528" s="99">
        <v>0</v>
      </c>
      <c r="P2528" s="99">
        <v>0</v>
      </c>
      <c r="Q2528" s="99">
        <v>0</v>
      </c>
      <c r="R2528" s="99">
        <v>0</v>
      </c>
      <c r="S2528" s="99">
        <v>0</v>
      </c>
      <c r="T2528" s="99">
        <v>0</v>
      </c>
      <c r="U2528" s="99">
        <v>0</v>
      </c>
      <c r="V2528" s="99">
        <v>0</v>
      </c>
      <c r="W2528" s="99">
        <v>0</v>
      </c>
      <c r="X2528" s="99">
        <v>0</v>
      </c>
      <c r="Y2528" s="99">
        <v>0</v>
      </c>
      <c r="Z2528" s="99">
        <v>0</v>
      </c>
      <c r="AA2528" s="99">
        <v>0</v>
      </c>
      <c r="AB2528" s="99">
        <v>0</v>
      </c>
      <c r="AC2528" s="99">
        <v>0</v>
      </c>
      <c r="AD2528" s="99">
        <v>0</v>
      </c>
    </row>
    <row r="2529" spans="4:30" hidden="1" outlineLevel="1" x14ac:dyDescent="0.2">
      <c r="D2529" s="86"/>
      <c r="F2529" s="91" t="s">
        <v>199</v>
      </c>
      <c r="G2529" s="86" t="s">
        <v>686</v>
      </c>
      <c r="H2529" s="92">
        <v>0</v>
      </c>
      <c r="I2529" s="99">
        <v>0</v>
      </c>
      <c r="J2529" s="99">
        <v>0</v>
      </c>
      <c r="K2529" s="99">
        <v>0</v>
      </c>
      <c r="L2529" s="99">
        <v>0</v>
      </c>
      <c r="M2529" s="99">
        <v>0</v>
      </c>
      <c r="N2529" s="99">
        <v>0</v>
      </c>
      <c r="O2529" s="99">
        <v>0</v>
      </c>
      <c r="P2529" s="99">
        <v>0</v>
      </c>
      <c r="Q2529" s="99">
        <v>0</v>
      </c>
      <c r="R2529" s="99">
        <v>0</v>
      </c>
      <c r="S2529" s="99">
        <v>0</v>
      </c>
      <c r="T2529" s="99">
        <v>0</v>
      </c>
      <c r="U2529" s="99">
        <v>0</v>
      </c>
      <c r="V2529" s="99">
        <v>0</v>
      </c>
      <c r="W2529" s="99">
        <v>0</v>
      </c>
      <c r="X2529" s="99">
        <v>0</v>
      </c>
      <c r="Y2529" s="99">
        <v>0</v>
      </c>
      <c r="Z2529" s="99">
        <v>0</v>
      </c>
      <c r="AA2529" s="99">
        <v>0</v>
      </c>
      <c r="AB2529" s="99">
        <v>0</v>
      </c>
      <c r="AC2529" s="99">
        <v>0</v>
      </c>
      <c r="AD2529" s="99">
        <v>0</v>
      </c>
    </row>
    <row r="2530" spans="4:30" hidden="1" outlineLevel="1" x14ac:dyDescent="0.2">
      <c r="D2530" s="86"/>
      <c r="F2530" s="91" t="s">
        <v>199</v>
      </c>
      <c r="G2530" s="86" t="s">
        <v>685</v>
      </c>
      <c r="H2530" s="92">
        <v>0</v>
      </c>
      <c r="I2530" s="99">
        <v>0</v>
      </c>
      <c r="J2530" s="99">
        <v>0</v>
      </c>
      <c r="K2530" s="99">
        <v>0</v>
      </c>
      <c r="L2530" s="99">
        <v>0</v>
      </c>
      <c r="M2530" s="99">
        <v>0</v>
      </c>
      <c r="N2530" s="99">
        <v>0</v>
      </c>
      <c r="O2530" s="99">
        <v>0</v>
      </c>
      <c r="P2530" s="99">
        <v>0</v>
      </c>
      <c r="Q2530" s="99">
        <v>0</v>
      </c>
      <c r="R2530" s="99">
        <v>0</v>
      </c>
      <c r="S2530" s="99">
        <v>0</v>
      </c>
      <c r="T2530" s="99">
        <v>0</v>
      </c>
      <c r="U2530" s="99">
        <v>0</v>
      </c>
      <c r="V2530" s="99">
        <v>0</v>
      </c>
      <c r="W2530" s="99">
        <v>0</v>
      </c>
      <c r="X2530" s="99">
        <v>0</v>
      </c>
      <c r="Y2530" s="99">
        <v>0</v>
      </c>
      <c r="Z2530" s="99">
        <v>0</v>
      </c>
      <c r="AA2530" s="99">
        <v>0</v>
      </c>
      <c r="AB2530" s="99">
        <v>0</v>
      </c>
      <c r="AC2530" s="99">
        <v>0</v>
      </c>
      <c r="AD2530" s="99">
        <v>0</v>
      </c>
    </row>
    <row r="2531" spans="4:30" hidden="1" outlineLevel="1" x14ac:dyDescent="0.2">
      <c r="D2531" s="86"/>
      <c r="F2531" s="91" t="s">
        <v>199</v>
      </c>
      <c r="G2531" s="86" t="s">
        <v>684</v>
      </c>
      <c r="H2531" s="92">
        <v>0</v>
      </c>
      <c r="I2531" s="99">
        <v>0</v>
      </c>
      <c r="J2531" s="99">
        <v>0</v>
      </c>
      <c r="K2531" s="99">
        <v>0</v>
      </c>
      <c r="L2531" s="99">
        <v>0</v>
      </c>
      <c r="M2531" s="99">
        <v>0</v>
      </c>
      <c r="N2531" s="99">
        <v>0</v>
      </c>
      <c r="O2531" s="99">
        <v>0</v>
      </c>
      <c r="P2531" s="99">
        <v>0</v>
      </c>
      <c r="Q2531" s="99">
        <v>0</v>
      </c>
      <c r="R2531" s="99">
        <v>0</v>
      </c>
      <c r="S2531" s="99">
        <v>0</v>
      </c>
      <c r="T2531" s="99">
        <v>0</v>
      </c>
      <c r="U2531" s="99">
        <v>0</v>
      </c>
      <c r="V2531" s="99">
        <v>0</v>
      </c>
      <c r="W2531" s="99">
        <v>0</v>
      </c>
      <c r="X2531" s="99">
        <v>0</v>
      </c>
      <c r="Y2531" s="99">
        <v>0</v>
      </c>
      <c r="Z2531" s="99">
        <v>0</v>
      </c>
      <c r="AA2531" s="99">
        <v>0</v>
      </c>
      <c r="AB2531" s="99">
        <v>0</v>
      </c>
      <c r="AC2531" s="99">
        <v>0</v>
      </c>
      <c r="AD2531" s="99">
        <v>0</v>
      </c>
    </row>
    <row r="2532" spans="4:30" hidden="1" outlineLevel="1" x14ac:dyDescent="0.2">
      <c r="D2532" s="86"/>
      <c r="F2532" s="91" t="s">
        <v>199</v>
      </c>
      <c r="G2532" s="86" t="s">
        <v>683</v>
      </c>
      <c r="H2532" s="92">
        <v>0</v>
      </c>
      <c r="I2532" s="99">
        <v>0</v>
      </c>
      <c r="J2532" s="99">
        <v>0</v>
      </c>
      <c r="K2532" s="99">
        <v>0</v>
      </c>
      <c r="L2532" s="99">
        <v>0</v>
      </c>
      <c r="M2532" s="99">
        <v>0</v>
      </c>
      <c r="N2532" s="99">
        <v>0</v>
      </c>
      <c r="O2532" s="99">
        <v>0</v>
      </c>
      <c r="P2532" s="99">
        <v>0</v>
      </c>
      <c r="Q2532" s="99">
        <v>0</v>
      </c>
      <c r="R2532" s="99">
        <v>0</v>
      </c>
      <c r="S2532" s="99">
        <v>0</v>
      </c>
      <c r="T2532" s="99">
        <v>0</v>
      </c>
      <c r="U2532" s="99">
        <v>0</v>
      </c>
      <c r="V2532" s="99">
        <v>0</v>
      </c>
      <c r="W2532" s="99">
        <v>0</v>
      </c>
      <c r="X2532" s="99">
        <v>0</v>
      </c>
      <c r="Y2532" s="99">
        <v>0</v>
      </c>
      <c r="Z2532" s="99">
        <v>0</v>
      </c>
      <c r="AA2532" s="99">
        <v>0</v>
      </c>
      <c r="AB2532" s="99">
        <v>0</v>
      </c>
      <c r="AC2532" s="99">
        <v>0</v>
      </c>
      <c r="AD2532" s="99">
        <v>0</v>
      </c>
    </row>
    <row r="2533" spans="4:30" hidden="1" outlineLevel="1" x14ac:dyDescent="0.2">
      <c r="D2533" s="86"/>
      <c r="F2533" s="91" t="s">
        <v>199</v>
      </c>
      <c r="G2533" s="86" t="s">
        <v>682</v>
      </c>
      <c r="H2533" s="92">
        <v>91239.999999999971</v>
      </c>
      <c r="I2533" s="99">
        <v>34235.719576851145</v>
      </c>
      <c r="J2533" s="99">
        <v>2218.6958527723014</v>
      </c>
      <c r="K2533" s="99">
        <v>7443.9651009593736</v>
      </c>
      <c r="L2533" s="99">
        <v>236.58611044675061</v>
      </c>
      <c r="M2533" s="99">
        <v>21.810473641883814</v>
      </c>
      <c r="N2533" s="99">
        <v>7702.3616850480075</v>
      </c>
      <c r="O2533" s="99">
        <v>6786.7668501163416</v>
      </c>
      <c r="P2533" s="99">
        <v>1258.1359853118336</v>
      </c>
      <c r="Q2533" s="99">
        <v>571.66478856901369</v>
      </c>
      <c r="R2533" s="99">
        <v>26.487595312374836</v>
      </c>
      <c r="S2533" s="99">
        <v>8643.0552193095646</v>
      </c>
      <c r="T2533" s="99">
        <v>260.08176659390074</v>
      </c>
      <c r="U2533" s="99">
        <v>4566.6461981966722</v>
      </c>
      <c r="V2533" s="99">
        <v>25927.521138377211</v>
      </c>
      <c r="W2533" s="99">
        <v>4919.0575848376393</v>
      </c>
      <c r="X2533" s="99">
        <v>35673.306688005425</v>
      </c>
      <c r="Y2533" s="99">
        <v>1838.7397163966295</v>
      </c>
      <c r="Z2533" s="99">
        <v>29.93175134778221</v>
      </c>
      <c r="AA2533" s="99">
        <v>1868.6714677444118</v>
      </c>
      <c r="AB2533" s="99">
        <v>33.386460906839709</v>
      </c>
      <c r="AC2533" s="99">
        <v>721.93750992632977</v>
      </c>
      <c r="AD2533" s="99">
        <v>142.86553943596246</v>
      </c>
    </row>
    <row r="2534" spans="4:30" hidden="1" outlineLevel="1" x14ac:dyDescent="0.2">
      <c r="D2534" s="86"/>
      <c r="F2534" s="91" t="s">
        <v>199</v>
      </c>
      <c r="G2534" s="86" t="s">
        <v>681</v>
      </c>
      <c r="H2534" s="92">
        <v>0</v>
      </c>
      <c r="I2534" s="99">
        <v>0</v>
      </c>
      <c r="J2534" s="99">
        <v>0</v>
      </c>
      <c r="K2534" s="99">
        <v>0</v>
      </c>
      <c r="L2534" s="99">
        <v>0</v>
      </c>
      <c r="M2534" s="99">
        <v>0</v>
      </c>
      <c r="N2534" s="99">
        <v>0</v>
      </c>
      <c r="O2534" s="99">
        <v>0</v>
      </c>
      <c r="P2534" s="99">
        <v>0</v>
      </c>
      <c r="Q2534" s="99">
        <v>0</v>
      </c>
      <c r="R2534" s="99">
        <v>0</v>
      </c>
      <c r="S2534" s="99">
        <v>0</v>
      </c>
      <c r="T2534" s="99">
        <v>0</v>
      </c>
      <c r="U2534" s="99">
        <v>0</v>
      </c>
      <c r="V2534" s="99">
        <v>0</v>
      </c>
      <c r="W2534" s="99">
        <v>0</v>
      </c>
      <c r="X2534" s="99">
        <v>0</v>
      </c>
      <c r="Y2534" s="99">
        <v>0</v>
      </c>
      <c r="Z2534" s="99">
        <v>0</v>
      </c>
      <c r="AA2534" s="99">
        <v>0</v>
      </c>
      <c r="AB2534" s="99">
        <v>0</v>
      </c>
      <c r="AC2534" s="99">
        <v>0</v>
      </c>
      <c r="AD2534" s="99">
        <v>0</v>
      </c>
    </row>
    <row r="2535" spans="4:30" collapsed="1" x14ac:dyDescent="0.2">
      <c r="D2535" s="86" t="s">
        <v>469</v>
      </c>
      <c r="E2535" s="104">
        <v>91240</v>
      </c>
      <c r="F2535" s="102" t="s">
        <v>199</v>
      </c>
      <c r="G2535" s="86" t="s">
        <v>679</v>
      </c>
      <c r="H2535" s="92">
        <v>91239.999999999971</v>
      </c>
      <c r="I2535" s="99">
        <v>34235.719576851145</v>
      </c>
      <c r="J2535" s="99">
        <v>2218.6958527723014</v>
      </c>
      <c r="K2535" s="99">
        <v>7443.9651009593736</v>
      </c>
      <c r="L2535" s="99">
        <v>236.58611044675061</v>
      </c>
      <c r="M2535" s="99">
        <v>21.810473641883814</v>
      </c>
      <c r="N2535" s="99">
        <v>7702.3616850480075</v>
      </c>
      <c r="O2535" s="99">
        <v>6786.7668501163416</v>
      </c>
      <c r="P2535" s="99">
        <v>1258.1359853118336</v>
      </c>
      <c r="Q2535" s="99">
        <v>571.66478856901369</v>
      </c>
      <c r="R2535" s="99">
        <v>26.487595312374836</v>
      </c>
      <c r="S2535" s="99">
        <v>8643.0552193095646</v>
      </c>
      <c r="T2535" s="99">
        <v>260.08176659390074</v>
      </c>
      <c r="U2535" s="99">
        <v>4566.6461981966722</v>
      </c>
      <c r="V2535" s="99">
        <v>25927.521138377211</v>
      </c>
      <c r="W2535" s="99">
        <v>4919.0575848376393</v>
      </c>
      <c r="X2535" s="99">
        <v>35673.306688005425</v>
      </c>
      <c r="Y2535" s="99">
        <v>1838.7397163966295</v>
      </c>
      <c r="Z2535" s="99">
        <v>29.93175134778221</v>
      </c>
      <c r="AA2535" s="99">
        <v>1868.6714677444118</v>
      </c>
      <c r="AB2535" s="99">
        <v>33.386460906839709</v>
      </c>
      <c r="AC2535" s="99">
        <v>721.93750992632977</v>
      </c>
      <c r="AD2535" s="99">
        <v>142.86553943596246</v>
      </c>
    </row>
    <row r="2536" spans="4:30" hidden="1" outlineLevel="1" x14ac:dyDescent="0.2">
      <c r="D2536" s="86"/>
      <c r="F2536" s="91" t="s">
        <v>382</v>
      </c>
      <c r="G2536" s="86" t="s">
        <v>687</v>
      </c>
      <c r="H2536" s="92">
        <v>23800.541325584163</v>
      </c>
      <c r="I2536" s="99">
        <v>16795.711947192074</v>
      </c>
      <c r="J2536" s="99">
        <v>956.38691823722672</v>
      </c>
      <c r="K2536" s="99">
        <v>2080.8533870563483</v>
      </c>
      <c r="L2536" s="99">
        <v>255.7916330124975</v>
      </c>
      <c r="M2536" s="99">
        <v>359.98600543430985</v>
      </c>
      <c r="N2536" s="99">
        <v>2696.6310255031558</v>
      </c>
      <c r="O2536" s="99">
        <v>980.06374307905185</v>
      </c>
      <c r="P2536" s="99">
        <v>597.17675490428485</v>
      </c>
      <c r="Q2536" s="99">
        <v>509.77577133072828</v>
      </c>
      <c r="R2536" s="99">
        <v>0</v>
      </c>
      <c r="S2536" s="99">
        <v>2087.0162693140651</v>
      </c>
      <c r="T2536" s="99">
        <v>0</v>
      </c>
      <c r="U2536" s="99">
        <v>464.12682822460403</v>
      </c>
      <c r="V2536" s="99">
        <v>423.43386118934609</v>
      </c>
      <c r="W2536" s="99">
        <v>350.11153969219635</v>
      </c>
      <c r="X2536" s="99">
        <v>1237.6722291061465</v>
      </c>
      <c r="Y2536" s="99">
        <v>27.122936231495661</v>
      </c>
      <c r="Z2536" s="99">
        <v>0</v>
      </c>
      <c r="AA2536" s="99">
        <v>27.122936231495661</v>
      </c>
      <c r="AB2536" s="99">
        <v>0</v>
      </c>
      <c r="AC2536" s="99">
        <v>0</v>
      </c>
      <c r="AD2536" s="99">
        <v>0</v>
      </c>
    </row>
    <row r="2537" spans="4:30" hidden="1" outlineLevel="1" x14ac:dyDescent="0.2">
      <c r="D2537" s="86"/>
      <c r="F2537" s="91" t="s">
        <v>382</v>
      </c>
      <c r="G2537" s="86" t="s">
        <v>686</v>
      </c>
      <c r="H2537" s="92">
        <v>12614.810924584068</v>
      </c>
      <c r="I2537" s="99">
        <v>8902.097127087316</v>
      </c>
      <c r="J2537" s="99">
        <v>506.90612365776275</v>
      </c>
      <c r="K2537" s="99">
        <v>1102.8981097702781</v>
      </c>
      <c r="L2537" s="99">
        <v>135.57519732018338</v>
      </c>
      <c r="M2537" s="99">
        <v>190.80050877534623</v>
      </c>
      <c r="N2537" s="99">
        <v>1429.2738158658078</v>
      </c>
      <c r="O2537" s="99">
        <v>519.45536212205991</v>
      </c>
      <c r="P2537" s="99">
        <v>316.51682827803643</v>
      </c>
      <c r="Q2537" s="99">
        <v>270.19238265637659</v>
      </c>
      <c r="R2537" s="99">
        <v>0</v>
      </c>
      <c r="S2537" s="99">
        <v>1106.1645730564728</v>
      </c>
      <c r="T2537" s="99">
        <v>0</v>
      </c>
      <c r="U2537" s="99">
        <v>245.99743774678973</v>
      </c>
      <c r="V2537" s="99">
        <v>224.4292692716337</v>
      </c>
      <c r="W2537" s="99">
        <v>185.56682452362935</v>
      </c>
      <c r="X2537" s="99">
        <v>655.99353154205278</v>
      </c>
      <c r="Y2537" s="99">
        <v>14.375753374654412</v>
      </c>
      <c r="Z2537" s="99">
        <v>0</v>
      </c>
      <c r="AA2537" s="99">
        <v>14.375753374654412</v>
      </c>
      <c r="AB2537" s="99">
        <v>0</v>
      </c>
      <c r="AC2537" s="99">
        <v>0</v>
      </c>
      <c r="AD2537" s="99">
        <v>0</v>
      </c>
    </row>
    <row r="2538" spans="4:30" hidden="1" outlineLevel="1" x14ac:dyDescent="0.2">
      <c r="D2538" s="86"/>
      <c r="F2538" s="91" t="s">
        <v>382</v>
      </c>
      <c r="G2538" s="86" t="s">
        <v>685</v>
      </c>
      <c r="H2538" s="92">
        <v>2718.9214820143484</v>
      </c>
      <c r="I2538" s="99">
        <v>1932.8330791734043</v>
      </c>
      <c r="J2538" s="99">
        <v>107.45005564789689</v>
      </c>
      <c r="K2538" s="99">
        <v>232.18878202935875</v>
      </c>
      <c r="L2538" s="99">
        <v>28.009478705475082</v>
      </c>
      <c r="M2538" s="99">
        <v>52.35210997185613</v>
      </c>
      <c r="N2538" s="99">
        <v>312.55037070668993</v>
      </c>
      <c r="O2538" s="99">
        <v>108.69136706299136</v>
      </c>
      <c r="P2538" s="99">
        <v>66.075357591719651</v>
      </c>
      <c r="Q2538" s="99">
        <v>74.270617459974233</v>
      </c>
      <c r="R2538" s="99">
        <v>0</v>
      </c>
      <c r="S2538" s="99">
        <v>249.03734211468526</v>
      </c>
      <c r="T2538" s="99">
        <v>0</v>
      </c>
      <c r="U2538" s="99">
        <v>51.469765404183136</v>
      </c>
      <c r="V2538" s="99">
        <v>61.898461718023313</v>
      </c>
      <c r="W2538" s="99">
        <v>0</v>
      </c>
      <c r="X2538" s="99">
        <v>113.36822712220645</v>
      </c>
      <c r="Y2538" s="99">
        <v>2.9479769296178904</v>
      </c>
      <c r="Z2538" s="99">
        <v>0</v>
      </c>
      <c r="AA2538" s="99">
        <v>2.9479769296178904</v>
      </c>
      <c r="AB2538" s="99">
        <v>0</v>
      </c>
      <c r="AC2538" s="99">
        <v>0.73443031984807661</v>
      </c>
      <c r="AD2538" s="99">
        <v>0</v>
      </c>
    </row>
    <row r="2539" spans="4:30" hidden="1" outlineLevel="1" x14ac:dyDescent="0.2">
      <c r="D2539" s="86"/>
      <c r="F2539" s="91" t="s">
        <v>382</v>
      </c>
      <c r="G2539" s="86" t="s">
        <v>684</v>
      </c>
      <c r="H2539" s="92">
        <v>15836.705028204795</v>
      </c>
      <c r="I2539" s="99">
        <v>12174.082790217166</v>
      </c>
      <c r="J2539" s="99">
        <v>661.02058376830303</v>
      </c>
      <c r="K2539" s="99">
        <v>1425.6939408776457</v>
      </c>
      <c r="L2539" s="99">
        <v>172.07470089108784</v>
      </c>
      <c r="M2539" s="99">
        <v>0</v>
      </c>
      <c r="N2539" s="99">
        <v>1597.7686417687335</v>
      </c>
      <c r="O2539" s="99">
        <v>662.36398294552225</v>
      </c>
      <c r="P2539" s="99">
        <v>403.42327754482324</v>
      </c>
      <c r="Q2539" s="99">
        <v>0</v>
      </c>
      <c r="R2539" s="99">
        <v>0</v>
      </c>
      <c r="S2539" s="99">
        <v>1065.7872604903455</v>
      </c>
      <c r="T2539" s="99">
        <v>0</v>
      </c>
      <c r="U2539" s="99">
        <v>315.47329671310001</v>
      </c>
      <c r="V2539" s="99">
        <v>0</v>
      </c>
      <c r="W2539" s="99">
        <v>0</v>
      </c>
      <c r="X2539" s="99">
        <v>315.47329671310001</v>
      </c>
      <c r="Y2539" s="99">
        <v>17.999275503510699</v>
      </c>
      <c r="Z2539" s="99">
        <v>0</v>
      </c>
      <c r="AA2539" s="99">
        <v>17.999275503510699</v>
      </c>
      <c r="AB2539" s="99">
        <v>0</v>
      </c>
      <c r="AC2539" s="99">
        <v>4.5731797436365325</v>
      </c>
      <c r="AD2539" s="99">
        <v>0</v>
      </c>
    </row>
    <row r="2540" spans="4:30" hidden="1" outlineLevel="1" x14ac:dyDescent="0.2">
      <c r="D2540" s="86"/>
      <c r="F2540" s="91" t="s">
        <v>382</v>
      </c>
      <c r="G2540" s="86" t="s">
        <v>683</v>
      </c>
      <c r="H2540" s="92">
        <v>8397.4958955784259</v>
      </c>
      <c r="I2540" s="99">
        <v>7008.4610342066208</v>
      </c>
      <c r="J2540" s="99">
        <v>389.20272392285955</v>
      </c>
      <c r="K2540" s="99">
        <v>697.57177041593741</v>
      </c>
      <c r="L2540" s="99">
        <v>0</v>
      </c>
      <c r="M2540" s="99">
        <v>0</v>
      </c>
      <c r="N2540" s="99">
        <v>697.57177041593741</v>
      </c>
      <c r="O2540" s="99">
        <v>275.40871662807251</v>
      </c>
      <c r="P2540" s="99">
        <v>0</v>
      </c>
      <c r="Q2540" s="99">
        <v>0</v>
      </c>
      <c r="R2540" s="99">
        <v>0</v>
      </c>
      <c r="S2540" s="99">
        <v>275.40871662807251</v>
      </c>
      <c r="T2540" s="99">
        <v>0</v>
      </c>
      <c r="U2540" s="99">
        <v>0</v>
      </c>
      <c r="V2540" s="99">
        <v>0</v>
      </c>
      <c r="W2540" s="99">
        <v>0</v>
      </c>
      <c r="X2540" s="99">
        <v>0</v>
      </c>
      <c r="Y2540" s="99">
        <v>9.1543038083124522</v>
      </c>
      <c r="Z2540" s="99">
        <v>0</v>
      </c>
      <c r="AA2540" s="99">
        <v>9.1543038083124522</v>
      </c>
      <c r="AB2540" s="99">
        <v>0</v>
      </c>
      <c r="AC2540" s="99">
        <v>17.69734659662285</v>
      </c>
      <c r="AD2540" s="99">
        <v>0</v>
      </c>
    </row>
    <row r="2541" spans="4:30" hidden="1" outlineLevel="1" x14ac:dyDescent="0.2">
      <c r="D2541" s="86"/>
      <c r="F2541" s="91" t="s">
        <v>382</v>
      </c>
      <c r="G2541" s="86" t="s">
        <v>682</v>
      </c>
      <c r="H2541" s="92">
        <v>171.3757321999841</v>
      </c>
      <c r="I2541" s="99">
        <v>108.10565644161929</v>
      </c>
      <c r="J2541" s="99">
        <v>8.0701189281244208</v>
      </c>
      <c r="K2541" s="99">
        <v>16.082894855163833</v>
      </c>
      <c r="L2541" s="99">
        <v>1.996219305812307</v>
      </c>
      <c r="M2541" s="99">
        <v>2.7617729870558048</v>
      </c>
      <c r="N2541" s="99">
        <v>20.840887148031946</v>
      </c>
      <c r="O2541" s="99">
        <v>9.0851727284460484</v>
      </c>
      <c r="P2541" s="99">
        <v>5.5076413146214334</v>
      </c>
      <c r="Q2541" s="99">
        <v>4.7274980377572877</v>
      </c>
      <c r="R2541" s="99">
        <v>0</v>
      </c>
      <c r="S2541" s="99">
        <v>19.32031208082477</v>
      </c>
      <c r="T2541" s="99">
        <v>0</v>
      </c>
      <c r="U2541" s="99">
        <v>5.0641674349008614</v>
      </c>
      <c r="V2541" s="99">
        <v>4.9633316817629138</v>
      </c>
      <c r="W2541" s="99">
        <v>4.3115870741049349</v>
      </c>
      <c r="X2541" s="99">
        <v>14.339086190768711</v>
      </c>
      <c r="Y2541" s="99">
        <v>0.22181725319277865</v>
      </c>
      <c r="Z2541" s="99">
        <v>0</v>
      </c>
      <c r="AA2541" s="99">
        <v>0.22181725319277865</v>
      </c>
      <c r="AB2541" s="99">
        <v>0</v>
      </c>
      <c r="AC2541" s="99">
        <v>0.47785415742218473</v>
      </c>
      <c r="AD2541" s="99">
        <v>0</v>
      </c>
    </row>
    <row r="2542" spans="4:30" hidden="1" outlineLevel="1" x14ac:dyDescent="0.2">
      <c r="D2542" s="86"/>
      <c r="F2542" s="91" t="s">
        <v>382</v>
      </c>
      <c r="G2542" s="86" t="s">
        <v>681</v>
      </c>
      <c r="H2542" s="92">
        <v>3714.1496118342111</v>
      </c>
      <c r="I2542" s="99">
        <v>2110.0768886411583</v>
      </c>
      <c r="J2542" s="99">
        <v>636.77401328541362</v>
      </c>
      <c r="K2542" s="99">
        <v>107.37040850326258</v>
      </c>
      <c r="L2542" s="99">
        <v>135.3535980905248</v>
      </c>
      <c r="M2542" s="99">
        <v>329.72060160024319</v>
      </c>
      <c r="N2542" s="99">
        <v>572.44460819403059</v>
      </c>
      <c r="O2542" s="99">
        <v>18.879264453089444</v>
      </c>
      <c r="P2542" s="99">
        <v>18.281402157209424</v>
      </c>
      <c r="Q2542" s="99">
        <v>75.018529987273467</v>
      </c>
      <c r="R2542" s="99">
        <v>0</v>
      </c>
      <c r="S2542" s="99">
        <v>112.17919659757234</v>
      </c>
      <c r="T2542" s="99">
        <v>0</v>
      </c>
      <c r="U2542" s="99">
        <v>2.7475218258174228</v>
      </c>
      <c r="V2542" s="99">
        <v>2.5538032852444461</v>
      </c>
      <c r="W2542" s="99">
        <v>2.0958533377350377</v>
      </c>
      <c r="X2542" s="99">
        <v>7.3971784487969074</v>
      </c>
      <c r="Y2542" s="99">
        <v>0.47097269903858413</v>
      </c>
      <c r="Z2542" s="99">
        <v>0</v>
      </c>
      <c r="AA2542" s="99">
        <v>0.47097269903858413</v>
      </c>
      <c r="AB2542" s="99">
        <v>0</v>
      </c>
      <c r="AC2542" s="99">
        <v>274.80675396820027</v>
      </c>
      <c r="AD2542" s="99">
        <v>0</v>
      </c>
    </row>
    <row r="2543" spans="4:30" collapsed="1" x14ac:dyDescent="0.2">
      <c r="D2543" s="86" t="s">
        <v>383</v>
      </c>
      <c r="E2543" s="104">
        <v>67254</v>
      </c>
      <c r="F2543" s="104" t="s">
        <v>382</v>
      </c>
      <c r="G2543" s="86" t="s">
        <v>679</v>
      </c>
      <c r="H2543" s="92">
        <v>67254.000000000015</v>
      </c>
      <c r="I2543" s="99">
        <v>49031.368522959361</v>
      </c>
      <c r="J2543" s="99">
        <v>3265.8105374475876</v>
      </c>
      <c r="K2543" s="99">
        <v>5662.6592935079952</v>
      </c>
      <c r="L2543" s="99">
        <v>728.80082732558094</v>
      </c>
      <c r="M2543" s="99">
        <v>935.62099876881121</v>
      </c>
      <c r="N2543" s="99">
        <v>7327.0811196023878</v>
      </c>
      <c r="O2543" s="99">
        <v>2573.9476090192338</v>
      </c>
      <c r="P2543" s="99">
        <v>1406.9812617906948</v>
      </c>
      <c r="Q2543" s="99">
        <v>933.98479947210978</v>
      </c>
      <c r="R2543" s="99">
        <v>0</v>
      </c>
      <c r="S2543" s="99">
        <v>4914.9136702820379</v>
      </c>
      <c r="T2543" s="99">
        <v>0</v>
      </c>
      <c r="U2543" s="99">
        <v>1084.8790173493951</v>
      </c>
      <c r="V2543" s="99">
        <v>717.27872714601051</v>
      </c>
      <c r="W2543" s="99">
        <v>542.08580462766565</v>
      </c>
      <c r="X2543" s="99">
        <v>2344.2435491230713</v>
      </c>
      <c r="Y2543" s="99">
        <v>72.293035799822476</v>
      </c>
      <c r="Z2543" s="99">
        <v>0</v>
      </c>
      <c r="AA2543" s="99">
        <v>72.293035799822476</v>
      </c>
      <c r="AB2543" s="99">
        <v>0</v>
      </c>
      <c r="AC2543" s="99">
        <v>298.28956478572997</v>
      </c>
      <c r="AD2543" s="99">
        <v>0</v>
      </c>
    </row>
    <row r="2544" spans="4:30" hidden="1" outlineLevel="1" x14ac:dyDescent="0.2">
      <c r="D2544" s="86"/>
      <c r="F2544" s="91" t="s">
        <v>201</v>
      </c>
      <c r="G2544" s="86" t="s">
        <v>687</v>
      </c>
      <c r="H2544" s="92">
        <v>-109494.99999999997</v>
      </c>
      <c r="I2544" s="99">
        <v>-53935.374540078286</v>
      </c>
      <c r="J2544" s="99">
        <v>-2666.2182866897283</v>
      </c>
      <c r="K2544" s="99">
        <v>-9766.2047810807544</v>
      </c>
      <c r="L2544" s="99">
        <v>-307.40545259705124</v>
      </c>
      <c r="M2544" s="99">
        <v>-28.827499698625616</v>
      </c>
      <c r="N2544" s="99">
        <v>-10102.437733376431</v>
      </c>
      <c r="O2544" s="99">
        <v>-7423.8348718886655</v>
      </c>
      <c r="P2544" s="99">
        <v>-1383.2767222531586</v>
      </c>
      <c r="Q2544" s="99">
        <v>-625.07699417296999</v>
      </c>
      <c r="R2544" s="99">
        <v>-28.10901371128428</v>
      </c>
      <c r="S2544" s="99">
        <v>-9460.2976020260794</v>
      </c>
      <c r="T2544" s="99">
        <v>-259.33356703113935</v>
      </c>
      <c r="U2544" s="99">
        <v>-4243.9496387335084</v>
      </c>
      <c r="V2544" s="99">
        <v>-22429.393089088429</v>
      </c>
      <c r="W2544" s="99">
        <v>-4050.3766412085679</v>
      </c>
      <c r="X2544" s="99">
        <v>-30983.052936061646</v>
      </c>
      <c r="Y2544" s="99">
        <v>-2279.8479090119758</v>
      </c>
      <c r="Z2544" s="99">
        <v>-38.186581014036889</v>
      </c>
      <c r="AA2544" s="99">
        <v>-2318.0344900260129</v>
      </c>
      <c r="AB2544" s="99">
        <v>-29.584411741793684</v>
      </c>
      <c r="AC2544" s="99">
        <v>0</v>
      </c>
      <c r="AD2544" s="99">
        <v>0</v>
      </c>
    </row>
    <row r="2545" spans="3:30" hidden="1" outlineLevel="1" x14ac:dyDescent="0.2">
      <c r="D2545" s="86"/>
      <c r="F2545" s="91" t="s">
        <v>201</v>
      </c>
      <c r="G2545" s="86" t="s">
        <v>686</v>
      </c>
      <c r="H2545" s="92">
        <v>0</v>
      </c>
      <c r="I2545" s="99">
        <v>0</v>
      </c>
      <c r="J2545" s="99">
        <v>0</v>
      </c>
      <c r="K2545" s="99">
        <v>0</v>
      </c>
      <c r="L2545" s="99">
        <v>0</v>
      </c>
      <c r="M2545" s="99">
        <v>0</v>
      </c>
      <c r="N2545" s="99">
        <v>0</v>
      </c>
      <c r="O2545" s="99">
        <v>0</v>
      </c>
      <c r="P2545" s="99">
        <v>0</v>
      </c>
      <c r="Q2545" s="99">
        <v>0</v>
      </c>
      <c r="R2545" s="99">
        <v>0</v>
      </c>
      <c r="S2545" s="99">
        <v>0</v>
      </c>
      <c r="T2545" s="99">
        <v>0</v>
      </c>
      <c r="U2545" s="99">
        <v>0</v>
      </c>
      <c r="V2545" s="99">
        <v>0</v>
      </c>
      <c r="W2545" s="99">
        <v>0</v>
      </c>
      <c r="X2545" s="99">
        <v>0</v>
      </c>
      <c r="Y2545" s="99">
        <v>0</v>
      </c>
      <c r="Z2545" s="99">
        <v>0</v>
      </c>
      <c r="AA2545" s="99">
        <v>0</v>
      </c>
      <c r="AB2545" s="99">
        <v>0</v>
      </c>
      <c r="AC2545" s="99">
        <v>0</v>
      </c>
      <c r="AD2545" s="99">
        <v>0</v>
      </c>
    </row>
    <row r="2546" spans="3:30" hidden="1" outlineLevel="1" x14ac:dyDescent="0.2">
      <c r="D2546" s="86"/>
      <c r="F2546" s="91" t="s">
        <v>201</v>
      </c>
      <c r="G2546" s="86" t="s">
        <v>685</v>
      </c>
      <c r="H2546" s="92">
        <v>0</v>
      </c>
      <c r="I2546" s="99">
        <v>0</v>
      </c>
      <c r="J2546" s="99">
        <v>0</v>
      </c>
      <c r="K2546" s="99">
        <v>0</v>
      </c>
      <c r="L2546" s="99">
        <v>0</v>
      </c>
      <c r="M2546" s="99">
        <v>0</v>
      </c>
      <c r="N2546" s="99">
        <v>0</v>
      </c>
      <c r="O2546" s="99">
        <v>0</v>
      </c>
      <c r="P2546" s="99">
        <v>0</v>
      </c>
      <c r="Q2546" s="99">
        <v>0</v>
      </c>
      <c r="R2546" s="99">
        <v>0</v>
      </c>
      <c r="S2546" s="99">
        <v>0</v>
      </c>
      <c r="T2546" s="99">
        <v>0</v>
      </c>
      <c r="U2546" s="99">
        <v>0</v>
      </c>
      <c r="V2546" s="99">
        <v>0</v>
      </c>
      <c r="W2546" s="99">
        <v>0</v>
      </c>
      <c r="X2546" s="99">
        <v>0</v>
      </c>
      <c r="Y2546" s="99">
        <v>0</v>
      </c>
      <c r="Z2546" s="99">
        <v>0</v>
      </c>
      <c r="AA2546" s="99">
        <v>0</v>
      </c>
      <c r="AB2546" s="99">
        <v>0</v>
      </c>
      <c r="AC2546" s="99">
        <v>0</v>
      </c>
      <c r="AD2546" s="99">
        <v>0</v>
      </c>
    </row>
    <row r="2547" spans="3:30" hidden="1" outlineLevel="1" x14ac:dyDescent="0.2">
      <c r="D2547" s="86"/>
      <c r="F2547" s="91" t="s">
        <v>201</v>
      </c>
      <c r="G2547" s="86" t="s">
        <v>684</v>
      </c>
      <c r="H2547" s="92">
        <v>0</v>
      </c>
      <c r="I2547" s="99">
        <v>0</v>
      </c>
      <c r="J2547" s="99">
        <v>0</v>
      </c>
      <c r="K2547" s="99">
        <v>0</v>
      </c>
      <c r="L2547" s="99">
        <v>0</v>
      </c>
      <c r="M2547" s="99">
        <v>0</v>
      </c>
      <c r="N2547" s="99">
        <v>0</v>
      </c>
      <c r="O2547" s="99">
        <v>0</v>
      </c>
      <c r="P2547" s="99">
        <v>0</v>
      </c>
      <c r="Q2547" s="99">
        <v>0</v>
      </c>
      <c r="R2547" s="99">
        <v>0</v>
      </c>
      <c r="S2547" s="99">
        <v>0</v>
      </c>
      <c r="T2547" s="99">
        <v>0</v>
      </c>
      <c r="U2547" s="99">
        <v>0</v>
      </c>
      <c r="V2547" s="99">
        <v>0</v>
      </c>
      <c r="W2547" s="99">
        <v>0</v>
      </c>
      <c r="X2547" s="99">
        <v>0</v>
      </c>
      <c r="Y2547" s="99">
        <v>0</v>
      </c>
      <c r="Z2547" s="99">
        <v>0</v>
      </c>
      <c r="AA2547" s="99">
        <v>0</v>
      </c>
      <c r="AB2547" s="99">
        <v>0</v>
      </c>
      <c r="AC2547" s="99">
        <v>0</v>
      </c>
      <c r="AD2547" s="99">
        <v>0</v>
      </c>
    </row>
    <row r="2548" spans="3:30" hidden="1" outlineLevel="1" x14ac:dyDescent="0.2">
      <c r="D2548" s="86"/>
      <c r="F2548" s="91" t="s">
        <v>201</v>
      </c>
      <c r="G2548" s="86" t="s">
        <v>683</v>
      </c>
      <c r="H2548" s="92">
        <v>0</v>
      </c>
      <c r="I2548" s="99">
        <v>0</v>
      </c>
      <c r="J2548" s="99">
        <v>0</v>
      </c>
      <c r="K2548" s="99">
        <v>0</v>
      </c>
      <c r="L2548" s="99">
        <v>0</v>
      </c>
      <c r="M2548" s="99">
        <v>0</v>
      </c>
      <c r="N2548" s="99">
        <v>0</v>
      </c>
      <c r="O2548" s="99">
        <v>0</v>
      </c>
      <c r="P2548" s="99">
        <v>0</v>
      </c>
      <c r="Q2548" s="99">
        <v>0</v>
      </c>
      <c r="R2548" s="99">
        <v>0</v>
      </c>
      <c r="S2548" s="99">
        <v>0</v>
      </c>
      <c r="T2548" s="99">
        <v>0</v>
      </c>
      <c r="U2548" s="99">
        <v>0</v>
      </c>
      <c r="V2548" s="99">
        <v>0</v>
      </c>
      <c r="W2548" s="99">
        <v>0</v>
      </c>
      <c r="X2548" s="99">
        <v>0</v>
      </c>
      <c r="Y2548" s="99">
        <v>0</v>
      </c>
      <c r="Z2548" s="99">
        <v>0</v>
      </c>
      <c r="AA2548" s="99">
        <v>0</v>
      </c>
      <c r="AB2548" s="99">
        <v>0</v>
      </c>
      <c r="AC2548" s="99">
        <v>0</v>
      </c>
      <c r="AD2548" s="99">
        <v>0</v>
      </c>
    </row>
    <row r="2549" spans="3:30" hidden="1" outlineLevel="1" x14ac:dyDescent="0.2">
      <c r="D2549" s="86"/>
      <c r="F2549" s="91" t="s">
        <v>201</v>
      </c>
      <c r="G2549" s="86" t="s">
        <v>682</v>
      </c>
      <c r="H2549" s="92">
        <v>0</v>
      </c>
      <c r="I2549" s="99">
        <v>0</v>
      </c>
      <c r="J2549" s="99">
        <v>0</v>
      </c>
      <c r="K2549" s="99">
        <v>0</v>
      </c>
      <c r="L2549" s="99">
        <v>0</v>
      </c>
      <c r="M2549" s="99">
        <v>0</v>
      </c>
      <c r="N2549" s="99">
        <v>0</v>
      </c>
      <c r="O2549" s="99">
        <v>0</v>
      </c>
      <c r="P2549" s="99">
        <v>0</v>
      </c>
      <c r="Q2549" s="99">
        <v>0</v>
      </c>
      <c r="R2549" s="99">
        <v>0</v>
      </c>
      <c r="S2549" s="99">
        <v>0</v>
      </c>
      <c r="T2549" s="99">
        <v>0</v>
      </c>
      <c r="U2549" s="99">
        <v>0</v>
      </c>
      <c r="V2549" s="99">
        <v>0</v>
      </c>
      <c r="W2549" s="99">
        <v>0</v>
      </c>
      <c r="X2549" s="99">
        <v>0</v>
      </c>
      <c r="Y2549" s="99">
        <v>0</v>
      </c>
      <c r="Z2549" s="99">
        <v>0</v>
      </c>
      <c r="AA2549" s="99">
        <v>0</v>
      </c>
      <c r="AB2549" s="99">
        <v>0</v>
      </c>
      <c r="AC2549" s="99">
        <v>0</v>
      </c>
      <c r="AD2549" s="99">
        <v>0</v>
      </c>
    </row>
    <row r="2550" spans="3:30" hidden="1" outlineLevel="1" x14ac:dyDescent="0.2">
      <c r="D2550" s="86"/>
      <c r="F2550" s="91" t="s">
        <v>201</v>
      </c>
      <c r="G2550" s="86" t="s">
        <v>681</v>
      </c>
      <c r="H2550" s="92">
        <v>0</v>
      </c>
      <c r="I2550" s="99">
        <v>0</v>
      </c>
      <c r="J2550" s="99">
        <v>0</v>
      </c>
      <c r="K2550" s="99">
        <v>0</v>
      </c>
      <c r="L2550" s="99">
        <v>0</v>
      </c>
      <c r="M2550" s="99">
        <v>0</v>
      </c>
      <c r="N2550" s="99">
        <v>0</v>
      </c>
      <c r="O2550" s="99">
        <v>0</v>
      </c>
      <c r="P2550" s="99">
        <v>0</v>
      </c>
      <c r="Q2550" s="99">
        <v>0</v>
      </c>
      <c r="R2550" s="99">
        <v>0</v>
      </c>
      <c r="S2550" s="99">
        <v>0</v>
      </c>
      <c r="T2550" s="99">
        <v>0</v>
      </c>
      <c r="U2550" s="99">
        <v>0</v>
      </c>
      <c r="V2550" s="99">
        <v>0</v>
      </c>
      <c r="W2550" s="99">
        <v>0</v>
      </c>
      <c r="X2550" s="99">
        <v>0</v>
      </c>
      <c r="Y2550" s="99">
        <v>0</v>
      </c>
      <c r="Z2550" s="99">
        <v>0</v>
      </c>
      <c r="AA2550" s="99">
        <v>0</v>
      </c>
      <c r="AB2550" s="99">
        <v>0</v>
      </c>
      <c r="AC2550" s="99">
        <v>0</v>
      </c>
      <c r="AD2550" s="99">
        <v>0</v>
      </c>
    </row>
    <row r="2551" spans="3:30" collapsed="1" x14ac:dyDescent="0.2">
      <c r="D2551" s="86" t="s">
        <v>381</v>
      </c>
      <c r="E2551" s="104">
        <v>-109495</v>
      </c>
      <c r="F2551" s="102" t="s">
        <v>201</v>
      </c>
      <c r="G2551" s="86" t="s">
        <v>679</v>
      </c>
      <c r="H2551" s="92">
        <v>-109494.99999999997</v>
      </c>
      <c r="I2551" s="99">
        <v>-53935.374540078286</v>
      </c>
      <c r="J2551" s="99">
        <v>-2666.2182866897283</v>
      </c>
      <c r="K2551" s="99">
        <v>-9766.2047810807544</v>
      </c>
      <c r="L2551" s="99">
        <v>-307.40545259705124</v>
      </c>
      <c r="M2551" s="99">
        <v>-28.827499698625616</v>
      </c>
      <c r="N2551" s="99">
        <v>-10102.437733376431</v>
      </c>
      <c r="O2551" s="99">
        <v>-7423.8348718886655</v>
      </c>
      <c r="P2551" s="99">
        <v>-1383.2767222531586</v>
      </c>
      <c r="Q2551" s="99">
        <v>-625.07699417296999</v>
      </c>
      <c r="R2551" s="99">
        <v>-28.10901371128428</v>
      </c>
      <c r="S2551" s="99">
        <v>-9460.2976020260794</v>
      </c>
      <c r="T2551" s="99">
        <v>-259.33356703113935</v>
      </c>
      <c r="U2551" s="99">
        <v>-4243.9496387335084</v>
      </c>
      <c r="V2551" s="99">
        <v>-22429.393089088429</v>
      </c>
      <c r="W2551" s="99">
        <v>-4050.3766412085679</v>
      </c>
      <c r="X2551" s="99">
        <v>-30983.052936061646</v>
      </c>
      <c r="Y2551" s="99">
        <v>-2279.8479090119758</v>
      </c>
      <c r="Z2551" s="99">
        <v>-38.186581014036889</v>
      </c>
      <c r="AA2551" s="99">
        <v>-2318.0344900260129</v>
      </c>
      <c r="AB2551" s="99">
        <v>-29.584411741793684</v>
      </c>
      <c r="AC2551" s="99">
        <v>0</v>
      </c>
      <c r="AD2551" s="99">
        <v>0</v>
      </c>
    </row>
    <row r="2552" spans="3:30" hidden="1" outlineLevel="1" x14ac:dyDescent="0.2">
      <c r="D2552" s="86"/>
      <c r="G2552" s="86" t="s">
        <v>687</v>
      </c>
      <c r="H2552" s="92">
        <v>-85694.4586744158</v>
      </c>
      <c r="I2552" s="92">
        <v>-37139.662592886212</v>
      </c>
      <c r="J2552" s="92">
        <v>-1709.8313684525015</v>
      </c>
      <c r="K2552" s="92">
        <v>-7685.3513940244065</v>
      </c>
      <c r="L2552" s="92">
        <v>-51.613819584553738</v>
      </c>
      <c r="M2552" s="92">
        <v>331.15850573568423</v>
      </c>
      <c r="N2552" s="92">
        <v>-7405.8067078732756</v>
      </c>
      <c r="O2552" s="92">
        <v>-6443.7711288096134</v>
      </c>
      <c r="P2552" s="92">
        <v>-786.09996734887375</v>
      </c>
      <c r="Q2552" s="92">
        <v>-115.30122284224171</v>
      </c>
      <c r="R2552" s="92">
        <v>-28.10901371128428</v>
      </c>
      <c r="S2552" s="92">
        <v>-7373.2813327120148</v>
      </c>
      <c r="T2552" s="92">
        <v>-259.33356703113935</v>
      </c>
      <c r="U2552" s="92">
        <v>-3779.8228105089042</v>
      </c>
      <c r="V2552" s="92">
        <v>-22005.959227899082</v>
      </c>
      <c r="W2552" s="92">
        <v>-3700.2651015163715</v>
      </c>
      <c r="X2552" s="92">
        <v>-29745.380706955501</v>
      </c>
      <c r="Y2552" s="92">
        <v>-2252.7249727804801</v>
      </c>
      <c r="Z2552" s="92">
        <v>-38.186581014036889</v>
      </c>
      <c r="AA2552" s="92">
        <v>-2290.9115537945172</v>
      </c>
      <c r="AB2552" s="92">
        <v>-29.584411741793684</v>
      </c>
      <c r="AC2552" s="92">
        <v>0</v>
      </c>
      <c r="AD2552" s="92">
        <v>0</v>
      </c>
    </row>
    <row r="2553" spans="3:30" hidden="1" outlineLevel="1" x14ac:dyDescent="0.2">
      <c r="D2553" s="86"/>
      <c r="G2553" s="86" t="s">
        <v>686</v>
      </c>
      <c r="H2553" s="92">
        <v>12614.810924584068</v>
      </c>
      <c r="I2553" s="92">
        <v>8902.097127087316</v>
      </c>
      <c r="J2553" s="92">
        <v>506.90612365776275</v>
      </c>
      <c r="K2553" s="92">
        <v>1102.8981097702781</v>
      </c>
      <c r="L2553" s="92">
        <v>135.57519732018338</v>
      </c>
      <c r="M2553" s="92">
        <v>190.80050877534623</v>
      </c>
      <c r="N2553" s="92">
        <v>1429.2738158658078</v>
      </c>
      <c r="O2553" s="92">
        <v>519.45536212205991</v>
      </c>
      <c r="P2553" s="92">
        <v>316.51682827803643</v>
      </c>
      <c r="Q2553" s="92">
        <v>270.19238265637659</v>
      </c>
      <c r="R2553" s="92">
        <v>0</v>
      </c>
      <c r="S2553" s="92">
        <v>1106.1645730564728</v>
      </c>
      <c r="T2553" s="92">
        <v>0</v>
      </c>
      <c r="U2553" s="92">
        <v>245.99743774678973</v>
      </c>
      <c r="V2553" s="92">
        <v>224.4292692716337</v>
      </c>
      <c r="W2553" s="92">
        <v>185.56682452362935</v>
      </c>
      <c r="X2553" s="92">
        <v>655.99353154205278</v>
      </c>
      <c r="Y2553" s="92">
        <v>14.375753374654412</v>
      </c>
      <c r="Z2553" s="92">
        <v>0</v>
      </c>
      <c r="AA2553" s="92">
        <v>14.375753374654412</v>
      </c>
      <c r="AB2553" s="92">
        <v>0</v>
      </c>
      <c r="AC2553" s="92">
        <v>0</v>
      </c>
      <c r="AD2553" s="92">
        <v>0</v>
      </c>
    </row>
    <row r="2554" spans="3:30" hidden="1" outlineLevel="1" x14ac:dyDescent="0.2">
      <c r="D2554" s="86"/>
      <c r="G2554" s="86" t="s">
        <v>685</v>
      </c>
      <c r="H2554" s="92">
        <v>2718.9214820143484</v>
      </c>
      <c r="I2554" s="92">
        <v>1932.8330791734043</v>
      </c>
      <c r="J2554" s="92">
        <v>107.45005564789689</v>
      </c>
      <c r="K2554" s="92">
        <v>232.18878202935875</v>
      </c>
      <c r="L2554" s="92">
        <v>28.009478705475082</v>
      </c>
      <c r="M2554" s="92">
        <v>52.35210997185613</v>
      </c>
      <c r="N2554" s="92">
        <v>312.55037070668993</v>
      </c>
      <c r="O2554" s="92">
        <v>108.69136706299136</v>
      </c>
      <c r="P2554" s="92">
        <v>66.075357591719651</v>
      </c>
      <c r="Q2554" s="92">
        <v>74.270617459974233</v>
      </c>
      <c r="R2554" s="92">
        <v>0</v>
      </c>
      <c r="S2554" s="92">
        <v>249.03734211468526</v>
      </c>
      <c r="T2554" s="92">
        <v>0</v>
      </c>
      <c r="U2554" s="92">
        <v>51.469765404183136</v>
      </c>
      <c r="V2554" s="92">
        <v>61.898461718023313</v>
      </c>
      <c r="W2554" s="92">
        <v>0</v>
      </c>
      <c r="X2554" s="92">
        <v>113.36822712220645</v>
      </c>
      <c r="Y2554" s="92">
        <v>2.9479769296178904</v>
      </c>
      <c r="Z2554" s="92">
        <v>0</v>
      </c>
      <c r="AA2554" s="92">
        <v>2.9479769296178904</v>
      </c>
      <c r="AB2554" s="92">
        <v>0</v>
      </c>
      <c r="AC2554" s="92">
        <v>0.73443031984807661</v>
      </c>
      <c r="AD2554" s="92">
        <v>0</v>
      </c>
    </row>
    <row r="2555" spans="3:30" hidden="1" outlineLevel="1" x14ac:dyDescent="0.2">
      <c r="D2555" s="86"/>
      <c r="G2555" s="86" t="s">
        <v>684</v>
      </c>
      <c r="H2555" s="92">
        <v>15836.705028204795</v>
      </c>
      <c r="I2555" s="92">
        <v>12174.082790217166</v>
      </c>
      <c r="J2555" s="92">
        <v>661.02058376830303</v>
      </c>
      <c r="K2555" s="92">
        <v>1425.6939408776457</v>
      </c>
      <c r="L2555" s="92">
        <v>172.07470089108784</v>
      </c>
      <c r="M2555" s="92">
        <v>0</v>
      </c>
      <c r="N2555" s="92">
        <v>1597.7686417687335</v>
      </c>
      <c r="O2555" s="92">
        <v>662.36398294552225</v>
      </c>
      <c r="P2555" s="92">
        <v>403.42327754482324</v>
      </c>
      <c r="Q2555" s="92">
        <v>0</v>
      </c>
      <c r="R2555" s="92">
        <v>0</v>
      </c>
      <c r="S2555" s="92">
        <v>1065.7872604903455</v>
      </c>
      <c r="T2555" s="92">
        <v>0</v>
      </c>
      <c r="U2555" s="92">
        <v>315.47329671310001</v>
      </c>
      <c r="V2555" s="92">
        <v>0</v>
      </c>
      <c r="W2555" s="92">
        <v>0</v>
      </c>
      <c r="X2555" s="92">
        <v>315.47329671310001</v>
      </c>
      <c r="Y2555" s="92">
        <v>17.999275503510699</v>
      </c>
      <c r="Z2555" s="92">
        <v>0</v>
      </c>
      <c r="AA2555" s="92">
        <v>17.999275503510699</v>
      </c>
      <c r="AB2555" s="92">
        <v>0</v>
      </c>
      <c r="AC2555" s="92">
        <v>4.5731797436365325</v>
      </c>
      <c r="AD2555" s="92">
        <v>0</v>
      </c>
    </row>
    <row r="2556" spans="3:30" hidden="1" outlineLevel="1" x14ac:dyDescent="0.2">
      <c r="D2556" s="86"/>
      <c r="G2556" s="86" t="s">
        <v>683</v>
      </c>
      <c r="H2556" s="92">
        <v>8397.4958955784259</v>
      </c>
      <c r="I2556" s="92">
        <v>7008.4610342066208</v>
      </c>
      <c r="J2556" s="92">
        <v>389.20272392285955</v>
      </c>
      <c r="K2556" s="92">
        <v>697.57177041593741</v>
      </c>
      <c r="L2556" s="92">
        <v>0</v>
      </c>
      <c r="M2556" s="92">
        <v>0</v>
      </c>
      <c r="N2556" s="92">
        <v>697.57177041593741</v>
      </c>
      <c r="O2556" s="92">
        <v>275.40871662807251</v>
      </c>
      <c r="P2556" s="92">
        <v>0</v>
      </c>
      <c r="Q2556" s="92">
        <v>0</v>
      </c>
      <c r="R2556" s="92">
        <v>0</v>
      </c>
      <c r="S2556" s="92">
        <v>275.40871662807251</v>
      </c>
      <c r="T2556" s="92">
        <v>0</v>
      </c>
      <c r="U2556" s="92">
        <v>0</v>
      </c>
      <c r="V2556" s="92">
        <v>0</v>
      </c>
      <c r="W2556" s="92">
        <v>0</v>
      </c>
      <c r="X2556" s="92">
        <v>0</v>
      </c>
      <c r="Y2556" s="92">
        <v>9.1543038083124522</v>
      </c>
      <c r="Z2556" s="92">
        <v>0</v>
      </c>
      <c r="AA2556" s="92">
        <v>9.1543038083124522</v>
      </c>
      <c r="AB2556" s="92">
        <v>0</v>
      </c>
      <c r="AC2556" s="92">
        <v>17.69734659662285</v>
      </c>
      <c r="AD2556" s="92">
        <v>0</v>
      </c>
    </row>
    <row r="2557" spans="3:30" hidden="1" outlineLevel="1" x14ac:dyDescent="0.2">
      <c r="D2557" s="86"/>
      <c r="G2557" s="86" t="s">
        <v>682</v>
      </c>
      <c r="H2557" s="92">
        <v>91411.375732199958</v>
      </c>
      <c r="I2557" s="92">
        <v>34343.825233292766</v>
      </c>
      <c r="J2557" s="92">
        <v>2226.7659717004258</v>
      </c>
      <c r="K2557" s="92">
        <v>7460.047995814537</v>
      </c>
      <c r="L2557" s="92">
        <v>238.58232975256291</v>
      </c>
      <c r="M2557" s="92">
        <v>24.572246628939617</v>
      </c>
      <c r="N2557" s="92">
        <v>7723.2025721960399</v>
      </c>
      <c r="O2557" s="92">
        <v>6795.8520228447878</v>
      </c>
      <c r="P2557" s="92">
        <v>1263.643626626455</v>
      </c>
      <c r="Q2557" s="92">
        <v>576.39228660677099</v>
      </c>
      <c r="R2557" s="92">
        <v>26.487595312374836</v>
      </c>
      <c r="S2557" s="92">
        <v>8662.3755313903894</v>
      </c>
      <c r="T2557" s="92">
        <v>260.08176659390074</v>
      </c>
      <c r="U2557" s="92">
        <v>4571.710365631573</v>
      </c>
      <c r="V2557" s="92">
        <v>25932.484470058975</v>
      </c>
      <c r="W2557" s="92">
        <v>4923.3691719117442</v>
      </c>
      <c r="X2557" s="92">
        <v>35687.645774196193</v>
      </c>
      <c r="Y2557" s="92">
        <v>1838.9615336498223</v>
      </c>
      <c r="Z2557" s="92">
        <v>29.93175134778221</v>
      </c>
      <c r="AA2557" s="92">
        <v>1868.8932849976045</v>
      </c>
      <c r="AB2557" s="92">
        <v>33.386460906839709</v>
      </c>
      <c r="AC2557" s="92">
        <v>722.41536408375191</v>
      </c>
      <c r="AD2557" s="92">
        <v>142.86553943596246</v>
      </c>
    </row>
    <row r="2558" spans="3:30" hidden="1" outlineLevel="1" x14ac:dyDescent="0.2">
      <c r="D2558" s="86"/>
      <c r="G2558" s="86" t="s">
        <v>681</v>
      </c>
      <c r="H2558" s="92">
        <v>3714.1496118342111</v>
      </c>
      <c r="I2558" s="92">
        <v>2110.0768886411583</v>
      </c>
      <c r="J2558" s="92">
        <v>636.77401328541362</v>
      </c>
      <c r="K2558" s="92">
        <v>107.37040850326258</v>
      </c>
      <c r="L2558" s="92">
        <v>135.3535980905248</v>
      </c>
      <c r="M2558" s="92">
        <v>329.72060160024319</v>
      </c>
      <c r="N2558" s="92">
        <v>572.44460819403059</v>
      </c>
      <c r="O2558" s="92">
        <v>18.879264453089444</v>
      </c>
      <c r="P2558" s="92">
        <v>18.281402157209424</v>
      </c>
      <c r="Q2558" s="92">
        <v>75.018529987273467</v>
      </c>
      <c r="R2558" s="92">
        <v>0</v>
      </c>
      <c r="S2558" s="92">
        <v>112.17919659757234</v>
      </c>
      <c r="T2558" s="92">
        <v>0</v>
      </c>
      <c r="U2558" s="92">
        <v>2.7475218258174228</v>
      </c>
      <c r="V2558" s="92">
        <v>2.5538032852444461</v>
      </c>
      <c r="W2558" s="92">
        <v>2.0958533377350377</v>
      </c>
      <c r="X2558" s="92">
        <v>7.3971784487969074</v>
      </c>
      <c r="Y2558" s="92">
        <v>0.47097269903858413</v>
      </c>
      <c r="Z2558" s="92">
        <v>0</v>
      </c>
      <c r="AA2558" s="92">
        <v>0.47097269903858413</v>
      </c>
      <c r="AB2558" s="92">
        <v>0</v>
      </c>
      <c r="AC2558" s="92">
        <v>274.80675396820027</v>
      </c>
      <c r="AD2558" s="92">
        <v>0</v>
      </c>
    </row>
    <row r="2559" spans="3:30" collapsed="1" x14ac:dyDescent="0.2">
      <c r="C2559" s="86" t="s">
        <v>380</v>
      </c>
      <c r="D2559" s="86"/>
      <c r="E2559" s="92">
        <v>48999</v>
      </c>
      <c r="G2559" s="86" t="s">
        <v>679</v>
      </c>
      <c r="H2559" s="92">
        <v>48999.000000000015</v>
      </c>
      <c r="I2559" s="92">
        <v>29331.713559732219</v>
      </c>
      <c r="J2559" s="92">
        <v>2818.2881035301607</v>
      </c>
      <c r="K2559" s="92">
        <v>3340.4196133866144</v>
      </c>
      <c r="L2559" s="92">
        <v>657.98148517528034</v>
      </c>
      <c r="M2559" s="92">
        <v>928.60397271206944</v>
      </c>
      <c r="N2559" s="92">
        <v>4927.0050712739639</v>
      </c>
      <c r="O2559" s="92">
        <v>1936.87958724691</v>
      </c>
      <c r="P2559" s="92">
        <v>1281.8405248493698</v>
      </c>
      <c r="Q2559" s="92">
        <v>880.57259386815349</v>
      </c>
      <c r="R2559" s="92">
        <v>-1.6214183989094444</v>
      </c>
      <c r="S2559" s="92">
        <v>4097.671287565523</v>
      </c>
      <c r="T2559" s="92">
        <v>0.74819956276138555</v>
      </c>
      <c r="U2559" s="92">
        <v>1407.5755768125591</v>
      </c>
      <c r="V2559" s="92">
        <v>4215.4067764347928</v>
      </c>
      <c r="W2559" s="92">
        <v>1410.7667482567372</v>
      </c>
      <c r="X2559" s="92">
        <v>7034.4973010668509</v>
      </c>
      <c r="Y2559" s="92">
        <v>-368.81515681552378</v>
      </c>
      <c r="Z2559" s="92">
        <v>-8.254829666254679</v>
      </c>
      <c r="AA2559" s="92">
        <v>-377.06998648177864</v>
      </c>
      <c r="AB2559" s="92">
        <v>3.8020491650460251</v>
      </c>
      <c r="AC2559" s="92">
        <v>1020.2270747120597</v>
      </c>
      <c r="AD2559" s="92">
        <v>142.86553943596246</v>
      </c>
    </row>
    <row r="2560" spans="3:30" x14ac:dyDescent="0.2">
      <c r="D2560" s="86"/>
      <c r="F2560" s="123"/>
      <c r="G2560" s="86"/>
      <c r="H2560" s="92"/>
      <c r="I2560" s="99"/>
      <c r="J2560" s="99"/>
      <c r="K2560" s="99"/>
      <c r="L2560" s="99"/>
      <c r="M2560" s="99"/>
      <c r="N2560" s="99"/>
      <c r="O2560" s="99"/>
      <c r="P2560" s="99"/>
      <c r="Q2560" s="99"/>
      <c r="R2560" s="99"/>
      <c r="S2560" s="99"/>
      <c r="T2560" s="99"/>
      <c r="U2560" s="99"/>
      <c r="V2560" s="99"/>
      <c r="W2560" s="99"/>
      <c r="X2560" s="99"/>
      <c r="Y2560" s="99"/>
      <c r="Z2560" s="99"/>
      <c r="AA2560" s="99"/>
      <c r="AB2560" s="99"/>
      <c r="AC2560" s="99"/>
      <c r="AD2560" s="99"/>
    </row>
    <row r="2561" spans="2:30" hidden="1" outlineLevel="1" x14ac:dyDescent="0.2">
      <c r="D2561" s="86"/>
      <c r="G2561" s="86" t="s">
        <v>687</v>
      </c>
      <c r="H2561" s="92">
        <v>1629846.4249000824</v>
      </c>
      <c r="I2561" s="92">
        <v>816232.42803938768</v>
      </c>
      <c r="J2561" s="92">
        <v>40682.422705483128</v>
      </c>
      <c r="K2561" s="92">
        <v>145260.22530380689</v>
      </c>
      <c r="L2561" s="92">
        <v>5074.944358745719</v>
      </c>
      <c r="M2561" s="92">
        <v>1363.465352988371</v>
      </c>
      <c r="N2561" s="92">
        <v>151698.63501554102</v>
      </c>
      <c r="O2561" s="92">
        <v>108830.93204490842</v>
      </c>
      <c r="P2561" s="92">
        <v>21373.455474002199</v>
      </c>
      <c r="Q2561" s="92">
        <v>10292.031536213406</v>
      </c>
      <c r="R2561" s="92">
        <v>402.26641229672487</v>
      </c>
      <c r="S2561" s="92">
        <v>140898.68546742076</v>
      </c>
      <c r="T2561" s="92">
        <v>3711.3071511238841</v>
      </c>
      <c r="U2561" s="92">
        <v>61960.917865469892</v>
      </c>
      <c r="V2561" s="92">
        <v>322104.21827510674</v>
      </c>
      <c r="W2561" s="92">
        <v>58889.530564457942</v>
      </c>
      <c r="X2561" s="92">
        <v>446665.97385615855</v>
      </c>
      <c r="Y2561" s="92">
        <v>32698.413196305308</v>
      </c>
      <c r="Z2561" s="92">
        <v>546.48587460854776</v>
      </c>
      <c r="AA2561" s="92">
        <v>33244.899070913852</v>
      </c>
      <c r="AB2561" s="92">
        <v>423.38074517722748</v>
      </c>
      <c r="AC2561" s="92">
        <v>0</v>
      </c>
      <c r="AD2561" s="92">
        <v>0</v>
      </c>
    </row>
    <row r="2562" spans="2:30" hidden="1" outlineLevel="1" x14ac:dyDescent="0.2">
      <c r="D2562" s="86"/>
      <c r="G2562" s="86" t="s">
        <v>686</v>
      </c>
      <c r="H2562" s="92">
        <v>453142.5488383355</v>
      </c>
      <c r="I2562" s="92">
        <v>230311.44189316442</v>
      </c>
      <c r="J2562" s="92">
        <v>11561.687581197035</v>
      </c>
      <c r="K2562" s="92">
        <v>40358.42279018752</v>
      </c>
      <c r="L2562" s="92">
        <v>1536.7650731554716</v>
      </c>
      <c r="M2562" s="92">
        <v>614.53570693458857</v>
      </c>
      <c r="N2562" s="92">
        <v>42509.72357027758</v>
      </c>
      <c r="O2562" s="92">
        <v>29836.243444548545</v>
      </c>
      <c r="P2562" s="92">
        <v>6139.7790563972376</v>
      </c>
      <c r="Q2562" s="92">
        <v>3110.361226716534</v>
      </c>
      <c r="R2562" s="92">
        <v>107.77412140636642</v>
      </c>
      <c r="S2562" s="92">
        <v>39194.157849068681</v>
      </c>
      <c r="T2562" s="92">
        <v>994.32330230568891</v>
      </c>
      <c r="U2562" s="92">
        <v>16921.743019552756</v>
      </c>
      <c r="V2562" s="92">
        <v>86590.453265066026</v>
      </c>
      <c r="W2562" s="92">
        <v>16019.925715421779</v>
      </c>
      <c r="X2562" s="92">
        <v>120526.44530234626</v>
      </c>
      <c r="Y2562" s="92">
        <v>8779.2486194312278</v>
      </c>
      <c r="Z2562" s="92">
        <v>146.41300689425088</v>
      </c>
      <c r="AA2562" s="92">
        <v>8925.66162632548</v>
      </c>
      <c r="AB2562" s="92">
        <v>113.43101595613851</v>
      </c>
      <c r="AC2562" s="92">
        <v>0</v>
      </c>
      <c r="AD2562" s="92">
        <v>0</v>
      </c>
    </row>
    <row r="2563" spans="2:30" hidden="1" outlineLevel="1" x14ac:dyDescent="0.2">
      <c r="D2563" s="86"/>
      <c r="G2563" s="86" t="s">
        <v>685</v>
      </c>
      <c r="H2563" s="92">
        <v>99403.995024992328</v>
      </c>
      <c r="I2563" s="92">
        <v>50005.472536209207</v>
      </c>
      <c r="J2563" s="92">
        <v>2450.7574795485416</v>
      </c>
      <c r="K2563" s="92">
        <v>8496.4993132787076</v>
      </c>
      <c r="L2563" s="92">
        <v>317.49161677567389</v>
      </c>
      <c r="M2563" s="92">
        <v>168.61716521391679</v>
      </c>
      <c r="N2563" s="92">
        <v>8982.6080952682969</v>
      </c>
      <c r="O2563" s="92">
        <v>6242.9658532433814</v>
      </c>
      <c r="P2563" s="92">
        <v>1281.7267849317375</v>
      </c>
      <c r="Q2563" s="92">
        <v>854.97765170378705</v>
      </c>
      <c r="R2563" s="92">
        <v>0</v>
      </c>
      <c r="S2563" s="92">
        <v>8379.6702898789063</v>
      </c>
      <c r="T2563" s="92">
        <v>207.96817670726912</v>
      </c>
      <c r="U2563" s="92">
        <v>3540.5171347465384</v>
      </c>
      <c r="V2563" s="92">
        <v>23881.982390125879</v>
      </c>
      <c r="W2563" s="92">
        <v>0</v>
      </c>
      <c r="X2563" s="92">
        <v>27630.467701579691</v>
      </c>
      <c r="Y2563" s="92">
        <v>1800.32459621165</v>
      </c>
      <c r="Z2563" s="92">
        <v>29.881647207448598</v>
      </c>
      <c r="AA2563" s="92">
        <v>1830.2062434190987</v>
      </c>
      <c r="AB2563" s="92">
        <v>23.936895581933367</v>
      </c>
      <c r="AC2563" s="92">
        <v>83.330587811058024</v>
      </c>
      <c r="AD2563" s="92">
        <v>17.54519569561127</v>
      </c>
    </row>
    <row r="2564" spans="2:30" hidden="1" outlineLevel="1" x14ac:dyDescent="0.2">
      <c r="D2564" s="86"/>
      <c r="G2564" s="86" t="s">
        <v>684</v>
      </c>
      <c r="H2564" s="92">
        <v>461956.8177323977</v>
      </c>
      <c r="I2564" s="92">
        <v>312944.79576044751</v>
      </c>
      <c r="J2564" s="92">
        <v>14981.653293098392</v>
      </c>
      <c r="K2564" s="92">
        <v>51825.091082029459</v>
      </c>
      <c r="L2564" s="92">
        <v>1939.8170903231087</v>
      </c>
      <c r="M2564" s="92">
        <v>0</v>
      </c>
      <c r="N2564" s="92">
        <v>53764.908172352567</v>
      </c>
      <c r="O2564" s="92">
        <v>37785.559374601115</v>
      </c>
      <c r="P2564" s="92">
        <v>7777.3466839476623</v>
      </c>
      <c r="Q2564" s="92">
        <v>0</v>
      </c>
      <c r="R2564" s="92">
        <v>0</v>
      </c>
      <c r="S2564" s="92">
        <v>45562.90605854879</v>
      </c>
      <c r="T2564" s="92">
        <v>1284.6576174547629</v>
      </c>
      <c r="U2564" s="92">
        <v>21551.95510402109</v>
      </c>
      <c r="V2564" s="92">
        <v>0</v>
      </c>
      <c r="W2564" s="92">
        <v>0</v>
      </c>
      <c r="X2564" s="92">
        <v>22836.612721475849</v>
      </c>
      <c r="Y2564" s="92">
        <v>10914.025585865505</v>
      </c>
      <c r="Z2564" s="92">
        <v>181.29542028345958</v>
      </c>
      <c r="AA2564" s="92">
        <v>11095.321006148964</v>
      </c>
      <c r="AB2564" s="92">
        <v>146.87966789338145</v>
      </c>
      <c r="AC2564" s="92">
        <v>515.2695645743903</v>
      </c>
      <c r="AD2564" s="92">
        <v>108.47148785796762</v>
      </c>
    </row>
    <row r="2565" spans="2:30" hidden="1" outlineLevel="1" x14ac:dyDescent="0.2">
      <c r="D2565" s="86"/>
      <c r="G2565" s="86" t="s">
        <v>683</v>
      </c>
      <c r="H2565" s="92">
        <v>238361.88656238659</v>
      </c>
      <c r="I2565" s="92">
        <v>180150.90348511643</v>
      </c>
      <c r="J2565" s="92">
        <v>8820.7030307233053</v>
      </c>
      <c r="K2565" s="92">
        <v>25356.211881990315</v>
      </c>
      <c r="L2565" s="92">
        <v>0</v>
      </c>
      <c r="M2565" s="92">
        <v>0</v>
      </c>
      <c r="N2565" s="92">
        <v>25356.211881990315</v>
      </c>
      <c r="O2565" s="92">
        <v>15710.427871033213</v>
      </c>
      <c r="P2565" s="92">
        <v>0</v>
      </c>
      <c r="Q2565" s="92">
        <v>0</v>
      </c>
      <c r="R2565" s="92">
        <v>0</v>
      </c>
      <c r="S2565" s="92">
        <v>15710.427871033213</v>
      </c>
      <c r="T2565" s="92">
        <v>405.10686703913359</v>
      </c>
      <c r="U2565" s="92">
        <v>0</v>
      </c>
      <c r="V2565" s="92">
        <v>0</v>
      </c>
      <c r="W2565" s="92">
        <v>0</v>
      </c>
      <c r="X2565" s="92">
        <v>405.10686703913359</v>
      </c>
      <c r="Y2565" s="92">
        <v>5550.544920570027</v>
      </c>
      <c r="Z2565" s="92">
        <v>0</v>
      </c>
      <c r="AA2565" s="92">
        <v>5550.544920570027</v>
      </c>
      <c r="AB2565" s="92">
        <v>57.347251595376427</v>
      </c>
      <c r="AC2565" s="92">
        <v>1993.9079724304693</v>
      </c>
      <c r="AD2565" s="92">
        <v>316.73328188830982</v>
      </c>
    </row>
    <row r="2566" spans="2:30" hidden="1" outlineLevel="1" x14ac:dyDescent="0.2">
      <c r="D2566" s="86"/>
      <c r="G2566" s="86" t="s">
        <v>682</v>
      </c>
      <c r="H2566" s="92">
        <v>-78318.556239760132</v>
      </c>
      <c r="I2566" s="92">
        <v>-29271.542268547812</v>
      </c>
      <c r="J2566" s="92">
        <v>-1894.1740300249953</v>
      </c>
      <c r="K2566" s="92">
        <v>-6384.1982389056247</v>
      </c>
      <c r="L2566" s="92">
        <v>-198.98144897959682</v>
      </c>
      <c r="M2566" s="92">
        <v>-11.53455221634907</v>
      </c>
      <c r="N2566" s="92">
        <v>-6594.7142401015699</v>
      </c>
      <c r="O2566" s="92">
        <v>-5835.2966568243728</v>
      </c>
      <c r="P2566" s="92">
        <v>-1071.6519964526447</v>
      </c>
      <c r="Q2566" s="92">
        <v>-481.05390280663937</v>
      </c>
      <c r="R2566" s="92">
        <v>-22.867832516366299</v>
      </c>
      <c r="S2566" s="92">
        <v>-7410.8703886000239</v>
      </c>
      <c r="T2566" s="92">
        <v>-224.53930637679878</v>
      </c>
      <c r="U2566" s="92">
        <v>-3929.1966512496501</v>
      </c>
      <c r="V2566" s="92">
        <v>-22371.186573299405</v>
      </c>
      <c r="W2566" s="92">
        <v>-4235.4358929291584</v>
      </c>
      <c r="X2566" s="92">
        <v>-30760.358423855025</v>
      </c>
      <c r="Y2566" s="92">
        <v>-1586.8738280128673</v>
      </c>
      <c r="Z2566" s="92">
        <v>-25.841314346222397</v>
      </c>
      <c r="AA2566" s="92">
        <v>-1612.7151423590899</v>
      </c>
      <c r="AB2566" s="92">
        <v>-28.823907467928208</v>
      </c>
      <c r="AC2566" s="92">
        <v>-622.01613150059143</v>
      </c>
      <c r="AD2566" s="92">
        <v>-123.34170730310049</v>
      </c>
    </row>
    <row r="2567" spans="2:30" hidden="1" outlineLevel="1" x14ac:dyDescent="0.2">
      <c r="D2567" s="86"/>
      <c r="G2567" s="86" t="s">
        <v>681</v>
      </c>
      <c r="H2567" s="92">
        <v>113894.88318156553</v>
      </c>
      <c r="I2567" s="92">
        <v>54256.634333153917</v>
      </c>
      <c r="J2567" s="92">
        <v>14433.735286525363</v>
      </c>
      <c r="K2567" s="92">
        <v>3903.4758472825401</v>
      </c>
      <c r="L2567" s="92">
        <v>1525.8066031396056</v>
      </c>
      <c r="M2567" s="92">
        <v>1060.6014937328475</v>
      </c>
      <c r="N2567" s="92">
        <v>6489.8839441549926</v>
      </c>
      <c r="O2567" s="92">
        <v>1077.0046923531504</v>
      </c>
      <c r="P2567" s="92">
        <v>352.42868543021945</v>
      </c>
      <c r="Q2567" s="92">
        <v>858.80710984636971</v>
      </c>
      <c r="R2567" s="92">
        <v>116.0906168310795</v>
      </c>
      <c r="S2567" s="92">
        <v>2404.331104460819</v>
      </c>
      <c r="T2567" s="92">
        <v>7.0694337548155781</v>
      </c>
      <c r="U2567" s="92">
        <v>187.69632195574687</v>
      </c>
      <c r="V2567" s="92">
        <v>978.29172135785882</v>
      </c>
      <c r="W2567" s="92">
        <v>179.67413721863301</v>
      </c>
      <c r="X2567" s="92">
        <v>1352.7316142870543</v>
      </c>
      <c r="Y2567" s="92">
        <v>285.58016761250394</v>
      </c>
      <c r="Z2567" s="92">
        <v>5.1542592494116271</v>
      </c>
      <c r="AA2567" s="92">
        <v>290.73442686191561</v>
      </c>
      <c r="AB2567" s="92">
        <v>5.338099182656685</v>
      </c>
      <c r="AC2567" s="92">
        <v>30959.033327268069</v>
      </c>
      <c r="AD2567" s="92">
        <v>3702.4610456707414</v>
      </c>
    </row>
    <row r="2568" spans="2:30" collapsed="1" x14ac:dyDescent="0.2">
      <c r="B2568" s="2" t="s">
        <v>379</v>
      </c>
      <c r="D2568" s="86"/>
      <c r="E2568" s="101">
        <v>2918288</v>
      </c>
      <c r="F2568" s="123"/>
      <c r="G2568" s="86" t="s">
        <v>679</v>
      </c>
      <c r="H2568" s="92">
        <v>2918288</v>
      </c>
      <c r="I2568" s="92">
        <v>1614630.1337789316</v>
      </c>
      <c r="J2568" s="92">
        <v>91036.78534655078</v>
      </c>
      <c r="K2568" s="92">
        <v>268815.72797966987</v>
      </c>
      <c r="L2568" s="92">
        <v>10195.84329315998</v>
      </c>
      <c r="M2568" s="92">
        <v>3195.6851666533748</v>
      </c>
      <c r="N2568" s="92">
        <v>282207.2564394832</v>
      </c>
      <c r="O2568" s="92">
        <v>193647.83662386346</v>
      </c>
      <c r="P2568" s="92">
        <v>35853.084688256407</v>
      </c>
      <c r="Q2568" s="92">
        <v>14635.123621673454</v>
      </c>
      <c r="R2568" s="92">
        <v>603.26331801780441</v>
      </c>
      <c r="S2568" s="92">
        <v>244739.30825181119</v>
      </c>
      <c r="T2568" s="92">
        <v>6385.893242008754</v>
      </c>
      <c r="U2568" s="92">
        <v>100233.63279449637</v>
      </c>
      <c r="V2568" s="92">
        <v>411183.75907835714</v>
      </c>
      <c r="W2568" s="92">
        <v>70853.694524169201</v>
      </c>
      <c r="X2568" s="92">
        <v>588656.97963903158</v>
      </c>
      <c r="Y2568" s="92">
        <v>58441.263257983352</v>
      </c>
      <c r="Z2568" s="92">
        <v>883.38889389689598</v>
      </c>
      <c r="AA2568" s="92">
        <v>59324.652151880255</v>
      </c>
      <c r="AB2568" s="92">
        <v>741.48976791878556</v>
      </c>
      <c r="AC2568" s="92">
        <v>32929.525320583394</v>
      </c>
      <c r="AD2568" s="92">
        <v>4021.8693038095307</v>
      </c>
    </row>
    <row r="2569" spans="2:30" x14ac:dyDescent="0.2">
      <c r="D2569" s="86"/>
      <c r="G2569" s="86"/>
      <c r="H2569" s="92"/>
      <c r="I2569" s="99"/>
      <c r="J2569" s="99"/>
      <c r="K2569" s="99"/>
      <c r="L2569" s="99"/>
      <c r="M2569" s="99"/>
      <c r="N2569" s="99"/>
      <c r="O2569" s="99"/>
      <c r="P2569" s="99"/>
      <c r="Q2569" s="99"/>
      <c r="R2569" s="99"/>
      <c r="S2569" s="99"/>
      <c r="T2569" s="99"/>
      <c r="U2569" s="99"/>
      <c r="V2569" s="99"/>
      <c r="W2569" s="99"/>
      <c r="X2569" s="99"/>
      <c r="Y2569" s="99"/>
      <c r="Z2569" s="99"/>
      <c r="AA2569" s="99"/>
      <c r="AB2569" s="99"/>
      <c r="AC2569" s="99"/>
      <c r="AD2569" s="99"/>
    </row>
    <row r="2570" spans="2:30" x14ac:dyDescent="0.2">
      <c r="F2570" s="92"/>
    </row>
    <row r="2571" spans="2:30" hidden="1" outlineLevel="1" x14ac:dyDescent="0.2">
      <c r="E2571" s="93"/>
      <c r="F2571" s="93"/>
      <c r="G2571" s="86" t="s">
        <v>687</v>
      </c>
      <c r="H2571" s="101">
        <v>161103915.54203719</v>
      </c>
      <c r="I2571" s="101">
        <v>80406065.800977305</v>
      </c>
      <c r="J2571" s="101">
        <v>3890265.98230178</v>
      </c>
      <c r="K2571" s="101">
        <v>14253566.429108571</v>
      </c>
      <c r="L2571" s="101">
        <v>422849.97028420452</v>
      </c>
      <c r="M2571" s="101">
        <v>32407.274121666414</v>
      </c>
      <c r="N2571" s="101">
        <v>14708823.673514443</v>
      </c>
      <c r="O2571" s="101">
        <v>10929218.106569257</v>
      </c>
      <c r="P2571" s="101">
        <v>2062522.5926849095</v>
      </c>
      <c r="Q2571" s="101">
        <v>914418.46831692709</v>
      </c>
      <c r="R2571" s="101">
        <v>41052.551997814888</v>
      </c>
      <c r="S2571" s="101">
        <v>13947211.719568906</v>
      </c>
      <c r="T2571" s="101">
        <v>378450.38860905991</v>
      </c>
      <c r="U2571" s="101">
        <v>6106034.9580944758</v>
      </c>
      <c r="V2571" s="101">
        <v>32498054.065248486</v>
      </c>
      <c r="W2571" s="101">
        <v>5747626.299258424</v>
      </c>
      <c r="X2571" s="101">
        <v>44730165.711210437</v>
      </c>
      <c r="Y2571" s="101">
        <v>3322385.8912872775</v>
      </c>
      <c r="Z2571" s="101">
        <v>55742.085083700142</v>
      </c>
      <c r="AA2571" s="101">
        <v>3378127.9763709772</v>
      </c>
      <c r="AB2571" s="101">
        <v>43254.678093322495</v>
      </c>
      <c r="AC2571" s="101">
        <v>0</v>
      </c>
      <c r="AD2571" s="101">
        <v>0</v>
      </c>
    </row>
    <row r="2572" spans="2:30" hidden="1" outlineLevel="1" x14ac:dyDescent="0.2">
      <c r="E2572" s="93"/>
      <c r="F2572" s="93"/>
      <c r="G2572" s="86" t="s">
        <v>686</v>
      </c>
      <c r="H2572" s="101">
        <v>21955939.393508457</v>
      </c>
      <c r="I2572" s="101">
        <v>10857005.100969478</v>
      </c>
      <c r="J2572" s="101">
        <v>535727.25179543195</v>
      </c>
      <c r="K2572" s="101">
        <v>1957785.9612761138</v>
      </c>
      <c r="L2572" s="101">
        <v>60418.036212393286</v>
      </c>
      <c r="M2572" s="101">
        <v>5762.8666809664874</v>
      </c>
      <c r="N2572" s="101">
        <v>2023966.8641694735</v>
      </c>
      <c r="O2572" s="101">
        <v>1492530.9488257174</v>
      </c>
      <c r="P2572" s="101">
        <v>280216.73534871882</v>
      </c>
      <c r="Q2572" s="101">
        <v>125844.62823551497</v>
      </c>
      <c r="R2572" s="101">
        <v>5623.525838956406</v>
      </c>
      <c r="S2572" s="101">
        <v>1904215.8382489078</v>
      </c>
      <c r="T2572" s="101">
        <v>51746.067186211963</v>
      </c>
      <c r="U2572" s="101">
        <v>843898.59258528647</v>
      </c>
      <c r="V2572" s="101">
        <v>4470573.4246719293</v>
      </c>
      <c r="W2572" s="101">
        <v>799686.65284284577</v>
      </c>
      <c r="X2572" s="101">
        <v>6165904.7372862734</v>
      </c>
      <c r="Y2572" s="101">
        <v>455553.93764439097</v>
      </c>
      <c r="Z2572" s="101">
        <v>7625.8378642704738</v>
      </c>
      <c r="AA2572" s="101">
        <v>463179.77550866152</v>
      </c>
      <c r="AB2572" s="101">
        <v>5939.8255302287207</v>
      </c>
      <c r="AC2572" s="101">
        <v>0</v>
      </c>
      <c r="AD2572" s="101">
        <v>0</v>
      </c>
    </row>
    <row r="2573" spans="2:30" hidden="1" outlineLevel="1" x14ac:dyDescent="0.2">
      <c r="E2573" s="93"/>
      <c r="F2573" s="93"/>
      <c r="G2573" s="86" t="s">
        <v>685</v>
      </c>
      <c r="H2573" s="101">
        <v>5022865.7116814181</v>
      </c>
      <c r="I2573" s="101">
        <v>2454198.6726810783</v>
      </c>
      <c r="J2573" s="101">
        <v>118197.06879269191</v>
      </c>
      <c r="K2573" s="101">
        <v>429070.45187939995</v>
      </c>
      <c r="L2573" s="101">
        <v>13004.319155583553</v>
      </c>
      <c r="M2573" s="101">
        <v>1650.1783101906844</v>
      </c>
      <c r="N2573" s="101">
        <v>443724.94934517419</v>
      </c>
      <c r="O2573" s="101">
        <v>325073.28788219782</v>
      </c>
      <c r="P2573" s="101">
        <v>60870.310089366591</v>
      </c>
      <c r="Q2573" s="101">
        <v>36005.236828529647</v>
      </c>
      <c r="R2573" s="101">
        <v>0</v>
      </c>
      <c r="S2573" s="101">
        <v>421948.83480009408</v>
      </c>
      <c r="T2573" s="101">
        <v>11270.795733282173</v>
      </c>
      <c r="U2573" s="101">
        <v>183884.58796451509</v>
      </c>
      <c r="V2573" s="101">
        <v>1283968.4202236277</v>
      </c>
      <c r="W2573" s="101">
        <v>0</v>
      </c>
      <c r="X2573" s="101">
        <v>1479123.8039214248</v>
      </c>
      <c r="Y2573" s="101">
        <v>97269.40453910963</v>
      </c>
      <c r="Z2573" s="101">
        <v>1620.6559713334832</v>
      </c>
      <c r="AA2573" s="101">
        <v>98890.060510443145</v>
      </c>
      <c r="AB2573" s="101">
        <v>1304.6589231340934</v>
      </c>
      <c r="AC2573" s="101">
        <v>4524.8585840099731</v>
      </c>
      <c r="AD2573" s="101">
        <v>952.80412336732911</v>
      </c>
    </row>
    <row r="2574" spans="2:30" hidden="1" outlineLevel="1" x14ac:dyDescent="0.2">
      <c r="E2574" s="93"/>
      <c r="F2574" s="93"/>
      <c r="G2574" s="86" t="s">
        <v>684</v>
      </c>
      <c r="H2574" s="101">
        <v>56719048.936260678</v>
      </c>
      <c r="I2574" s="101">
        <v>38115291.724454679</v>
      </c>
      <c r="J2574" s="101">
        <v>1766799.1341935089</v>
      </c>
      <c r="K2574" s="101">
        <v>6413997.3642012514</v>
      </c>
      <c r="L2574" s="101">
        <v>188774.28619729445</v>
      </c>
      <c r="M2574" s="101">
        <v>0</v>
      </c>
      <c r="N2574" s="101">
        <v>6602771.6503985468</v>
      </c>
      <c r="O2574" s="101">
        <v>4844067.5356615093</v>
      </c>
      <c r="P2574" s="101">
        <v>912370.25222503231</v>
      </c>
      <c r="Q2574" s="101">
        <v>0</v>
      </c>
      <c r="R2574" s="101">
        <v>0</v>
      </c>
      <c r="S2574" s="101">
        <v>5756437.7878865404</v>
      </c>
      <c r="T2574" s="101">
        <v>171281.86447542551</v>
      </c>
      <c r="U2574" s="101">
        <v>2730833.3940797872</v>
      </c>
      <c r="V2574" s="101">
        <v>0</v>
      </c>
      <c r="W2574" s="101">
        <v>0</v>
      </c>
      <c r="X2574" s="101">
        <v>2902115.2585552135</v>
      </c>
      <c r="Y2574" s="101">
        <v>1447683.1118847232</v>
      </c>
      <c r="Z2574" s="101">
        <v>24181.106547110481</v>
      </c>
      <c r="AA2574" s="101">
        <v>1471864.2184318334</v>
      </c>
      <c r="AB2574" s="101">
        <v>19635.516794613264</v>
      </c>
      <c r="AC2574" s="101">
        <v>69832.039029366366</v>
      </c>
      <c r="AD2574" s="101">
        <v>14301.606516355821</v>
      </c>
    </row>
    <row r="2575" spans="2:30" hidden="1" outlineLevel="1" x14ac:dyDescent="0.2">
      <c r="E2575" s="93"/>
      <c r="F2575" s="93"/>
      <c r="G2575" s="86" t="s">
        <v>683</v>
      </c>
      <c r="H2575" s="101">
        <v>25592511.578140449</v>
      </c>
      <c r="I2575" s="101">
        <v>19194142.11397431</v>
      </c>
      <c r="J2575" s="101">
        <v>911889.07696605881</v>
      </c>
      <c r="K2575" s="101">
        <v>2750379.9628289063</v>
      </c>
      <c r="L2575" s="101">
        <v>0</v>
      </c>
      <c r="M2575" s="101">
        <v>0</v>
      </c>
      <c r="N2575" s="101">
        <v>2750379.9628289063</v>
      </c>
      <c r="O2575" s="101">
        <v>1764036.5911192868</v>
      </c>
      <c r="P2575" s="101">
        <v>0</v>
      </c>
      <c r="Q2575" s="101">
        <v>0</v>
      </c>
      <c r="R2575" s="101">
        <v>0</v>
      </c>
      <c r="S2575" s="101">
        <v>1764036.5911192868</v>
      </c>
      <c r="T2575" s="101">
        <v>47320.581318870063</v>
      </c>
      <c r="U2575" s="101">
        <v>0</v>
      </c>
      <c r="V2575" s="101">
        <v>0</v>
      </c>
      <c r="W2575" s="101">
        <v>0</v>
      </c>
      <c r="X2575" s="101">
        <v>47320.581318870063</v>
      </c>
      <c r="Y2575" s="101">
        <v>645206.31427522283</v>
      </c>
      <c r="Z2575" s="101">
        <v>0</v>
      </c>
      <c r="AA2575" s="101">
        <v>645206.31427522283</v>
      </c>
      <c r="AB2575" s="101">
        <v>6718.8655532903786</v>
      </c>
      <c r="AC2575" s="101">
        <v>236164.1803325603</v>
      </c>
      <c r="AD2575" s="101">
        <v>36653.891771942843</v>
      </c>
    </row>
    <row r="2576" spans="2:30" hidden="1" outlineLevel="1" x14ac:dyDescent="0.2">
      <c r="E2576" s="93"/>
      <c r="F2576" s="93"/>
      <c r="G2576" s="86" t="s">
        <v>682</v>
      </c>
      <c r="H2576" s="101">
        <v>231828066.70865166</v>
      </c>
      <c r="I2576" s="101">
        <v>89023047.539327264</v>
      </c>
      <c r="J2576" s="101">
        <v>5585755.6304169856</v>
      </c>
      <c r="K2576" s="101">
        <v>18766472.301914427</v>
      </c>
      <c r="L2576" s="101">
        <v>548684.77255572705</v>
      </c>
      <c r="M2576" s="101">
        <v>35928.520831689668</v>
      </c>
      <c r="N2576" s="101">
        <v>19351085.595301848</v>
      </c>
      <c r="O2576" s="101">
        <v>17316838.541230295</v>
      </c>
      <c r="P2576" s="101">
        <v>3263313.3845152482</v>
      </c>
      <c r="Q2576" s="101">
        <v>1443883.6403313042</v>
      </c>
      <c r="R2576" s="101">
        <v>66900.545835217621</v>
      </c>
      <c r="S2576" s="101">
        <v>22090936.111912064</v>
      </c>
      <c r="T2576" s="101">
        <v>656873.59933997644</v>
      </c>
      <c r="U2576" s="101">
        <v>11300993.49472012</v>
      </c>
      <c r="V2576" s="101">
        <v>64792179.88178575</v>
      </c>
      <c r="W2576" s="101">
        <v>11952203.92112051</v>
      </c>
      <c r="X2576" s="101">
        <v>88702250.896966338</v>
      </c>
      <c r="Y2576" s="101">
        <v>4630879.5558907762</v>
      </c>
      <c r="Z2576" s="101">
        <v>75599.008249106861</v>
      </c>
      <c r="AA2576" s="101">
        <v>4706478.564139883</v>
      </c>
      <c r="AB2576" s="101">
        <v>84330.155895615724</v>
      </c>
      <c r="AC2576" s="101">
        <v>1932287.5339774445</v>
      </c>
      <c r="AD2576" s="101">
        <v>351894.68071416504</v>
      </c>
    </row>
    <row r="2577" spans="2:30" hidden="1" outlineLevel="1" x14ac:dyDescent="0.2">
      <c r="E2577" s="93"/>
      <c r="F2577" s="93"/>
      <c r="G2577" s="86" t="s">
        <v>681</v>
      </c>
      <c r="H2577" s="101">
        <v>17213306.129720151</v>
      </c>
      <c r="I2577" s="101">
        <v>11084163.540940398</v>
      </c>
      <c r="J2577" s="101">
        <v>2119569.5071219951</v>
      </c>
      <c r="K2577" s="101">
        <v>609054.90699914133</v>
      </c>
      <c r="L2577" s="101">
        <v>140893.02181421331</v>
      </c>
      <c r="M2577" s="101">
        <v>19789.647751396104</v>
      </c>
      <c r="N2577" s="101">
        <v>769737.57656475098</v>
      </c>
      <c r="O2577" s="101">
        <v>143351.44062135988</v>
      </c>
      <c r="P2577" s="101">
        <v>40910.6097280424</v>
      </c>
      <c r="Q2577" s="101">
        <v>82634.759094892433</v>
      </c>
      <c r="R2577" s="101">
        <v>14439.93972480955</v>
      </c>
      <c r="S2577" s="101">
        <v>281336.74916910427</v>
      </c>
      <c r="T2577" s="101">
        <v>985.26473983688629</v>
      </c>
      <c r="U2577" s="101">
        <v>23583.775982354604</v>
      </c>
      <c r="V2577" s="101">
        <v>120440.21904889912</v>
      </c>
      <c r="W2577" s="101">
        <v>21158.924876535839</v>
      </c>
      <c r="X2577" s="101">
        <v>166168.18464762645</v>
      </c>
      <c r="Y2577" s="101">
        <v>39074.180178984592</v>
      </c>
      <c r="Z2577" s="101">
        <v>678.94846132532882</v>
      </c>
      <c r="AA2577" s="101">
        <v>39753.128640309915</v>
      </c>
      <c r="AB2577" s="101">
        <v>889.56139934930002</v>
      </c>
      <c r="AC2577" s="101">
        <v>2237525.6456477842</v>
      </c>
      <c r="AD2577" s="101">
        <v>514162.23558883154</v>
      </c>
    </row>
    <row r="2578" spans="2:30" collapsed="1" x14ac:dyDescent="0.2">
      <c r="B2578" s="2" t="s">
        <v>378</v>
      </c>
      <c r="E2578" s="101">
        <v>519435654</v>
      </c>
      <c r="F2578" s="93"/>
      <c r="G2578" s="86" t="s">
        <v>679</v>
      </c>
      <c r="H2578" s="101">
        <v>519435653.99999994</v>
      </c>
      <c r="I2578" s="101">
        <v>251133914.49332446</v>
      </c>
      <c r="J2578" s="101">
        <v>14928203.651588449</v>
      </c>
      <c r="K2578" s="101">
        <v>45180327.37820781</v>
      </c>
      <c r="L2578" s="101">
        <v>1374624.4062194161</v>
      </c>
      <c r="M2578" s="101">
        <v>95538.487695909353</v>
      </c>
      <c r="N2578" s="101">
        <v>46650490.272123136</v>
      </c>
      <c r="O2578" s="101">
        <v>36815116.451909617</v>
      </c>
      <c r="P2578" s="101">
        <v>6620203.8845913177</v>
      </c>
      <c r="Q2578" s="101">
        <v>2602786.7328071687</v>
      </c>
      <c r="R2578" s="101">
        <v>128016.56339679848</v>
      </c>
      <c r="S2578" s="101">
        <v>46166123.632704899</v>
      </c>
      <c r="T2578" s="101">
        <v>1317928.5614026629</v>
      </c>
      <c r="U2578" s="101">
        <v>21189228.803426541</v>
      </c>
      <c r="V2578" s="101">
        <v>103165216.01097868</v>
      </c>
      <c r="W2578" s="101">
        <v>18520675.798098318</v>
      </c>
      <c r="X2578" s="101">
        <v>144193049.17390618</v>
      </c>
      <c r="Y2578" s="101">
        <v>10638052.395700485</v>
      </c>
      <c r="Z2578" s="101">
        <v>165447.64217684674</v>
      </c>
      <c r="AA2578" s="101">
        <v>10803500.037877331</v>
      </c>
      <c r="AB2578" s="101">
        <v>162073.26218955399</v>
      </c>
      <c r="AC2578" s="101">
        <v>4480334.2575711654</v>
      </c>
      <c r="AD2578" s="101">
        <v>917965.21871466236</v>
      </c>
    </row>
    <row r="2579" spans="2:30" x14ac:dyDescent="0.2">
      <c r="F2579" s="92"/>
    </row>
    <row r="2580" spans="2:30" hidden="1" outlineLevel="1" x14ac:dyDescent="0.2">
      <c r="E2580" s="93"/>
      <c r="F2580" s="93"/>
      <c r="G2580" s="86" t="s">
        <v>687</v>
      </c>
      <c r="H2580" s="92">
        <v>19522970.831094205</v>
      </c>
      <c r="I2580" s="92">
        <v>-1507179.0730111748</v>
      </c>
      <c r="J2580" s="92">
        <v>1718870.1742504463</v>
      </c>
      <c r="K2580" s="92">
        <v>4749644.6404851452</v>
      </c>
      <c r="L2580" s="92">
        <v>127890.16397078341</v>
      </c>
      <c r="M2580" s="92">
        <v>21687.631528036014</v>
      </c>
      <c r="N2580" s="92">
        <v>4899222.4359839614</v>
      </c>
      <c r="O2580" s="92">
        <v>3587940.3280237969</v>
      </c>
      <c r="P2580" s="92">
        <v>756913.3948852832</v>
      </c>
      <c r="Q2580" s="92">
        <v>279717.66041631158</v>
      </c>
      <c r="R2580" s="92">
        <v>10918.213524097482</v>
      </c>
      <c r="S2580" s="92">
        <v>4635489.5968494881</v>
      </c>
      <c r="T2580" s="92">
        <v>38525.711630554229</v>
      </c>
      <c r="U2580" s="92">
        <v>1260011.6115618907</v>
      </c>
      <c r="V2580" s="92">
        <v>7112129.7462520562</v>
      </c>
      <c r="W2580" s="92">
        <v>546827.7402104158</v>
      </c>
      <c r="X2580" s="92">
        <v>8957494.8096549287</v>
      </c>
      <c r="Y2580" s="92">
        <v>789399.0335643678</v>
      </c>
      <c r="Z2580" s="92">
        <v>8588.3447206138298</v>
      </c>
      <c r="AA2580" s="92">
        <v>797987.37828498194</v>
      </c>
      <c r="AB2580" s="92">
        <v>21085.509081634867</v>
      </c>
      <c r="AC2580" s="92">
        <v>0</v>
      </c>
      <c r="AD2580" s="92">
        <v>0</v>
      </c>
    </row>
    <row r="2581" spans="2:30" hidden="1" outlineLevel="1" x14ac:dyDescent="0.2">
      <c r="E2581" s="93"/>
      <c r="F2581" s="93"/>
      <c r="G2581" s="86" t="s">
        <v>686</v>
      </c>
      <c r="H2581" s="92">
        <v>9083930.7250880077</v>
      </c>
      <c r="I2581" s="92">
        <v>-621660.607472362</v>
      </c>
      <c r="J2581" s="92">
        <v>787361.71285536292</v>
      </c>
      <c r="K2581" s="92">
        <v>2183293.8648160864</v>
      </c>
      <c r="L2581" s="92">
        <v>58403.68969988625</v>
      </c>
      <c r="M2581" s="92">
        <v>23313.072030023504</v>
      </c>
      <c r="N2581" s="92">
        <v>2265010.6265459955</v>
      </c>
      <c r="O2581" s="92">
        <v>1650770.7958492874</v>
      </c>
      <c r="P2581" s="92">
        <v>346294.55503812642</v>
      </c>
      <c r="Q2581" s="92">
        <v>127414.57594008851</v>
      </c>
      <c r="R2581" s="92">
        <v>5041.2385819786687</v>
      </c>
      <c r="S2581" s="92">
        <v>2129521.1654094812</v>
      </c>
      <c r="T2581" s="92">
        <v>17989.095063205808</v>
      </c>
      <c r="U2581" s="92">
        <v>582430.20383426233</v>
      </c>
      <c r="V2581" s="92">
        <v>3289082.0897321971</v>
      </c>
      <c r="W2581" s="92">
        <v>255742.81725864206</v>
      </c>
      <c r="X2581" s="92">
        <v>4145244.2058883067</v>
      </c>
      <c r="Y2581" s="92">
        <v>364763.20830476645</v>
      </c>
      <c r="Z2581" s="92">
        <v>3985.6193278587452</v>
      </c>
      <c r="AA2581" s="92">
        <v>368748.82763262512</v>
      </c>
      <c r="AB2581" s="92">
        <v>9704.794228600731</v>
      </c>
      <c r="AC2581" s="92">
        <v>0</v>
      </c>
      <c r="AD2581" s="92">
        <v>0</v>
      </c>
    </row>
    <row r="2582" spans="2:30" hidden="1" outlineLevel="1" x14ac:dyDescent="0.2">
      <c r="E2582" s="93"/>
      <c r="F2582" s="93"/>
      <c r="G2582" s="86" t="s">
        <v>685</v>
      </c>
      <c r="H2582" s="92">
        <v>1982954.0778090404</v>
      </c>
      <c r="I2582" s="92">
        <v>-133743.4843765297</v>
      </c>
      <c r="J2582" s="92">
        <v>159006.3387145559</v>
      </c>
      <c r="K2582" s="92">
        <v>438024.87888136692</v>
      </c>
      <c r="L2582" s="92">
        <v>11455.341859712533</v>
      </c>
      <c r="M2582" s="92">
        <v>7375.4840375731874</v>
      </c>
      <c r="N2582" s="92">
        <v>456855.70477865246</v>
      </c>
      <c r="O2582" s="92">
        <v>329298.05608755251</v>
      </c>
      <c r="P2582" s="92">
        <v>68828.228765718202</v>
      </c>
      <c r="Q2582" s="92">
        <v>33260.341351249481</v>
      </c>
      <c r="R2582" s="92">
        <v>0</v>
      </c>
      <c r="S2582" s="92">
        <v>431386.62620452017</v>
      </c>
      <c r="T2582" s="92">
        <v>3573.9438262341828</v>
      </c>
      <c r="U2582" s="92">
        <v>116048.48305084847</v>
      </c>
      <c r="V2582" s="92">
        <v>864441.36934284773</v>
      </c>
      <c r="W2582" s="92">
        <v>0</v>
      </c>
      <c r="X2582" s="92">
        <v>984063.79621993052</v>
      </c>
      <c r="Y2582" s="92">
        <v>71299.721779985863</v>
      </c>
      <c r="Z2582" s="92">
        <v>774.28757489470036</v>
      </c>
      <c r="AA2582" s="92">
        <v>72074.009354880545</v>
      </c>
      <c r="AB2582" s="92">
        <v>1954.9413223690033</v>
      </c>
      <c r="AC2582" s="92">
        <v>9255.3121352390044</v>
      </c>
      <c r="AD2582" s="92">
        <v>2100.8334554205203</v>
      </c>
    </row>
    <row r="2583" spans="2:30" hidden="1" outlineLevel="1" x14ac:dyDescent="0.2">
      <c r="E2583" s="93"/>
      <c r="F2583" s="93"/>
      <c r="G2583" s="86" t="s">
        <v>684</v>
      </c>
      <c r="H2583" s="92">
        <v>7709495.5911007524</v>
      </c>
      <c r="I2583" s="92">
        <v>-773471.44293726236</v>
      </c>
      <c r="J2583" s="92">
        <v>1116986.786312412</v>
      </c>
      <c r="K2583" s="92">
        <v>3072883.9983812645</v>
      </c>
      <c r="L2583" s="92">
        <v>81148.401026724576</v>
      </c>
      <c r="M2583" s="92">
        <v>0</v>
      </c>
      <c r="N2583" s="92">
        <v>3154032.3994079903</v>
      </c>
      <c r="O2583" s="92">
        <v>2290849.7683737203</v>
      </c>
      <c r="P2583" s="92">
        <v>481206.45964478864</v>
      </c>
      <c r="Q2583" s="92">
        <v>0</v>
      </c>
      <c r="R2583" s="92">
        <v>0</v>
      </c>
      <c r="S2583" s="92">
        <v>2772056.2280185102</v>
      </c>
      <c r="T2583" s="92">
        <v>25902.157736822061</v>
      </c>
      <c r="U2583" s="92">
        <v>816489.67145025171</v>
      </c>
      <c r="V2583" s="92">
        <v>0</v>
      </c>
      <c r="W2583" s="92">
        <v>0</v>
      </c>
      <c r="X2583" s="92">
        <v>842391.82918707281</v>
      </c>
      <c r="Y2583" s="92">
        <v>498062.4065989994</v>
      </c>
      <c r="Z2583" s="92">
        <v>5452.971398313075</v>
      </c>
      <c r="AA2583" s="92">
        <v>503515.37799731269</v>
      </c>
      <c r="AB2583" s="92">
        <v>13722.901481862231</v>
      </c>
      <c r="AC2583" s="92">
        <v>65440.670494662685</v>
      </c>
      <c r="AD2583" s="92">
        <v>14820.841138222191</v>
      </c>
    </row>
    <row r="2584" spans="2:30" hidden="1" outlineLevel="1" x14ac:dyDescent="0.2">
      <c r="E2584" s="93"/>
      <c r="F2584" s="93"/>
      <c r="G2584" s="86" t="s">
        <v>683</v>
      </c>
      <c r="H2584" s="92">
        <v>3176132.2716456056</v>
      </c>
      <c r="I2584" s="92">
        <v>-452239.63365691155</v>
      </c>
      <c r="J2584" s="92">
        <v>648995.84848577401</v>
      </c>
      <c r="K2584" s="92">
        <v>1483506.0772347534</v>
      </c>
      <c r="L2584" s="92">
        <v>0</v>
      </c>
      <c r="M2584" s="92">
        <v>0</v>
      </c>
      <c r="N2584" s="92">
        <v>1483506.0772347534</v>
      </c>
      <c r="O2584" s="92">
        <v>939895.68128912221</v>
      </c>
      <c r="P2584" s="92">
        <v>0</v>
      </c>
      <c r="Q2584" s="92">
        <v>0</v>
      </c>
      <c r="R2584" s="92">
        <v>0</v>
      </c>
      <c r="S2584" s="92">
        <v>939895.68128912221</v>
      </c>
      <c r="T2584" s="92">
        <v>8040.4461075682921</v>
      </c>
      <c r="U2584" s="92">
        <v>0</v>
      </c>
      <c r="V2584" s="92">
        <v>0</v>
      </c>
      <c r="W2584" s="92">
        <v>0</v>
      </c>
      <c r="X2584" s="92">
        <v>8040.4461075682921</v>
      </c>
      <c r="Y2584" s="92">
        <v>249880.32503784029</v>
      </c>
      <c r="Z2584" s="92">
        <v>0</v>
      </c>
      <c r="AA2584" s="92">
        <v>249880.32503784029</v>
      </c>
      <c r="AB2584" s="92">
        <v>5290.1866955921532</v>
      </c>
      <c r="AC2584" s="92">
        <v>250019.33881033826</v>
      </c>
      <c r="AD2584" s="92">
        <v>42744.001641534356</v>
      </c>
    </row>
    <row r="2585" spans="2:30" hidden="1" outlineLevel="1" x14ac:dyDescent="0.2">
      <c r="E2585" s="93"/>
      <c r="F2585" s="93"/>
      <c r="G2585" s="86" t="s">
        <v>682</v>
      </c>
      <c r="H2585" s="92">
        <v>1692825.3177041709</v>
      </c>
      <c r="I2585" s="92">
        <v>32649.268730163574</v>
      </c>
      <c r="J2585" s="92">
        <v>110020.33464789204</v>
      </c>
      <c r="K2585" s="92">
        <v>281096.45090961829</v>
      </c>
      <c r="L2585" s="92">
        <v>7459.9308600319782</v>
      </c>
      <c r="M2585" s="92">
        <v>-4631.9941389548658</v>
      </c>
      <c r="N2585" s="92">
        <v>283924.38763068616</v>
      </c>
      <c r="O2585" s="92">
        <v>256262.57852912322</v>
      </c>
      <c r="P2585" s="92">
        <v>55315.482293211389</v>
      </c>
      <c r="Q2585" s="92">
        <v>20927.213290740969</v>
      </c>
      <c r="R2585" s="92">
        <v>800.50847969927418</v>
      </c>
      <c r="S2585" s="92">
        <v>333305.78259277344</v>
      </c>
      <c r="T2585" s="92">
        <v>3482.7087735478999</v>
      </c>
      <c r="U2585" s="92">
        <v>107380.74084264599</v>
      </c>
      <c r="V2585" s="92">
        <v>644139.02475716174</v>
      </c>
      <c r="W2585" s="92">
        <v>58547.464666457847</v>
      </c>
      <c r="X2585" s="92">
        <v>813549.93903984129</v>
      </c>
      <c r="Y2585" s="92">
        <v>50194.257922299206</v>
      </c>
      <c r="Z2585" s="92">
        <v>560.35518076668086</v>
      </c>
      <c r="AA2585" s="92">
        <v>50754.613103066571</v>
      </c>
      <c r="AB2585" s="92">
        <v>1777.2152384907822</v>
      </c>
      <c r="AC2585" s="92">
        <v>56142.592948327539</v>
      </c>
      <c r="AD2585" s="92">
        <v>10701.18377302587</v>
      </c>
    </row>
    <row r="2586" spans="2:30" hidden="1" outlineLevel="1" x14ac:dyDescent="0.2">
      <c r="E2586" s="93"/>
      <c r="F2586" s="93"/>
      <c r="G2586" s="86" t="s">
        <v>681</v>
      </c>
      <c r="H2586" s="92">
        <v>5772597.9988834336</v>
      </c>
      <c r="I2586" s="92">
        <v>-155569.95164865814</v>
      </c>
      <c r="J2586" s="92">
        <v>1067272.5784675423</v>
      </c>
      <c r="K2586" s="92">
        <v>229384.74132768437</v>
      </c>
      <c r="L2586" s="92">
        <v>63078.667310724704</v>
      </c>
      <c r="M2586" s="92">
        <v>31600.504605072176</v>
      </c>
      <c r="N2586" s="92">
        <v>324063.91324348107</v>
      </c>
      <c r="O2586" s="92">
        <v>64618.911537237815</v>
      </c>
      <c r="P2586" s="92">
        <v>21578.831706711666</v>
      </c>
      <c r="Q2586" s="92">
        <v>38279.355564822428</v>
      </c>
      <c r="R2586" s="92">
        <v>5889.7299563152174</v>
      </c>
      <c r="S2586" s="92">
        <v>130366.82876508712</v>
      </c>
      <c r="T2586" s="92">
        <v>140.46689344297079</v>
      </c>
      <c r="U2586" s="92">
        <v>7033.4588158691295</v>
      </c>
      <c r="V2586" s="92">
        <v>40383.466169260428</v>
      </c>
      <c r="W2586" s="92">
        <v>3161.6092773551027</v>
      </c>
      <c r="X2586" s="92">
        <v>50719.001155927661</v>
      </c>
      <c r="Y2586" s="92">
        <v>12886.425362628703</v>
      </c>
      <c r="Z2586" s="92">
        <v>153.25752205843344</v>
      </c>
      <c r="AA2586" s="92">
        <v>13039.682884687143</v>
      </c>
      <c r="AB2586" s="92">
        <v>494.89186320975455</v>
      </c>
      <c r="AC2586" s="92">
        <v>3840115.9866211261</v>
      </c>
      <c r="AD2586" s="92">
        <v>502095.06753103697</v>
      </c>
    </row>
    <row r="2587" spans="2:30" collapsed="1" x14ac:dyDescent="0.2">
      <c r="B2587" s="2" t="s">
        <v>377</v>
      </c>
      <c r="D2587" s="86"/>
      <c r="E2587" s="101">
        <v>48940906.813325286</v>
      </c>
      <c r="F2587" s="91"/>
      <c r="G2587" s="86" t="s">
        <v>679</v>
      </c>
      <c r="H2587" s="92">
        <v>48940906.813325226</v>
      </c>
      <c r="I2587" s="92">
        <v>-3611214.9243727326</v>
      </c>
      <c r="J2587" s="92">
        <v>5608513.7737339791</v>
      </c>
      <c r="K2587" s="92">
        <v>12437834.652035914</v>
      </c>
      <c r="L2587" s="92">
        <v>349436.19472786342</v>
      </c>
      <c r="M2587" s="92">
        <v>79344.698061749907</v>
      </c>
      <c r="N2587" s="92">
        <v>12866615.544825532</v>
      </c>
      <c r="O2587" s="92">
        <v>9119636.119689852</v>
      </c>
      <c r="P2587" s="92">
        <v>1730136.9523338405</v>
      </c>
      <c r="Q2587" s="92">
        <v>499599.14656321192</v>
      </c>
      <c r="R2587" s="92">
        <v>22649.690542090597</v>
      </c>
      <c r="S2587" s="92">
        <v>11372021.909128986</v>
      </c>
      <c r="T2587" s="92">
        <v>97654.53003137582</v>
      </c>
      <c r="U2587" s="92">
        <v>2889394.1695557646</v>
      </c>
      <c r="V2587" s="92">
        <v>11950175.696253553</v>
      </c>
      <c r="W2587" s="92">
        <v>864279.63141287118</v>
      </c>
      <c r="X2587" s="92">
        <v>15801504.027253568</v>
      </c>
      <c r="Y2587" s="92">
        <v>2036485.3785708863</v>
      </c>
      <c r="Z2587" s="92">
        <v>19514.835724505538</v>
      </c>
      <c r="AA2587" s="92">
        <v>2056000.2142953947</v>
      </c>
      <c r="AB2587" s="92">
        <v>54030.439911759546</v>
      </c>
      <c r="AC2587" s="92">
        <v>4220973.9010096909</v>
      </c>
      <c r="AD2587" s="92">
        <v>572461.9275392394</v>
      </c>
    </row>
    <row r="2588" spans="2:30" x14ac:dyDescent="0.2">
      <c r="D2588" s="86"/>
    </row>
    <row r="2589" spans="2:30" hidden="1" outlineLevel="1" x14ac:dyDescent="0.2">
      <c r="F2589" s="91" t="s">
        <v>188</v>
      </c>
      <c r="G2589" s="86" t="s">
        <v>687</v>
      </c>
      <c r="H2589" s="92">
        <v>208284.37331644347</v>
      </c>
      <c r="I2589" s="99">
        <v>101776.42406887322</v>
      </c>
      <c r="J2589" s="99">
        <v>5004.5566172120007</v>
      </c>
      <c r="K2589" s="99">
        <v>18578.22341658494</v>
      </c>
      <c r="L2589" s="99">
        <v>550.41327073050081</v>
      </c>
      <c r="M2589" s="99">
        <v>-6.9963396553524548</v>
      </c>
      <c r="N2589" s="99">
        <v>19121.640347660086</v>
      </c>
      <c r="O2589" s="99">
        <v>14231.682358752201</v>
      </c>
      <c r="P2589" s="99">
        <v>2581.3446038182738</v>
      </c>
      <c r="Q2589" s="99">
        <v>1123.9456603431597</v>
      </c>
      <c r="R2589" s="99">
        <v>54.511256212468084</v>
      </c>
      <c r="S2589" s="99">
        <v>17991.483879126103</v>
      </c>
      <c r="T2589" s="99">
        <v>502.91147810304136</v>
      </c>
      <c r="U2589" s="99">
        <v>8144.8615956055437</v>
      </c>
      <c r="V2589" s="99">
        <v>43409.679155856575</v>
      </c>
      <c r="W2589" s="99">
        <v>7785.2080816241487</v>
      </c>
      <c r="X2589" s="99">
        <v>59842.660311189313</v>
      </c>
      <c r="Y2589" s="99">
        <v>4416.1805777923682</v>
      </c>
      <c r="Z2589" s="99">
        <v>74.053629168298883</v>
      </c>
      <c r="AA2589" s="99">
        <v>4490.2342069606675</v>
      </c>
      <c r="AB2589" s="99">
        <v>57.37388542205197</v>
      </c>
      <c r="AC2589" s="99">
        <v>0</v>
      </c>
      <c r="AD2589" s="99">
        <v>0</v>
      </c>
    </row>
    <row r="2590" spans="2:30" hidden="1" outlineLevel="1" x14ac:dyDescent="0.2">
      <c r="F2590" s="91" t="s">
        <v>188</v>
      </c>
      <c r="G2590" s="86" t="s">
        <v>686</v>
      </c>
      <c r="H2590" s="92">
        <v>95176.819003881275</v>
      </c>
      <c r="I2590" s="99">
        <v>46419.512106539929</v>
      </c>
      <c r="J2590" s="99">
        <v>2282.9543027380219</v>
      </c>
      <c r="K2590" s="99">
        <v>8492.792030395125</v>
      </c>
      <c r="L2590" s="99">
        <v>249.78253692170171</v>
      </c>
      <c r="M2590" s="99">
        <v>-7.4310126862906634</v>
      </c>
      <c r="N2590" s="99">
        <v>8735.1435546305365</v>
      </c>
      <c r="O2590" s="99">
        <v>6511.3374046882309</v>
      </c>
      <c r="P2590" s="99">
        <v>1175.2882580369094</v>
      </c>
      <c r="Q2590" s="99">
        <v>509.01769570972186</v>
      </c>
      <c r="R2590" s="99">
        <v>24.993454017841856</v>
      </c>
      <c r="S2590" s="99">
        <v>8220.6368124527035</v>
      </c>
      <c r="T2590" s="99">
        <v>230.58534238883848</v>
      </c>
      <c r="U2590" s="99">
        <v>3730.6739902678501</v>
      </c>
      <c r="V2590" s="99">
        <v>19903.650528098267</v>
      </c>
      <c r="W2590" s="99">
        <v>3568.7654750307161</v>
      </c>
      <c r="X2590" s="99">
        <v>27433.675335785672</v>
      </c>
      <c r="Y2590" s="99">
        <v>2024.6373121090678</v>
      </c>
      <c r="Z2590" s="99">
        <v>33.953625139467846</v>
      </c>
      <c r="AA2590" s="99">
        <v>2058.5909372485357</v>
      </c>
      <c r="AB2590" s="99">
        <v>26.305954485874953</v>
      </c>
      <c r="AC2590" s="99">
        <v>0</v>
      </c>
      <c r="AD2590" s="99">
        <v>0</v>
      </c>
    </row>
    <row r="2591" spans="2:30" hidden="1" outlineLevel="1" x14ac:dyDescent="0.2">
      <c r="F2591" s="91" t="s">
        <v>188</v>
      </c>
      <c r="G2591" s="86" t="s">
        <v>685</v>
      </c>
      <c r="H2591" s="92">
        <v>19972.111255933803</v>
      </c>
      <c r="I2591" s="99">
        <v>9618.8280155938719</v>
      </c>
      <c r="J2591" s="99">
        <v>461.72997836585421</v>
      </c>
      <c r="K2591" s="99">
        <v>1707.2175899705164</v>
      </c>
      <c r="L2591" s="99">
        <v>49.110532969689721</v>
      </c>
      <c r="M2591" s="99">
        <v>-2.3494406570373014</v>
      </c>
      <c r="N2591" s="99">
        <v>1753.9786822831688</v>
      </c>
      <c r="O2591" s="99">
        <v>1301.4413566758481</v>
      </c>
      <c r="P2591" s="99">
        <v>234.0111822386929</v>
      </c>
      <c r="Q2591" s="99">
        <v>133.17198010022889</v>
      </c>
      <c r="R2591" s="99">
        <v>0</v>
      </c>
      <c r="S2591" s="99">
        <v>1668.6245190147699</v>
      </c>
      <c r="T2591" s="99">
        <v>46.098314205042769</v>
      </c>
      <c r="U2591" s="99">
        <v>745.69694456120021</v>
      </c>
      <c r="V2591" s="99">
        <v>5246.5912740318745</v>
      </c>
      <c r="W2591" s="99">
        <v>0</v>
      </c>
      <c r="X2591" s="99">
        <v>6038.3865327981175</v>
      </c>
      <c r="Y2591" s="99">
        <v>396.82580415706764</v>
      </c>
      <c r="Z2591" s="99">
        <v>6.6236153248768899</v>
      </c>
      <c r="AA2591" s="99">
        <v>403.44941948194452</v>
      </c>
      <c r="AB2591" s="99">
        <v>5.3060843099198678</v>
      </c>
      <c r="AC2591" s="99">
        <v>17.919050830035303</v>
      </c>
      <c r="AD2591" s="99">
        <v>3.8889732561244705</v>
      </c>
    </row>
    <row r="2592" spans="2:30" hidden="1" outlineLevel="1" x14ac:dyDescent="0.2">
      <c r="F2592" s="91" t="s">
        <v>188</v>
      </c>
      <c r="G2592" s="86" t="s">
        <v>684</v>
      </c>
      <c r="H2592" s="92">
        <v>103099.98221761703</v>
      </c>
      <c r="I2592" s="99">
        <v>68642.552365844909</v>
      </c>
      <c r="J2592" s="99">
        <v>3218.7845683791788</v>
      </c>
      <c r="K2592" s="99">
        <v>11856.489705460855</v>
      </c>
      <c r="L2592" s="99">
        <v>343.73715535435724</v>
      </c>
      <c r="M2592" s="99">
        <v>0</v>
      </c>
      <c r="N2592" s="99">
        <v>12200.226860815214</v>
      </c>
      <c r="O2592" s="99">
        <v>8962.6277704663808</v>
      </c>
      <c r="P2592" s="99">
        <v>1621.3062659554389</v>
      </c>
      <c r="Q2592" s="99">
        <v>0</v>
      </c>
      <c r="R2592" s="99">
        <v>0</v>
      </c>
      <c r="S2592" s="99">
        <v>10583.934036421819</v>
      </c>
      <c r="T2592" s="99">
        <v>323.53424019103431</v>
      </c>
      <c r="U2592" s="99">
        <v>5161.4638473650384</v>
      </c>
      <c r="V2592" s="99">
        <v>0</v>
      </c>
      <c r="W2592" s="99">
        <v>0</v>
      </c>
      <c r="X2592" s="99">
        <v>5484.9980875560723</v>
      </c>
      <c r="Y2592" s="99">
        <v>2733.4527043569788</v>
      </c>
      <c r="Z2592" s="99">
        <v>45.65857055292561</v>
      </c>
      <c r="AA2592" s="99">
        <v>2779.1112749099043</v>
      </c>
      <c r="AB2592" s="99">
        <v>36.992434365487931</v>
      </c>
      <c r="AC2592" s="99">
        <v>126.0747580722155</v>
      </c>
      <c r="AD2592" s="99">
        <v>27.30783125221312</v>
      </c>
    </row>
    <row r="2593" spans="4:30" hidden="1" outlineLevel="1" x14ac:dyDescent="0.2">
      <c r="F2593" s="91" t="s">
        <v>188</v>
      </c>
      <c r="G2593" s="86" t="s">
        <v>683</v>
      </c>
      <c r="H2593" s="92">
        <v>52363.44820572991</v>
      </c>
      <c r="I2593" s="99">
        <v>39029.29132873888</v>
      </c>
      <c r="J2593" s="99">
        <v>1871.9185572278286</v>
      </c>
      <c r="K2593" s="99">
        <v>5730.9639751965296</v>
      </c>
      <c r="L2593" s="99">
        <v>0</v>
      </c>
      <c r="M2593" s="99">
        <v>0</v>
      </c>
      <c r="N2593" s="99">
        <v>5730.9639751965296</v>
      </c>
      <c r="O2593" s="99">
        <v>3681.7097865926867</v>
      </c>
      <c r="P2593" s="99">
        <v>0</v>
      </c>
      <c r="Q2593" s="99">
        <v>0</v>
      </c>
      <c r="R2593" s="99">
        <v>0</v>
      </c>
      <c r="S2593" s="99">
        <v>3681.7097865926867</v>
      </c>
      <c r="T2593" s="99">
        <v>100.81775237782352</v>
      </c>
      <c r="U2593" s="99">
        <v>0</v>
      </c>
      <c r="V2593" s="99">
        <v>0</v>
      </c>
      <c r="W2593" s="99">
        <v>0</v>
      </c>
      <c r="X2593" s="99">
        <v>100.81775237782352</v>
      </c>
      <c r="Y2593" s="99">
        <v>1373.7093120900122</v>
      </c>
      <c r="Z2593" s="99">
        <v>0</v>
      </c>
      <c r="AA2593" s="99">
        <v>1373.7093120900122</v>
      </c>
      <c r="AB2593" s="99">
        <v>14.272444740349309</v>
      </c>
      <c r="AC2593" s="99">
        <v>481.96334549677886</v>
      </c>
      <c r="AD2593" s="99">
        <v>78.801703269026575</v>
      </c>
    </row>
    <row r="2594" spans="4:30" hidden="1" outlineLevel="1" x14ac:dyDescent="0.2">
      <c r="F2594" s="91" t="s">
        <v>188</v>
      </c>
      <c r="G2594" s="86" t="s">
        <v>682</v>
      </c>
      <c r="H2594" s="92">
        <v>12540.113031061603</v>
      </c>
      <c r="I2594" s="99">
        <v>4807.7142325691775</v>
      </c>
      <c r="J2594" s="99">
        <v>301.47239798675815</v>
      </c>
      <c r="K2594" s="99">
        <v>1014.7619902624808</v>
      </c>
      <c r="L2594" s="99">
        <v>29.417242904476211</v>
      </c>
      <c r="M2594" s="99">
        <v>1.4752001440726004</v>
      </c>
      <c r="N2594" s="99">
        <v>1045.6544333110298</v>
      </c>
      <c r="O2594" s="99">
        <v>937.31102962424541</v>
      </c>
      <c r="P2594" s="99">
        <v>175.96406689915921</v>
      </c>
      <c r="Q2594" s="99">
        <v>77.469789885870313</v>
      </c>
      <c r="R2594" s="99">
        <v>3.6274202570545406</v>
      </c>
      <c r="S2594" s="99">
        <v>1194.3723066663295</v>
      </c>
      <c r="T2594" s="99">
        <v>35.61695853744984</v>
      </c>
      <c r="U2594" s="99">
        <v>611.94279787987216</v>
      </c>
      <c r="V2594" s="99">
        <v>3512.4307736141159</v>
      </c>
      <c r="W2594" s="99">
        <v>647.44565522642336</v>
      </c>
      <c r="X2594" s="99">
        <v>4807.4361852578613</v>
      </c>
      <c r="Y2594" s="99">
        <v>251.05538414051401</v>
      </c>
      <c r="Z2594" s="99">
        <v>4.099073672619828</v>
      </c>
      <c r="AA2594" s="99">
        <v>255.15445781313383</v>
      </c>
      <c r="AB2594" s="99">
        <v>4.5723530925706912</v>
      </c>
      <c r="AC2594" s="99">
        <v>104.65505204707891</v>
      </c>
      <c r="AD2594" s="99">
        <v>19.08161231765899</v>
      </c>
    </row>
    <row r="2595" spans="4:30" hidden="1" outlineLevel="1" x14ac:dyDescent="0.2">
      <c r="F2595" s="91" t="s">
        <v>188</v>
      </c>
      <c r="G2595" s="86" t="s">
        <v>681</v>
      </c>
      <c r="H2595" s="92">
        <v>25445.152969332968</v>
      </c>
      <c r="I2595" s="99">
        <v>11956.67688352334</v>
      </c>
      <c r="J2595" s="99">
        <v>3086.4650520659898</v>
      </c>
      <c r="K2595" s="99">
        <v>889.19643311262871</v>
      </c>
      <c r="L2595" s="99">
        <v>267.50441143338753</v>
      </c>
      <c r="M2595" s="99">
        <v>-10.068414698264633</v>
      </c>
      <c r="N2595" s="99">
        <v>1146.6324298477516</v>
      </c>
      <c r="O2595" s="99">
        <v>253.33845943409887</v>
      </c>
      <c r="P2595" s="99">
        <v>72.778216773295185</v>
      </c>
      <c r="Q2595" s="99">
        <v>151.71258155451849</v>
      </c>
      <c r="R2595" s="99">
        <v>28.940113120600554</v>
      </c>
      <c r="S2595" s="99">
        <v>506.7693708825131</v>
      </c>
      <c r="T2595" s="99">
        <v>1.7660382359484608</v>
      </c>
      <c r="U2595" s="99">
        <v>44.544001754753452</v>
      </c>
      <c r="V2595" s="99">
        <v>241.72607979941876</v>
      </c>
      <c r="W2595" s="99">
        <v>43.021036891091548</v>
      </c>
      <c r="X2595" s="99">
        <v>331.05715668121223</v>
      </c>
      <c r="Y2595" s="99">
        <v>70.925647641505506</v>
      </c>
      <c r="Z2595" s="99">
        <v>1.2863321361519973</v>
      </c>
      <c r="AA2595" s="99">
        <v>72.211979777657504</v>
      </c>
      <c r="AB2595" s="99">
        <v>1.3383482540850526</v>
      </c>
      <c r="AC2595" s="99">
        <v>7418.8414522904168</v>
      </c>
      <c r="AD2595" s="99">
        <v>925.16029600999798</v>
      </c>
    </row>
    <row r="2596" spans="4:30" collapsed="1" x14ac:dyDescent="0.2">
      <c r="D2596" s="86" t="s">
        <v>376</v>
      </c>
      <c r="E2596" s="104">
        <v>516882</v>
      </c>
      <c r="F2596" s="104" t="s">
        <v>188</v>
      </c>
      <c r="G2596" s="86" t="s">
        <v>679</v>
      </c>
      <c r="H2596" s="92">
        <v>516881.99999999994</v>
      </c>
      <c r="I2596" s="99">
        <v>282250.99900168326</v>
      </c>
      <c r="J2596" s="99">
        <v>16227.881473975631</v>
      </c>
      <c r="K2596" s="99">
        <v>48269.645140983041</v>
      </c>
      <c r="L2596" s="99">
        <v>1489.9651503141131</v>
      </c>
      <c r="M2596" s="99">
        <v>-25.370007552872412</v>
      </c>
      <c r="N2596" s="99">
        <v>49734.240283744279</v>
      </c>
      <c r="O2596" s="99">
        <v>35879.448166233706</v>
      </c>
      <c r="P2596" s="99">
        <v>5860.6925937217684</v>
      </c>
      <c r="Q2596" s="99">
        <v>1995.3177075934987</v>
      </c>
      <c r="R2596" s="99">
        <v>112.07224360796499</v>
      </c>
      <c r="S2596" s="99">
        <v>43847.530711156942</v>
      </c>
      <c r="T2596" s="99">
        <v>1241.3301240391788</v>
      </c>
      <c r="U2596" s="99">
        <v>18439.183177434257</v>
      </c>
      <c r="V2596" s="99">
        <v>72314.077811400231</v>
      </c>
      <c r="W2596" s="99">
        <v>12044.440248772384</v>
      </c>
      <c r="X2596" s="99">
        <v>104039.03136164605</v>
      </c>
      <c r="Y2596" s="99">
        <v>11266.786742287506</v>
      </c>
      <c r="Z2596" s="99">
        <v>165.67484599434101</v>
      </c>
      <c r="AA2596" s="99">
        <v>11432.461588281847</v>
      </c>
      <c r="AB2596" s="99">
        <v>146.16150467033984</v>
      </c>
      <c r="AC2596" s="99">
        <v>8149.4536587365237</v>
      </c>
      <c r="AD2596" s="99">
        <v>1054.2404161050206</v>
      </c>
    </row>
    <row r="2597" spans="4:30" hidden="1" outlineLevel="1" x14ac:dyDescent="0.2">
      <c r="F2597" s="91" t="s">
        <v>188</v>
      </c>
      <c r="G2597" s="86" t="s">
        <v>687</v>
      </c>
      <c r="H2597" s="92">
        <v>-14273460.350514106</v>
      </c>
      <c r="I2597" s="99">
        <v>-6974607.5062342901</v>
      </c>
      <c r="J2597" s="99">
        <v>-342955.83154071943</v>
      </c>
      <c r="K2597" s="99">
        <v>-1273141.7681380277</v>
      </c>
      <c r="L2597" s="99">
        <v>-37719.113878181459</v>
      </c>
      <c r="M2597" s="99">
        <v>479.45016267583321</v>
      </c>
      <c r="N2597" s="99">
        <v>-1310381.4318535333</v>
      </c>
      <c r="O2597" s="99">
        <v>-975278.89699214255</v>
      </c>
      <c r="P2597" s="99">
        <v>-176896.22734028168</v>
      </c>
      <c r="Q2597" s="99">
        <v>-77022.551253363621</v>
      </c>
      <c r="R2597" s="99">
        <v>-3735.5863131569508</v>
      </c>
      <c r="S2597" s="99">
        <v>-1232933.2618989449</v>
      </c>
      <c r="T2597" s="99">
        <v>-34463.877093728661</v>
      </c>
      <c r="U2597" s="99">
        <v>-558156.89479822712</v>
      </c>
      <c r="V2597" s="99">
        <v>-2974809.5087205535</v>
      </c>
      <c r="W2597" s="99">
        <v>-533510.30182537239</v>
      </c>
      <c r="X2597" s="99">
        <v>-4100940.5824378817</v>
      </c>
      <c r="Y2597" s="99">
        <v>-302635.17792601237</v>
      </c>
      <c r="Z2597" s="99">
        <v>-5074.8000097899894</v>
      </c>
      <c r="AA2597" s="99">
        <v>-307709.97793580237</v>
      </c>
      <c r="AB2597" s="99">
        <v>-3931.7586129345327</v>
      </c>
      <c r="AC2597" s="99">
        <v>0</v>
      </c>
      <c r="AD2597" s="99">
        <v>0</v>
      </c>
    </row>
    <row r="2598" spans="4:30" hidden="1" outlineLevel="1" x14ac:dyDescent="0.2">
      <c r="F2598" s="91" t="s">
        <v>188</v>
      </c>
      <c r="G2598" s="86" t="s">
        <v>686</v>
      </c>
      <c r="H2598" s="92">
        <v>-6522345.0550272595</v>
      </c>
      <c r="I2598" s="99">
        <v>-3181069.4916429403</v>
      </c>
      <c r="J2598" s="99">
        <v>-156447.92359271145</v>
      </c>
      <c r="K2598" s="99">
        <v>-582000.12022427097</v>
      </c>
      <c r="L2598" s="99">
        <v>-17117.276155835683</v>
      </c>
      <c r="M2598" s="99">
        <v>509.23774670696082</v>
      </c>
      <c r="N2598" s="99">
        <v>-598608.15863339975</v>
      </c>
      <c r="O2598" s="99">
        <v>-446213.58191589115</v>
      </c>
      <c r="P2598" s="99">
        <v>-80540.993471593523</v>
      </c>
      <c r="Q2598" s="99">
        <v>-34882.328336674997</v>
      </c>
      <c r="R2598" s="99">
        <v>-1712.7692743615892</v>
      </c>
      <c r="S2598" s="99">
        <v>-563349.67299852113</v>
      </c>
      <c r="T2598" s="99">
        <v>-15801.71709279628</v>
      </c>
      <c r="U2598" s="99">
        <v>-255658.29271253594</v>
      </c>
      <c r="V2598" s="99">
        <v>-1363971.5842324854</v>
      </c>
      <c r="W2598" s="99">
        <v>-244562.91029929661</v>
      </c>
      <c r="X2598" s="99">
        <v>-1879994.5043371143</v>
      </c>
      <c r="Y2598" s="99">
        <v>-138745.79229549321</v>
      </c>
      <c r="Z2598" s="99">
        <v>-2326.7982828846848</v>
      </c>
      <c r="AA2598" s="99">
        <v>-141072.59057837789</v>
      </c>
      <c r="AB2598" s="99">
        <v>-1802.7132441957517</v>
      </c>
      <c r="AC2598" s="99">
        <v>0</v>
      </c>
      <c r="AD2598" s="99">
        <v>0</v>
      </c>
    </row>
    <row r="2599" spans="4:30" hidden="1" outlineLevel="1" x14ac:dyDescent="0.2">
      <c r="F2599" s="91" t="s">
        <v>188</v>
      </c>
      <c r="G2599" s="86" t="s">
        <v>685</v>
      </c>
      <c r="H2599" s="92">
        <v>-1368663.1099037048</v>
      </c>
      <c r="I2599" s="99">
        <v>-659165.91875284223</v>
      </c>
      <c r="J2599" s="99">
        <v>-31641.761856209574</v>
      </c>
      <c r="K2599" s="99">
        <v>-116993.42678542002</v>
      </c>
      <c r="L2599" s="99">
        <v>-3365.4816920446424</v>
      </c>
      <c r="M2599" s="99">
        <v>161.00414798357929</v>
      </c>
      <c r="N2599" s="99">
        <v>-120197.90432948108</v>
      </c>
      <c r="O2599" s="99">
        <v>-89186.10314951303</v>
      </c>
      <c r="P2599" s="99">
        <v>-16036.485493735399</v>
      </c>
      <c r="Q2599" s="99">
        <v>-9126.1046015784123</v>
      </c>
      <c r="R2599" s="99">
        <v>0</v>
      </c>
      <c r="S2599" s="99">
        <v>-114348.69324482683</v>
      </c>
      <c r="T2599" s="99">
        <v>-3159.0582123583313</v>
      </c>
      <c r="U2599" s="99">
        <v>-51101.653005542685</v>
      </c>
      <c r="V2599" s="99">
        <v>-359542.15543319948</v>
      </c>
      <c r="W2599" s="99">
        <v>0</v>
      </c>
      <c r="X2599" s="99">
        <v>-413802.86665110051</v>
      </c>
      <c r="Y2599" s="99">
        <v>-27193.962233025661</v>
      </c>
      <c r="Z2599" s="99">
        <v>-453.90784345137467</v>
      </c>
      <c r="AA2599" s="99">
        <v>-27647.870076477036</v>
      </c>
      <c r="AB2599" s="99">
        <v>-363.61913670336344</v>
      </c>
      <c r="AC2599" s="99">
        <v>-1227.9695181585846</v>
      </c>
      <c r="AD2599" s="99">
        <v>-266.5063379054759</v>
      </c>
    </row>
    <row r="2600" spans="4:30" hidden="1" outlineLevel="1" x14ac:dyDescent="0.2">
      <c r="F2600" s="91" t="s">
        <v>188</v>
      </c>
      <c r="G2600" s="86" t="s">
        <v>684</v>
      </c>
      <c r="H2600" s="92">
        <v>-7065309.2447127318</v>
      </c>
      <c r="I2600" s="99">
        <v>-4703985.8725427762</v>
      </c>
      <c r="J2600" s="99">
        <v>-220579.16867246706</v>
      </c>
      <c r="K2600" s="99">
        <v>-812509.99780987285</v>
      </c>
      <c r="L2600" s="99">
        <v>-23555.865376875041</v>
      </c>
      <c r="M2600" s="99">
        <v>0</v>
      </c>
      <c r="N2600" s="99">
        <v>-836065.86318674788</v>
      </c>
      <c r="O2600" s="99">
        <v>-614197.35951006657</v>
      </c>
      <c r="P2600" s="99">
        <v>-111106.03419103488</v>
      </c>
      <c r="Q2600" s="99">
        <v>0</v>
      </c>
      <c r="R2600" s="99">
        <v>0</v>
      </c>
      <c r="S2600" s="99">
        <v>-725303.39370110142</v>
      </c>
      <c r="T2600" s="99">
        <v>-22171.385571900038</v>
      </c>
      <c r="U2600" s="99">
        <v>-353708.48231637682</v>
      </c>
      <c r="V2600" s="99">
        <v>0</v>
      </c>
      <c r="W2600" s="99">
        <v>0</v>
      </c>
      <c r="X2600" s="99">
        <v>-375879.86788827687</v>
      </c>
      <c r="Y2600" s="99">
        <v>-187319.999932826</v>
      </c>
      <c r="Z2600" s="99">
        <v>-3128.9231451761743</v>
      </c>
      <c r="AA2600" s="99">
        <v>-190448.92307800218</v>
      </c>
      <c r="AB2600" s="99">
        <v>-2535.0439727064372</v>
      </c>
      <c r="AC2600" s="99">
        <v>-8639.7410995900154</v>
      </c>
      <c r="AD2600" s="99">
        <v>-1871.3705710644506</v>
      </c>
    </row>
    <row r="2601" spans="4:30" hidden="1" outlineLevel="1" x14ac:dyDescent="0.2">
      <c r="F2601" s="91" t="s">
        <v>188</v>
      </c>
      <c r="G2601" s="86" t="s">
        <v>683</v>
      </c>
      <c r="H2601" s="92">
        <v>-3588399.7914964049</v>
      </c>
      <c r="I2601" s="99">
        <v>-2674627.1619861284</v>
      </c>
      <c r="J2601" s="99">
        <v>-128280.17234586083</v>
      </c>
      <c r="K2601" s="99">
        <v>-392735.59397523198</v>
      </c>
      <c r="L2601" s="99">
        <v>0</v>
      </c>
      <c r="M2601" s="99">
        <v>0</v>
      </c>
      <c r="N2601" s="99">
        <v>-392735.59397523198</v>
      </c>
      <c r="O2601" s="99">
        <v>-252302.83877893657</v>
      </c>
      <c r="P2601" s="99">
        <v>0</v>
      </c>
      <c r="Q2601" s="99">
        <v>0</v>
      </c>
      <c r="R2601" s="99">
        <v>0</v>
      </c>
      <c r="S2601" s="99">
        <v>-252302.83877893657</v>
      </c>
      <c r="T2601" s="99">
        <v>-6908.9109676343014</v>
      </c>
      <c r="U2601" s="99">
        <v>0</v>
      </c>
      <c r="V2601" s="99">
        <v>0</v>
      </c>
      <c r="W2601" s="99">
        <v>0</v>
      </c>
      <c r="X2601" s="99">
        <v>-6908.9109676343014</v>
      </c>
      <c r="Y2601" s="99">
        <v>-94138.533232444068</v>
      </c>
      <c r="Z2601" s="99">
        <v>0</v>
      </c>
      <c r="AA2601" s="99">
        <v>-94138.533232444068</v>
      </c>
      <c r="AB2601" s="99">
        <v>-978.07229060230497</v>
      </c>
      <c r="AC2601" s="99">
        <v>-33028.328495377835</v>
      </c>
      <c r="AD2601" s="99">
        <v>-5400.1794241883772</v>
      </c>
    </row>
    <row r="2602" spans="4:30" hidden="1" outlineLevel="1" x14ac:dyDescent="0.2">
      <c r="F2602" s="91" t="s">
        <v>188</v>
      </c>
      <c r="G2602" s="86" t="s">
        <v>682</v>
      </c>
      <c r="H2602" s="92">
        <v>-859357.82550467574</v>
      </c>
      <c r="I2602" s="99">
        <v>-329466.47596515081</v>
      </c>
      <c r="J2602" s="99">
        <v>-20659.515886488676</v>
      </c>
      <c r="K2602" s="99">
        <v>-69540.334700072373</v>
      </c>
      <c r="L2602" s="99">
        <v>-2015.9258399119415</v>
      </c>
      <c r="M2602" s="99">
        <v>-101.09356948013838</v>
      </c>
      <c r="N2602" s="99">
        <v>-71657.354109464461</v>
      </c>
      <c r="O2602" s="99">
        <v>-64232.719931971071</v>
      </c>
      <c r="P2602" s="99">
        <v>-12058.591300003571</v>
      </c>
      <c r="Q2602" s="99">
        <v>-5308.9051122364344</v>
      </c>
      <c r="R2602" s="99">
        <v>-248.58244710973773</v>
      </c>
      <c r="S2602" s="99">
        <v>-81848.79879132082</v>
      </c>
      <c r="T2602" s="99">
        <v>-2440.7843824069555</v>
      </c>
      <c r="U2602" s="99">
        <v>-41935.653276545905</v>
      </c>
      <c r="V2602" s="99">
        <v>-240702.36563036818</v>
      </c>
      <c r="W2602" s="99">
        <v>-44368.618451019465</v>
      </c>
      <c r="X2602" s="99">
        <v>-329447.42174034048</v>
      </c>
      <c r="Y2602" s="99">
        <v>-17204.502739475625</v>
      </c>
      <c r="Z2602" s="99">
        <v>-280.90424936048873</v>
      </c>
      <c r="AA2602" s="99">
        <v>-17485.406988836115</v>
      </c>
      <c r="AB2602" s="99">
        <v>-313.3374796015288</v>
      </c>
      <c r="AC2602" s="99">
        <v>-7171.8761810588539</v>
      </c>
      <c r="AD2602" s="99">
        <v>-1307.6383624142247</v>
      </c>
    </row>
    <row r="2603" spans="4:30" hidden="1" outlineLevel="1" x14ac:dyDescent="0.2">
      <c r="F2603" s="91" t="s">
        <v>188</v>
      </c>
      <c r="G2603" s="86" t="s">
        <v>681</v>
      </c>
      <c r="H2603" s="92">
        <v>-1743723.6228411165</v>
      </c>
      <c r="I2603" s="99">
        <v>-819375.69633029017</v>
      </c>
      <c r="J2603" s="99">
        <v>-211511.48231835873</v>
      </c>
      <c r="K2603" s="99">
        <v>-60935.488485106078</v>
      </c>
      <c r="L2603" s="99">
        <v>-18331.733434371057</v>
      </c>
      <c r="M2603" s="99">
        <v>689.97551616546593</v>
      </c>
      <c r="N2603" s="99">
        <v>-78577.24640331167</v>
      </c>
      <c r="O2603" s="99">
        <v>-17360.958954415531</v>
      </c>
      <c r="P2603" s="99">
        <v>-4987.3976379232263</v>
      </c>
      <c r="Q2603" s="99">
        <v>-10396.668185003969</v>
      </c>
      <c r="R2603" s="99">
        <v>-1983.228749180839</v>
      </c>
      <c r="S2603" s="99">
        <v>-34728.253526523564</v>
      </c>
      <c r="T2603" s="99">
        <v>-121.02433003941624</v>
      </c>
      <c r="U2603" s="99">
        <v>-3052.5431782332844</v>
      </c>
      <c r="V2603" s="99">
        <v>-16565.177505948901</v>
      </c>
      <c r="W2603" s="99">
        <v>-2948.1763539219951</v>
      </c>
      <c r="X2603" s="99">
        <v>-22686.921368143594</v>
      </c>
      <c r="Y2603" s="99">
        <v>-4860.4434568286488</v>
      </c>
      <c r="Z2603" s="99">
        <v>-88.150687690155891</v>
      </c>
      <c r="AA2603" s="99">
        <v>-4948.5941445188046</v>
      </c>
      <c r="AB2603" s="99">
        <v>-91.715285384564481</v>
      </c>
      <c r="AC2603" s="99">
        <v>-508403.66768723814</v>
      </c>
      <c r="AD2603" s="99">
        <v>-63400.045777347252</v>
      </c>
    </row>
    <row r="2604" spans="4:30" collapsed="1" x14ac:dyDescent="0.2">
      <c r="D2604" s="84" t="s">
        <v>375</v>
      </c>
      <c r="E2604" s="104">
        <v>-35421259</v>
      </c>
      <c r="F2604" s="104" t="s">
        <v>188</v>
      </c>
      <c r="G2604" s="86" t="s">
        <v>679</v>
      </c>
      <c r="H2604" s="92">
        <v>-35421259</v>
      </c>
      <c r="I2604" s="99">
        <v>-19342298.123454414</v>
      </c>
      <c r="J2604" s="99">
        <v>-1112075.8562128155</v>
      </c>
      <c r="K2604" s="99">
        <v>-3307856.730117999</v>
      </c>
      <c r="L2604" s="99">
        <v>-102105.39637721982</v>
      </c>
      <c r="M2604" s="99">
        <v>1738.5740040516982</v>
      </c>
      <c r="N2604" s="99">
        <v>-3408223.5524911671</v>
      </c>
      <c r="O2604" s="99">
        <v>-2458772.4592329375</v>
      </c>
      <c r="P2604" s="99">
        <v>-401625.72943457216</v>
      </c>
      <c r="Q2604" s="99">
        <v>-136736.55748885739</v>
      </c>
      <c r="R2604" s="99">
        <v>-7680.1667838091143</v>
      </c>
      <c r="S2604" s="99">
        <v>-3004814.9129401762</v>
      </c>
      <c r="T2604" s="99">
        <v>-85066.757650863976</v>
      </c>
      <c r="U2604" s="99">
        <v>-1263613.5192874616</v>
      </c>
      <c r="V2604" s="99">
        <v>-4955590.7915225541</v>
      </c>
      <c r="W2604" s="99">
        <v>-825390.00692961074</v>
      </c>
      <c r="X2604" s="99">
        <v>-7129661.0753904907</v>
      </c>
      <c r="Y2604" s="99">
        <v>-772098.41181610513</v>
      </c>
      <c r="Z2604" s="99">
        <v>-11353.484218352865</v>
      </c>
      <c r="AA2604" s="99">
        <v>-783451.89603445795</v>
      </c>
      <c r="AB2604" s="99">
        <v>-10016.260022128487</v>
      </c>
      <c r="AC2604" s="99">
        <v>-558471.58298142324</v>
      </c>
      <c r="AD2604" s="99">
        <v>-72245.740472919759</v>
      </c>
    </row>
    <row r="2605" spans="4:30" x14ac:dyDescent="0.2">
      <c r="D2605" s="122"/>
    </row>
    <row r="2606" spans="4:30" hidden="1" outlineLevel="1" x14ac:dyDescent="0.2">
      <c r="D2606" s="86"/>
      <c r="E2606" s="93"/>
      <c r="F2606" s="93"/>
      <c r="G2606" s="86" t="s">
        <v>687</v>
      </c>
      <c r="H2606" s="101">
        <v>5457794.8538965434</v>
      </c>
      <c r="I2606" s="101">
        <v>-8380010.1551765911</v>
      </c>
      <c r="J2606" s="101">
        <v>1380918.8993269389</v>
      </c>
      <c r="K2606" s="101">
        <v>3495081.0957637019</v>
      </c>
      <c r="L2606" s="101">
        <v>90721.463363332441</v>
      </c>
      <c r="M2606" s="101">
        <v>22160.085351056492</v>
      </c>
      <c r="N2606" s="101">
        <v>3607962.6444780887</v>
      </c>
      <c r="O2606" s="101">
        <v>2626893.1133904066</v>
      </c>
      <c r="P2606" s="101">
        <v>582598.51214881975</v>
      </c>
      <c r="Q2606" s="101">
        <v>203819.05482329114</v>
      </c>
      <c r="R2606" s="101">
        <v>7237.1384671529995</v>
      </c>
      <c r="S2606" s="101">
        <v>3420547.8188296687</v>
      </c>
      <c r="T2606" s="101">
        <v>4564.7460149286126</v>
      </c>
      <c r="U2606" s="101">
        <v>709999.57835926907</v>
      </c>
      <c r="V2606" s="101">
        <v>4180729.9166873591</v>
      </c>
      <c r="W2606" s="101">
        <v>21102.646466667531</v>
      </c>
      <c r="X2606" s="101">
        <v>4916396.8875282351</v>
      </c>
      <c r="Y2606" s="101">
        <v>491180.03621614777</v>
      </c>
      <c r="Z2606" s="101">
        <v>3587.5983399921388</v>
      </c>
      <c r="AA2606" s="101">
        <v>494767.63455614023</v>
      </c>
      <c r="AB2606" s="101">
        <v>17211.124354122388</v>
      </c>
      <c r="AC2606" s="101">
        <v>0</v>
      </c>
      <c r="AD2606" s="101">
        <v>0</v>
      </c>
    </row>
    <row r="2607" spans="4:30" hidden="1" outlineLevel="1" x14ac:dyDescent="0.2">
      <c r="D2607" s="86"/>
      <c r="E2607" s="93"/>
      <c r="F2607" s="93"/>
      <c r="G2607" s="86" t="s">
        <v>686</v>
      </c>
      <c r="H2607" s="101">
        <v>2656762.4890646301</v>
      </c>
      <c r="I2607" s="101">
        <v>-3756310.5870087622</v>
      </c>
      <c r="J2607" s="101">
        <v>633196.74356538954</v>
      </c>
      <c r="K2607" s="101">
        <v>1609786.5366222104</v>
      </c>
      <c r="L2607" s="101">
        <v>41536.196080972266</v>
      </c>
      <c r="M2607" s="101">
        <v>23814.878764044173</v>
      </c>
      <c r="N2607" s="101">
        <v>1675137.6114672264</v>
      </c>
      <c r="O2607" s="101">
        <v>1211068.5513380845</v>
      </c>
      <c r="P2607" s="101">
        <v>266928.84982456977</v>
      </c>
      <c r="Q2607" s="101">
        <v>93041.265299123246</v>
      </c>
      <c r="R2607" s="101">
        <v>3353.4627616349217</v>
      </c>
      <c r="S2607" s="101">
        <v>1574392.1292234128</v>
      </c>
      <c r="T2607" s="101">
        <v>2417.9633127983689</v>
      </c>
      <c r="U2607" s="101">
        <v>330502.58511199418</v>
      </c>
      <c r="V2607" s="101">
        <v>1945014.1560278102</v>
      </c>
      <c r="W2607" s="101">
        <v>14748.672434376174</v>
      </c>
      <c r="X2607" s="101">
        <v>2292683.3768869783</v>
      </c>
      <c r="Y2607" s="101">
        <v>228042.05332138229</v>
      </c>
      <c r="Z2607" s="101">
        <v>1692.7746701135284</v>
      </c>
      <c r="AA2607" s="101">
        <v>229734.82799149578</v>
      </c>
      <c r="AB2607" s="101">
        <v>7928.3869388908543</v>
      </c>
      <c r="AC2607" s="101">
        <v>0</v>
      </c>
      <c r="AD2607" s="101">
        <v>0</v>
      </c>
    </row>
    <row r="2608" spans="4:30" hidden="1" outlineLevel="1" x14ac:dyDescent="0.2">
      <c r="D2608" s="86"/>
      <c r="E2608" s="93"/>
      <c r="F2608" s="93"/>
      <c r="G2608" s="86" t="s">
        <v>685</v>
      </c>
      <c r="H2608" s="101">
        <v>634263.07916126936</v>
      </c>
      <c r="I2608" s="101">
        <v>-783290.575113778</v>
      </c>
      <c r="J2608" s="101">
        <v>127826.30683671217</v>
      </c>
      <c r="K2608" s="101">
        <v>322738.66968591744</v>
      </c>
      <c r="L2608" s="101">
        <v>8138.9707006375793</v>
      </c>
      <c r="M2608" s="101">
        <v>7534.1387448997293</v>
      </c>
      <c r="N2608" s="101">
        <v>338411.77913145459</v>
      </c>
      <c r="O2608" s="101">
        <v>241413.39429471537</v>
      </c>
      <c r="P2608" s="101">
        <v>53025.754454221504</v>
      </c>
      <c r="Q2608" s="101">
        <v>24267.408729771294</v>
      </c>
      <c r="R2608" s="101">
        <v>0</v>
      </c>
      <c r="S2608" s="101">
        <v>318706.5574787081</v>
      </c>
      <c r="T2608" s="101">
        <v>460.9839280808942</v>
      </c>
      <c r="U2608" s="101">
        <v>65692.526989866994</v>
      </c>
      <c r="V2608" s="101">
        <v>510145.80518368015</v>
      </c>
      <c r="W2608" s="101">
        <v>0</v>
      </c>
      <c r="X2608" s="101">
        <v>576299.31610162812</v>
      </c>
      <c r="Y2608" s="101">
        <v>44502.585351117268</v>
      </c>
      <c r="Z2608" s="101">
        <v>327.00334676820262</v>
      </c>
      <c r="AA2608" s="101">
        <v>44829.588697885454</v>
      </c>
      <c r="AB2608" s="101">
        <v>1596.6282699755598</v>
      </c>
      <c r="AC2608" s="101">
        <v>8045.261667910454</v>
      </c>
      <c r="AD2608" s="101">
        <v>1838.2160907711686</v>
      </c>
    </row>
    <row r="2609" spans="2:30" hidden="1" outlineLevel="1" x14ac:dyDescent="0.2">
      <c r="D2609" s="86"/>
      <c r="E2609" s="93"/>
      <c r="F2609" s="93"/>
      <c r="G2609" s="86" t="s">
        <v>684</v>
      </c>
      <c r="H2609" s="101">
        <v>747286.32860563789</v>
      </c>
      <c r="I2609" s="101">
        <v>-5408814.7631141935</v>
      </c>
      <c r="J2609" s="101">
        <v>899626.40220832406</v>
      </c>
      <c r="K2609" s="101">
        <v>2272230.4902768526</v>
      </c>
      <c r="L2609" s="101">
        <v>57936.272805203902</v>
      </c>
      <c r="M2609" s="101">
        <v>0</v>
      </c>
      <c r="N2609" s="101">
        <v>2330166.7630820577</v>
      </c>
      <c r="O2609" s="101">
        <v>1685615.0366341202</v>
      </c>
      <c r="P2609" s="101">
        <v>371721.73171970923</v>
      </c>
      <c r="Q2609" s="101">
        <v>0</v>
      </c>
      <c r="R2609" s="101">
        <v>0</v>
      </c>
      <c r="S2609" s="101">
        <v>2057336.7683538303</v>
      </c>
      <c r="T2609" s="101">
        <v>4054.3064051130568</v>
      </c>
      <c r="U2609" s="101">
        <v>467942.65298123989</v>
      </c>
      <c r="V2609" s="101">
        <v>0</v>
      </c>
      <c r="W2609" s="101">
        <v>0</v>
      </c>
      <c r="X2609" s="101">
        <v>471996.95938635204</v>
      </c>
      <c r="Y2609" s="101">
        <v>313475.85937053035</v>
      </c>
      <c r="Z2609" s="101">
        <v>2369.7068236898267</v>
      </c>
      <c r="AA2609" s="101">
        <v>315845.56619422045</v>
      </c>
      <c r="AB2609" s="101">
        <v>11224.849943521282</v>
      </c>
      <c r="AC2609" s="101">
        <v>56927.004153144881</v>
      </c>
      <c r="AD2609" s="101">
        <v>12976.778398409955</v>
      </c>
    </row>
    <row r="2610" spans="2:30" hidden="1" outlineLevel="1" x14ac:dyDescent="0.2">
      <c r="D2610" s="86"/>
      <c r="E2610" s="93"/>
      <c r="F2610" s="93"/>
      <c r="G2610" s="86" t="s">
        <v>683</v>
      </c>
      <c r="H2610" s="101">
        <v>-359904.0716450694</v>
      </c>
      <c r="I2610" s="101">
        <v>-3087837.5043143011</v>
      </c>
      <c r="J2610" s="101">
        <v>522587.59469714097</v>
      </c>
      <c r="K2610" s="101">
        <v>1096501.4472347179</v>
      </c>
      <c r="L2610" s="101">
        <v>0</v>
      </c>
      <c r="M2610" s="101">
        <v>0</v>
      </c>
      <c r="N2610" s="101">
        <v>1096501.4472347179</v>
      </c>
      <c r="O2610" s="101">
        <v>691274.5522967783</v>
      </c>
      <c r="P2610" s="101">
        <v>0</v>
      </c>
      <c r="Q2610" s="101">
        <v>0</v>
      </c>
      <c r="R2610" s="101">
        <v>0</v>
      </c>
      <c r="S2610" s="101">
        <v>691274.5522967783</v>
      </c>
      <c r="T2610" s="101">
        <v>1232.3528923118138</v>
      </c>
      <c r="U2610" s="101">
        <v>0</v>
      </c>
      <c r="V2610" s="101">
        <v>0</v>
      </c>
      <c r="W2610" s="101">
        <v>0</v>
      </c>
      <c r="X2610" s="101">
        <v>1232.3528923118138</v>
      </c>
      <c r="Y2610" s="101">
        <v>157115.50111748622</v>
      </c>
      <c r="Z2610" s="101">
        <v>0</v>
      </c>
      <c r="AA2610" s="101">
        <v>157115.50111748622</v>
      </c>
      <c r="AB2610" s="101">
        <v>4326.3868497301974</v>
      </c>
      <c r="AC2610" s="101">
        <v>217472.97366045718</v>
      </c>
      <c r="AD2610" s="101">
        <v>37422.623920615006</v>
      </c>
    </row>
    <row r="2611" spans="2:30" hidden="1" outlineLevel="1" x14ac:dyDescent="0.2">
      <c r="D2611" s="86"/>
      <c r="E2611" s="93"/>
      <c r="F2611" s="93"/>
      <c r="G2611" s="86" t="s">
        <v>682</v>
      </c>
      <c r="H2611" s="101">
        <v>846007.6052305568</v>
      </c>
      <c r="I2611" s="101">
        <v>-292009.49300241808</v>
      </c>
      <c r="J2611" s="101">
        <v>89662.291159390123</v>
      </c>
      <c r="K2611" s="101">
        <v>212570.87819980842</v>
      </c>
      <c r="L2611" s="101">
        <v>5473.4222630245131</v>
      </c>
      <c r="M2611" s="101">
        <v>-4731.6125082909311</v>
      </c>
      <c r="N2611" s="101">
        <v>213312.68795453274</v>
      </c>
      <c r="O2611" s="101">
        <v>192967.16962677639</v>
      </c>
      <c r="P2611" s="101">
        <v>43432.855060106973</v>
      </c>
      <c r="Q2611" s="101">
        <v>15695.777968390403</v>
      </c>
      <c r="R2611" s="101">
        <v>555.55345284659097</v>
      </c>
      <c r="S2611" s="101">
        <v>252651.35610811895</v>
      </c>
      <c r="T2611" s="101">
        <v>1077.5413496783945</v>
      </c>
      <c r="U2611" s="101">
        <v>66057.030363979953</v>
      </c>
      <c r="V2611" s="101">
        <v>406949.08990040765</v>
      </c>
      <c r="W2611" s="101">
        <v>14826.291870664805</v>
      </c>
      <c r="X2611" s="101">
        <v>488909.95348475868</v>
      </c>
      <c r="Y2611" s="101">
        <v>33240.810566964094</v>
      </c>
      <c r="Z2611" s="101">
        <v>283.55000507881198</v>
      </c>
      <c r="AA2611" s="101">
        <v>33524.360572043588</v>
      </c>
      <c r="AB2611" s="101">
        <v>1468.4501119818242</v>
      </c>
      <c r="AC2611" s="101">
        <v>49075.371819315762</v>
      </c>
      <c r="AD2611" s="101">
        <v>9412.6270229293041</v>
      </c>
    </row>
    <row r="2612" spans="2:30" hidden="1" outlineLevel="1" x14ac:dyDescent="0.2">
      <c r="D2612" s="86"/>
      <c r="E2612" s="93"/>
      <c r="F2612" s="93"/>
      <c r="G2612" s="86" t="s">
        <v>681</v>
      </c>
      <c r="H2612" s="101">
        <v>4054319.5290116505</v>
      </c>
      <c r="I2612" s="101">
        <v>-962988.97109542496</v>
      </c>
      <c r="J2612" s="101">
        <v>858847.56120124948</v>
      </c>
      <c r="K2612" s="101">
        <v>169338.44927569095</v>
      </c>
      <c r="L2612" s="101">
        <v>45014.438287787038</v>
      </c>
      <c r="M2612" s="101">
        <v>32280.411706539377</v>
      </c>
      <c r="N2612" s="101">
        <v>246633.29927001713</v>
      </c>
      <c r="O2612" s="101">
        <v>47511.29104225638</v>
      </c>
      <c r="P2612" s="101">
        <v>16664.212285561734</v>
      </c>
      <c r="Q2612" s="101">
        <v>28034.399961372976</v>
      </c>
      <c r="R2612" s="101">
        <v>3935.4413202549786</v>
      </c>
      <c r="S2612" s="101">
        <v>96145.344609446067</v>
      </c>
      <c r="T2612" s="101">
        <v>21.208601639503001</v>
      </c>
      <c r="U2612" s="101">
        <v>4025.4596393905986</v>
      </c>
      <c r="V2612" s="101">
        <v>24060.014743110944</v>
      </c>
      <c r="W2612" s="101">
        <v>256.45396032419922</v>
      </c>
      <c r="X2612" s="101">
        <v>28363.136944465281</v>
      </c>
      <c r="Y2612" s="101">
        <v>8096.9075534415588</v>
      </c>
      <c r="Z2612" s="101">
        <v>66.393166504429544</v>
      </c>
      <c r="AA2612" s="101">
        <v>8163.3007199459962</v>
      </c>
      <c r="AB2612" s="101">
        <v>404.51492607927514</v>
      </c>
      <c r="AC2612" s="101">
        <v>3339131.1603861782</v>
      </c>
      <c r="AD2612" s="101">
        <v>439620.18204969971</v>
      </c>
    </row>
    <row r="2613" spans="2:30" collapsed="1" x14ac:dyDescent="0.2">
      <c r="B2613" s="2" t="s">
        <v>374</v>
      </c>
      <c r="D2613" s="86"/>
      <c r="E2613" s="101">
        <v>14036529.813325286</v>
      </c>
      <c r="F2613" s="91"/>
      <c r="G2613" s="86" t="s">
        <v>679</v>
      </c>
      <c r="H2613" s="101">
        <v>14036529.813325226</v>
      </c>
      <c r="I2613" s="101">
        <v>-22671262.048825465</v>
      </c>
      <c r="J2613" s="101">
        <v>4512665.7989951391</v>
      </c>
      <c r="K2613" s="101">
        <v>9178247.5670588985</v>
      </c>
      <c r="L2613" s="101">
        <v>248820.76350095769</v>
      </c>
      <c r="M2613" s="101">
        <v>81057.902058248728</v>
      </c>
      <c r="N2613" s="101">
        <v>9508126.2326181084</v>
      </c>
      <c r="O2613" s="101">
        <v>6696743.1086231489</v>
      </c>
      <c r="P2613" s="101">
        <v>1334371.9154929901</v>
      </c>
      <c r="Q2613" s="101">
        <v>364857.90678194806</v>
      </c>
      <c r="R2613" s="101">
        <v>15081.596001889449</v>
      </c>
      <c r="S2613" s="101">
        <v>8411054.5268999673</v>
      </c>
      <c r="T2613" s="101">
        <v>13829.102504551018</v>
      </c>
      <c r="U2613" s="101">
        <v>1644219.8334457374</v>
      </c>
      <c r="V2613" s="101">
        <v>7066898.9825423984</v>
      </c>
      <c r="W2613" s="101">
        <v>50934.064732032828</v>
      </c>
      <c r="X2613" s="101">
        <v>8775881.9832247235</v>
      </c>
      <c r="Y2613" s="101">
        <v>1275653.7534970688</v>
      </c>
      <c r="Z2613" s="101">
        <v>8327.0263521470133</v>
      </c>
      <c r="AA2613" s="101">
        <v>1283980.7798492187</v>
      </c>
      <c r="AB2613" s="101">
        <v>44160.341394301395</v>
      </c>
      <c r="AC2613" s="101">
        <v>3670651.7716870038</v>
      </c>
      <c r="AD2613" s="101">
        <v>501270.42748242465</v>
      </c>
    </row>
    <row r="2614" spans="2:30" x14ac:dyDescent="0.2">
      <c r="D2614" s="86"/>
      <c r="F2614" s="92"/>
      <c r="H2614" s="92"/>
    </row>
    <row r="2615" spans="2:30" x14ac:dyDescent="0.2">
      <c r="B2615" s="2" t="s">
        <v>373</v>
      </c>
      <c r="D2615" s="86"/>
      <c r="E2615" s="93"/>
      <c r="F2615" s="93"/>
      <c r="G2615" s="93"/>
      <c r="H2615" s="86"/>
      <c r="I2615" s="121"/>
      <c r="J2615" s="121"/>
      <c r="K2615" s="105"/>
      <c r="L2615" s="105"/>
      <c r="M2615" s="105"/>
      <c r="N2615" s="105"/>
      <c r="O2615" s="105"/>
      <c r="P2615" s="105"/>
      <c r="Q2615" s="105"/>
      <c r="R2615" s="105"/>
      <c r="S2615" s="105"/>
      <c r="T2615" s="105"/>
      <c r="U2615" s="105"/>
      <c r="V2615" s="105"/>
      <c r="W2615" s="105"/>
      <c r="X2615" s="105"/>
      <c r="Y2615" s="105"/>
      <c r="Z2615" s="105"/>
      <c r="AA2615" s="105"/>
      <c r="AB2615" s="105"/>
      <c r="AC2615" s="105"/>
      <c r="AD2615" s="105"/>
    </row>
    <row r="2616" spans="2:30" hidden="1" outlineLevel="1" x14ac:dyDescent="0.2">
      <c r="D2616" s="86"/>
      <c r="F2616" s="91" t="s">
        <v>219</v>
      </c>
      <c r="G2616" s="86" t="s">
        <v>687</v>
      </c>
      <c r="H2616" s="92">
        <v>-21138509.624280587</v>
      </c>
      <c r="I2616" s="99">
        <v>-10412470.284530099</v>
      </c>
      <c r="J2616" s="99">
        <v>-514725.61225283094</v>
      </c>
      <c r="K2616" s="99">
        <v>-1885410.4183530817</v>
      </c>
      <c r="L2616" s="99">
        <v>-59346.026012869072</v>
      </c>
      <c r="M2616" s="99">
        <v>-5565.2804221502665</v>
      </c>
      <c r="N2616" s="99">
        <v>-1950321.7247881009</v>
      </c>
      <c r="O2616" s="99">
        <v>-1433205.2138315761</v>
      </c>
      <c r="P2616" s="99">
        <v>-267047.88626322401</v>
      </c>
      <c r="Q2616" s="99">
        <v>-120673.96737058047</v>
      </c>
      <c r="R2616" s="99">
        <v>-5426.5734222112224</v>
      </c>
      <c r="S2616" s="99">
        <v>-1826353.6408875918</v>
      </c>
      <c r="T2616" s="99">
        <v>-50065.529043214367</v>
      </c>
      <c r="U2616" s="99">
        <v>-819313.8525350967</v>
      </c>
      <c r="V2616" s="99">
        <v>-4330096.7320925007</v>
      </c>
      <c r="W2616" s="99">
        <v>-781943.70164983429</v>
      </c>
      <c r="X2616" s="99">
        <v>-5981419.8153206464</v>
      </c>
      <c r="Y2616" s="99">
        <v>-440135.04695689888</v>
      </c>
      <c r="Z2616" s="99">
        <v>-7372.0937968271564</v>
      </c>
      <c r="AA2616" s="99">
        <v>-447507.14075372601</v>
      </c>
      <c r="AB2616" s="99">
        <v>-5711.4057475919944</v>
      </c>
      <c r="AC2616" s="99">
        <v>0</v>
      </c>
      <c r="AD2616" s="99">
        <v>0</v>
      </c>
    </row>
    <row r="2617" spans="2:30" hidden="1" outlineLevel="1" x14ac:dyDescent="0.2">
      <c r="D2617" s="86"/>
      <c r="F2617" s="91" t="s">
        <v>219</v>
      </c>
      <c r="G2617" s="86" t="s">
        <v>686</v>
      </c>
      <c r="H2617" s="92">
        <v>-11203875.51232536</v>
      </c>
      <c r="I2617" s="99">
        <v>-5518838.5045680609</v>
      </c>
      <c r="J2617" s="99">
        <v>-272815.90732688369</v>
      </c>
      <c r="K2617" s="99">
        <v>-999309.03324449074</v>
      </c>
      <c r="L2617" s="99">
        <v>-31454.700422004633</v>
      </c>
      <c r="M2617" s="99">
        <v>-2949.7211558061858</v>
      </c>
      <c r="N2617" s="99">
        <v>-1033713.4548223016</v>
      </c>
      <c r="O2617" s="99">
        <v>-759630.31854149047</v>
      </c>
      <c r="P2617" s="99">
        <v>-141541.25937460025</v>
      </c>
      <c r="Q2617" s="99">
        <v>-63959.859613064364</v>
      </c>
      <c r="R2617" s="99">
        <v>-2876.2033918943857</v>
      </c>
      <c r="S2617" s="99">
        <v>-968007.6409210494</v>
      </c>
      <c r="T2617" s="99">
        <v>-26535.832697238871</v>
      </c>
      <c r="U2617" s="99">
        <v>-434254.38086623512</v>
      </c>
      <c r="V2617" s="99">
        <v>-2295046.604750514</v>
      </c>
      <c r="W2617" s="99">
        <v>-414447.3781097887</v>
      </c>
      <c r="X2617" s="99">
        <v>-3170284.1964237764</v>
      </c>
      <c r="Y2617" s="99">
        <v>-233281.26544230749</v>
      </c>
      <c r="Z2617" s="99">
        <v>-3907.3720254130008</v>
      </c>
      <c r="AA2617" s="99">
        <v>-237188.63746772049</v>
      </c>
      <c r="AB2617" s="99">
        <v>-3027.1707955653965</v>
      </c>
      <c r="AC2617" s="99">
        <v>0</v>
      </c>
      <c r="AD2617" s="99">
        <v>0</v>
      </c>
    </row>
    <row r="2618" spans="2:30" hidden="1" outlineLevel="1" x14ac:dyDescent="0.2">
      <c r="D2618" s="86"/>
      <c r="F2618" s="91" t="s">
        <v>219</v>
      </c>
      <c r="G2618" s="86" t="s">
        <v>685</v>
      </c>
      <c r="H2618" s="92">
        <v>-2461155.0940639609</v>
      </c>
      <c r="I2618" s="99">
        <v>-1198256.2611890053</v>
      </c>
      <c r="J2618" s="99">
        <v>-57829.414670272388</v>
      </c>
      <c r="K2618" s="99">
        <v>-210380.58297905981</v>
      </c>
      <c r="L2618" s="99">
        <v>-6498.4582657588799</v>
      </c>
      <c r="M2618" s="99">
        <v>-809.34860879694622</v>
      </c>
      <c r="N2618" s="99">
        <v>-217688.38985361563</v>
      </c>
      <c r="O2618" s="99">
        <v>-158945.81865028333</v>
      </c>
      <c r="P2618" s="99">
        <v>-29547.84229969497</v>
      </c>
      <c r="Q2618" s="99">
        <v>-17581.31824225745</v>
      </c>
      <c r="R2618" s="99">
        <v>0</v>
      </c>
      <c r="S2618" s="99">
        <v>-206074.97919223577</v>
      </c>
      <c r="T2618" s="99">
        <v>-5550.1150688685102</v>
      </c>
      <c r="U2618" s="99">
        <v>-90858.552485941895</v>
      </c>
      <c r="V2618" s="99">
        <v>-632982.74269783229</v>
      </c>
      <c r="W2618" s="99">
        <v>0</v>
      </c>
      <c r="X2618" s="99">
        <v>-729391.4102526427</v>
      </c>
      <c r="Y2618" s="99">
        <v>-47838.03469030519</v>
      </c>
      <c r="Z2618" s="99">
        <v>-797.46133795323237</v>
      </c>
      <c r="AA2618" s="99">
        <v>-48635.496028258422</v>
      </c>
      <c r="AB2618" s="99">
        <v>-638.81179791377588</v>
      </c>
      <c r="AC2618" s="99">
        <v>-2172.0966772431448</v>
      </c>
      <c r="AD2618" s="99">
        <v>-468.23440277367865</v>
      </c>
    </row>
    <row r="2619" spans="2:30" hidden="1" outlineLevel="1" x14ac:dyDescent="0.2">
      <c r="D2619" s="86"/>
      <c r="F2619" s="91" t="s">
        <v>219</v>
      </c>
      <c r="G2619" s="86" t="s">
        <v>684</v>
      </c>
      <c r="H2619" s="92">
        <v>-11292560.643345349</v>
      </c>
      <c r="I2619" s="99">
        <v>-7547299.9116145112</v>
      </c>
      <c r="J2619" s="99">
        <v>-355760.01532830222</v>
      </c>
      <c r="K2619" s="99">
        <v>-1291786.4498450537</v>
      </c>
      <c r="L2619" s="99">
        <v>-39922.923025164884</v>
      </c>
      <c r="M2619" s="99">
        <v>0</v>
      </c>
      <c r="N2619" s="99">
        <v>-1331709.3728702187</v>
      </c>
      <c r="O2619" s="99">
        <v>-968614.05241801788</v>
      </c>
      <c r="P2619" s="99">
        <v>-180404.43244478665</v>
      </c>
      <c r="Q2619" s="99">
        <v>0</v>
      </c>
      <c r="R2619" s="99">
        <v>0</v>
      </c>
      <c r="S2619" s="99">
        <v>-1149018.4848628044</v>
      </c>
      <c r="T2619" s="99">
        <v>-34530.494057236618</v>
      </c>
      <c r="U2619" s="99">
        <v>-556898.73194935406</v>
      </c>
      <c r="V2619" s="99">
        <v>0</v>
      </c>
      <c r="W2619" s="99">
        <v>0</v>
      </c>
      <c r="X2619" s="99">
        <v>-591429.22600659064</v>
      </c>
      <c r="Y2619" s="99">
        <v>-292081.65005854116</v>
      </c>
      <c r="Z2619" s="99">
        <v>-4873.0652803081666</v>
      </c>
      <c r="AA2619" s="99">
        <v>-296954.71533884935</v>
      </c>
      <c r="AB2619" s="99">
        <v>-3947.9993972011707</v>
      </c>
      <c r="AC2619" s="99">
        <v>-13525.297440938139</v>
      </c>
      <c r="AD2619" s="99">
        <v>-2915.6204859315822</v>
      </c>
    </row>
    <row r="2620" spans="2:30" hidden="1" outlineLevel="1" x14ac:dyDescent="0.2">
      <c r="D2620" s="86"/>
      <c r="F2620" s="91" t="s">
        <v>219</v>
      </c>
      <c r="G2620" s="86" t="s">
        <v>683</v>
      </c>
      <c r="H2620" s="92">
        <v>-5810985.5645974185</v>
      </c>
      <c r="I2620" s="99">
        <v>-4344882.3418982029</v>
      </c>
      <c r="J2620" s="99">
        <v>-209468.1624576257</v>
      </c>
      <c r="K2620" s="99">
        <v>-632052.7393579398</v>
      </c>
      <c r="L2620" s="99">
        <v>0</v>
      </c>
      <c r="M2620" s="99">
        <v>0</v>
      </c>
      <c r="N2620" s="99">
        <v>-632052.7393579398</v>
      </c>
      <c r="O2620" s="99">
        <v>-402746.46561859269</v>
      </c>
      <c r="P2620" s="99">
        <v>0</v>
      </c>
      <c r="Q2620" s="99">
        <v>0</v>
      </c>
      <c r="R2620" s="99">
        <v>0</v>
      </c>
      <c r="S2620" s="99">
        <v>-402746.46561859269</v>
      </c>
      <c r="T2620" s="99">
        <v>-10889.4195220447</v>
      </c>
      <c r="U2620" s="99">
        <v>0</v>
      </c>
      <c r="V2620" s="99">
        <v>0</v>
      </c>
      <c r="W2620" s="99">
        <v>0</v>
      </c>
      <c r="X2620" s="99">
        <v>-10889.4195220447</v>
      </c>
      <c r="Y2620" s="99">
        <v>-148550.65477205301</v>
      </c>
      <c r="Z2620" s="99">
        <v>0</v>
      </c>
      <c r="AA2620" s="99">
        <v>-148550.65477205301</v>
      </c>
      <c r="AB2620" s="99">
        <v>-1541.5149232658557</v>
      </c>
      <c r="AC2620" s="99">
        <v>-52340.360548426841</v>
      </c>
      <c r="AD2620" s="99">
        <v>-8513.9054992683414</v>
      </c>
    </row>
    <row r="2621" spans="2:30" hidden="1" outlineLevel="1" x14ac:dyDescent="0.2">
      <c r="D2621" s="86"/>
      <c r="F2621" s="91" t="s">
        <v>219</v>
      </c>
      <c r="G2621" s="86" t="s">
        <v>682</v>
      </c>
      <c r="H2621" s="92">
        <v>-178611.57155273962</v>
      </c>
      <c r="I2621" s="99">
        <v>-67019.900009428748</v>
      </c>
      <c r="J2621" s="99">
        <v>-4343.3225894476836</v>
      </c>
      <c r="K2621" s="99">
        <v>-14572.318119970432</v>
      </c>
      <c r="L2621" s="99">
        <v>-463.14135241609131</v>
      </c>
      <c r="M2621" s="99">
        <v>-42.696218473109091</v>
      </c>
      <c r="N2621" s="99">
        <v>-15078.155690859632</v>
      </c>
      <c r="O2621" s="99">
        <v>-13285.785761303339</v>
      </c>
      <c r="P2621" s="99">
        <v>-2462.929039495848</v>
      </c>
      <c r="Q2621" s="99">
        <v>-1119.091914595311</v>
      </c>
      <c r="R2621" s="99">
        <v>-51.852159419073317</v>
      </c>
      <c r="S2621" s="99">
        <v>-16919.658874813569</v>
      </c>
      <c r="T2621" s="99">
        <v>-509.13648688677597</v>
      </c>
      <c r="U2621" s="99">
        <v>-8939.6739827405891</v>
      </c>
      <c r="V2621" s="99">
        <v>-50755.757310307221</v>
      </c>
      <c r="W2621" s="99">
        <v>-9629.5550831463697</v>
      </c>
      <c r="X2621" s="99">
        <v>-69834.122863080964</v>
      </c>
      <c r="Y2621" s="99">
        <v>-3599.5198424160553</v>
      </c>
      <c r="Z2621" s="99">
        <v>-58.594444843853722</v>
      </c>
      <c r="AA2621" s="99">
        <v>-3658.1142872599089</v>
      </c>
      <c r="AB2621" s="99">
        <v>-65.357389863598712</v>
      </c>
      <c r="AC2621" s="99">
        <v>-1413.2660369444691</v>
      </c>
      <c r="AD2621" s="99">
        <v>-279.67381104106926</v>
      </c>
    </row>
    <row r="2622" spans="2:30" hidden="1" outlineLevel="1" x14ac:dyDescent="0.2">
      <c r="D2622" s="86"/>
      <c r="F2622" s="91" t="s">
        <v>219</v>
      </c>
      <c r="G2622" s="86" t="s">
        <v>681</v>
      </c>
      <c r="H2622" s="92">
        <v>-2797326.9898345871</v>
      </c>
      <c r="I2622" s="99">
        <v>-1308138.230170287</v>
      </c>
      <c r="J2622" s="99">
        <v>-342710.55741660268</v>
      </c>
      <c r="K2622" s="99">
        <v>-97285.704064548627</v>
      </c>
      <c r="L2622" s="99">
        <v>-31403.287349994149</v>
      </c>
      <c r="M2622" s="99">
        <v>-5097.385957133517</v>
      </c>
      <c r="N2622" s="99">
        <v>-133786.3773716763</v>
      </c>
      <c r="O2622" s="99">
        <v>-27608.265726130885</v>
      </c>
      <c r="P2622" s="99">
        <v>-8175.1504289432787</v>
      </c>
      <c r="Q2622" s="99">
        <v>-17758.36387092622</v>
      </c>
      <c r="R2622" s="99">
        <v>-3120.5697259770682</v>
      </c>
      <c r="S2622" s="99">
        <v>-56662.349751977454</v>
      </c>
      <c r="T2622" s="99">
        <v>-190.01828820891131</v>
      </c>
      <c r="U2622" s="99">
        <v>-4850.1455962924283</v>
      </c>
      <c r="V2622" s="99">
        <v>-26115.566735224296</v>
      </c>
      <c r="W2622" s="99">
        <v>-4680.9063147832712</v>
      </c>
      <c r="X2622" s="99">
        <v>-35836.636934508904</v>
      </c>
      <c r="Y2622" s="99">
        <v>-7642.6677863163577</v>
      </c>
      <c r="Z2622" s="99">
        <v>-138.54540869780018</v>
      </c>
      <c r="AA2622" s="99">
        <v>-7781.2131950141575</v>
      </c>
      <c r="AB2622" s="99">
        <v>-143.46527983650498</v>
      </c>
      <c r="AC2622" s="99">
        <v>-812748.08657379192</v>
      </c>
      <c r="AD2622" s="99">
        <v>-99520.073140892287</v>
      </c>
    </row>
    <row r="2623" spans="2:30" collapsed="1" x14ac:dyDescent="0.2">
      <c r="D2623" s="86" t="s">
        <v>372</v>
      </c>
      <c r="E2623" s="112">
        <v>-54883025</v>
      </c>
      <c r="F2623" s="102" t="s">
        <v>219</v>
      </c>
      <c r="G2623" s="86" t="s">
        <v>679</v>
      </c>
      <c r="H2623" s="92">
        <v>-54883025.000000007</v>
      </c>
      <c r="I2623" s="99">
        <v>-30396905.433979597</v>
      </c>
      <c r="J2623" s="99">
        <v>-1757652.9920419655</v>
      </c>
      <c r="K2623" s="99">
        <v>-5130797.2459641453</v>
      </c>
      <c r="L2623" s="99">
        <v>-169088.53642820771</v>
      </c>
      <c r="M2623" s="99">
        <v>-14464.432362360025</v>
      </c>
      <c r="N2623" s="99">
        <v>-5314350.2147547128</v>
      </c>
      <c r="O2623" s="99">
        <v>-3764035.9205473955</v>
      </c>
      <c r="P2623" s="99">
        <v>-629179.49985074485</v>
      </c>
      <c r="Q2623" s="99">
        <v>-221092.6010114238</v>
      </c>
      <c r="R2623" s="99">
        <v>-11475.198699501751</v>
      </c>
      <c r="S2623" s="99">
        <v>-4625783.2201090651</v>
      </c>
      <c r="T2623" s="99">
        <v>-128270.54516369874</v>
      </c>
      <c r="U2623" s="99">
        <v>-1915115.3374156607</v>
      </c>
      <c r="V2623" s="99">
        <v>-7334997.4035863783</v>
      </c>
      <c r="W2623" s="99">
        <v>-1210701.5411575527</v>
      </c>
      <c r="X2623" s="99">
        <v>-10589084.827323291</v>
      </c>
      <c r="Y2623" s="99">
        <v>-1173128.8395488381</v>
      </c>
      <c r="Z2623" s="99">
        <v>-17147.132294043211</v>
      </c>
      <c r="AA2623" s="99">
        <v>-1190275.9718428813</v>
      </c>
      <c r="AB2623" s="99">
        <v>-15075.725331238295</v>
      </c>
      <c r="AC2623" s="99">
        <v>-882199.10727734468</v>
      </c>
      <c r="AD2623" s="99">
        <v>-111697.50733990698</v>
      </c>
    </row>
    <row r="2624" spans="2:30" hidden="1" outlineLevel="1" x14ac:dyDescent="0.2">
      <c r="D2624" s="86"/>
      <c r="F2624" s="91" t="s">
        <v>368</v>
      </c>
      <c r="G2624" s="86" t="s">
        <v>687</v>
      </c>
      <c r="H2624" s="92">
        <v>0</v>
      </c>
      <c r="I2624" s="99">
        <v>0</v>
      </c>
      <c r="J2624" s="99">
        <v>0</v>
      </c>
      <c r="K2624" s="99">
        <v>0</v>
      </c>
      <c r="L2624" s="99">
        <v>0</v>
      </c>
      <c r="M2624" s="99">
        <v>0</v>
      </c>
      <c r="N2624" s="99">
        <v>0</v>
      </c>
      <c r="O2624" s="99">
        <v>0</v>
      </c>
      <c r="P2624" s="99">
        <v>0</v>
      </c>
      <c r="Q2624" s="99">
        <v>0</v>
      </c>
      <c r="R2624" s="99">
        <v>0</v>
      </c>
      <c r="S2624" s="99">
        <v>0</v>
      </c>
      <c r="T2624" s="99">
        <v>0</v>
      </c>
      <c r="U2624" s="99">
        <v>0</v>
      </c>
      <c r="V2624" s="99">
        <v>0</v>
      </c>
      <c r="W2624" s="99">
        <v>0</v>
      </c>
      <c r="X2624" s="99">
        <v>0</v>
      </c>
      <c r="Y2624" s="99">
        <v>0</v>
      </c>
      <c r="Z2624" s="99">
        <v>0</v>
      </c>
      <c r="AA2624" s="99">
        <v>0</v>
      </c>
      <c r="AB2624" s="99">
        <v>0</v>
      </c>
      <c r="AC2624" s="99">
        <v>0</v>
      </c>
      <c r="AD2624" s="99">
        <v>0</v>
      </c>
    </row>
    <row r="2625" spans="4:30" hidden="1" outlineLevel="1" x14ac:dyDescent="0.2">
      <c r="D2625" s="86"/>
      <c r="F2625" s="91" t="s">
        <v>368</v>
      </c>
      <c r="G2625" s="86" t="s">
        <v>686</v>
      </c>
      <c r="H2625" s="92">
        <v>11363.999999999996</v>
      </c>
      <c r="I2625" s="99">
        <v>5597.7131035522134</v>
      </c>
      <c r="J2625" s="99">
        <v>276.71496059127878</v>
      </c>
      <c r="K2625" s="99">
        <v>1013.5910418941658</v>
      </c>
      <c r="L2625" s="99">
        <v>31.904247347485185</v>
      </c>
      <c r="M2625" s="99">
        <v>2.9918782280029359</v>
      </c>
      <c r="N2625" s="99">
        <v>1048.4871674696537</v>
      </c>
      <c r="O2625" s="99">
        <v>770.48686683540609</v>
      </c>
      <c r="P2625" s="99">
        <v>143.56415061587191</v>
      </c>
      <c r="Q2625" s="99">
        <v>64.873966498759131</v>
      </c>
      <c r="R2625" s="99">
        <v>2.9173097567471991</v>
      </c>
      <c r="S2625" s="99">
        <v>981.84229370678429</v>
      </c>
      <c r="T2625" s="99">
        <v>26.915079736443378</v>
      </c>
      <c r="U2625" s="99">
        <v>440.46069404600752</v>
      </c>
      <c r="V2625" s="99">
        <v>2327.8471442933551</v>
      </c>
      <c r="W2625" s="99">
        <v>420.37061190642646</v>
      </c>
      <c r="X2625" s="99">
        <v>3215.5935299822322</v>
      </c>
      <c r="Y2625" s="99">
        <v>236.61529419619248</v>
      </c>
      <c r="Z2625" s="99">
        <v>3.9632157326226332</v>
      </c>
      <c r="AA2625" s="99">
        <v>240.57850992881512</v>
      </c>
      <c r="AB2625" s="99">
        <v>3.070434769019073</v>
      </c>
      <c r="AC2625" s="99">
        <v>0</v>
      </c>
      <c r="AD2625" s="99">
        <v>0</v>
      </c>
    </row>
    <row r="2626" spans="4:30" hidden="1" outlineLevel="1" x14ac:dyDescent="0.2">
      <c r="D2626" s="86"/>
      <c r="F2626" s="91" t="s">
        <v>368</v>
      </c>
      <c r="G2626" s="86" t="s">
        <v>685</v>
      </c>
      <c r="H2626" s="92">
        <v>0</v>
      </c>
      <c r="I2626" s="99">
        <v>0</v>
      </c>
      <c r="J2626" s="99">
        <v>0</v>
      </c>
      <c r="K2626" s="99">
        <v>0</v>
      </c>
      <c r="L2626" s="99">
        <v>0</v>
      </c>
      <c r="M2626" s="99">
        <v>0</v>
      </c>
      <c r="N2626" s="99">
        <v>0</v>
      </c>
      <c r="O2626" s="99">
        <v>0</v>
      </c>
      <c r="P2626" s="99">
        <v>0</v>
      </c>
      <c r="Q2626" s="99">
        <v>0</v>
      </c>
      <c r="R2626" s="99">
        <v>0</v>
      </c>
      <c r="S2626" s="99">
        <v>0</v>
      </c>
      <c r="T2626" s="99">
        <v>0</v>
      </c>
      <c r="U2626" s="99">
        <v>0</v>
      </c>
      <c r="V2626" s="99">
        <v>0</v>
      </c>
      <c r="W2626" s="99">
        <v>0</v>
      </c>
      <c r="X2626" s="99">
        <v>0</v>
      </c>
      <c r="Y2626" s="99">
        <v>0</v>
      </c>
      <c r="Z2626" s="99">
        <v>0</v>
      </c>
      <c r="AA2626" s="99">
        <v>0</v>
      </c>
      <c r="AB2626" s="99">
        <v>0</v>
      </c>
      <c r="AC2626" s="99">
        <v>0</v>
      </c>
      <c r="AD2626" s="99">
        <v>0</v>
      </c>
    </row>
    <row r="2627" spans="4:30" hidden="1" outlineLevel="1" x14ac:dyDescent="0.2">
      <c r="D2627" s="86"/>
      <c r="F2627" s="91" t="s">
        <v>368</v>
      </c>
      <c r="G2627" s="86" t="s">
        <v>684</v>
      </c>
      <c r="H2627" s="92">
        <v>0</v>
      </c>
      <c r="I2627" s="99">
        <v>0</v>
      </c>
      <c r="J2627" s="99">
        <v>0</v>
      </c>
      <c r="K2627" s="99">
        <v>0</v>
      </c>
      <c r="L2627" s="99">
        <v>0</v>
      </c>
      <c r="M2627" s="99">
        <v>0</v>
      </c>
      <c r="N2627" s="99">
        <v>0</v>
      </c>
      <c r="O2627" s="99">
        <v>0</v>
      </c>
      <c r="P2627" s="99">
        <v>0</v>
      </c>
      <c r="Q2627" s="99">
        <v>0</v>
      </c>
      <c r="R2627" s="99">
        <v>0</v>
      </c>
      <c r="S2627" s="99">
        <v>0</v>
      </c>
      <c r="T2627" s="99">
        <v>0</v>
      </c>
      <c r="U2627" s="99">
        <v>0</v>
      </c>
      <c r="V2627" s="99">
        <v>0</v>
      </c>
      <c r="W2627" s="99">
        <v>0</v>
      </c>
      <c r="X2627" s="99">
        <v>0</v>
      </c>
      <c r="Y2627" s="99">
        <v>0</v>
      </c>
      <c r="Z2627" s="99">
        <v>0</v>
      </c>
      <c r="AA2627" s="99">
        <v>0</v>
      </c>
      <c r="AB2627" s="99">
        <v>0</v>
      </c>
      <c r="AC2627" s="99">
        <v>0</v>
      </c>
      <c r="AD2627" s="99">
        <v>0</v>
      </c>
    </row>
    <row r="2628" spans="4:30" hidden="1" outlineLevel="1" x14ac:dyDescent="0.2">
      <c r="D2628" s="86"/>
      <c r="F2628" s="91" t="s">
        <v>368</v>
      </c>
      <c r="G2628" s="86" t="s">
        <v>683</v>
      </c>
      <c r="H2628" s="92">
        <v>0</v>
      </c>
      <c r="I2628" s="99">
        <v>0</v>
      </c>
      <c r="J2628" s="99">
        <v>0</v>
      </c>
      <c r="K2628" s="99">
        <v>0</v>
      </c>
      <c r="L2628" s="99">
        <v>0</v>
      </c>
      <c r="M2628" s="99">
        <v>0</v>
      </c>
      <c r="N2628" s="99">
        <v>0</v>
      </c>
      <c r="O2628" s="99">
        <v>0</v>
      </c>
      <c r="P2628" s="99">
        <v>0</v>
      </c>
      <c r="Q2628" s="99">
        <v>0</v>
      </c>
      <c r="R2628" s="99">
        <v>0</v>
      </c>
      <c r="S2628" s="99">
        <v>0</v>
      </c>
      <c r="T2628" s="99">
        <v>0</v>
      </c>
      <c r="U2628" s="99">
        <v>0</v>
      </c>
      <c r="V2628" s="99">
        <v>0</v>
      </c>
      <c r="W2628" s="99">
        <v>0</v>
      </c>
      <c r="X2628" s="99">
        <v>0</v>
      </c>
      <c r="Y2628" s="99">
        <v>0</v>
      </c>
      <c r="Z2628" s="99">
        <v>0</v>
      </c>
      <c r="AA2628" s="99">
        <v>0</v>
      </c>
      <c r="AB2628" s="99">
        <v>0</v>
      </c>
      <c r="AC2628" s="99">
        <v>0</v>
      </c>
      <c r="AD2628" s="99">
        <v>0</v>
      </c>
    </row>
    <row r="2629" spans="4:30" hidden="1" outlineLevel="1" x14ac:dyDescent="0.2">
      <c r="D2629" s="86"/>
      <c r="F2629" s="91" t="s">
        <v>368</v>
      </c>
      <c r="G2629" s="86" t="s">
        <v>682</v>
      </c>
      <c r="H2629" s="92">
        <v>0</v>
      </c>
      <c r="I2629" s="99">
        <v>0</v>
      </c>
      <c r="J2629" s="99">
        <v>0</v>
      </c>
      <c r="K2629" s="99">
        <v>0</v>
      </c>
      <c r="L2629" s="99">
        <v>0</v>
      </c>
      <c r="M2629" s="99">
        <v>0</v>
      </c>
      <c r="N2629" s="99">
        <v>0</v>
      </c>
      <c r="O2629" s="99">
        <v>0</v>
      </c>
      <c r="P2629" s="99">
        <v>0</v>
      </c>
      <c r="Q2629" s="99">
        <v>0</v>
      </c>
      <c r="R2629" s="99">
        <v>0</v>
      </c>
      <c r="S2629" s="99">
        <v>0</v>
      </c>
      <c r="T2629" s="99">
        <v>0</v>
      </c>
      <c r="U2629" s="99">
        <v>0</v>
      </c>
      <c r="V2629" s="99">
        <v>0</v>
      </c>
      <c r="W2629" s="99">
        <v>0</v>
      </c>
      <c r="X2629" s="99">
        <v>0</v>
      </c>
      <c r="Y2629" s="99">
        <v>0</v>
      </c>
      <c r="Z2629" s="99">
        <v>0</v>
      </c>
      <c r="AA2629" s="99">
        <v>0</v>
      </c>
      <c r="AB2629" s="99">
        <v>0</v>
      </c>
      <c r="AC2629" s="99">
        <v>0</v>
      </c>
      <c r="AD2629" s="99">
        <v>0</v>
      </c>
    </row>
    <row r="2630" spans="4:30" hidden="1" outlineLevel="1" x14ac:dyDescent="0.2">
      <c r="D2630" s="86"/>
      <c r="F2630" s="91" t="s">
        <v>368</v>
      </c>
      <c r="G2630" s="86" t="s">
        <v>681</v>
      </c>
      <c r="H2630" s="92">
        <v>0</v>
      </c>
      <c r="I2630" s="99">
        <v>0</v>
      </c>
      <c r="J2630" s="99">
        <v>0</v>
      </c>
      <c r="K2630" s="99">
        <v>0</v>
      </c>
      <c r="L2630" s="99">
        <v>0</v>
      </c>
      <c r="M2630" s="99">
        <v>0</v>
      </c>
      <c r="N2630" s="99">
        <v>0</v>
      </c>
      <c r="O2630" s="99">
        <v>0</v>
      </c>
      <c r="P2630" s="99">
        <v>0</v>
      </c>
      <c r="Q2630" s="99">
        <v>0</v>
      </c>
      <c r="R2630" s="99">
        <v>0</v>
      </c>
      <c r="S2630" s="99">
        <v>0</v>
      </c>
      <c r="T2630" s="99">
        <v>0</v>
      </c>
      <c r="U2630" s="99">
        <v>0</v>
      </c>
      <c r="V2630" s="99">
        <v>0</v>
      </c>
      <c r="W2630" s="99">
        <v>0</v>
      </c>
      <c r="X2630" s="99">
        <v>0</v>
      </c>
      <c r="Y2630" s="99">
        <v>0</v>
      </c>
      <c r="Z2630" s="99">
        <v>0</v>
      </c>
      <c r="AA2630" s="99">
        <v>0</v>
      </c>
      <c r="AB2630" s="99">
        <v>0</v>
      </c>
      <c r="AC2630" s="99">
        <v>0</v>
      </c>
      <c r="AD2630" s="99">
        <v>0</v>
      </c>
    </row>
    <row r="2631" spans="4:30" collapsed="1" x14ac:dyDescent="0.2">
      <c r="D2631" s="86" t="s">
        <v>371</v>
      </c>
      <c r="E2631" s="104">
        <v>11364</v>
      </c>
      <c r="F2631" s="102" t="s">
        <v>368</v>
      </c>
      <c r="G2631" s="86" t="s">
        <v>679</v>
      </c>
      <c r="H2631" s="92">
        <v>11363.999999999996</v>
      </c>
      <c r="I2631" s="99">
        <v>5597.7131035522134</v>
      </c>
      <c r="J2631" s="99">
        <v>276.71496059127878</v>
      </c>
      <c r="K2631" s="99">
        <v>1013.5910418941658</v>
      </c>
      <c r="L2631" s="99">
        <v>31.904247347485185</v>
      </c>
      <c r="M2631" s="99">
        <v>2.9918782280029359</v>
      </c>
      <c r="N2631" s="99">
        <v>1048.4871674696537</v>
      </c>
      <c r="O2631" s="99">
        <v>770.48686683540609</v>
      </c>
      <c r="P2631" s="99">
        <v>143.56415061587191</v>
      </c>
      <c r="Q2631" s="99">
        <v>64.873966498759131</v>
      </c>
      <c r="R2631" s="99">
        <v>2.9173097567471991</v>
      </c>
      <c r="S2631" s="99">
        <v>981.84229370678429</v>
      </c>
      <c r="T2631" s="99">
        <v>26.915079736443378</v>
      </c>
      <c r="U2631" s="99">
        <v>440.46069404600752</v>
      </c>
      <c r="V2631" s="99">
        <v>2327.8471442933551</v>
      </c>
      <c r="W2631" s="99">
        <v>420.37061190642646</v>
      </c>
      <c r="X2631" s="99">
        <v>3215.5935299822322</v>
      </c>
      <c r="Y2631" s="99">
        <v>236.61529419619248</v>
      </c>
      <c r="Z2631" s="99">
        <v>3.9632157326226332</v>
      </c>
      <c r="AA2631" s="99">
        <v>240.57850992881512</v>
      </c>
      <c r="AB2631" s="99">
        <v>3.070434769019073</v>
      </c>
      <c r="AC2631" s="99">
        <v>0</v>
      </c>
      <c r="AD2631" s="99">
        <v>0</v>
      </c>
    </row>
    <row r="2632" spans="4:30" hidden="1" outlineLevel="1" x14ac:dyDescent="0.2">
      <c r="D2632" s="86"/>
      <c r="F2632" s="91" t="s">
        <v>302</v>
      </c>
      <c r="G2632" s="86" t="s">
        <v>687</v>
      </c>
      <c r="H2632" s="92">
        <v>-154703.0651033441</v>
      </c>
      <c r="I2632" s="99">
        <v>-76204.098441453782</v>
      </c>
      <c r="J2632" s="99">
        <v>-3767.0408802729594</v>
      </c>
      <c r="K2632" s="99">
        <v>-13798.454852368845</v>
      </c>
      <c r="L2632" s="99">
        <v>-434.32636874966522</v>
      </c>
      <c r="M2632" s="99">
        <v>-40.729737089758551</v>
      </c>
      <c r="N2632" s="99">
        <v>-14273.510958208268</v>
      </c>
      <c r="O2632" s="99">
        <v>-10488.972185965282</v>
      </c>
      <c r="P2632" s="99">
        <v>-1954.4011034172422</v>
      </c>
      <c r="Q2632" s="99">
        <v>-883.15746768476788</v>
      </c>
      <c r="R2632" s="99">
        <v>-39.714604120440242</v>
      </c>
      <c r="S2632" s="99">
        <v>-13366.245361187732</v>
      </c>
      <c r="T2632" s="99">
        <v>-366.40666426686903</v>
      </c>
      <c r="U2632" s="99">
        <v>-5996.1826316845882</v>
      </c>
      <c r="V2632" s="99">
        <v>-31689.993691855747</v>
      </c>
      <c r="W2632" s="99">
        <v>-5722.687622429823</v>
      </c>
      <c r="X2632" s="99">
        <v>-43775.270610237028</v>
      </c>
      <c r="Y2632" s="99">
        <v>-3221.1467144034218</v>
      </c>
      <c r="Z2632" s="99">
        <v>-53.952976196983201</v>
      </c>
      <c r="AA2632" s="99">
        <v>-3275.0996906004052</v>
      </c>
      <c r="AB2632" s="99">
        <v>-41.799161383943066</v>
      </c>
      <c r="AC2632" s="99">
        <v>0</v>
      </c>
      <c r="AD2632" s="99">
        <v>0</v>
      </c>
    </row>
    <row r="2633" spans="4:30" hidden="1" outlineLevel="1" x14ac:dyDescent="0.2">
      <c r="D2633" s="86"/>
      <c r="F2633" s="91" t="s">
        <v>302</v>
      </c>
      <c r="G2633" s="86" t="s">
        <v>686</v>
      </c>
      <c r="H2633" s="92">
        <v>-147820.33826068099</v>
      </c>
      <c r="I2633" s="99">
        <v>-72813.784270796794</v>
      </c>
      <c r="J2633" s="99">
        <v>-3599.4455364654918</v>
      </c>
      <c r="K2633" s="99">
        <v>-13184.562713022851</v>
      </c>
      <c r="L2633" s="99">
        <v>-415.00322376431672</v>
      </c>
      <c r="M2633" s="99">
        <v>-38.917674383857879</v>
      </c>
      <c r="N2633" s="99">
        <v>-13638.483611171026</v>
      </c>
      <c r="O2633" s="99">
        <v>-10022.318662532736</v>
      </c>
      <c r="P2633" s="99">
        <v>-1867.4499565421982</v>
      </c>
      <c r="Q2633" s="99">
        <v>-843.86586344233228</v>
      </c>
      <c r="R2633" s="99">
        <v>-37.947704598165785</v>
      </c>
      <c r="S2633" s="99">
        <v>-12771.582187115431</v>
      </c>
      <c r="T2633" s="99">
        <v>-350.10526143560907</v>
      </c>
      <c r="U2633" s="99">
        <v>-5729.4129518140753</v>
      </c>
      <c r="V2633" s="99">
        <v>-30280.108437927138</v>
      </c>
      <c r="W2633" s="99">
        <v>-5468.085713380623</v>
      </c>
      <c r="X2633" s="99">
        <v>-41827.712364557439</v>
      </c>
      <c r="Y2633" s="99">
        <v>-3077.8381578433409</v>
      </c>
      <c r="Z2633" s="99">
        <v>-51.552612653672149</v>
      </c>
      <c r="AA2633" s="99">
        <v>-3129.3907704970129</v>
      </c>
      <c r="AB2633" s="99">
        <v>-39.939520077767988</v>
      </c>
      <c r="AC2633" s="99">
        <v>0</v>
      </c>
      <c r="AD2633" s="99">
        <v>0</v>
      </c>
    </row>
    <row r="2634" spans="4:30" hidden="1" outlineLevel="1" x14ac:dyDescent="0.2">
      <c r="D2634" s="86"/>
      <c r="F2634" s="91" t="s">
        <v>302</v>
      </c>
      <c r="G2634" s="86" t="s">
        <v>685</v>
      </c>
      <c r="H2634" s="92">
        <v>-32471.710255947655</v>
      </c>
      <c r="I2634" s="99">
        <v>-15809.418195362759</v>
      </c>
      <c r="J2634" s="99">
        <v>-762.98320328256921</v>
      </c>
      <c r="K2634" s="99">
        <v>-2775.6955871858795</v>
      </c>
      <c r="L2634" s="99">
        <v>-85.738625097231079</v>
      </c>
      <c r="M2634" s="99">
        <v>-10.678292312538746</v>
      </c>
      <c r="N2634" s="99">
        <v>-2872.1125045956492</v>
      </c>
      <c r="O2634" s="99">
        <v>-2097.0813997276155</v>
      </c>
      <c r="P2634" s="99">
        <v>-389.844986266109</v>
      </c>
      <c r="Q2634" s="99">
        <v>-231.96241198172717</v>
      </c>
      <c r="R2634" s="99">
        <v>0</v>
      </c>
      <c r="S2634" s="99">
        <v>-2718.8887979754518</v>
      </c>
      <c r="T2634" s="99">
        <v>-73.226481678518553</v>
      </c>
      <c r="U2634" s="99">
        <v>-1198.7593133460789</v>
      </c>
      <c r="V2634" s="99">
        <v>-8351.3762572188843</v>
      </c>
      <c r="W2634" s="99">
        <v>0</v>
      </c>
      <c r="X2634" s="99">
        <v>-9623.3620522434812</v>
      </c>
      <c r="Y2634" s="99">
        <v>-631.16006196608816</v>
      </c>
      <c r="Z2634" s="99">
        <v>-10.5214553803592</v>
      </c>
      <c r="AA2634" s="99">
        <v>-641.68151734644732</v>
      </c>
      <c r="AB2634" s="99">
        <v>-8.4282829879221097</v>
      </c>
      <c r="AC2634" s="99">
        <v>-28.657963946059656</v>
      </c>
      <c r="AD2634" s="99">
        <v>-6.1777382073177272</v>
      </c>
    </row>
    <row r="2635" spans="4:30" hidden="1" outlineLevel="1" x14ac:dyDescent="0.2">
      <c r="D2635" s="86"/>
      <c r="F2635" s="91" t="s">
        <v>302</v>
      </c>
      <c r="G2635" s="86" t="s">
        <v>684</v>
      </c>
      <c r="H2635" s="92">
        <v>-98846.193209594305</v>
      </c>
      <c r="I2635" s="99">
        <v>-66063.126764240937</v>
      </c>
      <c r="J2635" s="99">
        <v>-3114.0433354336205</v>
      </c>
      <c r="K2635" s="99">
        <v>-11307.282470266484</v>
      </c>
      <c r="L2635" s="99">
        <v>-349.45386502420087</v>
      </c>
      <c r="M2635" s="99">
        <v>0</v>
      </c>
      <c r="N2635" s="99">
        <v>-11656.736335290685</v>
      </c>
      <c r="O2635" s="99">
        <v>-8478.4855087106262</v>
      </c>
      <c r="P2635" s="99">
        <v>-1579.118496548705</v>
      </c>
      <c r="Q2635" s="99">
        <v>0</v>
      </c>
      <c r="R2635" s="99">
        <v>0</v>
      </c>
      <c r="S2635" s="99">
        <v>-10057.604005259331</v>
      </c>
      <c r="T2635" s="99">
        <v>-302.25278349208992</v>
      </c>
      <c r="U2635" s="99">
        <v>-4874.6534461945103</v>
      </c>
      <c r="V2635" s="99">
        <v>0</v>
      </c>
      <c r="W2635" s="99">
        <v>0</v>
      </c>
      <c r="X2635" s="99">
        <v>-5176.9062296866005</v>
      </c>
      <c r="Y2635" s="99">
        <v>-2556.6530148923571</v>
      </c>
      <c r="Z2635" s="99">
        <v>-42.654980339128031</v>
      </c>
      <c r="AA2635" s="99">
        <v>-2599.3079952314852</v>
      </c>
      <c r="AB2635" s="99">
        <v>-34.557681249830438</v>
      </c>
      <c r="AC2635" s="99">
        <v>-118.38981487799629</v>
      </c>
      <c r="AD2635" s="99">
        <v>-25.521048323798734</v>
      </c>
    </row>
    <row r="2636" spans="4:30" hidden="1" outlineLevel="1" x14ac:dyDescent="0.2">
      <c r="D2636" s="86"/>
      <c r="F2636" s="91" t="s">
        <v>302</v>
      </c>
      <c r="G2636" s="86" t="s">
        <v>683</v>
      </c>
      <c r="H2636" s="92">
        <v>-49689.782212408791</v>
      </c>
      <c r="I2636" s="99">
        <v>-37153.122290094609</v>
      </c>
      <c r="J2636" s="99">
        <v>-1791.1638666536548</v>
      </c>
      <c r="K2636" s="99">
        <v>-5404.6878307171</v>
      </c>
      <c r="L2636" s="99">
        <v>0</v>
      </c>
      <c r="M2636" s="99">
        <v>0</v>
      </c>
      <c r="N2636" s="99">
        <v>-5404.6878307171</v>
      </c>
      <c r="O2636" s="99">
        <v>-3443.8881220644885</v>
      </c>
      <c r="P2636" s="99">
        <v>0</v>
      </c>
      <c r="Q2636" s="99">
        <v>0</v>
      </c>
      <c r="R2636" s="99">
        <v>0</v>
      </c>
      <c r="S2636" s="99">
        <v>-3443.8881220644885</v>
      </c>
      <c r="T2636" s="99">
        <v>-93.115510003412012</v>
      </c>
      <c r="U2636" s="99">
        <v>0</v>
      </c>
      <c r="V2636" s="99">
        <v>0</v>
      </c>
      <c r="W2636" s="99">
        <v>0</v>
      </c>
      <c r="X2636" s="99">
        <v>-93.115510003412012</v>
      </c>
      <c r="Y2636" s="99">
        <v>-1270.2577903659651</v>
      </c>
      <c r="Z2636" s="99">
        <v>0</v>
      </c>
      <c r="AA2636" s="99">
        <v>-1270.2577903659651</v>
      </c>
      <c r="AB2636" s="99">
        <v>-13.181505953296071</v>
      </c>
      <c r="AC2636" s="99">
        <v>-447.56282521422213</v>
      </c>
      <c r="AD2636" s="99">
        <v>-72.802471342050609</v>
      </c>
    </row>
    <row r="2637" spans="4:30" hidden="1" outlineLevel="1" x14ac:dyDescent="0.2">
      <c r="D2637" s="86"/>
      <c r="F2637" s="91" t="s">
        <v>302</v>
      </c>
      <c r="G2637" s="86" t="s">
        <v>682</v>
      </c>
      <c r="H2637" s="92">
        <v>-7277.8238772005789</v>
      </c>
      <c r="I2637" s="99">
        <v>-2730.8366658214668</v>
      </c>
      <c r="J2637" s="99">
        <v>-176.97586205120737</v>
      </c>
      <c r="K2637" s="99">
        <v>-593.77320202553676</v>
      </c>
      <c r="L2637" s="99">
        <v>-18.871460364131689</v>
      </c>
      <c r="M2637" s="99">
        <v>-1.7397280342388857</v>
      </c>
      <c r="N2637" s="99">
        <v>-614.38439042390735</v>
      </c>
      <c r="O2637" s="99">
        <v>-541.35131335784854</v>
      </c>
      <c r="P2637" s="99">
        <v>-100.35611699548161</v>
      </c>
      <c r="Q2637" s="99">
        <v>-45.599250854914388</v>
      </c>
      <c r="R2637" s="99">
        <v>-2.1128019905088533</v>
      </c>
      <c r="S2637" s="99">
        <v>-689.41948319875348</v>
      </c>
      <c r="T2637" s="99">
        <v>-20.745608186558517</v>
      </c>
      <c r="U2637" s="99">
        <v>-364.26180118328574</v>
      </c>
      <c r="V2637" s="99">
        <v>-2068.1272733176725</v>
      </c>
      <c r="W2637" s="99">
        <v>-392.37214756966239</v>
      </c>
      <c r="X2637" s="99">
        <v>-2845.5068302571794</v>
      </c>
      <c r="Y2637" s="99">
        <v>-146.66838899548898</v>
      </c>
      <c r="Z2637" s="99">
        <v>-2.3875275607772908</v>
      </c>
      <c r="AA2637" s="99">
        <v>-149.05591655626628</v>
      </c>
      <c r="AB2637" s="99">
        <v>-2.6630949404101467</v>
      </c>
      <c r="AC2637" s="99">
        <v>-57.585861985845831</v>
      </c>
      <c r="AD2637" s="99">
        <v>-11.395771965543499</v>
      </c>
    </row>
    <row r="2638" spans="4:30" hidden="1" outlineLevel="1" x14ac:dyDescent="0.2">
      <c r="D2638" s="86"/>
      <c r="F2638" s="91" t="s">
        <v>302</v>
      </c>
      <c r="G2638" s="86" t="s">
        <v>681</v>
      </c>
      <c r="H2638" s="92">
        <v>-26073.08708082356</v>
      </c>
      <c r="I2638" s="99">
        <v>-13290.000016857894</v>
      </c>
      <c r="J2638" s="99">
        <v>-3193.2453704462814</v>
      </c>
      <c r="K2638" s="99">
        <v>-908.68533719402876</v>
      </c>
      <c r="L2638" s="99">
        <v>-268.96389995791742</v>
      </c>
      <c r="M2638" s="99">
        <v>-43.545120547590457</v>
      </c>
      <c r="N2638" s="99">
        <v>-1221.1943576995366</v>
      </c>
      <c r="O2638" s="99">
        <v>-242.66352924500146</v>
      </c>
      <c r="P2638" s="99">
        <v>-70.708520280642645</v>
      </c>
      <c r="Q2638" s="99">
        <v>-151.64911967814871</v>
      </c>
      <c r="R2638" s="99">
        <v>-26.63132165719491</v>
      </c>
      <c r="S2638" s="99">
        <v>-491.65249086098777</v>
      </c>
      <c r="T2638" s="99">
        <v>-1.6722756050905032</v>
      </c>
      <c r="U2638" s="99">
        <v>-41.96527338243078</v>
      </c>
      <c r="V2638" s="99">
        <v>-223.02726614219247</v>
      </c>
      <c r="W2638" s="99">
        <v>-39.948781118743462</v>
      </c>
      <c r="X2638" s="99">
        <v>-306.61359624845721</v>
      </c>
      <c r="Y2638" s="99">
        <v>-67.084211574854351</v>
      </c>
      <c r="Z2638" s="99">
        <v>-1.1978310614140661</v>
      </c>
      <c r="AA2638" s="99">
        <v>-68.282042636268415</v>
      </c>
      <c r="AB2638" s="99">
        <v>-1.3369927124038536</v>
      </c>
      <c r="AC2638" s="99">
        <v>-6634.5305662159035</v>
      </c>
      <c r="AD2638" s="99">
        <v>-866.23164714582981</v>
      </c>
    </row>
    <row r="2639" spans="4:30" collapsed="1" x14ac:dyDescent="0.2">
      <c r="D2639" s="86" t="s">
        <v>370</v>
      </c>
      <c r="E2639" s="104">
        <v>-516882</v>
      </c>
      <c r="F2639" s="102" t="s">
        <v>302</v>
      </c>
      <c r="G2639" s="86" t="s">
        <v>679</v>
      </c>
      <c r="H2639" s="92">
        <v>-516882</v>
      </c>
      <c r="I2639" s="99">
        <v>-284064.38664462825</v>
      </c>
      <c r="J2639" s="99">
        <v>-16404.898054605786</v>
      </c>
      <c r="K2639" s="99">
        <v>-47973.141992780722</v>
      </c>
      <c r="L2639" s="99">
        <v>-1572.357442957463</v>
      </c>
      <c r="M2639" s="99">
        <v>-135.61055236798452</v>
      </c>
      <c r="N2639" s="99">
        <v>-49681.109988106175</v>
      </c>
      <c r="O2639" s="99">
        <v>-35314.760721603605</v>
      </c>
      <c r="P2639" s="99">
        <v>-5961.8791800503786</v>
      </c>
      <c r="Q2639" s="99">
        <v>-2156.23411364189</v>
      </c>
      <c r="R2639" s="99">
        <v>-106.40643236630979</v>
      </c>
      <c r="S2639" s="99">
        <v>-43539.280447662182</v>
      </c>
      <c r="T2639" s="99">
        <v>-1207.5245846681476</v>
      </c>
      <c r="U2639" s="99">
        <v>-18205.23541760497</v>
      </c>
      <c r="V2639" s="99">
        <v>-72612.632926461636</v>
      </c>
      <c r="W2639" s="99">
        <v>-11623.094264498852</v>
      </c>
      <c r="X2639" s="99">
        <v>-103648.48719323361</v>
      </c>
      <c r="Y2639" s="99">
        <v>-10970.80834004152</v>
      </c>
      <c r="Z2639" s="99">
        <v>-162.26738319233394</v>
      </c>
      <c r="AA2639" s="99">
        <v>-11133.075723233855</v>
      </c>
      <c r="AB2639" s="99">
        <v>-141.90623930557365</v>
      </c>
      <c r="AC2639" s="99">
        <v>-7286.7270322400282</v>
      </c>
      <c r="AD2639" s="99">
        <v>-982.12867698454045</v>
      </c>
    </row>
    <row r="2640" spans="4:30" hidden="1" outlineLevel="1" x14ac:dyDescent="0.2">
      <c r="D2640" s="86"/>
      <c r="F2640" s="91" t="s">
        <v>368</v>
      </c>
      <c r="G2640" s="86" t="s">
        <v>687</v>
      </c>
      <c r="H2640" s="92">
        <v>0</v>
      </c>
      <c r="I2640" s="99">
        <v>0</v>
      </c>
      <c r="J2640" s="99">
        <v>0</v>
      </c>
      <c r="K2640" s="99">
        <v>0</v>
      </c>
      <c r="L2640" s="99">
        <v>0</v>
      </c>
      <c r="M2640" s="99">
        <v>0</v>
      </c>
      <c r="N2640" s="99">
        <v>0</v>
      </c>
      <c r="O2640" s="99">
        <v>0</v>
      </c>
      <c r="P2640" s="99">
        <v>0</v>
      </c>
      <c r="Q2640" s="99">
        <v>0</v>
      </c>
      <c r="R2640" s="99">
        <v>0</v>
      </c>
      <c r="S2640" s="99">
        <v>0</v>
      </c>
      <c r="T2640" s="99">
        <v>0</v>
      </c>
      <c r="U2640" s="99">
        <v>0</v>
      </c>
      <c r="V2640" s="99">
        <v>0</v>
      </c>
      <c r="W2640" s="99">
        <v>0</v>
      </c>
      <c r="X2640" s="99">
        <v>0</v>
      </c>
      <c r="Y2640" s="99">
        <v>0</v>
      </c>
      <c r="Z2640" s="99">
        <v>0</v>
      </c>
      <c r="AA2640" s="99">
        <v>0</v>
      </c>
      <c r="AB2640" s="99">
        <v>0</v>
      </c>
      <c r="AC2640" s="99">
        <v>0</v>
      </c>
      <c r="AD2640" s="99">
        <v>0</v>
      </c>
    </row>
    <row r="2641" spans="4:30" hidden="1" outlineLevel="1" x14ac:dyDescent="0.2">
      <c r="D2641" s="86"/>
      <c r="F2641" s="91" t="s">
        <v>368</v>
      </c>
      <c r="G2641" s="86" t="s">
        <v>686</v>
      </c>
      <c r="H2641" s="92">
        <v>21712.999999999996</v>
      </c>
      <c r="I2641" s="99">
        <v>10695.454471790674</v>
      </c>
      <c r="J2641" s="99">
        <v>528.71453179500497</v>
      </c>
      <c r="K2641" s="99">
        <v>1936.6510289201005</v>
      </c>
      <c r="L2641" s="99">
        <v>60.958898508970947</v>
      </c>
      <c r="M2641" s="99">
        <v>5.7165304439130367</v>
      </c>
      <c r="N2641" s="99">
        <v>2003.3264578729845</v>
      </c>
      <c r="O2641" s="99">
        <v>1472.1560488909868</v>
      </c>
      <c r="P2641" s="99">
        <v>274.30556162640153</v>
      </c>
      <c r="Q2641" s="99">
        <v>123.95357572928167</v>
      </c>
      <c r="R2641" s="99">
        <v>5.574053744126358</v>
      </c>
      <c r="S2641" s="99">
        <v>1875.9892399907962</v>
      </c>
      <c r="T2641" s="99">
        <v>51.426181478123468</v>
      </c>
      <c r="U2641" s="99">
        <v>841.58069780191499</v>
      </c>
      <c r="V2641" s="99">
        <v>4447.7776349913429</v>
      </c>
      <c r="W2641" s="99">
        <v>803.19492223902125</v>
      </c>
      <c r="X2641" s="99">
        <v>6143.9794365104026</v>
      </c>
      <c r="Y2641" s="99">
        <v>452.09678659643851</v>
      </c>
      <c r="Z2641" s="99">
        <v>7.5724483634666697</v>
      </c>
      <c r="AA2641" s="99">
        <v>459.66923495990517</v>
      </c>
      <c r="AB2641" s="99">
        <v>5.866627080228012</v>
      </c>
      <c r="AC2641" s="99">
        <v>0</v>
      </c>
      <c r="AD2641" s="99">
        <v>0</v>
      </c>
    </row>
    <row r="2642" spans="4:30" hidden="1" outlineLevel="1" x14ac:dyDescent="0.2">
      <c r="D2642" s="86"/>
      <c r="F2642" s="91" t="s">
        <v>368</v>
      </c>
      <c r="G2642" s="86" t="s">
        <v>685</v>
      </c>
      <c r="H2642" s="92">
        <v>0</v>
      </c>
      <c r="I2642" s="99">
        <v>0</v>
      </c>
      <c r="J2642" s="99">
        <v>0</v>
      </c>
      <c r="K2642" s="99">
        <v>0</v>
      </c>
      <c r="L2642" s="99">
        <v>0</v>
      </c>
      <c r="M2642" s="99">
        <v>0</v>
      </c>
      <c r="N2642" s="99">
        <v>0</v>
      </c>
      <c r="O2642" s="99">
        <v>0</v>
      </c>
      <c r="P2642" s="99">
        <v>0</v>
      </c>
      <c r="Q2642" s="99">
        <v>0</v>
      </c>
      <c r="R2642" s="99">
        <v>0</v>
      </c>
      <c r="S2642" s="99">
        <v>0</v>
      </c>
      <c r="T2642" s="99">
        <v>0</v>
      </c>
      <c r="U2642" s="99">
        <v>0</v>
      </c>
      <c r="V2642" s="99">
        <v>0</v>
      </c>
      <c r="W2642" s="99">
        <v>0</v>
      </c>
      <c r="X2642" s="99">
        <v>0</v>
      </c>
      <c r="Y2642" s="99">
        <v>0</v>
      </c>
      <c r="Z2642" s="99">
        <v>0</v>
      </c>
      <c r="AA2642" s="99">
        <v>0</v>
      </c>
      <c r="AB2642" s="99">
        <v>0</v>
      </c>
      <c r="AC2642" s="99">
        <v>0</v>
      </c>
      <c r="AD2642" s="99">
        <v>0</v>
      </c>
    </row>
    <row r="2643" spans="4:30" hidden="1" outlineLevel="1" x14ac:dyDescent="0.2">
      <c r="D2643" s="86"/>
      <c r="F2643" s="91" t="s">
        <v>368</v>
      </c>
      <c r="G2643" s="86" t="s">
        <v>684</v>
      </c>
      <c r="H2643" s="92">
        <v>0</v>
      </c>
      <c r="I2643" s="99">
        <v>0</v>
      </c>
      <c r="J2643" s="99">
        <v>0</v>
      </c>
      <c r="K2643" s="99">
        <v>0</v>
      </c>
      <c r="L2643" s="99">
        <v>0</v>
      </c>
      <c r="M2643" s="99">
        <v>0</v>
      </c>
      <c r="N2643" s="99">
        <v>0</v>
      </c>
      <c r="O2643" s="99">
        <v>0</v>
      </c>
      <c r="P2643" s="99">
        <v>0</v>
      </c>
      <c r="Q2643" s="99">
        <v>0</v>
      </c>
      <c r="R2643" s="99">
        <v>0</v>
      </c>
      <c r="S2643" s="99">
        <v>0</v>
      </c>
      <c r="T2643" s="99">
        <v>0</v>
      </c>
      <c r="U2643" s="99">
        <v>0</v>
      </c>
      <c r="V2643" s="99">
        <v>0</v>
      </c>
      <c r="W2643" s="99">
        <v>0</v>
      </c>
      <c r="X2643" s="99">
        <v>0</v>
      </c>
      <c r="Y2643" s="99">
        <v>0</v>
      </c>
      <c r="Z2643" s="99">
        <v>0</v>
      </c>
      <c r="AA2643" s="99">
        <v>0</v>
      </c>
      <c r="AB2643" s="99">
        <v>0</v>
      </c>
      <c r="AC2643" s="99">
        <v>0</v>
      </c>
      <c r="AD2643" s="99">
        <v>0</v>
      </c>
    </row>
    <row r="2644" spans="4:30" hidden="1" outlineLevel="1" x14ac:dyDescent="0.2">
      <c r="D2644" s="86"/>
      <c r="F2644" s="91" t="s">
        <v>368</v>
      </c>
      <c r="G2644" s="86" t="s">
        <v>683</v>
      </c>
      <c r="H2644" s="92">
        <v>0</v>
      </c>
      <c r="I2644" s="99">
        <v>0</v>
      </c>
      <c r="J2644" s="99">
        <v>0</v>
      </c>
      <c r="K2644" s="99">
        <v>0</v>
      </c>
      <c r="L2644" s="99">
        <v>0</v>
      </c>
      <c r="M2644" s="99">
        <v>0</v>
      </c>
      <c r="N2644" s="99">
        <v>0</v>
      </c>
      <c r="O2644" s="99">
        <v>0</v>
      </c>
      <c r="P2644" s="99">
        <v>0</v>
      </c>
      <c r="Q2644" s="99">
        <v>0</v>
      </c>
      <c r="R2644" s="99">
        <v>0</v>
      </c>
      <c r="S2644" s="99">
        <v>0</v>
      </c>
      <c r="T2644" s="99">
        <v>0</v>
      </c>
      <c r="U2644" s="99">
        <v>0</v>
      </c>
      <c r="V2644" s="99">
        <v>0</v>
      </c>
      <c r="W2644" s="99">
        <v>0</v>
      </c>
      <c r="X2644" s="99">
        <v>0</v>
      </c>
      <c r="Y2644" s="99">
        <v>0</v>
      </c>
      <c r="Z2644" s="99">
        <v>0</v>
      </c>
      <c r="AA2644" s="99">
        <v>0</v>
      </c>
      <c r="AB2644" s="99">
        <v>0</v>
      </c>
      <c r="AC2644" s="99">
        <v>0</v>
      </c>
      <c r="AD2644" s="99">
        <v>0</v>
      </c>
    </row>
    <row r="2645" spans="4:30" hidden="1" outlineLevel="1" x14ac:dyDescent="0.2">
      <c r="D2645" s="86"/>
      <c r="F2645" s="91" t="s">
        <v>368</v>
      </c>
      <c r="G2645" s="86" t="s">
        <v>682</v>
      </c>
      <c r="H2645" s="92">
        <v>0</v>
      </c>
      <c r="I2645" s="99">
        <v>0</v>
      </c>
      <c r="J2645" s="99">
        <v>0</v>
      </c>
      <c r="K2645" s="99">
        <v>0</v>
      </c>
      <c r="L2645" s="99">
        <v>0</v>
      </c>
      <c r="M2645" s="99">
        <v>0</v>
      </c>
      <c r="N2645" s="99">
        <v>0</v>
      </c>
      <c r="O2645" s="99">
        <v>0</v>
      </c>
      <c r="P2645" s="99">
        <v>0</v>
      </c>
      <c r="Q2645" s="99">
        <v>0</v>
      </c>
      <c r="R2645" s="99">
        <v>0</v>
      </c>
      <c r="S2645" s="99">
        <v>0</v>
      </c>
      <c r="T2645" s="99">
        <v>0</v>
      </c>
      <c r="U2645" s="99">
        <v>0</v>
      </c>
      <c r="V2645" s="99">
        <v>0</v>
      </c>
      <c r="W2645" s="99">
        <v>0</v>
      </c>
      <c r="X2645" s="99">
        <v>0</v>
      </c>
      <c r="Y2645" s="99">
        <v>0</v>
      </c>
      <c r="Z2645" s="99">
        <v>0</v>
      </c>
      <c r="AA2645" s="99">
        <v>0</v>
      </c>
      <c r="AB2645" s="99">
        <v>0</v>
      </c>
      <c r="AC2645" s="99">
        <v>0</v>
      </c>
      <c r="AD2645" s="99">
        <v>0</v>
      </c>
    </row>
    <row r="2646" spans="4:30" hidden="1" outlineLevel="1" x14ac:dyDescent="0.2">
      <c r="D2646" s="86"/>
      <c r="F2646" s="91" t="s">
        <v>368</v>
      </c>
      <c r="G2646" s="86" t="s">
        <v>681</v>
      </c>
      <c r="H2646" s="92">
        <v>0</v>
      </c>
      <c r="I2646" s="99">
        <v>0</v>
      </c>
      <c r="J2646" s="99">
        <v>0</v>
      </c>
      <c r="K2646" s="99">
        <v>0</v>
      </c>
      <c r="L2646" s="99">
        <v>0</v>
      </c>
      <c r="M2646" s="99">
        <v>0</v>
      </c>
      <c r="N2646" s="99">
        <v>0</v>
      </c>
      <c r="O2646" s="99">
        <v>0</v>
      </c>
      <c r="P2646" s="99">
        <v>0</v>
      </c>
      <c r="Q2646" s="99">
        <v>0</v>
      </c>
      <c r="R2646" s="99">
        <v>0</v>
      </c>
      <c r="S2646" s="99">
        <v>0</v>
      </c>
      <c r="T2646" s="99">
        <v>0</v>
      </c>
      <c r="U2646" s="99">
        <v>0</v>
      </c>
      <c r="V2646" s="99">
        <v>0</v>
      </c>
      <c r="W2646" s="99">
        <v>0</v>
      </c>
      <c r="X2646" s="99">
        <v>0</v>
      </c>
      <c r="Y2646" s="99">
        <v>0</v>
      </c>
      <c r="Z2646" s="99">
        <v>0</v>
      </c>
      <c r="AA2646" s="99">
        <v>0</v>
      </c>
      <c r="AB2646" s="99">
        <v>0</v>
      </c>
      <c r="AC2646" s="99">
        <v>0</v>
      </c>
      <c r="AD2646" s="99">
        <v>0</v>
      </c>
    </row>
    <row r="2647" spans="4:30" collapsed="1" x14ac:dyDescent="0.2">
      <c r="D2647" s="86" t="s">
        <v>369</v>
      </c>
      <c r="E2647" s="104">
        <v>21713</v>
      </c>
      <c r="F2647" s="102" t="s">
        <v>368</v>
      </c>
      <c r="G2647" s="86" t="s">
        <v>679</v>
      </c>
      <c r="H2647" s="92">
        <v>21712.999999999996</v>
      </c>
      <c r="I2647" s="99">
        <v>10695.454471790674</v>
      </c>
      <c r="J2647" s="99">
        <v>528.71453179500497</v>
      </c>
      <c r="K2647" s="99">
        <v>1936.6510289201005</v>
      </c>
      <c r="L2647" s="99">
        <v>60.958898508970947</v>
      </c>
      <c r="M2647" s="99">
        <v>5.7165304439130367</v>
      </c>
      <c r="N2647" s="99">
        <v>2003.3264578729845</v>
      </c>
      <c r="O2647" s="99">
        <v>1472.1560488909868</v>
      </c>
      <c r="P2647" s="99">
        <v>274.30556162640153</v>
      </c>
      <c r="Q2647" s="99">
        <v>123.95357572928167</v>
      </c>
      <c r="R2647" s="99">
        <v>5.574053744126358</v>
      </c>
      <c r="S2647" s="99">
        <v>1875.9892399907962</v>
      </c>
      <c r="T2647" s="99">
        <v>51.426181478123468</v>
      </c>
      <c r="U2647" s="99">
        <v>841.58069780191499</v>
      </c>
      <c r="V2647" s="99">
        <v>4447.7776349913429</v>
      </c>
      <c r="W2647" s="99">
        <v>803.19492223902125</v>
      </c>
      <c r="X2647" s="99">
        <v>6143.9794365104026</v>
      </c>
      <c r="Y2647" s="99">
        <v>452.09678659643851</v>
      </c>
      <c r="Z2647" s="99">
        <v>7.5724483634666697</v>
      </c>
      <c r="AA2647" s="99">
        <v>459.66923495990517</v>
      </c>
      <c r="AB2647" s="99">
        <v>5.866627080228012</v>
      </c>
      <c r="AC2647" s="99">
        <v>0</v>
      </c>
      <c r="AD2647" s="99">
        <v>0</v>
      </c>
    </row>
    <row r="2648" spans="4:30" hidden="1" outlineLevel="1" x14ac:dyDescent="0.2">
      <c r="D2648" s="86"/>
      <c r="F2648" s="91" t="s">
        <v>219</v>
      </c>
      <c r="G2648" s="86" t="s">
        <v>687</v>
      </c>
      <c r="H2648" s="92">
        <v>418130.02925301803</v>
      </c>
      <c r="I2648" s="99">
        <v>205963.74020928284</v>
      </c>
      <c r="J2648" s="99">
        <v>10181.523633120305</v>
      </c>
      <c r="K2648" s="99">
        <v>37294.337557004998</v>
      </c>
      <c r="L2648" s="99">
        <v>1173.8933365627865</v>
      </c>
      <c r="M2648" s="99">
        <v>110.08396084093063</v>
      </c>
      <c r="N2648" s="99">
        <v>38578.314854408716</v>
      </c>
      <c r="O2648" s="99">
        <v>28349.498078929486</v>
      </c>
      <c r="P2648" s="99">
        <v>5282.3374249119352</v>
      </c>
      <c r="Q2648" s="99">
        <v>2386.9899251923152</v>
      </c>
      <c r="R2648" s="99">
        <v>107.3402687371367</v>
      </c>
      <c r="S2648" s="99">
        <v>36126.16569777087</v>
      </c>
      <c r="T2648" s="99">
        <v>990.32058056550409</v>
      </c>
      <c r="U2648" s="99">
        <v>16206.427568308853</v>
      </c>
      <c r="V2648" s="99">
        <v>85651.425073911945</v>
      </c>
      <c r="W2648" s="99">
        <v>15467.227759023515</v>
      </c>
      <c r="X2648" s="99">
        <v>118315.40098180983</v>
      </c>
      <c r="Y2648" s="99">
        <v>8706.0858750409607</v>
      </c>
      <c r="Z2648" s="99">
        <v>145.82361054360467</v>
      </c>
      <c r="AA2648" s="99">
        <v>8851.9094855845651</v>
      </c>
      <c r="AB2648" s="99">
        <v>112.97439104095643</v>
      </c>
      <c r="AC2648" s="99">
        <v>0</v>
      </c>
      <c r="AD2648" s="99">
        <v>0</v>
      </c>
    </row>
    <row r="2649" spans="4:30" hidden="1" outlineLevel="1" x14ac:dyDescent="0.2">
      <c r="D2649" s="86"/>
      <c r="F2649" s="91" t="s">
        <v>219</v>
      </c>
      <c r="G2649" s="86" t="s">
        <v>686</v>
      </c>
      <c r="H2649" s="92">
        <v>221618.12156968517</v>
      </c>
      <c r="I2649" s="99">
        <v>109165.31706223638</v>
      </c>
      <c r="J2649" s="99">
        <v>5396.4316945150204</v>
      </c>
      <c r="K2649" s="99">
        <v>19766.820023270426</v>
      </c>
      <c r="L2649" s="99">
        <v>622.18931425944027</v>
      </c>
      <c r="M2649" s="99">
        <v>58.346922989726252</v>
      </c>
      <c r="N2649" s="99">
        <v>20447.356260519595</v>
      </c>
      <c r="O2649" s="99">
        <v>15025.858159290294</v>
      </c>
      <c r="P2649" s="99">
        <v>2799.7551376484421</v>
      </c>
      <c r="Q2649" s="99">
        <v>1265.1572152613244</v>
      </c>
      <c r="R2649" s="99">
        <v>56.892705766211684</v>
      </c>
      <c r="S2649" s="99">
        <v>19147.663217966274</v>
      </c>
      <c r="T2649" s="99">
        <v>524.8917118170433</v>
      </c>
      <c r="U2649" s="99">
        <v>8589.7634318687087</v>
      </c>
      <c r="V2649" s="99">
        <v>45397.141096414045</v>
      </c>
      <c r="W2649" s="99">
        <v>8197.9712578142698</v>
      </c>
      <c r="X2649" s="99">
        <v>62709.767497914065</v>
      </c>
      <c r="Y2649" s="99">
        <v>4614.4171976785128</v>
      </c>
      <c r="Z2649" s="99">
        <v>77.289724220279112</v>
      </c>
      <c r="AA2649" s="99">
        <v>4691.7069218987917</v>
      </c>
      <c r="AB2649" s="99">
        <v>59.878914635010311</v>
      </c>
      <c r="AC2649" s="99">
        <v>0</v>
      </c>
      <c r="AD2649" s="99">
        <v>0</v>
      </c>
    </row>
    <row r="2650" spans="4:30" hidden="1" outlineLevel="1" x14ac:dyDescent="0.2">
      <c r="D2650" s="86"/>
      <c r="F2650" s="91" t="s">
        <v>219</v>
      </c>
      <c r="G2650" s="86" t="s">
        <v>685</v>
      </c>
      <c r="H2650" s="92">
        <v>48682.848023265098</v>
      </c>
      <c r="I2650" s="99">
        <v>23702.093215127625</v>
      </c>
      <c r="J2650" s="99">
        <v>1143.89402458116</v>
      </c>
      <c r="K2650" s="99">
        <v>4161.4305302895764</v>
      </c>
      <c r="L2650" s="99">
        <v>128.54267368216847</v>
      </c>
      <c r="M2650" s="99">
        <v>16.009310187291593</v>
      </c>
      <c r="N2650" s="99">
        <v>4305.9825141590363</v>
      </c>
      <c r="O2650" s="99">
        <v>3144.025808023338</v>
      </c>
      <c r="P2650" s="99">
        <v>584.47073065850054</v>
      </c>
      <c r="Q2650" s="99">
        <v>347.76704893602056</v>
      </c>
      <c r="R2650" s="99">
        <v>0</v>
      </c>
      <c r="S2650" s="99">
        <v>4076.2635876178592</v>
      </c>
      <c r="T2650" s="99">
        <v>109.78398275713757</v>
      </c>
      <c r="U2650" s="99">
        <v>1797.2264783131184</v>
      </c>
      <c r="V2650" s="99">
        <v>12520.707345275188</v>
      </c>
      <c r="W2650" s="99">
        <v>0</v>
      </c>
      <c r="X2650" s="99">
        <v>14427.717806345445</v>
      </c>
      <c r="Y2650" s="99">
        <v>946.2596559545741</v>
      </c>
      <c r="Z2650" s="99">
        <v>15.774174172786985</v>
      </c>
      <c r="AA2650" s="99">
        <v>962.03383012736106</v>
      </c>
      <c r="AB2650" s="99">
        <v>12.636008900175746</v>
      </c>
      <c r="AC2650" s="99">
        <v>42.965131569769738</v>
      </c>
      <c r="AD2650" s="99">
        <v>9.2619048366656465</v>
      </c>
    </row>
    <row r="2651" spans="4:30" hidden="1" outlineLevel="1" x14ac:dyDescent="0.2">
      <c r="D2651" s="86"/>
      <c r="F2651" s="91" t="s">
        <v>219</v>
      </c>
      <c r="G2651" s="86" t="s">
        <v>684</v>
      </c>
      <c r="H2651" s="92">
        <v>223372.35671146179</v>
      </c>
      <c r="I2651" s="99">
        <v>149289.27293908389</v>
      </c>
      <c r="J2651" s="99">
        <v>7037.1066011868734</v>
      </c>
      <c r="K2651" s="99">
        <v>25552.165959796101</v>
      </c>
      <c r="L2651" s="99">
        <v>789.69488715533305</v>
      </c>
      <c r="M2651" s="99">
        <v>0</v>
      </c>
      <c r="N2651" s="99">
        <v>26341.860846951433</v>
      </c>
      <c r="O2651" s="99">
        <v>19159.658333112682</v>
      </c>
      <c r="P2651" s="99">
        <v>3568.4876538726166</v>
      </c>
      <c r="Q2651" s="99">
        <v>0</v>
      </c>
      <c r="R2651" s="99">
        <v>0</v>
      </c>
      <c r="S2651" s="99">
        <v>22728.145986985299</v>
      </c>
      <c r="T2651" s="99">
        <v>683.0300123755718</v>
      </c>
      <c r="U2651" s="99">
        <v>11015.728507817017</v>
      </c>
      <c r="V2651" s="99">
        <v>0</v>
      </c>
      <c r="W2651" s="99">
        <v>0</v>
      </c>
      <c r="X2651" s="99">
        <v>11698.758520192589</v>
      </c>
      <c r="Y2651" s="99">
        <v>5777.5174813159992</v>
      </c>
      <c r="Z2651" s="99">
        <v>96.391607753967449</v>
      </c>
      <c r="AA2651" s="99">
        <v>5873.9090890699663</v>
      </c>
      <c r="AB2651" s="99">
        <v>78.093353447514133</v>
      </c>
      <c r="AC2651" s="99">
        <v>267.53697943488311</v>
      </c>
      <c r="AD2651" s="99">
        <v>57.672395109300972</v>
      </c>
    </row>
    <row r="2652" spans="4:30" hidden="1" outlineLevel="1" x14ac:dyDescent="0.2">
      <c r="D2652" s="86"/>
      <c r="F2652" s="91" t="s">
        <v>219</v>
      </c>
      <c r="G2652" s="86" t="s">
        <v>683</v>
      </c>
      <c r="H2652" s="92">
        <v>114944.12838467446</v>
      </c>
      <c r="I2652" s="99">
        <v>85943.891646554344</v>
      </c>
      <c r="J2652" s="99">
        <v>4143.3824074039358</v>
      </c>
      <c r="K2652" s="99">
        <v>12502.311425665606</v>
      </c>
      <c r="L2652" s="99">
        <v>0</v>
      </c>
      <c r="M2652" s="99">
        <v>0</v>
      </c>
      <c r="N2652" s="99">
        <v>12502.311425665606</v>
      </c>
      <c r="O2652" s="99">
        <v>7966.5215024062036</v>
      </c>
      <c r="P2652" s="99">
        <v>0</v>
      </c>
      <c r="Q2652" s="99">
        <v>0</v>
      </c>
      <c r="R2652" s="99">
        <v>0</v>
      </c>
      <c r="S2652" s="99">
        <v>7966.5215024062036</v>
      </c>
      <c r="T2652" s="99">
        <v>215.39802872719778</v>
      </c>
      <c r="U2652" s="99">
        <v>0</v>
      </c>
      <c r="V2652" s="99">
        <v>0</v>
      </c>
      <c r="W2652" s="99">
        <v>0</v>
      </c>
      <c r="X2652" s="99">
        <v>215.39802872719778</v>
      </c>
      <c r="Y2652" s="99">
        <v>2938.4043969706986</v>
      </c>
      <c r="Z2652" s="99">
        <v>0</v>
      </c>
      <c r="AA2652" s="99">
        <v>2938.4043969706986</v>
      </c>
      <c r="AB2652" s="99">
        <v>30.491916952307481</v>
      </c>
      <c r="AC2652" s="99">
        <v>1035.3178571345022</v>
      </c>
      <c r="AD2652" s="99">
        <v>168.40920285966749</v>
      </c>
    </row>
    <row r="2653" spans="4:30" hidden="1" outlineLevel="1" x14ac:dyDescent="0.2">
      <c r="D2653" s="86"/>
      <c r="F2653" s="91" t="s">
        <v>219</v>
      </c>
      <c r="G2653" s="86" t="s">
        <v>682</v>
      </c>
      <c r="H2653" s="92">
        <v>3533.0239910807459</v>
      </c>
      <c r="I2653" s="99">
        <v>1325.6863066300732</v>
      </c>
      <c r="J2653" s="99">
        <v>85.913038982418854</v>
      </c>
      <c r="K2653" s="99">
        <v>288.24755907997894</v>
      </c>
      <c r="L2653" s="99">
        <v>9.1611618168001883</v>
      </c>
      <c r="M2653" s="99">
        <v>0.84455202360378967</v>
      </c>
      <c r="N2653" s="99">
        <v>298.25327292038293</v>
      </c>
      <c r="O2653" s="99">
        <v>262.79932160601209</v>
      </c>
      <c r="P2653" s="99">
        <v>48.717937529030259</v>
      </c>
      <c r="Q2653" s="99">
        <v>22.136183832424678</v>
      </c>
      <c r="R2653" s="99">
        <v>1.0256610007086606</v>
      </c>
      <c r="S2653" s="99">
        <v>334.67910396817575</v>
      </c>
      <c r="T2653" s="99">
        <v>10.070968007660174</v>
      </c>
      <c r="U2653" s="99">
        <v>176.83111110265807</v>
      </c>
      <c r="V2653" s="99">
        <v>1003.9736323009629</v>
      </c>
      <c r="W2653" s="99">
        <v>190.47729571173929</v>
      </c>
      <c r="X2653" s="99">
        <v>1381.3530071230205</v>
      </c>
      <c r="Y2653" s="99">
        <v>71.200257906425918</v>
      </c>
      <c r="Z2653" s="99">
        <v>1.1590266945065542</v>
      </c>
      <c r="AA2653" s="99">
        <v>72.359284600932469</v>
      </c>
      <c r="AB2653" s="99">
        <v>1.2928010451681735</v>
      </c>
      <c r="AC2653" s="99">
        <v>27.955091436111545</v>
      </c>
      <c r="AD2653" s="99">
        <v>5.5320843744623831</v>
      </c>
    </row>
    <row r="2654" spans="4:30" hidden="1" outlineLevel="1" x14ac:dyDescent="0.2">
      <c r="D2654" s="86"/>
      <c r="F2654" s="91" t="s">
        <v>219</v>
      </c>
      <c r="G2654" s="86" t="s">
        <v>681</v>
      </c>
      <c r="H2654" s="92">
        <v>55332.492066814753</v>
      </c>
      <c r="I2654" s="99">
        <v>25875.612149109049</v>
      </c>
      <c r="J2654" s="99">
        <v>6778.9819596990201</v>
      </c>
      <c r="K2654" s="99">
        <v>1924.3586709483823</v>
      </c>
      <c r="L2654" s="99">
        <v>621.17233862180876</v>
      </c>
      <c r="M2654" s="99">
        <v>100.8287801388788</v>
      </c>
      <c r="N2654" s="99">
        <v>2646.3597897090699</v>
      </c>
      <c r="O2654" s="99">
        <v>546.10496013552688</v>
      </c>
      <c r="P2654" s="99">
        <v>161.70846236366162</v>
      </c>
      <c r="Q2654" s="99">
        <v>351.26909781317312</v>
      </c>
      <c r="R2654" s="99">
        <v>61.726391027592648</v>
      </c>
      <c r="S2654" s="99">
        <v>1120.8089113399542</v>
      </c>
      <c r="T2654" s="99">
        <v>3.7586544093978209</v>
      </c>
      <c r="U2654" s="99">
        <v>95.938245226603527</v>
      </c>
      <c r="V2654" s="99">
        <v>516.57864613196989</v>
      </c>
      <c r="W2654" s="99">
        <v>92.590609703288237</v>
      </c>
      <c r="X2654" s="99">
        <v>708.8661554712595</v>
      </c>
      <c r="Y2654" s="99">
        <v>151.17569600994588</v>
      </c>
      <c r="Z2654" s="99">
        <v>2.7404957502368892</v>
      </c>
      <c r="AA2654" s="99">
        <v>153.91619176018278</v>
      </c>
      <c r="AB2654" s="99">
        <v>2.8378132006963477</v>
      </c>
      <c r="AC2654" s="99">
        <v>16076.55351558399</v>
      </c>
      <c r="AD2654" s="99">
        <v>1968.5555809415298</v>
      </c>
    </row>
    <row r="2655" spans="4:30" collapsed="1" x14ac:dyDescent="0.2">
      <c r="D2655" s="86" t="s">
        <v>301</v>
      </c>
      <c r="E2655" s="104">
        <v>1085613</v>
      </c>
      <c r="F2655" s="102" t="s">
        <v>219</v>
      </c>
      <c r="G2655" s="86" t="s">
        <v>679</v>
      </c>
      <c r="H2655" s="92">
        <v>1085613</v>
      </c>
      <c r="I2655" s="99">
        <v>601265.61352802429</v>
      </c>
      <c r="J2655" s="99">
        <v>34767.233359488739</v>
      </c>
      <c r="K2655" s="99">
        <v>101489.67172605508</v>
      </c>
      <c r="L2655" s="99">
        <v>3344.6537120983371</v>
      </c>
      <c r="M2655" s="99">
        <v>286.11352618043105</v>
      </c>
      <c r="N2655" s="99">
        <v>105120.43896433385</v>
      </c>
      <c r="O2655" s="99">
        <v>74454.466163503545</v>
      </c>
      <c r="P2655" s="99">
        <v>12445.477346984186</v>
      </c>
      <c r="Q2655" s="99">
        <v>4373.3194710352582</v>
      </c>
      <c r="R2655" s="99">
        <v>226.98502653164968</v>
      </c>
      <c r="S2655" s="99">
        <v>91500.248008054637</v>
      </c>
      <c r="T2655" s="99">
        <v>2537.2539386595122</v>
      </c>
      <c r="U2655" s="99">
        <v>37881.915342636959</v>
      </c>
      <c r="V2655" s="99">
        <v>145089.82579403411</v>
      </c>
      <c r="W2655" s="99">
        <v>23948.266922252813</v>
      </c>
      <c r="X2655" s="99">
        <v>209457.26199758338</v>
      </c>
      <c r="Y2655" s="99">
        <v>23205.060560877115</v>
      </c>
      <c r="Z2655" s="99">
        <v>339.17863913538167</v>
      </c>
      <c r="AA2655" s="99">
        <v>23544.239200012496</v>
      </c>
      <c r="AB2655" s="99">
        <v>298.20519922182859</v>
      </c>
      <c r="AC2655" s="99">
        <v>17450.328575159259</v>
      </c>
      <c r="AD2655" s="99">
        <v>2209.4311681216263</v>
      </c>
    </row>
    <row r="2656" spans="4:30" hidden="1" outlineLevel="1" x14ac:dyDescent="0.2">
      <c r="D2656" s="86"/>
      <c r="F2656" s="91" t="s">
        <v>219</v>
      </c>
      <c r="G2656" s="86" t="s">
        <v>687</v>
      </c>
      <c r="H2656" s="92">
        <v>-181468.03136357589</v>
      </c>
      <c r="I2656" s="99">
        <v>-89388.065561396797</v>
      </c>
      <c r="J2656" s="99">
        <v>-4418.771484279202</v>
      </c>
      <c r="K2656" s="99">
        <v>-16185.706703651014</v>
      </c>
      <c r="L2656" s="99">
        <v>-509.46858133445318</v>
      </c>
      <c r="M2656" s="99">
        <v>-47.776333343473844</v>
      </c>
      <c r="N2656" s="99">
        <v>-16742.951618328942</v>
      </c>
      <c r="O2656" s="99">
        <v>-12303.654955659173</v>
      </c>
      <c r="P2656" s="99">
        <v>-2292.5293722849515</v>
      </c>
      <c r="Q2656" s="99">
        <v>-1035.9513364375568</v>
      </c>
      <c r="R2656" s="99">
        <v>-46.585573603895348</v>
      </c>
      <c r="S2656" s="99">
        <v>-15678.721237985575</v>
      </c>
      <c r="T2656" s="99">
        <v>-429.7981814296071</v>
      </c>
      <c r="U2656" s="99">
        <v>-7033.5740092892747</v>
      </c>
      <c r="V2656" s="99">
        <v>-37172.636271580188</v>
      </c>
      <c r="W2656" s="99">
        <v>-6712.7620015629182</v>
      </c>
      <c r="X2656" s="99">
        <v>-51348.770463861991</v>
      </c>
      <c r="Y2656" s="99">
        <v>-3778.4329134368541</v>
      </c>
      <c r="Z2656" s="99">
        <v>-63.287307010575653</v>
      </c>
      <c r="AA2656" s="99">
        <v>-3841.7202204474297</v>
      </c>
      <c r="AB2656" s="99">
        <v>-49.030777275973875</v>
      </c>
      <c r="AC2656" s="99">
        <v>0</v>
      </c>
      <c r="AD2656" s="99">
        <v>0</v>
      </c>
    </row>
    <row r="2657" spans="4:30" hidden="1" outlineLevel="1" x14ac:dyDescent="0.2">
      <c r="D2657" s="86"/>
      <c r="F2657" s="91" t="s">
        <v>219</v>
      </c>
      <c r="G2657" s="86" t="s">
        <v>686</v>
      </c>
      <c r="H2657" s="92">
        <v>-96182.052046323151</v>
      </c>
      <c r="I2657" s="99">
        <v>-47377.642825259078</v>
      </c>
      <c r="J2657" s="99">
        <v>-2342.0461757819999</v>
      </c>
      <c r="K2657" s="99">
        <v>-8578.7809173839833</v>
      </c>
      <c r="L2657" s="99">
        <v>-270.02956519487753</v>
      </c>
      <c r="M2657" s="99">
        <v>-25.322508574625093</v>
      </c>
      <c r="N2657" s="99">
        <v>-8874.1329911534867</v>
      </c>
      <c r="O2657" s="99">
        <v>-6521.2080189168864</v>
      </c>
      <c r="P2657" s="99">
        <v>-1215.0910424605747</v>
      </c>
      <c r="Q2657" s="99">
        <v>-549.07701709213995</v>
      </c>
      <c r="R2657" s="99">
        <v>-24.691379695415829</v>
      </c>
      <c r="S2657" s="99">
        <v>-8310.0674581650164</v>
      </c>
      <c r="T2657" s="99">
        <v>-227.80249912368313</v>
      </c>
      <c r="U2657" s="99">
        <v>-3727.9490847494471</v>
      </c>
      <c r="V2657" s="99">
        <v>-19702.315662469922</v>
      </c>
      <c r="W2657" s="99">
        <v>-3557.9116572622866</v>
      </c>
      <c r="X2657" s="99">
        <v>-27215.978903605341</v>
      </c>
      <c r="Y2657" s="99">
        <v>-2002.6526347531023</v>
      </c>
      <c r="Z2657" s="99">
        <v>-33.543666126884631</v>
      </c>
      <c r="AA2657" s="99">
        <v>-2036.1963008799869</v>
      </c>
      <c r="AB2657" s="99">
        <v>-25.987391478232375</v>
      </c>
      <c r="AC2657" s="99">
        <v>0</v>
      </c>
      <c r="AD2657" s="99">
        <v>0</v>
      </c>
    </row>
    <row r="2658" spans="4:30" hidden="1" outlineLevel="1" x14ac:dyDescent="0.2">
      <c r="D2658" s="86"/>
      <c r="F2658" s="91" t="s">
        <v>219</v>
      </c>
      <c r="G2658" s="86" t="s">
        <v>685</v>
      </c>
      <c r="H2658" s="92">
        <v>-21128.309315015074</v>
      </c>
      <c r="I2658" s="99">
        <v>-10286.685705470969</v>
      </c>
      <c r="J2658" s="99">
        <v>-496.44890872855837</v>
      </c>
      <c r="K2658" s="99">
        <v>-1806.0568558948587</v>
      </c>
      <c r="L2658" s="99">
        <v>-55.787396999411477</v>
      </c>
      <c r="M2658" s="99">
        <v>-6.9480252551262476</v>
      </c>
      <c r="N2658" s="99">
        <v>-1868.7922781493962</v>
      </c>
      <c r="O2658" s="99">
        <v>-1364.5041829632066</v>
      </c>
      <c r="P2658" s="99">
        <v>-253.6597361153614</v>
      </c>
      <c r="Q2658" s="99">
        <v>-150.93056544224393</v>
      </c>
      <c r="R2658" s="99">
        <v>0</v>
      </c>
      <c r="S2658" s="99">
        <v>-1769.0944845208121</v>
      </c>
      <c r="T2658" s="99">
        <v>-47.646143143034536</v>
      </c>
      <c r="U2658" s="99">
        <v>-779.99456656250186</v>
      </c>
      <c r="V2658" s="99">
        <v>-5433.9749701441779</v>
      </c>
      <c r="W2658" s="99">
        <v>0</v>
      </c>
      <c r="X2658" s="99">
        <v>-6261.6156798497141</v>
      </c>
      <c r="Y2658" s="99">
        <v>-410.67578243930143</v>
      </c>
      <c r="Z2658" s="99">
        <v>-6.8459764505209986</v>
      </c>
      <c r="AA2658" s="99">
        <v>-417.52175888982242</v>
      </c>
      <c r="AB2658" s="99">
        <v>-5.4840157343015461</v>
      </c>
      <c r="AC2658" s="99">
        <v>-18.646825862213202</v>
      </c>
      <c r="AD2658" s="99">
        <v>-4.0196578092922639</v>
      </c>
    </row>
    <row r="2659" spans="4:30" hidden="1" outlineLevel="1" x14ac:dyDescent="0.2">
      <c r="D2659" s="86"/>
      <c r="F2659" s="91" t="s">
        <v>219</v>
      </c>
      <c r="G2659" s="86" t="s">
        <v>684</v>
      </c>
      <c r="H2659" s="92">
        <v>-96943.388414093031</v>
      </c>
      <c r="I2659" s="99">
        <v>-64791.401163779417</v>
      </c>
      <c r="J2659" s="99">
        <v>-3054.0975105145217</v>
      </c>
      <c r="K2659" s="99">
        <v>-11089.615500908456</v>
      </c>
      <c r="L2659" s="99">
        <v>-342.72682305542668</v>
      </c>
      <c r="M2659" s="99">
        <v>0</v>
      </c>
      <c r="N2659" s="99">
        <v>-11432.342323963883</v>
      </c>
      <c r="O2659" s="99">
        <v>-8315.2733266253308</v>
      </c>
      <c r="P2659" s="99">
        <v>-1548.7202166521151</v>
      </c>
      <c r="Q2659" s="99">
        <v>0</v>
      </c>
      <c r="R2659" s="99">
        <v>0</v>
      </c>
      <c r="S2659" s="99">
        <v>-9863.9935432774455</v>
      </c>
      <c r="T2659" s="99">
        <v>-296.43436978077136</v>
      </c>
      <c r="U2659" s="99">
        <v>-4780.8155992057273</v>
      </c>
      <c r="V2659" s="99">
        <v>0</v>
      </c>
      <c r="W2659" s="99">
        <v>0</v>
      </c>
      <c r="X2659" s="99">
        <v>-5077.249968986499</v>
      </c>
      <c r="Y2659" s="99">
        <v>-2507.4370414774326</v>
      </c>
      <c r="Z2659" s="99">
        <v>-41.833865246013573</v>
      </c>
      <c r="AA2659" s="99">
        <v>-2549.2709067234459</v>
      </c>
      <c r="AB2659" s="99">
        <v>-33.892440440160101</v>
      </c>
      <c r="AC2659" s="99">
        <v>-116.11079228568777</v>
      </c>
      <c r="AD2659" s="99">
        <v>-25.02976412195018</v>
      </c>
    </row>
    <row r="2660" spans="4:30" hidden="1" outlineLevel="1" x14ac:dyDescent="0.2">
      <c r="D2660" s="86"/>
      <c r="F2660" s="91" t="s">
        <v>219</v>
      </c>
      <c r="G2660" s="86" t="s">
        <v>683</v>
      </c>
      <c r="H2660" s="92">
        <v>-49885.64139254162</v>
      </c>
      <c r="I2660" s="99">
        <v>-37299.566483389855</v>
      </c>
      <c r="J2660" s="99">
        <v>-1798.2239878855555</v>
      </c>
      <c r="K2660" s="99">
        <v>-5425.9911586905082</v>
      </c>
      <c r="L2660" s="99">
        <v>0</v>
      </c>
      <c r="M2660" s="99">
        <v>0</v>
      </c>
      <c r="N2660" s="99">
        <v>-5425.9911586905082</v>
      </c>
      <c r="O2660" s="99">
        <v>-3457.4626855667675</v>
      </c>
      <c r="P2660" s="99">
        <v>0</v>
      </c>
      <c r="Q2660" s="99">
        <v>0</v>
      </c>
      <c r="R2660" s="99">
        <v>0</v>
      </c>
      <c r="S2660" s="99">
        <v>-3457.4626855667675</v>
      </c>
      <c r="T2660" s="99">
        <v>-93.482537722892843</v>
      </c>
      <c r="U2660" s="99">
        <v>0</v>
      </c>
      <c r="V2660" s="99">
        <v>0</v>
      </c>
      <c r="W2660" s="99">
        <v>0</v>
      </c>
      <c r="X2660" s="99">
        <v>-93.482537722892843</v>
      </c>
      <c r="Y2660" s="99">
        <v>-1275.2646879272168</v>
      </c>
      <c r="Z2660" s="99">
        <v>0</v>
      </c>
      <c r="AA2660" s="99">
        <v>-1275.2646879272168</v>
      </c>
      <c r="AB2660" s="99">
        <v>-13.233462690355063</v>
      </c>
      <c r="AC2660" s="99">
        <v>-449.326956270979</v>
      </c>
      <c r="AD2660" s="99">
        <v>-73.089432397499507</v>
      </c>
    </row>
    <row r="2661" spans="4:30" hidden="1" outlineLevel="1" x14ac:dyDescent="0.2">
      <c r="D2661" s="86"/>
      <c r="F2661" s="91" t="s">
        <v>219</v>
      </c>
      <c r="G2661" s="86" t="s">
        <v>682</v>
      </c>
      <c r="H2661" s="92">
        <v>-1533.3290210394023</v>
      </c>
      <c r="I2661" s="99">
        <v>-575.34658464875804</v>
      </c>
      <c r="J2661" s="99">
        <v>-37.286176456768253</v>
      </c>
      <c r="K2661" s="99">
        <v>-125.09916397309858</v>
      </c>
      <c r="L2661" s="99">
        <v>-3.9759354353664635</v>
      </c>
      <c r="M2661" s="99">
        <v>-0.36653476762073001</v>
      </c>
      <c r="N2661" s="99">
        <v>-129.44163417608576</v>
      </c>
      <c r="O2661" s="99">
        <v>-114.05465333528673</v>
      </c>
      <c r="P2661" s="99">
        <v>-21.143538126837328</v>
      </c>
      <c r="Q2661" s="99">
        <v>-9.6070825363790302</v>
      </c>
      <c r="R2661" s="99">
        <v>-0.44513588985106939</v>
      </c>
      <c r="S2661" s="99">
        <v>-145.25040988835414</v>
      </c>
      <c r="T2661" s="99">
        <v>-4.370790448943711</v>
      </c>
      <c r="U2661" s="99">
        <v>-76.744532491387687</v>
      </c>
      <c r="V2661" s="99">
        <v>-435.72359277823699</v>
      </c>
      <c r="W2661" s="99">
        <v>-82.666963513760919</v>
      </c>
      <c r="X2661" s="99">
        <v>-599.50587923232933</v>
      </c>
      <c r="Y2661" s="99">
        <v>-30.900843591502774</v>
      </c>
      <c r="Z2661" s="99">
        <v>-0.50301647295144358</v>
      </c>
      <c r="AA2661" s="99">
        <v>-31.403860064454218</v>
      </c>
      <c r="AB2661" s="99">
        <v>-0.56107441273843506</v>
      </c>
      <c r="AC2661" s="99">
        <v>-12.132482851238089</v>
      </c>
      <c r="AD2661" s="99">
        <v>-2.4009193086761345</v>
      </c>
    </row>
    <row r="2662" spans="4:30" hidden="1" outlineLevel="1" x14ac:dyDescent="0.2">
      <c r="D2662" s="86"/>
      <c r="F2662" s="91" t="s">
        <v>219</v>
      </c>
      <c r="G2662" s="86" t="s">
        <v>681</v>
      </c>
      <c r="H2662" s="92">
        <v>-24014.248447411836</v>
      </c>
      <c r="I2662" s="99">
        <v>-11229.99083661809</v>
      </c>
      <c r="J2662" s="99">
        <v>-2942.0716638636345</v>
      </c>
      <c r="K2662" s="99">
        <v>-835.16981614137364</v>
      </c>
      <c r="L2662" s="99">
        <v>-269.58819874426553</v>
      </c>
      <c r="M2662" s="99">
        <v>-43.759593802149979</v>
      </c>
      <c r="N2662" s="99">
        <v>-1148.5176086877891</v>
      </c>
      <c r="O2662" s="99">
        <v>-237.00902853286962</v>
      </c>
      <c r="P2662" s="99">
        <v>-70.18131745378048</v>
      </c>
      <c r="Q2662" s="99">
        <v>-152.45045129356924</v>
      </c>
      <c r="R2662" s="99">
        <v>-26.789194459356526</v>
      </c>
      <c r="S2662" s="99">
        <v>-486.42999173957583</v>
      </c>
      <c r="T2662" s="99">
        <v>-1.6312524060229845</v>
      </c>
      <c r="U2662" s="99">
        <v>-41.637106344286948</v>
      </c>
      <c r="V2662" s="99">
        <v>-224.19463659546105</v>
      </c>
      <c r="W2662" s="99">
        <v>-40.184235740317007</v>
      </c>
      <c r="X2662" s="99">
        <v>-307.64723108608803</v>
      </c>
      <c r="Y2662" s="99">
        <v>-65.610106965894886</v>
      </c>
      <c r="Z2662" s="99">
        <v>-1.1893725252026841</v>
      </c>
      <c r="AA2662" s="99">
        <v>-66.799479491097571</v>
      </c>
      <c r="AB2662" s="99">
        <v>-1.2316082052942325</v>
      </c>
      <c r="AC2662" s="99">
        <v>-6977.2087950632267</v>
      </c>
      <c r="AD2662" s="99">
        <v>-854.3512326570393</v>
      </c>
    </row>
    <row r="2663" spans="4:30" collapsed="1" x14ac:dyDescent="0.2">
      <c r="D2663" s="86" t="s">
        <v>367</v>
      </c>
      <c r="E2663" s="104">
        <v>-471155</v>
      </c>
      <c r="F2663" s="102" t="s">
        <v>219</v>
      </c>
      <c r="G2663" s="86" t="s">
        <v>679</v>
      </c>
      <c r="H2663" s="92">
        <v>-471155</v>
      </c>
      <c r="I2663" s="99">
        <v>-260948.699160563</v>
      </c>
      <c r="J2663" s="99">
        <v>-15088.945907510242</v>
      </c>
      <c r="K2663" s="99">
        <v>-44046.420116643298</v>
      </c>
      <c r="L2663" s="99">
        <v>-1451.5765007638008</v>
      </c>
      <c r="M2663" s="99">
        <v>-124.17299574299589</v>
      </c>
      <c r="N2663" s="99">
        <v>-45622.169613150094</v>
      </c>
      <c r="O2663" s="99">
        <v>-32313.166851599526</v>
      </c>
      <c r="P2663" s="99">
        <v>-5401.3252230936196</v>
      </c>
      <c r="Q2663" s="99">
        <v>-1898.0164528018888</v>
      </c>
      <c r="R2663" s="99">
        <v>-98.51128364851877</v>
      </c>
      <c r="S2663" s="99">
        <v>-39711.019811143553</v>
      </c>
      <c r="T2663" s="99">
        <v>-1101.1657740549556</v>
      </c>
      <c r="U2663" s="99">
        <v>-16440.714898642625</v>
      </c>
      <c r="V2663" s="99">
        <v>-62968.845133567986</v>
      </c>
      <c r="W2663" s="99">
        <v>-10393.524858079283</v>
      </c>
      <c r="X2663" s="99">
        <v>-90904.250664344858</v>
      </c>
      <c r="Y2663" s="99">
        <v>-10070.974010591304</v>
      </c>
      <c r="Z2663" s="99">
        <v>-147.20320383214897</v>
      </c>
      <c r="AA2663" s="99">
        <v>-10218.177214423453</v>
      </c>
      <c r="AB2663" s="99">
        <v>-129.42077023705562</v>
      </c>
      <c r="AC2663" s="99">
        <v>-7573.4258523333456</v>
      </c>
      <c r="AD2663" s="99">
        <v>-958.89100629445761</v>
      </c>
    </row>
    <row r="2664" spans="4:30" hidden="1" outlineLevel="1" x14ac:dyDescent="0.2">
      <c r="D2664" s="86"/>
      <c r="F2664" s="91" t="s">
        <v>219</v>
      </c>
      <c r="G2664" s="86" t="s">
        <v>687</v>
      </c>
      <c r="H2664" s="92">
        <v>3555533.9837003569</v>
      </c>
      <c r="I2664" s="99">
        <v>1751395.5623622579</v>
      </c>
      <c r="J2664" s="99">
        <v>86577.740776187697</v>
      </c>
      <c r="K2664" s="99">
        <v>317129.3026248645</v>
      </c>
      <c r="L2664" s="99">
        <v>9982.1045114718036</v>
      </c>
      <c r="M2664" s="99">
        <v>936.08982002443213</v>
      </c>
      <c r="N2664" s="99">
        <v>328047.49695636076</v>
      </c>
      <c r="O2664" s="99">
        <v>241067.60287118083</v>
      </c>
      <c r="P2664" s="99">
        <v>44917.917665945912</v>
      </c>
      <c r="Q2664" s="99">
        <v>20297.570621592451</v>
      </c>
      <c r="R2664" s="99">
        <v>912.7590620464</v>
      </c>
      <c r="S2664" s="99">
        <v>307195.85022076563</v>
      </c>
      <c r="T2664" s="99">
        <v>8421.1088240874105</v>
      </c>
      <c r="U2664" s="99">
        <v>137810.01110214938</v>
      </c>
      <c r="V2664" s="99">
        <v>728329.7809217578</v>
      </c>
      <c r="W2664" s="99">
        <v>131524.28690445385</v>
      </c>
      <c r="X2664" s="99">
        <v>1006085.1877524485</v>
      </c>
      <c r="Y2664" s="99">
        <v>74031.478315542117</v>
      </c>
      <c r="Z2664" s="99">
        <v>1239.9989635758259</v>
      </c>
      <c r="AA2664" s="99">
        <v>75271.477279117942</v>
      </c>
      <c r="AB2664" s="99">
        <v>960.6683532191546</v>
      </c>
      <c r="AC2664" s="99">
        <v>0</v>
      </c>
      <c r="AD2664" s="99">
        <v>0</v>
      </c>
    </row>
    <row r="2665" spans="4:30" hidden="1" outlineLevel="1" x14ac:dyDescent="0.2">
      <c r="D2665" s="86"/>
      <c r="F2665" s="91" t="s">
        <v>219</v>
      </c>
      <c r="G2665" s="86" t="s">
        <v>686</v>
      </c>
      <c r="H2665" s="92">
        <v>1884511.2943754569</v>
      </c>
      <c r="I2665" s="99">
        <v>928278.20893326646</v>
      </c>
      <c r="J2665" s="99">
        <v>45888.108813527331</v>
      </c>
      <c r="K2665" s="99">
        <v>168085.51270039976</v>
      </c>
      <c r="L2665" s="99">
        <v>5290.7351693843775</v>
      </c>
      <c r="M2665" s="99">
        <v>496.14821471907459</v>
      </c>
      <c r="N2665" s="99">
        <v>173872.39608450321</v>
      </c>
      <c r="O2665" s="99">
        <v>127771.13716290759</v>
      </c>
      <c r="P2665" s="99">
        <v>23807.485331136035</v>
      </c>
      <c r="Q2665" s="99">
        <v>10758.159325752082</v>
      </c>
      <c r="R2665" s="99">
        <v>483.78239931202177</v>
      </c>
      <c r="S2665" s="99">
        <v>162820.56421910771</v>
      </c>
      <c r="T2665" s="99">
        <v>4463.3730862674729</v>
      </c>
      <c r="U2665" s="99">
        <v>73042.340079035013</v>
      </c>
      <c r="V2665" s="99">
        <v>386030.81969381223</v>
      </c>
      <c r="W2665" s="99">
        <v>69710.767860012551</v>
      </c>
      <c r="X2665" s="99">
        <v>533247.30071912729</v>
      </c>
      <c r="Y2665" s="99">
        <v>39238.313475422066</v>
      </c>
      <c r="Z2665" s="99">
        <v>657.22675203923404</v>
      </c>
      <c r="AA2665" s="99">
        <v>39895.540227461301</v>
      </c>
      <c r="AB2665" s="99">
        <v>509.17537846352883</v>
      </c>
      <c r="AC2665" s="99">
        <v>0</v>
      </c>
      <c r="AD2665" s="99">
        <v>0</v>
      </c>
    </row>
    <row r="2666" spans="4:30" hidden="1" outlineLevel="1" x14ac:dyDescent="0.2">
      <c r="D2666" s="86"/>
      <c r="F2666" s="91" t="s">
        <v>219</v>
      </c>
      <c r="G2666" s="86" t="s">
        <v>685</v>
      </c>
      <c r="H2666" s="92">
        <v>413970.55571269855</v>
      </c>
      <c r="I2666" s="99">
        <v>201548.78151605907</v>
      </c>
      <c r="J2666" s="99">
        <v>9727.0078530738047</v>
      </c>
      <c r="K2666" s="99">
        <v>35386.378963706033</v>
      </c>
      <c r="L2666" s="99">
        <v>1093.0519519230552</v>
      </c>
      <c r="M2666" s="99">
        <v>136.13383982060583</v>
      </c>
      <c r="N2666" s="99">
        <v>36615.564755449697</v>
      </c>
      <c r="O2666" s="99">
        <v>26734.962389638666</v>
      </c>
      <c r="P2666" s="99">
        <v>4969.9983257528193</v>
      </c>
      <c r="Q2666" s="99">
        <v>2957.2082232701327</v>
      </c>
      <c r="R2666" s="99">
        <v>0</v>
      </c>
      <c r="S2666" s="99">
        <v>34662.16893866162</v>
      </c>
      <c r="T2666" s="99">
        <v>933.5389812980269</v>
      </c>
      <c r="U2666" s="99">
        <v>15282.566122945551</v>
      </c>
      <c r="V2666" s="99">
        <v>106468.79523487677</v>
      </c>
      <c r="W2666" s="99">
        <v>0</v>
      </c>
      <c r="X2666" s="99">
        <v>122684.90033912034</v>
      </c>
      <c r="Y2666" s="99">
        <v>8046.4404103231764</v>
      </c>
      <c r="Z2666" s="99">
        <v>134.13438024613674</v>
      </c>
      <c r="AA2666" s="99">
        <v>8180.5747905693133</v>
      </c>
      <c r="AB2666" s="99">
        <v>107.44925243273651</v>
      </c>
      <c r="AC2666" s="99">
        <v>365.35042862954276</v>
      </c>
      <c r="AD2666" s="99">
        <v>78.757838702458415</v>
      </c>
    </row>
    <row r="2667" spans="4:30" hidden="1" outlineLevel="1" x14ac:dyDescent="0.2">
      <c r="D2667" s="86"/>
      <c r="F2667" s="91" t="s">
        <v>219</v>
      </c>
      <c r="G2667" s="86" t="s">
        <v>684</v>
      </c>
      <c r="H2667" s="92">
        <v>1899428.2872380139</v>
      </c>
      <c r="I2667" s="99">
        <v>1269468.9359793202</v>
      </c>
      <c r="J2667" s="99">
        <v>59839.451646515401</v>
      </c>
      <c r="K2667" s="99">
        <v>217280.7214767886</v>
      </c>
      <c r="L2667" s="99">
        <v>6715.1048994286957</v>
      </c>
      <c r="M2667" s="99">
        <v>0</v>
      </c>
      <c r="N2667" s="99">
        <v>223995.8263762173</v>
      </c>
      <c r="O2667" s="99">
        <v>162922.5636847229</v>
      </c>
      <c r="P2667" s="99">
        <v>30344.338449993462</v>
      </c>
      <c r="Q2667" s="99">
        <v>0</v>
      </c>
      <c r="R2667" s="99">
        <v>0</v>
      </c>
      <c r="S2667" s="99">
        <v>193266.90213471637</v>
      </c>
      <c r="T2667" s="99">
        <v>5808.0889938164901</v>
      </c>
      <c r="U2667" s="99">
        <v>93671.33265872109</v>
      </c>
      <c r="V2667" s="99">
        <v>0</v>
      </c>
      <c r="W2667" s="99">
        <v>0</v>
      </c>
      <c r="X2667" s="99">
        <v>99479.421652537581</v>
      </c>
      <c r="Y2667" s="99">
        <v>49128.640157560883</v>
      </c>
      <c r="Z2667" s="99">
        <v>819.65803251446903</v>
      </c>
      <c r="AA2667" s="99">
        <v>49948.298190075351</v>
      </c>
      <c r="AB2667" s="99">
        <v>664.06034644247165</v>
      </c>
      <c r="AC2667" s="99">
        <v>2274.9784892910907</v>
      </c>
      <c r="AD2667" s="99">
        <v>490.41242289831013</v>
      </c>
    </row>
    <row r="2668" spans="4:30" hidden="1" outlineLevel="1" x14ac:dyDescent="0.2">
      <c r="D2668" s="86"/>
      <c r="F2668" s="91" t="s">
        <v>219</v>
      </c>
      <c r="G2668" s="86" t="s">
        <v>683</v>
      </c>
      <c r="H2668" s="92">
        <v>977417.85116137296</v>
      </c>
      <c r="I2668" s="99">
        <v>730816.74613682285</v>
      </c>
      <c r="J2668" s="99">
        <v>35232.908249400884</v>
      </c>
      <c r="K2668" s="99">
        <v>106312.3670600094</v>
      </c>
      <c r="L2668" s="99">
        <v>0</v>
      </c>
      <c r="M2668" s="99">
        <v>0</v>
      </c>
      <c r="N2668" s="99">
        <v>106312.3670600094</v>
      </c>
      <c r="O2668" s="99">
        <v>67742.654083676854</v>
      </c>
      <c r="P2668" s="99">
        <v>0</v>
      </c>
      <c r="Q2668" s="99">
        <v>0</v>
      </c>
      <c r="R2668" s="99">
        <v>0</v>
      </c>
      <c r="S2668" s="99">
        <v>67742.654083676854</v>
      </c>
      <c r="T2668" s="99">
        <v>1831.6192513840826</v>
      </c>
      <c r="U2668" s="99">
        <v>0</v>
      </c>
      <c r="V2668" s="99">
        <v>0</v>
      </c>
      <c r="W2668" s="99">
        <v>0</v>
      </c>
      <c r="X2668" s="99">
        <v>1831.6192513840826</v>
      </c>
      <c r="Y2668" s="99">
        <v>24986.477794834114</v>
      </c>
      <c r="Z2668" s="99">
        <v>0</v>
      </c>
      <c r="AA2668" s="99">
        <v>24986.477794834114</v>
      </c>
      <c r="AB2668" s="99">
        <v>259.2854838619935</v>
      </c>
      <c r="AC2668" s="99">
        <v>8803.7394289756903</v>
      </c>
      <c r="AD2668" s="99">
        <v>1432.0536724070103</v>
      </c>
    </row>
    <row r="2669" spans="4:30" hidden="1" outlineLevel="1" x14ac:dyDescent="0.2">
      <c r="D2669" s="86"/>
      <c r="F2669" s="91" t="s">
        <v>219</v>
      </c>
      <c r="G2669" s="86" t="s">
        <v>682</v>
      </c>
      <c r="H2669" s="92">
        <v>30042.776138221092</v>
      </c>
      <c r="I2669" s="99">
        <v>11272.863428082559</v>
      </c>
      <c r="J2669" s="99">
        <v>730.55439306924393</v>
      </c>
      <c r="K2669" s="99">
        <v>2451.08918356919</v>
      </c>
      <c r="L2669" s="99">
        <v>77.901178798379902</v>
      </c>
      <c r="M2669" s="99">
        <v>7.1815780040737325</v>
      </c>
      <c r="N2669" s="99">
        <v>2536.1719403716438</v>
      </c>
      <c r="O2669" s="99">
        <v>2234.6922093417934</v>
      </c>
      <c r="P2669" s="99">
        <v>414.2689364112631</v>
      </c>
      <c r="Q2669" s="99">
        <v>188.23320110787344</v>
      </c>
      <c r="R2669" s="99">
        <v>8.7216231522300713</v>
      </c>
      <c r="S2669" s="99">
        <v>2845.9159700131599</v>
      </c>
      <c r="T2669" s="99">
        <v>85.637640195239271</v>
      </c>
      <c r="U2669" s="99">
        <v>1503.6686698255269</v>
      </c>
      <c r="V2669" s="99">
        <v>8537.206415818302</v>
      </c>
      <c r="W2669" s="99">
        <v>1619.7078675174896</v>
      </c>
      <c r="X2669" s="99">
        <v>11746.220593356556</v>
      </c>
      <c r="Y2669" s="99">
        <v>605.4454808873312</v>
      </c>
      <c r="Z2669" s="99">
        <v>9.8556872552205022</v>
      </c>
      <c r="AA2669" s="99">
        <v>615.30116814255166</v>
      </c>
      <c r="AB2669" s="99">
        <v>10.993226337918189</v>
      </c>
      <c r="AC2669" s="99">
        <v>237.71379873412425</v>
      </c>
      <c r="AD2669" s="99">
        <v>47.041620113336457</v>
      </c>
    </row>
    <row r="2670" spans="4:30" hidden="1" outlineLevel="1" x14ac:dyDescent="0.2">
      <c r="D2670" s="86"/>
      <c r="F2670" s="91" t="s">
        <v>219</v>
      </c>
      <c r="G2670" s="86" t="s">
        <v>681</v>
      </c>
      <c r="H2670" s="92">
        <v>470515.25167387928</v>
      </c>
      <c r="I2670" s="99">
        <v>220031.11928977293</v>
      </c>
      <c r="J2670" s="99">
        <v>57644.510191389309</v>
      </c>
      <c r="K2670" s="99">
        <v>16363.624166407655</v>
      </c>
      <c r="L2670" s="99">
        <v>5282.0874014958727</v>
      </c>
      <c r="M2670" s="99">
        <v>857.38915944231371</v>
      </c>
      <c r="N2670" s="99">
        <v>22503.100727345842</v>
      </c>
      <c r="O2670" s="99">
        <v>4643.75818186988</v>
      </c>
      <c r="P2670" s="99">
        <v>1375.0744820052387</v>
      </c>
      <c r="Q2670" s="99">
        <v>2986.9876050991306</v>
      </c>
      <c r="R2670" s="99">
        <v>524.8852405598858</v>
      </c>
      <c r="S2670" s="99">
        <v>9530.7055095341366</v>
      </c>
      <c r="T2670" s="99">
        <v>31.961405664820919</v>
      </c>
      <c r="U2670" s="99">
        <v>815.80290190866572</v>
      </c>
      <c r="V2670" s="99">
        <v>4392.6836225022998</v>
      </c>
      <c r="W2670" s="99">
        <v>787.33656121207935</v>
      </c>
      <c r="X2670" s="99">
        <v>6027.7844912878663</v>
      </c>
      <c r="Y2670" s="99">
        <v>1285.5099779204327</v>
      </c>
      <c r="Z2670" s="99">
        <v>23.303578050973805</v>
      </c>
      <c r="AA2670" s="99">
        <v>1308.8135559714065</v>
      </c>
      <c r="AB2670" s="99">
        <v>24.13110891005568</v>
      </c>
      <c r="AC2670" s="99">
        <v>136705.63787908983</v>
      </c>
      <c r="AD2670" s="99">
        <v>16739.448920577826</v>
      </c>
    </row>
    <row r="2671" spans="4:30" collapsed="1" x14ac:dyDescent="0.2">
      <c r="D2671" s="86" t="s">
        <v>366</v>
      </c>
      <c r="E2671" s="104">
        <v>9231420</v>
      </c>
      <c r="F2671" s="102" t="s">
        <v>219</v>
      </c>
      <c r="G2671" s="86" t="s">
        <v>679</v>
      </c>
      <c r="H2671" s="92">
        <v>9231420.0000000019</v>
      </c>
      <c r="I2671" s="99">
        <v>5112812.2176455827</v>
      </c>
      <c r="J2671" s="99">
        <v>295640.28192316368</v>
      </c>
      <c r="K2671" s="99">
        <v>863008.99617574527</v>
      </c>
      <c r="L2671" s="99">
        <v>28440.985112502181</v>
      </c>
      <c r="M2671" s="99">
        <v>2432.9426120104999</v>
      </c>
      <c r="N2671" s="99">
        <v>893882.92390025803</v>
      </c>
      <c r="O2671" s="99">
        <v>633117.37058333855</v>
      </c>
      <c r="P2671" s="99">
        <v>105829.08319124472</v>
      </c>
      <c r="Q2671" s="99">
        <v>37188.158976821665</v>
      </c>
      <c r="R2671" s="99">
        <v>1930.1483250705376</v>
      </c>
      <c r="S2671" s="99">
        <v>778064.76107647549</v>
      </c>
      <c r="T2671" s="99">
        <v>21575.32818271354</v>
      </c>
      <c r="U2671" s="99">
        <v>322125.72153458523</v>
      </c>
      <c r="V2671" s="99">
        <v>1233759.2858887673</v>
      </c>
      <c r="W2671" s="99">
        <v>203642.09919319599</v>
      </c>
      <c r="X2671" s="99">
        <v>1781102.4347992621</v>
      </c>
      <c r="Y2671" s="99">
        <v>197322.3056124901</v>
      </c>
      <c r="Z2671" s="99">
        <v>2884.1773936818599</v>
      </c>
      <c r="AA2671" s="99">
        <v>200206.48300617197</v>
      </c>
      <c r="AB2671" s="99">
        <v>2535.7631496678587</v>
      </c>
      <c r="AC2671" s="99">
        <v>148387.42002472031</v>
      </c>
      <c r="AD2671" s="99">
        <v>18787.714474698943</v>
      </c>
    </row>
    <row r="2672" spans="4:30" hidden="1" outlineLevel="1" x14ac:dyDescent="0.2">
      <c r="D2672" s="86"/>
      <c r="F2672" s="91" t="s">
        <v>219</v>
      </c>
      <c r="G2672" s="86" t="s">
        <v>687</v>
      </c>
      <c r="H2672" s="92">
        <v>1902203.0937125052</v>
      </c>
      <c r="I2672" s="99">
        <v>936992.88835727284</v>
      </c>
      <c r="J2672" s="99">
        <v>46318.906556957438</v>
      </c>
      <c r="K2672" s="99">
        <v>169663.50014522736</v>
      </c>
      <c r="L2672" s="99">
        <v>5340.4046116644922</v>
      </c>
      <c r="M2672" s="99">
        <v>500.80605608221327</v>
      </c>
      <c r="N2672" s="99">
        <v>175504.71081297408</v>
      </c>
      <c r="O2672" s="99">
        <v>128970.65309390746</v>
      </c>
      <c r="P2672" s="99">
        <v>24030.990095716261</v>
      </c>
      <c r="Q2672" s="99">
        <v>10859.156967207058</v>
      </c>
      <c r="R2672" s="99">
        <v>488.32415035218202</v>
      </c>
      <c r="S2672" s="99">
        <v>164349.12430718297</v>
      </c>
      <c r="T2672" s="99">
        <v>4505.2752501039558</v>
      </c>
      <c r="U2672" s="99">
        <v>73728.061850851154</v>
      </c>
      <c r="V2672" s="99">
        <v>389654.87852557551</v>
      </c>
      <c r="W2672" s="99">
        <v>70365.212818921427</v>
      </c>
      <c r="X2672" s="99">
        <v>538253.42844545201</v>
      </c>
      <c r="Y2672" s="99">
        <v>39606.682914439625</v>
      </c>
      <c r="Z2672" s="99">
        <v>663.39679933516766</v>
      </c>
      <c r="AA2672" s="99">
        <v>40270.079713774794</v>
      </c>
      <c r="AB2672" s="99">
        <v>513.95551889040132</v>
      </c>
      <c r="AC2672" s="99">
        <v>0</v>
      </c>
      <c r="AD2672" s="99">
        <v>0</v>
      </c>
    </row>
    <row r="2673" spans="4:30" hidden="1" outlineLevel="1" x14ac:dyDescent="0.2">
      <c r="D2673" s="86"/>
      <c r="F2673" s="91" t="s">
        <v>219</v>
      </c>
      <c r="G2673" s="86" t="s">
        <v>686</v>
      </c>
      <c r="H2673" s="92">
        <v>1008209.5209132032</v>
      </c>
      <c r="I2673" s="99">
        <v>496626.8608185444</v>
      </c>
      <c r="J2673" s="99">
        <v>24550.040289268676</v>
      </c>
      <c r="K2673" s="99">
        <v>89925.390597503661</v>
      </c>
      <c r="L2673" s="99">
        <v>2830.5320251059825</v>
      </c>
      <c r="M2673" s="99">
        <v>265.43823608636791</v>
      </c>
      <c r="N2673" s="99">
        <v>93021.360858696018</v>
      </c>
      <c r="O2673" s="99">
        <v>68357.285716476603</v>
      </c>
      <c r="P2673" s="99">
        <v>12736.953846597959</v>
      </c>
      <c r="Q2673" s="99">
        <v>5755.5922811908813</v>
      </c>
      <c r="R2673" s="99">
        <v>258.82255123244528</v>
      </c>
      <c r="S2673" s="99">
        <v>87108.654395497884</v>
      </c>
      <c r="T2673" s="99">
        <v>2387.8950762425425</v>
      </c>
      <c r="U2673" s="99">
        <v>39077.496068745364</v>
      </c>
      <c r="V2673" s="99">
        <v>206525.66474015947</v>
      </c>
      <c r="W2673" s="99">
        <v>37295.112041197499</v>
      </c>
      <c r="X2673" s="99">
        <v>285286.16792634485</v>
      </c>
      <c r="Y2673" s="99">
        <v>20992.413974153464</v>
      </c>
      <c r="Z2673" s="99">
        <v>351.61490980844212</v>
      </c>
      <c r="AA2673" s="99">
        <v>21344.028883961906</v>
      </c>
      <c r="AB2673" s="99">
        <v>272.40774088947222</v>
      </c>
      <c r="AC2673" s="99">
        <v>0</v>
      </c>
      <c r="AD2673" s="99">
        <v>0</v>
      </c>
    </row>
    <row r="2674" spans="4:30" hidden="1" outlineLevel="1" x14ac:dyDescent="0.2">
      <c r="D2674" s="86"/>
      <c r="F2674" s="91" t="s">
        <v>219</v>
      </c>
      <c r="G2674" s="86" t="s">
        <v>685</v>
      </c>
      <c r="H2674" s="92">
        <v>221473.36388641389</v>
      </c>
      <c r="I2674" s="99">
        <v>107828.16800272303</v>
      </c>
      <c r="J2674" s="99">
        <v>5203.9284438019695</v>
      </c>
      <c r="K2674" s="99">
        <v>18931.637230476106</v>
      </c>
      <c r="L2674" s="99">
        <v>584.78046168824142</v>
      </c>
      <c r="M2674" s="99">
        <v>72.831313792202053</v>
      </c>
      <c r="N2674" s="99">
        <v>19589.24900595655</v>
      </c>
      <c r="O2674" s="99">
        <v>14303.147825613345</v>
      </c>
      <c r="P2674" s="99">
        <v>2658.9384982207253</v>
      </c>
      <c r="Q2674" s="99">
        <v>1582.100088719211</v>
      </c>
      <c r="R2674" s="99">
        <v>0</v>
      </c>
      <c r="S2674" s="99">
        <v>18544.186412553281</v>
      </c>
      <c r="T2674" s="99">
        <v>499.44136280711768</v>
      </c>
      <c r="U2674" s="99">
        <v>8176.1402625319024</v>
      </c>
      <c r="V2674" s="99">
        <v>56960.578244523276</v>
      </c>
      <c r="W2674" s="99">
        <v>0</v>
      </c>
      <c r="X2674" s="99">
        <v>65636.159869862298</v>
      </c>
      <c r="Y2674" s="99">
        <v>4304.828448288562</v>
      </c>
      <c r="Z2674" s="99">
        <v>71.76160718674025</v>
      </c>
      <c r="AA2674" s="99">
        <v>4376.5900554753025</v>
      </c>
      <c r="AB2674" s="99">
        <v>57.485120753066681</v>
      </c>
      <c r="AC2674" s="99">
        <v>195.46169965306524</v>
      </c>
      <c r="AD2674" s="99">
        <v>42.135275635310123</v>
      </c>
    </row>
    <row r="2675" spans="4:30" hidden="1" outlineLevel="1" x14ac:dyDescent="0.2">
      <c r="D2675" s="86"/>
      <c r="F2675" s="91" t="s">
        <v>219</v>
      </c>
      <c r="G2675" s="86" t="s">
        <v>684</v>
      </c>
      <c r="H2675" s="92">
        <v>1016190.0802615666</v>
      </c>
      <c r="I2675" s="99">
        <v>679163.17168163799</v>
      </c>
      <c r="J2675" s="99">
        <v>32013.978932525417</v>
      </c>
      <c r="K2675" s="99">
        <v>116244.72230949831</v>
      </c>
      <c r="L2675" s="99">
        <v>3592.5667910515876</v>
      </c>
      <c r="M2675" s="99">
        <v>0</v>
      </c>
      <c r="N2675" s="99">
        <v>119837.2891005499</v>
      </c>
      <c r="O2675" s="99">
        <v>87163.223891933492</v>
      </c>
      <c r="P2675" s="99">
        <v>16234.156315436108</v>
      </c>
      <c r="Q2675" s="99">
        <v>0</v>
      </c>
      <c r="R2675" s="99">
        <v>0</v>
      </c>
      <c r="S2675" s="99">
        <v>103397.3802073696</v>
      </c>
      <c r="T2675" s="99">
        <v>3107.3152171357106</v>
      </c>
      <c r="U2675" s="99">
        <v>50113.963076272674</v>
      </c>
      <c r="V2675" s="99">
        <v>0</v>
      </c>
      <c r="W2675" s="99">
        <v>0</v>
      </c>
      <c r="X2675" s="99">
        <v>53221.278293408381</v>
      </c>
      <c r="Y2675" s="99">
        <v>26283.717642980184</v>
      </c>
      <c r="Z2675" s="99">
        <v>438.51529823170591</v>
      </c>
      <c r="AA2675" s="99">
        <v>26722.232941211889</v>
      </c>
      <c r="AB2675" s="99">
        <v>355.27086823117293</v>
      </c>
      <c r="AC2675" s="99">
        <v>1217.1086369297404</v>
      </c>
      <c r="AD2675" s="99">
        <v>262.36959970253167</v>
      </c>
    </row>
    <row r="2676" spans="4:30" hidden="1" outlineLevel="1" x14ac:dyDescent="0.2">
      <c r="D2676" s="86"/>
      <c r="F2676" s="91" t="s">
        <v>219</v>
      </c>
      <c r="G2676" s="86" t="s">
        <v>683</v>
      </c>
      <c r="H2676" s="92">
        <v>522916.46454578784</v>
      </c>
      <c r="I2676" s="99">
        <v>390985.39960841124</v>
      </c>
      <c r="J2676" s="99">
        <v>18849.530725831843</v>
      </c>
      <c r="K2676" s="99">
        <v>56876.889504789498</v>
      </c>
      <c r="L2676" s="99">
        <v>0</v>
      </c>
      <c r="M2676" s="99">
        <v>0</v>
      </c>
      <c r="N2676" s="99">
        <v>56876.889504789498</v>
      </c>
      <c r="O2676" s="99">
        <v>36242.175370844612</v>
      </c>
      <c r="P2676" s="99">
        <v>0</v>
      </c>
      <c r="Q2676" s="99">
        <v>0</v>
      </c>
      <c r="R2676" s="99">
        <v>0</v>
      </c>
      <c r="S2676" s="99">
        <v>36242.175370844612</v>
      </c>
      <c r="T2676" s="99">
        <v>979.91239078529554</v>
      </c>
      <c r="U2676" s="99">
        <v>0</v>
      </c>
      <c r="V2676" s="99">
        <v>0</v>
      </c>
      <c r="W2676" s="99">
        <v>0</v>
      </c>
      <c r="X2676" s="99">
        <v>979.91239078529554</v>
      </c>
      <c r="Y2676" s="99">
        <v>13367.712298687393</v>
      </c>
      <c r="Z2676" s="99">
        <v>0</v>
      </c>
      <c r="AA2676" s="99">
        <v>13367.712298687393</v>
      </c>
      <c r="AB2676" s="99">
        <v>138.71718054673872</v>
      </c>
      <c r="AC2676" s="99">
        <v>4709.9818071792688</v>
      </c>
      <c r="AD2676" s="99">
        <v>766.14565871198783</v>
      </c>
    </row>
    <row r="2677" spans="4:30" hidden="1" outlineLevel="1" x14ac:dyDescent="0.2">
      <c r="D2677" s="86"/>
      <c r="F2677" s="91" t="s">
        <v>219</v>
      </c>
      <c r="G2677" s="86" t="s">
        <v>682</v>
      </c>
      <c r="H2677" s="92">
        <v>16072.821122176756</v>
      </c>
      <c r="I2677" s="99">
        <v>6030.9578775507844</v>
      </c>
      <c r="J2677" s="99">
        <v>390.84504127712216</v>
      </c>
      <c r="K2677" s="99">
        <v>1311.3274825454459</v>
      </c>
      <c r="L2677" s="99">
        <v>41.676964414754245</v>
      </c>
      <c r="M2677" s="99">
        <v>3.8421289065755113</v>
      </c>
      <c r="N2677" s="99">
        <v>1356.8465758667755</v>
      </c>
      <c r="O2677" s="99">
        <v>1195.5555631284412</v>
      </c>
      <c r="P2677" s="99">
        <v>221.6329969233966</v>
      </c>
      <c r="Q2677" s="99">
        <v>100.70436090000827</v>
      </c>
      <c r="R2677" s="99">
        <v>4.6660497743578295</v>
      </c>
      <c r="S2677" s="99">
        <v>1522.5589707262038</v>
      </c>
      <c r="T2677" s="99">
        <v>45.815954752339913</v>
      </c>
      <c r="U2677" s="99">
        <v>804.45952950332821</v>
      </c>
      <c r="V2677" s="99">
        <v>4567.3872139258401</v>
      </c>
      <c r="W2677" s="99">
        <v>866.54025263899837</v>
      </c>
      <c r="X2677" s="99">
        <v>6284.202950820506</v>
      </c>
      <c r="Y2677" s="99">
        <v>323.91204024424655</v>
      </c>
      <c r="Z2677" s="99">
        <v>5.2727716493465211</v>
      </c>
      <c r="AA2677" s="99">
        <v>329.18481189359306</v>
      </c>
      <c r="AB2677" s="99">
        <v>5.8813526310629323</v>
      </c>
      <c r="AC2677" s="99">
        <v>127.17637503765462</v>
      </c>
      <c r="AD2677" s="99">
        <v>25.167166373054737</v>
      </c>
    </row>
    <row r="2678" spans="4:30" hidden="1" outlineLevel="1" x14ac:dyDescent="0.2">
      <c r="D2678" s="86"/>
      <c r="F2678" s="91" t="s">
        <v>219</v>
      </c>
      <c r="G2678" s="86" t="s">
        <v>681</v>
      </c>
      <c r="H2678" s="92">
        <v>251724.65555834724</v>
      </c>
      <c r="I2678" s="99">
        <v>117716.17927005138</v>
      </c>
      <c r="J2678" s="99">
        <v>30839.689938073625</v>
      </c>
      <c r="K2678" s="99">
        <v>8754.5040087887319</v>
      </c>
      <c r="L2678" s="99">
        <v>2825.905487740109</v>
      </c>
      <c r="M2678" s="99">
        <v>458.70137061926602</v>
      </c>
      <c r="N2678" s="99">
        <v>12039.110867148107</v>
      </c>
      <c r="O2678" s="99">
        <v>2484.4007174451108</v>
      </c>
      <c r="P2678" s="99">
        <v>735.66191344155641</v>
      </c>
      <c r="Q2678" s="99">
        <v>1598.0319944480411</v>
      </c>
      <c r="R2678" s="99">
        <v>280.81248358592268</v>
      </c>
      <c r="S2678" s="99">
        <v>5098.9071089206309</v>
      </c>
      <c r="T2678" s="99">
        <v>17.099283824521137</v>
      </c>
      <c r="U2678" s="99">
        <v>436.4528115845124</v>
      </c>
      <c r="V2678" s="99">
        <v>2350.0763639806369</v>
      </c>
      <c r="W2678" s="99">
        <v>421.22338005947137</v>
      </c>
      <c r="X2678" s="99">
        <v>3224.8518394491416</v>
      </c>
      <c r="Y2678" s="99">
        <v>687.74509488828949</v>
      </c>
      <c r="Z2678" s="99">
        <v>12.467364527057475</v>
      </c>
      <c r="AA2678" s="99">
        <v>700.21245941534698</v>
      </c>
      <c r="AB2678" s="99">
        <v>12.910091770702003</v>
      </c>
      <c r="AC2678" s="99">
        <v>73137.224533264671</v>
      </c>
      <c r="AD2678" s="99">
        <v>8955.5694502536517</v>
      </c>
    </row>
    <row r="2679" spans="4:30" collapsed="1" x14ac:dyDescent="0.2">
      <c r="D2679" s="86" t="s">
        <v>365</v>
      </c>
      <c r="E2679" s="104">
        <v>4938790</v>
      </c>
      <c r="F2679" s="102" t="s">
        <v>219</v>
      </c>
      <c r="G2679" s="86" t="s">
        <v>679</v>
      </c>
      <c r="H2679" s="92">
        <v>4938790</v>
      </c>
      <c r="I2679" s="99">
        <v>2735343.6256161919</v>
      </c>
      <c r="J2679" s="99">
        <v>158166.9199277361</v>
      </c>
      <c r="K2679" s="99">
        <v>461707.97127882915</v>
      </c>
      <c r="L2679" s="99">
        <v>15215.866341665167</v>
      </c>
      <c r="M2679" s="99">
        <v>1301.6191054866247</v>
      </c>
      <c r="N2679" s="99">
        <v>478225.45672598091</v>
      </c>
      <c r="O2679" s="99">
        <v>338716.44217934908</v>
      </c>
      <c r="P2679" s="99">
        <v>56618.333666336002</v>
      </c>
      <c r="Q2679" s="99">
        <v>19895.5856924652</v>
      </c>
      <c r="R2679" s="99">
        <v>1032.6252349449078</v>
      </c>
      <c r="S2679" s="99">
        <v>416262.98677309521</v>
      </c>
      <c r="T2679" s="99">
        <v>11542.754535651482</v>
      </c>
      <c r="U2679" s="99">
        <v>172336.57359948894</v>
      </c>
      <c r="V2679" s="99">
        <v>660058.58508816466</v>
      </c>
      <c r="W2679" s="99">
        <v>108948.08849281739</v>
      </c>
      <c r="X2679" s="99">
        <v>952886.00171612238</v>
      </c>
      <c r="Y2679" s="99">
        <v>105567.01241368176</v>
      </c>
      <c r="Z2679" s="99">
        <v>1543.0287507384598</v>
      </c>
      <c r="AA2679" s="99">
        <v>107110.04116442022</v>
      </c>
      <c r="AB2679" s="99">
        <v>1356.6278737126165</v>
      </c>
      <c r="AC2679" s="99">
        <v>79386.953052064404</v>
      </c>
      <c r="AD2679" s="99">
        <v>10051.387150676537</v>
      </c>
    </row>
    <row r="2680" spans="4:30" hidden="1" outlineLevel="1" x14ac:dyDescent="0.2">
      <c r="D2680" s="86"/>
      <c r="F2680" s="91" t="s">
        <v>219</v>
      </c>
      <c r="G2680" s="86" t="s">
        <v>687</v>
      </c>
      <c r="H2680" s="92">
        <v>-2184460.5930587556</v>
      </c>
      <c r="I2680" s="99">
        <v>-1076028.1314641358</v>
      </c>
      <c r="J2680" s="99">
        <v>-53191.91542779436</v>
      </c>
      <c r="K2680" s="99">
        <v>-194838.93774156744</v>
      </c>
      <c r="L2680" s="99">
        <v>-6132.8380043805637</v>
      </c>
      <c r="M2680" s="99">
        <v>-575.11792399708497</v>
      </c>
      <c r="N2680" s="99">
        <v>-201546.89366994507</v>
      </c>
      <c r="O2680" s="99">
        <v>-148107.90197740708</v>
      </c>
      <c r="P2680" s="99">
        <v>-27596.817106329127</v>
      </c>
      <c r="Q2680" s="99">
        <v>-12470.487797602362</v>
      </c>
      <c r="R2680" s="99">
        <v>-560.78389663499479</v>
      </c>
      <c r="S2680" s="99">
        <v>-188735.99077797358</v>
      </c>
      <c r="T2680" s="99">
        <v>-5173.7883705820859</v>
      </c>
      <c r="U2680" s="99">
        <v>-84668.165164978258</v>
      </c>
      <c r="V2680" s="99">
        <v>-447473.63194061897</v>
      </c>
      <c r="W2680" s="99">
        <v>-80806.321382399197</v>
      </c>
      <c r="X2680" s="99">
        <v>-618121.90685857856</v>
      </c>
      <c r="Y2680" s="99">
        <v>-45483.701679565886</v>
      </c>
      <c r="Z2680" s="99">
        <v>-761.83461718625756</v>
      </c>
      <c r="AA2680" s="99">
        <v>-46245.536296752143</v>
      </c>
      <c r="AB2680" s="99">
        <v>-590.21856357617287</v>
      </c>
      <c r="AC2680" s="99">
        <v>0</v>
      </c>
      <c r="AD2680" s="99">
        <v>0</v>
      </c>
    </row>
    <row r="2681" spans="4:30" hidden="1" outlineLevel="1" x14ac:dyDescent="0.2">
      <c r="D2681" s="86"/>
      <c r="F2681" s="91" t="s">
        <v>219</v>
      </c>
      <c r="G2681" s="86" t="s">
        <v>686</v>
      </c>
      <c r="H2681" s="92">
        <v>-1157812.2100953779</v>
      </c>
      <c r="I2681" s="99">
        <v>-570318.60083629412</v>
      </c>
      <c r="J2681" s="99">
        <v>-28192.88631543858</v>
      </c>
      <c r="K2681" s="99">
        <v>-103268.92681699763</v>
      </c>
      <c r="L2681" s="99">
        <v>-3250.5391704348317</v>
      </c>
      <c r="M2681" s="99">
        <v>-304.82516222283732</v>
      </c>
      <c r="N2681" s="99">
        <v>-106824.2911496553</v>
      </c>
      <c r="O2681" s="99">
        <v>-78500.448973967345</v>
      </c>
      <c r="P2681" s="99">
        <v>-14626.920671860998</v>
      </c>
      <c r="Q2681" s="99">
        <v>-6609.6330983440557</v>
      </c>
      <c r="R2681" s="99">
        <v>-297.22781212533306</v>
      </c>
      <c r="S2681" s="99">
        <v>-100034.23055629773</v>
      </c>
      <c r="T2681" s="99">
        <v>-2742.2217489039808</v>
      </c>
      <c r="U2681" s="99">
        <v>-44875.991696018311</v>
      </c>
      <c r="V2681" s="99">
        <v>-237170.87705900244</v>
      </c>
      <c r="W2681" s="99">
        <v>-42829.129464143436</v>
      </c>
      <c r="X2681" s="99">
        <v>-327618.21996806818</v>
      </c>
      <c r="Y2681" s="99">
        <v>-24107.36331535214</v>
      </c>
      <c r="Z2681" s="99">
        <v>-403.7891205977283</v>
      </c>
      <c r="AA2681" s="99">
        <v>-24511.152435949869</v>
      </c>
      <c r="AB2681" s="99">
        <v>-312.82883367402889</v>
      </c>
      <c r="AC2681" s="99">
        <v>0</v>
      </c>
      <c r="AD2681" s="99">
        <v>0</v>
      </c>
    </row>
    <row r="2682" spans="4:30" hidden="1" outlineLevel="1" x14ac:dyDescent="0.2">
      <c r="D2682" s="86"/>
      <c r="F2682" s="91" t="s">
        <v>219</v>
      </c>
      <c r="G2682" s="86" t="s">
        <v>685</v>
      </c>
      <c r="H2682" s="92">
        <v>-254336.58341802369</v>
      </c>
      <c r="I2682" s="99">
        <v>-123828.19931385704</v>
      </c>
      <c r="J2682" s="99">
        <v>-5976.1108854032191</v>
      </c>
      <c r="K2682" s="99">
        <v>-21740.79919686506</v>
      </c>
      <c r="L2682" s="99">
        <v>-671.55283175127533</v>
      </c>
      <c r="M2682" s="99">
        <v>-83.638353573095216</v>
      </c>
      <c r="N2682" s="99">
        <v>-22495.990382189433</v>
      </c>
      <c r="O2682" s="99">
        <v>-16425.513597902202</v>
      </c>
      <c r="P2682" s="99">
        <v>-3053.4838198553921</v>
      </c>
      <c r="Q2682" s="99">
        <v>-1816.8592562515391</v>
      </c>
      <c r="R2682" s="99">
        <v>0</v>
      </c>
      <c r="S2682" s="99">
        <v>-21295.856674009134</v>
      </c>
      <c r="T2682" s="99">
        <v>-573.55073136086628</v>
      </c>
      <c r="U2682" s="99">
        <v>-9389.3529381050448</v>
      </c>
      <c r="V2682" s="99">
        <v>-65412.646496203633</v>
      </c>
      <c r="W2682" s="99">
        <v>0</v>
      </c>
      <c r="X2682" s="99">
        <v>-75375.550165669541</v>
      </c>
      <c r="Y2682" s="99">
        <v>-4943.5983656253575</v>
      </c>
      <c r="Z2682" s="99">
        <v>-82.409919062874025</v>
      </c>
      <c r="AA2682" s="99">
        <v>-5026.0082846882315</v>
      </c>
      <c r="AB2682" s="99">
        <v>-66.015022994846021</v>
      </c>
      <c r="AC2682" s="99">
        <v>-224.46519078626835</v>
      </c>
      <c r="AD2682" s="99">
        <v>-48.387498426030255</v>
      </c>
    </row>
    <row r="2683" spans="4:30" hidden="1" outlineLevel="1" x14ac:dyDescent="0.2">
      <c r="D2683" s="86"/>
      <c r="F2683" s="91" t="s">
        <v>219</v>
      </c>
      <c r="G2683" s="86" t="s">
        <v>684</v>
      </c>
      <c r="H2683" s="92">
        <v>-1166976.9609385924</v>
      </c>
      <c r="I2683" s="99">
        <v>-779940.47517807572</v>
      </c>
      <c r="J2683" s="99">
        <v>-36764.357936474145</v>
      </c>
      <c r="K2683" s="99">
        <v>-133493.64001956346</v>
      </c>
      <c r="L2683" s="99">
        <v>-4125.6481018897175</v>
      </c>
      <c r="M2683" s="99">
        <v>0</v>
      </c>
      <c r="N2683" s="99">
        <v>-137619.2881214532</v>
      </c>
      <c r="O2683" s="99">
        <v>-100096.89732145054</v>
      </c>
      <c r="P2683" s="99">
        <v>-18643.053862042503</v>
      </c>
      <c r="Q2683" s="99">
        <v>0</v>
      </c>
      <c r="R2683" s="99">
        <v>0</v>
      </c>
      <c r="S2683" s="99">
        <v>-118739.95118349305</v>
      </c>
      <c r="T2683" s="99">
        <v>-3568.3927044809375</v>
      </c>
      <c r="U2683" s="99">
        <v>-57550.099599756293</v>
      </c>
      <c r="V2683" s="99">
        <v>0</v>
      </c>
      <c r="W2683" s="99">
        <v>0</v>
      </c>
      <c r="X2683" s="99">
        <v>-61118.492304237232</v>
      </c>
      <c r="Y2683" s="99">
        <v>-30183.814556896668</v>
      </c>
      <c r="Z2683" s="99">
        <v>-503.58418173477514</v>
      </c>
      <c r="AA2683" s="99">
        <v>-30687.398738631444</v>
      </c>
      <c r="AB2683" s="99">
        <v>-407.98756666834737</v>
      </c>
      <c r="AC2683" s="99">
        <v>-1397.7087218670613</v>
      </c>
      <c r="AD2683" s="99">
        <v>-301.30118769189818</v>
      </c>
    </row>
    <row r="2684" spans="4:30" hidden="1" outlineLevel="1" x14ac:dyDescent="0.2">
      <c r="D2684" s="86"/>
      <c r="F2684" s="91" t="s">
        <v>219</v>
      </c>
      <c r="G2684" s="86" t="s">
        <v>683</v>
      </c>
      <c r="H2684" s="92">
        <v>-600509.17488126177</v>
      </c>
      <c r="I2684" s="99">
        <v>-449001.58176011802</v>
      </c>
      <c r="J2684" s="99">
        <v>-21646.509357666484</v>
      </c>
      <c r="K2684" s="99">
        <v>-65316.539642715979</v>
      </c>
      <c r="L2684" s="99">
        <v>0</v>
      </c>
      <c r="M2684" s="99">
        <v>0</v>
      </c>
      <c r="N2684" s="99">
        <v>-65316.539642715979</v>
      </c>
      <c r="O2684" s="99">
        <v>-41619.953287858654</v>
      </c>
      <c r="P2684" s="99">
        <v>0</v>
      </c>
      <c r="Q2684" s="99">
        <v>0</v>
      </c>
      <c r="R2684" s="99">
        <v>0</v>
      </c>
      <c r="S2684" s="99">
        <v>-41619.953287858654</v>
      </c>
      <c r="T2684" s="99">
        <v>-1125.3162238017017</v>
      </c>
      <c r="U2684" s="99">
        <v>0</v>
      </c>
      <c r="V2684" s="99">
        <v>0</v>
      </c>
      <c r="W2684" s="99">
        <v>0</v>
      </c>
      <c r="X2684" s="99">
        <v>-1125.3162238017017</v>
      </c>
      <c r="Y2684" s="99">
        <v>-15351.273916203034</v>
      </c>
      <c r="Z2684" s="99">
        <v>0</v>
      </c>
      <c r="AA2684" s="99">
        <v>-15351.273916203034</v>
      </c>
      <c r="AB2684" s="99">
        <v>-159.30066326049493</v>
      </c>
      <c r="AC2684" s="99">
        <v>-5408.8702125524997</v>
      </c>
      <c r="AD2684" s="99">
        <v>-879.8298170848874</v>
      </c>
    </row>
    <row r="2685" spans="4:30" hidden="1" outlineLevel="1" x14ac:dyDescent="0.2">
      <c r="D2685" s="86"/>
      <c r="F2685" s="91" t="s">
        <v>219</v>
      </c>
      <c r="G2685" s="86" t="s">
        <v>682</v>
      </c>
      <c r="H2685" s="92">
        <v>-18457.779023034258</v>
      </c>
      <c r="I2685" s="99">
        <v>-6925.858687462588</v>
      </c>
      <c r="J2685" s="99">
        <v>-448.8403964247446</v>
      </c>
      <c r="K2685" s="99">
        <v>-1505.9081859785954</v>
      </c>
      <c r="L2685" s="99">
        <v>-47.861180913473262</v>
      </c>
      <c r="M2685" s="99">
        <v>-4.4122413729680483</v>
      </c>
      <c r="N2685" s="99">
        <v>-1558.1816082650366</v>
      </c>
      <c r="O2685" s="99">
        <v>-1372.9575054833595</v>
      </c>
      <c r="P2685" s="99">
        <v>-254.51990352710763</v>
      </c>
      <c r="Q2685" s="99">
        <v>-115.64732948987786</v>
      </c>
      <c r="R2685" s="99">
        <v>-5.3584193459817273</v>
      </c>
      <c r="S2685" s="99">
        <v>-1748.4831578463265</v>
      </c>
      <c r="T2685" s="99">
        <v>-52.614333359388361</v>
      </c>
      <c r="U2685" s="99">
        <v>-923.82887333070676</v>
      </c>
      <c r="V2685" s="99">
        <v>-5245.1167885490595</v>
      </c>
      <c r="W2685" s="99">
        <v>-995.12141497713458</v>
      </c>
      <c r="X2685" s="99">
        <v>-7216.6814102162898</v>
      </c>
      <c r="Y2685" s="99">
        <v>-371.97557393824724</v>
      </c>
      <c r="Z2685" s="99">
        <v>-6.0551693571873288</v>
      </c>
      <c r="AA2685" s="99">
        <v>-378.03074329543455</v>
      </c>
      <c r="AB2685" s="99">
        <v>-6.754054337786271</v>
      </c>
      <c r="AC2685" s="99">
        <v>-146.04738082704733</v>
      </c>
      <c r="AD2685" s="99">
        <v>-28.901584359004623</v>
      </c>
    </row>
    <row r="2686" spans="4:30" hidden="1" outlineLevel="1" x14ac:dyDescent="0.2">
      <c r="D2686" s="86"/>
      <c r="F2686" s="91" t="s">
        <v>219</v>
      </c>
      <c r="G2686" s="86" t="s">
        <v>681</v>
      </c>
      <c r="H2686" s="92">
        <v>-289076.69858495478</v>
      </c>
      <c r="I2686" s="99">
        <v>-135183.43841981568</v>
      </c>
      <c r="J2686" s="99">
        <v>-35415.822629323484</v>
      </c>
      <c r="K2686" s="99">
        <v>-10053.536913164242</v>
      </c>
      <c r="L2686" s="99">
        <v>-3245.2261265272336</v>
      </c>
      <c r="M2686" s="99">
        <v>-526.76555485156234</v>
      </c>
      <c r="N2686" s="99">
        <v>-13825.528594543039</v>
      </c>
      <c r="O2686" s="99">
        <v>-2853.0473336754981</v>
      </c>
      <c r="P2686" s="99">
        <v>-844.82275580304781</v>
      </c>
      <c r="Q2686" s="99">
        <v>-1835.1552102177545</v>
      </c>
      <c r="R2686" s="99">
        <v>-322.48071010924269</v>
      </c>
      <c r="S2686" s="99">
        <v>-5855.5060098055437</v>
      </c>
      <c r="T2686" s="99">
        <v>-19.636552904186818</v>
      </c>
      <c r="U2686" s="99">
        <v>-501.21565398955374</v>
      </c>
      <c r="V2686" s="99">
        <v>-2698.7913250499619</v>
      </c>
      <c r="W2686" s="99">
        <v>-483.72641052701164</v>
      </c>
      <c r="X2686" s="99">
        <v>-3703.3699424707138</v>
      </c>
      <c r="Y2686" s="99">
        <v>-789.79582296904084</v>
      </c>
      <c r="Z2686" s="99">
        <v>-14.317328469644384</v>
      </c>
      <c r="AA2686" s="99">
        <v>-804.11315143868524</v>
      </c>
      <c r="AB2686" s="99">
        <v>-14.825749584304376</v>
      </c>
      <c r="AC2686" s="99">
        <v>-83989.656733653363</v>
      </c>
      <c r="AD2686" s="99">
        <v>-10284.437354320009</v>
      </c>
    </row>
    <row r="2687" spans="4:30" collapsed="1" x14ac:dyDescent="0.2">
      <c r="D2687" s="86" t="s">
        <v>299</v>
      </c>
      <c r="E2687" s="104">
        <v>-5671630</v>
      </c>
      <c r="F2687" s="102" t="s">
        <v>219</v>
      </c>
      <c r="G2687" s="86" t="s">
        <v>679</v>
      </c>
      <c r="H2687" s="92">
        <v>-5671630</v>
      </c>
      <c r="I2687" s="99">
        <v>-3141226.2856597593</v>
      </c>
      <c r="J2687" s="99">
        <v>-181636.44294852504</v>
      </c>
      <c r="K2687" s="99">
        <v>-530218.28851685242</v>
      </c>
      <c r="L2687" s="99">
        <v>-17473.665415897096</v>
      </c>
      <c r="M2687" s="99">
        <v>-1494.7592360175479</v>
      </c>
      <c r="N2687" s="99">
        <v>-549186.71316876716</v>
      </c>
      <c r="O2687" s="99">
        <v>-388976.71999774472</v>
      </c>
      <c r="P2687" s="99">
        <v>-65019.618119418163</v>
      </c>
      <c r="Q2687" s="99">
        <v>-22847.782691905588</v>
      </c>
      <c r="R2687" s="99">
        <v>-1185.8508382155524</v>
      </c>
      <c r="S2687" s="99">
        <v>-478029.97164728399</v>
      </c>
      <c r="T2687" s="99">
        <v>-13255.520665393145</v>
      </c>
      <c r="U2687" s="99">
        <v>-197908.65392617814</v>
      </c>
      <c r="V2687" s="99">
        <v>-758001.06360942405</v>
      </c>
      <c r="W2687" s="99">
        <v>-125114.29867204679</v>
      </c>
      <c r="X2687" s="99">
        <v>-1094279.5368730421</v>
      </c>
      <c r="Y2687" s="99">
        <v>-121231.52323055037</v>
      </c>
      <c r="Z2687" s="99">
        <v>-1771.9903364084666</v>
      </c>
      <c r="AA2687" s="99">
        <v>-123003.51356695883</v>
      </c>
      <c r="AB2687" s="99">
        <v>-1557.9304540959804</v>
      </c>
      <c r="AC2687" s="99">
        <v>-91166.748239686247</v>
      </c>
      <c r="AD2687" s="99">
        <v>-11542.857441881832</v>
      </c>
    </row>
    <row r="2688" spans="4:30" hidden="1" outlineLevel="1" x14ac:dyDescent="0.2">
      <c r="D2688" s="86"/>
      <c r="F2688" s="91" t="s">
        <v>201</v>
      </c>
      <c r="G2688" s="86" t="s">
        <v>687</v>
      </c>
      <c r="H2688" s="92">
        <v>7468269.9999999981</v>
      </c>
      <c r="I2688" s="99">
        <v>3678742.770139554</v>
      </c>
      <c r="J2688" s="99">
        <v>181853.40009987942</v>
      </c>
      <c r="K2688" s="99">
        <v>666118.58240469394</v>
      </c>
      <c r="L2688" s="99">
        <v>20967.047988191058</v>
      </c>
      <c r="M2688" s="99">
        <v>1966.2226692931615</v>
      </c>
      <c r="N2688" s="99">
        <v>689051.85306217812</v>
      </c>
      <c r="O2688" s="99">
        <v>506353.74454249017</v>
      </c>
      <c r="P2688" s="99">
        <v>94348.454692009662</v>
      </c>
      <c r="Q2688" s="99">
        <v>42634.3099070475</v>
      </c>
      <c r="R2688" s="99">
        <v>1917.2172595056675</v>
      </c>
      <c r="S2688" s="99">
        <v>645253.72640105302</v>
      </c>
      <c r="T2688" s="99">
        <v>17688.233240345653</v>
      </c>
      <c r="U2688" s="99">
        <v>289464.92322447879</v>
      </c>
      <c r="V2688" s="99">
        <v>1529830.2527553444</v>
      </c>
      <c r="W2688" s="99">
        <v>276261.98783724103</v>
      </c>
      <c r="X2688" s="99">
        <v>2113245.3970574099</v>
      </c>
      <c r="Y2688" s="99">
        <v>155500.43146661372</v>
      </c>
      <c r="Z2688" s="99">
        <v>2604.5727877044733</v>
      </c>
      <c r="AA2688" s="99">
        <v>158105.00425431819</v>
      </c>
      <c r="AB2688" s="99">
        <v>2017.848985605603</v>
      </c>
      <c r="AC2688" s="99">
        <v>0</v>
      </c>
      <c r="AD2688" s="99">
        <v>0</v>
      </c>
    </row>
    <row r="2689" spans="4:30" hidden="1" outlineLevel="1" x14ac:dyDescent="0.2">
      <c r="D2689" s="86"/>
      <c r="F2689" s="91" t="s">
        <v>201</v>
      </c>
      <c r="G2689" s="86" t="s">
        <v>686</v>
      </c>
      <c r="H2689" s="92">
        <v>0</v>
      </c>
      <c r="I2689" s="99">
        <v>0</v>
      </c>
      <c r="J2689" s="99">
        <v>0</v>
      </c>
      <c r="K2689" s="99">
        <v>0</v>
      </c>
      <c r="L2689" s="99">
        <v>0</v>
      </c>
      <c r="M2689" s="99">
        <v>0</v>
      </c>
      <c r="N2689" s="99">
        <v>0</v>
      </c>
      <c r="O2689" s="99">
        <v>0</v>
      </c>
      <c r="P2689" s="99">
        <v>0</v>
      </c>
      <c r="Q2689" s="99">
        <v>0</v>
      </c>
      <c r="R2689" s="99">
        <v>0</v>
      </c>
      <c r="S2689" s="99">
        <v>0</v>
      </c>
      <c r="T2689" s="99">
        <v>0</v>
      </c>
      <c r="U2689" s="99">
        <v>0</v>
      </c>
      <c r="V2689" s="99">
        <v>0</v>
      </c>
      <c r="W2689" s="99">
        <v>0</v>
      </c>
      <c r="X2689" s="99">
        <v>0</v>
      </c>
      <c r="Y2689" s="99">
        <v>0</v>
      </c>
      <c r="Z2689" s="99">
        <v>0</v>
      </c>
      <c r="AA2689" s="99">
        <v>0</v>
      </c>
      <c r="AB2689" s="99">
        <v>0</v>
      </c>
      <c r="AC2689" s="99">
        <v>0</v>
      </c>
      <c r="AD2689" s="99">
        <v>0</v>
      </c>
    </row>
    <row r="2690" spans="4:30" hidden="1" outlineLevel="1" x14ac:dyDescent="0.2">
      <c r="D2690" s="86"/>
      <c r="F2690" s="91" t="s">
        <v>201</v>
      </c>
      <c r="G2690" s="86" t="s">
        <v>685</v>
      </c>
      <c r="H2690" s="92">
        <v>0</v>
      </c>
      <c r="I2690" s="99">
        <v>0</v>
      </c>
      <c r="J2690" s="99">
        <v>0</v>
      </c>
      <c r="K2690" s="99">
        <v>0</v>
      </c>
      <c r="L2690" s="99">
        <v>0</v>
      </c>
      <c r="M2690" s="99">
        <v>0</v>
      </c>
      <c r="N2690" s="99">
        <v>0</v>
      </c>
      <c r="O2690" s="99">
        <v>0</v>
      </c>
      <c r="P2690" s="99">
        <v>0</v>
      </c>
      <c r="Q2690" s="99">
        <v>0</v>
      </c>
      <c r="R2690" s="99">
        <v>0</v>
      </c>
      <c r="S2690" s="99">
        <v>0</v>
      </c>
      <c r="T2690" s="99">
        <v>0</v>
      </c>
      <c r="U2690" s="99">
        <v>0</v>
      </c>
      <c r="V2690" s="99">
        <v>0</v>
      </c>
      <c r="W2690" s="99">
        <v>0</v>
      </c>
      <c r="X2690" s="99">
        <v>0</v>
      </c>
      <c r="Y2690" s="99">
        <v>0</v>
      </c>
      <c r="Z2690" s="99">
        <v>0</v>
      </c>
      <c r="AA2690" s="99">
        <v>0</v>
      </c>
      <c r="AB2690" s="99">
        <v>0</v>
      </c>
      <c r="AC2690" s="99">
        <v>0</v>
      </c>
      <c r="AD2690" s="99">
        <v>0</v>
      </c>
    </row>
    <row r="2691" spans="4:30" hidden="1" outlineLevel="1" x14ac:dyDescent="0.2">
      <c r="D2691" s="86"/>
      <c r="F2691" s="91" t="s">
        <v>201</v>
      </c>
      <c r="G2691" s="86" t="s">
        <v>684</v>
      </c>
      <c r="H2691" s="92">
        <v>0</v>
      </c>
      <c r="I2691" s="99">
        <v>0</v>
      </c>
      <c r="J2691" s="99">
        <v>0</v>
      </c>
      <c r="K2691" s="99">
        <v>0</v>
      </c>
      <c r="L2691" s="99">
        <v>0</v>
      </c>
      <c r="M2691" s="99">
        <v>0</v>
      </c>
      <c r="N2691" s="99">
        <v>0</v>
      </c>
      <c r="O2691" s="99">
        <v>0</v>
      </c>
      <c r="P2691" s="99">
        <v>0</v>
      </c>
      <c r="Q2691" s="99">
        <v>0</v>
      </c>
      <c r="R2691" s="99">
        <v>0</v>
      </c>
      <c r="S2691" s="99">
        <v>0</v>
      </c>
      <c r="T2691" s="99">
        <v>0</v>
      </c>
      <c r="U2691" s="99">
        <v>0</v>
      </c>
      <c r="V2691" s="99">
        <v>0</v>
      </c>
      <c r="W2691" s="99">
        <v>0</v>
      </c>
      <c r="X2691" s="99">
        <v>0</v>
      </c>
      <c r="Y2691" s="99">
        <v>0</v>
      </c>
      <c r="Z2691" s="99">
        <v>0</v>
      </c>
      <c r="AA2691" s="99">
        <v>0</v>
      </c>
      <c r="AB2691" s="99">
        <v>0</v>
      </c>
      <c r="AC2691" s="99">
        <v>0</v>
      </c>
      <c r="AD2691" s="99">
        <v>0</v>
      </c>
    </row>
    <row r="2692" spans="4:30" hidden="1" outlineLevel="1" x14ac:dyDescent="0.2">
      <c r="D2692" s="86"/>
      <c r="F2692" s="91" t="s">
        <v>201</v>
      </c>
      <c r="G2692" s="86" t="s">
        <v>683</v>
      </c>
      <c r="H2692" s="92">
        <v>0</v>
      </c>
      <c r="I2692" s="99">
        <v>0</v>
      </c>
      <c r="J2692" s="99">
        <v>0</v>
      </c>
      <c r="K2692" s="99">
        <v>0</v>
      </c>
      <c r="L2692" s="99">
        <v>0</v>
      </c>
      <c r="M2692" s="99">
        <v>0</v>
      </c>
      <c r="N2692" s="99">
        <v>0</v>
      </c>
      <c r="O2692" s="99">
        <v>0</v>
      </c>
      <c r="P2692" s="99">
        <v>0</v>
      </c>
      <c r="Q2692" s="99">
        <v>0</v>
      </c>
      <c r="R2692" s="99">
        <v>0</v>
      </c>
      <c r="S2692" s="99">
        <v>0</v>
      </c>
      <c r="T2692" s="99">
        <v>0</v>
      </c>
      <c r="U2692" s="99">
        <v>0</v>
      </c>
      <c r="V2692" s="99">
        <v>0</v>
      </c>
      <c r="W2692" s="99">
        <v>0</v>
      </c>
      <c r="X2692" s="99">
        <v>0</v>
      </c>
      <c r="Y2692" s="99">
        <v>0</v>
      </c>
      <c r="Z2692" s="99">
        <v>0</v>
      </c>
      <c r="AA2692" s="99">
        <v>0</v>
      </c>
      <c r="AB2692" s="99">
        <v>0</v>
      </c>
      <c r="AC2692" s="99">
        <v>0</v>
      </c>
      <c r="AD2692" s="99">
        <v>0</v>
      </c>
    </row>
    <row r="2693" spans="4:30" hidden="1" outlineLevel="1" x14ac:dyDescent="0.2">
      <c r="D2693" s="86"/>
      <c r="F2693" s="91" t="s">
        <v>201</v>
      </c>
      <c r="G2693" s="86" t="s">
        <v>682</v>
      </c>
      <c r="H2693" s="92">
        <v>0</v>
      </c>
      <c r="I2693" s="99">
        <v>0</v>
      </c>
      <c r="J2693" s="99">
        <v>0</v>
      </c>
      <c r="K2693" s="99">
        <v>0</v>
      </c>
      <c r="L2693" s="99">
        <v>0</v>
      </c>
      <c r="M2693" s="99">
        <v>0</v>
      </c>
      <c r="N2693" s="99">
        <v>0</v>
      </c>
      <c r="O2693" s="99">
        <v>0</v>
      </c>
      <c r="P2693" s="99">
        <v>0</v>
      </c>
      <c r="Q2693" s="99">
        <v>0</v>
      </c>
      <c r="R2693" s="99">
        <v>0</v>
      </c>
      <c r="S2693" s="99">
        <v>0</v>
      </c>
      <c r="T2693" s="99">
        <v>0</v>
      </c>
      <c r="U2693" s="99">
        <v>0</v>
      </c>
      <c r="V2693" s="99">
        <v>0</v>
      </c>
      <c r="W2693" s="99">
        <v>0</v>
      </c>
      <c r="X2693" s="99">
        <v>0</v>
      </c>
      <c r="Y2693" s="99">
        <v>0</v>
      </c>
      <c r="Z2693" s="99">
        <v>0</v>
      </c>
      <c r="AA2693" s="99">
        <v>0</v>
      </c>
      <c r="AB2693" s="99">
        <v>0</v>
      </c>
      <c r="AC2693" s="99">
        <v>0</v>
      </c>
      <c r="AD2693" s="99">
        <v>0</v>
      </c>
    </row>
    <row r="2694" spans="4:30" hidden="1" outlineLevel="1" x14ac:dyDescent="0.2">
      <c r="D2694" s="86"/>
      <c r="F2694" s="91" t="s">
        <v>201</v>
      </c>
      <c r="G2694" s="86" t="s">
        <v>681</v>
      </c>
      <c r="H2694" s="92">
        <v>0</v>
      </c>
      <c r="I2694" s="99">
        <v>0</v>
      </c>
      <c r="J2694" s="99">
        <v>0</v>
      </c>
      <c r="K2694" s="99">
        <v>0</v>
      </c>
      <c r="L2694" s="99">
        <v>0</v>
      </c>
      <c r="M2694" s="99">
        <v>0</v>
      </c>
      <c r="N2694" s="99">
        <v>0</v>
      </c>
      <c r="O2694" s="99">
        <v>0</v>
      </c>
      <c r="P2694" s="99">
        <v>0</v>
      </c>
      <c r="Q2694" s="99">
        <v>0</v>
      </c>
      <c r="R2694" s="99">
        <v>0</v>
      </c>
      <c r="S2694" s="99">
        <v>0</v>
      </c>
      <c r="T2694" s="99">
        <v>0</v>
      </c>
      <c r="U2694" s="99">
        <v>0</v>
      </c>
      <c r="V2694" s="99">
        <v>0</v>
      </c>
      <c r="W2694" s="99">
        <v>0</v>
      </c>
      <c r="X2694" s="99">
        <v>0</v>
      </c>
      <c r="Y2694" s="99">
        <v>0</v>
      </c>
      <c r="Z2694" s="99">
        <v>0</v>
      </c>
      <c r="AA2694" s="99">
        <v>0</v>
      </c>
      <c r="AB2694" s="99">
        <v>0</v>
      </c>
      <c r="AC2694" s="99">
        <v>0</v>
      </c>
      <c r="AD2694" s="99">
        <v>0</v>
      </c>
    </row>
    <row r="2695" spans="4:30" collapsed="1" x14ac:dyDescent="0.2">
      <c r="D2695" s="86" t="s">
        <v>364</v>
      </c>
      <c r="E2695" s="104">
        <v>7468270</v>
      </c>
      <c r="F2695" s="102" t="s">
        <v>201</v>
      </c>
      <c r="G2695" s="86" t="s">
        <v>679</v>
      </c>
      <c r="H2695" s="92">
        <v>7468269.9999999981</v>
      </c>
      <c r="I2695" s="99">
        <v>3678742.770139554</v>
      </c>
      <c r="J2695" s="99">
        <v>181853.40009987942</v>
      </c>
      <c r="K2695" s="99">
        <v>666118.58240469394</v>
      </c>
      <c r="L2695" s="99">
        <v>20967.047988191058</v>
      </c>
      <c r="M2695" s="99">
        <v>1966.2226692931615</v>
      </c>
      <c r="N2695" s="99">
        <v>689051.85306217812</v>
      </c>
      <c r="O2695" s="99">
        <v>506353.74454249017</v>
      </c>
      <c r="P2695" s="99">
        <v>94348.454692009662</v>
      </c>
      <c r="Q2695" s="99">
        <v>42634.3099070475</v>
      </c>
      <c r="R2695" s="99">
        <v>1917.2172595056675</v>
      </c>
      <c r="S2695" s="99">
        <v>645253.72640105302</v>
      </c>
      <c r="T2695" s="99">
        <v>17688.233240345653</v>
      </c>
      <c r="U2695" s="99">
        <v>289464.92322447879</v>
      </c>
      <c r="V2695" s="99">
        <v>1529830.2527553444</v>
      </c>
      <c r="W2695" s="99">
        <v>276261.98783724103</v>
      </c>
      <c r="X2695" s="99">
        <v>2113245.3970574099</v>
      </c>
      <c r="Y2695" s="99">
        <v>155500.43146661372</v>
      </c>
      <c r="Z2695" s="99">
        <v>2604.5727877044733</v>
      </c>
      <c r="AA2695" s="99">
        <v>158105.00425431819</v>
      </c>
      <c r="AB2695" s="99">
        <v>2017.848985605603</v>
      </c>
      <c r="AC2695" s="99">
        <v>0</v>
      </c>
      <c r="AD2695" s="99">
        <v>0</v>
      </c>
    </row>
    <row r="2696" spans="4:30" hidden="1" outlineLevel="1" x14ac:dyDescent="0.2">
      <c r="D2696" s="86"/>
      <c r="F2696" s="91" t="s">
        <v>219</v>
      </c>
      <c r="G2696" s="86" t="s">
        <v>687</v>
      </c>
      <c r="H2696" s="92">
        <v>1276312.3795932743</v>
      </c>
      <c r="I2696" s="99">
        <v>628689.76869721757</v>
      </c>
      <c r="J2696" s="99">
        <v>31078.381716060736</v>
      </c>
      <c r="K2696" s="99">
        <v>113838.33109946933</v>
      </c>
      <c r="L2696" s="99">
        <v>3583.2264916579757</v>
      </c>
      <c r="M2696" s="99">
        <v>336.02351466347562</v>
      </c>
      <c r="N2696" s="99">
        <v>117757.58110579078</v>
      </c>
      <c r="O2696" s="99">
        <v>86534.840413240381</v>
      </c>
      <c r="P2696" s="99">
        <v>16123.961870541252</v>
      </c>
      <c r="Q2696" s="99">
        <v>7286.1181411198204</v>
      </c>
      <c r="R2696" s="99">
        <v>327.64858831790696</v>
      </c>
      <c r="S2696" s="99">
        <v>110272.56901321937</v>
      </c>
      <c r="T2696" s="99">
        <v>3022.8836206760634</v>
      </c>
      <c r="U2696" s="99">
        <v>49468.97540788148</v>
      </c>
      <c r="V2696" s="99">
        <v>261444.92503189555</v>
      </c>
      <c r="W2696" s="99">
        <v>47212.62020357023</v>
      </c>
      <c r="X2696" s="99">
        <v>361149.40426402329</v>
      </c>
      <c r="Y2696" s="99">
        <v>26574.712177376383</v>
      </c>
      <c r="Z2696" s="99">
        <v>445.11627090329966</v>
      </c>
      <c r="AA2696" s="99">
        <v>27019.828448279681</v>
      </c>
      <c r="AB2696" s="99">
        <v>344.84634868291619</v>
      </c>
      <c r="AC2696" s="99">
        <v>0</v>
      </c>
      <c r="AD2696" s="99">
        <v>0</v>
      </c>
    </row>
    <row r="2697" spans="4:30" hidden="1" outlineLevel="1" x14ac:dyDescent="0.2">
      <c r="D2697" s="86"/>
      <c r="F2697" s="91" t="s">
        <v>219</v>
      </c>
      <c r="G2697" s="86" t="s">
        <v>686</v>
      </c>
      <c r="H2697" s="92">
        <v>676473.66204936302</v>
      </c>
      <c r="I2697" s="99">
        <v>333219.41941760579</v>
      </c>
      <c r="J2697" s="99">
        <v>16472.226569432209</v>
      </c>
      <c r="K2697" s="99">
        <v>60336.821887590268</v>
      </c>
      <c r="L2697" s="99">
        <v>1899.1889333053491</v>
      </c>
      <c r="M2697" s="99">
        <v>178.0998610791012</v>
      </c>
      <c r="N2697" s="99">
        <v>62414.110681974715</v>
      </c>
      <c r="O2697" s="99">
        <v>45865.370676618026</v>
      </c>
      <c r="P2697" s="99">
        <v>8546.0547963855333</v>
      </c>
      <c r="Q2697" s="99">
        <v>3861.8030349422129</v>
      </c>
      <c r="R2697" s="99">
        <v>173.66096572325895</v>
      </c>
      <c r="S2697" s="99">
        <v>58446.889473669034</v>
      </c>
      <c r="T2697" s="99">
        <v>1602.1948744863132</v>
      </c>
      <c r="U2697" s="99">
        <v>26219.646136053048</v>
      </c>
      <c r="V2697" s="99">
        <v>138571.56656030254</v>
      </c>
      <c r="W2697" s="99">
        <v>25023.728199073557</v>
      </c>
      <c r="X2697" s="99">
        <v>191417.13576991545</v>
      </c>
      <c r="Y2697" s="99">
        <v>14085.182555595369</v>
      </c>
      <c r="Z2697" s="99">
        <v>235.92142380665987</v>
      </c>
      <c r="AA2697" s="99">
        <v>14321.103979402029</v>
      </c>
      <c r="AB2697" s="99">
        <v>182.77615736378237</v>
      </c>
      <c r="AC2697" s="99">
        <v>0</v>
      </c>
      <c r="AD2697" s="99">
        <v>0</v>
      </c>
    </row>
    <row r="2698" spans="4:30" hidden="1" outlineLevel="1" x14ac:dyDescent="0.2">
      <c r="D2698" s="86"/>
      <c r="F2698" s="91" t="s">
        <v>219</v>
      </c>
      <c r="G2698" s="86" t="s">
        <v>685</v>
      </c>
      <c r="H2698" s="92">
        <v>148600.95486792334</v>
      </c>
      <c r="I2698" s="99">
        <v>72348.965336894151</v>
      </c>
      <c r="J2698" s="99">
        <v>3491.6557108417005</v>
      </c>
      <c r="K2698" s="99">
        <v>12702.472750198087</v>
      </c>
      <c r="L2698" s="99">
        <v>392.36743177633429</v>
      </c>
      <c r="M2698" s="99">
        <v>48.867288525753494</v>
      </c>
      <c r="N2698" s="99">
        <v>13143.707470500174</v>
      </c>
      <c r="O2698" s="99">
        <v>9596.9167000745128</v>
      </c>
      <c r="P2698" s="99">
        <v>1784.0556211234766</v>
      </c>
      <c r="Q2698" s="99">
        <v>1061.5343522793855</v>
      </c>
      <c r="R2698" s="99">
        <v>0</v>
      </c>
      <c r="S2698" s="99">
        <v>12442.506673477375</v>
      </c>
      <c r="T2698" s="99">
        <v>335.10785275171162</v>
      </c>
      <c r="U2698" s="99">
        <v>5485.9068775847791</v>
      </c>
      <c r="V2698" s="99">
        <v>38218.57476868559</v>
      </c>
      <c r="W2698" s="99">
        <v>0</v>
      </c>
      <c r="X2698" s="99">
        <v>44039.589499022084</v>
      </c>
      <c r="Y2698" s="99">
        <v>2888.3907605537715</v>
      </c>
      <c r="Z2698" s="99">
        <v>48.149552450359458</v>
      </c>
      <c r="AA2698" s="99">
        <v>2936.5403130041309</v>
      </c>
      <c r="AB2698" s="99">
        <v>38.570524620670241</v>
      </c>
      <c r="AC2698" s="99">
        <v>131.14802926571943</v>
      </c>
      <c r="AD2698" s="99">
        <v>28.271310297347807</v>
      </c>
    </row>
    <row r="2699" spans="4:30" hidden="1" outlineLevel="1" x14ac:dyDescent="0.2">
      <c r="D2699" s="86"/>
      <c r="F2699" s="91" t="s">
        <v>219</v>
      </c>
      <c r="G2699" s="86" t="s">
        <v>684</v>
      </c>
      <c r="H2699" s="92">
        <v>681828.34090887208</v>
      </c>
      <c r="I2699" s="99">
        <v>455694.96056771593</v>
      </c>
      <c r="J2699" s="99">
        <v>21480.270832634844</v>
      </c>
      <c r="K2699" s="99">
        <v>77996.181709721641</v>
      </c>
      <c r="L2699" s="99">
        <v>2410.487862779089</v>
      </c>
      <c r="M2699" s="99">
        <v>0</v>
      </c>
      <c r="N2699" s="99">
        <v>80406.66957250073</v>
      </c>
      <c r="O2699" s="99">
        <v>58483.503715375999</v>
      </c>
      <c r="P2699" s="99">
        <v>10892.556502578691</v>
      </c>
      <c r="Q2699" s="99">
        <v>0</v>
      </c>
      <c r="R2699" s="99">
        <v>0</v>
      </c>
      <c r="S2699" s="99">
        <v>69376.060217954684</v>
      </c>
      <c r="T2699" s="99">
        <v>2084.900866809478</v>
      </c>
      <c r="U2699" s="99">
        <v>33624.733171837659</v>
      </c>
      <c r="V2699" s="99">
        <v>0</v>
      </c>
      <c r="W2699" s="99">
        <v>0</v>
      </c>
      <c r="X2699" s="99">
        <v>35709.634038647135</v>
      </c>
      <c r="Y2699" s="99">
        <v>17635.464015568406</v>
      </c>
      <c r="Z2699" s="99">
        <v>294.22857402772803</v>
      </c>
      <c r="AA2699" s="99">
        <v>17929.692589596136</v>
      </c>
      <c r="AB2699" s="99">
        <v>238.37444525827723</v>
      </c>
      <c r="AC2699" s="99">
        <v>816.63773219480606</v>
      </c>
      <c r="AD2699" s="99">
        <v>176.04091236952013</v>
      </c>
    </row>
    <row r="2700" spans="4:30" hidden="1" outlineLevel="1" x14ac:dyDescent="0.2">
      <c r="D2700" s="86"/>
      <c r="F2700" s="91" t="s">
        <v>219</v>
      </c>
      <c r="G2700" s="86" t="s">
        <v>683</v>
      </c>
      <c r="H2700" s="92">
        <v>350858.83279180859</v>
      </c>
      <c r="I2700" s="99">
        <v>262337.65858644928</v>
      </c>
      <c r="J2700" s="99">
        <v>12647.382129922582</v>
      </c>
      <c r="K2700" s="99">
        <v>38162.422523476947</v>
      </c>
      <c r="L2700" s="99">
        <v>0</v>
      </c>
      <c r="M2700" s="99">
        <v>0</v>
      </c>
      <c r="N2700" s="99">
        <v>38162.422523476947</v>
      </c>
      <c r="O2700" s="99">
        <v>24317.244169192036</v>
      </c>
      <c r="P2700" s="99">
        <v>0</v>
      </c>
      <c r="Q2700" s="99">
        <v>0</v>
      </c>
      <c r="R2700" s="99">
        <v>0</v>
      </c>
      <c r="S2700" s="99">
        <v>24317.244169192036</v>
      </c>
      <c r="T2700" s="99">
        <v>657.48726800522172</v>
      </c>
      <c r="U2700" s="99">
        <v>0</v>
      </c>
      <c r="V2700" s="99">
        <v>0</v>
      </c>
      <c r="W2700" s="99">
        <v>0</v>
      </c>
      <c r="X2700" s="99">
        <v>657.48726800522172</v>
      </c>
      <c r="Y2700" s="99">
        <v>8969.2718669474598</v>
      </c>
      <c r="Z2700" s="99">
        <v>0</v>
      </c>
      <c r="AA2700" s="99">
        <v>8969.2718669474598</v>
      </c>
      <c r="AB2700" s="99">
        <v>93.074422694024094</v>
      </c>
      <c r="AC2700" s="99">
        <v>3160.2346290109426</v>
      </c>
      <c r="AD2700" s="99">
        <v>514.05719611007157</v>
      </c>
    </row>
    <row r="2701" spans="4:30" hidden="1" outlineLevel="1" x14ac:dyDescent="0.2">
      <c r="D2701" s="86"/>
      <c r="F2701" s="91" t="s">
        <v>219</v>
      </c>
      <c r="G2701" s="86" t="s">
        <v>682</v>
      </c>
      <c r="H2701" s="92">
        <v>10784.306176889702</v>
      </c>
      <c r="I2701" s="99">
        <v>4046.5638108603634</v>
      </c>
      <c r="J2701" s="99">
        <v>262.24348300846009</v>
      </c>
      <c r="K2701" s="99">
        <v>879.85531366536122</v>
      </c>
      <c r="L2701" s="99">
        <v>27.963799345212649</v>
      </c>
      <c r="M2701" s="99">
        <v>2.5779353969427627</v>
      </c>
      <c r="N2701" s="99">
        <v>910.39704840751665</v>
      </c>
      <c r="O2701" s="99">
        <v>802.17636631762321</v>
      </c>
      <c r="P2701" s="99">
        <v>148.70806310571697</v>
      </c>
      <c r="Q2701" s="99">
        <v>67.569137554528268</v>
      </c>
      <c r="R2701" s="99">
        <v>3.130757756885123</v>
      </c>
      <c r="S2701" s="99">
        <v>1021.5843247347536</v>
      </c>
      <c r="T2701" s="99">
        <v>30.740918478463279</v>
      </c>
      <c r="U2701" s="99">
        <v>539.76447613856033</v>
      </c>
      <c r="V2701" s="99">
        <v>3064.558596712403</v>
      </c>
      <c r="W2701" s="99">
        <v>581.41849075669336</v>
      </c>
      <c r="X2701" s="99">
        <v>4216.4824820861204</v>
      </c>
      <c r="Y2701" s="99">
        <v>217.33375801434232</v>
      </c>
      <c r="Z2701" s="99">
        <v>3.537847116889679</v>
      </c>
      <c r="AA2701" s="99">
        <v>220.871605131232</v>
      </c>
      <c r="AB2701" s="99">
        <v>3.9461838731051957</v>
      </c>
      <c r="AC2701" s="99">
        <v>85.330941995033854</v>
      </c>
      <c r="AD2701" s="99">
        <v>16.88629679311628</v>
      </c>
    </row>
    <row r="2702" spans="4:30" hidden="1" outlineLevel="1" x14ac:dyDescent="0.2">
      <c r="D2702" s="86"/>
      <c r="F2702" s="91" t="s">
        <v>219</v>
      </c>
      <c r="G2702" s="86" t="s">
        <v>681</v>
      </c>
      <c r="H2702" s="92">
        <v>168898.52361186891</v>
      </c>
      <c r="I2702" s="99">
        <v>78983.478355910585</v>
      </c>
      <c r="J2702" s="99">
        <v>20692.363597180898</v>
      </c>
      <c r="K2702" s="99">
        <v>5873.9689155950582</v>
      </c>
      <c r="L2702" s="99">
        <v>1896.0846870057649</v>
      </c>
      <c r="M2702" s="99">
        <v>307.77272931207585</v>
      </c>
      <c r="N2702" s="99">
        <v>8077.8263319128991</v>
      </c>
      <c r="O2702" s="99">
        <v>1666.9468165762785</v>
      </c>
      <c r="P2702" s="99">
        <v>493.60365905421196</v>
      </c>
      <c r="Q2702" s="99">
        <v>1072.2241091089431</v>
      </c>
      <c r="R2702" s="99">
        <v>188.41544855526081</v>
      </c>
      <c r="S2702" s="99">
        <v>3421.1900332946943</v>
      </c>
      <c r="T2702" s="99">
        <v>11.473027091351057</v>
      </c>
      <c r="U2702" s="99">
        <v>292.84471693630604</v>
      </c>
      <c r="V2702" s="99">
        <v>1576.8198286777499</v>
      </c>
      <c r="W2702" s="99">
        <v>282.62629596231744</v>
      </c>
      <c r="X2702" s="99">
        <v>2163.7638686677242</v>
      </c>
      <c r="Y2702" s="99">
        <v>461.45313374363627</v>
      </c>
      <c r="Z2702" s="99">
        <v>8.3651697021109204</v>
      </c>
      <c r="AA2702" s="99">
        <v>469.81830344574718</v>
      </c>
      <c r="AB2702" s="99">
        <v>8.6622243456000678</v>
      </c>
      <c r="AC2702" s="99">
        <v>49072.544035619561</v>
      </c>
      <c r="AD2702" s="99">
        <v>6008.8768614912133</v>
      </c>
    </row>
    <row r="2703" spans="4:30" collapsed="1" x14ac:dyDescent="0.2">
      <c r="D2703" s="86" t="s">
        <v>300</v>
      </c>
      <c r="E2703" s="104">
        <v>3313757</v>
      </c>
      <c r="F2703" s="104" t="s">
        <v>219</v>
      </c>
      <c r="G2703" s="86" t="s">
        <v>679</v>
      </c>
      <c r="H2703" s="92">
        <v>3313756.9999999995</v>
      </c>
      <c r="I2703" s="99">
        <v>1835320.8147726539</v>
      </c>
      <c r="J2703" s="99">
        <v>106124.52403908144</v>
      </c>
      <c r="K2703" s="99">
        <v>309790.05419971672</v>
      </c>
      <c r="L2703" s="99">
        <v>10209.319205869724</v>
      </c>
      <c r="M2703" s="99">
        <v>873.34132897734889</v>
      </c>
      <c r="N2703" s="99">
        <v>320872.71473456384</v>
      </c>
      <c r="O2703" s="99">
        <v>227266.99885739488</v>
      </c>
      <c r="P2703" s="99">
        <v>37988.940512788875</v>
      </c>
      <c r="Q2703" s="99">
        <v>13349.248775004889</v>
      </c>
      <c r="R2703" s="99">
        <v>692.85576035331178</v>
      </c>
      <c r="S2703" s="99">
        <v>279298.04390554194</v>
      </c>
      <c r="T2703" s="99">
        <v>7744.7884282986015</v>
      </c>
      <c r="U2703" s="99">
        <v>115631.87078643183</v>
      </c>
      <c r="V2703" s="99">
        <v>442876.44478627387</v>
      </c>
      <c r="W2703" s="99">
        <v>73100.393189362803</v>
      </c>
      <c r="X2703" s="99">
        <v>639353.49719036708</v>
      </c>
      <c r="Y2703" s="99">
        <v>70831.808267799366</v>
      </c>
      <c r="Z2703" s="99">
        <v>1035.3188380070476</v>
      </c>
      <c r="AA2703" s="99">
        <v>71867.127105806416</v>
      </c>
      <c r="AB2703" s="99">
        <v>910.2503068383752</v>
      </c>
      <c r="AC2703" s="99">
        <v>53265.895368086065</v>
      </c>
      <c r="AD2703" s="99">
        <v>6744.1325770612702</v>
      </c>
    </row>
    <row r="2704" spans="4:30" hidden="1" outlineLevel="1" x14ac:dyDescent="0.2">
      <c r="D2704" s="86"/>
      <c r="F2704" s="91" t="s">
        <v>270</v>
      </c>
      <c r="G2704" s="86" t="s">
        <v>687</v>
      </c>
      <c r="H2704" s="92">
        <v>322615.02013759076</v>
      </c>
      <c r="I2704" s="99">
        <v>140920.13897640104</v>
      </c>
      <c r="J2704" s="99">
        <v>10018.39543622762</v>
      </c>
      <c r="K2704" s="99">
        <v>33941.355271060129</v>
      </c>
      <c r="L2704" s="99">
        <v>983.66883840434809</v>
      </c>
      <c r="M2704" s="99">
        <v>96.618113869651523</v>
      </c>
      <c r="N2704" s="99">
        <v>35021.642223334122</v>
      </c>
      <c r="O2704" s="99">
        <v>25928.882763565729</v>
      </c>
      <c r="P2704" s="99">
        <v>5035.7530718190428</v>
      </c>
      <c r="Q2704" s="99">
        <v>2132.8289434302319</v>
      </c>
      <c r="R2704" s="99">
        <v>92.824218487507622</v>
      </c>
      <c r="S2704" s="99">
        <v>33190.288997302509</v>
      </c>
      <c r="T2704" s="99">
        <v>744.75486831902595</v>
      </c>
      <c r="U2704" s="99">
        <v>13156.387236255949</v>
      </c>
      <c r="V2704" s="99">
        <v>70747.165632933116</v>
      </c>
      <c r="W2704" s="99">
        <v>11242.431608456531</v>
      </c>
      <c r="X2704" s="99">
        <v>95890.739345964626</v>
      </c>
      <c r="Y2704" s="99">
        <v>7343.9984653900246</v>
      </c>
      <c r="Z2704" s="99">
        <v>114.89963273743176</v>
      </c>
      <c r="AA2704" s="99">
        <v>7458.8980981274563</v>
      </c>
      <c r="AB2704" s="99">
        <v>114.91706023335895</v>
      </c>
      <c r="AC2704" s="99">
        <v>0</v>
      </c>
      <c r="AD2704" s="99">
        <v>0</v>
      </c>
    </row>
    <row r="2705" spans="4:30" hidden="1" outlineLevel="1" x14ac:dyDescent="0.2">
      <c r="D2705" s="86"/>
      <c r="F2705" s="91" t="s">
        <v>270</v>
      </c>
      <c r="G2705" s="86" t="s">
        <v>686</v>
      </c>
      <c r="H2705" s="92">
        <v>55439.854633229123</v>
      </c>
      <c r="I2705" s="99">
        <v>18281.197977711145</v>
      </c>
      <c r="J2705" s="99">
        <v>2363.1497034880781</v>
      </c>
      <c r="K2705" s="99">
        <v>7396.3216568230364</v>
      </c>
      <c r="L2705" s="99">
        <v>212.22573376360626</v>
      </c>
      <c r="M2705" s="99">
        <v>51.932105685461956</v>
      </c>
      <c r="N2705" s="99">
        <v>7660.4794962721053</v>
      </c>
      <c r="O2705" s="99">
        <v>5614.2049282852304</v>
      </c>
      <c r="P2705" s="99">
        <v>1119.0025838514705</v>
      </c>
      <c r="Q2705" s="99">
        <v>452.34253269670666</v>
      </c>
      <c r="R2705" s="99">
        <v>19.048178582424082</v>
      </c>
      <c r="S2705" s="99">
        <v>7204.5982234158309</v>
      </c>
      <c r="T2705" s="99">
        <v>124.55294571661638</v>
      </c>
      <c r="U2705" s="99">
        <v>2547.5448457277244</v>
      </c>
      <c r="V2705" s="99">
        <v>13859.40637247588</v>
      </c>
      <c r="W2705" s="99">
        <v>1885.0870243492598</v>
      </c>
      <c r="X2705" s="99">
        <v>18416.591188269482</v>
      </c>
      <c r="Y2705" s="99">
        <v>1465.1563666601796</v>
      </c>
      <c r="Z2705" s="99">
        <v>20.739052591136119</v>
      </c>
      <c r="AA2705" s="99">
        <v>1485.8954192513158</v>
      </c>
      <c r="AB2705" s="99">
        <v>27.942624821165559</v>
      </c>
      <c r="AC2705" s="99">
        <v>0</v>
      </c>
      <c r="AD2705" s="99">
        <v>0</v>
      </c>
    </row>
    <row r="2706" spans="4:30" hidden="1" outlineLevel="1" x14ac:dyDescent="0.2">
      <c r="D2706" s="86"/>
      <c r="F2706" s="91" t="s">
        <v>270</v>
      </c>
      <c r="G2706" s="86" t="s">
        <v>685</v>
      </c>
      <c r="H2706" s="92">
        <v>12512.991492295367</v>
      </c>
      <c r="I2706" s="99">
        <v>4144.5308189435</v>
      </c>
      <c r="J2706" s="99">
        <v>495.10892143940754</v>
      </c>
      <c r="K2706" s="99">
        <v>1548.7061932558852</v>
      </c>
      <c r="L2706" s="99">
        <v>43.687040115984622</v>
      </c>
      <c r="M2706" s="99">
        <v>16.120602522394325</v>
      </c>
      <c r="N2706" s="99">
        <v>1608.5138358942643</v>
      </c>
      <c r="O2706" s="99">
        <v>1168.7630150262407</v>
      </c>
      <c r="P2706" s="99">
        <v>231.65264908631815</v>
      </c>
      <c r="Q2706" s="99">
        <v>123.71422852935437</v>
      </c>
      <c r="R2706" s="99">
        <v>0</v>
      </c>
      <c r="S2706" s="99">
        <v>1524.1298926419133</v>
      </c>
      <c r="T2706" s="99">
        <v>26.51397058374501</v>
      </c>
      <c r="U2706" s="99">
        <v>535.70603850006137</v>
      </c>
      <c r="V2706" s="99">
        <v>3837.2430674190414</v>
      </c>
      <c r="W2706" s="99">
        <v>0</v>
      </c>
      <c r="X2706" s="99">
        <v>4399.4630765028478</v>
      </c>
      <c r="Y2706" s="99">
        <v>301.07883258126418</v>
      </c>
      <c r="Z2706" s="99">
        <v>4.2775733774134892</v>
      </c>
      <c r="AA2706" s="99">
        <v>305.35640595867767</v>
      </c>
      <c r="AB2706" s="99">
        <v>5.8219239669067564</v>
      </c>
      <c r="AC2706" s="99">
        <v>24.612559865014934</v>
      </c>
      <c r="AD2706" s="99">
        <v>5.4540570828335362</v>
      </c>
    </row>
    <row r="2707" spans="4:30" hidden="1" outlineLevel="1" x14ac:dyDescent="0.2">
      <c r="D2707" s="86"/>
      <c r="F2707" s="91" t="s">
        <v>270</v>
      </c>
      <c r="G2707" s="86" t="s">
        <v>684</v>
      </c>
      <c r="H2707" s="92">
        <v>115074.87399850498</v>
      </c>
      <c r="I2707" s="99">
        <v>66695.674957324925</v>
      </c>
      <c r="J2707" s="99">
        <v>5150.6875388121061</v>
      </c>
      <c r="K2707" s="99">
        <v>16944.379008504926</v>
      </c>
      <c r="L2707" s="99">
        <v>482.10493422602104</v>
      </c>
      <c r="M2707" s="99">
        <v>0</v>
      </c>
      <c r="N2707" s="99">
        <v>17426.483942730945</v>
      </c>
      <c r="O2707" s="99">
        <v>12743.570660717383</v>
      </c>
      <c r="P2707" s="99">
        <v>2489.046830129254</v>
      </c>
      <c r="Q2707" s="99">
        <v>0</v>
      </c>
      <c r="R2707" s="99">
        <v>0</v>
      </c>
      <c r="S2707" s="99">
        <v>15232.617490846638</v>
      </c>
      <c r="T2707" s="99">
        <v>352.18747648344646</v>
      </c>
      <c r="U2707" s="99">
        <v>6335.8214560396036</v>
      </c>
      <c r="V2707" s="99">
        <v>0</v>
      </c>
      <c r="W2707" s="99">
        <v>0</v>
      </c>
      <c r="X2707" s="99">
        <v>6688.0089325230501</v>
      </c>
      <c r="Y2707" s="99">
        <v>3475.2673991817669</v>
      </c>
      <c r="Z2707" s="99">
        <v>52.928989947666395</v>
      </c>
      <c r="AA2707" s="99">
        <v>3528.1963891294331</v>
      </c>
      <c r="AB2707" s="99">
        <v>59.580979333230495</v>
      </c>
      <c r="AC2707" s="99">
        <v>241.60859318036037</v>
      </c>
      <c r="AD2707" s="99">
        <v>52.015174624275595</v>
      </c>
    </row>
    <row r="2708" spans="4:30" hidden="1" outlineLevel="1" x14ac:dyDescent="0.2">
      <c r="D2708" s="86"/>
      <c r="F2708" s="91" t="s">
        <v>270</v>
      </c>
      <c r="G2708" s="86" t="s">
        <v>683</v>
      </c>
      <c r="H2708" s="92">
        <v>51383.250861985187</v>
      </c>
      <c r="I2708" s="99">
        <v>33474.63585024613</v>
      </c>
      <c r="J2708" s="99">
        <v>2787.8735650508947</v>
      </c>
      <c r="K2708" s="99">
        <v>7562.0814680587009</v>
      </c>
      <c r="L2708" s="99">
        <v>0</v>
      </c>
      <c r="M2708" s="99">
        <v>0</v>
      </c>
      <c r="N2708" s="99">
        <v>7562.0814680587009</v>
      </c>
      <c r="O2708" s="99">
        <v>4829.453588164607</v>
      </c>
      <c r="P2708" s="99">
        <v>0</v>
      </c>
      <c r="Q2708" s="99">
        <v>0</v>
      </c>
      <c r="R2708" s="99">
        <v>0</v>
      </c>
      <c r="S2708" s="99">
        <v>4829.453588164607</v>
      </c>
      <c r="T2708" s="99">
        <v>98.879515318240422</v>
      </c>
      <c r="U2708" s="99">
        <v>0</v>
      </c>
      <c r="V2708" s="99">
        <v>0</v>
      </c>
      <c r="W2708" s="99">
        <v>0</v>
      </c>
      <c r="X2708" s="99">
        <v>98.879515318240422</v>
      </c>
      <c r="Y2708" s="99">
        <v>1598.7010569973877</v>
      </c>
      <c r="Z2708" s="99">
        <v>0</v>
      </c>
      <c r="AA2708" s="99">
        <v>1598.7010569973877</v>
      </c>
      <c r="AB2708" s="99">
        <v>21.449191263272123</v>
      </c>
      <c r="AC2708" s="99">
        <v>868.36521942163461</v>
      </c>
      <c r="AD2708" s="99">
        <v>141.81140746431811</v>
      </c>
    </row>
    <row r="2709" spans="4:30" hidden="1" outlineLevel="1" x14ac:dyDescent="0.2">
      <c r="D2709" s="86"/>
      <c r="F2709" s="91" t="s">
        <v>270</v>
      </c>
      <c r="G2709" s="86" t="s">
        <v>682</v>
      </c>
      <c r="H2709" s="92">
        <v>417088.2242193016</v>
      </c>
      <c r="I2709" s="99">
        <v>159061.06779556582</v>
      </c>
      <c r="J2709" s="99">
        <v>10173.141521537895</v>
      </c>
      <c r="K2709" s="99">
        <v>34020.581875448624</v>
      </c>
      <c r="L2709" s="99">
        <v>993.32185974379206</v>
      </c>
      <c r="M2709" s="99">
        <v>55.898265158354562</v>
      </c>
      <c r="N2709" s="99">
        <v>35069.802000350777</v>
      </c>
      <c r="O2709" s="99">
        <v>31387.056962935218</v>
      </c>
      <c r="P2709" s="99">
        <v>5927.3541176085992</v>
      </c>
      <c r="Q2709" s="99">
        <v>2616.2770810477368</v>
      </c>
      <c r="R2709" s="99">
        <v>120.91985550824388</v>
      </c>
      <c r="S2709" s="99">
        <v>40051.608017099796</v>
      </c>
      <c r="T2709" s="99">
        <v>1179.4526712924612</v>
      </c>
      <c r="U2709" s="99">
        <v>20376.329114925917</v>
      </c>
      <c r="V2709" s="99">
        <v>116874.84496717987</v>
      </c>
      <c r="W2709" s="99">
        <v>21452.226066659638</v>
      </c>
      <c r="X2709" s="99">
        <v>159882.85282005789</v>
      </c>
      <c r="Y2709" s="99">
        <v>8360.7969612518136</v>
      </c>
      <c r="Z2709" s="99">
        <v>136.02711678171073</v>
      </c>
      <c r="AA2709" s="99">
        <v>8496.8240780335236</v>
      </c>
      <c r="AB2709" s="99">
        <v>153.79510675414613</v>
      </c>
      <c r="AC2709" s="99">
        <v>3551.5057493443783</v>
      </c>
      <c r="AD2709" s="99">
        <v>647.62713055736447</v>
      </c>
    </row>
    <row r="2710" spans="4:30" hidden="1" outlineLevel="1" x14ac:dyDescent="0.2">
      <c r="D2710" s="86"/>
      <c r="F2710" s="91" t="s">
        <v>270</v>
      </c>
      <c r="G2710" s="86" t="s">
        <v>681</v>
      </c>
      <c r="H2710" s="92">
        <v>41054.78465709334</v>
      </c>
      <c r="I2710" s="99">
        <v>19519.399972391697</v>
      </c>
      <c r="J2710" s="99">
        <v>5691.9716896073642</v>
      </c>
      <c r="K2710" s="99">
        <v>1497.5247011142064</v>
      </c>
      <c r="L2710" s="99">
        <v>364.31082833706415</v>
      </c>
      <c r="M2710" s="99">
        <v>91.787193868288142</v>
      </c>
      <c r="N2710" s="99">
        <v>1953.6227233195586</v>
      </c>
      <c r="O2710" s="99">
        <v>371.45278145949504</v>
      </c>
      <c r="P2710" s="99">
        <v>111.611470538302</v>
      </c>
      <c r="Q2710" s="99">
        <v>215.96291847316857</v>
      </c>
      <c r="R2710" s="99">
        <v>36.310523451187869</v>
      </c>
      <c r="S2710" s="99">
        <v>735.33769392215356</v>
      </c>
      <c r="T2710" s="99">
        <v>2.0106526820700785</v>
      </c>
      <c r="U2710" s="99">
        <v>54.684991915221325</v>
      </c>
      <c r="V2710" s="99">
        <v>287.24481436322844</v>
      </c>
      <c r="W2710" s="99">
        <v>43.438547678921957</v>
      </c>
      <c r="X2710" s="99">
        <v>387.3790066394418</v>
      </c>
      <c r="Y2710" s="99">
        <v>92.806071896407047</v>
      </c>
      <c r="Z2710" s="99">
        <v>1.4863908440150866</v>
      </c>
      <c r="AA2710" s="99">
        <v>94.292462740422138</v>
      </c>
      <c r="AB2710" s="99">
        <v>2.4727515717531729</v>
      </c>
      <c r="AC2710" s="99">
        <v>10855.18616277913</v>
      </c>
      <c r="AD2710" s="99">
        <v>1815.1221941218146</v>
      </c>
    </row>
    <row r="2711" spans="4:30" collapsed="1" x14ac:dyDescent="0.2">
      <c r="D2711" s="86" t="s">
        <v>296</v>
      </c>
      <c r="E2711" s="104">
        <v>1015169</v>
      </c>
      <c r="F2711" s="102" t="s">
        <v>270</v>
      </c>
      <c r="G2711" s="86" t="s">
        <v>679</v>
      </c>
      <c r="H2711" s="92">
        <v>1015169.0000000001</v>
      </c>
      <c r="I2711" s="99">
        <v>442096.64634858415</v>
      </c>
      <c r="J2711" s="99">
        <v>36680.32837616335</v>
      </c>
      <c r="K2711" s="99">
        <v>102910.9501742655</v>
      </c>
      <c r="L2711" s="99">
        <v>3079.319234590816</v>
      </c>
      <c r="M2711" s="99">
        <v>312.3562811041503</v>
      </c>
      <c r="N2711" s="99">
        <v>106302.62568996046</v>
      </c>
      <c r="O2711" s="99">
        <v>82043.384700153911</v>
      </c>
      <c r="P2711" s="99">
        <v>14914.420723032988</v>
      </c>
      <c r="Q2711" s="99">
        <v>5541.1257041771969</v>
      </c>
      <c r="R2711" s="99">
        <v>269.10277602936338</v>
      </c>
      <c r="S2711" s="99">
        <v>102768.03390339347</v>
      </c>
      <c r="T2711" s="99">
        <v>2528.3521003956062</v>
      </c>
      <c r="U2711" s="99">
        <v>43006.473683364471</v>
      </c>
      <c r="V2711" s="99">
        <v>205605.90485437115</v>
      </c>
      <c r="W2711" s="99">
        <v>34623.183247144356</v>
      </c>
      <c r="X2711" s="99">
        <v>285763.9138852756</v>
      </c>
      <c r="Y2711" s="99">
        <v>22637.805153958841</v>
      </c>
      <c r="Z2711" s="99">
        <v>330.35875627937361</v>
      </c>
      <c r="AA2711" s="99">
        <v>22968.163910238214</v>
      </c>
      <c r="AB2711" s="99">
        <v>385.97963794383327</v>
      </c>
      <c r="AC2711" s="99">
        <v>15541.278284590513</v>
      </c>
      <c r="AD2711" s="99">
        <v>2662.0299638506053</v>
      </c>
    </row>
    <row r="2712" spans="4:30" hidden="1" outlineLevel="1" x14ac:dyDescent="0.2">
      <c r="D2712" s="86"/>
      <c r="F2712" s="91" t="s">
        <v>294</v>
      </c>
      <c r="G2712" s="86" t="s">
        <v>687</v>
      </c>
      <c r="H2712" s="92">
        <v>0</v>
      </c>
      <c r="I2712" s="99">
        <v>0</v>
      </c>
      <c r="J2712" s="99">
        <v>0</v>
      </c>
      <c r="K2712" s="99">
        <v>0</v>
      </c>
      <c r="L2712" s="99">
        <v>0</v>
      </c>
      <c r="M2712" s="99">
        <v>0</v>
      </c>
      <c r="N2712" s="99">
        <v>0</v>
      </c>
      <c r="O2712" s="99">
        <v>0</v>
      </c>
      <c r="P2712" s="99">
        <v>0</v>
      </c>
      <c r="Q2712" s="99">
        <v>0</v>
      </c>
      <c r="R2712" s="99">
        <v>0</v>
      </c>
      <c r="S2712" s="99">
        <v>0</v>
      </c>
      <c r="T2712" s="99">
        <v>0</v>
      </c>
      <c r="U2712" s="99">
        <v>0</v>
      </c>
      <c r="V2712" s="99">
        <v>0</v>
      </c>
      <c r="W2712" s="99">
        <v>0</v>
      </c>
      <c r="X2712" s="99">
        <v>0</v>
      </c>
      <c r="Y2712" s="99">
        <v>0</v>
      </c>
      <c r="Z2712" s="99">
        <v>0</v>
      </c>
      <c r="AA2712" s="99">
        <v>0</v>
      </c>
      <c r="AB2712" s="99">
        <v>0</v>
      </c>
      <c r="AC2712" s="99">
        <v>0</v>
      </c>
      <c r="AD2712" s="99">
        <v>0</v>
      </c>
    </row>
    <row r="2713" spans="4:30" hidden="1" outlineLevel="1" x14ac:dyDescent="0.2">
      <c r="D2713" s="86"/>
      <c r="F2713" s="91" t="s">
        <v>294</v>
      </c>
      <c r="G2713" s="86" t="s">
        <v>686</v>
      </c>
      <c r="H2713" s="92">
        <v>0</v>
      </c>
      <c r="I2713" s="99">
        <v>0</v>
      </c>
      <c r="J2713" s="99">
        <v>0</v>
      </c>
      <c r="K2713" s="99">
        <v>0</v>
      </c>
      <c r="L2713" s="99">
        <v>0</v>
      </c>
      <c r="M2713" s="99">
        <v>0</v>
      </c>
      <c r="N2713" s="99">
        <v>0</v>
      </c>
      <c r="O2713" s="99">
        <v>0</v>
      </c>
      <c r="P2713" s="99">
        <v>0</v>
      </c>
      <c r="Q2713" s="99">
        <v>0</v>
      </c>
      <c r="R2713" s="99">
        <v>0</v>
      </c>
      <c r="S2713" s="99">
        <v>0</v>
      </c>
      <c r="T2713" s="99">
        <v>0</v>
      </c>
      <c r="U2713" s="99">
        <v>0</v>
      </c>
      <c r="V2713" s="99">
        <v>0</v>
      </c>
      <c r="W2713" s="99">
        <v>0</v>
      </c>
      <c r="X2713" s="99">
        <v>0</v>
      </c>
      <c r="Y2713" s="99">
        <v>0</v>
      </c>
      <c r="Z2713" s="99">
        <v>0</v>
      </c>
      <c r="AA2713" s="99">
        <v>0</v>
      </c>
      <c r="AB2713" s="99">
        <v>0</v>
      </c>
      <c r="AC2713" s="99">
        <v>0</v>
      </c>
      <c r="AD2713" s="99">
        <v>0</v>
      </c>
    </row>
    <row r="2714" spans="4:30" hidden="1" outlineLevel="1" x14ac:dyDescent="0.2">
      <c r="D2714" s="86"/>
      <c r="F2714" s="91" t="s">
        <v>294</v>
      </c>
      <c r="G2714" s="86" t="s">
        <v>685</v>
      </c>
      <c r="H2714" s="92">
        <v>0</v>
      </c>
      <c r="I2714" s="99">
        <v>0</v>
      </c>
      <c r="J2714" s="99">
        <v>0</v>
      </c>
      <c r="K2714" s="99">
        <v>0</v>
      </c>
      <c r="L2714" s="99">
        <v>0</v>
      </c>
      <c r="M2714" s="99">
        <v>0</v>
      </c>
      <c r="N2714" s="99">
        <v>0</v>
      </c>
      <c r="O2714" s="99">
        <v>0</v>
      </c>
      <c r="P2714" s="99">
        <v>0</v>
      </c>
      <c r="Q2714" s="99">
        <v>0</v>
      </c>
      <c r="R2714" s="99">
        <v>0</v>
      </c>
      <c r="S2714" s="99">
        <v>0</v>
      </c>
      <c r="T2714" s="99">
        <v>0</v>
      </c>
      <c r="U2714" s="99">
        <v>0</v>
      </c>
      <c r="V2714" s="99">
        <v>0</v>
      </c>
      <c r="W2714" s="99">
        <v>0</v>
      </c>
      <c r="X2714" s="99">
        <v>0</v>
      </c>
      <c r="Y2714" s="99">
        <v>0</v>
      </c>
      <c r="Z2714" s="99">
        <v>0</v>
      </c>
      <c r="AA2714" s="99">
        <v>0</v>
      </c>
      <c r="AB2714" s="99">
        <v>0</v>
      </c>
      <c r="AC2714" s="99">
        <v>0</v>
      </c>
      <c r="AD2714" s="99">
        <v>0</v>
      </c>
    </row>
    <row r="2715" spans="4:30" hidden="1" outlineLevel="1" x14ac:dyDescent="0.2">
      <c r="D2715" s="86"/>
      <c r="F2715" s="91" t="s">
        <v>294</v>
      </c>
      <c r="G2715" s="86" t="s">
        <v>684</v>
      </c>
      <c r="H2715" s="92">
        <v>0</v>
      </c>
      <c r="I2715" s="99">
        <v>0</v>
      </c>
      <c r="J2715" s="99">
        <v>0</v>
      </c>
      <c r="K2715" s="99">
        <v>0</v>
      </c>
      <c r="L2715" s="99">
        <v>0</v>
      </c>
      <c r="M2715" s="99">
        <v>0</v>
      </c>
      <c r="N2715" s="99">
        <v>0</v>
      </c>
      <c r="O2715" s="99">
        <v>0</v>
      </c>
      <c r="P2715" s="99">
        <v>0</v>
      </c>
      <c r="Q2715" s="99">
        <v>0</v>
      </c>
      <c r="R2715" s="99">
        <v>0</v>
      </c>
      <c r="S2715" s="99">
        <v>0</v>
      </c>
      <c r="T2715" s="99">
        <v>0</v>
      </c>
      <c r="U2715" s="99">
        <v>0</v>
      </c>
      <c r="V2715" s="99">
        <v>0</v>
      </c>
      <c r="W2715" s="99">
        <v>0</v>
      </c>
      <c r="X2715" s="99">
        <v>0</v>
      </c>
      <c r="Y2715" s="99">
        <v>0</v>
      </c>
      <c r="Z2715" s="99">
        <v>0</v>
      </c>
      <c r="AA2715" s="99">
        <v>0</v>
      </c>
      <c r="AB2715" s="99">
        <v>0</v>
      </c>
      <c r="AC2715" s="99">
        <v>0</v>
      </c>
      <c r="AD2715" s="99">
        <v>0</v>
      </c>
    </row>
    <row r="2716" spans="4:30" hidden="1" outlineLevel="1" x14ac:dyDescent="0.2">
      <c r="D2716" s="86"/>
      <c r="F2716" s="91" t="s">
        <v>294</v>
      </c>
      <c r="G2716" s="86" t="s">
        <v>683</v>
      </c>
      <c r="H2716" s="92">
        <v>0</v>
      </c>
      <c r="I2716" s="99">
        <v>0</v>
      </c>
      <c r="J2716" s="99">
        <v>0</v>
      </c>
      <c r="K2716" s="99">
        <v>0</v>
      </c>
      <c r="L2716" s="99">
        <v>0</v>
      </c>
      <c r="M2716" s="99">
        <v>0</v>
      </c>
      <c r="N2716" s="99">
        <v>0</v>
      </c>
      <c r="O2716" s="99">
        <v>0</v>
      </c>
      <c r="P2716" s="99">
        <v>0</v>
      </c>
      <c r="Q2716" s="99">
        <v>0</v>
      </c>
      <c r="R2716" s="99">
        <v>0</v>
      </c>
      <c r="S2716" s="99">
        <v>0</v>
      </c>
      <c r="T2716" s="99">
        <v>0</v>
      </c>
      <c r="U2716" s="99">
        <v>0</v>
      </c>
      <c r="V2716" s="99">
        <v>0</v>
      </c>
      <c r="W2716" s="99">
        <v>0</v>
      </c>
      <c r="X2716" s="99">
        <v>0</v>
      </c>
      <c r="Y2716" s="99">
        <v>0</v>
      </c>
      <c r="Z2716" s="99">
        <v>0</v>
      </c>
      <c r="AA2716" s="99">
        <v>0</v>
      </c>
      <c r="AB2716" s="99">
        <v>0</v>
      </c>
      <c r="AC2716" s="99">
        <v>0</v>
      </c>
      <c r="AD2716" s="99">
        <v>0</v>
      </c>
    </row>
    <row r="2717" spans="4:30" hidden="1" outlineLevel="1" x14ac:dyDescent="0.2">
      <c r="D2717" s="86"/>
      <c r="F2717" s="91" t="s">
        <v>294</v>
      </c>
      <c r="G2717" s="86" t="s">
        <v>682</v>
      </c>
      <c r="H2717" s="92">
        <v>-2385815.9999999995</v>
      </c>
      <c r="I2717" s="99">
        <v>-822632.73678961489</v>
      </c>
      <c r="J2717" s="99">
        <v>-56189.971750499244</v>
      </c>
      <c r="K2717" s="99">
        <v>-188350.57238481118</v>
      </c>
      <c r="L2717" s="99">
        <v>-6844.7277633887152</v>
      </c>
      <c r="M2717" s="99">
        <v>-796.66797756467395</v>
      </c>
      <c r="N2717" s="99">
        <v>-195991.96812576457</v>
      </c>
      <c r="O2717" s="99">
        <v>-169227.89418579199</v>
      </c>
      <c r="P2717" s="99">
        <v>-31936.063624222159</v>
      </c>
      <c r="Q2717" s="99">
        <v>-15204.183379137108</v>
      </c>
      <c r="R2717" s="99">
        <v>-714.35444234121428</v>
      </c>
      <c r="S2717" s="99">
        <v>-217082.49563149246</v>
      </c>
      <c r="T2717" s="99">
        <v>-6565.2322868743313</v>
      </c>
      <c r="U2717" s="99">
        <v>-122737.15655683263</v>
      </c>
      <c r="V2717" s="99">
        <v>-754690.45666442974</v>
      </c>
      <c r="W2717" s="99">
        <v>-140495.9709391107</v>
      </c>
      <c r="X2717" s="99">
        <v>-1024488.8164472474</v>
      </c>
      <c r="Y2717" s="99">
        <v>-46585.226156530982</v>
      </c>
      <c r="Z2717" s="99">
        <v>-785.02233270990803</v>
      </c>
      <c r="AA2717" s="99">
        <v>-47370.24848924089</v>
      </c>
      <c r="AB2717" s="99">
        <v>-842.72120949033945</v>
      </c>
      <c r="AC2717" s="99">
        <v>-17619.860665260956</v>
      </c>
      <c r="AD2717" s="99">
        <v>-3597.1808913891969</v>
      </c>
    </row>
    <row r="2718" spans="4:30" hidden="1" outlineLevel="1" x14ac:dyDescent="0.2">
      <c r="D2718" s="86"/>
      <c r="F2718" s="91" t="s">
        <v>294</v>
      </c>
      <c r="G2718" s="86" t="s">
        <v>681</v>
      </c>
      <c r="H2718" s="92">
        <v>0</v>
      </c>
      <c r="I2718" s="99">
        <v>0</v>
      </c>
      <c r="J2718" s="99">
        <v>0</v>
      </c>
      <c r="K2718" s="99">
        <v>0</v>
      </c>
      <c r="L2718" s="99">
        <v>0</v>
      </c>
      <c r="M2718" s="99">
        <v>0</v>
      </c>
      <c r="N2718" s="99">
        <v>0</v>
      </c>
      <c r="O2718" s="99">
        <v>0</v>
      </c>
      <c r="P2718" s="99">
        <v>0</v>
      </c>
      <c r="Q2718" s="99">
        <v>0</v>
      </c>
      <c r="R2718" s="99">
        <v>0</v>
      </c>
      <c r="S2718" s="99">
        <v>0</v>
      </c>
      <c r="T2718" s="99">
        <v>0</v>
      </c>
      <c r="U2718" s="99">
        <v>0</v>
      </c>
      <c r="V2718" s="99">
        <v>0</v>
      </c>
      <c r="W2718" s="99">
        <v>0</v>
      </c>
      <c r="X2718" s="99">
        <v>0</v>
      </c>
      <c r="Y2718" s="99">
        <v>0</v>
      </c>
      <c r="Z2718" s="99">
        <v>0</v>
      </c>
      <c r="AA2718" s="99">
        <v>0</v>
      </c>
      <c r="AB2718" s="99">
        <v>0</v>
      </c>
      <c r="AC2718" s="99">
        <v>0</v>
      </c>
      <c r="AD2718" s="99">
        <v>0</v>
      </c>
    </row>
    <row r="2719" spans="4:30" collapsed="1" x14ac:dyDescent="0.2">
      <c r="D2719" s="86" t="s">
        <v>363</v>
      </c>
      <c r="E2719" s="104">
        <v>-2385816</v>
      </c>
      <c r="F2719" s="102" t="s">
        <v>294</v>
      </c>
      <c r="G2719" s="86" t="s">
        <v>679</v>
      </c>
      <c r="H2719" s="92">
        <v>-2385815.9999999995</v>
      </c>
      <c r="I2719" s="99">
        <v>-822632.73678961489</v>
      </c>
      <c r="J2719" s="99">
        <v>-56189.971750499244</v>
      </c>
      <c r="K2719" s="99">
        <v>-188350.57238481118</v>
      </c>
      <c r="L2719" s="99">
        <v>-6844.7277633887152</v>
      </c>
      <c r="M2719" s="99">
        <v>-796.66797756467395</v>
      </c>
      <c r="N2719" s="99">
        <v>-195991.96812576457</v>
      </c>
      <c r="O2719" s="99">
        <v>-169227.89418579199</v>
      </c>
      <c r="P2719" s="99">
        <v>-31936.063624222159</v>
      </c>
      <c r="Q2719" s="99">
        <v>-15204.183379137108</v>
      </c>
      <c r="R2719" s="99">
        <v>-714.35444234121428</v>
      </c>
      <c r="S2719" s="99">
        <v>-217082.49563149246</v>
      </c>
      <c r="T2719" s="99">
        <v>-6565.2322868743313</v>
      </c>
      <c r="U2719" s="99">
        <v>-122737.15655683263</v>
      </c>
      <c r="V2719" s="99">
        <v>-754690.45666442974</v>
      </c>
      <c r="W2719" s="99">
        <v>-140495.9709391107</v>
      </c>
      <c r="X2719" s="99">
        <v>-1024488.8164472474</v>
      </c>
      <c r="Y2719" s="99">
        <v>-46585.226156530982</v>
      </c>
      <c r="Z2719" s="99">
        <v>-785.02233270990803</v>
      </c>
      <c r="AA2719" s="99">
        <v>-47370.24848924089</v>
      </c>
      <c r="AB2719" s="99">
        <v>-842.72120949033945</v>
      </c>
      <c r="AC2719" s="99">
        <v>-17619.860665260956</v>
      </c>
      <c r="AD2719" s="99">
        <v>-3597.1808913891969</v>
      </c>
    </row>
    <row r="2720" spans="4:30" hidden="1" outlineLevel="1" x14ac:dyDescent="0.2">
      <c r="D2720" s="86"/>
      <c r="F2720" s="91" t="s">
        <v>209</v>
      </c>
      <c r="G2720" s="86" t="s">
        <v>687</v>
      </c>
      <c r="H2720" s="92">
        <v>14955.965197760082</v>
      </c>
      <c r="I2720" s="99">
        <v>7367.054062281989</v>
      </c>
      <c r="J2720" s="99">
        <v>364.17980643283352</v>
      </c>
      <c r="K2720" s="99">
        <v>1333.9697595327816</v>
      </c>
      <c r="L2720" s="99">
        <v>41.988631906874168</v>
      </c>
      <c r="M2720" s="99">
        <v>3.9375595436420303</v>
      </c>
      <c r="N2720" s="99">
        <v>1379.8959509832978</v>
      </c>
      <c r="O2720" s="99">
        <v>1014.0245305985168</v>
      </c>
      <c r="P2720" s="99">
        <v>188.94231258861035</v>
      </c>
      <c r="Q2720" s="99">
        <v>85.379512952841907</v>
      </c>
      <c r="R2720" s="99">
        <v>3.8394212595034367</v>
      </c>
      <c r="S2720" s="99">
        <v>1292.1857773994725</v>
      </c>
      <c r="T2720" s="99">
        <v>35.422474114148621</v>
      </c>
      <c r="U2720" s="99">
        <v>579.68275353162107</v>
      </c>
      <c r="V2720" s="99">
        <v>3063.639640598084</v>
      </c>
      <c r="W2720" s="99">
        <v>553.2425415200305</v>
      </c>
      <c r="X2720" s="99">
        <v>4231.987409763884</v>
      </c>
      <c r="Y2720" s="99">
        <v>311.40532429215233</v>
      </c>
      <c r="Z2720" s="99">
        <v>5.2159201485673483</v>
      </c>
      <c r="AA2720" s="99">
        <v>316.62124444071969</v>
      </c>
      <c r="AB2720" s="99">
        <v>4.040946457888225</v>
      </c>
      <c r="AC2720" s="99">
        <v>0</v>
      </c>
      <c r="AD2720" s="99">
        <v>0</v>
      </c>
    </row>
    <row r="2721" spans="4:30" hidden="1" outlineLevel="1" x14ac:dyDescent="0.2">
      <c r="D2721" s="86"/>
      <c r="F2721" s="91" t="s">
        <v>209</v>
      </c>
      <c r="G2721" s="86" t="s">
        <v>686</v>
      </c>
      <c r="H2721" s="92">
        <v>54.646377122199091</v>
      </c>
      <c r="I2721" s="99">
        <v>26.917875860488362</v>
      </c>
      <c r="J2721" s="99">
        <v>1.330646787383446</v>
      </c>
      <c r="K2721" s="99">
        <v>4.8740829217732564</v>
      </c>
      <c r="L2721" s="99">
        <v>0.15341882544443819</v>
      </c>
      <c r="M2721" s="99">
        <v>1.4387126535651641E-2</v>
      </c>
      <c r="N2721" s="99">
        <v>5.0418888737533463</v>
      </c>
      <c r="O2721" s="99">
        <v>3.7050612366058777</v>
      </c>
      <c r="P2721" s="99">
        <v>0.69036085144166925</v>
      </c>
      <c r="Q2721" s="99">
        <v>0.31196121424710499</v>
      </c>
      <c r="R2721" s="99">
        <v>1.4028547091647163E-2</v>
      </c>
      <c r="S2721" s="99">
        <v>4.7214118493862989</v>
      </c>
      <c r="T2721" s="99">
        <v>0.12942727891162831</v>
      </c>
      <c r="U2721" s="99">
        <v>2.1180553673304892</v>
      </c>
      <c r="V2721" s="99">
        <v>11.19398213040205</v>
      </c>
      <c r="W2721" s="99">
        <v>2.0214476407363757</v>
      </c>
      <c r="X2721" s="99">
        <v>15.462912417380544</v>
      </c>
      <c r="Y2721" s="99">
        <v>1.1378184265685694</v>
      </c>
      <c r="Z2721" s="99">
        <v>1.9058023718895548E-2</v>
      </c>
      <c r="AA2721" s="99">
        <v>1.1568764502874649</v>
      </c>
      <c r="AB2721" s="99">
        <v>1.4764883519617081E-2</v>
      </c>
      <c r="AC2721" s="99">
        <v>0</v>
      </c>
      <c r="AD2721" s="99">
        <v>0</v>
      </c>
    </row>
    <row r="2722" spans="4:30" hidden="1" outlineLevel="1" x14ac:dyDescent="0.2">
      <c r="D2722" s="86"/>
      <c r="F2722" s="91" t="s">
        <v>209</v>
      </c>
      <c r="G2722" s="86" t="s">
        <v>685</v>
      </c>
      <c r="H2722" s="92">
        <v>12.019936312227031</v>
      </c>
      <c r="I2722" s="99">
        <v>5.8521155289877971</v>
      </c>
      <c r="J2722" s="99">
        <v>0.28243075090495584</v>
      </c>
      <c r="K2722" s="99">
        <v>1.0274692622324335</v>
      </c>
      <c r="L2722" s="99">
        <v>3.1737558787124968E-2</v>
      </c>
      <c r="M2722" s="99">
        <v>3.9527450974513939E-3</v>
      </c>
      <c r="N2722" s="99">
        <v>1.0631595661170099</v>
      </c>
      <c r="O2722" s="99">
        <v>0.77626908677114959</v>
      </c>
      <c r="P2722" s="99">
        <v>0.14430751782473056</v>
      </c>
      <c r="Q2722" s="99">
        <v>8.5864692585455524E-2</v>
      </c>
      <c r="R2722" s="99">
        <v>0</v>
      </c>
      <c r="S2722" s="99">
        <v>1.0064412971813357</v>
      </c>
      <c r="T2722" s="99">
        <v>2.7105983614861669E-2</v>
      </c>
      <c r="U2722" s="99">
        <v>0.44374042779190115</v>
      </c>
      <c r="V2722" s="99">
        <v>3.0913989420322996</v>
      </c>
      <c r="W2722" s="99">
        <v>0</v>
      </c>
      <c r="X2722" s="99">
        <v>3.5622453534390623</v>
      </c>
      <c r="Y2722" s="99">
        <v>0.23363425233397025</v>
      </c>
      <c r="Z2722" s="99">
        <v>3.8946893337929965E-3</v>
      </c>
      <c r="AA2722" s="99">
        <v>0.23752894166776325</v>
      </c>
      <c r="AB2722" s="99">
        <v>3.119867230205233E-3</v>
      </c>
      <c r="AC2722" s="99">
        <v>1.0608215543763712E-2</v>
      </c>
      <c r="AD2722" s="99">
        <v>2.2867911551400226E-3</v>
      </c>
    </row>
    <row r="2723" spans="4:30" hidden="1" outlineLevel="1" x14ac:dyDescent="0.2">
      <c r="D2723" s="86"/>
      <c r="F2723" s="91" t="s">
        <v>209</v>
      </c>
      <c r="G2723" s="86" t="s">
        <v>684</v>
      </c>
      <c r="H2723" s="92">
        <v>7701.1549041173421</v>
      </c>
      <c r="I2723" s="99">
        <v>5147.0102807396506</v>
      </c>
      <c r="J2723" s="99">
        <v>242.61662817360607</v>
      </c>
      <c r="K2723" s="99">
        <v>880.95586709636314</v>
      </c>
      <c r="L2723" s="99">
        <v>27.226120288592654</v>
      </c>
      <c r="M2723" s="99">
        <v>0</v>
      </c>
      <c r="N2723" s="99">
        <v>908.18198738495585</v>
      </c>
      <c r="O2723" s="99">
        <v>660.56292240252924</v>
      </c>
      <c r="P2723" s="99">
        <v>123.02988874940385</v>
      </c>
      <c r="Q2723" s="99">
        <v>0</v>
      </c>
      <c r="R2723" s="99">
        <v>0</v>
      </c>
      <c r="S2723" s="99">
        <v>783.59281115193312</v>
      </c>
      <c r="T2723" s="99">
        <v>23.548661109665204</v>
      </c>
      <c r="U2723" s="99">
        <v>379.78661670290387</v>
      </c>
      <c r="V2723" s="99">
        <v>0</v>
      </c>
      <c r="W2723" s="99">
        <v>0</v>
      </c>
      <c r="X2723" s="99">
        <v>403.33527781256907</v>
      </c>
      <c r="Y2723" s="99">
        <v>199.1900776797298</v>
      </c>
      <c r="Z2723" s="99">
        <v>3.3232702277888055</v>
      </c>
      <c r="AA2723" s="99">
        <v>202.51334790751861</v>
      </c>
      <c r="AB2723" s="99">
        <v>2.6924057243938853</v>
      </c>
      <c r="AC2723" s="99">
        <v>9.2238079569940314</v>
      </c>
      <c r="AD2723" s="99">
        <v>1.9883572657197828</v>
      </c>
    </row>
    <row r="2724" spans="4:30" hidden="1" outlineLevel="1" x14ac:dyDescent="0.2">
      <c r="D2724" s="86"/>
      <c r="F2724" s="91" t="s">
        <v>209</v>
      </c>
      <c r="G2724" s="86" t="s">
        <v>683</v>
      </c>
      <c r="H2724" s="92">
        <v>3178.3613500699157</v>
      </c>
      <c r="I2724" s="99">
        <v>2376.465395168681</v>
      </c>
      <c r="J2724" s="99">
        <v>114.57015410287076</v>
      </c>
      <c r="K2724" s="99">
        <v>345.7059005997142</v>
      </c>
      <c r="L2724" s="99">
        <v>0</v>
      </c>
      <c r="M2724" s="99">
        <v>0</v>
      </c>
      <c r="N2724" s="99">
        <v>345.7059005997142</v>
      </c>
      <c r="O2724" s="99">
        <v>220.28514543179381</v>
      </c>
      <c r="P2724" s="99">
        <v>0</v>
      </c>
      <c r="Q2724" s="99">
        <v>0</v>
      </c>
      <c r="R2724" s="99">
        <v>0</v>
      </c>
      <c r="S2724" s="99">
        <v>220.28514543179381</v>
      </c>
      <c r="T2724" s="99">
        <v>5.9560482036684386</v>
      </c>
      <c r="U2724" s="99">
        <v>0</v>
      </c>
      <c r="V2724" s="99">
        <v>0</v>
      </c>
      <c r="W2724" s="99">
        <v>0</v>
      </c>
      <c r="X2724" s="99">
        <v>5.9560482036684386</v>
      </c>
      <c r="Y2724" s="99">
        <v>81.250874641913228</v>
      </c>
      <c r="Z2724" s="99">
        <v>0</v>
      </c>
      <c r="AA2724" s="99">
        <v>81.250874641913228</v>
      </c>
      <c r="AB2724" s="99">
        <v>0.84314293990224687</v>
      </c>
      <c r="AC2724" s="99">
        <v>28.627945667142455</v>
      </c>
      <c r="AD2724" s="99">
        <v>4.6567433142293346</v>
      </c>
    </row>
    <row r="2725" spans="4:30" hidden="1" outlineLevel="1" x14ac:dyDescent="0.2">
      <c r="D2725" s="86"/>
      <c r="F2725" s="91" t="s">
        <v>209</v>
      </c>
      <c r="G2725" s="86" t="s">
        <v>682</v>
      </c>
      <c r="H2725" s="92">
        <v>3937.2258924140488</v>
      </c>
      <c r="I2725" s="99">
        <v>1477.3538093314869</v>
      </c>
      <c r="J2725" s="99">
        <v>95.742073201740169</v>
      </c>
      <c r="K2725" s="99">
        <v>321.2250343897831</v>
      </c>
      <c r="L2725" s="99">
        <v>10.20926084871193</v>
      </c>
      <c r="M2725" s="99">
        <v>0.9411745018483022</v>
      </c>
      <c r="N2725" s="99">
        <v>332.37546974034336</v>
      </c>
      <c r="O2725" s="99">
        <v>292.86534598920866</v>
      </c>
      <c r="P2725" s="99">
        <v>54.291599929281155</v>
      </c>
      <c r="Q2725" s="99">
        <v>24.668713364043441</v>
      </c>
      <c r="R2725" s="99">
        <v>1.1430035739989828</v>
      </c>
      <c r="S2725" s="99">
        <v>372.96866285653226</v>
      </c>
      <c r="T2725" s="99">
        <v>11.223155037026448</v>
      </c>
      <c r="U2725" s="99">
        <v>197.06178927043086</v>
      </c>
      <c r="V2725" s="99">
        <v>1118.8350235875857</v>
      </c>
      <c r="W2725" s="99">
        <v>212.26918993093457</v>
      </c>
      <c r="X2725" s="99">
        <v>1539.3891578259777</v>
      </c>
      <c r="Y2725" s="99">
        <v>79.346050206125327</v>
      </c>
      <c r="Z2725" s="99">
        <v>1.2916272074943798</v>
      </c>
      <c r="AA2725" s="99">
        <v>80.637677413619713</v>
      </c>
      <c r="AB2725" s="99">
        <v>1.4407062509697361</v>
      </c>
      <c r="AC2725" s="99">
        <v>31.153343454481256</v>
      </c>
      <c r="AD2725" s="99">
        <v>6.164992338897104</v>
      </c>
    </row>
    <row r="2726" spans="4:30" hidden="1" outlineLevel="1" x14ac:dyDescent="0.2">
      <c r="D2726" s="86"/>
      <c r="F2726" s="91" t="s">
        <v>209</v>
      </c>
      <c r="G2726" s="86" t="s">
        <v>681</v>
      </c>
      <c r="H2726" s="92">
        <v>2967.6263422041866</v>
      </c>
      <c r="I2726" s="99">
        <v>2120.3719663686825</v>
      </c>
      <c r="J2726" s="99">
        <v>362.86546339700959</v>
      </c>
      <c r="K2726" s="99">
        <v>104.48569622589896</v>
      </c>
      <c r="L2726" s="99">
        <v>17.466133784068106</v>
      </c>
      <c r="M2726" s="99">
        <v>2.7595653793910531</v>
      </c>
      <c r="N2726" s="99">
        <v>124.71139538935812</v>
      </c>
      <c r="O2726" s="99">
        <v>19.497275074692681</v>
      </c>
      <c r="P2726" s="99">
        <v>5.0074403511599392</v>
      </c>
      <c r="Q2726" s="99">
        <v>9.5776705634668726</v>
      </c>
      <c r="R2726" s="99">
        <v>1.671635564918273</v>
      </c>
      <c r="S2726" s="99">
        <v>35.754021554237767</v>
      </c>
      <c r="T2726" s="99">
        <v>0.13559871109558552</v>
      </c>
      <c r="U2726" s="99">
        <v>2.9810842897236074</v>
      </c>
      <c r="V2726" s="99">
        <v>14.092378677340534</v>
      </c>
      <c r="W2726" s="99">
        <v>2.5083872372040541</v>
      </c>
      <c r="X2726" s="99">
        <v>19.717448915363782</v>
      </c>
      <c r="Y2726" s="99">
        <v>5.3364440731968887</v>
      </c>
      <c r="Z2726" s="99">
        <v>8.4543939489965886E-2</v>
      </c>
      <c r="AA2726" s="99">
        <v>5.4209880126868546</v>
      </c>
      <c r="AB2726" s="99">
        <v>0.15206164118107932</v>
      </c>
      <c r="AC2726" s="99">
        <v>234.02775353774967</v>
      </c>
      <c r="AD2726" s="99">
        <v>64.605243387917099</v>
      </c>
    </row>
    <row r="2727" spans="4:30" collapsed="1" x14ac:dyDescent="0.2">
      <c r="D2727" s="86" t="s">
        <v>293</v>
      </c>
      <c r="E2727" s="104">
        <v>32807</v>
      </c>
      <c r="F2727" s="102" t="s">
        <v>209</v>
      </c>
      <c r="G2727" s="86" t="s">
        <v>679</v>
      </c>
      <c r="H2727" s="92">
        <v>32807</v>
      </c>
      <c r="I2727" s="99">
        <v>18521.025505279962</v>
      </c>
      <c r="J2727" s="99">
        <v>1181.5872028463486</v>
      </c>
      <c r="K2727" s="99">
        <v>2992.2438100285472</v>
      </c>
      <c r="L2727" s="99">
        <v>97.075303212478445</v>
      </c>
      <c r="M2727" s="99">
        <v>7.6566392965144887</v>
      </c>
      <c r="N2727" s="99">
        <v>3096.9757525375403</v>
      </c>
      <c r="O2727" s="99">
        <v>2211.716549820118</v>
      </c>
      <c r="P2727" s="99">
        <v>372.10590998772165</v>
      </c>
      <c r="Q2727" s="99">
        <v>120.02372278718478</v>
      </c>
      <c r="R2727" s="99">
        <v>6.6680889455123404</v>
      </c>
      <c r="S2727" s="99">
        <v>2710.5142715405368</v>
      </c>
      <c r="T2727" s="99">
        <v>76.442470438130783</v>
      </c>
      <c r="U2727" s="99">
        <v>1162.0740395898019</v>
      </c>
      <c r="V2727" s="99">
        <v>4210.8524239354447</v>
      </c>
      <c r="W2727" s="99">
        <v>770.04156632890556</v>
      </c>
      <c r="X2727" s="99">
        <v>6219.4105002922834</v>
      </c>
      <c r="Y2727" s="99">
        <v>677.9002235720202</v>
      </c>
      <c r="Z2727" s="99">
        <v>9.9383142363931878</v>
      </c>
      <c r="AA2727" s="99">
        <v>687.83853780841343</v>
      </c>
      <c r="AB2727" s="99">
        <v>9.187147765084994</v>
      </c>
      <c r="AC2727" s="99">
        <v>303.04345883191115</v>
      </c>
      <c r="AD2727" s="99">
        <v>77.417623097918465</v>
      </c>
    </row>
    <row r="2728" spans="4:30" hidden="1" outlineLevel="1" x14ac:dyDescent="0.2">
      <c r="D2728" s="86"/>
      <c r="F2728" s="91" t="s">
        <v>209</v>
      </c>
      <c r="G2728" s="86" t="s">
        <v>687</v>
      </c>
      <c r="H2728" s="92">
        <v>486089.15546517645</v>
      </c>
      <c r="I2728" s="99">
        <v>239439.2498277057</v>
      </c>
      <c r="J2728" s="99">
        <v>11836.337689052651</v>
      </c>
      <c r="K2728" s="99">
        <v>43355.826605192124</v>
      </c>
      <c r="L2728" s="99">
        <v>1364.6874911027078</v>
      </c>
      <c r="M2728" s="99">
        <v>127.97602614436782</v>
      </c>
      <c r="N2728" s="99">
        <v>44848.490122439194</v>
      </c>
      <c r="O2728" s="99">
        <v>32957.172685412923</v>
      </c>
      <c r="P2728" s="99">
        <v>6140.8814438529189</v>
      </c>
      <c r="Q2728" s="99">
        <v>2774.9499812617014</v>
      </c>
      <c r="R2728" s="99">
        <v>124.78639879334436</v>
      </c>
      <c r="S2728" s="99">
        <v>41997.79050932089</v>
      </c>
      <c r="T2728" s="99">
        <v>1151.2784563855726</v>
      </c>
      <c r="U2728" s="99">
        <v>18840.475781804758</v>
      </c>
      <c r="V2728" s="99">
        <v>99572.443894894386</v>
      </c>
      <c r="W2728" s="99">
        <v>17981.133027452859</v>
      </c>
      <c r="X2728" s="99">
        <v>137545.33116053758</v>
      </c>
      <c r="Y2728" s="99">
        <v>10121.095435231562</v>
      </c>
      <c r="Z2728" s="99">
        <v>169.52447979556814</v>
      </c>
      <c r="AA2728" s="99">
        <v>10290.61991502713</v>
      </c>
      <c r="AB2728" s="99">
        <v>131.3362410932238</v>
      </c>
      <c r="AC2728" s="99">
        <v>0</v>
      </c>
      <c r="AD2728" s="99">
        <v>0</v>
      </c>
    </row>
    <row r="2729" spans="4:30" hidden="1" outlineLevel="1" x14ac:dyDescent="0.2">
      <c r="D2729" s="86"/>
      <c r="F2729" s="91" t="s">
        <v>209</v>
      </c>
      <c r="G2729" s="86" t="s">
        <v>686</v>
      </c>
      <c r="H2729" s="92">
        <v>1776.0813797921621</v>
      </c>
      <c r="I2729" s="99">
        <v>874.86747735284075</v>
      </c>
      <c r="J2729" s="99">
        <v>43.247825503000023</v>
      </c>
      <c r="K2729" s="99">
        <v>158.41430625064814</v>
      </c>
      <c r="L2729" s="99">
        <v>4.9863199269757068</v>
      </c>
      <c r="M2729" s="99">
        <v>0.46760112736374393</v>
      </c>
      <c r="N2729" s="99">
        <v>163.86822730498758</v>
      </c>
      <c r="O2729" s="99">
        <v>120.41951580084196</v>
      </c>
      <c r="P2729" s="99">
        <v>22.437664089627564</v>
      </c>
      <c r="Q2729" s="99">
        <v>10.139162612786574</v>
      </c>
      <c r="R2729" s="99">
        <v>0.45594680905004431</v>
      </c>
      <c r="S2729" s="99">
        <v>153.45228931230614</v>
      </c>
      <c r="T2729" s="99">
        <v>4.206562122097715</v>
      </c>
      <c r="U2729" s="99">
        <v>68.839672406322293</v>
      </c>
      <c r="V2729" s="99">
        <v>363.81960295510271</v>
      </c>
      <c r="W2729" s="99">
        <v>65.699790251570008</v>
      </c>
      <c r="X2729" s="99">
        <v>502.56562773509268</v>
      </c>
      <c r="Y2729" s="99">
        <v>36.980642220688317</v>
      </c>
      <c r="Z2729" s="99">
        <v>0.61941162150742801</v>
      </c>
      <c r="AA2729" s="99">
        <v>37.600053842195742</v>
      </c>
      <c r="AB2729" s="99">
        <v>0.47987874173893208</v>
      </c>
      <c r="AC2729" s="99">
        <v>0</v>
      </c>
      <c r="AD2729" s="99">
        <v>0</v>
      </c>
    </row>
    <row r="2730" spans="4:30" hidden="1" outlineLevel="1" x14ac:dyDescent="0.2">
      <c r="D2730" s="86"/>
      <c r="F2730" s="91" t="s">
        <v>209</v>
      </c>
      <c r="G2730" s="86" t="s">
        <v>685</v>
      </c>
      <c r="H2730" s="92">
        <v>390.66423420339993</v>
      </c>
      <c r="I2730" s="99">
        <v>190.20169260599494</v>
      </c>
      <c r="J2730" s="99">
        <v>9.1793824985194945</v>
      </c>
      <c r="K2730" s="99">
        <v>33.394144700189024</v>
      </c>
      <c r="L2730" s="99">
        <v>1.0315137099724241</v>
      </c>
      <c r="M2730" s="99">
        <v>0.1284695772411282</v>
      </c>
      <c r="N2730" s="99">
        <v>34.554127987402573</v>
      </c>
      <c r="O2730" s="99">
        <v>25.229798265298477</v>
      </c>
      <c r="P2730" s="99">
        <v>4.6901900705950279</v>
      </c>
      <c r="Q2730" s="99">
        <v>2.7907189774279524</v>
      </c>
      <c r="R2730" s="99">
        <v>0</v>
      </c>
      <c r="S2730" s="99">
        <v>32.710707313321457</v>
      </c>
      <c r="T2730" s="99">
        <v>0.88098123452268662</v>
      </c>
      <c r="U2730" s="99">
        <v>14.422165800668333</v>
      </c>
      <c r="V2730" s="99">
        <v>100.47465884471802</v>
      </c>
      <c r="W2730" s="99">
        <v>0</v>
      </c>
      <c r="X2730" s="99">
        <v>115.77780587990904</v>
      </c>
      <c r="Y2730" s="99">
        <v>7.5934301065213869</v>
      </c>
      <c r="Z2730" s="99">
        <v>0.12658268617435689</v>
      </c>
      <c r="AA2730" s="99">
        <v>7.7200127926957443</v>
      </c>
      <c r="AB2730" s="99">
        <v>0.10139991682523225</v>
      </c>
      <c r="AC2730" s="99">
        <v>0.3447813943451099</v>
      </c>
      <c r="AD2730" s="99">
        <v>7.4323814386364567E-2</v>
      </c>
    </row>
    <row r="2731" spans="4:30" hidden="1" outlineLevel="1" x14ac:dyDescent="0.2">
      <c r="D2731" s="86"/>
      <c r="F2731" s="91" t="s">
        <v>209</v>
      </c>
      <c r="G2731" s="86" t="s">
        <v>684</v>
      </c>
      <c r="H2731" s="92">
        <v>250297.98036769603</v>
      </c>
      <c r="I2731" s="99">
        <v>167284.81562059405</v>
      </c>
      <c r="J2731" s="99">
        <v>7885.3695051643635</v>
      </c>
      <c r="K2731" s="99">
        <v>28632.260624884118</v>
      </c>
      <c r="L2731" s="99">
        <v>884.88583937447083</v>
      </c>
      <c r="M2731" s="99">
        <v>0</v>
      </c>
      <c r="N2731" s="99">
        <v>29517.146464258589</v>
      </c>
      <c r="O2731" s="99">
        <v>21469.190977413044</v>
      </c>
      <c r="P2731" s="99">
        <v>3998.6382642912899</v>
      </c>
      <c r="Q2731" s="99">
        <v>0</v>
      </c>
      <c r="R2731" s="99">
        <v>0</v>
      </c>
      <c r="S2731" s="99">
        <v>25467.829241704334</v>
      </c>
      <c r="T2731" s="99">
        <v>765.36342788810123</v>
      </c>
      <c r="U2731" s="99">
        <v>12343.580192185775</v>
      </c>
      <c r="V2731" s="99">
        <v>0</v>
      </c>
      <c r="W2731" s="99">
        <v>0</v>
      </c>
      <c r="X2731" s="99">
        <v>13108.943620073876</v>
      </c>
      <c r="Y2731" s="99">
        <v>6473.9477095656675</v>
      </c>
      <c r="Z2731" s="99">
        <v>108.0107901461525</v>
      </c>
      <c r="AA2731" s="99">
        <v>6581.95849971182</v>
      </c>
      <c r="AB2731" s="99">
        <v>87.506838069952039</v>
      </c>
      <c r="AC2731" s="99">
        <v>299.78626993994999</v>
      </c>
      <c r="AD2731" s="99">
        <v>64.624308179155804</v>
      </c>
    </row>
    <row r="2732" spans="4:30" hidden="1" outlineLevel="1" x14ac:dyDescent="0.2">
      <c r="D2732" s="86"/>
      <c r="F2732" s="91" t="s">
        <v>209</v>
      </c>
      <c r="G2732" s="86" t="s">
        <v>683</v>
      </c>
      <c r="H2732" s="92">
        <v>103301.055063302</v>
      </c>
      <c r="I2732" s="99">
        <v>77238.348823034714</v>
      </c>
      <c r="J2732" s="99">
        <v>3723.6854133439879</v>
      </c>
      <c r="K2732" s="99">
        <v>11235.910691140869</v>
      </c>
      <c r="L2732" s="99">
        <v>0</v>
      </c>
      <c r="M2732" s="99">
        <v>0</v>
      </c>
      <c r="N2732" s="99">
        <v>11235.910691140869</v>
      </c>
      <c r="O2732" s="99">
        <v>7159.5660252339339</v>
      </c>
      <c r="P2732" s="99">
        <v>0</v>
      </c>
      <c r="Q2732" s="99">
        <v>0</v>
      </c>
      <c r="R2732" s="99">
        <v>0</v>
      </c>
      <c r="S2732" s="99">
        <v>7159.5660252339339</v>
      </c>
      <c r="T2732" s="99">
        <v>193.57964550924964</v>
      </c>
      <c r="U2732" s="99">
        <v>0</v>
      </c>
      <c r="V2732" s="99">
        <v>0</v>
      </c>
      <c r="W2732" s="99">
        <v>0</v>
      </c>
      <c r="X2732" s="99">
        <v>193.57964550924964</v>
      </c>
      <c r="Y2732" s="99">
        <v>2640.7636359978692</v>
      </c>
      <c r="Z2732" s="99">
        <v>0</v>
      </c>
      <c r="AA2732" s="99">
        <v>2640.7636359978692</v>
      </c>
      <c r="AB2732" s="99">
        <v>27.403289200946404</v>
      </c>
      <c r="AC2732" s="99">
        <v>930.44706563828811</v>
      </c>
      <c r="AD2732" s="99">
        <v>151.35047420215017</v>
      </c>
    </row>
    <row r="2733" spans="4:30" hidden="1" outlineLevel="1" x14ac:dyDescent="0.2">
      <c r="D2733" s="86"/>
      <c r="F2733" s="91" t="s">
        <v>209</v>
      </c>
      <c r="G2733" s="86" t="s">
        <v>682</v>
      </c>
      <c r="H2733" s="92">
        <v>127965.18202688791</v>
      </c>
      <c r="I2733" s="99">
        <v>48016.002712332833</v>
      </c>
      <c r="J2733" s="99">
        <v>3111.7472453124606</v>
      </c>
      <c r="K2733" s="99">
        <v>10440.249333034499</v>
      </c>
      <c r="L2733" s="99">
        <v>331.81482560666217</v>
      </c>
      <c r="M2733" s="99">
        <v>30.589447935952474</v>
      </c>
      <c r="N2733" s="99">
        <v>10802.653606577112</v>
      </c>
      <c r="O2733" s="99">
        <v>9518.5209924286119</v>
      </c>
      <c r="P2733" s="99">
        <v>1764.5506397962165</v>
      </c>
      <c r="Q2733" s="99">
        <v>801.76664541425089</v>
      </c>
      <c r="R2733" s="99">
        <v>37.149166545403219</v>
      </c>
      <c r="S2733" s="99">
        <v>12121.987444184482</v>
      </c>
      <c r="T2733" s="99">
        <v>364.76776199104654</v>
      </c>
      <c r="U2733" s="99">
        <v>6404.7754494150904</v>
      </c>
      <c r="V2733" s="99">
        <v>36363.655874379925</v>
      </c>
      <c r="W2733" s="99">
        <v>6899.0365984709815</v>
      </c>
      <c r="X2733" s="99">
        <v>50032.235684257044</v>
      </c>
      <c r="Y2733" s="99">
        <v>2578.8542580969201</v>
      </c>
      <c r="Z2733" s="99">
        <v>41.979636229751186</v>
      </c>
      <c r="AA2733" s="99">
        <v>2620.8338943266713</v>
      </c>
      <c r="AB2733" s="99">
        <v>46.824907356174066</v>
      </c>
      <c r="AC2733" s="99">
        <v>1012.525919221405</v>
      </c>
      <c r="AD2733" s="99">
        <v>200.37061331973337</v>
      </c>
    </row>
    <row r="2734" spans="4:30" hidden="1" outlineLevel="1" x14ac:dyDescent="0.2">
      <c r="D2734" s="86"/>
      <c r="F2734" s="91" t="s">
        <v>209</v>
      </c>
      <c r="G2734" s="86" t="s">
        <v>681</v>
      </c>
      <c r="H2734" s="92">
        <v>96451.881462942096</v>
      </c>
      <c r="I2734" s="99">
        <v>68914.965017339826</v>
      </c>
      <c r="J2734" s="99">
        <v>11793.619757590033</v>
      </c>
      <c r="K2734" s="99">
        <v>3395.9268536038571</v>
      </c>
      <c r="L2734" s="99">
        <v>567.67303935763312</v>
      </c>
      <c r="M2734" s="99">
        <v>89.689617953914009</v>
      </c>
      <c r="N2734" s="99">
        <v>4053.2895109154042</v>
      </c>
      <c r="O2734" s="99">
        <v>633.68788637920909</v>
      </c>
      <c r="P2734" s="99">
        <v>162.74860359411133</v>
      </c>
      <c r="Q2734" s="99">
        <v>311.28728463586884</v>
      </c>
      <c r="R2734" s="99">
        <v>54.330423296142193</v>
      </c>
      <c r="S2734" s="99">
        <v>1162.0541979053316</v>
      </c>
      <c r="T2734" s="99">
        <v>4.4071420391170228</v>
      </c>
      <c r="U2734" s="99">
        <v>96.889283011923382</v>
      </c>
      <c r="V2734" s="99">
        <v>458.02142216738031</v>
      </c>
      <c r="W2734" s="99">
        <v>81.525987630324053</v>
      </c>
      <c r="X2734" s="99">
        <v>640.84383484874479</v>
      </c>
      <c r="Y2734" s="99">
        <v>173.44167082682944</v>
      </c>
      <c r="Z2734" s="99">
        <v>2.7477927103314812</v>
      </c>
      <c r="AA2734" s="99">
        <v>176.18946353716092</v>
      </c>
      <c r="AB2734" s="99">
        <v>4.942209597507599</v>
      </c>
      <c r="AC2734" s="99">
        <v>7606.2194293962702</v>
      </c>
      <c r="AD2734" s="99">
        <v>2099.7580418118432</v>
      </c>
    </row>
    <row r="2735" spans="4:30" collapsed="1" x14ac:dyDescent="0.2">
      <c r="D2735" s="86" t="s">
        <v>292</v>
      </c>
      <c r="E2735" s="112">
        <v>1066272</v>
      </c>
      <c r="F2735" s="102" t="s">
        <v>209</v>
      </c>
      <c r="G2735" s="86" t="s">
        <v>679</v>
      </c>
      <c r="H2735" s="92">
        <v>1066272.0000000002</v>
      </c>
      <c r="I2735" s="99">
        <v>601958.45117096591</v>
      </c>
      <c r="J2735" s="99">
        <v>38403.186818465016</v>
      </c>
      <c r="K2735" s="99">
        <v>97251.982558806325</v>
      </c>
      <c r="L2735" s="99">
        <v>3155.0790290784225</v>
      </c>
      <c r="M2735" s="99">
        <v>248.85116273883918</v>
      </c>
      <c r="N2735" s="99">
        <v>100655.91275062358</v>
      </c>
      <c r="O2735" s="99">
        <v>71883.787880933858</v>
      </c>
      <c r="P2735" s="99">
        <v>12093.946805694759</v>
      </c>
      <c r="Q2735" s="99">
        <v>3900.9337929020357</v>
      </c>
      <c r="R2735" s="99">
        <v>216.72193544393983</v>
      </c>
      <c r="S2735" s="99">
        <v>88095.390414974609</v>
      </c>
      <c r="T2735" s="99">
        <v>2484.4839771697075</v>
      </c>
      <c r="U2735" s="99">
        <v>37768.982544624545</v>
      </c>
      <c r="V2735" s="99">
        <v>136858.41545324153</v>
      </c>
      <c r="W2735" s="99">
        <v>25027.395403805735</v>
      </c>
      <c r="X2735" s="99">
        <v>202139.27737884151</v>
      </c>
      <c r="Y2735" s="99">
        <v>22032.676782046059</v>
      </c>
      <c r="Z2735" s="99">
        <v>323.00869318948509</v>
      </c>
      <c r="AA2735" s="99">
        <v>22355.685475235543</v>
      </c>
      <c r="AB2735" s="99">
        <v>298.59476397636809</v>
      </c>
      <c r="AC2735" s="99">
        <v>9849.3234655902579</v>
      </c>
      <c r="AD2735" s="99">
        <v>2516.1777613272689</v>
      </c>
    </row>
    <row r="2736" spans="4:30" hidden="1" outlineLevel="1" x14ac:dyDescent="0.2">
      <c r="D2736" s="86"/>
      <c r="F2736" s="91" t="s">
        <v>209</v>
      </c>
      <c r="G2736" s="86" t="s">
        <v>687</v>
      </c>
      <c r="H2736" s="92">
        <v>677653.79385685979</v>
      </c>
      <c r="I2736" s="99">
        <v>333800.73227247596</v>
      </c>
      <c r="J2736" s="99">
        <v>16500.962941009471</v>
      </c>
      <c r="K2736" s="99">
        <v>60442.081569773763</v>
      </c>
      <c r="L2736" s="99">
        <v>1902.5021343867479</v>
      </c>
      <c r="M2736" s="99">
        <v>178.41056247482661</v>
      </c>
      <c r="N2736" s="99">
        <v>62522.994266635338</v>
      </c>
      <c r="O2736" s="99">
        <v>45945.384409353952</v>
      </c>
      <c r="P2736" s="99">
        <v>8560.9636859101793</v>
      </c>
      <c r="Q2736" s="99">
        <v>3868.5400845148688</v>
      </c>
      <c r="R2736" s="99">
        <v>173.96392331180684</v>
      </c>
      <c r="S2736" s="99">
        <v>58548.852103090809</v>
      </c>
      <c r="T2736" s="99">
        <v>1604.9899591130547</v>
      </c>
      <c r="U2736" s="99">
        <v>26265.387219738004</v>
      </c>
      <c r="V2736" s="99">
        <v>138813.30947283085</v>
      </c>
      <c r="W2736" s="99">
        <v>25067.382962365333</v>
      </c>
      <c r="X2736" s="99">
        <v>191751.06961404724</v>
      </c>
      <c r="Y2736" s="99">
        <v>14109.754645952738</v>
      </c>
      <c r="Z2736" s="99">
        <v>236.33299692757151</v>
      </c>
      <c r="AA2736" s="99">
        <v>14346.087642880309</v>
      </c>
      <c r="AB2736" s="99">
        <v>183.09501672085418</v>
      </c>
      <c r="AC2736" s="99">
        <v>0</v>
      </c>
      <c r="AD2736" s="99">
        <v>0</v>
      </c>
    </row>
    <row r="2737" spans="4:30" hidden="1" outlineLevel="1" x14ac:dyDescent="0.2">
      <c r="D2737" s="86"/>
      <c r="F2737" s="91" t="s">
        <v>209</v>
      </c>
      <c r="G2737" s="86" t="s">
        <v>686</v>
      </c>
      <c r="H2737" s="92">
        <v>2476.0237328538992</v>
      </c>
      <c r="I2737" s="99">
        <v>1219.6471747714306</v>
      </c>
      <c r="J2737" s="99">
        <v>60.291517921483432</v>
      </c>
      <c r="K2737" s="99">
        <v>220.8443747921564</v>
      </c>
      <c r="L2737" s="99">
        <v>6.9513968330882072</v>
      </c>
      <c r="M2737" s="99">
        <v>0.65187975170223</v>
      </c>
      <c r="N2737" s="99">
        <v>228.44765137694685</v>
      </c>
      <c r="O2737" s="99">
        <v>167.87607956148429</v>
      </c>
      <c r="P2737" s="99">
        <v>31.280204515303648</v>
      </c>
      <c r="Q2737" s="99">
        <v>14.134941983042623</v>
      </c>
      <c r="R2737" s="99">
        <v>0.63563254081241649</v>
      </c>
      <c r="S2737" s="99">
        <v>213.92685860064296</v>
      </c>
      <c r="T2737" s="99">
        <v>5.8643414465935306</v>
      </c>
      <c r="U2737" s="99">
        <v>95.968948596199823</v>
      </c>
      <c r="V2737" s="99">
        <v>507.19858990905698</v>
      </c>
      <c r="W2737" s="99">
        <v>91.591658894282631</v>
      </c>
      <c r="X2737" s="99">
        <v>700.62353884613299</v>
      </c>
      <c r="Y2737" s="99">
        <v>51.554477647481534</v>
      </c>
      <c r="Z2737" s="99">
        <v>0.86351779412122442</v>
      </c>
      <c r="AA2737" s="99">
        <v>52.417995441602756</v>
      </c>
      <c r="AB2737" s="99">
        <v>0.66899589565918738</v>
      </c>
      <c r="AC2737" s="99">
        <v>0</v>
      </c>
      <c r="AD2737" s="99">
        <v>0</v>
      </c>
    </row>
    <row r="2738" spans="4:30" hidden="1" outlineLevel="1" x14ac:dyDescent="0.2">
      <c r="D2738" s="86"/>
      <c r="F2738" s="91" t="s">
        <v>209</v>
      </c>
      <c r="G2738" s="86" t="s">
        <v>685</v>
      </c>
      <c r="H2738" s="92">
        <v>544.62251925528619</v>
      </c>
      <c r="I2738" s="99">
        <v>265.15896753364729</v>
      </c>
      <c r="J2738" s="99">
        <v>12.796918642285227</v>
      </c>
      <c r="K2738" s="99">
        <v>46.554564310392735</v>
      </c>
      <c r="L2738" s="99">
        <v>1.4380266893822016</v>
      </c>
      <c r="M2738" s="99">
        <v>0.17909861891348919</v>
      </c>
      <c r="N2738" s="99">
        <v>48.171689618688426</v>
      </c>
      <c r="O2738" s="99">
        <v>35.172700975731971</v>
      </c>
      <c r="P2738" s="99">
        <v>6.538564087501415</v>
      </c>
      <c r="Q2738" s="99">
        <v>3.8905235415766657</v>
      </c>
      <c r="R2738" s="99">
        <v>0</v>
      </c>
      <c r="S2738" s="99">
        <v>45.601788604810046</v>
      </c>
      <c r="T2738" s="99">
        <v>1.2281703246798066</v>
      </c>
      <c r="U2738" s="99">
        <v>20.105849432297635</v>
      </c>
      <c r="V2738" s="99">
        <v>140.07108158469225</v>
      </c>
      <c r="W2738" s="99">
        <v>0</v>
      </c>
      <c r="X2738" s="99">
        <v>161.40510134166971</v>
      </c>
      <c r="Y2738" s="99">
        <v>10.585952519649986</v>
      </c>
      <c r="Z2738" s="99">
        <v>0.17646811610219207</v>
      </c>
      <c r="AA2738" s="99">
        <v>10.762420635752179</v>
      </c>
      <c r="AB2738" s="99">
        <v>0.14136097783878945</v>
      </c>
      <c r="AC2738" s="99">
        <v>0.48065754461366517</v>
      </c>
      <c r="AD2738" s="99">
        <v>0.10361435598091889</v>
      </c>
    </row>
    <row r="2739" spans="4:30" hidden="1" outlineLevel="1" x14ac:dyDescent="0.2">
      <c r="D2739" s="86"/>
      <c r="F2739" s="91" t="s">
        <v>209</v>
      </c>
      <c r="G2739" s="86" t="s">
        <v>684</v>
      </c>
      <c r="H2739" s="92">
        <v>348938.81931712921</v>
      </c>
      <c r="I2739" s="99">
        <v>233210.69537430175</v>
      </c>
      <c r="J2739" s="99">
        <v>10992.943374809842</v>
      </c>
      <c r="K2739" s="99">
        <v>39916.052067820987</v>
      </c>
      <c r="L2739" s="99">
        <v>1233.613709420187</v>
      </c>
      <c r="M2739" s="99">
        <v>0</v>
      </c>
      <c r="N2739" s="99">
        <v>41149.665777241171</v>
      </c>
      <c r="O2739" s="99">
        <v>29930.062321506965</v>
      </c>
      <c r="P2739" s="99">
        <v>5574.4761214948057</v>
      </c>
      <c r="Q2739" s="99">
        <v>0</v>
      </c>
      <c r="R2739" s="99">
        <v>0</v>
      </c>
      <c r="S2739" s="99">
        <v>35504.538443001773</v>
      </c>
      <c r="T2739" s="99">
        <v>1066.9882772663902</v>
      </c>
      <c r="U2739" s="99">
        <v>17208.106482042935</v>
      </c>
      <c r="V2739" s="99">
        <v>0</v>
      </c>
      <c r="W2739" s="99">
        <v>0</v>
      </c>
      <c r="X2739" s="99">
        <v>18275.094759309326</v>
      </c>
      <c r="Y2739" s="99">
        <v>9025.2892443563196</v>
      </c>
      <c r="Z2739" s="99">
        <v>150.57715420532773</v>
      </c>
      <c r="AA2739" s="99">
        <v>9175.8663985616477</v>
      </c>
      <c r="AB2739" s="99">
        <v>121.99272528467081</v>
      </c>
      <c r="AC2739" s="99">
        <v>417.93012842796838</v>
      </c>
      <c r="AD2739" s="99">
        <v>90.092336191024472</v>
      </c>
    </row>
    <row r="2740" spans="4:30" hidden="1" outlineLevel="1" x14ac:dyDescent="0.2">
      <c r="D2740" s="86"/>
      <c r="F2740" s="91" t="s">
        <v>209</v>
      </c>
      <c r="G2740" s="86" t="s">
        <v>683</v>
      </c>
      <c r="H2740" s="92">
        <v>144011.34254079856</v>
      </c>
      <c r="I2740" s="99">
        <v>107677.48986516676</v>
      </c>
      <c r="J2740" s="99">
        <v>5191.166104224636</v>
      </c>
      <c r="K2740" s="99">
        <v>15663.911489656628</v>
      </c>
      <c r="L2740" s="99">
        <v>0</v>
      </c>
      <c r="M2740" s="99">
        <v>0</v>
      </c>
      <c r="N2740" s="99">
        <v>15663.911489656628</v>
      </c>
      <c r="O2740" s="99">
        <v>9981.1053688813117</v>
      </c>
      <c r="P2740" s="99">
        <v>0</v>
      </c>
      <c r="Q2740" s="99">
        <v>0</v>
      </c>
      <c r="R2740" s="99">
        <v>0</v>
      </c>
      <c r="S2740" s="99">
        <v>9981.1053688813117</v>
      </c>
      <c r="T2740" s="99">
        <v>269.86815014886065</v>
      </c>
      <c r="U2740" s="99">
        <v>0</v>
      </c>
      <c r="V2740" s="99">
        <v>0</v>
      </c>
      <c r="W2740" s="99">
        <v>0</v>
      </c>
      <c r="X2740" s="99">
        <v>269.86815014886065</v>
      </c>
      <c r="Y2740" s="99">
        <v>3681.4717557330782</v>
      </c>
      <c r="Z2740" s="99">
        <v>0</v>
      </c>
      <c r="AA2740" s="99">
        <v>3681.4717557330782</v>
      </c>
      <c r="AB2740" s="99">
        <v>38.202750837769734</v>
      </c>
      <c r="AC2740" s="99">
        <v>1297.1303245993513</v>
      </c>
      <c r="AD2740" s="99">
        <v>210.99673155014366</v>
      </c>
    </row>
    <row r="2741" spans="4:30" hidden="1" outlineLevel="1" x14ac:dyDescent="0.2">
      <c r="D2741" s="86"/>
      <c r="F2741" s="91" t="s">
        <v>209</v>
      </c>
      <c r="G2741" s="86" t="s">
        <v>682</v>
      </c>
      <c r="H2741" s="92">
        <v>178395.44475975589</v>
      </c>
      <c r="I2741" s="99">
        <v>66938.803382098224</v>
      </c>
      <c r="J2741" s="99">
        <v>4338.0670039669076</v>
      </c>
      <c r="K2741" s="99">
        <v>14554.685060957354</v>
      </c>
      <c r="L2741" s="99">
        <v>462.58093376949597</v>
      </c>
      <c r="M2741" s="99">
        <v>42.644554425304655</v>
      </c>
      <c r="N2741" s="99">
        <v>15059.910549152153</v>
      </c>
      <c r="O2741" s="99">
        <v>13269.709455362479</v>
      </c>
      <c r="P2741" s="99">
        <v>2459.9488017093195</v>
      </c>
      <c r="Q2741" s="99">
        <v>1117.7377708270608</v>
      </c>
      <c r="R2741" s="99">
        <v>51.789416334584992</v>
      </c>
      <c r="S2741" s="99">
        <v>16899.185444233444</v>
      </c>
      <c r="T2741" s="99">
        <v>508.52041237858339</v>
      </c>
      <c r="U2741" s="99">
        <v>8928.8566373053891</v>
      </c>
      <c r="V2741" s="99">
        <v>50694.34091405935</v>
      </c>
      <c r="W2741" s="99">
        <v>9617.9029553481087</v>
      </c>
      <c r="X2741" s="99">
        <v>69749.620919091423</v>
      </c>
      <c r="Y2741" s="99">
        <v>3595.1642865410367</v>
      </c>
      <c r="Z2741" s="99">
        <v>58.523543337637335</v>
      </c>
      <c r="AA2741" s="99">
        <v>3653.6878298786742</v>
      </c>
      <c r="AB2741" s="99">
        <v>65.278304936758815</v>
      </c>
      <c r="AC2741" s="99">
        <v>1411.5559313026995</v>
      </c>
      <c r="AD2741" s="99">
        <v>279.33539509558278</v>
      </c>
    </row>
    <row r="2742" spans="4:30" hidden="1" outlineLevel="1" x14ac:dyDescent="0.2">
      <c r="D2742" s="86"/>
      <c r="F2742" s="91" t="s">
        <v>209</v>
      </c>
      <c r="G2742" s="86" t="s">
        <v>681</v>
      </c>
      <c r="H2742" s="92">
        <v>134462.95327334732</v>
      </c>
      <c r="I2742" s="99">
        <v>96073.913545390256</v>
      </c>
      <c r="J2742" s="99">
        <v>16441.410144992744</v>
      </c>
      <c r="K2742" s="99">
        <v>4734.2399848496652</v>
      </c>
      <c r="L2742" s="99">
        <v>791.38936646883019</v>
      </c>
      <c r="M2742" s="99">
        <v>125.03572481035604</v>
      </c>
      <c r="N2742" s="99">
        <v>5650.665076128852</v>
      </c>
      <c r="O2742" s="99">
        <v>883.42024399836612</v>
      </c>
      <c r="P2742" s="99">
        <v>226.88679109681712</v>
      </c>
      <c r="Q2742" s="99">
        <v>433.96361972121576</v>
      </c>
      <c r="R2742" s="99">
        <v>75.741696877081395</v>
      </c>
      <c r="S2742" s="99">
        <v>1620.0123516934805</v>
      </c>
      <c r="T2742" s="99">
        <v>6.1439686306428278</v>
      </c>
      <c r="U2742" s="99">
        <v>135.07273198528415</v>
      </c>
      <c r="V2742" s="99">
        <v>638.52474573808001</v>
      </c>
      <c r="W2742" s="99">
        <v>113.65485980189577</v>
      </c>
      <c r="X2742" s="99">
        <v>893.39630615590272</v>
      </c>
      <c r="Y2742" s="99">
        <v>241.79392798055082</v>
      </c>
      <c r="Z2742" s="99">
        <v>3.8306803061804784</v>
      </c>
      <c r="AA2742" s="99">
        <v>245.6246082867313</v>
      </c>
      <c r="AB2742" s="99">
        <v>6.8899029038855835</v>
      </c>
      <c r="AC2742" s="99">
        <v>10603.782033165324</v>
      </c>
      <c r="AD2742" s="99">
        <v>2927.2593046301454</v>
      </c>
    </row>
    <row r="2743" spans="4:30" collapsed="1" x14ac:dyDescent="0.2">
      <c r="D2743" s="86" t="s">
        <v>291</v>
      </c>
      <c r="E2743" s="104">
        <v>1486483</v>
      </c>
      <c r="F2743" s="102" t="s">
        <v>209</v>
      </c>
      <c r="G2743" s="86" t="s">
        <v>679</v>
      </c>
      <c r="H2743" s="92">
        <v>1486483.0000000002</v>
      </c>
      <c r="I2743" s="99">
        <v>839186.4405817379</v>
      </c>
      <c r="J2743" s="99">
        <v>53537.638005567373</v>
      </c>
      <c r="K2743" s="99">
        <v>135578.36911216096</v>
      </c>
      <c r="L2743" s="99">
        <v>4398.4755675677325</v>
      </c>
      <c r="M2743" s="99">
        <v>346.92182008110302</v>
      </c>
      <c r="N2743" s="99">
        <v>140323.7664998098</v>
      </c>
      <c r="O2743" s="99">
        <v>100212.73057964028</v>
      </c>
      <c r="P2743" s="99">
        <v>16860.094168813925</v>
      </c>
      <c r="Q2743" s="99">
        <v>5438.2669405877641</v>
      </c>
      <c r="R2743" s="99">
        <v>302.13066906428566</v>
      </c>
      <c r="S2743" s="99">
        <v>122813.22235810626</v>
      </c>
      <c r="T2743" s="99">
        <v>3463.6032793088048</v>
      </c>
      <c r="U2743" s="99">
        <v>52653.497869100116</v>
      </c>
      <c r="V2743" s="99">
        <v>190793.44480412206</v>
      </c>
      <c r="W2743" s="99">
        <v>34890.532436409623</v>
      </c>
      <c r="X2743" s="99">
        <v>281801.0783889406</v>
      </c>
      <c r="Y2743" s="99">
        <v>30715.614290730857</v>
      </c>
      <c r="Z2743" s="99">
        <v>450.30436068694047</v>
      </c>
      <c r="AA2743" s="99">
        <v>31165.918651417796</v>
      </c>
      <c r="AB2743" s="99">
        <v>416.26905755743707</v>
      </c>
      <c r="AC2743" s="99">
        <v>13730.879075039955</v>
      </c>
      <c r="AD2743" s="99">
        <v>3507.7873818228773</v>
      </c>
    </row>
    <row r="2744" spans="4:30" hidden="1" outlineLevel="1" x14ac:dyDescent="0.2">
      <c r="D2744" s="86"/>
      <c r="F2744" s="91" t="s">
        <v>209</v>
      </c>
      <c r="G2744" s="86" t="s">
        <v>687</v>
      </c>
      <c r="H2744" s="92">
        <v>2190.4902238923764</v>
      </c>
      <c r="I2744" s="99">
        <v>1078.998225051512</v>
      </c>
      <c r="J2744" s="99">
        <v>53.338737766628007</v>
      </c>
      <c r="K2744" s="99">
        <v>195.37673955421147</v>
      </c>
      <c r="L2744" s="99">
        <v>6.1497660960322609</v>
      </c>
      <c r="M2744" s="99">
        <v>0.57670538626512502</v>
      </c>
      <c r="N2744" s="99">
        <v>202.10321103650887</v>
      </c>
      <c r="O2744" s="99">
        <v>148.51671501587688</v>
      </c>
      <c r="P2744" s="99">
        <v>27.67299088573392</v>
      </c>
      <c r="Q2744" s="99">
        <v>12.504909310159581</v>
      </c>
      <c r="R2744" s="99">
        <v>0.56233179357801732</v>
      </c>
      <c r="S2744" s="99">
        <v>189.25694700534839</v>
      </c>
      <c r="T2744" s="99">
        <v>5.1880692571245195</v>
      </c>
      <c r="U2744" s="99">
        <v>84.901869440041438</v>
      </c>
      <c r="V2744" s="99">
        <v>448.70876560105444</v>
      </c>
      <c r="W2744" s="99">
        <v>81.029366050042569</v>
      </c>
      <c r="X2744" s="99">
        <v>619.82807034826294</v>
      </c>
      <c r="Y2744" s="99">
        <v>45.609247514975216</v>
      </c>
      <c r="Z2744" s="99">
        <v>0.76393746194001622</v>
      </c>
      <c r="AA2744" s="99">
        <v>46.373184976915233</v>
      </c>
      <c r="AB2744" s="99">
        <v>0.59184770720129609</v>
      </c>
      <c r="AC2744" s="99">
        <v>0</v>
      </c>
      <c r="AD2744" s="99">
        <v>0</v>
      </c>
    </row>
    <row r="2745" spans="4:30" hidden="1" outlineLevel="1" x14ac:dyDescent="0.2">
      <c r="D2745" s="86"/>
      <c r="F2745" s="91" t="s">
        <v>209</v>
      </c>
      <c r="G2745" s="86" t="s">
        <v>686</v>
      </c>
      <c r="H2745" s="92">
        <v>8.0036529421210894</v>
      </c>
      <c r="I2745" s="99">
        <v>3.9424633008091745</v>
      </c>
      <c r="J2745" s="99">
        <v>0.19489004826340287</v>
      </c>
      <c r="K2745" s="99">
        <v>0.71387107748713674</v>
      </c>
      <c r="L2745" s="99">
        <v>2.2470126993035803E-2</v>
      </c>
      <c r="M2745" s="99">
        <v>2.1071766087666088E-3</v>
      </c>
      <c r="N2745" s="99">
        <v>0.73844838108893918</v>
      </c>
      <c r="O2745" s="99">
        <v>0.54265306921971657</v>
      </c>
      <c r="P2745" s="99">
        <v>0.10111207642202032</v>
      </c>
      <c r="Q2745" s="99">
        <v>4.569066462819945E-2</v>
      </c>
      <c r="R2745" s="99">
        <v>2.0546581148951325E-3</v>
      </c>
      <c r="S2745" s="99">
        <v>0.69151046838483154</v>
      </c>
      <c r="T2745" s="99">
        <v>1.8956261626188738E-2</v>
      </c>
      <c r="U2745" s="99">
        <v>0.31021599170978759</v>
      </c>
      <c r="V2745" s="99">
        <v>1.6395002327729404</v>
      </c>
      <c r="W2745" s="99">
        <v>0.29606656852922503</v>
      </c>
      <c r="X2745" s="99">
        <v>2.2647390546381421</v>
      </c>
      <c r="Y2745" s="99">
        <v>0.16664789647520273</v>
      </c>
      <c r="Z2745" s="99">
        <v>2.7912885655284876E-3</v>
      </c>
      <c r="AA2745" s="99">
        <v>0.16943918504073122</v>
      </c>
      <c r="AB2745" s="99">
        <v>2.1625038958685669E-3</v>
      </c>
      <c r="AC2745" s="99">
        <v>0</v>
      </c>
      <c r="AD2745" s="99">
        <v>0</v>
      </c>
    </row>
    <row r="2746" spans="4:30" hidden="1" outlineLevel="1" x14ac:dyDescent="0.2">
      <c r="D2746" s="86"/>
      <c r="F2746" s="91" t="s">
        <v>209</v>
      </c>
      <c r="G2746" s="86" t="s">
        <v>685</v>
      </c>
      <c r="H2746" s="92">
        <v>1.7604716670299292</v>
      </c>
      <c r="I2746" s="99">
        <v>0.85711632019954165</v>
      </c>
      <c r="J2746" s="99">
        <v>4.136555485409555E-2</v>
      </c>
      <c r="K2746" s="99">
        <v>0.15048586597454333</v>
      </c>
      <c r="L2746" s="99">
        <v>4.6483668111115149E-3</v>
      </c>
      <c r="M2746" s="99">
        <v>5.7892950264437312E-4</v>
      </c>
      <c r="N2746" s="99">
        <v>0.15571316228829923</v>
      </c>
      <c r="O2746" s="99">
        <v>0.11369442381002144</v>
      </c>
      <c r="P2746" s="99">
        <v>2.1135660778121446E-2</v>
      </c>
      <c r="Q2746" s="99">
        <v>1.2575970002533415E-2</v>
      </c>
      <c r="R2746" s="99">
        <v>0</v>
      </c>
      <c r="S2746" s="99">
        <v>0.14740605459067629</v>
      </c>
      <c r="T2746" s="99">
        <v>3.9700140600911482E-3</v>
      </c>
      <c r="U2746" s="99">
        <v>6.4991396822022277E-2</v>
      </c>
      <c r="V2746" s="99">
        <v>0.45277446631710305</v>
      </c>
      <c r="W2746" s="99">
        <v>0</v>
      </c>
      <c r="X2746" s="99">
        <v>0.52173587719921644</v>
      </c>
      <c r="Y2746" s="99">
        <v>3.4218690598492002E-2</v>
      </c>
      <c r="Z2746" s="99">
        <v>5.7042650193176304E-4</v>
      </c>
      <c r="AA2746" s="99">
        <v>3.4789117100423768E-2</v>
      </c>
      <c r="AB2746" s="99">
        <v>4.5694400710629269E-4</v>
      </c>
      <c r="AC2746" s="99">
        <v>1.5537073090433333E-3</v>
      </c>
      <c r="AD2746" s="99">
        <v>3.3492948152674153E-4</v>
      </c>
    </row>
    <row r="2747" spans="4:30" hidden="1" outlineLevel="1" x14ac:dyDescent="0.2">
      <c r="D2747" s="86"/>
      <c r="F2747" s="91" t="s">
        <v>209</v>
      </c>
      <c r="G2747" s="86" t="s">
        <v>684</v>
      </c>
      <c r="H2747" s="92">
        <v>1127.9315180993024</v>
      </c>
      <c r="I2747" s="99">
        <v>753.84474041985004</v>
      </c>
      <c r="J2747" s="99">
        <v>35.534273123850923</v>
      </c>
      <c r="K2747" s="99">
        <v>129.02712657048875</v>
      </c>
      <c r="L2747" s="99">
        <v>3.9876095951073767</v>
      </c>
      <c r="M2747" s="99">
        <v>0</v>
      </c>
      <c r="N2747" s="99">
        <v>133.01473616559613</v>
      </c>
      <c r="O2747" s="99">
        <v>96.747792914443664</v>
      </c>
      <c r="P2747" s="99">
        <v>18.019282940862787</v>
      </c>
      <c r="Q2747" s="99">
        <v>0</v>
      </c>
      <c r="R2747" s="99">
        <v>0</v>
      </c>
      <c r="S2747" s="99">
        <v>114.76707585530644</v>
      </c>
      <c r="T2747" s="99">
        <v>3.4489991962672999</v>
      </c>
      <c r="U2747" s="99">
        <v>55.624552481404976</v>
      </c>
      <c r="V2747" s="99">
        <v>0</v>
      </c>
      <c r="W2747" s="99">
        <v>0</v>
      </c>
      <c r="X2747" s="99">
        <v>59.073551677672278</v>
      </c>
      <c r="Y2747" s="99">
        <v>29.173905668031264</v>
      </c>
      <c r="Z2747" s="99">
        <v>0.48673494816731827</v>
      </c>
      <c r="AA2747" s="99">
        <v>29.660640616198581</v>
      </c>
      <c r="AB2747" s="99">
        <v>0.39433686425801256</v>
      </c>
      <c r="AC2747" s="99">
        <v>1.3509433118955199</v>
      </c>
      <c r="AD2747" s="99">
        <v>0.29122006467472056</v>
      </c>
    </row>
    <row r="2748" spans="4:30" hidden="1" outlineLevel="1" x14ac:dyDescent="0.2">
      <c r="D2748" s="86"/>
      <c r="F2748" s="91" t="s">
        <v>209</v>
      </c>
      <c r="G2748" s="86" t="s">
        <v>683</v>
      </c>
      <c r="H2748" s="92">
        <v>465.51121062840076</v>
      </c>
      <c r="I2748" s="99">
        <v>348.06340792469632</v>
      </c>
      <c r="J2748" s="99">
        <v>16.78024782711903</v>
      </c>
      <c r="K2748" s="99">
        <v>50.633000651739778</v>
      </c>
      <c r="L2748" s="99">
        <v>0</v>
      </c>
      <c r="M2748" s="99">
        <v>0</v>
      </c>
      <c r="N2748" s="99">
        <v>50.633000651739778</v>
      </c>
      <c r="O2748" s="99">
        <v>32.263545090979648</v>
      </c>
      <c r="P2748" s="99">
        <v>0</v>
      </c>
      <c r="Q2748" s="99">
        <v>0</v>
      </c>
      <c r="R2748" s="99">
        <v>0</v>
      </c>
      <c r="S2748" s="99">
        <v>32.263545090979648</v>
      </c>
      <c r="T2748" s="99">
        <v>0.87233857465256948</v>
      </c>
      <c r="U2748" s="99">
        <v>0</v>
      </c>
      <c r="V2748" s="99">
        <v>0</v>
      </c>
      <c r="W2748" s="99">
        <v>0</v>
      </c>
      <c r="X2748" s="99">
        <v>0.87233857465256948</v>
      </c>
      <c r="Y2748" s="99">
        <v>11.900218022202367</v>
      </c>
      <c r="Z2748" s="99">
        <v>0</v>
      </c>
      <c r="AA2748" s="99">
        <v>11.900218022202367</v>
      </c>
      <c r="AB2748" s="99">
        <v>0.12348894523212413</v>
      </c>
      <c r="AC2748" s="99">
        <v>4.1929246481122773</v>
      </c>
      <c r="AD2748" s="99">
        <v>0.68203894366665496</v>
      </c>
    </row>
    <row r="2749" spans="4:30" hidden="1" outlineLevel="1" x14ac:dyDescent="0.2">
      <c r="D2749" s="86"/>
      <c r="F2749" s="91" t="s">
        <v>209</v>
      </c>
      <c r="G2749" s="86" t="s">
        <v>682</v>
      </c>
      <c r="H2749" s="92">
        <v>576.65651882371151</v>
      </c>
      <c r="I2749" s="99">
        <v>216.37714676251392</v>
      </c>
      <c r="J2749" s="99">
        <v>14.022637294917596</v>
      </c>
      <c r="K2749" s="99">
        <v>47.04746823064918</v>
      </c>
      <c r="L2749" s="99">
        <v>1.4952753491041795</v>
      </c>
      <c r="M2749" s="99">
        <v>0.13784690710461461</v>
      </c>
      <c r="N2749" s="99">
        <v>48.680590486857973</v>
      </c>
      <c r="O2749" s="99">
        <v>42.893833251383775</v>
      </c>
      <c r="P2749" s="99">
        <v>7.9516913360013399</v>
      </c>
      <c r="Q2749" s="99">
        <v>3.6130450121690108</v>
      </c>
      <c r="R2749" s="99">
        <v>0.16740732688344293</v>
      </c>
      <c r="S2749" s="99">
        <v>54.625976926437566</v>
      </c>
      <c r="T2749" s="99">
        <v>1.6437729738443649</v>
      </c>
      <c r="U2749" s="99">
        <v>28.862190917926672</v>
      </c>
      <c r="V2749" s="99">
        <v>163.86753706033315</v>
      </c>
      <c r="W2749" s="99">
        <v>31.089507044781318</v>
      </c>
      <c r="X2749" s="99">
        <v>225.46300799688552</v>
      </c>
      <c r="Y2749" s="99">
        <v>11.621232396757771</v>
      </c>
      <c r="Z2749" s="99">
        <v>0.18917513737953773</v>
      </c>
      <c r="AA2749" s="99">
        <v>11.810407534137308</v>
      </c>
      <c r="AB2749" s="99">
        <v>0.21100964842593295</v>
      </c>
      <c r="AC2749" s="99">
        <v>4.562801088145287</v>
      </c>
      <c r="AD2749" s="99">
        <v>0.9029410853903308</v>
      </c>
    </row>
    <row r="2750" spans="4:30" hidden="1" outlineLevel="1" x14ac:dyDescent="0.2">
      <c r="D2750" s="86"/>
      <c r="F2750" s="91" t="s">
        <v>209</v>
      </c>
      <c r="G2750" s="86" t="s">
        <v>681</v>
      </c>
      <c r="H2750" s="92">
        <v>434.64640394705754</v>
      </c>
      <c r="I2750" s="99">
        <v>310.5552869327131</v>
      </c>
      <c r="J2750" s="99">
        <v>53.14623560894416</v>
      </c>
      <c r="K2750" s="99">
        <v>15.303251451380637</v>
      </c>
      <c r="L2750" s="99">
        <v>2.5581361548586354</v>
      </c>
      <c r="M2750" s="99">
        <v>0.40417324497741364</v>
      </c>
      <c r="N2750" s="99">
        <v>18.265560851216687</v>
      </c>
      <c r="O2750" s="99">
        <v>2.8556224809918103</v>
      </c>
      <c r="P2750" s="99">
        <v>0.73340295934780708</v>
      </c>
      <c r="Q2750" s="99">
        <v>1.4027709652652884</v>
      </c>
      <c r="R2750" s="99">
        <v>0.24483216659348012</v>
      </c>
      <c r="S2750" s="99">
        <v>5.2366285721983861</v>
      </c>
      <c r="T2750" s="99">
        <v>1.9860145908321043E-2</v>
      </c>
      <c r="U2750" s="99">
        <v>0.43661749053927312</v>
      </c>
      <c r="V2750" s="99">
        <v>2.0640070577810001</v>
      </c>
      <c r="W2750" s="99">
        <v>0.36738502986452526</v>
      </c>
      <c r="X2750" s="99">
        <v>2.8878697240931195</v>
      </c>
      <c r="Y2750" s="99">
        <v>0.78158971474718963</v>
      </c>
      <c r="Z2750" s="99">
        <v>1.2382529010555249E-2</v>
      </c>
      <c r="AA2750" s="99">
        <v>0.79397224375774489</v>
      </c>
      <c r="AB2750" s="99">
        <v>2.2271350195844978E-2</v>
      </c>
      <c r="AC2750" s="99">
        <v>34.276323825674012</v>
      </c>
      <c r="AD2750" s="99">
        <v>9.462254838264446</v>
      </c>
    </row>
    <row r="2751" spans="4:30" collapsed="1" x14ac:dyDescent="0.2">
      <c r="D2751" s="86" t="s">
        <v>290</v>
      </c>
      <c r="E2751" s="104">
        <v>4805</v>
      </c>
      <c r="F2751" s="102" t="s">
        <v>209</v>
      </c>
      <c r="G2751" s="86" t="s">
        <v>679</v>
      </c>
      <c r="H2751" s="92">
        <v>4805.0000000000009</v>
      </c>
      <c r="I2751" s="99">
        <v>2712.6383867122941</v>
      </c>
      <c r="J2751" s="99">
        <v>173.05838722457722</v>
      </c>
      <c r="K2751" s="99">
        <v>438.25194340193156</v>
      </c>
      <c r="L2751" s="99">
        <v>14.217905688906603</v>
      </c>
      <c r="M2751" s="99">
        <v>1.1214116444585642</v>
      </c>
      <c r="N2751" s="99">
        <v>453.59126073529677</v>
      </c>
      <c r="O2751" s="99">
        <v>323.93385624670549</v>
      </c>
      <c r="P2751" s="99">
        <v>54.49961585914599</v>
      </c>
      <c r="Q2751" s="99">
        <v>17.578991922224613</v>
      </c>
      <c r="R2751" s="99">
        <v>0.97662594516983559</v>
      </c>
      <c r="S2751" s="99">
        <v>396.98908997324588</v>
      </c>
      <c r="T2751" s="99">
        <v>11.195966423483355</v>
      </c>
      <c r="U2751" s="99">
        <v>170.20043771844419</v>
      </c>
      <c r="V2751" s="99">
        <v>616.73258441825874</v>
      </c>
      <c r="W2751" s="99">
        <v>112.78232469321763</v>
      </c>
      <c r="X2751" s="99">
        <v>910.91131325340393</v>
      </c>
      <c r="Y2751" s="99">
        <v>99.287059903787508</v>
      </c>
      <c r="Z2751" s="99">
        <v>1.4555917915648877</v>
      </c>
      <c r="AA2751" s="99">
        <v>100.74265169535239</v>
      </c>
      <c r="AB2751" s="99">
        <v>1.3455739632161856</v>
      </c>
      <c r="AC2751" s="99">
        <v>44.384546581136135</v>
      </c>
      <c r="AD2751" s="99">
        <v>11.338789861477679</v>
      </c>
    </row>
    <row r="2752" spans="4:30" hidden="1" outlineLevel="1" x14ac:dyDescent="0.2">
      <c r="D2752" s="86"/>
      <c r="F2752" s="91" t="s">
        <v>209</v>
      </c>
      <c r="G2752" s="86" t="s">
        <v>687</v>
      </c>
      <c r="H2752" s="92">
        <v>-2697.4257346037866</v>
      </c>
      <c r="I2752" s="99">
        <v>-1328.7060348865343</v>
      </c>
      <c r="J2752" s="99">
        <v>-65.682687068707168</v>
      </c>
      <c r="K2752" s="99">
        <v>-240.59191840629953</v>
      </c>
      <c r="L2752" s="99">
        <v>-7.5729793944272403</v>
      </c>
      <c r="M2752" s="99">
        <v>-0.71016977534458781</v>
      </c>
      <c r="N2752" s="99">
        <v>-248.87506757607136</v>
      </c>
      <c r="O2752" s="99">
        <v>-182.88728465118493</v>
      </c>
      <c r="P2752" s="99">
        <v>-34.077229359185765</v>
      </c>
      <c r="Q2752" s="99">
        <v>-15.398865429389019</v>
      </c>
      <c r="R2752" s="99">
        <v>-0.69246976536964167</v>
      </c>
      <c r="S2752" s="99">
        <v>-233.05584920512936</v>
      </c>
      <c r="T2752" s="99">
        <v>-6.3887212891583314</v>
      </c>
      <c r="U2752" s="99">
        <v>-104.55033537496882</v>
      </c>
      <c r="V2752" s="99">
        <v>-552.5514601584681</v>
      </c>
      <c r="W2752" s="99">
        <v>-99.781635570884887</v>
      </c>
      <c r="X2752" s="99">
        <v>-763.27215239348016</v>
      </c>
      <c r="Y2752" s="99">
        <v>-56.164394910740555</v>
      </c>
      <c r="Z2752" s="99">
        <v>-0.9407321461600574</v>
      </c>
      <c r="AA2752" s="99">
        <v>-57.105127056900614</v>
      </c>
      <c r="AB2752" s="99">
        <v>-0.728816416963594</v>
      </c>
      <c r="AC2752" s="99">
        <v>0</v>
      </c>
      <c r="AD2752" s="99">
        <v>0</v>
      </c>
    </row>
    <row r="2753" spans="4:30" hidden="1" outlineLevel="1" x14ac:dyDescent="0.2">
      <c r="D2753" s="86"/>
      <c r="F2753" s="91" t="s">
        <v>209</v>
      </c>
      <c r="G2753" s="86" t="s">
        <v>686</v>
      </c>
      <c r="H2753" s="92">
        <v>-9.8559031131176891</v>
      </c>
      <c r="I2753" s="99">
        <v>-4.8548502291129836</v>
      </c>
      <c r="J2753" s="99">
        <v>-0.2399925942923111</v>
      </c>
      <c r="K2753" s="99">
        <v>-0.87907911872869682</v>
      </c>
      <c r="L2753" s="99">
        <v>-2.7670289577064067E-2</v>
      </c>
      <c r="M2753" s="99">
        <v>-2.5948312162480799E-3</v>
      </c>
      <c r="N2753" s="99">
        <v>-0.90934423952200893</v>
      </c>
      <c r="O2753" s="99">
        <v>-0.66823688045225038</v>
      </c>
      <c r="P2753" s="99">
        <v>-0.12451199920688746</v>
      </c>
      <c r="Q2753" s="99">
        <v>-5.6264654028107423E-2</v>
      </c>
      <c r="R2753" s="99">
        <v>-2.5301585985087406E-3</v>
      </c>
      <c r="S2753" s="99">
        <v>-0.85154369228575399</v>
      </c>
      <c r="T2753" s="99">
        <v>-2.3343225815225549E-2</v>
      </c>
      <c r="U2753" s="99">
        <v>-0.38200791320433153</v>
      </c>
      <c r="V2753" s="99">
        <v>-2.0189225551129009</v>
      </c>
      <c r="W2753" s="99">
        <v>-0.36458395129811128</v>
      </c>
      <c r="X2753" s="99">
        <v>-2.7888576454305696</v>
      </c>
      <c r="Y2753" s="99">
        <v>-0.20521448562825695</v>
      </c>
      <c r="Z2753" s="99">
        <v>-3.4372641919317506E-3</v>
      </c>
      <c r="AA2753" s="99">
        <v>-0.20865174982018869</v>
      </c>
      <c r="AB2753" s="99">
        <v>-2.6629626538718651E-3</v>
      </c>
      <c r="AC2753" s="99">
        <v>0</v>
      </c>
      <c r="AD2753" s="99">
        <v>0</v>
      </c>
    </row>
    <row r="2754" spans="4:30" hidden="1" outlineLevel="1" x14ac:dyDescent="0.2">
      <c r="D2754" s="86"/>
      <c r="F2754" s="91" t="s">
        <v>209</v>
      </c>
      <c r="G2754" s="86" t="s">
        <v>685</v>
      </c>
      <c r="H2754" s="92">
        <v>-2.1678898759242644</v>
      </c>
      <c r="I2754" s="99">
        <v>-1.0554749774444721</v>
      </c>
      <c r="J2754" s="99">
        <v>-5.0938603136666677E-2</v>
      </c>
      <c r="K2754" s="99">
        <v>-0.18531214754867281</v>
      </c>
      <c r="L2754" s="99">
        <v>-5.7241178816538679E-3</v>
      </c>
      <c r="M2754" s="99">
        <v>-7.129086091876702E-4</v>
      </c>
      <c r="N2754" s="99">
        <v>-0.19174917403951433</v>
      </c>
      <c r="O2754" s="99">
        <v>-0.14000622386761644</v>
      </c>
      <c r="P2754" s="99">
        <v>-2.6026993719905224E-2</v>
      </c>
      <c r="Q2754" s="99">
        <v>-1.5486371385013574E-2</v>
      </c>
      <c r="R2754" s="99">
        <v>0</v>
      </c>
      <c r="S2754" s="99">
        <v>-0.18151958897253523</v>
      </c>
      <c r="T2754" s="99">
        <v>-4.8887769393463742E-3</v>
      </c>
      <c r="U2754" s="99">
        <v>-8.0032069718190602E-2</v>
      </c>
      <c r="V2754" s="99">
        <v>-0.55755806809537956</v>
      </c>
      <c r="W2754" s="99">
        <v>0</v>
      </c>
      <c r="X2754" s="99">
        <v>-0.64247891475291652</v>
      </c>
      <c r="Y2754" s="99">
        <v>-4.2137771544490568E-2</v>
      </c>
      <c r="Z2754" s="99">
        <v>-7.0243779644750092E-4</v>
      </c>
      <c r="AA2754" s="99">
        <v>-4.2840209340938067E-2</v>
      </c>
      <c r="AB2754" s="99">
        <v>-5.6269254735648994E-4</v>
      </c>
      <c r="AC2754" s="99">
        <v>-1.9132749526762545E-3</v>
      </c>
      <c r="AD2754" s="99">
        <v>-4.1244073718912162E-4</v>
      </c>
    </row>
    <row r="2755" spans="4:30" hidden="1" outlineLevel="1" x14ac:dyDescent="0.2">
      <c r="D2755" s="86"/>
      <c r="F2755" s="91" t="s">
        <v>209</v>
      </c>
      <c r="G2755" s="86" t="s">
        <v>684</v>
      </c>
      <c r="H2755" s="92">
        <v>-1388.9637445564149</v>
      </c>
      <c r="I2755" s="99">
        <v>-928.30371052325756</v>
      </c>
      <c r="J2755" s="99">
        <v>-43.757813542939829</v>
      </c>
      <c r="K2755" s="99">
        <v>-158.88730653851863</v>
      </c>
      <c r="L2755" s="99">
        <v>-4.9104445315817582</v>
      </c>
      <c r="M2755" s="99">
        <v>0</v>
      </c>
      <c r="N2755" s="99">
        <v>-163.79775107010039</v>
      </c>
      <c r="O2755" s="99">
        <v>-119.137708777266</v>
      </c>
      <c r="P2755" s="99">
        <v>-22.189406277020836</v>
      </c>
      <c r="Q2755" s="99">
        <v>0</v>
      </c>
      <c r="R2755" s="99">
        <v>0</v>
      </c>
      <c r="S2755" s="99">
        <v>-141.32711505428682</v>
      </c>
      <c r="T2755" s="99">
        <v>-4.2471858989206268</v>
      </c>
      <c r="U2755" s="99">
        <v>-68.497497821534495</v>
      </c>
      <c r="V2755" s="99">
        <v>0</v>
      </c>
      <c r="W2755" s="99">
        <v>0</v>
      </c>
      <c r="X2755" s="99">
        <v>-72.744683720455129</v>
      </c>
      <c r="Y2755" s="99">
        <v>-35.925494243026222</v>
      </c>
      <c r="Z2755" s="99">
        <v>-0.59937787477752802</v>
      </c>
      <c r="AA2755" s="99">
        <v>-36.524872117803753</v>
      </c>
      <c r="AB2755" s="99">
        <v>-0.48559650901449747</v>
      </c>
      <c r="AC2755" s="99">
        <v>-1.6635861761676984</v>
      </c>
      <c r="AD2755" s="99">
        <v>-0.35861584238924482</v>
      </c>
    </row>
    <row r="2756" spans="4:30" hidden="1" outlineLevel="1" x14ac:dyDescent="0.2">
      <c r="D2756" s="86"/>
      <c r="F2756" s="91" t="s">
        <v>209</v>
      </c>
      <c r="G2756" s="86" t="s">
        <v>683</v>
      </c>
      <c r="H2756" s="92">
        <v>-573.24242107975999</v>
      </c>
      <c r="I2756" s="99">
        <v>-428.61419036221184</v>
      </c>
      <c r="J2756" s="99">
        <v>-20.663626720720771</v>
      </c>
      <c r="K2756" s="99">
        <v>-62.350773123068521</v>
      </c>
      <c r="L2756" s="99">
        <v>0</v>
      </c>
      <c r="M2756" s="99">
        <v>0</v>
      </c>
      <c r="N2756" s="99">
        <v>-62.350773123068521</v>
      </c>
      <c r="O2756" s="99">
        <v>-39.730155318070047</v>
      </c>
      <c r="P2756" s="99">
        <v>0</v>
      </c>
      <c r="Q2756" s="99">
        <v>0</v>
      </c>
      <c r="R2756" s="99">
        <v>0</v>
      </c>
      <c r="S2756" s="99">
        <v>-39.730155318070047</v>
      </c>
      <c r="T2756" s="99">
        <v>-1.0742200512423004</v>
      </c>
      <c r="U2756" s="99">
        <v>0</v>
      </c>
      <c r="V2756" s="99">
        <v>0</v>
      </c>
      <c r="W2756" s="99">
        <v>0</v>
      </c>
      <c r="X2756" s="99">
        <v>-1.0742200512423004</v>
      </c>
      <c r="Y2756" s="99">
        <v>-14.654233098308305</v>
      </c>
      <c r="Z2756" s="99">
        <v>0</v>
      </c>
      <c r="AA2756" s="99">
        <v>-14.654233098308305</v>
      </c>
      <c r="AB2756" s="99">
        <v>-0.15206744827023486</v>
      </c>
      <c r="AC2756" s="99">
        <v>-5.1632747435755144</v>
      </c>
      <c r="AD2756" s="99">
        <v>-0.83988021429252813</v>
      </c>
    </row>
    <row r="2757" spans="4:30" hidden="1" outlineLevel="1" x14ac:dyDescent="0.2">
      <c r="D2757" s="86"/>
      <c r="F2757" s="91" t="s">
        <v>209</v>
      </c>
      <c r="G2757" s="86" t="s">
        <v>682</v>
      </c>
      <c r="H2757" s="92">
        <v>-710.10959872630622</v>
      </c>
      <c r="I2757" s="99">
        <v>-266.45235741806346</v>
      </c>
      <c r="J2757" s="99">
        <v>-17.267834521129533</v>
      </c>
      <c r="K2757" s="99">
        <v>-57.935456716077255</v>
      </c>
      <c r="L2757" s="99">
        <v>-1.8413203414462915</v>
      </c>
      <c r="M2757" s="99">
        <v>-0.16974821005993854</v>
      </c>
      <c r="N2757" s="99">
        <v>-59.946525267583482</v>
      </c>
      <c r="O2757" s="99">
        <v>-52.820564276469888</v>
      </c>
      <c r="P2757" s="99">
        <v>-9.7919162612112238</v>
      </c>
      <c r="Q2757" s="99">
        <v>-4.4491961159217555</v>
      </c>
      <c r="R2757" s="99">
        <v>-0.20614966767311796</v>
      </c>
      <c r="S2757" s="99">
        <v>-67.267826321275976</v>
      </c>
      <c r="T2757" s="99">
        <v>-2.0241841178433106</v>
      </c>
      <c r="U2757" s="99">
        <v>-35.541640720368811</v>
      </c>
      <c r="V2757" s="99">
        <v>-201.79067987221461</v>
      </c>
      <c r="W2757" s="99">
        <v>-38.284414814562133</v>
      </c>
      <c r="X2757" s="99">
        <v>-277.64091952498887</v>
      </c>
      <c r="Y2757" s="99">
        <v>-14.31068305756831</v>
      </c>
      <c r="Z2757" s="99">
        <v>-0.23295510673771588</v>
      </c>
      <c r="AA2757" s="99">
        <v>-14.543638164306026</v>
      </c>
      <c r="AB2757" s="99">
        <v>-0.25984268256737675</v>
      </c>
      <c r="AC2757" s="99">
        <v>-5.6187500600532081</v>
      </c>
      <c r="AD2757" s="99">
        <v>-1.1119047663381036</v>
      </c>
    </row>
    <row r="2758" spans="4:30" hidden="1" outlineLevel="1" x14ac:dyDescent="0.2">
      <c r="D2758" s="86"/>
      <c r="F2758" s="91" t="s">
        <v>209</v>
      </c>
      <c r="G2758" s="86" t="s">
        <v>681</v>
      </c>
      <c r="H2758" s="92">
        <v>-535.23470804469082</v>
      </c>
      <c r="I2758" s="99">
        <v>-382.42573002723486</v>
      </c>
      <c r="J2758" s="99">
        <v>-65.445634984000534</v>
      </c>
      <c r="K2758" s="99">
        <v>-18.844815574988392</v>
      </c>
      <c r="L2758" s="99">
        <v>-3.1501543451193643</v>
      </c>
      <c r="M2758" s="99">
        <v>-0.4977092800273375</v>
      </c>
      <c r="N2758" s="99">
        <v>-22.492679200135093</v>
      </c>
      <c r="O2758" s="99">
        <v>-3.5164866222744107</v>
      </c>
      <c r="P2758" s="99">
        <v>-0.90313117803558263</v>
      </c>
      <c r="Q2758" s="99">
        <v>-1.7274080752288683</v>
      </c>
      <c r="R2758" s="99">
        <v>-0.3014925972390472</v>
      </c>
      <c r="S2758" s="99">
        <v>-6.4485184727779084</v>
      </c>
      <c r="T2758" s="99">
        <v>-2.4456292058175986E-2</v>
      </c>
      <c r="U2758" s="99">
        <v>-0.53766195453088017</v>
      </c>
      <c r="V2758" s="99">
        <v>-2.5416711260957703</v>
      </c>
      <c r="W2758" s="99">
        <v>-0.45240733022026974</v>
      </c>
      <c r="X2758" s="99">
        <v>-3.5561967029050963</v>
      </c>
      <c r="Y2758" s="99">
        <v>-0.96246958213509293</v>
      </c>
      <c r="Z2758" s="99">
        <v>-1.5248163195724331E-2</v>
      </c>
      <c r="AA2758" s="99">
        <v>-0.97771774533081723</v>
      </c>
      <c r="AB2758" s="99">
        <v>-2.7425510740648227E-2</v>
      </c>
      <c r="AC2758" s="99">
        <v>-42.208742575757149</v>
      </c>
      <c r="AD2758" s="99">
        <v>-11.652062825808684</v>
      </c>
    </row>
    <row r="2759" spans="4:30" collapsed="1" x14ac:dyDescent="0.2">
      <c r="D2759" s="86" t="s">
        <v>362</v>
      </c>
      <c r="E2759" s="104">
        <v>-5917</v>
      </c>
      <c r="F2759" s="102" t="s">
        <v>209</v>
      </c>
      <c r="G2759" s="86" t="s">
        <v>679</v>
      </c>
      <c r="H2759" s="92">
        <v>-5916.9999999999991</v>
      </c>
      <c r="I2759" s="99">
        <v>-3340.4123484238589</v>
      </c>
      <c r="J2759" s="99">
        <v>-213.10852803492682</v>
      </c>
      <c r="K2759" s="99">
        <v>-539.67466162522976</v>
      </c>
      <c r="L2759" s="99">
        <v>-17.508293020033374</v>
      </c>
      <c r="M2759" s="99">
        <v>-1.3809350052572995</v>
      </c>
      <c r="N2759" s="99">
        <v>-558.56388965052042</v>
      </c>
      <c r="O2759" s="99">
        <v>-398.90044274958512</v>
      </c>
      <c r="P2759" s="99">
        <v>-67.112222068380191</v>
      </c>
      <c r="Q2759" s="99">
        <v>-21.647220645952764</v>
      </c>
      <c r="R2759" s="99">
        <v>-1.2026421888803158</v>
      </c>
      <c r="S2759" s="99">
        <v>-488.86252765279835</v>
      </c>
      <c r="T2759" s="99">
        <v>-13.786999651977318</v>
      </c>
      <c r="U2759" s="99">
        <v>-209.58917585432556</v>
      </c>
      <c r="V2759" s="99">
        <v>-759.46029177998685</v>
      </c>
      <c r="W2759" s="99">
        <v>-138.8830416669654</v>
      </c>
      <c r="X2759" s="99">
        <v>-1121.7195089532552</v>
      </c>
      <c r="Y2759" s="99">
        <v>-122.26462714895123</v>
      </c>
      <c r="Z2759" s="99">
        <v>-1.7924529928594048</v>
      </c>
      <c r="AA2759" s="99">
        <v>-124.05708014181064</v>
      </c>
      <c r="AB2759" s="99">
        <v>-1.6569742227575797</v>
      </c>
      <c r="AC2759" s="99">
        <v>-54.65626683050624</v>
      </c>
      <c r="AD2759" s="99">
        <v>-13.962876089565748</v>
      </c>
    </row>
    <row r="2760" spans="4:30" hidden="1" outlineLevel="1" x14ac:dyDescent="0.2">
      <c r="D2760" s="86"/>
      <c r="F2760" s="91" t="s">
        <v>209</v>
      </c>
      <c r="G2760" s="86" t="s">
        <v>687</v>
      </c>
      <c r="H2760" s="92">
        <v>1300.1619393425717</v>
      </c>
      <c r="I2760" s="99">
        <v>640.43765615960717</v>
      </c>
      <c r="J2760" s="99">
        <v>31.659121771159853</v>
      </c>
      <c r="K2760" s="99">
        <v>115.96554863862875</v>
      </c>
      <c r="L2760" s="99">
        <v>3.6501837473223744</v>
      </c>
      <c r="M2760" s="99">
        <v>0.3423025518476871</v>
      </c>
      <c r="N2760" s="99">
        <v>119.9580349377988</v>
      </c>
      <c r="O2760" s="99">
        <v>88.151856654584989</v>
      </c>
      <c r="P2760" s="99">
        <v>16.425259106371101</v>
      </c>
      <c r="Q2760" s="99">
        <v>7.4222687518366541</v>
      </c>
      <c r="R2760" s="99">
        <v>0.33377112909146833</v>
      </c>
      <c r="S2760" s="99">
        <v>112.33315564188422</v>
      </c>
      <c r="T2760" s="99">
        <v>3.0793701397126183</v>
      </c>
      <c r="U2760" s="99">
        <v>50.393367667637499</v>
      </c>
      <c r="V2760" s="99">
        <v>266.33036409869038</v>
      </c>
      <c r="W2760" s="99">
        <v>48.094849526476878</v>
      </c>
      <c r="X2760" s="99">
        <v>367.8979514325174</v>
      </c>
      <c r="Y2760" s="99">
        <v>27.071295299211098</v>
      </c>
      <c r="Z2760" s="99">
        <v>0.45343384837729994</v>
      </c>
      <c r="AA2760" s="99">
        <v>27.524729147588399</v>
      </c>
      <c r="AB2760" s="99">
        <v>0.35129025201625319</v>
      </c>
      <c r="AC2760" s="99">
        <v>0</v>
      </c>
      <c r="AD2760" s="99">
        <v>0</v>
      </c>
    </row>
    <row r="2761" spans="4:30" hidden="1" outlineLevel="1" x14ac:dyDescent="0.2">
      <c r="D2761" s="86"/>
      <c r="F2761" s="91" t="s">
        <v>209</v>
      </c>
      <c r="G2761" s="86" t="s">
        <v>686</v>
      </c>
      <c r="H2761" s="92">
        <v>4.7505552946783247</v>
      </c>
      <c r="I2761" s="99">
        <v>2.3400427333835099</v>
      </c>
      <c r="J2761" s="99">
        <v>0.11567667380795525</v>
      </c>
      <c r="K2761" s="99">
        <v>0.42371702663752636</v>
      </c>
      <c r="L2761" s="99">
        <v>1.3337107634576089E-2</v>
      </c>
      <c r="M2761" s="99">
        <v>1.2507112774614712E-3</v>
      </c>
      <c r="N2761" s="99">
        <v>0.43830484554956389</v>
      </c>
      <c r="O2761" s="99">
        <v>0.32209085398847692</v>
      </c>
      <c r="P2761" s="99">
        <v>6.001490987629593E-2</v>
      </c>
      <c r="Q2761" s="99">
        <v>2.7119620295447417E-2</v>
      </c>
      <c r="R2761" s="99">
        <v>1.2195390101313046E-3</v>
      </c>
      <c r="S2761" s="99">
        <v>0.41044492317035158</v>
      </c>
      <c r="T2761" s="99">
        <v>1.12514585136088E-2</v>
      </c>
      <c r="U2761" s="99">
        <v>0.18412820153097068</v>
      </c>
      <c r="V2761" s="99">
        <v>0.97312271880716461</v>
      </c>
      <c r="W2761" s="99">
        <v>0.17572983422379809</v>
      </c>
      <c r="X2761" s="99">
        <v>1.3442322130755422</v>
      </c>
      <c r="Y2761" s="99">
        <v>9.8913590165926782E-2</v>
      </c>
      <c r="Z2761" s="99">
        <v>1.6567648259911024E-3</v>
      </c>
      <c r="AA2761" s="99">
        <v>0.10057035499191788</v>
      </c>
      <c r="AB2761" s="99">
        <v>1.2835506994832784E-3</v>
      </c>
      <c r="AC2761" s="99">
        <v>0</v>
      </c>
      <c r="AD2761" s="99">
        <v>0</v>
      </c>
    </row>
    <row r="2762" spans="4:30" hidden="1" outlineLevel="1" x14ac:dyDescent="0.2">
      <c r="D2762" s="86"/>
      <c r="F2762" s="91" t="s">
        <v>209</v>
      </c>
      <c r="G2762" s="86" t="s">
        <v>685</v>
      </c>
      <c r="H2762" s="92">
        <v>1.0449251184951838</v>
      </c>
      <c r="I2762" s="99">
        <v>0.50874000940876019</v>
      </c>
      <c r="J2762" s="99">
        <v>2.4552458365011555E-2</v>
      </c>
      <c r="K2762" s="99">
        <v>8.9320643030051522E-2</v>
      </c>
      <c r="L2762" s="99">
        <v>2.7590306233694155E-3</v>
      </c>
      <c r="M2762" s="99">
        <v>3.4362267253730533E-4</v>
      </c>
      <c r="N2762" s="99">
        <v>9.2423296325958249E-2</v>
      </c>
      <c r="O2762" s="99">
        <v>6.7483141874335309E-2</v>
      </c>
      <c r="P2762" s="99">
        <v>1.2545037365078535E-2</v>
      </c>
      <c r="Q2762" s="99">
        <v>7.464446711181124E-3</v>
      </c>
      <c r="R2762" s="99">
        <v>0</v>
      </c>
      <c r="S2762" s="99">
        <v>8.7492625950594968E-2</v>
      </c>
      <c r="T2762" s="99">
        <v>2.3563954421186172E-3</v>
      </c>
      <c r="U2762" s="99">
        <v>3.8575538758877738E-2</v>
      </c>
      <c r="V2762" s="99">
        <v>0.26874355420111923</v>
      </c>
      <c r="W2762" s="99">
        <v>0</v>
      </c>
      <c r="X2762" s="99">
        <v>0.30967548840211556</v>
      </c>
      <c r="Y2762" s="99">
        <v>2.031044861329848E-2</v>
      </c>
      <c r="Z2762" s="99">
        <v>3.385757301788529E-4</v>
      </c>
      <c r="AA2762" s="99">
        <v>2.0649024343477332E-2</v>
      </c>
      <c r="AB2762" s="99">
        <v>2.7121837841147695E-4</v>
      </c>
      <c r="AC2762" s="99">
        <v>9.2220046730313973E-4</v>
      </c>
      <c r="AD2762" s="99">
        <v>1.9879685355135625E-4</v>
      </c>
    </row>
    <row r="2763" spans="4:30" hidden="1" outlineLevel="1" x14ac:dyDescent="0.2">
      <c r="D2763" s="86"/>
      <c r="F2763" s="91" t="s">
        <v>209</v>
      </c>
      <c r="G2763" s="86" t="s">
        <v>684</v>
      </c>
      <c r="H2763" s="92">
        <v>669.48193332345727</v>
      </c>
      <c r="I2763" s="99">
        <v>447.44332979758843</v>
      </c>
      <c r="J2763" s="99">
        <v>21.091310499317967</v>
      </c>
      <c r="K2763" s="99">
        <v>76.583842867644947</v>
      </c>
      <c r="L2763" s="99">
        <v>2.366839243547604</v>
      </c>
      <c r="M2763" s="99">
        <v>0</v>
      </c>
      <c r="N2763" s="99">
        <v>78.950682111192549</v>
      </c>
      <c r="O2763" s="99">
        <v>57.424496439540754</v>
      </c>
      <c r="P2763" s="99">
        <v>10.695316326189527</v>
      </c>
      <c r="Q2763" s="99">
        <v>0</v>
      </c>
      <c r="R2763" s="99">
        <v>0</v>
      </c>
      <c r="S2763" s="99">
        <v>68.119812765730273</v>
      </c>
      <c r="T2763" s="99">
        <v>2.0471479100425265</v>
      </c>
      <c r="U2763" s="99">
        <v>33.015863408317792</v>
      </c>
      <c r="V2763" s="99">
        <v>0</v>
      </c>
      <c r="W2763" s="99">
        <v>0</v>
      </c>
      <c r="X2763" s="99">
        <v>35.063011318360317</v>
      </c>
      <c r="Y2763" s="99">
        <v>17.316124654573397</v>
      </c>
      <c r="Z2763" s="99">
        <v>0.28890074342834376</v>
      </c>
      <c r="AA2763" s="99">
        <v>17.605025398001739</v>
      </c>
      <c r="AB2763" s="99">
        <v>0.23405800975314292</v>
      </c>
      <c r="AC2763" s="99">
        <v>0.80185022383476012</v>
      </c>
      <c r="AD2763" s="99">
        <v>0.17285319967789864</v>
      </c>
    </row>
    <row r="2764" spans="4:30" hidden="1" outlineLevel="1" x14ac:dyDescent="0.2">
      <c r="D2764" s="86"/>
      <c r="F2764" s="91" t="s">
        <v>209</v>
      </c>
      <c r="G2764" s="86" t="s">
        <v>683</v>
      </c>
      <c r="H2764" s="92">
        <v>276.30342824395399</v>
      </c>
      <c r="I2764" s="99">
        <v>206.59247438111007</v>
      </c>
      <c r="J2764" s="99">
        <v>9.9598890328706506</v>
      </c>
      <c r="K2764" s="99">
        <v>30.053135870710062</v>
      </c>
      <c r="L2764" s="99">
        <v>0</v>
      </c>
      <c r="M2764" s="99">
        <v>0</v>
      </c>
      <c r="N2764" s="99">
        <v>30.053135870710062</v>
      </c>
      <c r="O2764" s="99">
        <v>19.149975150775017</v>
      </c>
      <c r="P2764" s="99">
        <v>0</v>
      </c>
      <c r="Q2764" s="99">
        <v>0</v>
      </c>
      <c r="R2764" s="99">
        <v>0</v>
      </c>
      <c r="S2764" s="99">
        <v>19.149975150775017</v>
      </c>
      <c r="T2764" s="99">
        <v>0.51777515398733154</v>
      </c>
      <c r="U2764" s="99">
        <v>0</v>
      </c>
      <c r="V2764" s="99">
        <v>0</v>
      </c>
      <c r="W2764" s="99">
        <v>0</v>
      </c>
      <c r="X2764" s="99">
        <v>0.51777515398733154</v>
      </c>
      <c r="Y2764" s="99">
        <v>7.0633552131781787</v>
      </c>
      <c r="Z2764" s="99">
        <v>0</v>
      </c>
      <c r="AA2764" s="99">
        <v>7.0633552131781787</v>
      </c>
      <c r="AB2764" s="99">
        <v>7.3296664266809156E-2</v>
      </c>
      <c r="AC2764" s="99">
        <v>2.488703662105352</v>
      </c>
      <c r="AD2764" s="99">
        <v>0.40482311495053069</v>
      </c>
    </row>
    <row r="2765" spans="4:30" hidden="1" outlineLevel="1" x14ac:dyDescent="0.2">
      <c r="D2765" s="86"/>
      <c r="F2765" s="91" t="s">
        <v>209</v>
      </c>
      <c r="G2765" s="86" t="s">
        <v>682</v>
      </c>
      <c r="H2765" s="92">
        <v>342.2735466566545</v>
      </c>
      <c r="I2765" s="99">
        <v>128.43030646549212</v>
      </c>
      <c r="J2765" s="99">
        <v>8.3231137492414113</v>
      </c>
      <c r="K2765" s="99">
        <v>27.924948885288547</v>
      </c>
      <c r="L2765" s="99">
        <v>0.88751827172635178</v>
      </c>
      <c r="M2765" s="99">
        <v>8.1818809378222876E-2</v>
      </c>
      <c r="N2765" s="99">
        <v>28.894285966393124</v>
      </c>
      <c r="O2765" s="99">
        <v>25.459565542756824</v>
      </c>
      <c r="P2765" s="99">
        <v>4.7197135671749884</v>
      </c>
      <c r="Q2765" s="99">
        <v>2.1445170394809612</v>
      </c>
      <c r="R2765" s="99">
        <v>9.9364348859849988E-2</v>
      </c>
      <c r="S2765" s="99">
        <v>32.423160498272622</v>
      </c>
      <c r="T2765" s="99">
        <v>0.97565879737859074</v>
      </c>
      <c r="U2765" s="99">
        <v>17.131106867414541</v>
      </c>
      <c r="V2765" s="99">
        <v>97.263312319681603</v>
      </c>
      <c r="W2765" s="99">
        <v>18.45312676206375</v>
      </c>
      <c r="X2765" s="99">
        <v>133.82320474653849</v>
      </c>
      <c r="Y2765" s="99">
        <v>6.8977637451723544</v>
      </c>
      <c r="Z2765" s="99">
        <v>0.1122845976704353</v>
      </c>
      <c r="AA2765" s="99">
        <v>7.01004834284279</v>
      </c>
      <c r="AB2765" s="99">
        <v>0.12524443648506989</v>
      </c>
      <c r="AC2765" s="99">
        <v>2.7082432265120411</v>
      </c>
      <c r="AD2765" s="99">
        <v>0.53593922487684154</v>
      </c>
    </row>
    <row r="2766" spans="4:30" hidden="1" outlineLevel="1" x14ac:dyDescent="0.2">
      <c r="D2766" s="86"/>
      <c r="F2766" s="91" t="s">
        <v>209</v>
      </c>
      <c r="G2766" s="86" t="s">
        <v>681</v>
      </c>
      <c r="H2766" s="92">
        <v>257.98367202018903</v>
      </c>
      <c r="I2766" s="99">
        <v>184.32958966328778</v>
      </c>
      <c r="J2766" s="99">
        <v>31.544862425953951</v>
      </c>
      <c r="K2766" s="99">
        <v>9.0832202163033458</v>
      </c>
      <c r="L2766" s="99">
        <v>1.5183775886902868</v>
      </c>
      <c r="M2766" s="99">
        <v>0.23989637766401326</v>
      </c>
      <c r="N2766" s="99">
        <v>10.841494182657646</v>
      </c>
      <c r="O2766" s="99">
        <v>1.6949501177499777</v>
      </c>
      <c r="P2766" s="99">
        <v>0.43531014361289194</v>
      </c>
      <c r="Q2766" s="99">
        <v>0.83261244389939704</v>
      </c>
      <c r="R2766" s="99">
        <v>0.14531973759096883</v>
      </c>
      <c r="S2766" s="99">
        <v>3.1081924428532357</v>
      </c>
      <c r="T2766" s="99">
        <v>1.1787957571390555E-2</v>
      </c>
      <c r="U2766" s="99">
        <v>0.25915360728782666</v>
      </c>
      <c r="V2766" s="99">
        <v>1.2250880601022709</v>
      </c>
      <c r="W2766" s="99">
        <v>0.21806079191958921</v>
      </c>
      <c r="X2766" s="99">
        <v>1.7140904168810773</v>
      </c>
      <c r="Y2766" s="99">
        <v>0.46391131455962226</v>
      </c>
      <c r="Z2766" s="99">
        <v>7.3496301223940838E-3</v>
      </c>
      <c r="AA2766" s="99">
        <v>0.47126094468201635</v>
      </c>
      <c r="AB2766" s="99">
        <v>1.3219123987211211E-2</v>
      </c>
      <c r="AC2766" s="99">
        <v>20.344656722335539</v>
      </c>
      <c r="AD2766" s="99">
        <v>5.6163060975505097</v>
      </c>
    </row>
    <row r="2767" spans="4:30" collapsed="1" x14ac:dyDescent="0.2">
      <c r="D2767" s="86" t="s">
        <v>361</v>
      </c>
      <c r="E2767" s="104">
        <v>2852</v>
      </c>
      <c r="F2767" s="102" t="s">
        <v>209</v>
      </c>
      <c r="G2767" s="86" t="s">
        <v>679</v>
      </c>
      <c r="H2767" s="92">
        <v>2852</v>
      </c>
      <c r="I2767" s="99">
        <v>1610.0821392098776</v>
      </c>
      <c r="J2767" s="99">
        <v>102.71852661071681</v>
      </c>
      <c r="K2767" s="99">
        <v>260.12373414824327</v>
      </c>
      <c r="L2767" s="99">
        <v>8.4390149895445639</v>
      </c>
      <c r="M2767" s="99">
        <v>0.66561207283992196</v>
      </c>
      <c r="N2767" s="99">
        <v>269.22836121062772</v>
      </c>
      <c r="O2767" s="99">
        <v>192.27041790127038</v>
      </c>
      <c r="P2767" s="99">
        <v>32.348159090589881</v>
      </c>
      <c r="Q2767" s="99">
        <v>10.43398230222364</v>
      </c>
      <c r="R2767" s="99">
        <v>0.57967475455241857</v>
      </c>
      <c r="S2767" s="99">
        <v>235.63223404863632</v>
      </c>
      <c r="T2767" s="99">
        <v>6.6453478126481844</v>
      </c>
      <c r="U2767" s="99">
        <v>101.02219529094752</v>
      </c>
      <c r="V2767" s="99">
        <v>366.06063075148256</v>
      </c>
      <c r="W2767" s="99">
        <v>66.941766914684024</v>
      </c>
      <c r="X2767" s="99">
        <v>540.66994076976221</v>
      </c>
      <c r="Y2767" s="99">
        <v>58.93167426547388</v>
      </c>
      <c r="Z2767" s="99">
        <v>0.86396416015464306</v>
      </c>
      <c r="AA2767" s="99">
        <v>59.795638425628525</v>
      </c>
      <c r="AB2767" s="99">
        <v>0.79866325558638107</v>
      </c>
      <c r="AC2767" s="99">
        <v>26.344376035254996</v>
      </c>
      <c r="AD2767" s="99">
        <v>6.7301204339093319</v>
      </c>
    </row>
    <row r="2768" spans="4:30" hidden="1" outlineLevel="1" x14ac:dyDescent="0.2">
      <c r="D2768" s="86"/>
      <c r="F2768" s="91" t="s">
        <v>209</v>
      </c>
      <c r="G2768" s="86" t="s">
        <v>687</v>
      </c>
      <c r="H2768" s="92">
        <v>29533.096394260108</v>
      </c>
      <c r="I2768" s="99">
        <v>14547.500939336547</v>
      </c>
      <c r="J2768" s="99">
        <v>719.1349529106061</v>
      </c>
      <c r="K2768" s="99">
        <v>2634.150118322681</v>
      </c>
      <c r="L2768" s="99">
        <v>82.913693444174399</v>
      </c>
      <c r="M2768" s="99">
        <v>7.7753808612723398</v>
      </c>
      <c r="N2768" s="99">
        <v>2724.8391926281279</v>
      </c>
      <c r="O2768" s="99">
        <v>2002.3638603274824</v>
      </c>
      <c r="P2768" s="99">
        <v>373.09872394391272</v>
      </c>
      <c r="Q2768" s="99">
        <v>168.59636625183518</v>
      </c>
      <c r="R2768" s="99">
        <v>7.5815901318136723</v>
      </c>
      <c r="S2768" s="99">
        <v>2551.6405406550439</v>
      </c>
      <c r="T2768" s="99">
        <v>69.947698373423052</v>
      </c>
      <c r="U2768" s="99">
        <v>1144.68216606331</v>
      </c>
      <c r="V2768" s="99">
        <v>6049.677411432489</v>
      </c>
      <c r="W2768" s="99">
        <v>1092.4714715546113</v>
      </c>
      <c r="X2768" s="99">
        <v>8356.7787474238321</v>
      </c>
      <c r="Y2768" s="99">
        <v>614.92276415455558</v>
      </c>
      <c r="Z2768" s="99">
        <v>10.299721248045801</v>
      </c>
      <c r="AA2768" s="99">
        <v>625.22248540260136</v>
      </c>
      <c r="AB2768" s="99">
        <v>7.9795359033551652</v>
      </c>
      <c r="AC2768" s="99">
        <v>0</v>
      </c>
      <c r="AD2768" s="99">
        <v>0</v>
      </c>
    </row>
    <row r="2769" spans="4:30" hidden="1" outlineLevel="1" x14ac:dyDescent="0.2">
      <c r="D2769" s="86"/>
      <c r="F2769" s="91" t="s">
        <v>209</v>
      </c>
      <c r="G2769" s="86" t="s">
        <v>686</v>
      </c>
      <c r="H2769" s="92">
        <v>107.90856369395016</v>
      </c>
      <c r="I2769" s="99">
        <v>53.153923000274865</v>
      </c>
      <c r="J2769" s="99">
        <v>2.6275883447758646</v>
      </c>
      <c r="K2769" s="99">
        <v>9.6247055177625764</v>
      </c>
      <c r="L2769" s="99">
        <v>0.30295155816645958</v>
      </c>
      <c r="M2769" s="99">
        <v>2.8409827730640422E-2</v>
      </c>
      <c r="N2769" s="99">
        <v>9.9560669036596767</v>
      </c>
      <c r="O2769" s="99">
        <v>7.316273420033486</v>
      </c>
      <c r="P2769" s="99">
        <v>1.3632348900827769</v>
      </c>
      <c r="Q2769" s="99">
        <v>0.61602046339409888</v>
      </c>
      <c r="R2769" s="99">
        <v>2.7701751645629838E-2</v>
      </c>
      <c r="S2769" s="99">
        <v>9.3232305251559922</v>
      </c>
      <c r="T2769" s="99">
        <v>0.25557617001652133</v>
      </c>
      <c r="U2769" s="99">
        <v>4.1824604767815128</v>
      </c>
      <c r="V2769" s="99">
        <v>22.10442114042235</v>
      </c>
      <c r="W2769" s="99">
        <v>3.9916920934503199</v>
      </c>
      <c r="X2769" s="99">
        <v>30.534149880670704</v>
      </c>
      <c r="Y2769" s="99">
        <v>2.2468159578258184</v>
      </c>
      <c r="Z2769" s="99">
        <v>3.7633308457987937E-2</v>
      </c>
      <c r="AA2769" s="99">
        <v>2.2844492662838065</v>
      </c>
      <c r="AB2769" s="99">
        <v>2.9155773129251484E-2</v>
      </c>
      <c r="AC2769" s="99">
        <v>0</v>
      </c>
      <c r="AD2769" s="99">
        <v>0</v>
      </c>
    </row>
    <row r="2770" spans="4:30" hidden="1" outlineLevel="1" x14ac:dyDescent="0.2">
      <c r="D2770" s="86"/>
      <c r="F2770" s="91" t="s">
        <v>209</v>
      </c>
      <c r="G2770" s="86" t="s">
        <v>685</v>
      </c>
      <c r="H2770" s="92">
        <v>23.735408117627454</v>
      </c>
      <c r="I2770" s="99">
        <v>11.555997205304248</v>
      </c>
      <c r="J2770" s="99">
        <v>0.55770754216709095</v>
      </c>
      <c r="K2770" s="99">
        <v>2.0289127690798834</v>
      </c>
      <c r="L2770" s="99">
        <v>6.2671206477468738E-2</v>
      </c>
      <c r="M2770" s="99">
        <v>7.805367319419442E-3</v>
      </c>
      <c r="N2770" s="99">
        <v>2.0993893428767718</v>
      </c>
      <c r="O2770" s="99">
        <v>1.5328753085712008</v>
      </c>
      <c r="P2770" s="99">
        <v>0.28495973198523239</v>
      </c>
      <c r="Q2770" s="99">
        <v>0.16955443593634179</v>
      </c>
      <c r="R2770" s="99">
        <v>0</v>
      </c>
      <c r="S2770" s="99">
        <v>1.9873894764927749</v>
      </c>
      <c r="T2770" s="99">
        <v>5.3525373747114441E-2</v>
      </c>
      <c r="U2770" s="99">
        <v>0.87624092826661171</v>
      </c>
      <c r="V2770" s="99">
        <v>6.1044928723040348</v>
      </c>
      <c r="W2770" s="99">
        <v>0</v>
      </c>
      <c r="X2770" s="99">
        <v>7.0342591743177607</v>
      </c>
      <c r="Y2770" s="99">
        <v>0.46135055838545419</v>
      </c>
      <c r="Z2770" s="99">
        <v>7.6907263422779197E-3</v>
      </c>
      <c r="AA2770" s="99">
        <v>0.4690412847277321</v>
      </c>
      <c r="AB2770" s="99">
        <v>6.1607083480472342E-3</v>
      </c>
      <c r="AC2770" s="99">
        <v>2.0947725411395269E-2</v>
      </c>
      <c r="AD2770" s="99">
        <v>4.5156579816330684E-3</v>
      </c>
    </row>
    <row r="2771" spans="4:30" hidden="1" outlineLevel="1" x14ac:dyDescent="0.2">
      <c r="D2771" s="86"/>
      <c r="F2771" s="91" t="s">
        <v>209</v>
      </c>
      <c r="G2771" s="86" t="s">
        <v>684</v>
      </c>
      <c r="H2771" s="92">
        <v>15207.239862024373</v>
      </c>
      <c r="I2771" s="99">
        <v>10163.646996590873</v>
      </c>
      <c r="J2771" s="99">
        <v>479.08778684337858</v>
      </c>
      <c r="K2771" s="99">
        <v>1739.5971572561859</v>
      </c>
      <c r="L2771" s="99">
        <v>53.762604037427927</v>
      </c>
      <c r="M2771" s="99">
        <v>0</v>
      </c>
      <c r="N2771" s="99">
        <v>1793.3597612936139</v>
      </c>
      <c r="O2771" s="99">
        <v>1304.393812357212</v>
      </c>
      <c r="P2771" s="99">
        <v>242.9434353294306</v>
      </c>
      <c r="Q2771" s="99">
        <v>0</v>
      </c>
      <c r="R2771" s="99">
        <v>0</v>
      </c>
      <c r="S2771" s="99">
        <v>1547.3372476866425</v>
      </c>
      <c r="T2771" s="99">
        <v>46.500835573732459</v>
      </c>
      <c r="U2771" s="99">
        <v>749.95325356979367</v>
      </c>
      <c r="V2771" s="99">
        <v>0</v>
      </c>
      <c r="W2771" s="99">
        <v>0</v>
      </c>
      <c r="X2771" s="99">
        <v>796.45408914352618</v>
      </c>
      <c r="Y2771" s="99">
        <v>393.33467864559196</v>
      </c>
      <c r="Z2771" s="99">
        <v>6.5623621534075713</v>
      </c>
      <c r="AA2771" s="99">
        <v>399.89704079899951</v>
      </c>
      <c r="AB2771" s="99">
        <v>5.3166129192979872</v>
      </c>
      <c r="AC2771" s="99">
        <v>18.213977226748693</v>
      </c>
      <c r="AD2771" s="99">
        <v>3.9263495212949886</v>
      </c>
    </row>
    <row r="2772" spans="4:30" hidden="1" outlineLevel="1" x14ac:dyDescent="0.2">
      <c r="D2772" s="86"/>
      <c r="F2772" s="91" t="s">
        <v>209</v>
      </c>
      <c r="G2772" s="86" t="s">
        <v>683</v>
      </c>
      <c r="H2772" s="92">
        <v>6276.2149340561255</v>
      </c>
      <c r="I2772" s="99">
        <v>4692.7350167711966</v>
      </c>
      <c r="J2772" s="99">
        <v>226.23825077715966</v>
      </c>
      <c r="K2772" s="99">
        <v>682.65508454144799</v>
      </c>
      <c r="L2772" s="99">
        <v>0</v>
      </c>
      <c r="M2772" s="99">
        <v>0</v>
      </c>
      <c r="N2772" s="99">
        <v>682.65508454144799</v>
      </c>
      <c r="O2772" s="99">
        <v>434.99047692589687</v>
      </c>
      <c r="P2772" s="99">
        <v>0</v>
      </c>
      <c r="Q2772" s="99">
        <v>0</v>
      </c>
      <c r="R2772" s="99">
        <v>0</v>
      </c>
      <c r="S2772" s="99">
        <v>434.99047692589687</v>
      </c>
      <c r="T2772" s="99">
        <v>11.761229944165954</v>
      </c>
      <c r="U2772" s="99">
        <v>0</v>
      </c>
      <c r="V2772" s="99">
        <v>0</v>
      </c>
      <c r="W2772" s="99">
        <v>0</v>
      </c>
      <c r="X2772" s="99">
        <v>11.761229944165954</v>
      </c>
      <c r="Y2772" s="99">
        <v>160.44366787353505</v>
      </c>
      <c r="Z2772" s="99">
        <v>0</v>
      </c>
      <c r="AA2772" s="99">
        <v>160.44366787353505</v>
      </c>
      <c r="AB2772" s="99">
        <v>1.6649291028038913</v>
      </c>
      <c r="AC2772" s="99">
        <v>56.530746613664448</v>
      </c>
      <c r="AD2772" s="99">
        <v>9.1955315062553407</v>
      </c>
    </row>
    <row r="2773" spans="4:30" hidden="1" outlineLevel="1" x14ac:dyDescent="0.2">
      <c r="D2773" s="86"/>
      <c r="F2773" s="91" t="s">
        <v>209</v>
      </c>
      <c r="G2773" s="86" t="s">
        <v>682</v>
      </c>
      <c r="H2773" s="92">
        <v>7774.7220101886578</v>
      </c>
      <c r="I2773" s="99">
        <v>2917.2863056640872</v>
      </c>
      <c r="J2773" s="99">
        <v>189.05900351230937</v>
      </c>
      <c r="K2773" s="99">
        <v>634.31345148515004</v>
      </c>
      <c r="L2773" s="99">
        <v>20.159921527786903</v>
      </c>
      <c r="M2773" s="99">
        <v>1.8585090911463578</v>
      </c>
      <c r="N2773" s="99">
        <v>656.33188210408332</v>
      </c>
      <c r="O2773" s="99">
        <v>578.31242445877115</v>
      </c>
      <c r="P2773" s="99">
        <v>107.20799580024449</v>
      </c>
      <c r="Q2773" s="99">
        <v>48.712569203609782</v>
      </c>
      <c r="R2773" s="99">
        <v>2.2570549131092785</v>
      </c>
      <c r="S2773" s="99">
        <v>736.49004437573467</v>
      </c>
      <c r="T2773" s="99">
        <v>22.162028005111235</v>
      </c>
      <c r="U2773" s="99">
        <v>389.13201128741804</v>
      </c>
      <c r="V2773" s="99">
        <v>2209.3300007033426</v>
      </c>
      <c r="W2773" s="99">
        <v>419.16160975693401</v>
      </c>
      <c r="X2773" s="99">
        <v>3039.785649752806</v>
      </c>
      <c r="Y2773" s="99">
        <v>156.68226812885715</v>
      </c>
      <c r="Z2773" s="99">
        <v>2.5505375493982503</v>
      </c>
      <c r="AA2773" s="99">
        <v>159.2328056782554</v>
      </c>
      <c r="AB2773" s="99">
        <v>2.8449194701305336</v>
      </c>
      <c r="AC2773" s="99">
        <v>61.517573963229161</v>
      </c>
      <c r="AD2773" s="99">
        <v>12.173825668021188</v>
      </c>
    </row>
    <row r="2774" spans="4:30" hidden="1" outlineLevel="1" x14ac:dyDescent="0.2">
      <c r="D2774" s="86"/>
      <c r="F2774" s="91" t="s">
        <v>209</v>
      </c>
      <c r="G2774" s="86" t="s">
        <v>681</v>
      </c>
      <c r="H2774" s="92">
        <v>5860.0828276591519</v>
      </c>
      <c r="I2774" s="99">
        <v>4187.0349954967642</v>
      </c>
      <c r="J2774" s="99">
        <v>716.53955909557328</v>
      </c>
      <c r="K2774" s="99">
        <v>206.32477393856229</v>
      </c>
      <c r="L2774" s="99">
        <v>34.489851096817269</v>
      </c>
      <c r="M2774" s="99">
        <v>5.4492310779129634</v>
      </c>
      <c r="N2774" s="99">
        <v>246.26385611329252</v>
      </c>
      <c r="O2774" s="99">
        <v>38.500684950279386</v>
      </c>
      <c r="P2774" s="99">
        <v>9.8880424381746064</v>
      </c>
      <c r="Q2774" s="99">
        <v>18.912739114002328</v>
      </c>
      <c r="R2774" s="99">
        <v>3.3009286677264145</v>
      </c>
      <c r="S2774" s="99">
        <v>70.602395170182731</v>
      </c>
      <c r="T2774" s="99">
        <v>0.26776271225364456</v>
      </c>
      <c r="U2774" s="99">
        <v>5.8866578334247102</v>
      </c>
      <c r="V2774" s="99">
        <v>27.827797965499798</v>
      </c>
      <c r="W2774" s="99">
        <v>4.9532371258508929</v>
      </c>
      <c r="X2774" s="99">
        <v>38.935455637029044</v>
      </c>
      <c r="Y2774" s="99">
        <v>10.537716231106595</v>
      </c>
      <c r="Z2774" s="99">
        <v>0.16694638436853293</v>
      </c>
      <c r="AA2774" s="99">
        <v>10.704662615475128</v>
      </c>
      <c r="AB2774" s="99">
        <v>0.30027156706293967</v>
      </c>
      <c r="AC2774" s="99">
        <v>462.12759342323398</v>
      </c>
      <c r="AD2774" s="99">
        <v>127.57403854053811</v>
      </c>
    </row>
    <row r="2775" spans="4:30" collapsed="1" x14ac:dyDescent="0.2">
      <c r="D2775" s="86" t="s">
        <v>287</v>
      </c>
      <c r="E2775" s="104">
        <v>64783</v>
      </c>
      <c r="F2775" s="102" t="s">
        <v>209</v>
      </c>
      <c r="G2775" s="86" t="s">
        <v>679</v>
      </c>
      <c r="H2775" s="92">
        <v>64783</v>
      </c>
      <c r="I2775" s="99">
        <v>36572.914174065045</v>
      </c>
      <c r="J2775" s="99">
        <v>2333.2448490259699</v>
      </c>
      <c r="K2775" s="99">
        <v>5908.6942038308707</v>
      </c>
      <c r="L2775" s="99">
        <v>191.69169287085046</v>
      </c>
      <c r="M2775" s="99">
        <v>15.119336225381721</v>
      </c>
      <c r="N2775" s="99">
        <v>6115.505232927103</v>
      </c>
      <c r="O2775" s="99">
        <v>4367.4104077482461</v>
      </c>
      <c r="P2775" s="99">
        <v>734.7863921338303</v>
      </c>
      <c r="Q2775" s="99">
        <v>237.00724946877773</v>
      </c>
      <c r="R2775" s="99">
        <v>13.167275464294997</v>
      </c>
      <c r="S2775" s="99">
        <v>5352.3713248151489</v>
      </c>
      <c r="T2775" s="99">
        <v>150.94865615244998</v>
      </c>
      <c r="U2775" s="99">
        <v>2294.7127901589947</v>
      </c>
      <c r="V2775" s="99">
        <v>8315.0441241140597</v>
      </c>
      <c r="W2775" s="99">
        <v>1520.5780105308468</v>
      </c>
      <c r="X2775" s="99">
        <v>12281.283580956351</v>
      </c>
      <c r="Y2775" s="99">
        <v>1338.6292615498578</v>
      </c>
      <c r="Z2775" s="99">
        <v>19.624891370020421</v>
      </c>
      <c r="AA2775" s="99">
        <v>1358.2541529198782</v>
      </c>
      <c r="AB2775" s="99">
        <v>18.141585444127813</v>
      </c>
      <c r="AC2775" s="99">
        <v>598.41083895228758</v>
      </c>
      <c r="AD2775" s="99">
        <v>152.87426089409124</v>
      </c>
    </row>
    <row r="2776" spans="4:30" hidden="1" outlineLevel="1" x14ac:dyDescent="0.2">
      <c r="D2776" s="86"/>
      <c r="F2776" s="91" t="s">
        <v>274</v>
      </c>
      <c r="G2776" s="86" t="s">
        <v>687</v>
      </c>
      <c r="H2776" s="92">
        <v>0</v>
      </c>
      <c r="I2776" s="99">
        <v>0</v>
      </c>
      <c r="J2776" s="99">
        <v>0</v>
      </c>
      <c r="K2776" s="99">
        <v>0</v>
      </c>
      <c r="L2776" s="99">
        <v>0</v>
      </c>
      <c r="M2776" s="99">
        <v>0</v>
      </c>
      <c r="N2776" s="99">
        <v>0</v>
      </c>
      <c r="O2776" s="99">
        <v>0</v>
      </c>
      <c r="P2776" s="99">
        <v>0</v>
      </c>
      <c r="Q2776" s="99">
        <v>0</v>
      </c>
      <c r="R2776" s="99">
        <v>0</v>
      </c>
      <c r="S2776" s="99">
        <v>0</v>
      </c>
      <c r="T2776" s="99">
        <v>0</v>
      </c>
      <c r="U2776" s="99">
        <v>0</v>
      </c>
      <c r="V2776" s="99">
        <v>0</v>
      </c>
      <c r="W2776" s="99">
        <v>0</v>
      </c>
      <c r="X2776" s="99">
        <v>0</v>
      </c>
      <c r="Y2776" s="99">
        <v>0</v>
      </c>
      <c r="Z2776" s="99">
        <v>0</v>
      </c>
      <c r="AA2776" s="99">
        <v>0</v>
      </c>
      <c r="AB2776" s="99">
        <v>0</v>
      </c>
      <c r="AC2776" s="99">
        <v>0</v>
      </c>
      <c r="AD2776" s="99">
        <v>0</v>
      </c>
    </row>
    <row r="2777" spans="4:30" hidden="1" outlineLevel="1" x14ac:dyDescent="0.2">
      <c r="D2777" s="86"/>
      <c r="F2777" s="91" t="s">
        <v>274</v>
      </c>
      <c r="G2777" s="86" t="s">
        <v>686</v>
      </c>
      <c r="H2777" s="92">
        <v>0</v>
      </c>
      <c r="I2777" s="99">
        <v>0</v>
      </c>
      <c r="J2777" s="99">
        <v>0</v>
      </c>
      <c r="K2777" s="99">
        <v>0</v>
      </c>
      <c r="L2777" s="99">
        <v>0</v>
      </c>
      <c r="M2777" s="99">
        <v>0</v>
      </c>
      <c r="N2777" s="99">
        <v>0</v>
      </c>
      <c r="O2777" s="99">
        <v>0</v>
      </c>
      <c r="P2777" s="99">
        <v>0</v>
      </c>
      <c r="Q2777" s="99">
        <v>0</v>
      </c>
      <c r="R2777" s="99">
        <v>0</v>
      </c>
      <c r="S2777" s="99">
        <v>0</v>
      </c>
      <c r="T2777" s="99">
        <v>0</v>
      </c>
      <c r="U2777" s="99">
        <v>0</v>
      </c>
      <c r="V2777" s="99">
        <v>0</v>
      </c>
      <c r="W2777" s="99">
        <v>0</v>
      </c>
      <c r="X2777" s="99">
        <v>0</v>
      </c>
      <c r="Y2777" s="99">
        <v>0</v>
      </c>
      <c r="Z2777" s="99">
        <v>0</v>
      </c>
      <c r="AA2777" s="99">
        <v>0</v>
      </c>
      <c r="AB2777" s="99">
        <v>0</v>
      </c>
      <c r="AC2777" s="99">
        <v>0</v>
      </c>
      <c r="AD2777" s="99">
        <v>0</v>
      </c>
    </row>
    <row r="2778" spans="4:30" hidden="1" outlineLevel="1" x14ac:dyDescent="0.2">
      <c r="D2778" s="86"/>
      <c r="F2778" s="91" t="s">
        <v>274</v>
      </c>
      <c r="G2778" s="86" t="s">
        <v>685</v>
      </c>
      <c r="H2778" s="92">
        <v>0</v>
      </c>
      <c r="I2778" s="99">
        <v>0</v>
      </c>
      <c r="J2778" s="99">
        <v>0</v>
      </c>
      <c r="K2778" s="99">
        <v>0</v>
      </c>
      <c r="L2778" s="99">
        <v>0</v>
      </c>
      <c r="M2778" s="99">
        <v>0</v>
      </c>
      <c r="N2778" s="99">
        <v>0</v>
      </c>
      <c r="O2778" s="99">
        <v>0</v>
      </c>
      <c r="P2778" s="99">
        <v>0</v>
      </c>
      <c r="Q2778" s="99">
        <v>0</v>
      </c>
      <c r="R2778" s="99">
        <v>0</v>
      </c>
      <c r="S2778" s="99">
        <v>0</v>
      </c>
      <c r="T2778" s="99">
        <v>0</v>
      </c>
      <c r="U2778" s="99">
        <v>0</v>
      </c>
      <c r="V2778" s="99">
        <v>0</v>
      </c>
      <c r="W2778" s="99">
        <v>0</v>
      </c>
      <c r="X2778" s="99">
        <v>0</v>
      </c>
      <c r="Y2778" s="99">
        <v>0</v>
      </c>
      <c r="Z2778" s="99">
        <v>0</v>
      </c>
      <c r="AA2778" s="99">
        <v>0</v>
      </c>
      <c r="AB2778" s="99">
        <v>0</v>
      </c>
      <c r="AC2778" s="99">
        <v>0</v>
      </c>
      <c r="AD2778" s="99">
        <v>0</v>
      </c>
    </row>
    <row r="2779" spans="4:30" hidden="1" outlineLevel="1" x14ac:dyDescent="0.2">
      <c r="D2779" s="86"/>
      <c r="F2779" s="91" t="s">
        <v>274</v>
      </c>
      <c r="G2779" s="86" t="s">
        <v>684</v>
      </c>
      <c r="H2779" s="92">
        <v>0</v>
      </c>
      <c r="I2779" s="99">
        <v>0</v>
      </c>
      <c r="J2779" s="99">
        <v>0</v>
      </c>
      <c r="K2779" s="99">
        <v>0</v>
      </c>
      <c r="L2779" s="99">
        <v>0</v>
      </c>
      <c r="M2779" s="99">
        <v>0</v>
      </c>
      <c r="N2779" s="99">
        <v>0</v>
      </c>
      <c r="O2779" s="99">
        <v>0</v>
      </c>
      <c r="P2779" s="99">
        <v>0</v>
      </c>
      <c r="Q2779" s="99">
        <v>0</v>
      </c>
      <c r="R2779" s="99">
        <v>0</v>
      </c>
      <c r="S2779" s="99">
        <v>0</v>
      </c>
      <c r="T2779" s="99">
        <v>0</v>
      </c>
      <c r="U2779" s="99">
        <v>0</v>
      </c>
      <c r="V2779" s="99">
        <v>0</v>
      </c>
      <c r="W2779" s="99">
        <v>0</v>
      </c>
      <c r="X2779" s="99">
        <v>0</v>
      </c>
      <c r="Y2779" s="99">
        <v>0</v>
      </c>
      <c r="Z2779" s="99">
        <v>0</v>
      </c>
      <c r="AA2779" s="99">
        <v>0</v>
      </c>
      <c r="AB2779" s="99">
        <v>0</v>
      </c>
      <c r="AC2779" s="99">
        <v>0</v>
      </c>
      <c r="AD2779" s="99">
        <v>0</v>
      </c>
    </row>
    <row r="2780" spans="4:30" hidden="1" outlineLevel="1" x14ac:dyDescent="0.2">
      <c r="D2780" s="86"/>
      <c r="F2780" s="91" t="s">
        <v>274</v>
      </c>
      <c r="G2780" s="86" t="s">
        <v>683</v>
      </c>
      <c r="H2780" s="92">
        <v>0</v>
      </c>
      <c r="I2780" s="99">
        <v>0</v>
      </c>
      <c r="J2780" s="99">
        <v>0</v>
      </c>
      <c r="K2780" s="99">
        <v>0</v>
      </c>
      <c r="L2780" s="99">
        <v>0</v>
      </c>
      <c r="M2780" s="99">
        <v>0</v>
      </c>
      <c r="N2780" s="99">
        <v>0</v>
      </c>
      <c r="O2780" s="99">
        <v>0</v>
      </c>
      <c r="P2780" s="99">
        <v>0</v>
      </c>
      <c r="Q2780" s="99">
        <v>0</v>
      </c>
      <c r="R2780" s="99">
        <v>0</v>
      </c>
      <c r="S2780" s="99">
        <v>0</v>
      </c>
      <c r="T2780" s="99">
        <v>0</v>
      </c>
      <c r="U2780" s="99">
        <v>0</v>
      </c>
      <c r="V2780" s="99">
        <v>0</v>
      </c>
      <c r="W2780" s="99">
        <v>0</v>
      </c>
      <c r="X2780" s="99">
        <v>0</v>
      </c>
      <c r="Y2780" s="99">
        <v>0</v>
      </c>
      <c r="Z2780" s="99">
        <v>0</v>
      </c>
      <c r="AA2780" s="99">
        <v>0</v>
      </c>
      <c r="AB2780" s="99">
        <v>0</v>
      </c>
      <c r="AC2780" s="99">
        <v>0</v>
      </c>
      <c r="AD2780" s="99">
        <v>0</v>
      </c>
    </row>
    <row r="2781" spans="4:30" hidden="1" outlineLevel="1" x14ac:dyDescent="0.2">
      <c r="D2781" s="86"/>
      <c r="F2781" s="91" t="s">
        <v>274</v>
      </c>
      <c r="G2781" s="86" t="s">
        <v>682</v>
      </c>
      <c r="H2781" s="92">
        <v>0</v>
      </c>
      <c r="I2781" s="99">
        <v>0</v>
      </c>
      <c r="J2781" s="99">
        <v>0</v>
      </c>
      <c r="K2781" s="99">
        <v>0</v>
      </c>
      <c r="L2781" s="99">
        <v>0</v>
      </c>
      <c r="M2781" s="99">
        <v>0</v>
      </c>
      <c r="N2781" s="99">
        <v>0</v>
      </c>
      <c r="O2781" s="99">
        <v>0</v>
      </c>
      <c r="P2781" s="99">
        <v>0</v>
      </c>
      <c r="Q2781" s="99">
        <v>0</v>
      </c>
      <c r="R2781" s="99">
        <v>0</v>
      </c>
      <c r="S2781" s="99">
        <v>0</v>
      </c>
      <c r="T2781" s="99">
        <v>0</v>
      </c>
      <c r="U2781" s="99">
        <v>0</v>
      </c>
      <c r="V2781" s="99">
        <v>0</v>
      </c>
      <c r="W2781" s="99">
        <v>0</v>
      </c>
      <c r="X2781" s="99">
        <v>0</v>
      </c>
      <c r="Y2781" s="99">
        <v>0</v>
      </c>
      <c r="Z2781" s="99">
        <v>0</v>
      </c>
      <c r="AA2781" s="99">
        <v>0</v>
      </c>
      <c r="AB2781" s="99">
        <v>0</v>
      </c>
      <c r="AC2781" s="99">
        <v>0</v>
      </c>
      <c r="AD2781" s="99">
        <v>0</v>
      </c>
    </row>
    <row r="2782" spans="4:30" hidden="1" outlineLevel="1" x14ac:dyDescent="0.2">
      <c r="D2782" s="86"/>
      <c r="F2782" s="91" t="s">
        <v>274</v>
      </c>
      <c r="G2782" s="86" t="s">
        <v>681</v>
      </c>
      <c r="H2782" s="92">
        <v>-207244.99999999997</v>
      </c>
      <c r="I2782" s="99">
        <v>-132054.83360637756</v>
      </c>
      <c r="J2782" s="99">
        <v>-23106.863258514546</v>
      </c>
      <c r="K2782" s="99">
        <v>-6489.6159411157942</v>
      </c>
      <c r="L2782" s="99">
        <v>-75.449402803254131</v>
      </c>
      <c r="M2782" s="99">
        <v>-5.8038002156349329</v>
      </c>
      <c r="N2782" s="99">
        <v>-6570.8691441346828</v>
      </c>
      <c r="O2782" s="99">
        <v>-567.80512109628421</v>
      </c>
      <c r="P2782" s="99">
        <v>-57.070702120410175</v>
      </c>
      <c r="Q2782" s="99">
        <v>-16.444100610965645</v>
      </c>
      <c r="R2782" s="99">
        <v>-1.934600071878311</v>
      </c>
      <c r="S2782" s="99">
        <v>-643.2545238995383</v>
      </c>
      <c r="T2782" s="99">
        <v>-3.8692001437566219</v>
      </c>
      <c r="U2782" s="99">
        <v>-33.855501257870444</v>
      </c>
      <c r="V2782" s="99">
        <v>-24.182500898478889</v>
      </c>
      <c r="W2782" s="99">
        <v>-2.9019001078174664</v>
      </c>
      <c r="X2782" s="99">
        <v>-64.809102407923419</v>
      </c>
      <c r="Y2782" s="99">
        <v>-155.73530578620404</v>
      </c>
      <c r="Z2782" s="99">
        <v>-0.96730003593915548</v>
      </c>
      <c r="AA2782" s="99">
        <v>-156.7026058221432</v>
      </c>
      <c r="AB2782" s="99">
        <v>-9.6730003593915548</v>
      </c>
      <c r="AC2782" s="99">
        <v>-44584.793256507553</v>
      </c>
      <c r="AD2782" s="99">
        <v>-53.201501976653553</v>
      </c>
    </row>
    <row r="2783" spans="4:30" collapsed="1" x14ac:dyDescent="0.2">
      <c r="D2783" s="86" t="s">
        <v>360</v>
      </c>
      <c r="E2783" s="104">
        <v>-207245</v>
      </c>
      <c r="F2783" s="102" t="s">
        <v>274</v>
      </c>
      <c r="G2783" s="86" t="s">
        <v>679</v>
      </c>
      <c r="H2783" s="92">
        <v>-207244.99999999997</v>
      </c>
      <c r="I2783" s="99">
        <v>-132054.83360637756</v>
      </c>
      <c r="J2783" s="99">
        <v>-23106.863258514546</v>
      </c>
      <c r="K2783" s="99">
        <v>-6489.6159411157942</v>
      </c>
      <c r="L2783" s="99">
        <v>-75.449402803254131</v>
      </c>
      <c r="M2783" s="99">
        <v>-5.8038002156349329</v>
      </c>
      <c r="N2783" s="99">
        <v>-6570.8691441346828</v>
      </c>
      <c r="O2783" s="99">
        <v>-567.80512109628421</v>
      </c>
      <c r="P2783" s="99">
        <v>-57.070702120410175</v>
      </c>
      <c r="Q2783" s="99">
        <v>-16.444100610965645</v>
      </c>
      <c r="R2783" s="99">
        <v>-1.934600071878311</v>
      </c>
      <c r="S2783" s="99">
        <v>-643.2545238995383</v>
      </c>
      <c r="T2783" s="99">
        <v>-3.8692001437566219</v>
      </c>
      <c r="U2783" s="99">
        <v>-33.855501257870444</v>
      </c>
      <c r="V2783" s="99">
        <v>-24.182500898478889</v>
      </c>
      <c r="W2783" s="99">
        <v>-2.9019001078174664</v>
      </c>
      <c r="X2783" s="99">
        <v>-64.809102407923419</v>
      </c>
      <c r="Y2783" s="99">
        <v>-155.73530578620404</v>
      </c>
      <c r="Z2783" s="99">
        <v>-0.96730003593915548</v>
      </c>
      <c r="AA2783" s="99">
        <v>-156.7026058221432</v>
      </c>
      <c r="AB2783" s="99">
        <v>-9.6730003593915548</v>
      </c>
      <c r="AC2783" s="99">
        <v>-44584.793256507553</v>
      </c>
      <c r="AD2783" s="99">
        <v>-53.201501976653553</v>
      </c>
    </row>
    <row r="2784" spans="4:30" hidden="1" outlineLevel="1" x14ac:dyDescent="0.2">
      <c r="D2784" s="86"/>
      <c r="F2784" s="91" t="s">
        <v>209</v>
      </c>
      <c r="G2784" s="86" t="s">
        <v>687</v>
      </c>
      <c r="H2784" s="92">
        <v>227641.39694489297</v>
      </c>
      <c r="I2784" s="99">
        <v>112132.28005890166</v>
      </c>
      <c r="J2784" s="99">
        <v>5543.0992770635094</v>
      </c>
      <c r="K2784" s="99">
        <v>20304.054972511214</v>
      </c>
      <c r="L2784" s="99">
        <v>639.09956306379138</v>
      </c>
      <c r="M2784" s="99">
        <v>59.932712012636344</v>
      </c>
      <c r="N2784" s="99">
        <v>21003.087247587642</v>
      </c>
      <c r="O2784" s="99">
        <v>15434.240293391904</v>
      </c>
      <c r="P2784" s="99">
        <v>2875.8486270154967</v>
      </c>
      <c r="Q2784" s="99">
        <v>1299.5424462454873</v>
      </c>
      <c r="R2784" s="99">
        <v>58.438971167449694</v>
      </c>
      <c r="S2784" s="99">
        <v>19668.070337820336</v>
      </c>
      <c r="T2784" s="99">
        <v>539.15754576620498</v>
      </c>
      <c r="U2784" s="99">
        <v>8823.2213738076607</v>
      </c>
      <c r="V2784" s="99">
        <v>46630.972879366353</v>
      </c>
      <c r="W2784" s="99">
        <v>8420.7808279618421</v>
      </c>
      <c r="X2784" s="99">
        <v>64414.132626902057</v>
      </c>
      <c r="Y2784" s="99">
        <v>4739.8307030401347</v>
      </c>
      <c r="Z2784" s="99">
        <v>79.390352496321171</v>
      </c>
      <c r="AA2784" s="99">
        <v>4819.2210555364563</v>
      </c>
      <c r="AB2784" s="99">
        <v>61.506341081280503</v>
      </c>
      <c r="AC2784" s="99">
        <v>0</v>
      </c>
      <c r="AD2784" s="99">
        <v>0</v>
      </c>
    </row>
    <row r="2785" spans="4:30" hidden="1" outlineLevel="1" x14ac:dyDescent="0.2">
      <c r="D2785" s="86"/>
      <c r="F2785" s="91" t="s">
        <v>209</v>
      </c>
      <c r="G2785" s="86" t="s">
        <v>686</v>
      </c>
      <c r="H2785" s="92">
        <v>831.76026833346123</v>
      </c>
      <c r="I2785" s="99">
        <v>409.71096031893018</v>
      </c>
      <c r="J2785" s="99">
        <v>20.25347675759286</v>
      </c>
      <c r="K2785" s="99">
        <v>74.18732462040515</v>
      </c>
      <c r="L2785" s="99">
        <v>2.3351535845407785</v>
      </c>
      <c r="M2785" s="99">
        <v>0.21898323105814538</v>
      </c>
      <c r="N2785" s="99">
        <v>76.741461436004073</v>
      </c>
      <c r="O2785" s="99">
        <v>56.393907348330288</v>
      </c>
      <c r="P2785" s="99">
        <v>10.507827916167118</v>
      </c>
      <c r="Q2785" s="99">
        <v>4.7482917795550756</v>
      </c>
      <c r="R2785" s="99">
        <v>0.2135253736434245</v>
      </c>
      <c r="S2785" s="99">
        <v>71.8635524176959</v>
      </c>
      <c r="T2785" s="99">
        <v>1.9699836275783755</v>
      </c>
      <c r="U2785" s="99">
        <v>32.238446415879082</v>
      </c>
      <c r="V2785" s="99">
        <v>170.3810951581066</v>
      </c>
      <c r="W2785" s="99">
        <v>30.768001844314561</v>
      </c>
      <c r="X2785" s="99">
        <v>235.35752704587864</v>
      </c>
      <c r="Y2785" s="99">
        <v>17.318479460790748</v>
      </c>
      <c r="Z2785" s="99">
        <v>0.29007791105505082</v>
      </c>
      <c r="AA2785" s="99">
        <v>17.608557371845798</v>
      </c>
      <c r="AB2785" s="99">
        <v>0.22473298551387663</v>
      </c>
      <c r="AC2785" s="99">
        <v>0</v>
      </c>
      <c r="AD2785" s="99">
        <v>0</v>
      </c>
    </row>
    <row r="2786" spans="4:30" hidden="1" outlineLevel="1" x14ac:dyDescent="0.2">
      <c r="D2786" s="86"/>
      <c r="F2786" s="91" t="s">
        <v>209</v>
      </c>
      <c r="G2786" s="86" t="s">
        <v>685</v>
      </c>
      <c r="H2786" s="92">
        <v>182.95275879043945</v>
      </c>
      <c r="I2786" s="99">
        <v>89.073739908220759</v>
      </c>
      <c r="J2786" s="99">
        <v>4.2988152102565884</v>
      </c>
      <c r="K2786" s="99">
        <v>15.638879542696412</v>
      </c>
      <c r="L2786" s="99">
        <v>0.48307027479602765</v>
      </c>
      <c r="M2786" s="99">
        <v>6.0163847926422979E-2</v>
      </c>
      <c r="N2786" s="99">
        <v>16.182113665418861</v>
      </c>
      <c r="O2786" s="99">
        <v>11.8154179273021</v>
      </c>
      <c r="P2786" s="99">
        <v>2.1964724117030983</v>
      </c>
      <c r="Q2786" s="99">
        <v>1.3069272567794081</v>
      </c>
      <c r="R2786" s="99">
        <v>0</v>
      </c>
      <c r="S2786" s="99">
        <v>15.318817595784607</v>
      </c>
      <c r="T2786" s="99">
        <v>0.41257410632224661</v>
      </c>
      <c r="U2786" s="99">
        <v>6.7540736774782895</v>
      </c>
      <c r="V2786" s="99">
        <v>47.053490989909008</v>
      </c>
      <c r="W2786" s="99">
        <v>0</v>
      </c>
      <c r="X2786" s="99">
        <v>54.220138773709543</v>
      </c>
      <c r="Y2786" s="99">
        <v>3.5560946332936076</v>
      </c>
      <c r="Z2786" s="99">
        <v>5.9280194149140895E-2</v>
      </c>
      <c r="AA2786" s="99">
        <v>3.6153748274427486</v>
      </c>
      <c r="AB2786" s="99">
        <v>4.7486800428826859E-2</v>
      </c>
      <c r="AC2786" s="99">
        <v>0.16146527312303235</v>
      </c>
      <c r="AD2786" s="99">
        <v>3.4806736054404853E-2</v>
      </c>
    </row>
    <row r="2787" spans="4:30" hidden="1" outlineLevel="1" x14ac:dyDescent="0.2">
      <c r="D2787" s="86"/>
      <c r="F2787" s="91" t="s">
        <v>209</v>
      </c>
      <c r="G2787" s="86" t="s">
        <v>684</v>
      </c>
      <c r="H2787" s="92">
        <v>117217.55415189399</v>
      </c>
      <c r="I2787" s="99">
        <v>78341.49083021254</v>
      </c>
      <c r="J2787" s="99">
        <v>3692.8133643805845</v>
      </c>
      <c r="K2787" s="99">
        <v>13408.831966435051</v>
      </c>
      <c r="L2787" s="99">
        <v>414.40267972896532</v>
      </c>
      <c r="M2787" s="99">
        <v>0</v>
      </c>
      <c r="N2787" s="99">
        <v>13823.234646164017</v>
      </c>
      <c r="O2787" s="99">
        <v>10054.280311392635</v>
      </c>
      <c r="P2787" s="99">
        <v>1872.6103845897924</v>
      </c>
      <c r="Q2787" s="99">
        <v>0</v>
      </c>
      <c r="R2787" s="99">
        <v>0</v>
      </c>
      <c r="S2787" s="99">
        <v>11926.890695982427</v>
      </c>
      <c r="T2787" s="99">
        <v>358.42889711918491</v>
      </c>
      <c r="U2787" s="99">
        <v>5780.6470410998154</v>
      </c>
      <c r="V2787" s="99">
        <v>0</v>
      </c>
      <c r="W2787" s="99">
        <v>0</v>
      </c>
      <c r="X2787" s="99">
        <v>6139.0759382189999</v>
      </c>
      <c r="Y2787" s="99">
        <v>3031.8275645203071</v>
      </c>
      <c r="Z2787" s="99">
        <v>50.582751903736536</v>
      </c>
      <c r="AA2787" s="99">
        <v>3082.4103164240437</v>
      </c>
      <c r="AB2787" s="99">
        <v>40.980504577213331</v>
      </c>
      <c r="AC2787" s="99">
        <v>140.39351527750344</v>
      </c>
      <c r="AD2787" s="99">
        <v>30.264340656647732</v>
      </c>
    </row>
    <row r="2788" spans="4:30" hidden="1" outlineLevel="1" x14ac:dyDescent="0.2">
      <c r="D2788" s="86"/>
      <c r="F2788" s="91" t="s">
        <v>209</v>
      </c>
      <c r="G2788" s="86" t="s">
        <v>683</v>
      </c>
      <c r="H2788" s="92">
        <v>48377.12632775664</v>
      </c>
      <c r="I2788" s="99">
        <v>36171.647579683922</v>
      </c>
      <c r="J2788" s="99">
        <v>1743.8466580595698</v>
      </c>
      <c r="K2788" s="99">
        <v>5261.912093536931</v>
      </c>
      <c r="L2788" s="99">
        <v>0</v>
      </c>
      <c r="M2788" s="99">
        <v>0</v>
      </c>
      <c r="N2788" s="99">
        <v>5261.912093536931</v>
      </c>
      <c r="O2788" s="99">
        <v>3352.9108666161301</v>
      </c>
      <c r="P2788" s="99">
        <v>0</v>
      </c>
      <c r="Q2788" s="99">
        <v>0</v>
      </c>
      <c r="R2788" s="99">
        <v>0</v>
      </c>
      <c r="S2788" s="99">
        <v>3352.9108666161301</v>
      </c>
      <c r="T2788" s="99">
        <v>90.655675874216698</v>
      </c>
      <c r="U2788" s="99">
        <v>0</v>
      </c>
      <c r="V2788" s="99">
        <v>0</v>
      </c>
      <c r="W2788" s="99">
        <v>0</v>
      </c>
      <c r="X2788" s="99">
        <v>90.655675874216698</v>
      </c>
      <c r="Y2788" s="99">
        <v>1236.7013671073273</v>
      </c>
      <c r="Z2788" s="99">
        <v>0</v>
      </c>
      <c r="AA2788" s="99">
        <v>1236.7013671073273</v>
      </c>
      <c r="AB2788" s="99">
        <v>12.833289869671326</v>
      </c>
      <c r="AC2788" s="99">
        <v>435.73954988253269</v>
      </c>
      <c r="AD2788" s="99">
        <v>70.879247126338569</v>
      </c>
    </row>
    <row r="2789" spans="4:30" hidden="1" outlineLevel="1" x14ac:dyDescent="0.2">
      <c r="D2789" s="86"/>
      <c r="F2789" s="91" t="s">
        <v>209</v>
      </c>
      <c r="G2789" s="86" t="s">
        <v>682</v>
      </c>
      <c r="H2789" s="92">
        <v>59927.633582015122</v>
      </c>
      <c r="I2789" s="99">
        <v>22486.471484197253</v>
      </c>
      <c r="J2789" s="99">
        <v>1457.2686551389202</v>
      </c>
      <c r="K2789" s="99">
        <v>4889.2943113503034</v>
      </c>
      <c r="L2789" s="99">
        <v>155.3928730540008</v>
      </c>
      <c r="M2789" s="99">
        <v>14.325406320265371</v>
      </c>
      <c r="N2789" s="99">
        <v>5059.0125907245701</v>
      </c>
      <c r="O2789" s="99">
        <v>4457.6378452470317</v>
      </c>
      <c r="P2789" s="99">
        <v>826.36028413102952</v>
      </c>
      <c r="Q2789" s="99">
        <v>375.47696165173176</v>
      </c>
      <c r="R2789" s="99">
        <v>17.397401428635476</v>
      </c>
      <c r="S2789" s="99">
        <v>5676.8724924584276</v>
      </c>
      <c r="T2789" s="99">
        <v>170.8251294366776</v>
      </c>
      <c r="U2789" s="99">
        <v>2999.4333632642765</v>
      </c>
      <c r="V2789" s="99">
        <v>17029.537335276425</v>
      </c>
      <c r="W2789" s="99">
        <v>3230.9018030795964</v>
      </c>
      <c r="X2789" s="99">
        <v>23430.697631056977</v>
      </c>
      <c r="Y2789" s="99">
        <v>1207.7084609482204</v>
      </c>
      <c r="Z2789" s="99">
        <v>19.659568470384478</v>
      </c>
      <c r="AA2789" s="99">
        <v>1227.3680294186049</v>
      </c>
      <c r="AB2789" s="99">
        <v>21.928667205451148</v>
      </c>
      <c r="AC2789" s="99">
        <v>474.17806405060827</v>
      </c>
      <c r="AD2789" s="99">
        <v>93.835967764306119</v>
      </c>
    </row>
    <row r="2790" spans="4:30" hidden="1" outlineLevel="1" x14ac:dyDescent="0.2">
      <c r="D2790" s="86"/>
      <c r="F2790" s="91" t="s">
        <v>209</v>
      </c>
      <c r="G2790" s="86" t="s">
        <v>681</v>
      </c>
      <c r="H2790" s="92">
        <v>45169.575966317439</v>
      </c>
      <c r="I2790" s="99">
        <v>32273.706851046081</v>
      </c>
      <c r="J2790" s="99">
        <v>5523.0939560572424</v>
      </c>
      <c r="K2790" s="99">
        <v>1590.3533830892857</v>
      </c>
      <c r="L2790" s="99">
        <v>265.84811085459933</v>
      </c>
      <c r="M2790" s="99">
        <v>42.002726645781799</v>
      </c>
      <c r="N2790" s="99">
        <v>1898.2042205896669</v>
      </c>
      <c r="O2790" s="99">
        <v>296.76365757300698</v>
      </c>
      <c r="P2790" s="99">
        <v>76.217128188222432</v>
      </c>
      <c r="Q2790" s="99">
        <v>145.77957876447269</v>
      </c>
      <c r="R2790" s="99">
        <v>25.443590577340501</v>
      </c>
      <c r="S2790" s="99">
        <v>544.20395510304263</v>
      </c>
      <c r="T2790" s="99">
        <v>2.0639176147821638</v>
      </c>
      <c r="U2790" s="99">
        <v>45.374416371655556</v>
      </c>
      <c r="V2790" s="99">
        <v>214.49693991442805</v>
      </c>
      <c r="W2790" s="99">
        <v>38.17960039392112</v>
      </c>
      <c r="X2790" s="99">
        <v>300.11487429478689</v>
      </c>
      <c r="Y2790" s="99">
        <v>81.224820162243432</v>
      </c>
      <c r="Z2790" s="99">
        <v>1.2868243696904771</v>
      </c>
      <c r="AA2790" s="99">
        <v>82.511644531933911</v>
      </c>
      <c r="AB2790" s="99">
        <v>2.3144961868043281</v>
      </c>
      <c r="AC2790" s="99">
        <v>3562.0840269932705</v>
      </c>
      <c r="AD2790" s="99">
        <v>983.34194151460451</v>
      </c>
    </row>
    <row r="2791" spans="4:30" collapsed="1" x14ac:dyDescent="0.2">
      <c r="D2791" s="86" t="s">
        <v>359</v>
      </c>
      <c r="E2791" s="104">
        <v>499348</v>
      </c>
      <c r="F2791" s="102" t="s">
        <v>209</v>
      </c>
      <c r="G2791" s="86" t="s">
        <v>679</v>
      </c>
      <c r="H2791" s="92">
        <v>499347.99999999994</v>
      </c>
      <c r="I2791" s="99">
        <v>281904.38150426856</v>
      </c>
      <c r="J2791" s="99">
        <v>17984.674202667677</v>
      </c>
      <c r="K2791" s="99">
        <v>45544.272931085892</v>
      </c>
      <c r="L2791" s="99">
        <v>1477.5614505606939</v>
      </c>
      <c r="M2791" s="99">
        <v>116.53999205766809</v>
      </c>
      <c r="N2791" s="99">
        <v>47138.374373704253</v>
      </c>
      <c r="O2791" s="99">
        <v>33664.042299496337</v>
      </c>
      <c r="P2791" s="99">
        <v>5663.7407242524105</v>
      </c>
      <c r="Q2791" s="99">
        <v>1826.8542056980261</v>
      </c>
      <c r="R2791" s="99">
        <v>101.49348854706911</v>
      </c>
      <c r="S2791" s="99">
        <v>41256.130717993852</v>
      </c>
      <c r="T2791" s="99">
        <v>1163.513723544967</v>
      </c>
      <c r="U2791" s="99">
        <v>17687.668714636769</v>
      </c>
      <c r="V2791" s="99">
        <v>64092.441740705231</v>
      </c>
      <c r="W2791" s="99">
        <v>11720.630233279675</v>
      </c>
      <c r="X2791" s="99">
        <v>94664.254412166643</v>
      </c>
      <c r="Y2791" s="99">
        <v>10318.167489872318</v>
      </c>
      <c r="Z2791" s="99">
        <v>151.26885534533685</v>
      </c>
      <c r="AA2791" s="99">
        <v>10469.436345217655</v>
      </c>
      <c r="AB2791" s="99">
        <v>139.83551870636333</v>
      </c>
      <c r="AC2791" s="99">
        <v>4612.5566214770379</v>
      </c>
      <c r="AD2791" s="99">
        <v>1178.3563037979513</v>
      </c>
    </row>
    <row r="2792" spans="4:30" hidden="1" outlineLevel="1" x14ac:dyDescent="0.2">
      <c r="D2792" s="86"/>
      <c r="F2792" s="91" t="s">
        <v>209</v>
      </c>
      <c r="G2792" s="86" t="s">
        <v>687</v>
      </c>
      <c r="H2792" s="92">
        <v>34079.10440938078</v>
      </c>
      <c r="I2792" s="99">
        <v>16786.787162065721</v>
      </c>
      <c r="J2792" s="99">
        <v>829.83087237133759</v>
      </c>
      <c r="K2792" s="99">
        <v>3039.6229272372689</v>
      </c>
      <c r="L2792" s="99">
        <v>95.67653787906174</v>
      </c>
      <c r="M2792" s="99">
        <v>8.9722395734129901</v>
      </c>
      <c r="N2792" s="99">
        <v>3144.2717046897437</v>
      </c>
      <c r="O2792" s="99">
        <v>2310.5862707620972</v>
      </c>
      <c r="P2792" s="99">
        <v>430.52953874360855</v>
      </c>
      <c r="Q2792" s="99">
        <v>194.5482820980186</v>
      </c>
      <c r="R2792" s="99">
        <v>8.748618778132089</v>
      </c>
      <c r="S2792" s="99">
        <v>2944.4127103818564</v>
      </c>
      <c r="T2792" s="99">
        <v>80.714696631913313</v>
      </c>
      <c r="U2792" s="99">
        <v>1320.8822580624969</v>
      </c>
      <c r="V2792" s="99">
        <v>6980.899848596634</v>
      </c>
      <c r="W2792" s="99">
        <v>1260.6348093800066</v>
      </c>
      <c r="X2792" s="99">
        <v>9643.1316126710499</v>
      </c>
      <c r="Y2792" s="99">
        <v>709.57737731154475</v>
      </c>
      <c r="Z2792" s="99">
        <v>11.885149837112571</v>
      </c>
      <c r="AA2792" s="99">
        <v>721.46252714865727</v>
      </c>
      <c r="AB2792" s="99">
        <v>9.2078200524105913</v>
      </c>
      <c r="AC2792" s="99">
        <v>0</v>
      </c>
      <c r="AD2792" s="99">
        <v>0</v>
      </c>
    </row>
    <row r="2793" spans="4:30" hidden="1" outlineLevel="1" x14ac:dyDescent="0.2">
      <c r="D2793" s="86"/>
      <c r="F2793" s="91" t="s">
        <v>209</v>
      </c>
      <c r="G2793" s="86" t="s">
        <v>686</v>
      </c>
      <c r="H2793" s="92">
        <v>124.51885029932613</v>
      </c>
      <c r="I2793" s="99">
        <v>61.335867648697153</v>
      </c>
      <c r="J2793" s="99">
        <v>3.0320511046681959</v>
      </c>
      <c r="K2793" s="99">
        <v>11.106229427169804</v>
      </c>
      <c r="L2793" s="99">
        <v>0.34958467083546124</v>
      </c>
      <c r="M2793" s="99">
        <v>3.2782931818594763E-2</v>
      </c>
      <c r="N2793" s="99">
        <v>11.488597029823861</v>
      </c>
      <c r="O2793" s="99">
        <v>8.442462058172719</v>
      </c>
      <c r="P2793" s="99">
        <v>1.5730766436895169</v>
      </c>
      <c r="Q2793" s="99">
        <v>0.71084404459543182</v>
      </c>
      <c r="R2793" s="99">
        <v>3.1965862097603673E-2</v>
      </c>
      <c r="S2793" s="99">
        <v>10.75834860855527</v>
      </c>
      <c r="T2793" s="99">
        <v>0.29491682369734429</v>
      </c>
      <c r="U2793" s="99">
        <v>4.8262635713351028</v>
      </c>
      <c r="V2793" s="99">
        <v>25.506938585003361</v>
      </c>
      <c r="W2793" s="99">
        <v>4.6061303497195043</v>
      </c>
      <c r="X2793" s="99">
        <v>35.234249329755315</v>
      </c>
      <c r="Y2793" s="99">
        <v>2.5926667015616607</v>
      </c>
      <c r="Z2793" s="99">
        <v>4.3426176215625827E-2</v>
      </c>
      <c r="AA2793" s="99">
        <v>2.6360928777772865</v>
      </c>
      <c r="AB2793" s="99">
        <v>3.364370004904365E-2</v>
      </c>
      <c r="AC2793" s="99">
        <v>0</v>
      </c>
      <c r="AD2793" s="99">
        <v>0</v>
      </c>
    </row>
    <row r="2794" spans="4:30" hidden="1" outlineLevel="1" x14ac:dyDescent="0.2">
      <c r="D2794" s="86"/>
      <c r="F2794" s="91" t="s">
        <v>209</v>
      </c>
      <c r="G2794" s="86" t="s">
        <v>685</v>
      </c>
      <c r="H2794" s="92">
        <v>27.388982199546795</v>
      </c>
      <c r="I2794" s="99">
        <v>13.334803437360403</v>
      </c>
      <c r="J2794" s="99">
        <v>0.64355505788093925</v>
      </c>
      <c r="K2794" s="99">
        <v>2.3412218336996848</v>
      </c>
      <c r="L2794" s="99">
        <v>7.2318139638843149E-2</v>
      </c>
      <c r="M2794" s="99">
        <v>9.0068418252195852E-3</v>
      </c>
      <c r="N2794" s="99">
        <v>2.4225468151637477</v>
      </c>
      <c r="O2794" s="99">
        <v>1.7688296882243815</v>
      </c>
      <c r="P2794" s="99">
        <v>0.32882337595597683</v>
      </c>
      <c r="Q2794" s="99">
        <v>0.19565382675117285</v>
      </c>
      <c r="R2794" s="99">
        <v>0</v>
      </c>
      <c r="S2794" s="99">
        <v>2.2933068909315311</v>
      </c>
      <c r="T2794" s="99">
        <v>6.1764495538421192E-2</v>
      </c>
      <c r="U2794" s="99">
        <v>1.0111200560728981</v>
      </c>
      <c r="V2794" s="99">
        <v>7.044153013430809</v>
      </c>
      <c r="W2794" s="99">
        <v>0</v>
      </c>
      <c r="X2794" s="99">
        <v>8.1170375650421285</v>
      </c>
      <c r="Y2794" s="99">
        <v>0.53236591377529019</v>
      </c>
      <c r="Z2794" s="99">
        <v>8.8745542459748063E-3</v>
      </c>
      <c r="AA2794" s="99">
        <v>0.54124046802126502</v>
      </c>
      <c r="AB2794" s="99">
        <v>7.1090216964060171E-3</v>
      </c>
      <c r="AC2794" s="99">
        <v>2.417219352498114E-2</v>
      </c>
      <c r="AD2794" s="99">
        <v>5.2107499253967867E-3</v>
      </c>
    </row>
    <row r="2795" spans="4:30" hidden="1" outlineLevel="1" x14ac:dyDescent="0.2">
      <c r="D2795" s="86"/>
      <c r="F2795" s="91" t="s">
        <v>209</v>
      </c>
      <c r="G2795" s="86" t="s">
        <v>684</v>
      </c>
      <c r="H2795" s="92">
        <v>17548.079216548049</v>
      </c>
      <c r="I2795" s="99">
        <v>11728.129775252006</v>
      </c>
      <c r="J2795" s="99">
        <v>552.83342088938093</v>
      </c>
      <c r="K2795" s="99">
        <v>2007.3720804946695</v>
      </c>
      <c r="L2795" s="99">
        <v>62.038242514516533</v>
      </c>
      <c r="M2795" s="99">
        <v>0</v>
      </c>
      <c r="N2795" s="99">
        <v>2069.410323009186</v>
      </c>
      <c r="O2795" s="99">
        <v>1505.1782017313706</v>
      </c>
      <c r="P2795" s="99">
        <v>280.33954136195581</v>
      </c>
      <c r="Q2795" s="99">
        <v>0</v>
      </c>
      <c r="R2795" s="99">
        <v>0</v>
      </c>
      <c r="S2795" s="99">
        <v>1785.5177430933263</v>
      </c>
      <c r="T2795" s="99">
        <v>53.658675320907804</v>
      </c>
      <c r="U2795" s="99">
        <v>865.39301160196226</v>
      </c>
      <c r="V2795" s="99">
        <v>0</v>
      </c>
      <c r="W2795" s="99">
        <v>0</v>
      </c>
      <c r="X2795" s="99">
        <v>919.05168692287009</v>
      </c>
      <c r="Y2795" s="99">
        <v>453.88039921200357</v>
      </c>
      <c r="Z2795" s="99">
        <v>7.5725017794480491</v>
      </c>
      <c r="AA2795" s="99">
        <v>461.4529009914516</v>
      </c>
      <c r="AB2795" s="99">
        <v>6.1349952731753854</v>
      </c>
      <c r="AC2795" s="99">
        <v>21.017641473621143</v>
      </c>
      <c r="AD2795" s="99">
        <v>4.5307296430299138</v>
      </c>
    </row>
    <row r="2796" spans="4:30" hidden="1" outlineLevel="1" x14ac:dyDescent="0.2">
      <c r="D2796" s="86"/>
      <c r="F2796" s="91" t="s">
        <v>209</v>
      </c>
      <c r="G2796" s="86" t="s">
        <v>683</v>
      </c>
      <c r="H2796" s="92">
        <v>7242.3081270605826</v>
      </c>
      <c r="I2796" s="99">
        <v>5415.0842995651765</v>
      </c>
      <c r="J2796" s="99">
        <v>261.06293992014218</v>
      </c>
      <c r="K2796" s="99">
        <v>787.73568443721263</v>
      </c>
      <c r="L2796" s="99">
        <v>0</v>
      </c>
      <c r="M2796" s="99">
        <v>0</v>
      </c>
      <c r="N2796" s="99">
        <v>787.73568443721263</v>
      </c>
      <c r="O2796" s="99">
        <v>501.94824417818597</v>
      </c>
      <c r="P2796" s="99">
        <v>0</v>
      </c>
      <c r="Q2796" s="99">
        <v>0</v>
      </c>
      <c r="R2796" s="99">
        <v>0</v>
      </c>
      <c r="S2796" s="99">
        <v>501.94824417818597</v>
      </c>
      <c r="T2796" s="99">
        <v>13.57162750221703</v>
      </c>
      <c r="U2796" s="99">
        <v>0</v>
      </c>
      <c r="V2796" s="99">
        <v>0</v>
      </c>
      <c r="W2796" s="99">
        <v>0</v>
      </c>
      <c r="X2796" s="99">
        <v>13.57162750221703</v>
      </c>
      <c r="Y2796" s="99">
        <v>185.14064479703183</v>
      </c>
      <c r="Z2796" s="99">
        <v>0</v>
      </c>
      <c r="AA2796" s="99">
        <v>185.14064479703183</v>
      </c>
      <c r="AB2796" s="99">
        <v>1.9212104268111216</v>
      </c>
      <c r="AC2796" s="99">
        <v>65.232483261109948</v>
      </c>
      <c r="AD2796" s="99">
        <v>10.610992972695275</v>
      </c>
    </row>
    <row r="2797" spans="4:30" hidden="1" outlineLevel="1" x14ac:dyDescent="0.2">
      <c r="D2797" s="86"/>
      <c r="F2797" s="91" t="s">
        <v>209</v>
      </c>
      <c r="G2797" s="86" t="s">
        <v>682</v>
      </c>
      <c r="H2797" s="92">
        <v>8971.4793058619252</v>
      </c>
      <c r="I2797" s="99">
        <v>3366.3420616507237</v>
      </c>
      <c r="J2797" s="99">
        <v>218.16071820636105</v>
      </c>
      <c r="K2797" s="99">
        <v>731.9528590181435</v>
      </c>
      <c r="L2797" s="99">
        <v>23.263123563430373</v>
      </c>
      <c r="M2797" s="99">
        <v>2.1445880417493166</v>
      </c>
      <c r="N2797" s="99">
        <v>757.36057062332316</v>
      </c>
      <c r="O2797" s="99">
        <v>667.33163469452529</v>
      </c>
      <c r="P2797" s="99">
        <v>123.7104445000583</v>
      </c>
      <c r="Q2797" s="99">
        <v>56.210859497334937</v>
      </c>
      <c r="R2797" s="99">
        <v>2.6044817317735225</v>
      </c>
      <c r="S2797" s="99">
        <v>849.85742042369202</v>
      </c>
      <c r="T2797" s="99">
        <v>25.573412832411133</v>
      </c>
      <c r="U2797" s="99">
        <v>449.03081832874267</v>
      </c>
      <c r="V2797" s="99">
        <v>2549.4105583652868</v>
      </c>
      <c r="W2797" s="99">
        <v>483.68285101615555</v>
      </c>
      <c r="X2797" s="99">
        <v>3507.6976405425958</v>
      </c>
      <c r="Y2797" s="99">
        <v>180.800255529579</v>
      </c>
      <c r="Z2797" s="99">
        <v>2.9431399364843589</v>
      </c>
      <c r="AA2797" s="99">
        <v>183.74339546606336</v>
      </c>
      <c r="AB2797" s="99">
        <v>3.2828358518377976</v>
      </c>
      <c r="AC2797" s="99">
        <v>70.986929312029332</v>
      </c>
      <c r="AD2797" s="99">
        <v>14.047733785297437</v>
      </c>
    </row>
    <row r="2798" spans="4:30" hidden="1" outlineLevel="1" x14ac:dyDescent="0.2">
      <c r="D2798" s="86"/>
      <c r="F2798" s="91" t="s">
        <v>209</v>
      </c>
      <c r="G2798" s="86" t="s">
        <v>681</v>
      </c>
      <c r="H2798" s="92">
        <v>6762.1211086497988</v>
      </c>
      <c r="I2798" s="99">
        <v>4831.5422423839682</v>
      </c>
      <c r="J2798" s="99">
        <v>826.83597147692421</v>
      </c>
      <c r="K2798" s="99">
        <v>238.08419609739011</v>
      </c>
      <c r="L2798" s="99">
        <v>39.798848752644595</v>
      </c>
      <c r="M2798" s="99">
        <v>6.2880272483426758</v>
      </c>
      <c r="N2798" s="99">
        <v>284.17107209837741</v>
      </c>
      <c r="O2798" s="99">
        <v>44.427067339551051</v>
      </c>
      <c r="P2798" s="99">
        <v>11.410101607917861</v>
      </c>
      <c r="Q2798" s="99">
        <v>21.823963269179323</v>
      </c>
      <c r="R2798" s="99">
        <v>3.8090382130479927</v>
      </c>
      <c r="S2798" s="99">
        <v>81.470170429696239</v>
      </c>
      <c r="T2798" s="99">
        <v>0.30897923150396245</v>
      </c>
      <c r="U2798" s="99">
        <v>6.7927867856947683</v>
      </c>
      <c r="V2798" s="99">
        <v>32.111310635675061</v>
      </c>
      <c r="W2798" s="99">
        <v>5.7156853085374788</v>
      </c>
      <c r="X2798" s="99">
        <v>44.928761961411276</v>
      </c>
      <c r="Y2798" s="99">
        <v>12.159779214552792</v>
      </c>
      <c r="Z2798" s="99">
        <v>0.19264431970531898</v>
      </c>
      <c r="AA2798" s="99">
        <v>12.352423534258111</v>
      </c>
      <c r="AB2798" s="99">
        <v>0.34649215065356737</v>
      </c>
      <c r="AC2798" s="99">
        <v>533.26255725041847</v>
      </c>
      <c r="AD2798" s="99">
        <v>147.21141736409129</v>
      </c>
    </row>
    <row r="2799" spans="4:30" collapsed="1" x14ac:dyDescent="0.2">
      <c r="D2799" s="86" t="s">
        <v>358</v>
      </c>
      <c r="E2799" s="104">
        <v>74755</v>
      </c>
      <c r="F2799" s="102" t="s">
        <v>209</v>
      </c>
      <c r="G2799" s="86" t="s">
        <v>679</v>
      </c>
      <c r="H2799" s="92">
        <v>74755.000000000015</v>
      </c>
      <c r="I2799" s="99">
        <v>42202.556212003648</v>
      </c>
      <c r="J2799" s="99">
        <v>2692.3995290266953</v>
      </c>
      <c r="K2799" s="99">
        <v>6818.2151985455557</v>
      </c>
      <c r="L2799" s="99">
        <v>221.19865552012757</v>
      </c>
      <c r="M2799" s="99">
        <v>17.446644637148797</v>
      </c>
      <c r="N2799" s="99">
        <v>7056.860498702832</v>
      </c>
      <c r="O2799" s="99">
        <v>5039.6827104521271</v>
      </c>
      <c r="P2799" s="99">
        <v>847.89152623318591</v>
      </c>
      <c r="Q2799" s="99">
        <v>273.48960273587949</v>
      </c>
      <c r="R2799" s="99">
        <v>15.194104585051209</v>
      </c>
      <c r="S2799" s="99">
        <v>6176.2579440062427</v>
      </c>
      <c r="T2799" s="99">
        <v>174.184072838189</v>
      </c>
      <c r="U2799" s="99">
        <v>2647.9362584063051</v>
      </c>
      <c r="V2799" s="99">
        <v>9594.9728091960314</v>
      </c>
      <c r="W2799" s="99">
        <v>1754.6394760544192</v>
      </c>
      <c r="X2799" s="99">
        <v>14171.732616494945</v>
      </c>
      <c r="Y2799" s="99">
        <v>1544.6834886800491</v>
      </c>
      <c r="Z2799" s="99">
        <v>22.645736603211901</v>
      </c>
      <c r="AA2799" s="99">
        <v>1567.3292252832609</v>
      </c>
      <c r="AB2799" s="99">
        <v>20.934106476633911</v>
      </c>
      <c r="AC2799" s="99">
        <v>690.52378349070375</v>
      </c>
      <c r="AD2799" s="99">
        <v>176.40608451503931</v>
      </c>
    </row>
    <row r="2800" spans="4:30" hidden="1" outlineLevel="1" x14ac:dyDescent="0.2">
      <c r="D2800" s="86"/>
      <c r="F2800" s="91" t="s">
        <v>209</v>
      </c>
      <c r="G2800" s="86" t="s">
        <v>687</v>
      </c>
      <c r="H2800" s="92">
        <v>2052.8152920265088</v>
      </c>
      <c r="I2800" s="99">
        <v>1011.1818954020727</v>
      </c>
      <c r="J2800" s="99">
        <v>49.986334269120903</v>
      </c>
      <c r="K2800" s="99">
        <v>183.09707767171992</v>
      </c>
      <c r="L2800" s="99">
        <v>5.7632459376552072</v>
      </c>
      <c r="M2800" s="99">
        <v>0.54045876261224934</v>
      </c>
      <c r="N2800" s="99">
        <v>189.40078237198736</v>
      </c>
      <c r="O2800" s="99">
        <v>139.18226175161158</v>
      </c>
      <c r="P2800" s="99">
        <v>25.933710293123795</v>
      </c>
      <c r="Q2800" s="99">
        <v>11.718960795764534</v>
      </c>
      <c r="R2800" s="99">
        <v>0.52698856742597544</v>
      </c>
      <c r="S2800" s="99">
        <v>177.36192140792588</v>
      </c>
      <c r="T2800" s="99">
        <v>4.8619928959067042</v>
      </c>
      <c r="U2800" s="99">
        <v>79.565685346203253</v>
      </c>
      <c r="V2800" s="99">
        <v>420.50688272664894</v>
      </c>
      <c r="W2800" s="99">
        <v>75.936573428374956</v>
      </c>
      <c r="X2800" s="99">
        <v>580.8711343971338</v>
      </c>
      <c r="Y2800" s="99">
        <v>42.742651729434634</v>
      </c>
      <c r="Z2800" s="99">
        <v>0.71592307827594026</v>
      </c>
      <c r="AA2800" s="99">
        <v>43.458574807710576</v>
      </c>
      <c r="AB2800" s="99">
        <v>0.55464937055721886</v>
      </c>
      <c r="AC2800" s="99">
        <v>0</v>
      </c>
      <c r="AD2800" s="99">
        <v>0</v>
      </c>
    </row>
    <row r="2801" spans="4:30" hidden="1" outlineLevel="1" x14ac:dyDescent="0.2">
      <c r="D2801" s="86"/>
      <c r="F2801" s="91" t="s">
        <v>209</v>
      </c>
      <c r="G2801" s="86" t="s">
        <v>686</v>
      </c>
      <c r="H2801" s="92">
        <v>7.500613776976329</v>
      </c>
      <c r="I2801" s="99">
        <v>3.6946747645252263</v>
      </c>
      <c r="J2801" s="99">
        <v>0.18264097551094757</v>
      </c>
      <c r="K2801" s="99">
        <v>0.6690034259988713</v>
      </c>
      <c r="L2801" s="99">
        <v>2.1057852622193594E-2</v>
      </c>
      <c r="M2801" s="99">
        <v>1.97473803731031E-3</v>
      </c>
      <c r="N2801" s="99">
        <v>0.69203601665837522</v>
      </c>
      <c r="O2801" s="99">
        <v>0.50854667444253565</v>
      </c>
      <c r="P2801" s="99">
        <v>9.4757061421094177E-2</v>
      </c>
      <c r="Q2801" s="99">
        <v>4.2818951679663292E-2</v>
      </c>
      <c r="R2801" s="99">
        <v>1.9255203936259693E-3</v>
      </c>
      <c r="S2801" s="99">
        <v>0.64804820793691909</v>
      </c>
      <c r="T2801" s="99">
        <v>1.7764837898590614E-2</v>
      </c>
      <c r="U2801" s="99">
        <v>0.29071854540461467</v>
      </c>
      <c r="V2801" s="99">
        <v>1.5364556812021957</v>
      </c>
      <c r="W2801" s="99">
        <v>0.27745843040314266</v>
      </c>
      <c r="X2801" s="99">
        <v>2.1223974949085438</v>
      </c>
      <c r="Y2801" s="99">
        <v>0.15617387675917543</v>
      </c>
      <c r="Z2801" s="99">
        <v>2.6158527389333569E-3</v>
      </c>
      <c r="AA2801" s="99">
        <v>0.15878972949810879</v>
      </c>
      <c r="AB2801" s="99">
        <v>2.026587938209398E-3</v>
      </c>
      <c r="AC2801" s="99">
        <v>0</v>
      </c>
      <c r="AD2801" s="99">
        <v>0</v>
      </c>
    </row>
    <row r="2802" spans="4:30" hidden="1" outlineLevel="1" x14ac:dyDescent="0.2">
      <c r="D2802" s="86"/>
      <c r="F2802" s="91" t="s">
        <v>209</v>
      </c>
      <c r="G2802" s="86" t="s">
        <v>685</v>
      </c>
      <c r="H2802" s="92">
        <v>1.6498239160532304</v>
      </c>
      <c r="I2802" s="99">
        <v>0.8032455337894977</v>
      </c>
      <c r="J2802" s="99">
        <v>3.8765680230591522E-2</v>
      </c>
      <c r="K2802" s="99">
        <v>0.14102764921610167</v>
      </c>
      <c r="L2802" s="99">
        <v>4.3562113944714161E-3</v>
      </c>
      <c r="M2802" s="99">
        <v>5.4254309061552793E-4</v>
      </c>
      <c r="N2802" s="99">
        <v>0.14592640370118862</v>
      </c>
      <c r="O2802" s="99">
        <v>0.10654859321884008</v>
      </c>
      <c r="P2802" s="99">
        <v>1.9807259205802469E-2</v>
      </c>
      <c r="Q2802" s="99">
        <v>1.1785555238586466E-2</v>
      </c>
      <c r="R2802" s="99">
        <v>0</v>
      </c>
      <c r="S2802" s="99">
        <v>0.13814140766322902</v>
      </c>
      <c r="T2802" s="99">
        <v>3.7204939256171576E-3</v>
      </c>
      <c r="U2802" s="99">
        <v>6.0906609758494552E-2</v>
      </c>
      <c r="V2802" s="99">
        <v>0.42431704928739128</v>
      </c>
      <c r="W2802" s="99">
        <v>0</v>
      </c>
      <c r="X2802" s="99">
        <v>0.48894415297150295</v>
      </c>
      <c r="Y2802" s="99">
        <v>3.2068004945891675E-2</v>
      </c>
      <c r="Z2802" s="99">
        <v>5.345745136729925E-4</v>
      </c>
      <c r="AA2802" s="99">
        <v>3.2602579459564671E-2</v>
      </c>
      <c r="AB2802" s="99">
        <v>4.2822452944841539E-4</v>
      </c>
      <c r="AC2802" s="99">
        <v>1.4560549453948241E-3</v>
      </c>
      <c r="AD2802" s="99">
        <v>3.1387876281267784E-4</v>
      </c>
    </row>
    <row r="2803" spans="4:30" hidden="1" outlineLevel="1" x14ac:dyDescent="0.2">
      <c r="D2803" s="86"/>
      <c r="F2803" s="91" t="s">
        <v>209</v>
      </c>
      <c r="G2803" s="86" t="s">
        <v>684</v>
      </c>
      <c r="H2803" s="92">
        <v>1057.0396724247994</v>
      </c>
      <c r="I2803" s="99">
        <v>706.46469638097494</v>
      </c>
      <c r="J2803" s="99">
        <v>33.300901535213463</v>
      </c>
      <c r="K2803" s="99">
        <v>120.91761726262453</v>
      </c>
      <c r="L2803" s="99">
        <v>3.7369835602015642</v>
      </c>
      <c r="M2803" s="99">
        <v>0</v>
      </c>
      <c r="N2803" s="99">
        <v>124.6546008228261</v>
      </c>
      <c r="O2803" s="99">
        <v>90.667078354576446</v>
      </c>
      <c r="P2803" s="99">
        <v>16.886749444891809</v>
      </c>
      <c r="Q2803" s="99">
        <v>0</v>
      </c>
      <c r="R2803" s="99">
        <v>0</v>
      </c>
      <c r="S2803" s="99">
        <v>107.55382779946825</v>
      </c>
      <c r="T2803" s="99">
        <v>3.2322254694675654</v>
      </c>
      <c r="U2803" s="99">
        <v>52.128482793707931</v>
      </c>
      <c r="V2803" s="99">
        <v>0</v>
      </c>
      <c r="W2803" s="99">
        <v>0</v>
      </c>
      <c r="X2803" s="99">
        <v>55.360708263175496</v>
      </c>
      <c r="Y2803" s="99">
        <v>27.340290785253856</v>
      </c>
      <c r="Z2803" s="99">
        <v>0.45614307421382605</v>
      </c>
      <c r="AA2803" s="99">
        <v>27.796433859467683</v>
      </c>
      <c r="AB2803" s="99">
        <v>0.36955232044824776</v>
      </c>
      <c r="AC2803" s="99">
        <v>1.2660349081093707</v>
      </c>
      <c r="AD2803" s="99">
        <v>0.27291653511556019</v>
      </c>
    </row>
    <row r="2804" spans="4:30" hidden="1" outlineLevel="1" x14ac:dyDescent="0.2">
      <c r="D2804" s="86"/>
      <c r="F2804" s="91" t="s">
        <v>209</v>
      </c>
      <c r="G2804" s="86" t="s">
        <v>683</v>
      </c>
      <c r="H2804" s="92">
        <v>436.25327397704228</v>
      </c>
      <c r="I2804" s="99">
        <v>326.18720621954367</v>
      </c>
      <c r="J2804" s="99">
        <v>15.725589170763161</v>
      </c>
      <c r="K2804" s="99">
        <v>47.45065596977819</v>
      </c>
      <c r="L2804" s="99">
        <v>0</v>
      </c>
      <c r="M2804" s="99">
        <v>0</v>
      </c>
      <c r="N2804" s="99">
        <v>47.45065596977819</v>
      </c>
      <c r="O2804" s="99">
        <v>30.23574267319071</v>
      </c>
      <c r="P2804" s="99">
        <v>0</v>
      </c>
      <c r="Q2804" s="99">
        <v>0</v>
      </c>
      <c r="R2804" s="99">
        <v>0</v>
      </c>
      <c r="S2804" s="99">
        <v>30.23574267319071</v>
      </c>
      <c r="T2804" s="99">
        <v>0.81751105133413537</v>
      </c>
      <c r="U2804" s="99">
        <v>0</v>
      </c>
      <c r="V2804" s="99">
        <v>0</v>
      </c>
      <c r="W2804" s="99">
        <v>0</v>
      </c>
      <c r="X2804" s="99">
        <v>0.81751105133413537</v>
      </c>
      <c r="Y2804" s="99">
        <v>11.152275078871437</v>
      </c>
      <c r="Z2804" s="99">
        <v>0</v>
      </c>
      <c r="AA2804" s="99">
        <v>11.152275078871437</v>
      </c>
      <c r="AB2804" s="99">
        <v>0.11572751724875234</v>
      </c>
      <c r="AC2804" s="99">
        <v>3.9293943164307152</v>
      </c>
      <c r="AD2804" s="99">
        <v>0.63917197988157082</v>
      </c>
    </row>
    <row r="2805" spans="4:30" hidden="1" outlineLevel="1" x14ac:dyDescent="0.2">
      <c r="D2805" s="86"/>
      <c r="F2805" s="91" t="s">
        <v>209</v>
      </c>
      <c r="G2805" s="86" t="s">
        <v>682</v>
      </c>
      <c r="H2805" s="92">
        <v>540.41296654800658</v>
      </c>
      <c r="I2805" s="99">
        <v>202.77758415642043</v>
      </c>
      <c r="J2805" s="99">
        <v>13.141297760460755</v>
      </c>
      <c r="K2805" s="99">
        <v>44.090478552052708</v>
      </c>
      <c r="L2805" s="99">
        <v>1.4012955040616275</v>
      </c>
      <c r="M2805" s="99">
        <v>0.12918306403581262</v>
      </c>
      <c r="N2805" s="99">
        <v>45.620957120150152</v>
      </c>
      <c r="O2805" s="99">
        <v>40.197904501765066</v>
      </c>
      <c r="P2805" s="99">
        <v>7.4519180199821085</v>
      </c>
      <c r="Q2805" s="99">
        <v>3.3859608095311247</v>
      </c>
      <c r="R2805" s="99">
        <v>0.15688557605747003</v>
      </c>
      <c r="S2805" s="99">
        <v>51.192668907335772</v>
      </c>
      <c r="T2805" s="99">
        <v>1.5404598753842196</v>
      </c>
      <c r="U2805" s="99">
        <v>27.048167680213073</v>
      </c>
      <c r="V2805" s="99">
        <v>153.56826626070347</v>
      </c>
      <c r="W2805" s="99">
        <v>29.13549432313221</v>
      </c>
      <c r="X2805" s="99">
        <v>211.29238813943297</v>
      </c>
      <c r="Y2805" s="99">
        <v>10.890824033839801</v>
      </c>
      <c r="Z2805" s="99">
        <v>0.17728525361499656</v>
      </c>
      <c r="AA2805" s="99">
        <v>11.068109287454797</v>
      </c>
      <c r="AB2805" s="99">
        <v>0.19774743951341853</v>
      </c>
      <c r="AC2805" s="99">
        <v>4.2760235795875605</v>
      </c>
      <c r="AD2805" s="99">
        <v>0.84619015765091776</v>
      </c>
    </row>
    <row r="2806" spans="4:30" hidden="1" outlineLevel="1" x14ac:dyDescent="0.2">
      <c r="D2806" s="86"/>
      <c r="F2806" s="91" t="s">
        <v>209</v>
      </c>
      <c r="G2806" s="86" t="s">
        <v>681</v>
      </c>
      <c r="H2806" s="92">
        <v>407.32835733061387</v>
      </c>
      <c r="I2806" s="99">
        <v>291.03651551675483</v>
      </c>
      <c r="J2806" s="99">
        <v>49.805931102409062</v>
      </c>
      <c r="K2806" s="99">
        <v>14.34142378471738</v>
      </c>
      <c r="L2806" s="99">
        <v>2.3973542362806315</v>
      </c>
      <c r="M2806" s="99">
        <v>0.37877047286853149</v>
      </c>
      <c r="N2806" s="99">
        <v>17.117548493866543</v>
      </c>
      <c r="O2806" s="99">
        <v>2.6761431908233346</v>
      </c>
      <c r="P2806" s="99">
        <v>0.68730770571137889</v>
      </c>
      <c r="Q2806" s="99">
        <v>1.3146051314442444</v>
      </c>
      <c r="R2806" s="99">
        <v>0.22944417193973798</v>
      </c>
      <c r="S2806" s="99">
        <v>4.9075001999186956</v>
      </c>
      <c r="T2806" s="99">
        <v>1.8611911971939576E-2</v>
      </c>
      <c r="U2806" s="99">
        <v>0.40917555877176837</v>
      </c>
      <c r="V2806" s="99">
        <v>1.9342817442638591</v>
      </c>
      <c r="W2806" s="99">
        <v>0.34429444109884649</v>
      </c>
      <c r="X2806" s="99">
        <v>2.7063636561064137</v>
      </c>
      <c r="Y2806" s="99">
        <v>0.73246586587025908</v>
      </c>
      <c r="Z2806" s="99">
        <v>1.1604272244439186E-2</v>
      </c>
      <c r="AA2806" s="99">
        <v>0.74407013811469824</v>
      </c>
      <c r="AB2806" s="99">
        <v>2.0871569184576468E-2</v>
      </c>
      <c r="AC2806" s="99">
        <v>32.122015855777327</v>
      </c>
      <c r="AD2806" s="99">
        <v>8.8675407984817483</v>
      </c>
    </row>
    <row r="2807" spans="4:30" collapsed="1" x14ac:dyDescent="0.2">
      <c r="D2807" s="86" t="s">
        <v>357</v>
      </c>
      <c r="E2807" s="104">
        <v>4503</v>
      </c>
      <c r="F2807" s="102" t="s">
        <v>209</v>
      </c>
      <c r="G2807" s="86" t="s">
        <v>679</v>
      </c>
      <c r="H2807" s="92">
        <v>4503</v>
      </c>
      <c r="I2807" s="99">
        <v>2542.1458179740812</v>
      </c>
      <c r="J2807" s="99">
        <v>162.1814604937089</v>
      </c>
      <c r="K2807" s="99">
        <v>410.70728431610775</v>
      </c>
      <c r="L2807" s="99">
        <v>13.324293302215699</v>
      </c>
      <c r="M2807" s="99">
        <v>1.0509295806445191</v>
      </c>
      <c r="N2807" s="99">
        <v>425.08250719896796</v>
      </c>
      <c r="O2807" s="99">
        <v>303.5742257396285</v>
      </c>
      <c r="P2807" s="99">
        <v>51.074249784335983</v>
      </c>
      <c r="Q2807" s="99">
        <v>16.474131243658153</v>
      </c>
      <c r="R2807" s="99">
        <v>0.91524383581680946</v>
      </c>
      <c r="S2807" s="99">
        <v>372.03785060343944</v>
      </c>
      <c r="T2807" s="99">
        <v>10.492286535888772</v>
      </c>
      <c r="U2807" s="99">
        <v>159.50313653405914</v>
      </c>
      <c r="V2807" s="99">
        <v>577.97020346210593</v>
      </c>
      <c r="W2807" s="99">
        <v>105.69382062300916</v>
      </c>
      <c r="X2807" s="99">
        <v>853.65944715506305</v>
      </c>
      <c r="Y2807" s="99">
        <v>93.046749374975064</v>
      </c>
      <c r="Z2807" s="99">
        <v>1.3641061056018084</v>
      </c>
      <c r="AA2807" s="99">
        <v>94.41085548057687</v>
      </c>
      <c r="AB2807" s="99">
        <v>1.2610030294198717</v>
      </c>
      <c r="AC2807" s="99">
        <v>41.594924714850364</v>
      </c>
      <c r="AD2807" s="99">
        <v>10.626133349892608</v>
      </c>
    </row>
    <row r="2808" spans="4:30" hidden="1" outlineLevel="1" x14ac:dyDescent="0.2">
      <c r="D2808" s="86"/>
      <c r="F2808" s="91" t="s">
        <v>209</v>
      </c>
      <c r="G2808" s="86" t="s">
        <v>687</v>
      </c>
      <c r="H2808" s="92">
        <v>-178670.15015384887</v>
      </c>
      <c r="I2808" s="99">
        <v>-88009.876868166277</v>
      </c>
      <c r="J2808" s="99">
        <v>-4350.6426925959313</v>
      </c>
      <c r="K2808" s="99">
        <v>-15936.154844229735</v>
      </c>
      <c r="L2808" s="99">
        <v>-501.61357480822892</v>
      </c>
      <c r="M2808" s="99">
        <v>-47.039715966148883</v>
      </c>
      <c r="N2808" s="99">
        <v>-16484.808135004114</v>
      </c>
      <c r="O2808" s="99">
        <v>-12113.956722021347</v>
      </c>
      <c r="P2808" s="99">
        <v>-2257.1830646997196</v>
      </c>
      <c r="Q2808" s="99">
        <v>-1019.9789981880549</v>
      </c>
      <c r="R2808" s="99">
        <v>-45.867315406838294</v>
      </c>
      <c r="S2808" s="99">
        <v>-15436.986100315959</v>
      </c>
      <c r="T2808" s="99">
        <v>-423.17153624719765</v>
      </c>
      <c r="U2808" s="99">
        <v>-6925.1300899391636</v>
      </c>
      <c r="V2808" s="99">
        <v>-36599.507110709441</v>
      </c>
      <c r="W2808" s="99">
        <v>-6609.2643743036388</v>
      </c>
      <c r="X2808" s="99">
        <v>-50557.073111199439</v>
      </c>
      <c r="Y2808" s="99">
        <v>-3720.1768868999329</v>
      </c>
      <c r="Z2808" s="99">
        <v>-62.311540834194126</v>
      </c>
      <c r="AA2808" s="99">
        <v>-3782.4884277341271</v>
      </c>
      <c r="AB2808" s="99">
        <v>-48.274818833002122</v>
      </c>
      <c r="AC2808" s="99">
        <v>0</v>
      </c>
      <c r="AD2808" s="99">
        <v>0</v>
      </c>
    </row>
    <row r="2809" spans="4:30" hidden="1" outlineLevel="1" x14ac:dyDescent="0.2">
      <c r="D2809" s="86"/>
      <c r="F2809" s="91" t="s">
        <v>209</v>
      </c>
      <c r="G2809" s="86" t="s">
        <v>686</v>
      </c>
      <c r="H2809" s="92">
        <v>-652.82823787591053</v>
      </c>
      <c r="I2809" s="99">
        <v>-321.57208566762466</v>
      </c>
      <c r="J2809" s="99">
        <v>-15.896457243638384</v>
      </c>
      <c r="K2809" s="99">
        <v>-58.2278118449997</v>
      </c>
      <c r="L2809" s="99">
        <v>-1.8328047849890843</v>
      </c>
      <c r="M2809" s="99">
        <v>-0.17187456806815024</v>
      </c>
      <c r="N2809" s="99">
        <v>-60.232491198056934</v>
      </c>
      <c r="O2809" s="99">
        <v>-44.262194965037807</v>
      </c>
      <c r="P2809" s="99">
        <v>-8.2473364544800702</v>
      </c>
      <c r="Q2809" s="99">
        <v>-3.7268177783708007</v>
      </c>
      <c r="R2809" s="99">
        <v>-0.16759082962297392</v>
      </c>
      <c r="S2809" s="99">
        <v>-56.403940027511652</v>
      </c>
      <c r="T2809" s="99">
        <v>-1.5461918406047135</v>
      </c>
      <c r="U2809" s="99">
        <v>-25.303166028480792</v>
      </c>
      <c r="V2809" s="99">
        <v>-133.72794344011808</v>
      </c>
      <c r="W2809" s="99">
        <v>-24.149050143056204</v>
      </c>
      <c r="X2809" s="99">
        <v>-184.72635145225979</v>
      </c>
      <c r="Y2809" s="99">
        <v>-13.592849838489137</v>
      </c>
      <c r="Z2809" s="99">
        <v>-0.22767503898716299</v>
      </c>
      <c r="AA2809" s="99">
        <v>-13.8205248774763</v>
      </c>
      <c r="AB2809" s="99">
        <v>-0.17638740934280625</v>
      </c>
      <c r="AC2809" s="99">
        <v>0</v>
      </c>
      <c r="AD2809" s="99">
        <v>0</v>
      </c>
    </row>
    <row r="2810" spans="4:30" hidden="1" outlineLevel="1" x14ac:dyDescent="0.2">
      <c r="D2810" s="86"/>
      <c r="F2810" s="91" t="s">
        <v>209</v>
      </c>
      <c r="G2810" s="86" t="s">
        <v>685</v>
      </c>
      <c r="H2810" s="92">
        <v>-143.59513393805875</v>
      </c>
      <c r="I2810" s="99">
        <v>-69.911794154115626</v>
      </c>
      <c r="J2810" s="99">
        <v>-3.3740346413623836</v>
      </c>
      <c r="K2810" s="99">
        <v>-12.274573050559598</v>
      </c>
      <c r="L2810" s="99">
        <v>-0.37915001265591919</v>
      </c>
      <c r="M2810" s="99">
        <v>-4.7221128876877953E-2</v>
      </c>
      <c r="N2810" s="99">
        <v>-12.700944192092395</v>
      </c>
      <c r="O2810" s="99">
        <v>-9.2736317890044671</v>
      </c>
      <c r="P2810" s="99">
        <v>-1.7239573332208171</v>
      </c>
      <c r="Q2810" s="99">
        <v>-1.0257751548830201</v>
      </c>
      <c r="R2810" s="99">
        <v>0</v>
      </c>
      <c r="S2810" s="99">
        <v>-12.023364277108303</v>
      </c>
      <c r="T2810" s="99">
        <v>-0.32381929875448145</v>
      </c>
      <c r="U2810" s="99">
        <v>-5.30110680351049</v>
      </c>
      <c r="V2810" s="99">
        <v>-36.931131214525898</v>
      </c>
      <c r="W2810" s="99">
        <v>0</v>
      </c>
      <c r="X2810" s="99">
        <v>-42.55605731679087</v>
      </c>
      <c r="Y2810" s="99">
        <v>-2.7910914737782675</v>
      </c>
      <c r="Z2810" s="99">
        <v>-4.6527570696380471E-2</v>
      </c>
      <c r="AA2810" s="99">
        <v>-2.8376190444746481</v>
      </c>
      <c r="AB2810" s="99">
        <v>-3.7271225167355024E-2</v>
      </c>
      <c r="AC2810" s="99">
        <v>-0.12673013336193911</v>
      </c>
      <c r="AD2810" s="99">
        <v>-2.7318953585192443E-2</v>
      </c>
    </row>
    <row r="2811" spans="4:30" hidden="1" outlineLevel="1" x14ac:dyDescent="0.2">
      <c r="D2811" s="86"/>
      <c r="F2811" s="91" t="s">
        <v>209</v>
      </c>
      <c r="G2811" s="86" t="s">
        <v>684</v>
      </c>
      <c r="H2811" s="92">
        <v>-92001.183800746585</v>
      </c>
      <c r="I2811" s="99">
        <v>-61488.315033046856</v>
      </c>
      <c r="J2811" s="99">
        <v>-2898.3986531401447</v>
      </c>
      <c r="K2811" s="99">
        <v>-10524.26339401985</v>
      </c>
      <c r="L2811" s="99">
        <v>-325.25450118044819</v>
      </c>
      <c r="M2811" s="99">
        <v>0</v>
      </c>
      <c r="N2811" s="99">
        <v>-10849.517895200299</v>
      </c>
      <c r="O2811" s="99">
        <v>-7891.3580615580122</v>
      </c>
      <c r="P2811" s="99">
        <v>-1469.7659700063662</v>
      </c>
      <c r="Q2811" s="99">
        <v>0</v>
      </c>
      <c r="R2811" s="99">
        <v>0</v>
      </c>
      <c r="S2811" s="99">
        <v>-9361.124031564379</v>
      </c>
      <c r="T2811" s="99">
        <v>-281.32205182024092</v>
      </c>
      <c r="U2811" s="99">
        <v>-4537.0881073521596</v>
      </c>
      <c r="V2811" s="99">
        <v>0</v>
      </c>
      <c r="W2811" s="99">
        <v>0</v>
      </c>
      <c r="X2811" s="99">
        <v>-4818.4101591724002</v>
      </c>
      <c r="Y2811" s="99">
        <v>-2379.6071077729075</v>
      </c>
      <c r="Z2811" s="99">
        <v>-39.701161559921829</v>
      </c>
      <c r="AA2811" s="99">
        <v>-2419.3082693328292</v>
      </c>
      <c r="AB2811" s="99">
        <v>-32.16459310326448</v>
      </c>
      <c r="AC2811" s="99">
        <v>-110.19142735857722</v>
      </c>
      <c r="AD2811" s="99">
        <v>-23.753738827826123</v>
      </c>
    </row>
    <row r="2812" spans="4:30" hidden="1" outlineLevel="1" x14ac:dyDescent="0.2">
      <c r="D2812" s="86"/>
      <c r="F2812" s="91" t="s">
        <v>209</v>
      </c>
      <c r="G2812" s="86" t="s">
        <v>683</v>
      </c>
      <c r="H2812" s="92">
        <v>-37970.0201325175</v>
      </c>
      <c r="I2812" s="99">
        <v>-28390.239170508747</v>
      </c>
      <c r="J2812" s="99">
        <v>-1368.7024786454638</v>
      </c>
      <c r="K2812" s="99">
        <v>-4129.9457676240918</v>
      </c>
      <c r="L2812" s="99">
        <v>0</v>
      </c>
      <c r="M2812" s="99">
        <v>0</v>
      </c>
      <c r="N2812" s="99">
        <v>-4129.9457676240918</v>
      </c>
      <c r="O2812" s="99">
        <v>-2631.6175178620788</v>
      </c>
      <c r="P2812" s="99">
        <v>0</v>
      </c>
      <c r="Q2812" s="99">
        <v>0</v>
      </c>
      <c r="R2812" s="99">
        <v>0</v>
      </c>
      <c r="S2812" s="99">
        <v>-2631.6175178620788</v>
      </c>
      <c r="T2812" s="99">
        <v>-71.15341690099541</v>
      </c>
      <c r="U2812" s="99">
        <v>0</v>
      </c>
      <c r="V2812" s="99">
        <v>0</v>
      </c>
      <c r="W2812" s="99">
        <v>0</v>
      </c>
      <c r="X2812" s="99">
        <v>-71.15341690099541</v>
      </c>
      <c r="Y2812" s="99">
        <v>-970.65657618515809</v>
      </c>
      <c r="Z2812" s="99">
        <v>0</v>
      </c>
      <c r="AA2812" s="99">
        <v>-970.65657618515809</v>
      </c>
      <c r="AB2812" s="99">
        <v>-10.072534515930382</v>
      </c>
      <c r="AC2812" s="99">
        <v>-342.00128733320554</v>
      </c>
      <c r="AD2812" s="99">
        <v>-55.631382941830893</v>
      </c>
    </row>
    <row r="2813" spans="4:30" hidden="1" outlineLevel="1" x14ac:dyDescent="0.2">
      <c r="D2813" s="86"/>
      <c r="F2813" s="91" t="s">
        <v>209</v>
      </c>
      <c r="G2813" s="86" t="s">
        <v>682</v>
      </c>
      <c r="H2813" s="92">
        <v>-47035.730030489474</v>
      </c>
      <c r="I2813" s="99">
        <v>-17649.080046211246</v>
      </c>
      <c r="J2813" s="99">
        <v>-1143.7744317269248</v>
      </c>
      <c r="K2813" s="99">
        <v>-3837.4872078596068</v>
      </c>
      <c r="L2813" s="99">
        <v>-121.96405545744115</v>
      </c>
      <c r="M2813" s="99">
        <v>-11.243660127759249</v>
      </c>
      <c r="N2813" s="99">
        <v>-3970.694923444807</v>
      </c>
      <c r="O2813" s="99">
        <v>-3498.6906328578229</v>
      </c>
      <c r="P2813" s="99">
        <v>-648.58992269587122</v>
      </c>
      <c r="Q2813" s="99">
        <v>-294.70265961276829</v>
      </c>
      <c r="R2813" s="99">
        <v>-13.654793755696202</v>
      </c>
      <c r="S2813" s="99">
        <v>-4455.6380089221584</v>
      </c>
      <c r="T2813" s="99">
        <v>-134.07645505659241</v>
      </c>
      <c r="U2813" s="99">
        <v>-2354.181693589871</v>
      </c>
      <c r="V2813" s="99">
        <v>-13366.066249720734</v>
      </c>
      <c r="W2813" s="99">
        <v>-2535.855595844529</v>
      </c>
      <c r="X2813" s="99">
        <v>-18390.179994211725</v>
      </c>
      <c r="Y2813" s="99">
        <v>-947.90075511585553</v>
      </c>
      <c r="Z2813" s="99">
        <v>-15.430313193051552</v>
      </c>
      <c r="AA2813" s="99">
        <v>-963.33106830890711</v>
      </c>
      <c r="AB2813" s="99">
        <v>-17.211273146510344</v>
      </c>
      <c r="AC2813" s="99">
        <v>-372.17073449998537</v>
      </c>
      <c r="AD2813" s="99">
        <v>-73.649550017209322</v>
      </c>
    </row>
    <row r="2814" spans="4:30" hidden="1" outlineLevel="1" x14ac:dyDescent="0.2">
      <c r="D2814" s="86"/>
      <c r="F2814" s="91" t="s">
        <v>209</v>
      </c>
      <c r="G2814" s="86" t="s">
        <v>681</v>
      </c>
      <c r="H2814" s="92">
        <v>-35452.492510583659</v>
      </c>
      <c r="I2814" s="99">
        <v>-25330.841079373677</v>
      </c>
      <c r="J2814" s="99">
        <v>-4334.9410067161389</v>
      </c>
      <c r="K2814" s="99">
        <v>-1248.229371141271</v>
      </c>
      <c r="L2814" s="99">
        <v>-208.6576629821281</v>
      </c>
      <c r="M2814" s="99">
        <v>-32.966910137568746</v>
      </c>
      <c r="N2814" s="99">
        <v>-1489.8539442609679</v>
      </c>
      <c r="O2814" s="99">
        <v>-232.9225174787089</v>
      </c>
      <c r="P2814" s="99">
        <v>-59.820954889770789</v>
      </c>
      <c r="Q2814" s="99">
        <v>-114.41881651041903</v>
      </c>
      <c r="R2814" s="99">
        <v>-19.970050306829613</v>
      </c>
      <c r="S2814" s="99">
        <v>-427.13233918572831</v>
      </c>
      <c r="T2814" s="99">
        <v>-1.6199183236763024</v>
      </c>
      <c r="U2814" s="99">
        <v>-35.613266721559867</v>
      </c>
      <c r="V2814" s="99">
        <v>-168.35338816397007</v>
      </c>
      <c r="W2814" s="99">
        <v>-29.966232094627252</v>
      </c>
      <c r="X2814" s="99">
        <v>-235.55280530383348</v>
      </c>
      <c r="Y2814" s="99">
        <v>-63.751369519668486</v>
      </c>
      <c r="Z2814" s="99">
        <v>-1.0099968917774977</v>
      </c>
      <c r="AA2814" s="99">
        <v>-64.761366411445991</v>
      </c>
      <c r="AB2814" s="99">
        <v>-1.8165913000742431</v>
      </c>
      <c r="AC2814" s="99">
        <v>-2795.7924020189616</v>
      </c>
      <c r="AD2814" s="99">
        <v>-771.80097601282648</v>
      </c>
    </row>
    <row r="2815" spans="4:30" collapsed="1" x14ac:dyDescent="0.2">
      <c r="D2815" s="86" t="s">
        <v>356</v>
      </c>
      <c r="E2815" s="104">
        <v>-391926</v>
      </c>
      <c r="F2815" s="102" t="s">
        <v>209</v>
      </c>
      <c r="G2815" s="86" t="s">
        <v>679</v>
      </c>
      <c r="H2815" s="92">
        <v>-391926</v>
      </c>
      <c r="I2815" s="99">
        <v>-221259.83607712851</v>
      </c>
      <c r="J2815" s="99">
        <v>-14115.729754709604</v>
      </c>
      <c r="K2815" s="99">
        <v>-35746.582969770119</v>
      </c>
      <c r="L2815" s="99">
        <v>-1159.7017492258915</v>
      </c>
      <c r="M2815" s="99">
        <v>-91.46938192842191</v>
      </c>
      <c r="N2815" s="99">
        <v>-36997.754100924431</v>
      </c>
      <c r="O2815" s="99">
        <v>-26422.081278532009</v>
      </c>
      <c r="P2815" s="99">
        <v>-4445.3312060794278</v>
      </c>
      <c r="Q2815" s="99">
        <v>-1433.8530672444961</v>
      </c>
      <c r="R2815" s="99">
        <v>-79.659750298987092</v>
      </c>
      <c r="S2815" s="99">
        <v>-32380.925302154919</v>
      </c>
      <c r="T2815" s="99">
        <v>-913.21338948806192</v>
      </c>
      <c r="U2815" s="99">
        <v>-13882.617430434746</v>
      </c>
      <c r="V2815" s="99">
        <v>-50304.585823248795</v>
      </c>
      <c r="W2815" s="99">
        <v>-9199.2352523858517</v>
      </c>
      <c r="X2815" s="99">
        <v>-74299.651895557457</v>
      </c>
      <c r="Y2815" s="99">
        <v>-8098.4766368057908</v>
      </c>
      <c r="Z2815" s="99">
        <v>-118.72721508862855</v>
      </c>
      <c r="AA2815" s="99">
        <v>-8217.2038518944191</v>
      </c>
      <c r="AB2815" s="99">
        <v>-109.75346953329172</v>
      </c>
      <c r="AC2815" s="99">
        <v>-3620.2825813440913</v>
      </c>
      <c r="AD2815" s="99">
        <v>-924.86296675327799</v>
      </c>
    </row>
    <row r="2816" spans="4:30" hidden="1" outlineLevel="1" x14ac:dyDescent="0.2">
      <c r="D2816" s="86"/>
      <c r="F2816" s="91" t="s">
        <v>280</v>
      </c>
      <c r="G2816" s="86" t="s">
        <v>687</v>
      </c>
      <c r="H2816" s="92">
        <v>0</v>
      </c>
      <c r="I2816" s="99">
        <v>0</v>
      </c>
      <c r="J2816" s="99">
        <v>0</v>
      </c>
      <c r="K2816" s="99">
        <v>0</v>
      </c>
      <c r="L2816" s="99">
        <v>0</v>
      </c>
      <c r="M2816" s="99">
        <v>0</v>
      </c>
      <c r="N2816" s="99">
        <v>0</v>
      </c>
      <c r="O2816" s="99">
        <v>0</v>
      </c>
      <c r="P2816" s="99">
        <v>0</v>
      </c>
      <c r="Q2816" s="99">
        <v>0</v>
      </c>
      <c r="R2816" s="99">
        <v>0</v>
      </c>
      <c r="S2816" s="99">
        <v>0</v>
      </c>
      <c r="T2816" s="99">
        <v>0</v>
      </c>
      <c r="U2816" s="99">
        <v>0</v>
      </c>
      <c r="V2816" s="99">
        <v>0</v>
      </c>
      <c r="W2816" s="99">
        <v>0</v>
      </c>
      <c r="X2816" s="99">
        <v>0</v>
      </c>
      <c r="Y2816" s="99">
        <v>0</v>
      </c>
      <c r="Z2816" s="99">
        <v>0</v>
      </c>
      <c r="AA2816" s="99">
        <v>0</v>
      </c>
      <c r="AB2816" s="99">
        <v>0</v>
      </c>
      <c r="AC2816" s="99">
        <v>0</v>
      </c>
      <c r="AD2816" s="99">
        <v>0</v>
      </c>
    </row>
    <row r="2817" spans="4:30" hidden="1" outlineLevel="1" x14ac:dyDescent="0.2">
      <c r="D2817" s="86"/>
      <c r="F2817" s="91" t="s">
        <v>280</v>
      </c>
      <c r="G2817" s="86" t="s">
        <v>686</v>
      </c>
      <c r="H2817" s="92">
        <v>62717.706099999989</v>
      </c>
      <c r="I2817" s="99">
        <v>30893.67522533497</v>
      </c>
      <c r="J2817" s="99">
        <v>1527.1847564094426</v>
      </c>
      <c r="K2817" s="99">
        <v>5593.9902385701407</v>
      </c>
      <c r="L2817" s="99">
        <v>176.07895181989443</v>
      </c>
      <c r="M2817" s="99">
        <v>16.512120678535457</v>
      </c>
      <c r="N2817" s="99">
        <v>5786.5813110685704</v>
      </c>
      <c r="O2817" s="99">
        <v>4252.302786702995</v>
      </c>
      <c r="P2817" s="99">
        <v>792.32789553171312</v>
      </c>
      <c r="Q2817" s="99">
        <v>358.03822284498602</v>
      </c>
      <c r="R2817" s="99">
        <v>16.100578663000118</v>
      </c>
      <c r="S2817" s="99">
        <v>5418.7694837426943</v>
      </c>
      <c r="T2817" s="99">
        <v>148.54382792751858</v>
      </c>
      <c r="U2817" s="99">
        <v>2430.8944348626819</v>
      </c>
      <c r="V2817" s="99">
        <v>12847.34539260075</v>
      </c>
      <c r="W2817" s="99">
        <v>2320.0176426103849</v>
      </c>
      <c r="X2817" s="99">
        <v>17746.801298001337</v>
      </c>
      <c r="Y2817" s="99">
        <v>1305.8754382402178</v>
      </c>
      <c r="Z2817" s="99">
        <v>21.872914425336365</v>
      </c>
      <c r="AA2817" s="99">
        <v>1327.7483526655542</v>
      </c>
      <c r="AB2817" s="99">
        <v>16.945672777416366</v>
      </c>
      <c r="AC2817" s="99">
        <v>0</v>
      </c>
      <c r="AD2817" s="99">
        <v>0</v>
      </c>
    </row>
    <row r="2818" spans="4:30" hidden="1" outlineLevel="1" x14ac:dyDescent="0.2">
      <c r="D2818" s="86"/>
      <c r="F2818" s="91" t="s">
        <v>280</v>
      </c>
      <c r="G2818" s="86" t="s">
        <v>685</v>
      </c>
      <c r="H2818" s="92">
        <v>13795.293900000002</v>
      </c>
      <c r="I2818" s="99">
        <v>6716.4793191972258</v>
      </c>
      <c r="J2818" s="99">
        <v>324.14607814254498</v>
      </c>
      <c r="K2818" s="99">
        <v>1179.2275830358717</v>
      </c>
      <c r="L2818" s="99">
        <v>36.425230530676281</v>
      </c>
      <c r="M2818" s="99">
        <v>4.5365698215603132</v>
      </c>
      <c r="N2818" s="99">
        <v>1220.1893833881084</v>
      </c>
      <c r="O2818" s="99">
        <v>890.92487009263459</v>
      </c>
      <c r="P2818" s="99">
        <v>165.62189421474574</v>
      </c>
      <c r="Q2818" s="99">
        <v>98.547000506531163</v>
      </c>
      <c r="R2818" s="99">
        <v>0</v>
      </c>
      <c r="S2818" s="99">
        <v>1155.0937648139115</v>
      </c>
      <c r="T2818" s="99">
        <v>31.109566698387862</v>
      </c>
      <c r="U2818" s="99">
        <v>509.28136869360981</v>
      </c>
      <c r="V2818" s="99">
        <v>3548.0019078057098</v>
      </c>
      <c r="W2818" s="99">
        <v>0</v>
      </c>
      <c r="X2818" s="99">
        <v>4088.3928431977074</v>
      </c>
      <c r="Y2818" s="99">
        <v>268.1422839799323</v>
      </c>
      <c r="Z2818" s="99">
        <v>4.4699391588469162</v>
      </c>
      <c r="AA2818" s="99">
        <v>272.6122231387792</v>
      </c>
      <c r="AB2818" s="99">
        <v>3.5806749929181514</v>
      </c>
      <c r="AC2818" s="99">
        <v>12.175060447858105</v>
      </c>
      <c r="AD2818" s="99">
        <v>2.624552680947787</v>
      </c>
    </row>
    <row r="2819" spans="4:30" hidden="1" outlineLevel="1" x14ac:dyDescent="0.2">
      <c r="D2819" s="86"/>
      <c r="F2819" s="91" t="s">
        <v>280</v>
      </c>
      <c r="G2819" s="86" t="s">
        <v>684</v>
      </c>
      <c r="H2819" s="92">
        <v>0</v>
      </c>
      <c r="I2819" s="99">
        <v>0</v>
      </c>
      <c r="J2819" s="99">
        <v>0</v>
      </c>
      <c r="K2819" s="99">
        <v>0</v>
      </c>
      <c r="L2819" s="99">
        <v>0</v>
      </c>
      <c r="M2819" s="99">
        <v>0</v>
      </c>
      <c r="N2819" s="99">
        <v>0</v>
      </c>
      <c r="O2819" s="99">
        <v>0</v>
      </c>
      <c r="P2819" s="99">
        <v>0</v>
      </c>
      <c r="Q2819" s="99">
        <v>0</v>
      </c>
      <c r="R2819" s="99">
        <v>0</v>
      </c>
      <c r="S2819" s="99">
        <v>0</v>
      </c>
      <c r="T2819" s="99">
        <v>0</v>
      </c>
      <c r="U2819" s="99">
        <v>0</v>
      </c>
      <c r="V2819" s="99">
        <v>0</v>
      </c>
      <c r="W2819" s="99">
        <v>0</v>
      </c>
      <c r="X2819" s="99">
        <v>0</v>
      </c>
      <c r="Y2819" s="99">
        <v>0</v>
      </c>
      <c r="Z2819" s="99">
        <v>0</v>
      </c>
      <c r="AA2819" s="99">
        <v>0</v>
      </c>
      <c r="AB2819" s="99">
        <v>0</v>
      </c>
      <c r="AC2819" s="99">
        <v>0</v>
      </c>
      <c r="AD2819" s="99">
        <v>0</v>
      </c>
    </row>
    <row r="2820" spans="4:30" hidden="1" outlineLevel="1" x14ac:dyDescent="0.2">
      <c r="D2820" s="86"/>
      <c r="F2820" s="91" t="s">
        <v>280</v>
      </c>
      <c r="G2820" s="86" t="s">
        <v>683</v>
      </c>
      <c r="H2820" s="92">
        <v>0</v>
      </c>
      <c r="I2820" s="99">
        <v>0</v>
      </c>
      <c r="J2820" s="99">
        <v>0</v>
      </c>
      <c r="K2820" s="99">
        <v>0</v>
      </c>
      <c r="L2820" s="99">
        <v>0</v>
      </c>
      <c r="M2820" s="99">
        <v>0</v>
      </c>
      <c r="N2820" s="99">
        <v>0</v>
      </c>
      <c r="O2820" s="99">
        <v>0</v>
      </c>
      <c r="P2820" s="99">
        <v>0</v>
      </c>
      <c r="Q2820" s="99">
        <v>0</v>
      </c>
      <c r="R2820" s="99">
        <v>0</v>
      </c>
      <c r="S2820" s="99">
        <v>0</v>
      </c>
      <c r="T2820" s="99">
        <v>0</v>
      </c>
      <c r="U2820" s="99">
        <v>0</v>
      </c>
      <c r="V2820" s="99">
        <v>0</v>
      </c>
      <c r="W2820" s="99">
        <v>0</v>
      </c>
      <c r="X2820" s="99">
        <v>0</v>
      </c>
      <c r="Y2820" s="99">
        <v>0</v>
      </c>
      <c r="Z2820" s="99">
        <v>0</v>
      </c>
      <c r="AA2820" s="99">
        <v>0</v>
      </c>
      <c r="AB2820" s="99">
        <v>0</v>
      </c>
      <c r="AC2820" s="99">
        <v>0</v>
      </c>
      <c r="AD2820" s="99">
        <v>0</v>
      </c>
    </row>
    <row r="2821" spans="4:30" hidden="1" outlineLevel="1" x14ac:dyDescent="0.2">
      <c r="D2821" s="86"/>
      <c r="F2821" s="91" t="s">
        <v>280</v>
      </c>
      <c r="G2821" s="86" t="s">
        <v>682</v>
      </c>
      <c r="H2821" s="92">
        <v>0</v>
      </c>
      <c r="I2821" s="99">
        <v>0</v>
      </c>
      <c r="J2821" s="99">
        <v>0</v>
      </c>
      <c r="K2821" s="99">
        <v>0</v>
      </c>
      <c r="L2821" s="99">
        <v>0</v>
      </c>
      <c r="M2821" s="99">
        <v>0</v>
      </c>
      <c r="N2821" s="99">
        <v>0</v>
      </c>
      <c r="O2821" s="99">
        <v>0</v>
      </c>
      <c r="P2821" s="99">
        <v>0</v>
      </c>
      <c r="Q2821" s="99">
        <v>0</v>
      </c>
      <c r="R2821" s="99">
        <v>0</v>
      </c>
      <c r="S2821" s="99">
        <v>0</v>
      </c>
      <c r="T2821" s="99">
        <v>0</v>
      </c>
      <c r="U2821" s="99">
        <v>0</v>
      </c>
      <c r="V2821" s="99">
        <v>0</v>
      </c>
      <c r="W2821" s="99">
        <v>0</v>
      </c>
      <c r="X2821" s="99">
        <v>0</v>
      </c>
      <c r="Y2821" s="99">
        <v>0</v>
      </c>
      <c r="Z2821" s="99">
        <v>0</v>
      </c>
      <c r="AA2821" s="99">
        <v>0</v>
      </c>
      <c r="AB2821" s="99">
        <v>0</v>
      </c>
      <c r="AC2821" s="99">
        <v>0</v>
      </c>
      <c r="AD2821" s="99">
        <v>0</v>
      </c>
    </row>
    <row r="2822" spans="4:30" hidden="1" outlineLevel="1" x14ac:dyDescent="0.2">
      <c r="D2822" s="86"/>
      <c r="F2822" s="91" t="s">
        <v>280</v>
      </c>
      <c r="G2822" s="86" t="s">
        <v>681</v>
      </c>
      <c r="H2822" s="92">
        <v>0</v>
      </c>
      <c r="I2822" s="99">
        <v>0</v>
      </c>
      <c r="J2822" s="99">
        <v>0</v>
      </c>
      <c r="K2822" s="99">
        <v>0</v>
      </c>
      <c r="L2822" s="99">
        <v>0</v>
      </c>
      <c r="M2822" s="99">
        <v>0</v>
      </c>
      <c r="N2822" s="99">
        <v>0</v>
      </c>
      <c r="O2822" s="99">
        <v>0</v>
      </c>
      <c r="P2822" s="99">
        <v>0</v>
      </c>
      <c r="Q2822" s="99">
        <v>0</v>
      </c>
      <c r="R2822" s="99">
        <v>0</v>
      </c>
      <c r="S2822" s="99">
        <v>0</v>
      </c>
      <c r="T2822" s="99">
        <v>0</v>
      </c>
      <c r="U2822" s="99">
        <v>0</v>
      </c>
      <c r="V2822" s="99">
        <v>0</v>
      </c>
      <c r="W2822" s="99">
        <v>0</v>
      </c>
      <c r="X2822" s="99">
        <v>0</v>
      </c>
      <c r="Y2822" s="99">
        <v>0</v>
      </c>
      <c r="Z2822" s="99">
        <v>0</v>
      </c>
      <c r="AA2822" s="99">
        <v>0</v>
      </c>
      <c r="AB2822" s="99">
        <v>0</v>
      </c>
      <c r="AC2822" s="99">
        <v>0</v>
      </c>
      <c r="AD2822" s="99">
        <v>0</v>
      </c>
    </row>
    <row r="2823" spans="4:30" collapsed="1" x14ac:dyDescent="0.2">
      <c r="D2823" s="86" t="s">
        <v>281</v>
      </c>
      <c r="E2823" s="104">
        <v>76513</v>
      </c>
      <c r="F2823" s="102" t="s">
        <v>280</v>
      </c>
      <c r="G2823" s="86" t="s">
        <v>679</v>
      </c>
      <c r="H2823" s="92">
        <v>76512.999999999985</v>
      </c>
      <c r="I2823" s="99">
        <v>37610.154544532197</v>
      </c>
      <c r="J2823" s="99">
        <v>1851.3308345519874</v>
      </c>
      <c r="K2823" s="99">
        <v>6773.217821606012</v>
      </c>
      <c r="L2823" s="99">
        <v>212.50418235057074</v>
      </c>
      <c r="M2823" s="99">
        <v>21.04869050009577</v>
      </c>
      <c r="N2823" s="99">
        <v>7006.7706944566789</v>
      </c>
      <c r="O2823" s="99">
        <v>5143.2276567956296</v>
      </c>
      <c r="P2823" s="99">
        <v>957.9497897464588</v>
      </c>
      <c r="Q2823" s="99">
        <v>456.58522335151719</v>
      </c>
      <c r="R2823" s="99">
        <v>16.100578663000118</v>
      </c>
      <c r="S2823" s="99">
        <v>6573.8632485566059</v>
      </c>
      <c r="T2823" s="99">
        <v>179.65339462590643</v>
      </c>
      <c r="U2823" s="99">
        <v>2940.1758035562921</v>
      </c>
      <c r="V2823" s="99">
        <v>16395.347300406462</v>
      </c>
      <c r="W2823" s="99">
        <v>2320.0176426103849</v>
      </c>
      <c r="X2823" s="99">
        <v>21835.194141199048</v>
      </c>
      <c r="Y2823" s="99">
        <v>1574.0177222201501</v>
      </c>
      <c r="Z2823" s="99">
        <v>26.342853584183285</v>
      </c>
      <c r="AA2823" s="99">
        <v>1600.3605758043334</v>
      </c>
      <c r="AB2823" s="99">
        <v>20.526347770334517</v>
      </c>
      <c r="AC2823" s="99">
        <v>12.175060447858105</v>
      </c>
      <c r="AD2823" s="99">
        <v>2.624552680947787</v>
      </c>
    </row>
    <row r="2824" spans="4:30" hidden="1" outlineLevel="1" x14ac:dyDescent="0.2">
      <c r="D2824" s="86"/>
      <c r="F2824" s="91" t="s">
        <v>278</v>
      </c>
      <c r="G2824" s="86" t="s">
        <v>687</v>
      </c>
      <c r="H2824" s="92">
        <v>-26.807893156269845</v>
      </c>
      <c r="I2824" s="99">
        <v>-13.205112178764471</v>
      </c>
      <c r="J2824" s="99">
        <v>-0.65277587981981899</v>
      </c>
      <c r="K2824" s="99">
        <v>-2.3910806366817168</v>
      </c>
      <c r="L2824" s="99">
        <v>-7.526272915545483E-2</v>
      </c>
      <c r="M2824" s="99">
        <v>-7.0578979120796076E-3</v>
      </c>
      <c r="N2824" s="99">
        <v>-2.4734012637492508</v>
      </c>
      <c r="O2824" s="99">
        <v>-1.8175932422063252</v>
      </c>
      <c r="P2824" s="99">
        <v>-0.33867057469033141</v>
      </c>
      <c r="Q2824" s="99">
        <v>-0.15303892665629745</v>
      </c>
      <c r="R2824" s="99">
        <v>-6.8819894634479491E-3</v>
      </c>
      <c r="S2824" s="99">
        <v>-2.316184733016402</v>
      </c>
      <c r="T2824" s="99">
        <v>-6.349318742230356E-2</v>
      </c>
      <c r="U2824" s="99">
        <v>-1.0390551940797106</v>
      </c>
      <c r="V2824" s="99">
        <v>-5.4914358965455952</v>
      </c>
      <c r="W2824" s="99">
        <v>-0.99166230640824171</v>
      </c>
      <c r="X2824" s="99">
        <v>-7.5856465844558505</v>
      </c>
      <c r="Y2824" s="99">
        <v>-0.55818000052366112</v>
      </c>
      <c r="Z2824" s="99">
        <v>-9.3493016469020831E-3</v>
      </c>
      <c r="AA2824" s="99">
        <v>-0.56752930217056319</v>
      </c>
      <c r="AB2824" s="99">
        <v>-7.2432142934846355E-3</v>
      </c>
      <c r="AC2824" s="99">
        <v>0</v>
      </c>
      <c r="AD2824" s="99">
        <v>0</v>
      </c>
    </row>
    <row r="2825" spans="4:30" hidden="1" outlineLevel="1" x14ac:dyDescent="0.2">
      <c r="D2825" s="86"/>
      <c r="F2825" s="91" t="s">
        <v>278</v>
      </c>
      <c r="G2825" s="86" t="s">
        <v>686</v>
      </c>
      <c r="H2825" s="92">
        <v>-1219.0166978329951</v>
      </c>
      <c r="I2825" s="99">
        <v>-600.46689043547224</v>
      </c>
      <c r="J2825" s="99">
        <v>-29.683223996917288</v>
      </c>
      <c r="K2825" s="99">
        <v>-108.72794833183131</v>
      </c>
      <c r="L2825" s="99">
        <v>-3.422369786024154</v>
      </c>
      <c r="M2825" s="99">
        <v>-0.32093888752363359</v>
      </c>
      <c r="N2825" s="99">
        <v>-112.4712570053791</v>
      </c>
      <c r="O2825" s="99">
        <v>-82.650154534792975</v>
      </c>
      <c r="P2825" s="99">
        <v>-15.400131715149499</v>
      </c>
      <c r="Q2825" s="99">
        <v>-6.9590327716161315</v>
      </c>
      <c r="R2825" s="99">
        <v>-0.31293992487028766</v>
      </c>
      <c r="S2825" s="99">
        <v>-105.3222589464289</v>
      </c>
      <c r="T2825" s="99">
        <v>-2.887181592945351</v>
      </c>
      <c r="U2825" s="99">
        <v>-47.248234845229952</v>
      </c>
      <c r="V2825" s="99">
        <v>-249.70824875892757</v>
      </c>
      <c r="W2825" s="99">
        <v>-45.093170995442399</v>
      </c>
      <c r="X2825" s="99">
        <v>-344.93683619254529</v>
      </c>
      <c r="Y2825" s="99">
        <v>-25.381731308326753</v>
      </c>
      <c r="Z2825" s="99">
        <v>-0.42513429735844915</v>
      </c>
      <c r="AA2825" s="99">
        <v>-25.806865605685203</v>
      </c>
      <c r="AB2825" s="99">
        <v>-0.32936565056681139</v>
      </c>
      <c r="AC2825" s="99">
        <v>0</v>
      </c>
      <c r="AD2825" s="99">
        <v>0</v>
      </c>
    </row>
    <row r="2826" spans="4:30" hidden="1" outlineLevel="1" x14ac:dyDescent="0.2">
      <c r="D2826" s="86"/>
      <c r="F2826" s="91" t="s">
        <v>278</v>
      </c>
      <c r="G2826" s="86" t="s">
        <v>685</v>
      </c>
      <c r="H2826" s="92">
        <v>-267.7812940851793</v>
      </c>
      <c r="I2826" s="99">
        <v>-130.37399107466479</v>
      </c>
      <c r="J2826" s="99">
        <v>-6.292019358692051</v>
      </c>
      <c r="K2826" s="99">
        <v>-22.89005877622397</v>
      </c>
      <c r="L2826" s="99">
        <v>-0.70705237884460581</v>
      </c>
      <c r="M2826" s="99">
        <v>-8.805963441816865E-2</v>
      </c>
      <c r="N2826" s="99">
        <v>-23.685170789486744</v>
      </c>
      <c r="O2826" s="99">
        <v>-17.293797172822536</v>
      </c>
      <c r="P2826" s="99">
        <v>-3.2148967237054156</v>
      </c>
      <c r="Q2826" s="99">
        <v>-1.9129018573393164</v>
      </c>
      <c r="R2826" s="99">
        <v>0</v>
      </c>
      <c r="S2826" s="99">
        <v>-22.421595753867269</v>
      </c>
      <c r="T2826" s="99">
        <v>-0.60386970290814201</v>
      </c>
      <c r="U2826" s="99">
        <v>-9.8856918127888669</v>
      </c>
      <c r="V2826" s="99">
        <v>-68.870482149633517</v>
      </c>
      <c r="W2826" s="99">
        <v>0</v>
      </c>
      <c r="X2826" s="99">
        <v>-79.360043665330522</v>
      </c>
      <c r="Y2826" s="99">
        <v>-5.2049262830929566</v>
      </c>
      <c r="Z2826" s="99">
        <v>-8.6766262546827316E-2</v>
      </c>
      <c r="AA2826" s="99">
        <v>-5.2916925456397843</v>
      </c>
      <c r="AB2826" s="99">
        <v>-6.9504701404155156E-2</v>
      </c>
      <c r="AC2826" s="99">
        <v>-0.23633084339672725</v>
      </c>
      <c r="AD2826" s="99">
        <v>-5.0945352697337264E-2</v>
      </c>
    </row>
    <row r="2827" spans="4:30" hidden="1" outlineLevel="1" x14ac:dyDescent="0.2">
      <c r="D2827" s="86"/>
      <c r="F2827" s="91" t="s">
        <v>278</v>
      </c>
      <c r="G2827" s="86" t="s">
        <v>684</v>
      </c>
      <c r="H2827" s="92">
        <v>-1190.9177952448788</v>
      </c>
      <c r="I2827" s="99">
        <v>-795.94115583417602</v>
      </c>
      <c r="J2827" s="99">
        <v>-37.518588252234807</v>
      </c>
      <c r="K2827" s="99">
        <v>-136.23229658574022</v>
      </c>
      <c r="L2827" s="99">
        <v>-4.2102868402020377</v>
      </c>
      <c r="M2827" s="99">
        <v>0</v>
      </c>
      <c r="N2827" s="99">
        <v>-140.44258342594225</v>
      </c>
      <c r="O2827" s="99">
        <v>-102.15041106984435</v>
      </c>
      <c r="P2827" s="99">
        <v>-19.025520935870041</v>
      </c>
      <c r="Q2827" s="99">
        <v>0</v>
      </c>
      <c r="R2827" s="99">
        <v>0</v>
      </c>
      <c r="S2827" s="99">
        <v>-121.1759320057144</v>
      </c>
      <c r="T2827" s="99">
        <v>-3.6415992041268512</v>
      </c>
      <c r="U2827" s="99">
        <v>-58.730754784002514</v>
      </c>
      <c r="V2827" s="99">
        <v>0</v>
      </c>
      <c r="W2827" s="99">
        <v>0</v>
      </c>
      <c r="X2827" s="99">
        <v>-62.372353988129362</v>
      </c>
      <c r="Y2827" s="99">
        <v>-30.80304332252469</v>
      </c>
      <c r="Z2827" s="99">
        <v>-0.51391534152432439</v>
      </c>
      <c r="AA2827" s="99">
        <v>-31.316958664049015</v>
      </c>
      <c r="AB2827" s="99">
        <v>-0.41635753716440244</v>
      </c>
      <c r="AC2827" s="99">
        <v>-1.4263830779501132</v>
      </c>
      <c r="AD2827" s="99">
        <v>-0.30748245951839376</v>
      </c>
    </row>
    <row r="2828" spans="4:30" hidden="1" outlineLevel="1" x14ac:dyDescent="0.2">
      <c r="D2828" s="86"/>
      <c r="F2828" s="91" t="s">
        <v>278</v>
      </c>
      <c r="G2828" s="86" t="s">
        <v>683</v>
      </c>
      <c r="H2828" s="92">
        <v>-616.70199135487394</v>
      </c>
      <c r="I2828" s="99">
        <v>-461.10897414299171</v>
      </c>
      <c r="J2828" s="99">
        <v>-22.230210603184222</v>
      </c>
      <c r="K2828" s="99">
        <v>-67.077809550598786</v>
      </c>
      <c r="L2828" s="99">
        <v>0</v>
      </c>
      <c r="M2828" s="99">
        <v>0</v>
      </c>
      <c r="N2828" s="99">
        <v>-67.077809550598786</v>
      </c>
      <c r="O2828" s="99">
        <v>-42.742241328443313</v>
      </c>
      <c r="P2828" s="99">
        <v>0</v>
      </c>
      <c r="Q2828" s="99">
        <v>0</v>
      </c>
      <c r="R2828" s="99">
        <v>0</v>
      </c>
      <c r="S2828" s="99">
        <v>-42.742241328443313</v>
      </c>
      <c r="T2828" s="99">
        <v>-1.1556605380087279</v>
      </c>
      <c r="U2828" s="99">
        <v>0</v>
      </c>
      <c r="V2828" s="99">
        <v>0</v>
      </c>
      <c r="W2828" s="99">
        <v>0</v>
      </c>
      <c r="X2828" s="99">
        <v>-1.1556605380087279</v>
      </c>
      <c r="Y2828" s="99">
        <v>-15.765223230483491</v>
      </c>
      <c r="Z2828" s="99">
        <v>0</v>
      </c>
      <c r="AA2828" s="99">
        <v>-15.765223230483491</v>
      </c>
      <c r="AB2828" s="99">
        <v>-0.16359622861103584</v>
      </c>
      <c r="AC2828" s="99">
        <v>-5.5547211776085579</v>
      </c>
      <c r="AD2828" s="99">
        <v>-0.90355455494402881</v>
      </c>
    </row>
    <row r="2829" spans="4:30" hidden="1" outlineLevel="1" x14ac:dyDescent="0.2">
      <c r="D2829" s="86"/>
      <c r="F2829" s="91" t="s">
        <v>278</v>
      </c>
      <c r="G2829" s="86" t="s">
        <v>682</v>
      </c>
      <c r="H2829" s="92">
        <v>0</v>
      </c>
      <c r="I2829" s="99">
        <v>0</v>
      </c>
      <c r="J2829" s="99">
        <v>0</v>
      </c>
      <c r="K2829" s="99">
        <v>0</v>
      </c>
      <c r="L2829" s="99">
        <v>0</v>
      </c>
      <c r="M2829" s="99">
        <v>0</v>
      </c>
      <c r="N2829" s="99">
        <v>0</v>
      </c>
      <c r="O2829" s="99">
        <v>0</v>
      </c>
      <c r="P2829" s="99">
        <v>0</v>
      </c>
      <c r="Q2829" s="99">
        <v>0</v>
      </c>
      <c r="R2829" s="99">
        <v>0</v>
      </c>
      <c r="S2829" s="99">
        <v>0</v>
      </c>
      <c r="T2829" s="99">
        <v>0</v>
      </c>
      <c r="U2829" s="99">
        <v>0</v>
      </c>
      <c r="V2829" s="99">
        <v>0</v>
      </c>
      <c r="W2829" s="99">
        <v>0</v>
      </c>
      <c r="X2829" s="99">
        <v>0</v>
      </c>
      <c r="Y2829" s="99">
        <v>0</v>
      </c>
      <c r="Z2829" s="99">
        <v>0</v>
      </c>
      <c r="AA2829" s="99">
        <v>0</v>
      </c>
      <c r="AB2829" s="99">
        <v>0</v>
      </c>
      <c r="AC2829" s="99">
        <v>0</v>
      </c>
      <c r="AD2829" s="99">
        <v>0</v>
      </c>
    </row>
    <row r="2830" spans="4:30" hidden="1" outlineLevel="1" x14ac:dyDescent="0.2">
      <c r="D2830" s="86"/>
      <c r="F2830" s="91" t="s">
        <v>278</v>
      </c>
      <c r="G2830" s="86" t="s">
        <v>681</v>
      </c>
      <c r="H2830" s="92">
        <v>-289.77432832580291</v>
      </c>
      <c r="I2830" s="99">
        <v>-131.89290782951412</v>
      </c>
      <c r="J2830" s="99">
        <v>-35.504792417215214</v>
      </c>
      <c r="K2830" s="99">
        <v>-10.071493184091262</v>
      </c>
      <c r="L2830" s="99">
        <v>-3.3313030275293918</v>
      </c>
      <c r="M2830" s="99">
        <v>-0.54111050425577922</v>
      </c>
      <c r="N2830" s="99">
        <v>-13.943906715876434</v>
      </c>
      <c r="O2830" s="99">
        <v>-2.9082738253698888</v>
      </c>
      <c r="P2830" s="99">
        <v>-0.86495742085627225</v>
      </c>
      <c r="Q2830" s="99">
        <v>-1.8853088818643999</v>
      </c>
      <c r="R2830" s="99">
        <v>-0.33135014500627319</v>
      </c>
      <c r="S2830" s="99">
        <v>-5.989890273096834</v>
      </c>
      <c r="T2830" s="99">
        <v>-2.0009718646277406E-2</v>
      </c>
      <c r="U2830" s="99">
        <v>-0.51311040346592263</v>
      </c>
      <c r="V2830" s="99">
        <v>-2.7725111441441626</v>
      </c>
      <c r="W2830" s="99">
        <v>-0.49702623613938612</v>
      </c>
      <c r="X2830" s="99">
        <v>-3.802657502395749</v>
      </c>
      <c r="Y2830" s="99">
        <v>-0.80538455441781942</v>
      </c>
      <c r="Z2830" s="99">
        <v>-1.4660122619601847E-2</v>
      </c>
      <c r="AA2830" s="99">
        <v>-0.82004467703742123</v>
      </c>
      <c r="AB2830" s="99">
        <v>-1.4862208462133486E-2</v>
      </c>
      <c r="AC2830" s="99">
        <v>-87.293726469715239</v>
      </c>
      <c r="AD2830" s="99">
        <v>-10.511540232489757</v>
      </c>
    </row>
    <row r="2831" spans="4:30" collapsed="1" x14ac:dyDescent="0.2">
      <c r="D2831" s="86" t="s">
        <v>279</v>
      </c>
      <c r="E2831" s="104">
        <v>-3611</v>
      </c>
      <c r="F2831" s="102" t="s">
        <v>278</v>
      </c>
      <c r="G2831" s="86" t="s">
        <v>679</v>
      </c>
      <c r="H2831" s="92">
        <v>-3610.9999999999991</v>
      </c>
      <c r="I2831" s="99">
        <v>-2132.9890314955837</v>
      </c>
      <c r="J2831" s="99">
        <v>-131.8816105080634</v>
      </c>
      <c r="K2831" s="99">
        <v>-347.39068706516724</v>
      </c>
      <c r="L2831" s="99">
        <v>-11.746274761755645</v>
      </c>
      <c r="M2831" s="99">
        <v>-0.95716692410966098</v>
      </c>
      <c r="N2831" s="99">
        <v>-360.0941287510326</v>
      </c>
      <c r="O2831" s="99">
        <v>-249.56247117347942</v>
      </c>
      <c r="P2831" s="99">
        <v>-38.844177370271566</v>
      </c>
      <c r="Q2831" s="99">
        <v>-10.910282437476145</v>
      </c>
      <c r="R2831" s="99">
        <v>-0.65117205934000888</v>
      </c>
      <c r="S2831" s="99">
        <v>-299.96810304056714</v>
      </c>
      <c r="T2831" s="99">
        <v>-8.3718139440576529</v>
      </c>
      <c r="U2831" s="99">
        <v>-117.41684703956697</v>
      </c>
      <c r="V2831" s="99">
        <v>-326.84267794925086</v>
      </c>
      <c r="W2831" s="99">
        <v>-46.581859537990027</v>
      </c>
      <c r="X2831" s="99">
        <v>-499.21319847086545</v>
      </c>
      <c r="Y2831" s="99">
        <v>-78.518488699369371</v>
      </c>
      <c r="Z2831" s="99">
        <v>-1.049825325696105</v>
      </c>
      <c r="AA2831" s="99">
        <v>-79.568314025065476</v>
      </c>
      <c r="AB2831" s="99">
        <v>-1.0009295405020229</v>
      </c>
      <c r="AC2831" s="99">
        <v>-94.511161568670644</v>
      </c>
      <c r="AD2831" s="99">
        <v>-11.773522599649517</v>
      </c>
    </row>
    <row r="2832" spans="4:30" hidden="1" outlineLevel="1" x14ac:dyDescent="0.2">
      <c r="D2832" s="86"/>
      <c r="F2832" s="91" t="s">
        <v>270</v>
      </c>
      <c r="G2832" s="86" t="s">
        <v>687</v>
      </c>
      <c r="H2832" s="92">
        <v>151.2701329389424</v>
      </c>
      <c r="I2832" s="99">
        <v>66.075684100644224</v>
      </c>
      <c r="J2832" s="99">
        <v>4.6974998523835412</v>
      </c>
      <c r="K2832" s="99">
        <v>15.914675397913669</v>
      </c>
      <c r="L2832" s="99">
        <v>0.46122996967053731</v>
      </c>
      <c r="M2832" s="99">
        <v>4.530302068124039E-2</v>
      </c>
      <c r="N2832" s="99">
        <v>16.421208388265448</v>
      </c>
      <c r="O2832" s="99">
        <v>12.157727625111963</v>
      </c>
      <c r="P2832" s="99">
        <v>2.3612013981769184</v>
      </c>
      <c r="Q2832" s="99">
        <v>1.0000567167366128</v>
      </c>
      <c r="R2832" s="99">
        <v>4.352411076387639E-2</v>
      </c>
      <c r="S2832" s="99">
        <v>15.56250985078937</v>
      </c>
      <c r="T2832" s="99">
        <v>0.34920620834546401</v>
      </c>
      <c r="U2832" s="99">
        <v>6.1688648140928564</v>
      </c>
      <c r="V2832" s="99">
        <v>33.172457828476006</v>
      </c>
      <c r="W2832" s="99">
        <v>5.271435047391428</v>
      </c>
      <c r="X2832" s="99">
        <v>44.961963898305754</v>
      </c>
      <c r="Y2832" s="99">
        <v>3.4435086862637174</v>
      </c>
      <c r="Z2832" s="99">
        <v>5.3874995378126712E-2</v>
      </c>
      <c r="AA2832" s="99">
        <v>3.497383681641844</v>
      </c>
      <c r="AB2832" s="99">
        <v>5.3883166912187884E-2</v>
      </c>
      <c r="AC2832" s="99">
        <v>0</v>
      </c>
      <c r="AD2832" s="99">
        <v>0</v>
      </c>
    </row>
    <row r="2833" spans="4:30" hidden="1" outlineLevel="1" x14ac:dyDescent="0.2">
      <c r="D2833" s="86"/>
      <c r="F2833" s="91" t="s">
        <v>270</v>
      </c>
      <c r="G2833" s="86" t="s">
        <v>686</v>
      </c>
      <c r="H2833" s="92">
        <v>25.995051863696641</v>
      </c>
      <c r="I2833" s="99">
        <v>8.5718242355612748</v>
      </c>
      <c r="J2833" s="99">
        <v>1.108051229756154</v>
      </c>
      <c r="K2833" s="99">
        <v>3.4680423738784039</v>
      </c>
      <c r="L2833" s="99">
        <v>9.9509982349221246E-2</v>
      </c>
      <c r="M2833" s="99">
        <v>2.4350312417223033E-2</v>
      </c>
      <c r="N2833" s="99">
        <v>3.5919026686448481</v>
      </c>
      <c r="O2833" s="99">
        <v>2.6324302119782712</v>
      </c>
      <c r="P2833" s="99">
        <v>0.52468626397506224</v>
      </c>
      <c r="Q2833" s="99">
        <v>0.21209773502109733</v>
      </c>
      <c r="R2833" s="99">
        <v>8.9314518126872109E-3</v>
      </c>
      <c r="S2833" s="99">
        <v>3.378145662787118</v>
      </c>
      <c r="T2833" s="99">
        <v>5.8401312649528699E-2</v>
      </c>
      <c r="U2833" s="99">
        <v>1.1945117971159451</v>
      </c>
      <c r="V2833" s="99">
        <v>6.498501661593802</v>
      </c>
      <c r="W2833" s="99">
        <v>0.88389364095066703</v>
      </c>
      <c r="X2833" s="99">
        <v>8.6353084123099428</v>
      </c>
      <c r="Y2833" s="99">
        <v>0.68699342723255485</v>
      </c>
      <c r="Z2833" s="99">
        <v>9.7242814086923382E-3</v>
      </c>
      <c r="AA2833" s="99">
        <v>0.69671770864124716</v>
      </c>
      <c r="AB2833" s="99">
        <v>1.3101945996060564E-2</v>
      </c>
      <c r="AC2833" s="99">
        <v>0</v>
      </c>
      <c r="AD2833" s="99">
        <v>0</v>
      </c>
    </row>
    <row r="2834" spans="4:30" hidden="1" outlineLevel="1" x14ac:dyDescent="0.2">
      <c r="D2834" s="86"/>
      <c r="F2834" s="91" t="s">
        <v>270</v>
      </c>
      <c r="G2834" s="86" t="s">
        <v>685</v>
      </c>
      <c r="H2834" s="92">
        <v>5.8671846267297321</v>
      </c>
      <c r="I2834" s="99">
        <v>1.9433184719166028</v>
      </c>
      <c r="J2834" s="99">
        <v>0.23215035782727603</v>
      </c>
      <c r="K2834" s="99">
        <v>0.7261688920660514</v>
      </c>
      <c r="L2834" s="99">
        <v>2.0484304677554851E-2</v>
      </c>
      <c r="M2834" s="99">
        <v>7.5587481499727613E-3</v>
      </c>
      <c r="N2834" s="99">
        <v>0.75421194489357901</v>
      </c>
      <c r="O2834" s="99">
        <v>0.54801830547671437</v>
      </c>
      <c r="P2834" s="99">
        <v>0.10861901906489209</v>
      </c>
      <c r="Q2834" s="99">
        <v>5.8008048689403131E-2</v>
      </c>
      <c r="R2834" s="99">
        <v>0</v>
      </c>
      <c r="S2834" s="99">
        <v>0.71464537323100963</v>
      </c>
      <c r="T2834" s="99">
        <v>1.2432067958992665E-2</v>
      </c>
      <c r="U2834" s="99">
        <v>0.25118583637407094</v>
      </c>
      <c r="V2834" s="99">
        <v>1.7992351028168352</v>
      </c>
      <c r="W2834" s="99">
        <v>0</v>
      </c>
      <c r="X2834" s="99">
        <v>2.0628530071498989</v>
      </c>
      <c r="Y2834" s="99">
        <v>0.1411720849520442</v>
      </c>
      <c r="Z2834" s="99">
        <v>2.0057004574103631E-3</v>
      </c>
      <c r="AA2834" s="99">
        <v>0.14317778540945456</v>
      </c>
      <c r="AB2834" s="99">
        <v>2.7298270615509494E-3</v>
      </c>
      <c r="AC2834" s="99">
        <v>1.1540520342669159E-2</v>
      </c>
      <c r="AD2834" s="99">
        <v>2.5573388976897083E-3</v>
      </c>
    </row>
    <row r="2835" spans="4:30" hidden="1" outlineLevel="1" x14ac:dyDescent="0.2">
      <c r="D2835" s="86"/>
      <c r="F2835" s="91" t="s">
        <v>270</v>
      </c>
      <c r="G2835" s="86" t="s">
        <v>684</v>
      </c>
      <c r="H2835" s="92">
        <v>53.957163805522399</v>
      </c>
      <c r="I2835" s="99">
        <v>31.272764711773764</v>
      </c>
      <c r="J2835" s="99">
        <v>2.4150927269002129</v>
      </c>
      <c r="K2835" s="99">
        <v>7.9450066028891202</v>
      </c>
      <c r="L2835" s="99">
        <v>0.22605295147072654</v>
      </c>
      <c r="M2835" s="99">
        <v>0</v>
      </c>
      <c r="N2835" s="99">
        <v>8.1710595543598465</v>
      </c>
      <c r="O2835" s="99">
        <v>5.9753003041872574</v>
      </c>
      <c r="P2835" s="99">
        <v>1.1670828119668006</v>
      </c>
      <c r="Q2835" s="99">
        <v>0</v>
      </c>
      <c r="R2835" s="99">
        <v>0</v>
      </c>
      <c r="S2835" s="99">
        <v>7.1423831161540576</v>
      </c>
      <c r="T2835" s="99">
        <v>0.16513628647655762</v>
      </c>
      <c r="U2835" s="99">
        <v>2.9707871429041384</v>
      </c>
      <c r="V2835" s="99">
        <v>0</v>
      </c>
      <c r="W2835" s="99">
        <v>0</v>
      </c>
      <c r="X2835" s="99">
        <v>3.1359234293806959</v>
      </c>
      <c r="Y2835" s="99">
        <v>1.6295092561046693</v>
      </c>
      <c r="Z2835" s="99">
        <v>2.481773893321132E-2</v>
      </c>
      <c r="AA2835" s="99">
        <v>1.6543269950378807</v>
      </c>
      <c r="AB2835" s="99">
        <v>2.7936773249200592E-2</v>
      </c>
      <c r="AC2835" s="99">
        <v>0.11328723626691865</v>
      </c>
      <c r="AD2835" s="99">
        <v>2.4389262399812428E-2</v>
      </c>
    </row>
    <row r="2836" spans="4:30" hidden="1" outlineLevel="1" x14ac:dyDescent="0.2">
      <c r="D2836" s="86"/>
      <c r="F2836" s="91" t="s">
        <v>270</v>
      </c>
      <c r="G2836" s="86" t="s">
        <v>683</v>
      </c>
      <c r="H2836" s="92">
        <v>24.092961280638931</v>
      </c>
      <c r="I2836" s="99">
        <v>15.695836520537128</v>
      </c>
      <c r="J2836" s="99">
        <v>1.3071989165983458</v>
      </c>
      <c r="K2836" s="99">
        <v>3.5457650684722855</v>
      </c>
      <c r="L2836" s="99">
        <v>0</v>
      </c>
      <c r="M2836" s="99">
        <v>0</v>
      </c>
      <c r="N2836" s="99">
        <v>3.5457650684722855</v>
      </c>
      <c r="O2836" s="99">
        <v>2.2644701601076793</v>
      </c>
      <c r="P2836" s="99">
        <v>0</v>
      </c>
      <c r="Q2836" s="99">
        <v>0</v>
      </c>
      <c r="R2836" s="99">
        <v>0</v>
      </c>
      <c r="S2836" s="99">
        <v>2.2644701601076793</v>
      </c>
      <c r="T2836" s="99">
        <v>4.6363363431588672E-2</v>
      </c>
      <c r="U2836" s="99">
        <v>0</v>
      </c>
      <c r="V2836" s="99">
        <v>0</v>
      </c>
      <c r="W2836" s="99">
        <v>0</v>
      </c>
      <c r="X2836" s="99">
        <v>4.6363363431588672E-2</v>
      </c>
      <c r="Y2836" s="99">
        <v>0.74961085605525435</v>
      </c>
      <c r="Z2836" s="99">
        <v>0</v>
      </c>
      <c r="AA2836" s="99">
        <v>0.74961085605525435</v>
      </c>
      <c r="AB2836" s="99">
        <v>1.0057256517208003E-2</v>
      </c>
      <c r="AC2836" s="99">
        <v>0.40716555021350936</v>
      </c>
      <c r="AD2836" s="99">
        <v>6.6493588705935094E-2</v>
      </c>
    </row>
    <row r="2837" spans="4:30" hidden="1" outlineLevel="1" x14ac:dyDescent="0.2">
      <c r="D2837" s="86"/>
      <c r="F2837" s="91" t="s">
        <v>270</v>
      </c>
      <c r="G2837" s="86" t="s">
        <v>682</v>
      </c>
      <c r="H2837" s="92">
        <v>195.56743234711419</v>
      </c>
      <c r="I2837" s="99">
        <v>74.581737888656292</v>
      </c>
      <c r="J2837" s="99">
        <v>4.7700583491537252</v>
      </c>
      <c r="K2837" s="99">
        <v>15.951823758126526</v>
      </c>
      <c r="L2837" s="99">
        <v>0.46575615019572603</v>
      </c>
      <c r="M2837" s="99">
        <v>2.6209994804191984E-2</v>
      </c>
      <c r="N2837" s="99">
        <v>16.443789903126444</v>
      </c>
      <c r="O2837" s="99">
        <v>14.716996987060444</v>
      </c>
      <c r="P2837" s="99">
        <v>2.7792619356793726</v>
      </c>
      <c r="Q2837" s="99">
        <v>1.2267394794154696</v>
      </c>
      <c r="R2837" s="99">
        <v>5.6697802259450487E-2</v>
      </c>
      <c r="S2837" s="99">
        <v>18.779696204414737</v>
      </c>
      <c r="T2837" s="99">
        <v>0.55303055110549237</v>
      </c>
      <c r="U2837" s="99">
        <v>9.5542049242094027</v>
      </c>
      <c r="V2837" s="99">
        <v>54.801147596486516</v>
      </c>
      <c r="W2837" s="99">
        <v>10.058679498418478</v>
      </c>
      <c r="X2837" s="99">
        <v>74.967062570219895</v>
      </c>
      <c r="Y2837" s="99">
        <v>3.9202727364171519</v>
      </c>
      <c r="Z2837" s="99">
        <v>6.378140741895616E-2</v>
      </c>
      <c r="AA2837" s="99">
        <v>3.9840541438361079</v>
      </c>
      <c r="AB2837" s="99">
        <v>7.2112594863489282E-2</v>
      </c>
      <c r="AC2837" s="99">
        <v>1.6652564614245746</v>
      </c>
      <c r="AD2837" s="99">
        <v>0.30366423141891202</v>
      </c>
    </row>
    <row r="2838" spans="4:30" hidden="1" outlineLevel="1" x14ac:dyDescent="0.2">
      <c r="D2838" s="86"/>
      <c r="F2838" s="91" t="s">
        <v>270</v>
      </c>
      <c r="G2838" s="86" t="s">
        <v>681</v>
      </c>
      <c r="H2838" s="92">
        <v>19.250073137355876</v>
      </c>
      <c r="I2838" s="99">
        <v>9.1524016068836307</v>
      </c>
      <c r="J2838" s="99">
        <v>2.6688940701037023</v>
      </c>
      <c r="K2838" s="99">
        <v>0.70217053291655107</v>
      </c>
      <c r="L2838" s="99">
        <v>0.17082077396812012</v>
      </c>
      <c r="M2838" s="99">
        <v>4.3037862938392679E-2</v>
      </c>
      <c r="N2838" s="99">
        <v>0.91602916982306382</v>
      </c>
      <c r="O2838" s="99">
        <v>0.17416954612948152</v>
      </c>
      <c r="P2838" s="99">
        <v>5.2333217401468866E-2</v>
      </c>
      <c r="Q2838" s="99">
        <v>0.10126230134413899</v>
      </c>
      <c r="R2838" s="99">
        <v>1.702554861581217E-2</v>
      </c>
      <c r="S2838" s="99">
        <v>0.34479061349090157</v>
      </c>
      <c r="T2838" s="99">
        <v>9.4276980154571054E-4</v>
      </c>
      <c r="U2838" s="99">
        <v>2.5641106211522761E-2</v>
      </c>
      <c r="V2838" s="99">
        <v>0.13468548747735279</v>
      </c>
      <c r="W2838" s="99">
        <v>2.0367789693309046E-2</v>
      </c>
      <c r="X2838" s="99">
        <v>0.1816371531837303</v>
      </c>
      <c r="Y2838" s="99">
        <v>4.3515602055115704E-2</v>
      </c>
      <c r="Z2838" s="99">
        <v>6.9695000709357865E-4</v>
      </c>
      <c r="AA2838" s="99">
        <v>4.4212552062209282E-2</v>
      </c>
      <c r="AB2838" s="99">
        <v>1.1594421698796066E-3</v>
      </c>
      <c r="AC2838" s="99">
        <v>5.0898605192661179</v>
      </c>
      <c r="AD2838" s="99">
        <v>0.85108801037264115</v>
      </c>
    </row>
    <row r="2839" spans="4:30" collapsed="1" x14ac:dyDescent="0.2">
      <c r="D2839" s="86" t="s">
        <v>277</v>
      </c>
      <c r="E2839" s="104">
        <v>476</v>
      </c>
      <c r="F2839" s="102" t="s">
        <v>270</v>
      </c>
      <c r="G2839" s="86" t="s">
        <v>679</v>
      </c>
      <c r="H2839" s="92">
        <v>475.99999999999994</v>
      </c>
      <c r="I2839" s="99">
        <v>207.2935675359729</v>
      </c>
      <c r="J2839" s="99">
        <v>17.19894550272295</v>
      </c>
      <c r="K2839" s="99">
        <v>48.2536526262626</v>
      </c>
      <c r="L2839" s="99">
        <v>1.4438541323318859</v>
      </c>
      <c r="M2839" s="99">
        <v>0.14645993899102075</v>
      </c>
      <c r="N2839" s="99">
        <v>49.843966697585508</v>
      </c>
      <c r="O2839" s="99">
        <v>38.469113140051817</v>
      </c>
      <c r="P2839" s="99">
        <v>6.993184646264516</v>
      </c>
      <c r="Q2839" s="99">
        <v>2.5981642812067212</v>
      </c>
      <c r="R2839" s="99">
        <v>0.12617891345182622</v>
      </c>
      <c r="S2839" s="99">
        <v>48.186640980974879</v>
      </c>
      <c r="T2839" s="99">
        <v>1.18551255976917</v>
      </c>
      <c r="U2839" s="99">
        <v>20.165195620907937</v>
      </c>
      <c r="V2839" s="99">
        <v>96.406027676850528</v>
      </c>
      <c r="W2839" s="99">
        <v>16.234375976453883</v>
      </c>
      <c r="X2839" s="99">
        <v>133.99111183398151</v>
      </c>
      <c r="Y2839" s="99">
        <v>10.614582649080505</v>
      </c>
      <c r="Z2839" s="99">
        <v>0.15490107360349051</v>
      </c>
      <c r="AA2839" s="99">
        <v>10.769483722683995</v>
      </c>
      <c r="AB2839" s="99">
        <v>0.1809810067695769</v>
      </c>
      <c r="AC2839" s="99">
        <v>7.2871102875137872</v>
      </c>
      <c r="AD2839" s="99">
        <v>1.24819243179499</v>
      </c>
    </row>
    <row r="2840" spans="4:30" hidden="1" outlineLevel="1" x14ac:dyDescent="0.2">
      <c r="D2840" s="86"/>
      <c r="F2840" s="91" t="s">
        <v>195</v>
      </c>
      <c r="G2840" s="86" t="s">
        <v>687</v>
      </c>
      <c r="H2840" s="92">
        <v>0</v>
      </c>
      <c r="I2840" s="99">
        <v>0</v>
      </c>
      <c r="J2840" s="99">
        <v>0</v>
      </c>
      <c r="K2840" s="99">
        <v>0</v>
      </c>
      <c r="L2840" s="99">
        <v>0</v>
      </c>
      <c r="M2840" s="99">
        <v>0</v>
      </c>
      <c r="N2840" s="99">
        <v>0</v>
      </c>
      <c r="O2840" s="99">
        <v>0</v>
      </c>
      <c r="P2840" s="99">
        <v>0</v>
      </c>
      <c r="Q2840" s="99">
        <v>0</v>
      </c>
      <c r="R2840" s="99">
        <v>0</v>
      </c>
      <c r="S2840" s="99">
        <v>0</v>
      </c>
      <c r="T2840" s="99">
        <v>0</v>
      </c>
      <c r="U2840" s="99">
        <v>0</v>
      </c>
      <c r="V2840" s="99">
        <v>0</v>
      </c>
      <c r="W2840" s="99">
        <v>0</v>
      </c>
      <c r="X2840" s="99">
        <v>0</v>
      </c>
      <c r="Y2840" s="99">
        <v>0</v>
      </c>
      <c r="Z2840" s="99">
        <v>0</v>
      </c>
      <c r="AA2840" s="99">
        <v>0</v>
      </c>
      <c r="AB2840" s="99">
        <v>0</v>
      </c>
      <c r="AC2840" s="99">
        <v>0</v>
      </c>
      <c r="AD2840" s="99">
        <v>0</v>
      </c>
    </row>
    <row r="2841" spans="4:30" hidden="1" outlineLevel="1" x14ac:dyDescent="0.2">
      <c r="D2841" s="86"/>
      <c r="F2841" s="91" t="s">
        <v>195</v>
      </c>
      <c r="G2841" s="86" t="s">
        <v>686</v>
      </c>
      <c r="H2841" s="92">
        <v>0</v>
      </c>
      <c r="I2841" s="99">
        <v>0</v>
      </c>
      <c r="J2841" s="99">
        <v>0</v>
      </c>
      <c r="K2841" s="99">
        <v>0</v>
      </c>
      <c r="L2841" s="99">
        <v>0</v>
      </c>
      <c r="M2841" s="99">
        <v>0</v>
      </c>
      <c r="N2841" s="99">
        <v>0</v>
      </c>
      <c r="O2841" s="99">
        <v>0</v>
      </c>
      <c r="P2841" s="99">
        <v>0</v>
      </c>
      <c r="Q2841" s="99">
        <v>0</v>
      </c>
      <c r="R2841" s="99">
        <v>0</v>
      </c>
      <c r="S2841" s="99">
        <v>0</v>
      </c>
      <c r="T2841" s="99">
        <v>0</v>
      </c>
      <c r="U2841" s="99">
        <v>0</v>
      </c>
      <c r="V2841" s="99">
        <v>0</v>
      </c>
      <c r="W2841" s="99">
        <v>0</v>
      </c>
      <c r="X2841" s="99">
        <v>0</v>
      </c>
      <c r="Y2841" s="99">
        <v>0</v>
      </c>
      <c r="Z2841" s="99">
        <v>0</v>
      </c>
      <c r="AA2841" s="99">
        <v>0</v>
      </c>
      <c r="AB2841" s="99">
        <v>0</v>
      </c>
      <c r="AC2841" s="99">
        <v>0</v>
      </c>
      <c r="AD2841" s="99">
        <v>0</v>
      </c>
    </row>
    <row r="2842" spans="4:30" hidden="1" outlineLevel="1" x14ac:dyDescent="0.2">
      <c r="D2842" s="86"/>
      <c r="F2842" s="91" t="s">
        <v>195</v>
      </c>
      <c r="G2842" s="86" t="s">
        <v>685</v>
      </c>
      <c r="H2842" s="92">
        <v>0</v>
      </c>
      <c r="I2842" s="99">
        <v>0</v>
      </c>
      <c r="J2842" s="99">
        <v>0</v>
      </c>
      <c r="K2842" s="99">
        <v>0</v>
      </c>
      <c r="L2842" s="99">
        <v>0</v>
      </c>
      <c r="M2842" s="99">
        <v>0</v>
      </c>
      <c r="N2842" s="99">
        <v>0</v>
      </c>
      <c r="O2842" s="99">
        <v>0</v>
      </c>
      <c r="P2842" s="99">
        <v>0</v>
      </c>
      <c r="Q2842" s="99">
        <v>0</v>
      </c>
      <c r="R2842" s="99">
        <v>0</v>
      </c>
      <c r="S2842" s="99">
        <v>0</v>
      </c>
      <c r="T2842" s="99">
        <v>0</v>
      </c>
      <c r="U2842" s="99">
        <v>0</v>
      </c>
      <c r="V2842" s="99">
        <v>0</v>
      </c>
      <c r="W2842" s="99">
        <v>0</v>
      </c>
      <c r="X2842" s="99">
        <v>0</v>
      </c>
      <c r="Y2842" s="99">
        <v>0</v>
      </c>
      <c r="Z2842" s="99">
        <v>0</v>
      </c>
      <c r="AA2842" s="99">
        <v>0</v>
      </c>
      <c r="AB2842" s="99">
        <v>0</v>
      </c>
      <c r="AC2842" s="99">
        <v>0</v>
      </c>
      <c r="AD2842" s="99">
        <v>0</v>
      </c>
    </row>
    <row r="2843" spans="4:30" hidden="1" outlineLevel="1" x14ac:dyDescent="0.2">
      <c r="D2843" s="86"/>
      <c r="F2843" s="91" t="s">
        <v>195</v>
      </c>
      <c r="G2843" s="86" t="s">
        <v>684</v>
      </c>
      <c r="H2843" s="92">
        <v>1607064.325677698</v>
      </c>
      <c r="I2843" s="99">
        <v>1074069.6309914161</v>
      </c>
      <c r="J2843" s="99">
        <v>50628.838506489054</v>
      </c>
      <c r="K2843" s="99">
        <v>183836.41987906405</v>
      </c>
      <c r="L2843" s="99">
        <v>5681.501954858014</v>
      </c>
      <c r="M2843" s="99">
        <v>0</v>
      </c>
      <c r="N2843" s="99">
        <v>189517.92183392207</v>
      </c>
      <c r="O2843" s="99">
        <v>137845.18305052596</v>
      </c>
      <c r="P2843" s="99">
        <v>25673.674619316596</v>
      </c>
      <c r="Q2843" s="99">
        <v>0</v>
      </c>
      <c r="R2843" s="99">
        <v>0</v>
      </c>
      <c r="S2843" s="99">
        <v>163518.85766984255</v>
      </c>
      <c r="T2843" s="99">
        <v>4914.0958282223028</v>
      </c>
      <c r="U2843" s="99">
        <v>79253.245866636702</v>
      </c>
      <c r="V2843" s="99">
        <v>0</v>
      </c>
      <c r="W2843" s="99">
        <v>0</v>
      </c>
      <c r="X2843" s="99">
        <v>84167.341694859002</v>
      </c>
      <c r="Y2843" s="99">
        <v>41566.657449900042</v>
      </c>
      <c r="Z2843" s="99">
        <v>693.49455947325953</v>
      </c>
      <c r="AA2843" s="99">
        <v>42260.152009373298</v>
      </c>
      <c r="AB2843" s="99">
        <v>561.8467936037124</v>
      </c>
      <c r="AC2843" s="99">
        <v>1924.8090577508194</v>
      </c>
      <c r="AD2843" s="99">
        <v>414.92712044162602</v>
      </c>
    </row>
    <row r="2844" spans="4:30" hidden="1" outlineLevel="1" x14ac:dyDescent="0.2">
      <c r="D2844" s="86"/>
      <c r="F2844" s="91" t="s">
        <v>195</v>
      </c>
      <c r="G2844" s="86" t="s">
        <v>683</v>
      </c>
      <c r="H2844" s="92">
        <v>663255.21345886949</v>
      </c>
      <c r="I2844" s="99">
        <v>495916.88588698325</v>
      </c>
      <c r="J2844" s="99">
        <v>23908.31112196968</v>
      </c>
      <c r="K2844" s="99">
        <v>72141.33814306873</v>
      </c>
      <c r="L2844" s="99">
        <v>0</v>
      </c>
      <c r="M2844" s="99">
        <v>0</v>
      </c>
      <c r="N2844" s="99">
        <v>72141.33814306873</v>
      </c>
      <c r="O2844" s="99">
        <v>45968.741456023752</v>
      </c>
      <c r="P2844" s="99">
        <v>0</v>
      </c>
      <c r="Q2844" s="99">
        <v>0</v>
      </c>
      <c r="R2844" s="99">
        <v>0</v>
      </c>
      <c r="S2844" s="99">
        <v>45968.741456023752</v>
      </c>
      <c r="T2844" s="99">
        <v>1242.8983326922626</v>
      </c>
      <c r="U2844" s="99">
        <v>0</v>
      </c>
      <c r="V2844" s="99">
        <v>0</v>
      </c>
      <c r="W2844" s="99">
        <v>0</v>
      </c>
      <c r="X2844" s="99">
        <v>1242.8983326922626</v>
      </c>
      <c r="Y2844" s="99">
        <v>16955.298743220803</v>
      </c>
      <c r="Z2844" s="99">
        <v>0</v>
      </c>
      <c r="AA2844" s="99">
        <v>16955.298743220803</v>
      </c>
      <c r="AB2844" s="99">
        <v>175.94568049001174</v>
      </c>
      <c r="AC2844" s="99">
        <v>5974.0325667916313</v>
      </c>
      <c r="AD2844" s="99">
        <v>971.76152762944957</v>
      </c>
    </row>
    <row r="2845" spans="4:30" hidden="1" outlineLevel="1" x14ac:dyDescent="0.2">
      <c r="D2845" s="86"/>
      <c r="F2845" s="91" t="s">
        <v>195</v>
      </c>
      <c r="G2845" s="86" t="s">
        <v>682</v>
      </c>
      <c r="H2845" s="92">
        <v>0</v>
      </c>
      <c r="I2845" s="99">
        <v>0</v>
      </c>
      <c r="J2845" s="99">
        <v>0</v>
      </c>
      <c r="K2845" s="99">
        <v>0</v>
      </c>
      <c r="L2845" s="99">
        <v>0</v>
      </c>
      <c r="M2845" s="99">
        <v>0</v>
      </c>
      <c r="N2845" s="99">
        <v>0</v>
      </c>
      <c r="O2845" s="99">
        <v>0</v>
      </c>
      <c r="P2845" s="99">
        <v>0</v>
      </c>
      <c r="Q2845" s="99">
        <v>0</v>
      </c>
      <c r="R2845" s="99">
        <v>0</v>
      </c>
      <c r="S2845" s="99">
        <v>0</v>
      </c>
      <c r="T2845" s="99">
        <v>0</v>
      </c>
      <c r="U2845" s="99">
        <v>0</v>
      </c>
      <c r="V2845" s="99">
        <v>0</v>
      </c>
      <c r="W2845" s="99">
        <v>0</v>
      </c>
      <c r="X2845" s="99">
        <v>0</v>
      </c>
      <c r="Y2845" s="99">
        <v>0</v>
      </c>
      <c r="Z2845" s="99">
        <v>0</v>
      </c>
      <c r="AA2845" s="99">
        <v>0</v>
      </c>
      <c r="AB2845" s="99">
        <v>0</v>
      </c>
      <c r="AC2845" s="99">
        <v>0</v>
      </c>
      <c r="AD2845" s="99">
        <v>0</v>
      </c>
    </row>
    <row r="2846" spans="4:30" hidden="1" outlineLevel="1" x14ac:dyDescent="0.2">
      <c r="D2846" s="86"/>
      <c r="F2846" s="91" t="s">
        <v>195</v>
      </c>
      <c r="G2846" s="86" t="s">
        <v>681</v>
      </c>
      <c r="H2846" s="92">
        <v>122442.46086343248</v>
      </c>
      <c r="I2846" s="99">
        <v>49985.357602694872</v>
      </c>
      <c r="J2846" s="99">
        <v>21644.300588812952</v>
      </c>
      <c r="K2846" s="99">
        <v>6182.5333233617475</v>
      </c>
      <c r="L2846" s="99">
        <v>3460.6033352194963</v>
      </c>
      <c r="M2846" s="99">
        <v>561.64816775121028</v>
      </c>
      <c r="N2846" s="99">
        <v>10204.784826332454</v>
      </c>
      <c r="O2846" s="99">
        <v>2644.9484906629305</v>
      </c>
      <c r="P2846" s="99">
        <v>899.95131145915229</v>
      </c>
      <c r="Q2846" s="99">
        <v>1956.8651334916563</v>
      </c>
      <c r="R2846" s="99">
        <v>343.92642605012503</v>
      </c>
      <c r="S2846" s="99">
        <v>5845.691361663864</v>
      </c>
      <c r="T2846" s="99">
        <v>18.222619357974121</v>
      </c>
      <c r="U2846" s="99">
        <v>533.86949373283471</v>
      </c>
      <c r="V2846" s="99">
        <v>2877.7408531738897</v>
      </c>
      <c r="W2846" s="99">
        <v>515.89069636691511</v>
      </c>
      <c r="X2846" s="99">
        <v>3945.7236626316135</v>
      </c>
      <c r="Y2846" s="99">
        <v>733.45355676222914</v>
      </c>
      <c r="Z2846" s="99">
        <v>15.253232856641983</v>
      </c>
      <c r="AA2846" s="99">
        <v>748.70678961887108</v>
      </c>
      <c r="AB2846" s="99">
        <v>9.0598952521265179</v>
      </c>
      <c r="AC2846" s="99">
        <v>16694.530631378228</v>
      </c>
      <c r="AD2846" s="99">
        <v>13364.30550504751</v>
      </c>
    </row>
    <row r="2847" spans="4:30" collapsed="1" x14ac:dyDescent="0.2">
      <c r="D2847" s="86" t="s">
        <v>276</v>
      </c>
      <c r="E2847" s="104">
        <v>2392762</v>
      </c>
      <c r="F2847" s="102" t="s">
        <v>195</v>
      </c>
      <c r="G2847" s="86" t="s">
        <v>679</v>
      </c>
      <c r="H2847" s="92">
        <v>2392762.0000000009</v>
      </c>
      <c r="I2847" s="99">
        <v>1619971.8744810943</v>
      </c>
      <c r="J2847" s="99">
        <v>96181.450217271675</v>
      </c>
      <c r="K2847" s="99">
        <v>262160.29134549451</v>
      </c>
      <c r="L2847" s="99">
        <v>9142.1052900775103</v>
      </c>
      <c r="M2847" s="99">
        <v>561.64816775121028</v>
      </c>
      <c r="N2847" s="99">
        <v>271864.04480332322</v>
      </c>
      <c r="O2847" s="99">
        <v>186458.87299721263</v>
      </c>
      <c r="P2847" s="99">
        <v>26573.62593077575</v>
      </c>
      <c r="Q2847" s="99">
        <v>1956.8651334916563</v>
      </c>
      <c r="R2847" s="99">
        <v>343.92642605012503</v>
      </c>
      <c r="S2847" s="99">
        <v>215333.29048753018</v>
      </c>
      <c r="T2847" s="99">
        <v>6175.2167802725389</v>
      </c>
      <c r="U2847" s="99">
        <v>79787.115360369527</v>
      </c>
      <c r="V2847" s="99">
        <v>2877.7408531738897</v>
      </c>
      <c r="W2847" s="99">
        <v>515.89069636691511</v>
      </c>
      <c r="X2847" s="99">
        <v>89355.963690182878</v>
      </c>
      <c r="Y2847" s="99">
        <v>59255.409749883074</v>
      </c>
      <c r="Z2847" s="99">
        <v>708.74779232990147</v>
      </c>
      <c r="AA2847" s="99">
        <v>59964.157542212975</v>
      </c>
      <c r="AB2847" s="99">
        <v>746.85236934585066</v>
      </c>
      <c r="AC2847" s="99">
        <v>24593.37225592068</v>
      </c>
      <c r="AD2847" s="99">
        <v>14750.994153118587</v>
      </c>
    </row>
    <row r="2848" spans="4:30" hidden="1" outlineLevel="1" x14ac:dyDescent="0.2">
      <c r="D2848" s="86"/>
      <c r="F2848" s="91" t="s">
        <v>274</v>
      </c>
      <c r="G2848" s="86" t="s">
        <v>687</v>
      </c>
      <c r="H2848" s="92">
        <v>0</v>
      </c>
      <c r="I2848" s="99">
        <v>0</v>
      </c>
      <c r="J2848" s="99">
        <v>0</v>
      </c>
      <c r="K2848" s="99">
        <v>0</v>
      </c>
      <c r="L2848" s="99">
        <v>0</v>
      </c>
      <c r="M2848" s="99">
        <v>0</v>
      </c>
      <c r="N2848" s="99">
        <v>0</v>
      </c>
      <c r="O2848" s="99">
        <v>0</v>
      </c>
      <c r="P2848" s="99">
        <v>0</v>
      </c>
      <c r="Q2848" s="99">
        <v>0</v>
      </c>
      <c r="R2848" s="99">
        <v>0</v>
      </c>
      <c r="S2848" s="99">
        <v>0</v>
      </c>
      <c r="T2848" s="99">
        <v>0</v>
      </c>
      <c r="U2848" s="99">
        <v>0</v>
      </c>
      <c r="V2848" s="99">
        <v>0</v>
      </c>
      <c r="W2848" s="99">
        <v>0</v>
      </c>
      <c r="X2848" s="99">
        <v>0</v>
      </c>
      <c r="Y2848" s="99">
        <v>0</v>
      </c>
      <c r="Z2848" s="99">
        <v>0</v>
      </c>
      <c r="AA2848" s="99">
        <v>0</v>
      </c>
      <c r="AB2848" s="99">
        <v>0</v>
      </c>
      <c r="AC2848" s="99">
        <v>0</v>
      </c>
      <c r="AD2848" s="99">
        <v>0</v>
      </c>
    </row>
    <row r="2849" spans="4:30" hidden="1" outlineLevel="1" x14ac:dyDescent="0.2">
      <c r="D2849" s="86"/>
      <c r="F2849" s="91" t="s">
        <v>274</v>
      </c>
      <c r="G2849" s="86" t="s">
        <v>686</v>
      </c>
      <c r="H2849" s="92">
        <v>0</v>
      </c>
      <c r="I2849" s="99">
        <v>0</v>
      </c>
      <c r="J2849" s="99">
        <v>0</v>
      </c>
      <c r="K2849" s="99">
        <v>0</v>
      </c>
      <c r="L2849" s="99">
        <v>0</v>
      </c>
      <c r="M2849" s="99">
        <v>0</v>
      </c>
      <c r="N2849" s="99">
        <v>0</v>
      </c>
      <c r="O2849" s="99">
        <v>0</v>
      </c>
      <c r="P2849" s="99">
        <v>0</v>
      </c>
      <c r="Q2849" s="99">
        <v>0</v>
      </c>
      <c r="R2849" s="99">
        <v>0</v>
      </c>
      <c r="S2849" s="99">
        <v>0</v>
      </c>
      <c r="T2849" s="99">
        <v>0</v>
      </c>
      <c r="U2849" s="99">
        <v>0</v>
      </c>
      <c r="V2849" s="99">
        <v>0</v>
      </c>
      <c r="W2849" s="99">
        <v>0</v>
      </c>
      <c r="X2849" s="99">
        <v>0</v>
      </c>
      <c r="Y2849" s="99">
        <v>0</v>
      </c>
      <c r="Z2849" s="99">
        <v>0</v>
      </c>
      <c r="AA2849" s="99">
        <v>0</v>
      </c>
      <c r="AB2849" s="99">
        <v>0</v>
      </c>
      <c r="AC2849" s="99">
        <v>0</v>
      </c>
      <c r="AD2849" s="99">
        <v>0</v>
      </c>
    </row>
    <row r="2850" spans="4:30" hidden="1" outlineLevel="1" x14ac:dyDescent="0.2">
      <c r="D2850" s="86"/>
      <c r="F2850" s="91" t="s">
        <v>274</v>
      </c>
      <c r="G2850" s="86" t="s">
        <v>685</v>
      </c>
      <c r="H2850" s="92">
        <v>0</v>
      </c>
      <c r="I2850" s="99">
        <v>0</v>
      </c>
      <c r="J2850" s="99">
        <v>0</v>
      </c>
      <c r="K2850" s="99">
        <v>0</v>
      </c>
      <c r="L2850" s="99">
        <v>0</v>
      </c>
      <c r="M2850" s="99">
        <v>0</v>
      </c>
      <c r="N2850" s="99">
        <v>0</v>
      </c>
      <c r="O2850" s="99">
        <v>0</v>
      </c>
      <c r="P2850" s="99">
        <v>0</v>
      </c>
      <c r="Q2850" s="99">
        <v>0</v>
      </c>
      <c r="R2850" s="99">
        <v>0</v>
      </c>
      <c r="S2850" s="99">
        <v>0</v>
      </c>
      <c r="T2850" s="99">
        <v>0</v>
      </c>
      <c r="U2850" s="99">
        <v>0</v>
      </c>
      <c r="V2850" s="99">
        <v>0</v>
      </c>
      <c r="W2850" s="99">
        <v>0</v>
      </c>
      <c r="X2850" s="99">
        <v>0</v>
      </c>
      <c r="Y2850" s="99">
        <v>0</v>
      </c>
      <c r="Z2850" s="99">
        <v>0</v>
      </c>
      <c r="AA2850" s="99">
        <v>0</v>
      </c>
      <c r="AB2850" s="99">
        <v>0</v>
      </c>
      <c r="AC2850" s="99">
        <v>0</v>
      </c>
      <c r="AD2850" s="99">
        <v>0</v>
      </c>
    </row>
    <row r="2851" spans="4:30" hidden="1" outlineLevel="1" x14ac:dyDescent="0.2">
      <c r="D2851" s="86"/>
      <c r="F2851" s="91" t="s">
        <v>274</v>
      </c>
      <c r="G2851" s="86" t="s">
        <v>684</v>
      </c>
      <c r="H2851" s="92">
        <v>0</v>
      </c>
      <c r="I2851" s="99">
        <v>0</v>
      </c>
      <c r="J2851" s="99">
        <v>0</v>
      </c>
      <c r="K2851" s="99">
        <v>0</v>
      </c>
      <c r="L2851" s="99">
        <v>0</v>
      </c>
      <c r="M2851" s="99">
        <v>0</v>
      </c>
      <c r="N2851" s="99">
        <v>0</v>
      </c>
      <c r="O2851" s="99">
        <v>0</v>
      </c>
      <c r="P2851" s="99">
        <v>0</v>
      </c>
      <c r="Q2851" s="99">
        <v>0</v>
      </c>
      <c r="R2851" s="99">
        <v>0</v>
      </c>
      <c r="S2851" s="99">
        <v>0</v>
      </c>
      <c r="T2851" s="99">
        <v>0</v>
      </c>
      <c r="U2851" s="99">
        <v>0</v>
      </c>
      <c r="V2851" s="99">
        <v>0</v>
      </c>
      <c r="W2851" s="99">
        <v>0</v>
      </c>
      <c r="X2851" s="99">
        <v>0</v>
      </c>
      <c r="Y2851" s="99">
        <v>0</v>
      </c>
      <c r="Z2851" s="99">
        <v>0</v>
      </c>
      <c r="AA2851" s="99">
        <v>0</v>
      </c>
      <c r="AB2851" s="99">
        <v>0</v>
      </c>
      <c r="AC2851" s="99">
        <v>0</v>
      </c>
      <c r="AD2851" s="99">
        <v>0</v>
      </c>
    </row>
    <row r="2852" spans="4:30" hidden="1" outlineLevel="1" x14ac:dyDescent="0.2">
      <c r="D2852" s="86"/>
      <c r="F2852" s="91" t="s">
        <v>274</v>
      </c>
      <c r="G2852" s="86" t="s">
        <v>683</v>
      </c>
      <c r="H2852" s="92">
        <v>0</v>
      </c>
      <c r="I2852" s="99">
        <v>0</v>
      </c>
      <c r="J2852" s="99">
        <v>0</v>
      </c>
      <c r="K2852" s="99">
        <v>0</v>
      </c>
      <c r="L2852" s="99">
        <v>0</v>
      </c>
      <c r="M2852" s="99">
        <v>0</v>
      </c>
      <c r="N2852" s="99">
        <v>0</v>
      </c>
      <c r="O2852" s="99">
        <v>0</v>
      </c>
      <c r="P2852" s="99">
        <v>0</v>
      </c>
      <c r="Q2852" s="99">
        <v>0</v>
      </c>
      <c r="R2852" s="99">
        <v>0</v>
      </c>
      <c r="S2852" s="99">
        <v>0</v>
      </c>
      <c r="T2852" s="99">
        <v>0</v>
      </c>
      <c r="U2852" s="99">
        <v>0</v>
      </c>
      <c r="V2852" s="99">
        <v>0</v>
      </c>
      <c r="W2852" s="99">
        <v>0</v>
      </c>
      <c r="X2852" s="99">
        <v>0</v>
      </c>
      <c r="Y2852" s="99">
        <v>0</v>
      </c>
      <c r="Z2852" s="99">
        <v>0</v>
      </c>
      <c r="AA2852" s="99">
        <v>0</v>
      </c>
      <c r="AB2852" s="99">
        <v>0</v>
      </c>
      <c r="AC2852" s="99">
        <v>0</v>
      </c>
      <c r="AD2852" s="99">
        <v>0</v>
      </c>
    </row>
    <row r="2853" spans="4:30" hidden="1" outlineLevel="1" x14ac:dyDescent="0.2">
      <c r="D2853" s="86"/>
      <c r="F2853" s="91" t="s">
        <v>274</v>
      </c>
      <c r="G2853" s="86" t="s">
        <v>682</v>
      </c>
      <c r="H2853" s="92">
        <v>0</v>
      </c>
      <c r="I2853" s="99">
        <v>0</v>
      </c>
      <c r="J2853" s="99">
        <v>0</v>
      </c>
      <c r="K2853" s="99">
        <v>0</v>
      </c>
      <c r="L2853" s="99">
        <v>0</v>
      </c>
      <c r="M2853" s="99">
        <v>0</v>
      </c>
      <c r="N2853" s="99">
        <v>0</v>
      </c>
      <c r="O2853" s="99">
        <v>0</v>
      </c>
      <c r="P2853" s="99">
        <v>0</v>
      </c>
      <c r="Q2853" s="99">
        <v>0</v>
      </c>
      <c r="R2853" s="99">
        <v>0</v>
      </c>
      <c r="S2853" s="99">
        <v>0</v>
      </c>
      <c r="T2853" s="99">
        <v>0</v>
      </c>
      <c r="U2853" s="99">
        <v>0</v>
      </c>
      <c r="V2853" s="99">
        <v>0</v>
      </c>
      <c r="W2853" s="99">
        <v>0</v>
      </c>
      <c r="X2853" s="99">
        <v>0</v>
      </c>
      <c r="Y2853" s="99">
        <v>0</v>
      </c>
      <c r="Z2853" s="99">
        <v>0</v>
      </c>
      <c r="AA2853" s="99">
        <v>0</v>
      </c>
      <c r="AB2853" s="99">
        <v>0</v>
      </c>
      <c r="AC2853" s="99">
        <v>0</v>
      </c>
      <c r="AD2853" s="99">
        <v>0</v>
      </c>
    </row>
    <row r="2854" spans="4:30" hidden="1" outlineLevel="1" x14ac:dyDescent="0.2">
      <c r="D2854" s="86"/>
      <c r="F2854" s="91" t="s">
        <v>274</v>
      </c>
      <c r="G2854" s="86" t="s">
        <v>681</v>
      </c>
      <c r="H2854" s="92">
        <v>-2403837.9999999995</v>
      </c>
      <c r="I2854" s="99">
        <v>-1531706.082688062</v>
      </c>
      <c r="J2854" s="99">
        <v>-268016.86873806891</v>
      </c>
      <c r="K2854" s="99">
        <v>-75273.15691408675</v>
      </c>
      <c r="L2854" s="99">
        <v>-875.13880448632676</v>
      </c>
      <c r="M2854" s="99">
        <v>-67.318369575871287</v>
      </c>
      <c r="N2854" s="99">
        <v>-76215.614088148955</v>
      </c>
      <c r="O2854" s="99">
        <v>-6585.9804901727412</v>
      </c>
      <c r="P2854" s="99">
        <v>-661.96396749606777</v>
      </c>
      <c r="Q2854" s="99">
        <v>-190.73538046496867</v>
      </c>
      <c r="R2854" s="99">
        <v>-22.439456525290431</v>
      </c>
      <c r="S2854" s="99">
        <v>-7461.1192946590681</v>
      </c>
      <c r="T2854" s="99">
        <v>-44.878913050580863</v>
      </c>
      <c r="U2854" s="99">
        <v>-392.69048919258256</v>
      </c>
      <c r="V2854" s="99">
        <v>-280.49320656613037</v>
      </c>
      <c r="W2854" s="99">
        <v>-33.659184787935644</v>
      </c>
      <c r="X2854" s="99">
        <v>-751.72179359722941</v>
      </c>
      <c r="Y2854" s="99">
        <v>-1806.3762502858797</v>
      </c>
      <c r="Z2854" s="99">
        <v>-11.219728262645216</v>
      </c>
      <c r="AA2854" s="99">
        <v>-1817.595978548525</v>
      </c>
      <c r="AB2854" s="99">
        <v>-112.19728262645216</v>
      </c>
      <c r="AC2854" s="99">
        <v>-517139.71508184326</v>
      </c>
      <c r="AD2854" s="99">
        <v>-617.08505444548678</v>
      </c>
    </row>
    <row r="2855" spans="4:30" collapsed="1" x14ac:dyDescent="0.2">
      <c r="D2855" s="86" t="s">
        <v>275</v>
      </c>
      <c r="E2855" s="104">
        <v>-2403838</v>
      </c>
      <c r="F2855" s="104" t="s">
        <v>274</v>
      </c>
      <c r="G2855" s="86" t="s">
        <v>679</v>
      </c>
      <c r="H2855" s="92">
        <v>-2403837.9999999995</v>
      </c>
      <c r="I2855" s="99">
        <v>-1531706.082688062</v>
      </c>
      <c r="J2855" s="99">
        <v>-268016.86873806891</v>
      </c>
      <c r="K2855" s="99">
        <v>-75273.15691408675</v>
      </c>
      <c r="L2855" s="99">
        <v>-875.13880448632676</v>
      </c>
      <c r="M2855" s="99">
        <v>-67.318369575871287</v>
      </c>
      <c r="N2855" s="99">
        <v>-76215.614088148955</v>
      </c>
      <c r="O2855" s="99">
        <v>-6585.9804901727412</v>
      </c>
      <c r="P2855" s="99">
        <v>-661.96396749606777</v>
      </c>
      <c r="Q2855" s="99">
        <v>-190.73538046496867</v>
      </c>
      <c r="R2855" s="99">
        <v>-22.439456525290431</v>
      </c>
      <c r="S2855" s="99">
        <v>-7461.1192946590681</v>
      </c>
      <c r="T2855" s="99">
        <v>-44.878913050580863</v>
      </c>
      <c r="U2855" s="99">
        <v>-392.69048919258256</v>
      </c>
      <c r="V2855" s="99">
        <v>-280.49320656613037</v>
      </c>
      <c r="W2855" s="99">
        <v>-33.659184787935644</v>
      </c>
      <c r="X2855" s="99">
        <v>-751.72179359722941</v>
      </c>
      <c r="Y2855" s="99">
        <v>-1806.3762502858797</v>
      </c>
      <c r="Z2855" s="99">
        <v>-11.219728262645216</v>
      </c>
      <c r="AA2855" s="99">
        <v>-1817.595978548525</v>
      </c>
      <c r="AB2855" s="99">
        <v>-112.19728262645216</v>
      </c>
      <c r="AC2855" s="99">
        <v>-517139.71508184326</v>
      </c>
      <c r="AD2855" s="99">
        <v>-617.08505444548678</v>
      </c>
    </row>
    <row r="2856" spans="4:30" hidden="1" outlineLevel="1" x14ac:dyDescent="0.2">
      <c r="D2856" s="86"/>
      <c r="F2856" s="91" t="s">
        <v>272</v>
      </c>
      <c r="G2856" s="86" t="s">
        <v>687</v>
      </c>
      <c r="H2856" s="92">
        <v>-2024.4171090225834</v>
      </c>
      <c r="I2856" s="99">
        <v>-997.19343349445671</v>
      </c>
      <c r="J2856" s="99">
        <v>-49.294834613119917</v>
      </c>
      <c r="K2856" s="99">
        <v>-180.56415406217664</v>
      </c>
      <c r="L2856" s="99">
        <v>-5.6835184953130398</v>
      </c>
      <c r="M2856" s="99">
        <v>-0.53298217818385385</v>
      </c>
      <c r="N2856" s="99">
        <v>-186.78065473567355</v>
      </c>
      <c r="O2856" s="99">
        <v>-137.25684578482935</v>
      </c>
      <c r="P2856" s="99">
        <v>-25.574949203543316</v>
      </c>
      <c r="Q2856" s="99">
        <v>-11.556843339514774</v>
      </c>
      <c r="R2856" s="99">
        <v>-0.51969832663477111</v>
      </c>
      <c r="S2856" s="99">
        <v>-174.90833665452223</v>
      </c>
      <c r="T2856" s="99">
        <v>-4.794733184544441</v>
      </c>
      <c r="U2856" s="99">
        <v>-78.464991629593371</v>
      </c>
      <c r="V2856" s="99">
        <v>-414.68968550658496</v>
      </c>
      <c r="W2856" s="99">
        <v>-74.886084026193458</v>
      </c>
      <c r="X2856" s="99">
        <v>-572.83549434691622</v>
      </c>
      <c r="Y2856" s="99">
        <v>-42.15135954128688</v>
      </c>
      <c r="Z2856" s="99">
        <v>-0.70601916014332378</v>
      </c>
      <c r="AA2856" s="99">
        <v>-42.8573787014302</v>
      </c>
      <c r="AB2856" s="99">
        <v>-0.5469764764642745</v>
      </c>
      <c r="AC2856" s="99">
        <v>0</v>
      </c>
      <c r="AD2856" s="99">
        <v>0</v>
      </c>
    </row>
    <row r="2857" spans="4:30" hidden="1" outlineLevel="1" x14ac:dyDescent="0.2">
      <c r="D2857" s="86"/>
      <c r="F2857" s="91" t="s">
        <v>272</v>
      </c>
      <c r="G2857" s="86" t="s">
        <v>686</v>
      </c>
      <c r="H2857" s="92">
        <v>1354.8609675790512</v>
      </c>
      <c r="I2857" s="99">
        <v>667.38146706341843</v>
      </c>
      <c r="J2857" s="99">
        <v>32.991050620406469</v>
      </c>
      <c r="K2857" s="99">
        <v>120.84432767953083</v>
      </c>
      <c r="L2857" s="99">
        <v>3.8037503899238971</v>
      </c>
      <c r="M2857" s="99">
        <v>0.35670354020334</v>
      </c>
      <c r="N2857" s="99">
        <v>125.00478160965807</v>
      </c>
      <c r="O2857" s="99">
        <v>91.86048767226066</v>
      </c>
      <c r="P2857" s="99">
        <v>17.116285112027889</v>
      </c>
      <c r="Q2857" s="99">
        <v>7.7345305368883999</v>
      </c>
      <c r="R2857" s="99">
        <v>0.34781319251621945</v>
      </c>
      <c r="S2857" s="99">
        <v>117.05911651369317</v>
      </c>
      <c r="T2857" s="99">
        <v>3.2089221202204326</v>
      </c>
      <c r="U2857" s="99">
        <v>52.513463755342684</v>
      </c>
      <c r="V2857" s="99">
        <v>277.53513149361373</v>
      </c>
      <c r="W2857" s="99">
        <v>50.118244807227995</v>
      </c>
      <c r="X2857" s="99">
        <v>383.37576217640486</v>
      </c>
      <c r="Y2857" s="99">
        <v>28.210209999881666</v>
      </c>
      <c r="Z2857" s="99">
        <v>0.47251023426835798</v>
      </c>
      <c r="AA2857" s="99">
        <v>28.682720234150025</v>
      </c>
      <c r="AB2857" s="99">
        <v>0.36606936132009349</v>
      </c>
      <c r="AC2857" s="99">
        <v>0</v>
      </c>
      <c r="AD2857" s="99">
        <v>0</v>
      </c>
    </row>
    <row r="2858" spans="4:30" hidden="1" outlineLevel="1" x14ac:dyDescent="0.2">
      <c r="D2858" s="86"/>
      <c r="F2858" s="91" t="s">
        <v>272</v>
      </c>
      <c r="G2858" s="86" t="s">
        <v>685</v>
      </c>
      <c r="H2858" s="92">
        <v>298.01321514517872</v>
      </c>
      <c r="I2858" s="99">
        <v>145.09292885525738</v>
      </c>
      <c r="J2858" s="99">
        <v>7.0023745506400665</v>
      </c>
      <c r="K2858" s="99">
        <v>25.474296231441532</v>
      </c>
      <c r="L2858" s="99">
        <v>0.78687704238408163</v>
      </c>
      <c r="M2858" s="99">
        <v>9.8001374095681909E-2</v>
      </c>
      <c r="N2858" s="99">
        <v>26.359174647921293</v>
      </c>
      <c r="O2858" s="99">
        <v>19.246228961392891</v>
      </c>
      <c r="P2858" s="99">
        <v>3.5778515159703161</v>
      </c>
      <c r="Q2858" s="99">
        <v>2.1288642834832903</v>
      </c>
      <c r="R2858" s="99">
        <v>0</v>
      </c>
      <c r="S2858" s="99">
        <v>24.952944760846499</v>
      </c>
      <c r="T2858" s="99">
        <v>0.67204526853610191</v>
      </c>
      <c r="U2858" s="99">
        <v>11.001764746593752</v>
      </c>
      <c r="V2858" s="99">
        <v>76.645808603353316</v>
      </c>
      <c r="W2858" s="99">
        <v>0</v>
      </c>
      <c r="X2858" s="99">
        <v>88.319618618483176</v>
      </c>
      <c r="Y2858" s="99">
        <v>5.7925510499802515</v>
      </c>
      <c r="Z2858" s="99">
        <v>9.6561983375454227E-2</v>
      </c>
      <c r="AA2858" s="99">
        <v>5.8891130333557058</v>
      </c>
      <c r="AB2858" s="99">
        <v>7.7351629821346399E-2</v>
      </c>
      <c r="AC2858" s="99">
        <v>0.26301207752109529</v>
      </c>
      <c r="AD2858" s="99">
        <v>5.669697133216918E-2</v>
      </c>
    </row>
    <row r="2859" spans="4:30" hidden="1" outlineLevel="1" x14ac:dyDescent="0.2">
      <c r="D2859" s="86"/>
      <c r="F2859" s="91" t="s">
        <v>272</v>
      </c>
      <c r="G2859" s="86" t="s">
        <v>684</v>
      </c>
      <c r="H2859" s="92">
        <v>-135143.46170731846</v>
      </c>
      <c r="I2859" s="99">
        <v>-90322.139398913598</v>
      </c>
      <c r="J2859" s="99">
        <v>-4257.5498619835153</v>
      </c>
      <c r="K2859" s="99">
        <v>-15459.424849008454</v>
      </c>
      <c r="L2859" s="99">
        <v>-477.77666992428624</v>
      </c>
      <c r="M2859" s="99">
        <v>0</v>
      </c>
      <c r="N2859" s="99">
        <v>-15937.201518932739</v>
      </c>
      <c r="O2859" s="99">
        <v>-11591.866560332785</v>
      </c>
      <c r="P2859" s="99">
        <v>-2158.9859269252502</v>
      </c>
      <c r="Q2859" s="99">
        <v>0</v>
      </c>
      <c r="R2859" s="99">
        <v>0</v>
      </c>
      <c r="S2859" s="99">
        <v>-13750.852487258035</v>
      </c>
      <c r="T2859" s="99">
        <v>-413.24289935152439</v>
      </c>
      <c r="U2859" s="99">
        <v>-6664.6728614561698</v>
      </c>
      <c r="V2859" s="99">
        <v>0</v>
      </c>
      <c r="W2859" s="99">
        <v>0</v>
      </c>
      <c r="X2859" s="99">
        <v>-7077.9157608076939</v>
      </c>
      <c r="Y2859" s="99">
        <v>-3495.4804792974987</v>
      </c>
      <c r="Z2859" s="99">
        <v>-58.318297497448306</v>
      </c>
      <c r="AA2859" s="99">
        <v>-3553.7987767949471</v>
      </c>
      <c r="AB2859" s="99">
        <v>-47.247592659206958</v>
      </c>
      <c r="AC2859" s="99">
        <v>-161.86368836253834</v>
      </c>
      <c r="AD2859" s="99">
        <v>-34.892621606222363</v>
      </c>
    </row>
    <row r="2860" spans="4:30" hidden="1" outlineLevel="1" x14ac:dyDescent="0.2">
      <c r="D2860" s="86"/>
      <c r="F2860" s="91" t="s">
        <v>272</v>
      </c>
      <c r="G2860" s="86" t="s">
        <v>683</v>
      </c>
      <c r="H2860" s="92">
        <v>-98898.975547259659</v>
      </c>
      <c r="I2860" s="99">
        <v>-73946.907578814513</v>
      </c>
      <c r="J2860" s="99">
        <v>-3565.0039819469671</v>
      </c>
      <c r="K2860" s="99">
        <v>-10757.102684124458</v>
      </c>
      <c r="L2860" s="99">
        <v>0</v>
      </c>
      <c r="M2860" s="99">
        <v>0</v>
      </c>
      <c r="N2860" s="99">
        <v>-10757.102684124458</v>
      </c>
      <c r="O2860" s="99">
        <v>-6854.4676995283362</v>
      </c>
      <c r="P2860" s="99">
        <v>0</v>
      </c>
      <c r="Q2860" s="99">
        <v>0</v>
      </c>
      <c r="R2860" s="99">
        <v>0</v>
      </c>
      <c r="S2860" s="99">
        <v>-6854.4676995283362</v>
      </c>
      <c r="T2860" s="99">
        <v>-185.33042683769966</v>
      </c>
      <c r="U2860" s="99">
        <v>0</v>
      </c>
      <c r="V2860" s="99">
        <v>0</v>
      </c>
      <c r="W2860" s="99">
        <v>0</v>
      </c>
      <c r="X2860" s="99">
        <v>-185.33042683769966</v>
      </c>
      <c r="Y2860" s="99">
        <v>-2528.2299208135273</v>
      </c>
      <c r="Z2860" s="99">
        <v>0</v>
      </c>
      <c r="AA2860" s="99">
        <v>-2528.2299208135273</v>
      </c>
      <c r="AB2860" s="99">
        <v>-26.235523218403944</v>
      </c>
      <c r="AC2860" s="99">
        <v>-890.79691912334624</v>
      </c>
      <c r="AD2860" s="99">
        <v>-144.90081285241564</v>
      </c>
    </row>
    <row r="2861" spans="4:30" hidden="1" outlineLevel="1" x14ac:dyDescent="0.2">
      <c r="D2861" s="86"/>
      <c r="F2861" s="91" t="s">
        <v>272</v>
      </c>
      <c r="G2861" s="86" t="s">
        <v>682</v>
      </c>
      <c r="H2861" s="92">
        <v>0</v>
      </c>
      <c r="I2861" s="99">
        <v>0</v>
      </c>
      <c r="J2861" s="99">
        <v>0</v>
      </c>
      <c r="K2861" s="99">
        <v>0</v>
      </c>
      <c r="L2861" s="99">
        <v>0</v>
      </c>
      <c r="M2861" s="99">
        <v>0</v>
      </c>
      <c r="N2861" s="99">
        <v>0</v>
      </c>
      <c r="O2861" s="99">
        <v>0</v>
      </c>
      <c r="P2861" s="99">
        <v>0</v>
      </c>
      <c r="Q2861" s="99">
        <v>0</v>
      </c>
      <c r="R2861" s="99">
        <v>0</v>
      </c>
      <c r="S2861" s="99">
        <v>0</v>
      </c>
      <c r="T2861" s="99">
        <v>0</v>
      </c>
      <c r="U2861" s="99">
        <v>0</v>
      </c>
      <c r="V2861" s="99">
        <v>0</v>
      </c>
      <c r="W2861" s="99">
        <v>0</v>
      </c>
      <c r="X2861" s="99">
        <v>0</v>
      </c>
      <c r="Y2861" s="99">
        <v>0</v>
      </c>
      <c r="Z2861" s="99">
        <v>0</v>
      </c>
      <c r="AA2861" s="99">
        <v>0</v>
      </c>
      <c r="AB2861" s="99">
        <v>0</v>
      </c>
      <c r="AC2861" s="99">
        <v>0</v>
      </c>
      <c r="AD2861" s="99">
        <v>0</v>
      </c>
    </row>
    <row r="2862" spans="4:30" hidden="1" outlineLevel="1" x14ac:dyDescent="0.2">
      <c r="D2862" s="86"/>
      <c r="F2862" s="91" t="s">
        <v>272</v>
      </c>
      <c r="G2862" s="86" t="s">
        <v>681</v>
      </c>
      <c r="H2862" s="92">
        <v>-4298.019819123504</v>
      </c>
      <c r="I2862" s="99">
        <v>-1956.2751991464243</v>
      </c>
      <c r="J2862" s="99">
        <v>-526.61773858546678</v>
      </c>
      <c r="K2862" s="99">
        <v>-149.38341006081802</v>
      </c>
      <c r="L2862" s="99">
        <v>-49.410886459649568</v>
      </c>
      <c r="M2862" s="99">
        <v>-8.025913423953785</v>
      </c>
      <c r="N2862" s="99">
        <v>-206.82020994442138</v>
      </c>
      <c r="O2862" s="99">
        <v>-43.136390352784986</v>
      </c>
      <c r="P2862" s="99">
        <v>-12.829308099916924</v>
      </c>
      <c r="Q2862" s="99">
        <v>-27.963467247906745</v>
      </c>
      <c r="R2862" s="99">
        <v>-4.9146848119174686</v>
      </c>
      <c r="S2862" s="99">
        <v>-88.843850512526117</v>
      </c>
      <c r="T2862" s="99">
        <v>-0.29679015326744318</v>
      </c>
      <c r="U2862" s="99">
        <v>-7.6106075242643154</v>
      </c>
      <c r="V2862" s="99">
        <v>-41.122717513038261</v>
      </c>
      <c r="W2862" s="99">
        <v>-7.3720423265017754</v>
      </c>
      <c r="X2862" s="99">
        <v>-56.402157517071792</v>
      </c>
      <c r="Y2862" s="99">
        <v>-11.945705462948379</v>
      </c>
      <c r="Z2862" s="99">
        <v>-0.21744333921459688</v>
      </c>
      <c r="AA2862" s="99">
        <v>-12.163148802162976</v>
      </c>
      <c r="AB2862" s="99">
        <v>-0.22044073709101847</v>
      </c>
      <c r="AC2862" s="99">
        <v>-1294.7667539070039</v>
      </c>
      <c r="AD2862" s="99">
        <v>-155.91031997133658</v>
      </c>
    </row>
    <row r="2863" spans="4:30" collapsed="1" x14ac:dyDescent="0.2">
      <c r="D2863" s="86" t="s">
        <v>273</v>
      </c>
      <c r="E2863" s="104">
        <v>-238712</v>
      </c>
      <c r="F2863" s="102" t="s">
        <v>272</v>
      </c>
      <c r="G2863" s="86" t="s">
        <v>679</v>
      </c>
      <c r="H2863" s="92">
        <v>-238712.00000000009</v>
      </c>
      <c r="I2863" s="99">
        <v>-166410.04121445035</v>
      </c>
      <c r="J2863" s="99">
        <v>-8358.4729919580222</v>
      </c>
      <c r="K2863" s="99">
        <v>-26400.156473344934</v>
      </c>
      <c r="L2863" s="99">
        <v>-528.28044744694091</v>
      </c>
      <c r="M2863" s="99">
        <v>-8.1041906878386154</v>
      </c>
      <c r="N2863" s="99">
        <v>-26936.541111479713</v>
      </c>
      <c r="O2863" s="99">
        <v>-18515.620779365086</v>
      </c>
      <c r="P2863" s="99">
        <v>-2176.6960476007125</v>
      </c>
      <c r="Q2863" s="99">
        <v>-29.656915767049835</v>
      </c>
      <c r="R2863" s="99">
        <v>-5.0865699460360201</v>
      </c>
      <c r="S2863" s="99">
        <v>-20727.060312678885</v>
      </c>
      <c r="T2863" s="99">
        <v>-599.78388213827941</v>
      </c>
      <c r="U2863" s="99">
        <v>-6687.2332321080912</v>
      </c>
      <c r="V2863" s="99">
        <v>-101.6314629226561</v>
      </c>
      <c r="W2863" s="99">
        <v>-32.139881545467233</v>
      </c>
      <c r="X2863" s="99">
        <v>-7420.7884587144945</v>
      </c>
      <c r="Y2863" s="99">
        <v>-6043.8047040653992</v>
      </c>
      <c r="Z2863" s="99">
        <v>-58.672687779162416</v>
      </c>
      <c r="AA2863" s="99">
        <v>-6102.4773918445617</v>
      </c>
      <c r="AB2863" s="99">
        <v>-73.807112100024753</v>
      </c>
      <c r="AC2863" s="99">
        <v>-2347.1643493153674</v>
      </c>
      <c r="AD2863" s="99">
        <v>-335.64705745864239</v>
      </c>
    </row>
    <row r="2864" spans="4:30" hidden="1" outlineLevel="1" x14ac:dyDescent="0.2">
      <c r="D2864" s="86"/>
      <c r="F2864" s="91" t="s">
        <v>270</v>
      </c>
      <c r="G2864" s="86" t="s">
        <v>687</v>
      </c>
      <c r="H2864" s="92">
        <v>-136051.27706433518</v>
      </c>
      <c r="I2864" s="99">
        <v>-59427.998310947267</v>
      </c>
      <c r="J2864" s="99">
        <v>-4224.8978136633832</v>
      </c>
      <c r="K2864" s="99">
        <v>-14313.545376630711</v>
      </c>
      <c r="L2864" s="99">
        <v>-414.82694022189787</v>
      </c>
      <c r="M2864" s="99">
        <v>-40.74521320770274</v>
      </c>
      <c r="N2864" s="99">
        <v>-14769.117530060312</v>
      </c>
      <c r="O2864" s="99">
        <v>-10934.573385114092</v>
      </c>
      <c r="P2864" s="99">
        <v>-2123.6476717960477</v>
      </c>
      <c r="Q2864" s="99">
        <v>-899.4438677706471</v>
      </c>
      <c r="R2864" s="99">
        <v>-39.14527433452497</v>
      </c>
      <c r="S2864" s="99">
        <v>-13996.810199015314</v>
      </c>
      <c r="T2864" s="99">
        <v>-314.0735694558507</v>
      </c>
      <c r="U2864" s="99">
        <v>-5548.2329504750151</v>
      </c>
      <c r="V2864" s="99">
        <v>-29835.071624803975</v>
      </c>
      <c r="W2864" s="99">
        <v>-4741.0910285163691</v>
      </c>
      <c r="X2864" s="99">
        <v>-40438.469173251215</v>
      </c>
      <c r="Y2864" s="99">
        <v>-3097.0671159349713</v>
      </c>
      <c r="Z2864" s="99">
        <v>-48.454786021691611</v>
      </c>
      <c r="AA2864" s="99">
        <v>-3145.521901956663</v>
      </c>
      <c r="AB2864" s="99">
        <v>-48.462135441058123</v>
      </c>
      <c r="AC2864" s="99">
        <v>0</v>
      </c>
      <c r="AD2864" s="99">
        <v>0</v>
      </c>
    </row>
    <row r="2865" spans="4:30" hidden="1" outlineLevel="1" x14ac:dyDescent="0.2">
      <c r="D2865" s="86"/>
      <c r="F2865" s="91" t="s">
        <v>270</v>
      </c>
      <c r="G2865" s="86" t="s">
        <v>686</v>
      </c>
      <c r="H2865" s="92">
        <v>-23379.763967266881</v>
      </c>
      <c r="I2865" s="99">
        <v>-7709.4374901478423</v>
      </c>
      <c r="J2865" s="99">
        <v>-996.57336139104382</v>
      </c>
      <c r="K2865" s="99">
        <v>-3119.1325393349944</v>
      </c>
      <c r="L2865" s="99">
        <v>-89.498567339301374</v>
      </c>
      <c r="M2865" s="99">
        <v>-21.900497057247417</v>
      </c>
      <c r="N2865" s="99">
        <v>-3230.5316037315429</v>
      </c>
      <c r="O2865" s="99">
        <v>-2367.5889295803145</v>
      </c>
      <c r="P2865" s="99">
        <v>-471.89907806014259</v>
      </c>
      <c r="Q2865" s="99">
        <v>-190.75918789415337</v>
      </c>
      <c r="R2865" s="99">
        <v>-8.0328839642465013</v>
      </c>
      <c r="S2865" s="99">
        <v>-3038.280079498857</v>
      </c>
      <c r="T2865" s="99">
        <v>-52.525723444752899</v>
      </c>
      <c r="U2865" s="99">
        <v>-1074.3353780989587</v>
      </c>
      <c r="V2865" s="99">
        <v>-5844.7059765684544</v>
      </c>
      <c r="W2865" s="99">
        <v>-794.96762714502313</v>
      </c>
      <c r="X2865" s="99">
        <v>-7766.5347052571897</v>
      </c>
      <c r="Y2865" s="99">
        <v>-617.87698135705102</v>
      </c>
      <c r="Z2865" s="99">
        <v>-8.7459492398249701</v>
      </c>
      <c r="AA2865" s="99">
        <v>-626.62293059687602</v>
      </c>
      <c r="AB2865" s="99">
        <v>-11.783796643528328</v>
      </c>
      <c r="AC2865" s="99">
        <v>0</v>
      </c>
      <c r="AD2865" s="99">
        <v>0</v>
      </c>
    </row>
    <row r="2866" spans="4:30" hidden="1" outlineLevel="1" x14ac:dyDescent="0.2">
      <c r="D2866" s="86"/>
      <c r="F2866" s="91" t="s">
        <v>270</v>
      </c>
      <c r="G2866" s="86" t="s">
        <v>685</v>
      </c>
      <c r="H2866" s="92">
        <v>-5276.9039448190997</v>
      </c>
      <c r="I2866" s="99">
        <v>-1747.8067527955645</v>
      </c>
      <c r="J2866" s="99">
        <v>-208.79437361301044</v>
      </c>
      <c r="K2866" s="99">
        <v>-653.11111460354903</v>
      </c>
      <c r="L2866" s="99">
        <v>-18.423437310530851</v>
      </c>
      <c r="M2866" s="99">
        <v>-6.798284095027288</v>
      </c>
      <c r="N2866" s="99">
        <v>-678.33283600910715</v>
      </c>
      <c r="O2866" s="99">
        <v>-492.88374952928916</v>
      </c>
      <c r="P2866" s="99">
        <v>-97.691169896827759</v>
      </c>
      <c r="Q2866" s="99">
        <v>-52.17202464804425</v>
      </c>
      <c r="R2866" s="99">
        <v>0</v>
      </c>
      <c r="S2866" s="99">
        <v>-642.74694407416121</v>
      </c>
      <c r="T2866" s="99">
        <v>-11.181313121832583</v>
      </c>
      <c r="U2866" s="99">
        <v>-225.91474705029384</v>
      </c>
      <c r="V2866" s="99">
        <v>-1618.2191997941557</v>
      </c>
      <c r="W2866" s="99">
        <v>0</v>
      </c>
      <c r="X2866" s="99">
        <v>-1855.3152599662822</v>
      </c>
      <c r="Y2866" s="99">
        <v>-126.96916483383318</v>
      </c>
      <c r="Z2866" s="99">
        <v>-1.8039126649630419</v>
      </c>
      <c r="AA2866" s="99">
        <v>-128.77307749879623</v>
      </c>
      <c r="AB2866" s="99">
        <v>-2.4551869603941987</v>
      </c>
      <c r="AC2866" s="99">
        <v>-10.37946156390848</v>
      </c>
      <c r="AD2866" s="99">
        <v>-2.3000523378757114</v>
      </c>
    </row>
    <row r="2867" spans="4:30" hidden="1" outlineLevel="1" x14ac:dyDescent="0.2">
      <c r="D2867" s="86"/>
      <c r="F2867" s="91" t="s">
        <v>270</v>
      </c>
      <c r="G2867" s="86" t="s">
        <v>684</v>
      </c>
      <c r="H2867" s="92">
        <v>-48528.687718373927</v>
      </c>
      <c r="I2867" s="99">
        <v>-28126.501204878525</v>
      </c>
      <c r="J2867" s="99">
        <v>-2172.1171479117165</v>
      </c>
      <c r="K2867" s="99">
        <v>-7145.6821885913114</v>
      </c>
      <c r="L2867" s="99">
        <v>-203.3104098888324</v>
      </c>
      <c r="M2867" s="99">
        <v>0</v>
      </c>
      <c r="N2867" s="99">
        <v>-7348.9925984801439</v>
      </c>
      <c r="O2867" s="99">
        <v>-5374.1424128695608</v>
      </c>
      <c r="P2867" s="99">
        <v>-1049.6659447771406</v>
      </c>
      <c r="Q2867" s="99">
        <v>0</v>
      </c>
      <c r="R2867" s="99">
        <v>0</v>
      </c>
      <c r="S2867" s="99">
        <v>-6423.8083576467016</v>
      </c>
      <c r="T2867" s="99">
        <v>-148.52239651211252</v>
      </c>
      <c r="U2867" s="99">
        <v>-2671.9047364198186</v>
      </c>
      <c r="V2867" s="99">
        <v>0</v>
      </c>
      <c r="W2867" s="99">
        <v>0</v>
      </c>
      <c r="X2867" s="99">
        <v>-2820.4271329319313</v>
      </c>
      <c r="Y2867" s="99">
        <v>-1465.5689855887103</v>
      </c>
      <c r="Z2867" s="99">
        <v>-22.320897126966454</v>
      </c>
      <c r="AA2867" s="99">
        <v>-1487.8898827156768</v>
      </c>
      <c r="AB2867" s="99">
        <v>-25.126134311950661</v>
      </c>
      <c r="AC2867" s="99">
        <v>-101.88973110392187</v>
      </c>
      <c r="AD2867" s="99">
        <v>-21.935528393374156</v>
      </c>
    </row>
    <row r="2868" spans="4:30" hidden="1" outlineLevel="1" x14ac:dyDescent="0.2">
      <c r="D2868" s="86"/>
      <c r="F2868" s="91" t="s">
        <v>270</v>
      </c>
      <c r="G2868" s="86" t="s">
        <v>683</v>
      </c>
      <c r="H2868" s="92">
        <v>-21669.037283226084</v>
      </c>
      <c r="I2868" s="99">
        <v>-14116.72325345309</v>
      </c>
      <c r="J2868" s="99">
        <v>-1175.6853684534335</v>
      </c>
      <c r="K2868" s="99">
        <v>-3189.0357756906274</v>
      </c>
      <c r="L2868" s="99">
        <v>0</v>
      </c>
      <c r="M2868" s="99">
        <v>0</v>
      </c>
      <c r="N2868" s="99">
        <v>-3189.0357756906274</v>
      </c>
      <c r="O2868" s="99">
        <v>-2036.6482872139891</v>
      </c>
      <c r="P2868" s="99">
        <v>0</v>
      </c>
      <c r="Q2868" s="99">
        <v>0</v>
      </c>
      <c r="R2868" s="99">
        <v>0</v>
      </c>
      <c r="S2868" s="99">
        <v>-2036.6482872139891</v>
      </c>
      <c r="T2868" s="99">
        <v>-41.698877903489198</v>
      </c>
      <c r="U2868" s="99">
        <v>0</v>
      </c>
      <c r="V2868" s="99">
        <v>0</v>
      </c>
      <c r="W2868" s="99">
        <v>0</v>
      </c>
      <c r="X2868" s="99">
        <v>-41.698877903489198</v>
      </c>
      <c r="Y2868" s="99">
        <v>-674.19464957283822</v>
      </c>
      <c r="Z2868" s="99">
        <v>0</v>
      </c>
      <c r="AA2868" s="99">
        <v>-674.19464957283822</v>
      </c>
      <c r="AB2868" s="99">
        <v>-9.0454246740303255</v>
      </c>
      <c r="AC2868" s="99">
        <v>-366.20178753667165</v>
      </c>
      <c r="AD2868" s="99">
        <v>-59.803858727912981</v>
      </c>
    </row>
    <row r="2869" spans="4:30" hidden="1" outlineLevel="1" x14ac:dyDescent="0.2">
      <c r="D2869" s="86"/>
      <c r="F2869" s="91" t="s">
        <v>270</v>
      </c>
      <c r="G2869" s="86" t="s">
        <v>682</v>
      </c>
      <c r="H2869" s="92">
        <v>-175891.9517427634</v>
      </c>
      <c r="I2869" s="99">
        <v>-67078.28233035827</v>
      </c>
      <c r="J2869" s="99">
        <v>-4290.1564073835098</v>
      </c>
      <c r="K2869" s="99">
        <v>-14346.956346460725</v>
      </c>
      <c r="L2869" s="99">
        <v>-418.89775465639173</v>
      </c>
      <c r="M2869" s="99">
        <v>-23.573082112641668</v>
      </c>
      <c r="N2869" s="99">
        <v>-14789.427183229758</v>
      </c>
      <c r="O2869" s="99">
        <v>-13236.361968755113</v>
      </c>
      <c r="P2869" s="99">
        <v>-2499.6483330790588</v>
      </c>
      <c r="Q2869" s="99">
        <v>-1103.3207253614203</v>
      </c>
      <c r="R2869" s="99">
        <v>-50.993598367847909</v>
      </c>
      <c r="S2869" s="99">
        <v>-16890.32462556344</v>
      </c>
      <c r="T2869" s="99">
        <v>-497.39172744605764</v>
      </c>
      <c r="U2869" s="99">
        <v>-8592.9836645130508</v>
      </c>
      <c r="V2869" s="99">
        <v>-49287.760711511422</v>
      </c>
      <c r="W2869" s="99">
        <v>-9046.7044931668752</v>
      </c>
      <c r="X2869" s="99">
        <v>-67424.840596637412</v>
      </c>
      <c r="Y2869" s="99">
        <v>-3525.865297185469</v>
      </c>
      <c r="Z2869" s="99">
        <v>-57.36454225112761</v>
      </c>
      <c r="AA2869" s="99">
        <v>-3583.2298394365966</v>
      </c>
      <c r="AB2869" s="99">
        <v>-64.857552730258945</v>
      </c>
      <c r="AC2869" s="99">
        <v>-1497.7197667162523</v>
      </c>
      <c r="AD2869" s="99">
        <v>-273.11344070794502</v>
      </c>
    </row>
    <row r="2870" spans="4:30" hidden="1" outlineLevel="1" x14ac:dyDescent="0.2">
      <c r="D2870" s="86"/>
      <c r="F2870" s="91" t="s">
        <v>270</v>
      </c>
      <c r="G2870" s="86" t="s">
        <v>681</v>
      </c>
      <c r="H2870" s="92">
        <v>-17313.378279215463</v>
      </c>
      <c r="I2870" s="99">
        <v>-8231.6046309339454</v>
      </c>
      <c r="J2870" s="99">
        <v>-2400.3842631221974</v>
      </c>
      <c r="K2870" s="99">
        <v>-631.5271618013395</v>
      </c>
      <c r="L2870" s="99">
        <v>-153.63498395854174</v>
      </c>
      <c r="M2870" s="99">
        <v>-38.70794651348367</v>
      </c>
      <c r="N2870" s="99">
        <v>-823.87009227336489</v>
      </c>
      <c r="O2870" s="99">
        <v>-156.64684572066903</v>
      </c>
      <c r="P2870" s="99">
        <v>-47.068121922185377</v>
      </c>
      <c r="Q2870" s="99">
        <v>-91.074590526766158</v>
      </c>
      <c r="R2870" s="99">
        <v>-15.312656813999924</v>
      </c>
      <c r="S2870" s="99">
        <v>-310.10221498362051</v>
      </c>
      <c r="T2870" s="99">
        <v>-0.84792042544020096</v>
      </c>
      <c r="U2870" s="99">
        <v>-23.061427775884919</v>
      </c>
      <c r="V2870" s="99">
        <v>-121.13516539793483</v>
      </c>
      <c r="W2870" s="99">
        <v>-18.318644565950063</v>
      </c>
      <c r="X2870" s="99">
        <v>-163.36315816521</v>
      </c>
      <c r="Y2870" s="99">
        <v>-39.137621662642097</v>
      </c>
      <c r="Z2870" s="99">
        <v>-0.62683185816562825</v>
      </c>
      <c r="AA2870" s="99">
        <v>-39.764453520807727</v>
      </c>
      <c r="AB2870" s="99">
        <v>-1.0427940058599334</v>
      </c>
      <c r="AC2870" s="99">
        <v>-4577.7841948813802</v>
      </c>
      <c r="AD2870" s="99">
        <v>-765.46247732907932</v>
      </c>
    </row>
    <row r="2871" spans="4:30" collapsed="1" x14ac:dyDescent="0.2">
      <c r="D2871" s="86" t="s">
        <v>355</v>
      </c>
      <c r="E2871" s="104">
        <v>-428111</v>
      </c>
      <c r="F2871" s="102" t="s">
        <v>270</v>
      </c>
      <c r="G2871" s="86" t="s">
        <v>679</v>
      </c>
      <c r="H2871" s="92">
        <v>-428111.00000000006</v>
      </c>
      <c r="I2871" s="99">
        <v>-186438.35397351449</v>
      </c>
      <c r="J2871" s="99">
        <v>-15468.608735538288</v>
      </c>
      <c r="K2871" s="99">
        <v>-43398.990503113251</v>
      </c>
      <c r="L2871" s="99">
        <v>-1298.5920933754958</v>
      </c>
      <c r="M2871" s="99">
        <v>-131.72502298610272</v>
      </c>
      <c r="N2871" s="99">
        <v>-44829.30761947485</v>
      </c>
      <c r="O2871" s="99">
        <v>-34598.845578783032</v>
      </c>
      <c r="P2871" s="99">
        <v>-6289.6203195314038</v>
      </c>
      <c r="Q2871" s="99">
        <v>-2336.7703962010305</v>
      </c>
      <c r="R2871" s="99">
        <v>-113.48441348061927</v>
      </c>
      <c r="S2871" s="99">
        <v>-43338.720707996079</v>
      </c>
      <c r="T2871" s="99">
        <v>-1066.2415283095359</v>
      </c>
      <c r="U2871" s="99">
        <v>-18136.432904333022</v>
      </c>
      <c r="V2871" s="99">
        <v>-86706.89267807595</v>
      </c>
      <c r="W2871" s="99">
        <v>-14601.08179339422</v>
      </c>
      <c r="X2871" s="99">
        <v>-120510.64890411272</v>
      </c>
      <c r="Y2871" s="99">
        <v>-9546.6798161355127</v>
      </c>
      <c r="Z2871" s="99">
        <v>-139.31691916273934</v>
      </c>
      <c r="AA2871" s="99">
        <v>-9685.9967352982512</v>
      </c>
      <c r="AB2871" s="99">
        <v>-162.77302476708056</v>
      </c>
      <c r="AC2871" s="99">
        <v>-6553.974941802132</v>
      </c>
      <c r="AD2871" s="99">
        <v>-1122.6153574961868</v>
      </c>
    </row>
    <row r="2872" spans="4:30" hidden="1" outlineLevel="1" x14ac:dyDescent="0.2">
      <c r="D2872" s="86"/>
      <c r="F2872" s="91" t="s">
        <v>209</v>
      </c>
      <c r="G2872" s="86" t="s">
        <v>687</v>
      </c>
      <c r="H2872" s="92">
        <v>-677653.79385685979</v>
      </c>
      <c r="I2872" s="99">
        <v>-333800.73227247596</v>
      </c>
      <c r="J2872" s="99">
        <v>-16500.962941009471</v>
      </c>
      <c r="K2872" s="99">
        <v>-60442.081569773763</v>
      </c>
      <c r="L2872" s="99">
        <v>-1902.5021343867479</v>
      </c>
      <c r="M2872" s="99">
        <v>-178.41056247482661</v>
      </c>
      <c r="N2872" s="99">
        <v>-62522.994266635338</v>
      </c>
      <c r="O2872" s="99">
        <v>-45945.384409353952</v>
      </c>
      <c r="P2872" s="99">
        <v>-8560.9636859101793</v>
      </c>
      <c r="Q2872" s="99">
        <v>-3868.5400845148688</v>
      </c>
      <c r="R2872" s="99">
        <v>-173.96392331180684</v>
      </c>
      <c r="S2872" s="99">
        <v>-58548.852103090809</v>
      </c>
      <c r="T2872" s="99">
        <v>-1604.9899591130547</v>
      </c>
      <c r="U2872" s="99">
        <v>-26265.387219738004</v>
      </c>
      <c r="V2872" s="99">
        <v>-138813.30947283085</v>
      </c>
      <c r="W2872" s="99">
        <v>-25067.382962365333</v>
      </c>
      <c r="X2872" s="99">
        <v>-191751.06961404724</v>
      </c>
      <c r="Y2872" s="99">
        <v>-14109.754645952738</v>
      </c>
      <c r="Z2872" s="99">
        <v>-236.33299692757151</v>
      </c>
      <c r="AA2872" s="99">
        <v>-14346.087642880309</v>
      </c>
      <c r="AB2872" s="99">
        <v>-183.09501672085418</v>
      </c>
      <c r="AC2872" s="99">
        <v>0</v>
      </c>
      <c r="AD2872" s="99">
        <v>0</v>
      </c>
    </row>
    <row r="2873" spans="4:30" hidden="1" outlineLevel="1" x14ac:dyDescent="0.2">
      <c r="D2873" s="86"/>
      <c r="F2873" s="91" t="s">
        <v>209</v>
      </c>
      <c r="G2873" s="86" t="s">
        <v>686</v>
      </c>
      <c r="H2873" s="92">
        <v>-2476.0237328538992</v>
      </c>
      <c r="I2873" s="99">
        <v>-1219.6471747714306</v>
      </c>
      <c r="J2873" s="99">
        <v>-60.291517921483432</v>
      </c>
      <c r="K2873" s="99">
        <v>-220.8443747921564</v>
      </c>
      <c r="L2873" s="99">
        <v>-6.9513968330882072</v>
      </c>
      <c r="M2873" s="99">
        <v>-0.65187975170223</v>
      </c>
      <c r="N2873" s="99">
        <v>-228.44765137694685</v>
      </c>
      <c r="O2873" s="99">
        <v>-167.87607956148429</v>
      </c>
      <c r="P2873" s="99">
        <v>-31.280204515303648</v>
      </c>
      <c r="Q2873" s="99">
        <v>-14.134941983042623</v>
      </c>
      <c r="R2873" s="99">
        <v>-0.63563254081241649</v>
      </c>
      <c r="S2873" s="99">
        <v>-213.92685860064296</v>
      </c>
      <c r="T2873" s="99">
        <v>-5.8643414465935306</v>
      </c>
      <c r="U2873" s="99">
        <v>-95.968948596199823</v>
      </c>
      <c r="V2873" s="99">
        <v>-507.19858990905698</v>
      </c>
      <c r="W2873" s="99">
        <v>-91.591658894282631</v>
      </c>
      <c r="X2873" s="99">
        <v>-700.62353884613299</v>
      </c>
      <c r="Y2873" s="99">
        <v>-51.554477647481534</v>
      </c>
      <c r="Z2873" s="99">
        <v>-0.86351779412122442</v>
      </c>
      <c r="AA2873" s="99">
        <v>-52.417995441602756</v>
      </c>
      <c r="AB2873" s="99">
        <v>-0.66899589565918738</v>
      </c>
      <c r="AC2873" s="99">
        <v>0</v>
      </c>
      <c r="AD2873" s="99">
        <v>0</v>
      </c>
    </row>
    <row r="2874" spans="4:30" hidden="1" outlineLevel="1" x14ac:dyDescent="0.2">
      <c r="D2874" s="86"/>
      <c r="F2874" s="91" t="s">
        <v>209</v>
      </c>
      <c r="G2874" s="86" t="s">
        <v>685</v>
      </c>
      <c r="H2874" s="92">
        <v>-544.62251925528619</v>
      </c>
      <c r="I2874" s="99">
        <v>-265.15896753364729</v>
      </c>
      <c r="J2874" s="99">
        <v>-12.796918642285227</v>
      </c>
      <c r="K2874" s="99">
        <v>-46.554564310392735</v>
      </c>
      <c r="L2874" s="99">
        <v>-1.4380266893822016</v>
      </c>
      <c r="M2874" s="99">
        <v>-0.17909861891348919</v>
      </c>
      <c r="N2874" s="99">
        <v>-48.171689618688426</v>
      </c>
      <c r="O2874" s="99">
        <v>-35.172700975731971</v>
      </c>
      <c r="P2874" s="99">
        <v>-6.538564087501415</v>
      </c>
      <c r="Q2874" s="99">
        <v>-3.8905235415766657</v>
      </c>
      <c r="R2874" s="99">
        <v>0</v>
      </c>
      <c r="S2874" s="99">
        <v>-45.601788604810046</v>
      </c>
      <c r="T2874" s="99">
        <v>-1.2281703246798066</v>
      </c>
      <c r="U2874" s="99">
        <v>-20.105849432297635</v>
      </c>
      <c r="V2874" s="99">
        <v>-140.07108158469225</v>
      </c>
      <c r="W2874" s="99">
        <v>0</v>
      </c>
      <c r="X2874" s="99">
        <v>-161.40510134166971</v>
      </c>
      <c r="Y2874" s="99">
        <v>-10.585952519649986</v>
      </c>
      <c r="Z2874" s="99">
        <v>-0.17646811610219207</v>
      </c>
      <c r="AA2874" s="99">
        <v>-10.762420635752179</v>
      </c>
      <c r="AB2874" s="99">
        <v>-0.14136097783878945</v>
      </c>
      <c r="AC2874" s="99">
        <v>-0.48065754461366517</v>
      </c>
      <c r="AD2874" s="99">
        <v>-0.10361435598091889</v>
      </c>
    </row>
    <row r="2875" spans="4:30" hidden="1" outlineLevel="1" x14ac:dyDescent="0.2">
      <c r="D2875" s="86"/>
      <c r="F2875" s="91" t="s">
        <v>209</v>
      </c>
      <c r="G2875" s="86" t="s">
        <v>684</v>
      </c>
      <c r="H2875" s="92">
        <v>-348938.81931712921</v>
      </c>
      <c r="I2875" s="99">
        <v>-233210.69537430175</v>
      </c>
      <c r="J2875" s="99">
        <v>-10992.943374809842</v>
      </c>
      <c r="K2875" s="99">
        <v>-39916.052067820987</v>
      </c>
      <c r="L2875" s="99">
        <v>-1233.613709420187</v>
      </c>
      <c r="M2875" s="99">
        <v>0</v>
      </c>
      <c r="N2875" s="99">
        <v>-41149.665777241171</v>
      </c>
      <c r="O2875" s="99">
        <v>-29930.062321506965</v>
      </c>
      <c r="P2875" s="99">
        <v>-5574.4761214948057</v>
      </c>
      <c r="Q2875" s="99">
        <v>0</v>
      </c>
      <c r="R2875" s="99">
        <v>0</v>
      </c>
      <c r="S2875" s="99">
        <v>-35504.538443001773</v>
      </c>
      <c r="T2875" s="99">
        <v>-1066.9882772663902</v>
      </c>
      <c r="U2875" s="99">
        <v>-17208.106482042935</v>
      </c>
      <c r="V2875" s="99">
        <v>0</v>
      </c>
      <c r="W2875" s="99">
        <v>0</v>
      </c>
      <c r="X2875" s="99">
        <v>-18275.094759309326</v>
      </c>
      <c r="Y2875" s="99">
        <v>-9025.2892443563196</v>
      </c>
      <c r="Z2875" s="99">
        <v>-150.57715420532773</v>
      </c>
      <c r="AA2875" s="99">
        <v>-9175.8663985616477</v>
      </c>
      <c r="AB2875" s="99">
        <v>-121.99272528467081</v>
      </c>
      <c r="AC2875" s="99">
        <v>-417.93012842796838</v>
      </c>
      <c r="AD2875" s="99">
        <v>-90.092336191024472</v>
      </c>
    </row>
    <row r="2876" spans="4:30" hidden="1" outlineLevel="1" x14ac:dyDescent="0.2">
      <c r="D2876" s="86"/>
      <c r="F2876" s="91" t="s">
        <v>209</v>
      </c>
      <c r="G2876" s="86" t="s">
        <v>683</v>
      </c>
      <c r="H2876" s="92">
        <v>-144011.34254079856</v>
      </c>
      <c r="I2876" s="99">
        <v>-107677.48986516676</v>
      </c>
      <c r="J2876" s="99">
        <v>-5191.166104224636</v>
      </c>
      <c r="K2876" s="99">
        <v>-15663.911489656628</v>
      </c>
      <c r="L2876" s="99">
        <v>0</v>
      </c>
      <c r="M2876" s="99">
        <v>0</v>
      </c>
      <c r="N2876" s="99">
        <v>-15663.911489656628</v>
      </c>
      <c r="O2876" s="99">
        <v>-9981.1053688813117</v>
      </c>
      <c r="P2876" s="99">
        <v>0</v>
      </c>
      <c r="Q2876" s="99">
        <v>0</v>
      </c>
      <c r="R2876" s="99">
        <v>0</v>
      </c>
      <c r="S2876" s="99">
        <v>-9981.1053688813117</v>
      </c>
      <c r="T2876" s="99">
        <v>-269.86815014886065</v>
      </c>
      <c r="U2876" s="99">
        <v>0</v>
      </c>
      <c r="V2876" s="99">
        <v>0</v>
      </c>
      <c r="W2876" s="99">
        <v>0</v>
      </c>
      <c r="X2876" s="99">
        <v>-269.86815014886065</v>
      </c>
      <c r="Y2876" s="99">
        <v>-3681.4717557330782</v>
      </c>
      <c r="Z2876" s="99">
        <v>0</v>
      </c>
      <c r="AA2876" s="99">
        <v>-3681.4717557330782</v>
      </c>
      <c r="AB2876" s="99">
        <v>-38.202750837769734</v>
      </c>
      <c r="AC2876" s="99">
        <v>-1297.1303245993513</v>
      </c>
      <c r="AD2876" s="99">
        <v>-210.99673155014366</v>
      </c>
    </row>
    <row r="2877" spans="4:30" hidden="1" outlineLevel="1" x14ac:dyDescent="0.2">
      <c r="D2877" s="86"/>
      <c r="F2877" s="91" t="s">
        <v>209</v>
      </c>
      <c r="G2877" s="86" t="s">
        <v>682</v>
      </c>
      <c r="H2877" s="92">
        <v>-178395.44475975589</v>
      </c>
      <c r="I2877" s="99">
        <v>-66938.803382098224</v>
      </c>
      <c r="J2877" s="99">
        <v>-4338.0670039669076</v>
      </c>
      <c r="K2877" s="99">
        <v>-14554.685060957354</v>
      </c>
      <c r="L2877" s="99">
        <v>-462.58093376949597</v>
      </c>
      <c r="M2877" s="99">
        <v>-42.644554425304655</v>
      </c>
      <c r="N2877" s="99">
        <v>-15059.910549152153</v>
      </c>
      <c r="O2877" s="99">
        <v>-13269.709455362479</v>
      </c>
      <c r="P2877" s="99">
        <v>-2459.9488017093195</v>
      </c>
      <c r="Q2877" s="99">
        <v>-1117.7377708270608</v>
      </c>
      <c r="R2877" s="99">
        <v>-51.789416334584992</v>
      </c>
      <c r="S2877" s="99">
        <v>-16899.185444233444</v>
      </c>
      <c r="T2877" s="99">
        <v>-508.52041237858339</v>
      </c>
      <c r="U2877" s="99">
        <v>-8928.8566373053891</v>
      </c>
      <c r="V2877" s="99">
        <v>-50694.34091405935</v>
      </c>
      <c r="W2877" s="99">
        <v>-9617.9029553481087</v>
      </c>
      <c r="X2877" s="99">
        <v>-69749.620919091423</v>
      </c>
      <c r="Y2877" s="99">
        <v>-3595.1642865410367</v>
      </c>
      <c r="Z2877" s="99">
        <v>-58.523543337637335</v>
      </c>
      <c r="AA2877" s="99">
        <v>-3653.6878298786742</v>
      </c>
      <c r="AB2877" s="99">
        <v>-65.278304936758815</v>
      </c>
      <c r="AC2877" s="99">
        <v>-1411.5559313026995</v>
      </c>
      <c r="AD2877" s="99">
        <v>-279.33539509558278</v>
      </c>
    </row>
    <row r="2878" spans="4:30" hidden="1" outlineLevel="1" x14ac:dyDescent="0.2">
      <c r="D2878" s="86"/>
      <c r="F2878" s="91" t="s">
        <v>209</v>
      </c>
      <c r="G2878" s="86" t="s">
        <v>681</v>
      </c>
      <c r="H2878" s="92">
        <v>-134462.95327334732</v>
      </c>
      <c r="I2878" s="99">
        <v>-96073.913545390256</v>
      </c>
      <c r="J2878" s="99">
        <v>-16441.410144992744</v>
      </c>
      <c r="K2878" s="99">
        <v>-4734.2399848496652</v>
      </c>
      <c r="L2878" s="99">
        <v>-791.38936646883019</v>
      </c>
      <c r="M2878" s="99">
        <v>-125.03572481035604</v>
      </c>
      <c r="N2878" s="99">
        <v>-5650.665076128852</v>
      </c>
      <c r="O2878" s="99">
        <v>-883.42024399836612</v>
      </c>
      <c r="P2878" s="99">
        <v>-226.88679109681712</v>
      </c>
      <c r="Q2878" s="99">
        <v>-433.96361972121576</v>
      </c>
      <c r="R2878" s="99">
        <v>-75.741696877081395</v>
      </c>
      <c r="S2878" s="99">
        <v>-1620.0123516934805</v>
      </c>
      <c r="T2878" s="99">
        <v>-6.1439686306428278</v>
      </c>
      <c r="U2878" s="99">
        <v>-135.07273198528415</v>
      </c>
      <c r="V2878" s="99">
        <v>-638.52474573808001</v>
      </c>
      <c r="W2878" s="99">
        <v>-113.65485980189577</v>
      </c>
      <c r="X2878" s="99">
        <v>-893.39630615590272</v>
      </c>
      <c r="Y2878" s="99">
        <v>-241.79392798055082</v>
      </c>
      <c r="Z2878" s="99">
        <v>-3.8306803061804784</v>
      </c>
      <c r="AA2878" s="99">
        <v>-245.6246082867313</v>
      </c>
      <c r="AB2878" s="99">
        <v>-6.8899029038855835</v>
      </c>
      <c r="AC2878" s="99">
        <v>-10603.782033165324</v>
      </c>
      <c r="AD2878" s="99">
        <v>-2927.2593046301454</v>
      </c>
    </row>
    <row r="2879" spans="4:30" collapsed="1" x14ac:dyDescent="0.2">
      <c r="D2879" s="86" t="s">
        <v>354</v>
      </c>
      <c r="E2879" s="104">
        <v>-1486483</v>
      </c>
      <c r="F2879" s="102" t="s">
        <v>209</v>
      </c>
      <c r="G2879" s="86" t="s">
        <v>679</v>
      </c>
      <c r="H2879" s="92">
        <v>-1486483.0000000002</v>
      </c>
      <c r="I2879" s="99">
        <v>-839186.4405817379</v>
      </c>
      <c r="J2879" s="99">
        <v>-53537.638005567373</v>
      </c>
      <c r="K2879" s="99">
        <v>-135578.36911216096</v>
      </c>
      <c r="L2879" s="99">
        <v>-4398.4755675677325</v>
      </c>
      <c r="M2879" s="99">
        <v>-346.92182008110302</v>
      </c>
      <c r="N2879" s="99">
        <v>-140323.7664998098</v>
      </c>
      <c r="O2879" s="99">
        <v>-100212.73057964028</v>
      </c>
      <c r="P2879" s="99">
        <v>-16860.094168813925</v>
      </c>
      <c r="Q2879" s="99">
        <v>-5438.2669405877641</v>
      </c>
      <c r="R2879" s="99">
        <v>-302.13066906428566</v>
      </c>
      <c r="S2879" s="99">
        <v>-122813.22235810626</v>
      </c>
      <c r="T2879" s="99">
        <v>-3463.6032793088048</v>
      </c>
      <c r="U2879" s="99">
        <v>-52653.497869100116</v>
      </c>
      <c r="V2879" s="99">
        <v>-190793.44480412206</v>
      </c>
      <c r="W2879" s="99">
        <v>-34890.532436409623</v>
      </c>
      <c r="X2879" s="99">
        <v>-281801.0783889406</v>
      </c>
      <c r="Y2879" s="99">
        <v>-30715.614290730857</v>
      </c>
      <c r="Z2879" s="99">
        <v>-450.30436068694047</v>
      </c>
      <c r="AA2879" s="99">
        <v>-31165.918651417796</v>
      </c>
      <c r="AB2879" s="99">
        <v>-416.26905755743707</v>
      </c>
      <c r="AC2879" s="99">
        <v>-13730.879075039955</v>
      </c>
      <c r="AD2879" s="99">
        <v>-3507.7873818228773</v>
      </c>
    </row>
    <row r="2880" spans="4:30" hidden="1" outlineLevel="1" x14ac:dyDescent="0.2">
      <c r="D2880" s="86"/>
      <c r="F2880" s="91" t="s">
        <v>209</v>
      </c>
      <c r="G2880" s="86" t="s">
        <v>687</v>
      </c>
      <c r="H2880" s="92">
        <v>2697.4257346037866</v>
      </c>
      <c r="I2880" s="99">
        <v>1328.7060348865343</v>
      </c>
      <c r="J2880" s="99">
        <v>65.682687068707168</v>
      </c>
      <c r="K2880" s="99">
        <v>240.59191840629953</v>
      </c>
      <c r="L2880" s="99">
        <v>7.5729793944272403</v>
      </c>
      <c r="M2880" s="99">
        <v>0.71016977534458781</v>
      </c>
      <c r="N2880" s="99">
        <v>248.87506757607136</v>
      </c>
      <c r="O2880" s="99">
        <v>182.88728465118493</v>
      </c>
      <c r="P2880" s="99">
        <v>34.077229359185765</v>
      </c>
      <c r="Q2880" s="99">
        <v>15.398865429389019</v>
      </c>
      <c r="R2880" s="99">
        <v>0.69246976536964167</v>
      </c>
      <c r="S2880" s="99">
        <v>233.05584920512936</v>
      </c>
      <c r="T2880" s="99">
        <v>6.3887212891583314</v>
      </c>
      <c r="U2880" s="99">
        <v>104.55033537496882</v>
      </c>
      <c r="V2880" s="99">
        <v>552.5514601584681</v>
      </c>
      <c r="W2880" s="99">
        <v>99.781635570884887</v>
      </c>
      <c r="X2880" s="99">
        <v>763.27215239348016</v>
      </c>
      <c r="Y2880" s="99">
        <v>56.164394910740555</v>
      </c>
      <c r="Z2880" s="99">
        <v>0.9407321461600574</v>
      </c>
      <c r="AA2880" s="99">
        <v>57.105127056900614</v>
      </c>
      <c r="AB2880" s="99">
        <v>0.728816416963594</v>
      </c>
      <c r="AC2880" s="99">
        <v>0</v>
      </c>
      <c r="AD2880" s="99">
        <v>0</v>
      </c>
    </row>
    <row r="2881" spans="4:30" hidden="1" outlineLevel="1" x14ac:dyDescent="0.2">
      <c r="D2881" s="86"/>
      <c r="F2881" s="91" t="s">
        <v>209</v>
      </c>
      <c r="G2881" s="86" t="s">
        <v>686</v>
      </c>
      <c r="H2881" s="92">
        <v>9.8559031131176891</v>
      </c>
      <c r="I2881" s="99">
        <v>4.8548502291129836</v>
      </c>
      <c r="J2881" s="99">
        <v>0.2399925942923111</v>
      </c>
      <c r="K2881" s="99">
        <v>0.87907911872869682</v>
      </c>
      <c r="L2881" s="99">
        <v>2.7670289577064067E-2</v>
      </c>
      <c r="M2881" s="99">
        <v>2.5948312162480799E-3</v>
      </c>
      <c r="N2881" s="99">
        <v>0.90934423952200893</v>
      </c>
      <c r="O2881" s="99">
        <v>0.66823688045225038</v>
      </c>
      <c r="P2881" s="99">
        <v>0.12451199920688746</v>
      </c>
      <c r="Q2881" s="99">
        <v>5.6264654028107423E-2</v>
      </c>
      <c r="R2881" s="99">
        <v>2.5301585985087406E-3</v>
      </c>
      <c r="S2881" s="99">
        <v>0.85154369228575399</v>
      </c>
      <c r="T2881" s="99">
        <v>2.3343225815225549E-2</v>
      </c>
      <c r="U2881" s="99">
        <v>0.38200791320433153</v>
      </c>
      <c r="V2881" s="99">
        <v>2.0189225551129009</v>
      </c>
      <c r="W2881" s="99">
        <v>0.36458395129811128</v>
      </c>
      <c r="X2881" s="99">
        <v>2.7888576454305696</v>
      </c>
      <c r="Y2881" s="99">
        <v>0.20521448562825695</v>
      </c>
      <c r="Z2881" s="99">
        <v>3.4372641919317506E-3</v>
      </c>
      <c r="AA2881" s="99">
        <v>0.20865174982018869</v>
      </c>
      <c r="AB2881" s="99">
        <v>2.6629626538718651E-3</v>
      </c>
      <c r="AC2881" s="99">
        <v>0</v>
      </c>
      <c r="AD2881" s="99">
        <v>0</v>
      </c>
    </row>
    <row r="2882" spans="4:30" hidden="1" outlineLevel="1" x14ac:dyDescent="0.2">
      <c r="D2882" s="86"/>
      <c r="F2882" s="91" t="s">
        <v>209</v>
      </c>
      <c r="G2882" s="86" t="s">
        <v>685</v>
      </c>
      <c r="H2882" s="92">
        <v>2.1678898759242644</v>
      </c>
      <c r="I2882" s="99">
        <v>1.0554749774444721</v>
      </c>
      <c r="J2882" s="99">
        <v>5.0938603136666677E-2</v>
      </c>
      <c r="K2882" s="99">
        <v>0.18531214754867281</v>
      </c>
      <c r="L2882" s="99">
        <v>5.7241178816538679E-3</v>
      </c>
      <c r="M2882" s="99">
        <v>7.129086091876702E-4</v>
      </c>
      <c r="N2882" s="99">
        <v>0.19174917403951433</v>
      </c>
      <c r="O2882" s="99">
        <v>0.14000622386761644</v>
      </c>
      <c r="P2882" s="99">
        <v>2.6026993719905224E-2</v>
      </c>
      <c r="Q2882" s="99">
        <v>1.5486371385013574E-2</v>
      </c>
      <c r="R2882" s="99">
        <v>0</v>
      </c>
      <c r="S2882" s="99">
        <v>0.18151958897253523</v>
      </c>
      <c r="T2882" s="99">
        <v>4.8887769393463742E-3</v>
      </c>
      <c r="U2882" s="99">
        <v>8.0032069718190602E-2</v>
      </c>
      <c r="V2882" s="99">
        <v>0.55755806809537956</v>
      </c>
      <c r="W2882" s="99">
        <v>0</v>
      </c>
      <c r="X2882" s="99">
        <v>0.64247891475291652</v>
      </c>
      <c r="Y2882" s="99">
        <v>4.2137771544490568E-2</v>
      </c>
      <c r="Z2882" s="99">
        <v>7.0243779644750092E-4</v>
      </c>
      <c r="AA2882" s="99">
        <v>4.2840209340938067E-2</v>
      </c>
      <c r="AB2882" s="99">
        <v>5.6269254735648994E-4</v>
      </c>
      <c r="AC2882" s="99">
        <v>1.9132749526762545E-3</v>
      </c>
      <c r="AD2882" s="99">
        <v>4.1244073718912162E-4</v>
      </c>
    </row>
    <row r="2883" spans="4:30" hidden="1" outlineLevel="1" x14ac:dyDescent="0.2">
      <c r="D2883" s="86"/>
      <c r="F2883" s="91" t="s">
        <v>209</v>
      </c>
      <c r="G2883" s="86" t="s">
        <v>684</v>
      </c>
      <c r="H2883" s="92">
        <v>1388.9637445564149</v>
      </c>
      <c r="I2883" s="99">
        <v>928.30371052325756</v>
      </c>
      <c r="J2883" s="99">
        <v>43.757813542939829</v>
      </c>
      <c r="K2883" s="99">
        <v>158.88730653851863</v>
      </c>
      <c r="L2883" s="99">
        <v>4.9104445315817582</v>
      </c>
      <c r="M2883" s="99">
        <v>0</v>
      </c>
      <c r="N2883" s="99">
        <v>163.79775107010039</v>
      </c>
      <c r="O2883" s="99">
        <v>119.137708777266</v>
      </c>
      <c r="P2883" s="99">
        <v>22.189406277020836</v>
      </c>
      <c r="Q2883" s="99">
        <v>0</v>
      </c>
      <c r="R2883" s="99">
        <v>0</v>
      </c>
      <c r="S2883" s="99">
        <v>141.32711505428682</v>
      </c>
      <c r="T2883" s="99">
        <v>4.2471858989206268</v>
      </c>
      <c r="U2883" s="99">
        <v>68.497497821534495</v>
      </c>
      <c r="V2883" s="99">
        <v>0</v>
      </c>
      <c r="W2883" s="99">
        <v>0</v>
      </c>
      <c r="X2883" s="99">
        <v>72.744683720455129</v>
      </c>
      <c r="Y2883" s="99">
        <v>35.925494243026222</v>
      </c>
      <c r="Z2883" s="99">
        <v>0.59937787477752802</v>
      </c>
      <c r="AA2883" s="99">
        <v>36.524872117803753</v>
      </c>
      <c r="AB2883" s="99">
        <v>0.48559650901449747</v>
      </c>
      <c r="AC2883" s="99">
        <v>1.6635861761676984</v>
      </c>
      <c r="AD2883" s="99">
        <v>0.35861584238924482</v>
      </c>
    </row>
    <row r="2884" spans="4:30" hidden="1" outlineLevel="1" x14ac:dyDescent="0.2">
      <c r="D2884" s="86"/>
      <c r="F2884" s="91" t="s">
        <v>209</v>
      </c>
      <c r="G2884" s="86" t="s">
        <v>683</v>
      </c>
      <c r="H2884" s="92">
        <v>573.24242107975999</v>
      </c>
      <c r="I2884" s="99">
        <v>428.61419036221184</v>
      </c>
      <c r="J2884" s="99">
        <v>20.663626720720771</v>
      </c>
      <c r="K2884" s="99">
        <v>62.350773123068521</v>
      </c>
      <c r="L2884" s="99">
        <v>0</v>
      </c>
      <c r="M2884" s="99">
        <v>0</v>
      </c>
      <c r="N2884" s="99">
        <v>62.350773123068521</v>
      </c>
      <c r="O2884" s="99">
        <v>39.730155318070047</v>
      </c>
      <c r="P2884" s="99">
        <v>0</v>
      </c>
      <c r="Q2884" s="99">
        <v>0</v>
      </c>
      <c r="R2884" s="99">
        <v>0</v>
      </c>
      <c r="S2884" s="99">
        <v>39.730155318070047</v>
      </c>
      <c r="T2884" s="99">
        <v>1.0742200512423004</v>
      </c>
      <c r="U2884" s="99">
        <v>0</v>
      </c>
      <c r="V2884" s="99">
        <v>0</v>
      </c>
      <c r="W2884" s="99">
        <v>0</v>
      </c>
      <c r="X2884" s="99">
        <v>1.0742200512423004</v>
      </c>
      <c r="Y2884" s="99">
        <v>14.654233098308305</v>
      </c>
      <c r="Z2884" s="99">
        <v>0</v>
      </c>
      <c r="AA2884" s="99">
        <v>14.654233098308305</v>
      </c>
      <c r="AB2884" s="99">
        <v>0.15206744827023486</v>
      </c>
      <c r="AC2884" s="99">
        <v>5.1632747435755144</v>
      </c>
      <c r="AD2884" s="99">
        <v>0.83988021429252813</v>
      </c>
    </row>
    <row r="2885" spans="4:30" hidden="1" outlineLevel="1" x14ac:dyDescent="0.2">
      <c r="D2885" s="86"/>
      <c r="F2885" s="91" t="s">
        <v>209</v>
      </c>
      <c r="G2885" s="86" t="s">
        <v>682</v>
      </c>
      <c r="H2885" s="92">
        <v>710.10959872630622</v>
      </c>
      <c r="I2885" s="99">
        <v>266.45235741806346</v>
      </c>
      <c r="J2885" s="99">
        <v>17.267834521129533</v>
      </c>
      <c r="K2885" s="99">
        <v>57.935456716077255</v>
      </c>
      <c r="L2885" s="99">
        <v>1.8413203414462915</v>
      </c>
      <c r="M2885" s="99">
        <v>0.16974821005993854</v>
      </c>
      <c r="N2885" s="99">
        <v>59.946525267583482</v>
      </c>
      <c r="O2885" s="99">
        <v>52.820564276469888</v>
      </c>
      <c r="P2885" s="99">
        <v>9.7919162612112238</v>
      </c>
      <c r="Q2885" s="99">
        <v>4.4491961159217555</v>
      </c>
      <c r="R2885" s="99">
        <v>0.20614966767311796</v>
      </c>
      <c r="S2885" s="99">
        <v>67.267826321275976</v>
      </c>
      <c r="T2885" s="99">
        <v>2.0241841178433106</v>
      </c>
      <c r="U2885" s="99">
        <v>35.541640720368811</v>
      </c>
      <c r="V2885" s="99">
        <v>201.79067987221461</v>
      </c>
      <c r="W2885" s="99">
        <v>38.284414814562133</v>
      </c>
      <c r="X2885" s="99">
        <v>277.64091952498887</v>
      </c>
      <c r="Y2885" s="99">
        <v>14.31068305756831</v>
      </c>
      <c r="Z2885" s="99">
        <v>0.23295510673771588</v>
      </c>
      <c r="AA2885" s="99">
        <v>14.543638164306026</v>
      </c>
      <c r="AB2885" s="99">
        <v>0.25984268256737675</v>
      </c>
      <c r="AC2885" s="99">
        <v>5.6187500600532081</v>
      </c>
      <c r="AD2885" s="99">
        <v>1.1119047663381036</v>
      </c>
    </row>
    <row r="2886" spans="4:30" hidden="1" outlineLevel="1" x14ac:dyDescent="0.2">
      <c r="D2886" s="86"/>
      <c r="F2886" s="91" t="s">
        <v>209</v>
      </c>
      <c r="G2886" s="86" t="s">
        <v>681</v>
      </c>
      <c r="H2886" s="92">
        <v>535.23470804469082</v>
      </c>
      <c r="I2886" s="99">
        <v>382.42573002723486</v>
      </c>
      <c r="J2886" s="99">
        <v>65.445634984000534</v>
      </c>
      <c r="K2886" s="99">
        <v>18.844815574988392</v>
      </c>
      <c r="L2886" s="99">
        <v>3.1501543451193643</v>
      </c>
      <c r="M2886" s="99">
        <v>0.4977092800273375</v>
      </c>
      <c r="N2886" s="99">
        <v>22.492679200135093</v>
      </c>
      <c r="O2886" s="99">
        <v>3.5164866222744107</v>
      </c>
      <c r="P2886" s="99">
        <v>0.90313117803558263</v>
      </c>
      <c r="Q2886" s="99">
        <v>1.7274080752288683</v>
      </c>
      <c r="R2886" s="99">
        <v>0.3014925972390472</v>
      </c>
      <c r="S2886" s="99">
        <v>6.4485184727779084</v>
      </c>
      <c r="T2886" s="99">
        <v>2.4456292058175986E-2</v>
      </c>
      <c r="U2886" s="99">
        <v>0.53766195453088017</v>
      </c>
      <c r="V2886" s="99">
        <v>2.5416711260957703</v>
      </c>
      <c r="W2886" s="99">
        <v>0.45240733022026974</v>
      </c>
      <c r="X2886" s="99">
        <v>3.5561967029050963</v>
      </c>
      <c r="Y2886" s="99">
        <v>0.96246958213509293</v>
      </c>
      <c r="Z2886" s="99">
        <v>1.5248163195724331E-2</v>
      </c>
      <c r="AA2886" s="99">
        <v>0.97771774533081723</v>
      </c>
      <c r="AB2886" s="99">
        <v>2.7425510740648227E-2</v>
      </c>
      <c r="AC2886" s="99">
        <v>42.208742575757149</v>
      </c>
      <c r="AD2886" s="99">
        <v>11.652062825808684</v>
      </c>
    </row>
    <row r="2887" spans="4:30" collapsed="1" x14ac:dyDescent="0.2">
      <c r="D2887" s="86" t="s">
        <v>353</v>
      </c>
      <c r="E2887" s="104">
        <v>5917</v>
      </c>
      <c r="F2887" s="102" t="s">
        <v>209</v>
      </c>
      <c r="G2887" s="86" t="s">
        <v>679</v>
      </c>
      <c r="H2887" s="92">
        <v>5916.9999999999991</v>
      </c>
      <c r="I2887" s="99">
        <v>3340.4123484238589</v>
      </c>
      <c r="J2887" s="99">
        <v>213.10852803492682</v>
      </c>
      <c r="K2887" s="99">
        <v>539.67466162522976</v>
      </c>
      <c r="L2887" s="99">
        <v>17.508293020033374</v>
      </c>
      <c r="M2887" s="99">
        <v>1.3809350052572995</v>
      </c>
      <c r="N2887" s="99">
        <v>558.56388965052042</v>
      </c>
      <c r="O2887" s="99">
        <v>398.90044274958512</v>
      </c>
      <c r="P2887" s="99">
        <v>67.112222068380191</v>
      </c>
      <c r="Q2887" s="99">
        <v>21.647220645952764</v>
      </c>
      <c r="R2887" s="99">
        <v>1.2026421888803158</v>
      </c>
      <c r="S2887" s="99">
        <v>488.86252765279835</v>
      </c>
      <c r="T2887" s="99">
        <v>13.786999651977318</v>
      </c>
      <c r="U2887" s="99">
        <v>209.58917585432556</v>
      </c>
      <c r="V2887" s="99">
        <v>759.46029177998685</v>
      </c>
      <c r="W2887" s="99">
        <v>138.8830416669654</v>
      </c>
      <c r="X2887" s="99">
        <v>1121.7195089532552</v>
      </c>
      <c r="Y2887" s="99">
        <v>122.26462714895123</v>
      </c>
      <c r="Z2887" s="99">
        <v>1.7924529928594048</v>
      </c>
      <c r="AA2887" s="99">
        <v>124.05708014181064</v>
      </c>
      <c r="AB2887" s="99">
        <v>1.6569742227575797</v>
      </c>
      <c r="AC2887" s="99">
        <v>54.65626683050624</v>
      </c>
      <c r="AD2887" s="99">
        <v>13.962876089565748</v>
      </c>
    </row>
    <row r="2888" spans="4:30" hidden="1" outlineLevel="1" x14ac:dyDescent="0.2">
      <c r="D2888" s="86"/>
      <c r="F2888" s="91" t="s">
        <v>209</v>
      </c>
      <c r="G2888" s="86" t="s">
        <v>687</v>
      </c>
      <c r="H2888" s="92">
        <v>-1521525.9064470909</v>
      </c>
      <c r="I2888" s="99">
        <v>-749477.78105535393</v>
      </c>
      <c r="J2888" s="99">
        <v>-37049.364769545638</v>
      </c>
      <c r="K2888" s="99">
        <v>-135709.69982265681</v>
      </c>
      <c r="L2888" s="99">
        <v>-4271.6595270058606</v>
      </c>
      <c r="M2888" s="99">
        <v>-400.58256184807146</v>
      </c>
      <c r="N2888" s="99">
        <v>-140381.94191151074</v>
      </c>
      <c r="O2888" s="99">
        <v>-103160.48296966917</v>
      </c>
      <c r="P2888" s="99">
        <v>-19221.803449412288</v>
      </c>
      <c r="Q2888" s="99">
        <v>-8685.9750687999567</v>
      </c>
      <c r="R2888" s="99">
        <v>-390.59858958304511</v>
      </c>
      <c r="S2888" s="99">
        <v>-131458.86007746446</v>
      </c>
      <c r="T2888" s="99">
        <v>-3603.6598990749512</v>
      </c>
      <c r="U2888" s="99">
        <v>-58973.280250146643</v>
      </c>
      <c r="V2888" s="99">
        <v>-311675.44317944563</v>
      </c>
      <c r="W2888" s="99">
        <v>-56283.419247152749</v>
      </c>
      <c r="X2888" s="99">
        <v>-430535.80257581995</v>
      </c>
      <c r="Y2888" s="99">
        <v>-31680.42062487741</v>
      </c>
      <c r="Z2888" s="99">
        <v>-530.63493576416965</v>
      </c>
      <c r="AA2888" s="99">
        <v>-32211.05556064158</v>
      </c>
      <c r="AB2888" s="99">
        <v>-411.10049675452393</v>
      </c>
      <c r="AC2888" s="99">
        <v>0</v>
      </c>
      <c r="AD2888" s="99">
        <v>0</v>
      </c>
    </row>
    <row r="2889" spans="4:30" hidden="1" outlineLevel="1" x14ac:dyDescent="0.2">
      <c r="D2889" s="86"/>
      <c r="F2889" s="91" t="s">
        <v>209</v>
      </c>
      <c r="G2889" s="86" t="s">
        <v>686</v>
      </c>
      <c r="H2889" s="92">
        <v>-5559.3789759123047</v>
      </c>
      <c r="I2889" s="99">
        <v>-2738.4555210381027</v>
      </c>
      <c r="J2889" s="99">
        <v>-135.37164151984842</v>
      </c>
      <c r="K2889" s="99">
        <v>-495.85856463212548</v>
      </c>
      <c r="L2889" s="99">
        <v>-15.607867119492704</v>
      </c>
      <c r="M2889" s="99">
        <v>-1.4636558359071885</v>
      </c>
      <c r="N2889" s="99">
        <v>-512.93008758752535</v>
      </c>
      <c r="O2889" s="99">
        <v>-376.92964525706623</v>
      </c>
      <c r="P2889" s="99">
        <v>-70.232974360136055</v>
      </c>
      <c r="Q2889" s="99">
        <v>-31.736973375329171</v>
      </c>
      <c r="R2889" s="99">
        <v>-1.4271762168148734</v>
      </c>
      <c r="S2889" s="99">
        <v>-480.32676920934631</v>
      </c>
      <c r="T2889" s="99">
        <v>-13.167117953342718</v>
      </c>
      <c r="U2889" s="99">
        <v>-215.47764186863046</v>
      </c>
      <c r="V2889" s="99">
        <v>-1138.8053918621945</v>
      </c>
      <c r="W2889" s="99">
        <v>-205.649378909185</v>
      </c>
      <c r="X2889" s="99">
        <v>-1573.0995305933527</v>
      </c>
      <c r="Y2889" s="99">
        <v>-115.75449594628807</v>
      </c>
      <c r="Z2889" s="99">
        <v>-1.938843560449415</v>
      </c>
      <c r="AA2889" s="99">
        <v>-117.69333950673749</v>
      </c>
      <c r="AB2889" s="99">
        <v>-1.5020864573913049</v>
      </c>
      <c r="AC2889" s="99">
        <v>0</v>
      </c>
      <c r="AD2889" s="99">
        <v>0</v>
      </c>
    </row>
    <row r="2890" spans="4:30" hidden="1" outlineLevel="1" x14ac:dyDescent="0.2">
      <c r="D2890" s="86"/>
      <c r="F2890" s="91" t="s">
        <v>209</v>
      </c>
      <c r="G2890" s="86" t="s">
        <v>685</v>
      </c>
      <c r="H2890" s="92">
        <v>-1222.8327795010234</v>
      </c>
      <c r="I2890" s="99">
        <v>-595.35745551278796</v>
      </c>
      <c r="J2890" s="99">
        <v>-28.732729623063999</v>
      </c>
      <c r="K2890" s="99">
        <v>-104.52826547088124</v>
      </c>
      <c r="L2890" s="99">
        <v>-3.2287797720491049</v>
      </c>
      <c r="M2890" s="99">
        <v>-0.40212744465698258</v>
      </c>
      <c r="N2890" s="99">
        <v>-108.15917268758733</v>
      </c>
      <c r="O2890" s="99">
        <v>-78.972738320708373</v>
      </c>
      <c r="P2890" s="99">
        <v>-14.680939943500732</v>
      </c>
      <c r="Q2890" s="99">
        <v>-8.7353341954454677</v>
      </c>
      <c r="R2890" s="99">
        <v>0</v>
      </c>
      <c r="S2890" s="99">
        <v>-102.38901245965457</v>
      </c>
      <c r="T2890" s="99">
        <v>-2.7575924217795826</v>
      </c>
      <c r="U2890" s="99">
        <v>-45.143362377201136</v>
      </c>
      <c r="V2890" s="99">
        <v>-314.49950005030263</v>
      </c>
      <c r="W2890" s="99">
        <v>0</v>
      </c>
      <c r="X2890" s="99">
        <v>-362.40045484928334</v>
      </c>
      <c r="Y2890" s="99">
        <v>-23.768480526604314</v>
      </c>
      <c r="Z2890" s="99">
        <v>-0.39622121612162531</v>
      </c>
      <c r="AA2890" s="99">
        <v>-24.164701742725939</v>
      </c>
      <c r="AB2890" s="99">
        <v>-0.31739568477623437</v>
      </c>
      <c r="AC2890" s="99">
        <v>-1.0792131806664371</v>
      </c>
      <c r="AD2890" s="99">
        <v>-0.23264376047763974</v>
      </c>
    </row>
    <row r="2891" spans="4:30" hidden="1" outlineLevel="1" x14ac:dyDescent="0.2">
      <c r="D2891" s="86"/>
      <c r="F2891" s="91" t="s">
        <v>209</v>
      </c>
      <c r="G2891" s="86" t="s">
        <v>684</v>
      </c>
      <c r="H2891" s="92">
        <v>-783467.10100204661</v>
      </c>
      <c r="I2891" s="99">
        <v>-523624.47888470389</v>
      </c>
      <c r="J2891" s="99">
        <v>-24682.290993580875</v>
      </c>
      <c r="K2891" s="99">
        <v>-89622.913432857182</v>
      </c>
      <c r="L2891" s="99">
        <v>-2769.8143719499039</v>
      </c>
      <c r="M2891" s="99">
        <v>0</v>
      </c>
      <c r="N2891" s="99">
        <v>-92392.727804807088</v>
      </c>
      <c r="O2891" s="99">
        <v>-67201.520328783154</v>
      </c>
      <c r="P2891" s="99">
        <v>-12516.287683496139</v>
      </c>
      <c r="Q2891" s="99">
        <v>0</v>
      </c>
      <c r="R2891" s="99">
        <v>0</v>
      </c>
      <c r="S2891" s="99">
        <v>-79717.808012279289</v>
      </c>
      <c r="T2891" s="99">
        <v>-2395.6927865722</v>
      </c>
      <c r="U2891" s="99">
        <v>-38637.103563326251</v>
      </c>
      <c r="V2891" s="99">
        <v>0</v>
      </c>
      <c r="W2891" s="99">
        <v>0</v>
      </c>
      <c r="X2891" s="99">
        <v>-41032.796349898454</v>
      </c>
      <c r="Y2891" s="99">
        <v>-20264.346666326004</v>
      </c>
      <c r="Z2891" s="99">
        <v>-338.08862743691611</v>
      </c>
      <c r="AA2891" s="99">
        <v>-20602.435293762919</v>
      </c>
      <c r="AB2891" s="99">
        <v>-273.90843761426203</v>
      </c>
      <c r="AC2891" s="99">
        <v>-938.37225328400109</v>
      </c>
      <c r="AD2891" s="99">
        <v>-202.28297211590518</v>
      </c>
    </row>
    <row r="2892" spans="4:30" hidden="1" outlineLevel="1" x14ac:dyDescent="0.2">
      <c r="D2892" s="86"/>
      <c r="F2892" s="91" t="s">
        <v>209</v>
      </c>
      <c r="G2892" s="86" t="s">
        <v>683</v>
      </c>
      <c r="H2892" s="92">
        <v>-323346.50891711068</v>
      </c>
      <c r="I2892" s="99">
        <v>-241766.65408834381</v>
      </c>
      <c r="J2892" s="99">
        <v>-11655.647446897041</v>
      </c>
      <c r="K2892" s="99">
        <v>-35169.94569182775</v>
      </c>
      <c r="L2892" s="99">
        <v>0</v>
      </c>
      <c r="M2892" s="99">
        <v>0</v>
      </c>
      <c r="N2892" s="99">
        <v>-35169.94569182775</v>
      </c>
      <c r="O2892" s="99">
        <v>-22410.426284633024</v>
      </c>
      <c r="P2892" s="99">
        <v>0</v>
      </c>
      <c r="Q2892" s="99">
        <v>0</v>
      </c>
      <c r="R2892" s="99">
        <v>0</v>
      </c>
      <c r="S2892" s="99">
        <v>-22410.426284633024</v>
      </c>
      <c r="T2892" s="99">
        <v>-605.93091265593625</v>
      </c>
      <c r="U2892" s="99">
        <v>0</v>
      </c>
      <c r="V2892" s="99">
        <v>0</v>
      </c>
      <c r="W2892" s="99">
        <v>0</v>
      </c>
      <c r="X2892" s="99">
        <v>-605.93091265593625</v>
      </c>
      <c r="Y2892" s="99">
        <v>-8265.9533540283301</v>
      </c>
      <c r="Z2892" s="99">
        <v>0</v>
      </c>
      <c r="AA2892" s="99">
        <v>-8265.9533540283301</v>
      </c>
      <c r="AB2892" s="99">
        <v>-85.776063860549925</v>
      </c>
      <c r="AC2892" s="99">
        <v>-2912.427276003596</v>
      </c>
      <c r="AD2892" s="99">
        <v>-473.74779886057587</v>
      </c>
    </row>
    <row r="2893" spans="4:30" hidden="1" outlineLevel="1" x14ac:dyDescent="0.2">
      <c r="D2893" s="86"/>
      <c r="F2893" s="91" t="s">
        <v>209</v>
      </c>
      <c r="G2893" s="86" t="s">
        <v>682</v>
      </c>
      <c r="H2893" s="92">
        <v>-400548.61826901248</v>
      </c>
      <c r="I2893" s="99">
        <v>-150296.69193284863</v>
      </c>
      <c r="J2893" s="99">
        <v>-9740.1968236204939</v>
      </c>
      <c r="K2893" s="99">
        <v>-32679.416216922713</v>
      </c>
      <c r="L2893" s="99">
        <v>-1038.6260372762601</v>
      </c>
      <c r="M2893" s="99">
        <v>-95.749178880417375</v>
      </c>
      <c r="N2893" s="99">
        <v>-33813.791433079394</v>
      </c>
      <c r="O2893" s="99">
        <v>-29794.279749320907</v>
      </c>
      <c r="P2893" s="99">
        <v>-5523.2861739497775</v>
      </c>
      <c r="Q2893" s="99">
        <v>-2509.6398638137402</v>
      </c>
      <c r="R2893" s="99">
        <v>-116.28200025910253</v>
      </c>
      <c r="S2893" s="99">
        <v>-37943.487787343525</v>
      </c>
      <c r="T2893" s="99">
        <v>-1141.7732600411089</v>
      </c>
      <c r="U2893" s="99">
        <v>-20047.827979078433</v>
      </c>
      <c r="V2893" s="99">
        <v>-113823.24383074975</v>
      </c>
      <c r="W2893" s="99">
        <v>-21594.933349325107</v>
      </c>
      <c r="X2893" s="99">
        <v>-156607.77841919442</v>
      </c>
      <c r="Y2893" s="99">
        <v>-8072.1684870564004</v>
      </c>
      <c r="Z2893" s="99">
        <v>-131.40203468572795</v>
      </c>
      <c r="AA2893" s="99">
        <v>-8203.5705217421291</v>
      </c>
      <c r="AB2893" s="99">
        <v>-146.56839966162923</v>
      </c>
      <c r="AC2893" s="99">
        <v>-3169.3453756856961</v>
      </c>
      <c r="AD2893" s="99">
        <v>-627.18757583660556</v>
      </c>
    </row>
    <row r="2894" spans="4:30" hidden="1" outlineLevel="1" x14ac:dyDescent="0.2">
      <c r="D2894" s="86"/>
      <c r="F2894" s="91" t="s">
        <v>209</v>
      </c>
      <c r="G2894" s="86" t="s">
        <v>681</v>
      </c>
      <c r="H2894" s="92">
        <v>-301907.65360932623</v>
      </c>
      <c r="I2894" s="99">
        <v>-215713.31809579828</v>
      </c>
      <c r="J2894" s="99">
        <v>-36915.651769246331</v>
      </c>
      <c r="K2894" s="99">
        <v>-10629.718079624576</v>
      </c>
      <c r="L2894" s="99">
        <v>-1776.8946829262798</v>
      </c>
      <c r="M2894" s="99">
        <v>-280.74083883979733</v>
      </c>
      <c r="N2894" s="99">
        <v>-12687.353601390654</v>
      </c>
      <c r="O2894" s="99">
        <v>-1983.5302328540447</v>
      </c>
      <c r="P2894" s="99">
        <v>-509.42551139524147</v>
      </c>
      <c r="Q2894" s="99">
        <v>-974.37201096944659</v>
      </c>
      <c r="R2894" s="99">
        <v>-170.06169675644833</v>
      </c>
      <c r="S2894" s="99">
        <v>-3637.3894519751811</v>
      </c>
      <c r="T2894" s="99">
        <v>-13.794960678543669</v>
      </c>
      <c r="U2894" s="99">
        <v>-303.27678061167245</v>
      </c>
      <c r="V2894" s="99">
        <v>-1433.6700411851393</v>
      </c>
      <c r="W2894" s="99">
        <v>-255.18755321647919</v>
      </c>
      <c r="X2894" s="99">
        <v>-2005.9293356918347</v>
      </c>
      <c r="Y2894" s="99">
        <v>-542.89628240717911</v>
      </c>
      <c r="Z2894" s="99">
        <v>-8.6009690759606592</v>
      </c>
      <c r="AA2894" s="99">
        <v>-551.49725148313973</v>
      </c>
      <c r="AB2894" s="99">
        <v>-15.469795721945449</v>
      </c>
      <c r="AC2894" s="99">
        <v>-23808.512866065641</v>
      </c>
      <c r="AD2894" s="99">
        <v>-6572.5314419531687</v>
      </c>
    </row>
    <row r="2895" spans="4:30" collapsed="1" x14ac:dyDescent="0.2">
      <c r="D2895" s="86" t="s">
        <v>352</v>
      </c>
      <c r="E2895" s="104">
        <v>-3337578</v>
      </c>
      <c r="F2895" s="102" t="s">
        <v>209</v>
      </c>
      <c r="G2895" s="86" t="s">
        <v>679</v>
      </c>
      <c r="H2895" s="92">
        <v>-3337578</v>
      </c>
      <c r="I2895" s="99">
        <v>-1884212.7370335993</v>
      </c>
      <c r="J2895" s="99">
        <v>-120207.25617403329</v>
      </c>
      <c r="K2895" s="99">
        <v>-304412.08007399208</v>
      </c>
      <c r="L2895" s="99">
        <v>-9875.8312660498486</v>
      </c>
      <c r="M2895" s="99">
        <v>-778.93836284885037</v>
      </c>
      <c r="N2895" s="99">
        <v>-315066.84970289073</v>
      </c>
      <c r="O2895" s="99">
        <v>-225006.14194883805</v>
      </c>
      <c r="P2895" s="99">
        <v>-37855.716732557077</v>
      </c>
      <c r="Q2895" s="99">
        <v>-12210.459251153918</v>
      </c>
      <c r="R2895" s="99">
        <v>-678.36946281541088</v>
      </c>
      <c r="S2895" s="99">
        <v>-275750.68739536445</v>
      </c>
      <c r="T2895" s="99">
        <v>-7776.7765293978619</v>
      </c>
      <c r="U2895" s="99">
        <v>-118222.10957740885</v>
      </c>
      <c r="V2895" s="99">
        <v>-428385.661943293</v>
      </c>
      <c r="W2895" s="99">
        <v>-78339.189528603529</v>
      </c>
      <c r="X2895" s="99">
        <v>-632723.73757870332</v>
      </c>
      <c r="Y2895" s="99">
        <v>-68965.308391168219</v>
      </c>
      <c r="Z2895" s="99">
        <v>-1011.0616317393454</v>
      </c>
      <c r="AA2895" s="99">
        <v>-69976.370022907562</v>
      </c>
      <c r="AB2895" s="99">
        <v>-934.64267575507802</v>
      </c>
      <c r="AC2895" s="99">
        <v>-30829.736984219599</v>
      </c>
      <c r="AD2895" s="99">
        <v>-7875.9824325267318</v>
      </c>
    </row>
    <row r="2896" spans="4:30" hidden="1" outlineLevel="1" x14ac:dyDescent="0.2">
      <c r="D2896" s="86"/>
      <c r="F2896" s="91" t="s">
        <v>201</v>
      </c>
      <c r="G2896" s="86" t="s">
        <v>687</v>
      </c>
      <c r="H2896" s="92">
        <v>34389.999999999993</v>
      </c>
      <c r="I2896" s="99">
        <v>16939.929041812797</v>
      </c>
      <c r="J2896" s="99">
        <v>837.40122269747258</v>
      </c>
      <c r="K2896" s="99">
        <v>3067.3526866191801</v>
      </c>
      <c r="L2896" s="99">
        <v>96.549372252729285</v>
      </c>
      <c r="M2896" s="99">
        <v>9.054091188051828</v>
      </c>
      <c r="N2896" s="99">
        <v>3172.9561500599611</v>
      </c>
      <c r="O2896" s="99">
        <v>2331.6652015548766</v>
      </c>
      <c r="P2896" s="99">
        <v>434.45715766278028</v>
      </c>
      <c r="Q2896" s="99">
        <v>196.32309995532614</v>
      </c>
      <c r="R2896" s="99">
        <v>8.8284303532678798</v>
      </c>
      <c r="S2896" s="99">
        <v>2971.273889526251</v>
      </c>
      <c r="T2896" s="99">
        <v>81.451037674787742</v>
      </c>
      <c r="U2896" s="99">
        <v>1332.9323537699929</v>
      </c>
      <c r="V2896" s="99">
        <v>7044.5849429996897</v>
      </c>
      <c r="W2896" s="99">
        <v>1272.1352818956359</v>
      </c>
      <c r="X2896" s="99">
        <v>9731.1036163401077</v>
      </c>
      <c r="Y2896" s="99">
        <v>716.05068350994884</v>
      </c>
      <c r="Z2896" s="99">
        <v>11.993575241542798</v>
      </c>
      <c r="AA2896" s="99">
        <v>728.04425875149161</v>
      </c>
      <c r="AB2896" s="99">
        <v>9.2918208119118209</v>
      </c>
      <c r="AC2896" s="99">
        <v>0</v>
      </c>
      <c r="AD2896" s="99">
        <v>0</v>
      </c>
    </row>
    <row r="2897" spans="4:30" hidden="1" outlineLevel="1" x14ac:dyDescent="0.2">
      <c r="D2897" s="86"/>
      <c r="F2897" s="91" t="s">
        <v>201</v>
      </c>
      <c r="G2897" s="86" t="s">
        <v>686</v>
      </c>
      <c r="H2897" s="92">
        <v>0</v>
      </c>
      <c r="I2897" s="99">
        <v>0</v>
      </c>
      <c r="J2897" s="99">
        <v>0</v>
      </c>
      <c r="K2897" s="99">
        <v>0</v>
      </c>
      <c r="L2897" s="99">
        <v>0</v>
      </c>
      <c r="M2897" s="99">
        <v>0</v>
      </c>
      <c r="N2897" s="99">
        <v>0</v>
      </c>
      <c r="O2897" s="99">
        <v>0</v>
      </c>
      <c r="P2897" s="99">
        <v>0</v>
      </c>
      <c r="Q2897" s="99">
        <v>0</v>
      </c>
      <c r="R2897" s="99">
        <v>0</v>
      </c>
      <c r="S2897" s="99">
        <v>0</v>
      </c>
      <c r="T2897" s="99">
        <v>0</v>
      </c>
      <c r="U2897" s="99">
        <v>0</v>
      </c>
      <c r="V2897" s="99">
        <v>0</v>
      </c>
      <c r="W2897" s="99">
        <v>0</v>
      </c>
      <c r="X2897" s="99">
        <v>0</v>
      </c>
      <c r="Y2897" s="99">
        <v>0</v>
      </c>
      <c r="Z2897" s="99">
        <v>0</v>
      </c>
      <c r="AA2897" s="99">
        <v>0</v>
      </c>
      <c r="AB2897" s="99">
        <v>0</v>
      </c>
      <c r="AC2897" s="99">
        <v>0</v>
      </c>
      <c r="AD2897" s="99">
        <v>0</v>
      </c>
    </row>
    <row r="2898" spans="4:30" hidden="1" outlineLevel="1" x14ac:dyDescent="0.2">
      <c r="D2898" s="86"/>
      <c r="F2898" s="91" t="s">
        <v>201</v>
      </c>
      <c r="G2898" s="86" t="s">
        <v>685</v>
      </c>
      <c r="H2898" s="92">
        <v>0</v>
      </c>
      <c r="I2898" s="99">
        <v>0</v>
      </c>
      <c r="J2898" s="99">
        <v>0</v>
      </c>
      <c r="K2898" s="99">
        <v>0</v>
      </c>
      <c r="L2898" s="99">
        <v>0</v>
      </c>
      <c r="M2898" s="99">
        <v>0</v>
      </c>
      <c r="N2898" s="99">
        <v>0</v>
      </c>
      <c r="O2898" s="99">
        <v>0</v>
      </c>
      <c r="P2898" s="99">
        <v>0</v>
      </c>
      <c r="Q2898" s="99">
        <v>0</v>
      </c>
      <c r="R2898" s="99">
        <v>0</v>
      </c>
      <c r="S2898" s="99">
        <v>0</v>
      </c>
      <c r="T2898" s="99">
        <v>0</v>
      </c>
      <c r="U2898" s="99">
        <v>0</v>
      </c>
      <c r="V2898" s="99">
        <v>0</v>
      </c>
      <c r="W2898" s="99">
        <v>0</v>
      </c>
      <c r="X2898" s="99">
        <v>0</v>
      </c>
      <c r="Y2898" s="99">
        <v>0</v>
      </c>
      <c r="Z2898" s="99">
        <v>0</v>
      </c>
      <c r="AA2898" s="99">
        <v>0</v>
      </c>
      <c r="AB2898" s="99">
        <v>0</v>
      </c>
      <c r="AC2898" s="99">
        <v>0</v>
      </c>
      <c r="AD2898" s="99">
        <v>0</v>
      </c>
    </row>
    <row r="2899" spans="4:30" hidden="1" outlineLevel="1" x14ac:dyDescent="0.2">
      <c r="D2899" s="86"/>
      <c r="F2899" s="91" t="s">
        <v>201</v>
      </c>
      <c r="G2899" s="86" t="s">
        <v>684</v>
      </c>
      <c r="H2899" s="92">
        <v>0</v>
      </c>
      <c r="I2899" s="99">
        <v>0</v>
      </c>
      <c r="J2899" s="99">
        <v>0</v>
      </c>
      <c r="K2899" s="99">
        <v>0</v>
      </c>
      <c r="L2899" s="99">
        <v>0</v>
      </c>
      <c r="M2899" s="99">
        <v>0</v>
      </c>
      <c r="N2899" s="99">
        <v>0</v>
      </c>
      <c r="O2899" s="99">
        <v>0</v>
      </c>
      <c r="P2899" s="99">
        <v>0</v>
      </c>
      <c r="Q2899" s="99">
        <v>0</v>
      </c>
      <c r="R2899" s="99">
        <v>0</v>
      </c>
      <c r="S2899" s="99">
        <v>0</v>
      </c>
      <c r="T2899" s="99">
        <v>0</v>
      </c>
      <c r="U2899" s="99">
        <v>0</v>
      </c>
      <c r="V2899" s="99">
        <v>0</v>
      </c>
      <c r="W2899" s="99">
        <v>0</v>
      </c>
      <c r="X2899" s="99">
        <v>0</v>
      </c>
      <c r="Y2899" s="99">
        <v>0</v>
      </c>
      <c r="Z2899" s="99">
        <v>0</v>
      </c>
      <c r="AA2899" s="99">
        <v>0</v>
      </c>
      <c r="AB2899" s="99">
        <v>0</v>
      </c>
      <c r="AC2899" s="99">
        <v>0</v>
      </c>
      <c r="AD2899" s="99">
        <v>0</v>
      </c>
    </row>
    <row r="2900" spans="4:30" hidden="1" outlineLevel="1" x14ac:dyDescent="0.2">
      <c r="D2900" s="86"/>
      <c r="F2900" s="91" t="s">
        <v>201</v>
      </c>
      <c r="G2900" s="86" t="s">
        <v>683</v>
      </c>
      <c r="H2900" s="92">
        <v>0</v>
      </c>
      <c r="I2900" s="99">
        <v>0</v>
      </c>
      <c r="J2900" s="99">
        <v>0</v>
      </c>
      <c r="K2900" s="99">
        <v>0</v>
      </c>
      <c r="L2900" s="99">
        <v>0</v>
      </c>
      <c r="M2900" s="99">
        <v>0</v>
      </c>
      <c r="N2900" s="99">
        <v>0</v>
      </c>
      <c r="O2900" s="99">
        <v>0</v>
      </c>
      <c r="P2900" s="99">
        <v>0</v>
      </c>
      <c r="Q2900" s="99">
        <v>0</v>
      </c>
      <c r="R2900" s="99">
        <v>0</v>
      </c>
      <c r="S2900" s="99">
        <v>0</v>
      </c>
      <c r="T2900" s="99">
        <v>0</v>
      </c>
      <c r="U2900" s="99">
        <v>0</v>
      </c>
      <c r="V2900" s="99">
        <v>0</v>
      </c>
      <c r="W2900" s="99">
        <v>0</v>
      </c>
      <c r="X2900" s="99">
        <v>0</v>
      </c>
      <c r="Y2900" s="99">
        <v>0</v>
      </c>
      <c r="Z2900" s="99">
        <v>0</v>
      </c>
      <c r="AA2900" s="99">
        <v>0</v>
      </c>
      <c r="AB2900" s="99">
        <v>0</v>
      </c>
      <c r="AC2900" s="99">
        <v>0</v>
      </c>
      <c r="AD2900" s="99">
        <v>0</v>
      </c>
    </row>
    <row r="2901" spans="4:30" hidden="1" outlineLevel="1" x14ac:dyDescent="0.2">
      <c r="D2901" s="86"/>
      <c r="F2901" s="91" t="s">
        <v>201</v>
      </c>
      <c r="G2901" s="86" t="s">
        <v>682</v>
      </c>
      <c r="H2901" s="92">
        <v>0</v>
      </c>
      <c r="I2901" s="99">
        <v>0</v>
      </c>
      <c r="J2901" s="99">
        <v>0</v>
      </c>
      <c r="K2901" s="99">
        <v>0</v>
      </c>
      <c r="L2901" s="99">
        <v>0</v>
      </c>
      <c r="M2901" s="99">
        <v>0</v>
      </c>
      <c r="N2901" s="99">
        <v>0</v>
      </c>
      <c r="O2901" s="99">
        <v>0</v>
      </c>
      <c r="P2901" s="99">
        <v>0</v>
      </c>
      <c r="Q2901" s="99">
        <v>0</v>
      </c>
      <c r="R2901" s="99">
        <v>0</v>
      </c>
      <c r="S2901" s="99">
        <v>0</v>
      </c>
      <c r="T2901" s="99">
        <v>0</v>
      </c>
      <c r="U2901" s="99">
        <v>0</v>
      </c>
      <c r="V2901" s="99">
        <v>0</v>
      </c>
      <c r="W2901" s="99">
        <v>0</v>
      </c>
      <c r="X2901" s="99">
        <v>0</v>
      </c>
      <c r="Y2901" s="99">
        <v>0</v>
      </c>
      <c r="Z2901" s="99">
        <v>0</v>
      </c>
      <c r="AA2901" s="99">
        <v>0</v>
      </c>
      <c r="AB2901" s="99">
        <v>0</v>
      </c>
      <c r="AC2901" s="99">
        <v>0</v>
      </c>
      <c r="AD2901" s="99">
        <v>0</v>
      </c>
    </row>
    <row r="2902" spans="4:30" hidden="1" outlineLevel="1" x14ac:dyDescent="0.2">
      <c r="D2902" s="86"/>
      <c r="F2902" s="91" t="s">
        <v>201</v>
      </c>
      <c r="G2902" s="86" t="s">
        <v>681</v>
      </c>
      <c r="H2902" s="92">
        <v>0</v>
      </c>
      <c r="I2902" s="99">
        <v>0</v>
      </c>
      <c r="J2902" s="99">
        <v>0</v>
      </c>
      <c r="K2902" s="99">
        <v>0</v>
      </c>
      <c r="L2902" s="99">
        <v>0</v>
      </c>
      <c r="M2902" s="99">
        <v>0</v>
      </c>
      <c r="N2902" s="99">
        <v>0</v>
      </c>
      <c r="O2902" s="99">
        <v>0</v>
      </c>
      <c r="P2902" s="99">
        <v>0</v>
      </c>
      <c r="Q2902" s="99">
        <v>0</v>
      </c>
      <c r="R2902" s="99">
        <v>0</v>
      </c>
      <c r="S2902" s="99">
        <v>0</v>
      </c>
      <c r="T2902" s="99">
        <v>0</v>
      </c>
      <c r="U2902" s="99">
        <v>0</v>
      </c>
      <c r="V2902" s="99">
        <v>0</v>
      </c>
      <c r="W2902" s="99">
        <v>0</v>
      </c>
      <c r="X2902" s="99">
        <v>0</v>
      </c>
      <c r="Y2902" s="99">
        <v>0</v>
      </c>
      <c r="Z2902" s="99">
        <v>0</v>
      </c>
      <c r="AA2902" s="99">
        <v>0</v>
      </c>
      <c r="AB2902" s="99">
        <v>0</v>
      </c>
      <c r="AC2902" s="99">
        <v>0</v>
      </c>
      <c r="AD2902" s="99">
        <v>0</v>
      </c>
    </row>
    <row r="2903" spans="4:30" collapsed="1" x14ac:dyDescent="0.2">
      <c r="D2903" s="86" t="s">
        <v>266</v>
      </c>
      <c r="E2903" s="104">
        <v>34390</v>
      </c>
      <c r="F2903" s="102" t="s">
        <v>201</v>
      </c>
      <c r="G2903" s="86" t="s">
        <v>679</v>
      </c>
      <c r="H2903" s="92">
        <v>34389.999999999993</v>
      </c>
      <c r="I2903" s="99">
        <v>16939.929041812797</v>
      </c>
      <c r="J2903" s="99">
        <v>837.40122269747258</v>
      </c>
      <c r="K2903" s="99">
        <v>3067.3526866191801</v>
      </c>
      <c r="L2903" s="99">
        <v>96.549372252729285</v>
      </c>
      <c r="M2903" s="99">
        <v>9.054091188051828</v>
      </c>
      <c r="N2903" s="99">
        <v>3172.9561500599611</v>
      </c>
      <c r="O2903" s="99">
        <v>2331.6652015548766</v>
      </c>
      <c r="P2903" s="99">
        <v>434.45715766278028</v>
      </c>
      <c r="Q2903" s="99">
        <v>196.32309995532614</v>
      </c>
      <c r="R2903" s="99">
        <v>8.8284303532678798</v>
      </c>
      <c r="S2903" s="99">
        <v>2971.273889526251</v>
      </c>
      <c r="T2903" s="99">
        <v>81.451037674787742</v>
      </c>
      <c r="U2903" s="99">
        <v>1332.9323537699929</v>
      </c>
      <c r="V2903" s="99">
        <v>7044.5849429996897</v>
      </c>
      <c r="W2903" s="99">
        <v>1272.1352818956359</v>
      </c>
      <c r="X2903" s="99">
        <v>9731.1036163401077</v>
      </c>
      <c r="Y2903" s="99">
        <v>716.05068350994884</v>
      </c>
      <c r="Z2903" s="99">
        <v>11.993575241542798</v>
      </c>
      <c r="AA2903" s="99">
        <v>728.04425875149161</v>
      </c>
      <c r="AB2903" s="99">
        <v>9.2918208119118209</v>
      </c>
      <c r="AC2903" s="99">
        <v>0</v>
      </c>
      <c r="AD2903" s="99">
        <v>0</v>
      </c>
    </row>
    <row r="2904" spans="4:30" hidden="1" outlineLevel="1" x14ac:dyDescent="0.2">
      <c r="D2904" s="86"/>
      <c r="F2904" s="91" t="s">
        <v>201</v>
      </c>
      <c r="G2904" s="86" t="s">
        <v>687</v>
      </c>
      <c r="H2904" s="92">
        <v>-17397040.999999996</v>
      </c>
      <c r="I2904" s="99">
        <v>-8569486.4808813017</v>
      </c>
      <c r="J2904" s="99">
        <v>-423620.3374445496</v>
      </c>
      <c r="K2904" s="99">
        <v>-1551697.0180451884</v>
      </c>
      <c r="L2904" s="99">
        <v>-48841.912986478441</v>
      </c>
      <c r="M2904" s="99">
        <v>-4580.2383139365038</v>
      </c>
      <c r="N2904" s="99">
        <v>-1605119.1693456033</v>
      </c>
      <c r="O2904" s="99">
        <v>-1179531.1168864043</v>
      </c>
      <c r="P2904" s="99">
        <v>-219781.01147434872</v>
      </c>
      <c r="Q2904" s="99">
        <v>-99314.946762719032</v>
      </c>
      <c r="R2904" s="99">
        <v>-4466.082140780627</v>
      </c>
      <c r="S2904" s="99">
        <v>-1503093.1572642524</v>
      </c>
      <c r="T2904" s="99">
        <v>-41204.043091620442</v>
      </c>
      <c r="U2904" s="99">
        <v>-674297.14477356989</v>
      </c>
      <c r="V2904" s="99">
        <v>-3563679.3568289699</v>
      </c>
      <c r="W2904" s="99">
        <v>-643541.42648109724</v>
      </c>
      <c r="X2904" s="99">
        <v>-4922721.9711752571</v>
      </c>
      <c r="Y2904" s="99">
        <v>-362232.13431522547</v>
      </c>
      <c r="Z2904" s="99">
        <v>-6067.2497881275067</v>
      </c>
      <c r="AA2904" s="99">
        <v>-368299.38410335296</v>
      </c>
      <c r="AB2904" s="99">
        <v>-4700.4997856784885</v>
      </c>
      <c r="AC2904" s="99">
        <v>0</v>
      </c>
      <c r="AD2904" s="99">
        <v>0</v>
      </c>
    </row>
    <row r="2905" spans="4:30" hidden="1" outlineLevel="1" x14ac:dyDescent="0.2">
      <c r="D2905" s="86"/>
      <c r="F2905" s="91" t="s">
        <v>201</v>
      </c>
      <c r="G2905" s="86" t="s">
        <v>686</v>
      </c>
      <c r="H2905" s="92">
        <v>0</v>
      </c>
      <c r="I2905" s="99">
        <v>0</v>
      </c>
      <c r="J2905" s="99">
        <v>0</v>
      </c>
      <c r="K2905" s="99">
        <v>0</v>
      </c>
      <c r="L2905" s="99">
        <v>0</v>
      </c>
      <c r="M2905" s="99">
        <v>0</v>
      </c>
      <c r="N2905" s="99">
        <v>0</v>
      </c>
      <c r="O2905" s="99">
        <v>0</v>
      </c>
      <c r="P2905" s="99">
        <v>0</v>
      </c>
      <c r="Q2905" s="99">
        <v>0</v>
      </c>
      <c r="R2905" s="99">
        <v>0</v>
      </c>
      <c r="S2905" s="99">
        <v>0</v>
      </c>
      <c r="T2905" s="99">
        <v>0</v>
      </c>
      <c r="U2905" s="99">
        <v>0</v>
      </c>
      <c r="V2905" s="99">
        <v>0</v>
      </c>
      <c r="W2905" s="99">
        <v>0</v>
      </c>
      <c r="X2905" s="99">
        <v>0</v>
      </c>
      <c r="Y2905" s="99">
        <v>0</v>
      </c>
      <c r="Z2905" s="99">
        <v>0</v>
      </c>
      <c r="AA2905" s="99">
        <v>0</v>
      </c>
      <c r="AB2905" s="99">
        <v>0</v>
      </c>
      <c r="AC2905" s="99">
        <v>0</v>
      </c>
      <c r="AD2905" s="99">
        <v>0</v>
      </c>
    </row>
    <row r="2906" spans="4:30" hidden="1" outlineLevel="1" x14ac:dyDescent="0.2">
      <c r="D2906" s="86"/>
      <c r="F2906" s="91" t="s">
        <v>201</v>
      </c>
      <c r="G2906" s="86" t="s">
        <v>685</v>
      </c>
      <c r="H2906" s="92">
        <v>0</v>
      </c>
      <c r="I2906" s="99">
        <v>0</v>
      </c>
      <c r="J2906" s="99">
        <v>0</v>
      </c>
      <c r="K2906" s="99">
        <v>0</v>
      </c>
      <c r="L2906" s="99">
        <v>0</v>
      </c>
      <c r="M2906" s="99">
        <v>0</v>
      </c>
      <c r="N2906" s="99">
        <v>0</v>
      </c>
      <c r="O2906" s="99">
        <v>0</v>
      </c>
      <c r="P2906" s="99">
        <v>0</v>
      </c>
      <c r="Q2906" s="99">
        <v>0</v>
      </c>
      <c r="R2906" s="99">
        <v>0</v>
      </c>
      <c r="S2906" s="99">
        <v>0</v>
      </c>
      <c r="T2906" s="99">
        <v>0</v>
      </c>
      <c r="U2906" s="99">
        <v>0</v>
      </c>
      <c r="V2906" s="99">
        <v>0</v>
      </c>
      <c r="W2906" s="99">
        <v>0</v>
      </c>
      <c r="X2906" s="99">
        <v>0</v>
      </c>
      <c r="Y2906" s="99">
        <v>0</v>
      </c>
      <c r="Z2906" s="99">
        <v>0</v>
      </c>
      <c r="AA2906" s="99">
        <v>0</v>
      </c>
      <c r="AB2906" s="99">
        <v>0</v>
      </c>
      <c r="AC2906" s="99">
        <v>0</v>
      </c>
      <c r="AD2906" s="99">
        <v>0</v>
      </c>
    </row>
    <row r="2907" spans="4:30" hidden="1" outlineLevel="1" x14ac:dyDescent="0.2">
      <c r="D2907" s="86"/>
      <c r="F2907" s="91" t="s">
        <v>201</v>
      </c>
      <c r="G2907" s="86" t="s">
        <v>684</v>
      </c>
      <c r="H2907" s="92">
        <v>0</v>
      </c>
      <c r="I2907" s="99">
        <v>0</v>
      </c>
      <c r="J2907" s="99">
        <v>0</v>
      </c>
      <c r="K2907" s="99">
        <v>0</v>
      </c>
      <c r="L2907" s="99">
        <v>0</v>
      </c>
      <c r="M2907" s="99">
        <v>0</v>
      </c>
      <c r="N2907" s="99">
        <v>0</v>
      </c>
      <c r="O2907" s="99">
        <v>0</v>
      </c>
      <c r="P2907" s="99">
        <v>0</v>
      </c>
      <c r="Q2907" s="99">
        <v>0</v>
      </c>
      <c r="R2907" s="99">
        <v>0</v>
      </c>
      <c r="S2907" s="99">
        <v>0</v>
      </c>
      <c r="T2907" s="99">
        <v>0</v>
      </c>
      <c r="U2907" s="99">
        <v>0</v>
      </c>
      <c r="V2907" s="99">
        <v>0</v>
      </c>
      <c r="W2907" s="99">
        <v>0</v>
      </c>
      <c r="X2907" s="99">
        <v>0</v>
      </c>
      <c r="Y2907" s="99">
        <v>0</v>
      </c>
      <c r="Z2907" s="99">
        <v>0</v>
      </c>
      <c r="AA2907" s="99">
        <v>0</v>
      </c>
      <c r="AB2907" s="99">
        <v>0</v>
      </c>
      <c r="AC2907" s="99">
        <v>0</v>
      </c>
      <c r="AD2907" s="99">
        <v>0</v>
      </c>
    </row>
    <row r="2908" spans="4:30" hidden="1" outlineLevel="1" x14ac:dyDescent="0.2">
      <c r="D2908" s="86"/>
      <c r="F2908" s="91" t="s">
        <v>201</v>
      </c>
      <c r="G2908" s="86" t="s">
        <v>683</v>
      </c>
      <c r="H2908" s="92">
        <v>0</v>
      </c>
      <c r="I2908" s="99">
        <v>0</v>
      </c>
      <c r="J2908" s="99">
        <v>0</v>
      </c>
      <c r="K2908" s="99">
        <v>0</v>
      </c>
      <c r="L2908" s="99">
        <v>0</v>
      </c>
      <c r="M2908" s="99">
        <v>0</v>
      </c>
      <c r="N2908" s="99">
        <v>0</v>
      </c>
      <c r="O2908" s="99">
        <v>0</v>
      </c>
      <c r="P2908" s="99">
        <v>0</v>
      </c>
      <c r="Q2908" s="99">
        <v>0</v>
      </c>
      <c r="R2908" s="99">
        <v>0</v>
      </c>
      <c r="S2908" s="99">
        <v>0</v>
      </c>
      <c r="T2908" s="99">
        <v>0</v>
      </c>
      <c r="U2908" s="99">
        <v>0</v>
      </c>
      <c r="V2908" s="99">
        <v>0</v>
      </c>
      <c r="W2908" s="99">
        <v>0</v>
      </c>
      <c r="X2908" s="99">
        <v>0</v>
      </c>
      <c r="Y2908" s="99">
        <v>0</v>
      </c>
      <c r="Z2908" s="99">
        <v>0</v>
      </c>
      <c r="AA2908" s="99">
        <v>0</v>
      </c>
      <c r="AB2908" s="99">
        <v>0</v>
      </c>
      <c r="AC2908" s="99">
        <v>0</v>
      </c>
      <c r="AD2908" s="99">
        <v>0</v>
      </c>
    </row>
    <row r="2909" spans="4:30" hidden="1" outlineLevel="1" x14ac:dyDescent="0.2">
      <c r="D2909" s="86"/>
      <c r="F2909" s="91" t="s">
        <v>201</v>
      </c>
      <c r="G2909" s="86" t="s">
        <v>682</v>
      </c>
      <c r="H2909" s="92">
        <v>0</v>
      </c>
      <c r="I2909" s="99">
        <v>0</v>
      </c>
      <c r="J2909" s="99">
        <v>0</v>
      </c>
      <c r="K2909" s="99">
        <v>0</v>
      </c>
      <c r="L2909" s="99">
        <v>0</v>
      </c>
      <c r="M2909" s="99">
        <v>0</v>
      </c>
      <c r="N2909" s="99">
        <v>0</v>
      </c>
      <c r="O2909" s="99">
        <v>0</v>
      </c>
      <c r="P2909" s="99">
        <v>0</v>
      </c>
      <c r="Q2909" s="99">
        <v>0</v>
      </c>
      <c r="R2909" s="99">
        <v>0</v>
      </c>
      <c r="S2909" s="99">
        <v>0</v>
      </c>
      <c r="T2909" s="99">
        <v>0</v>
      </c>
      <c r="U2909" s="99">
        <v>0</v>
      </c>
      <c r="V2909" s="99">
        <v>0</v>
      </c>
      <c r="W2909" s="99">
        <v>0</v>
      </c>
      <c r="X2909" s="99">
        <v>0</v>
      </c>
      <c r="Y2909" s="99">
        <v>0</v>
      </c>
      <c r="Z2909" s="99">
        <v>0</v>
      </c>
      <c r="AA2909" s="99">
        <v>0</v>
      </c>
      <c r="AB2909" s="99">
        <v>0</v>
      </c>
      <c r="AC2909" s="99">
        <v>0</v>
      </c>
      <c r="AD2909" s="99">
        <v>0</v>
      </c>
    </row>
    <row r="2910" spans="4:30" hidden="1" outlineLevel="1" x14ac:dyDescent="0.2">
      <c r="D2910" s="86"/>
      <c r="F2910" s="91" t="s">
        <v>201</v>
      </c>
      <c r="G2910" s="86" t="s">
        <v>681</v>
      </c>
      <c r="H2910" s="92">
        <v>0</v>
      </c>
      <c r="I2910" s="99">
        <v>0</v>
      </c>
      <c r="J2910" s="99">
        <v>0</v>
      </c>
      <c r="K2910" s="99">
        <v>0</v>
      </c>
      <c r="L2910" s="99">
        <v>0</v>
      </c>
      <c r="M2910" s="99">
        <v>0</v>
      </c>
      <c r="N2910" s="99">
        <v>0</v>
      </c>
      <c r="O2910" s="99">
        <v>0</v>
      </c>
      <c r="P2910" s="99">
        <v>0</v>
      </c>
      <c r="Q2910" s="99">
        <v>0</v>
      </c>
      <c r="R2910" s="99">
        <v>0</v>
      </c>
      <c r="S2910" s="99">
        <v>0</v>
      </c>
      <c r="T2910" s="99">
        <v>0</v>
      </c>
      <c r="U2910" s="99">
        <v>0</v>
      </c>
      <c r="V2910" s="99">
        <v>0</v>
      </c>
      <c r="W2910" s="99">
        <v>0</v>
      </c>
      <c r="X2910" s="99">
        <v>0</v>
      </c>
      <c r="Y2910" s="99">
        <v>0</v>
      </c>
      <c r="Z2910" s="99">
        <v>0</v>
      </c>
      <c r="AA2910" s="99">
        <v>0</v>
      </c>
      <c r="AB2910" s="99">
        <v>0</v>
      </c>
      <c r="AC2910" s="99">
        <v>0</v>
      </c>
      <c r="AD2910" s="99">
        <v>0</v>
      </c>
    </row>
    <row r="2911" spans="4:30" collapsed="1" x14ac:dyDescent="0.2">
      <c r="D2911" s="86" t="s">
        <v>265</v>
      </c>
      <c r="E2911" s="104">
        <v>-17397041</v>
      </c>
      <c r="F2911" s="102" t="s">
        <v>201</v>
      </c>
      <c r="G2911" s="86" t="s">
        <v>679</v>
      </c>
      <c r="H2911" s="92">
        <v>-17397040.999999996</v>
      </c>
      <c r="I2911" s="99">
        <v>-8569486.4808813017</v>
      </c>
      <c r="J2911" s="99">
        <v>-423620.3374445496</v>
      </c>
      <c r="K2911" s="99">
        <v>-1551697.0180451884</v>
      </c>
      <c r="L2911" s="99">
        <v>-48841.912986478441</v>
      </c>
      <c r="M2911" s="99">
        <v>-4580.2383139365038</v>
      </c>
      <c r="N2911" s="99">
        <v>-1605119.1693456033</v>
      </c>
      <c r="O2911" s="99">
        <v>-1179531.1168864043</v>
      </c>
      <c r="P2911" s="99">
        <v>-219781.01147434872</v>
      </c>
      <c r="Q2911" s="99">
        <v>-99314.946762719032</v>
      </c>
      <c r="R2911" s="99">
        <v>-4466.082140780627</v>
      </c>
      <c r="S2911" s="99">
        <v>-1503093.1572642524</v>
      </c>
      <c r="T2911" s="99">
        <v>-41204.043091620442</v>
      </c>
      <c r="U2911" s="99">
        <v>-674297.14477356989</v>
      </c>
      <c r="V2911" s="99">
        <v>-3563679.3568289699</v>
      </c>
      <c r="W2911" s="99">
        <v>-643541.42648109724</v>
      </c>
      <c r="X2911" s="99">
        <v>-4922721.9711752571</v>
      </c>
      <c r="Y2911" s="99">
        <v>-362232.13431522547</v>
      </c>
      <c r="Z2911" s="99">
        <v>-6067.2497881275067</v>
      </c>
      <c r="AA2911" s="99">
        <v>-368299.38410335296</v>
      </c>
      <c r="AB2911" s="99">
        <v>-4700.4997856784885</v>
      </c>
      <c r="AC2911" s="99">
        <v>0</v>
      </c>
      <c r="AD2911" s="99">
        <v>0</v>
      </c>
    </row>
    <row r="2912" spans="4:30" hidden="1" outlineLevel="1" x14ac:dyDescent="0.2">
      <c r="D2912" s="86"/>
      <c r="F2912" s="91" t="s">
        <v>201</v>
      </c>
      <c r="G2912" s="86" t="s">
        <v>687</v>
      </c>
      <c r="H2912" s="92">
        <v>-10388238.999999996</v>
      </c>
      <c r="I2912" s="99">
        <v>-5117069.8322009984</v>
      </c>
      <c r="J2912" s="99">
        <v>-252955.04624232536</v>
      </c>
      <c r="K2912" s="99">
        <v>-926559.83733329875</v>
      </c>
      <c r="L2912" s="99">
        <v>-29164.814023300965</v>
      </c>
      <c r="M2912" s="99">
        <v>-2734.9829365884366</v>
      </c>
      <c r="N2912" s="99">
        <v>-958459.63429318822</v>
      </c>
      <c r="O2912" s="99">
        <v>-704329.61272856139</v>
      </c>
      <c r="P2912" s="99">
        <v>-131237.12675375523</v>
      </c>
      <c r="Q2912" s="99">
        <v>-59303.613944658835</v>
      </c>
      <c r="R2912" s="99">
        <v>-2666.8172289793883</v>
      </c>
      <c r="S2912" s="99">
        <v>-897537.17065595486</v>
      </c>
      <c r="T2912" s="99">
        <v>-24604.037399351535</v>
      </c>
      <c r="U2912" s="99">
        <v>-402640.87995915196</v>
      </c>
      <c r="V2912" s="99">
        <v>-2127968.3641663902</v>
      </c>
      <c r="W2912" s="99">
        <v>-384275.817059152</v>
      </c>
      <c r="X2912" s="99">
        <v>-2939489.0985840457</v>
      </c>
      <c r="Y2912" s="99">
        <v>-216298.50643834568</v>
      </c>
      <c r="Z2912" s="99">
        <v>-3622.9173036821553</v>
      </c>
      <c r="AA2912" s="99">
        <v>-219921.42374202784</v>
      </c>
      <c r="AB2912" s="99">
        <v>-2806.794281457227</v>
      </c>
      <c r="AC2912" s="99">
        <v>0</v>
      </c>
      <c r="AD2912" s="99">
        <v>0</v>
      </c>
    </row>
    <row r="2913" spans="4:30" hidden="1" outlineLevel="1" x14ac:dyDescent="0.2">
      <c r="D2913" s="86"/>
      <c r="F2913" s="91" t="s">
        <v>201</v>
      </c>
      <c r="G2913" s="86" t="s">
        <v>686</v>
      </c>
      <c r="H2913" s="92">
        <v>0</v>
      </c>
      <c r="I2913" s="99">
        <v>0</v>
      </c>
      <c r="J2913" s="99">
        <v>0</v>
      </c>
      <c r="K2913" s="99">
        <v>0</v>
      </c>
      <c r="L2913" s="99">
        <v>0</v>
      </c>
      <c r="M2913" s="99">
        <v>0</v>
      </c>
      <c r="N2913" s="99">
        <v>0</v>
      </c>
      <c r="O2913" s="99">
        <v>0</v>
      </c>
      <c r="P2913" s="99">
        <v>0</v>
      </c>
      <c r="Q2913" s="99">
        <v>0</v>
      </c>
      <c r="R2913" s="99">
        <v>0</v>
      </c>
      <c r="S2913" s="99">
        <v>0</v>
      </c>
      <c r="T2913" s="99">
        <v>0</v>
      </c>
      <c r="U2913" s="99">
        <v>0</v>
      </c>
      <c r="V2913" s="99">
        <v>0</v>
      </c>
      <c r="W2913" s="99">
        <v>0</v>
      </c>
      <c r="X2913" s="99">
        <v>0</v>
      </c>
      <c r="Y2913" s="99">
        <v>0</v>
      </c>
      <c r="Z2913" s="99">
        <v>0</v>
      </c>
      <c r="AA2913" s="99">
        <v>0</v>
      </c>
      <c r="AB2913" s="99">
        <v>0</v>
      </c>
      <c r="AC2913" s="99">
        <v>0</v>
      </c>
      <c r="AD2913" s="99">
        <v>0</v>
      </c>
    </row>
    <row r="2914" spans="4:30" hidden="1" outlineLevel="1" x14ac:dyDescent="0.2">
      <c r="D2914" s="86"/>
      <c r="F2914" s="91" t="s">
        <v>201</v>
      </c>
      <c r="G2914" s="86" t="s">
        <v>685</v>
      </c>
      <c r="H2914" s="92">
        <v>0</v>
      </c>
      <c r="I2914" s="99">
        <v>0</v>
      </c>
      <c r="J2914" s="99">
        <v>0</v>
      </c>
      <c r="K2914" s="99">
        <v>0</v>
      </c>
      <c r="L2914" s="99">
        <v>0</v>
      </c>
      <c r="M2914" s="99">
        <v>0</v>
      </c>
      <c r="N2914" s="99">
        <v>0</v>
      </c>
      <c r="O2914" s="99">
        <v>0</v>
      </c>
      <c r="P2914" s="99">
        <v>0</v>
      </c>
      <c r="Q2914" s="99">
        <v>0</v>
      </c>
      <c r="R2914" s="99">
        <v>0</v>
      </c>
      <c r="S2914" s="99">
        <v>0</v>
      </c>
      <c r="T2914" s="99">
        <v>0</v>
      </c>
      <c r="U2914" s="99">
        <v>0</v>
      </c>
      <c r="V2914" s="99">
        <v>0</v>
      </c>
      <c r="W2914" s="99">
        <v>0</v>
      </c>
      <c r="X2914" s="99">
        <v>0</v>
      </c>
      <c r="Y2914" s="99">
        <v>0</v>
      </c>
      <c r="Z2914" s="99">
        <v>0</v>
      </c>
      <c r="AA2914" s="99">
        <v>0</v>
      </c>
      <c r="AB2914" s="99">
        <v>0</v>
      </c>
      <c r="AC2914" s="99">
        <v>0</v>
      </c>
      <c r="AD2914" s="99">
        <v>0</v>
      </c>
    </row>
    <row r="2915" spans="4:30" hidden="1" outlineLevel="1" x14ac:dyDescent="0.2">
      <c r="D2915" s="86"/>
      <c r="F2915" s="91" t="s">
        <v>201</v>
      </c>
      <c r="G2915" s="86" t="s">
        <v>684</v>
      </c>
      <c r="H2915" s="92">
        <v>0</v>
      </c>
      <c r="I2915" s="99">
        <v>0</v>
      </c>
      <c r="J2915" s="99">
        <v>0</v>
      </c>
      <c r="K2915" s="99">
        <v>0</v>
      </c>
      <c r="L2915" s="99">
        <v>0</v>
      </c>
      <c r="M2915" s="99">
        <v>0</v>
      </c>
      <c r="N2915" s="99">
        <v>0</v>
      </c>
      <c r="O2915" s="99">
        <v>0</v>
      </c>
      <c r="P2915" s="99">
        <v>0</v>
      </c>
      <c r="Q2915" s="99">
        <v>0</v>
      </c>
      <c r="R2915" s="99">
        <v>0</v>
      </c>
      <c r="S2915" s="99">
        <v>0</v>
      </c>
      <c r="T2915" s="99">
        <v>0</v>
      </c>
      <c r="U2915" s="99">
        <v>0</v>
      </c>
      <c r="V2915" s="99">
        <v>0</v>
      </c>
      <c r="W2915" s="99">
        <v>0</v>
      </c>
      <c r="X2915" s="99">
        <v>0</v>
      </c>
      <c r="Y2915" s="99">
        <v>0</v>
      </c>
      <c r="Z2915" s="99">
        <v>0</v>
      </c>
      <c r="AA2915" s="99">
        <v>0</v>
      </c>
      <c r="AB2915" s="99">
        <v>0</v>
      </c>
      <c r="AC2915" s="99">
        <v>0</v>
      </c>
      <c r="AD2915" s="99">
        <v>0</v>
      </c>
    </row>
    <row r="2916" spans="4:30" hidden="1" outlineLevel="1" x14ac:dyDescent="0.2">
      <c r="D2916" s="86"/>
      <c r="F2916" s="91" t="s">
        <v>201</v>
      </c>
      <c r="G2916" s="86" t="s">
        <v>683</v>
      </c>
      <c r="H2916" s="92">
        <v>0</v>
      </c>
      <c r="I2916" s="99">
        <v>0</v>
      </c>
      <c r="J2916" s="99">
        <v>0</v>
      </c>
      <c r="K2916" s="99">
        <v>0</v>
      </c>
      <c r="L2916" s="99">
        <v>0</v>
      </c>
      <c r="M2916" s="99">
        <v>0</v>
      </c>
      <c r="N2916" s="99">
        <v>0</v>
      </c>
      <c r="O2916" s="99">
        <v>0</v>
      </c>
      <c r="P2916" s="99">
        <v>0</v>
      </c>
      <c r="Q2916" s="99">
        <v>0</v>
      </c>
      <c r="R2916" s="99">
        <v>0</v>
      </c>
      <c r="S2916" s="99">
        <v>0</v>
      </c>
      <c r="T2916" s="99">
        <v>0</v>
      </c>
      <c r="U2916" s="99">
        <v>0</v>
      </c>
      <c r="V2916" s="99">
        <v>0</v>
      </c>
      <c r="W2916" s="99">
        <v>0</v>
      </c>
      <c r="X2916" s="99">
        <v>0</v>
      </c>
      <c r="Y2916" s="99">
        <v>0</v>
      </c>
      <c r="Z2916" s="99">
        <v>0</v>
      </c>
      <c r="AA2916" s="99">
        <v>0</v>
      </c>
      <c r="AB2916" s="99">
        <v>0</v>
      </c>
      <c r="AC2916" s="99">
        <v>0</v>
      </c>
      <c r="AD2916" s="99">
        <v>0</v>
      </c>
    </row>
    <row r="2917" spans="4:30" hidden="1" outlineLevel="1" x14ac:dyDescent="0.2">
      <c r="D2917" s="86"/>
      <c r="F2917" s="91" t="s">
        <v>201</v>
      </c>
      <c r="G2917" s="86" t="s">
        <v>682</v>
      </c>
      <c r="H2917" s="92">
        <v>0</v>
      </c>
      <c r="I2917" s="99">
        <v>0</v>
      </c>
      <c r="J2917" s="99">
        <v>0</v>
      </c>
      <c r="K2917" s="99">
        <v>0</v>
      </c>
      <c r="L2917" s="99">
        <v>0</v>
      </c>
      <c r="M2917" s="99">
        <v>0</v>
      </c>
      <c r="N2917" s="99">
        <v>0</v>
      </c>
      <c r="O2917" s="99">
        <v>0</v>
      </c>
      <c r="P2917" s="99">
        <v>0</v>
      </c>
      <c r="Q2917" s="99">
        <v>0</v>
      </c>
      <c r="R2917" s="99">
        <v>0</v>
      </c>
      <c r="S2917" s="99">
        <v>0</v>
      </c>
      <c r="T2917" s="99">
        <v>0</v>
      </c>
      <c r="U2917" s="99">
        <v>0</v>
      </c>
      <c r="V2917" s="99">
        <v>0</v>
      </c>
      <c r="W2917" s="99">
        <v>0</v>
      </c>
      <c r="X2917" s="99">
        <v>0</v>
      </c>
      <c r="Y2917" s="99">
        <v>0</v>
      </c>
      <c r="Z2917" s="99">
        <v>0</v>
      </c>
      <c r="AA2917" s="99">
        <v>0</v>
      </c>
      <c r="AB2917" s="99">
        <v>0</v>
      </c>
      <c r="AC2917" s="99">
        <v>0</v>
      </c>
      <c r="AD2917" s="99">
        <v>0</v>
      </c>
    </row>
    <row r="2918" spans="4:30" hidden="1" outlineLevel="1" x14ac:dyDescent="0.2">
      <c r="D2918" s="86"/>
      <c r="F2918" s="91" t="s">
        <v>201</v>
      </c>
      <c r="G2918" s="86" t="s">
        <v>681</v>
      </c>
      <c r="H2918" s="92">
        <v>0</v>
      </c>
      <c r="I2918" s="99">
        <v>0</v>
      </c>
      <c r="J2918" s="99">
        <v>0</v>
      </c>
      <c r="K2918" s="99">
        <v>0</v>
      </c>
      <c r="L2918" s="99">
        <v>0</v>
      </c>
      <c r="M2918" s="99">
        <v>0</v>
      </c>
      <c r="N2918" s="99">
        <v>0</v>
      </c>
      <c r="O2918" s="99">
        <v>0</v>
      </c>
      <c r="P2918" s="99">
        <v>0</v>
      </c>
      <c r="Q2918" s="99">
        <v>0</v>
      </c>
      <c r="R2918" s="99">
        <v>0</v>
      </c>
      <c r="S2918" s="99">
        <v>0</v>
      </c>
      <c r="T2918" s="99">
        <v>0</v>
      </c>
      <c r="U2918" s="99">
        <v>0</v>
      </c>
      <c r="V2918" s="99">
        <v>0</v>
      </c>
      <c r="W2918" s="99">
        <v>0</v>
      </c>
      <c r="X2918" s="99">
        <v>0</v>
      </c>
      <c r="Y2918" s="99">
        <v>0</v>
      </c>
      <c r="Z2918" s="99">
        <v>0</v>
      </c>
      <c r="AA2918" s="99">
        <v>0</v>
      </c>
      <c r="AB2918" s="99">
        <v>0</v>
      </c>
      <c r="AC2918" s="99">
        <v>0</v>
      </c>
      <c r="AD2918" s="99">
        <v>0</v>
      </c>
    </row>
    <row r="2919" spans="4:30" collapsed="1" x14ac:dyDescent="0.2">
      <c r="D2919" s="86" t="s">
        <v>264</v>
      </c>
      <c r="E2919" s="104">
        <v>-10388239</v>
      </c>
      <c r="F2919" s="102" t="s">
        <v>201</v>
      </c>
      <c r="G2919" s="86" t="s">
        <v>679</v>
      </c>
      <c r="H2919" s="92">
        <v>-10388238.999999996</v>
      </c>
      <c r="I2919" s="99">
        <v>-5117069.8322009984</v>
      </c>
      <c r="J2919" s="99">
        <v>-252955.04624232536</v>
      </c>
      <c r="K2919" s="99">
        <v>-926559.83733329875</v>
      </c>
      <c r="L2919" s="99">
        <v>-29164.814023300965</v>
      </c>
      <c r="M2919" s="99">
        <v>-2734.9829365884366</v>
      </c>
      <c r="N2919" s="99">
        <v>-958459.63429318822</v>
      </c>
      <c r="O2919" s="99">
        <v>-704329.61272856139</v>
      </c>
      <c r="P2919" s="99">
        <v>-131237.12675375523</v>
      </c>
      <c r="Q2919" s="99">
        <v>-59303.613944658835</v>
      </c>
      <c r="R2919" s="99">
        <v>-2666.8172289793883</v>
      </c>
      <c r="S2919" s="99">
        <v>-897537.17065595486</v>
      </c>
      <c r="T2919" s="99">
        <v>-24604.037399351535</v>
      </c>
      <c r="U2919" s="99">
        <v>-402640.87995915196</v>
      </c>
      <c r="V2919" s="99">
        <v>-2127968.3641663902</v>
      </c>
      <c r="W2919" s="99">
        <v>-384275.817059152</v>
      </c>
      <c r="X2919" s="99">
        <v>-2939489.0985840457</v>
      </c>
      <c r="Y2919" s="99">
        <v>-216298.50643834568</v>
      </c>
      <c r="Z2919" s="99">
        <v>-3622.9173036821553</v>
      </c>
      <c r="AA2919" s="99">
        <v>-219921.42374202784</v>
      </c>
      <c r="AB2919" s="99">
        <v>-2806.794281457227</v>
      </c>
      <c r="AC2919" s="99">
        <v>0</v>
      </c>
      <c r="AD2919" s="99">
        <v>0</v>
      </c>
    </row>
    <row r="2920" spans="4:30" hidden="1" outlineLevel="1" x14ac:dyDescent="0.2">
      <c r="D2920" s="86"/>
      <c r="F2920" s="91" t="s">
        <v>201</v>
      </c>
      <c r="G2920" s="86" t="s">
        <v>687</v>
      </c>
      <c r="H2920" s="92">
        <v>8886293.9999999963</v>
      </c>
      <c r="I2920" s="99">
        <v>4377237.2725992091</v>
      </c>
      <c r="J2920" s="99">
        <v>216382.47923376603</v>
      </c>
      <c r="K2920" s="99">
        <v>792596.62038348068</v>
      </c>
      <c r="L2920" s="99">
        <v>24948.127576423227</v>
      </c>
      <c r="M2920" s="99">
        <v>2339.5555742901374</v>
      </c>
      <c r="N2920" s="99">
        <v>819884.30353419401</v>
      </c>
      <c r="O2920" s="99">
        <v>602496.72842645796</v>
      </c>
      <c r="P2920" s="99">
        <v>112262.6936143012</v>
      </c>
      <c r="Q2920" s="99">
        <v>50729.420912893722</v>
      </c>
      <c r="R2920" s="99">
        <v>2281.2453526508357</v>
      </c>
      <c r="S2920" s="99">
        <v>767770.08830630372</v>
      </c>
      <c r="T2920" s="99">
        <v>21046.753922164589</v>
      </c>
      <c r="U2920" s="99">
        <v>344426.54195150232</v>
      </c>
      <c r="V2920" s="99">
        <v>1820303.9520636373</v>
      </c>
      <c r="W2920" s="99">
        <v>328716.72354456229</v>
      </c>
      <c r="X2920" s="99">
        <v>2514493.9714818667</v>
      </c>
      <c r="Y2920" s="99">
        <v>185025.78925764342</v>
      </c>
      <c r="Z2920" s="99">
        <v>3099.1112447650571</v>
      </c>
      <c r="AA2920" s="99">
        <v>188124.90050240848</v>
      </c>
      <c r="AB2920" s="99">
        <v>2400.9843422496988</v>
      </c>
      <c r="AC2920" s="99">
        <v>0</v>
      </c>
      <c r="AD2920" s="99">
        <v>0</v>
      </c>
    </row>
    <row r="2921" spans="4:30" hidden="1" outlineLevel="1" x14ac:dyDescent="0.2">
      <c r="D2921" s="86"/>
      <c r="F2921" s="91" t="s">
        <v>201</v>
      </c>
      <c r="G2921" s="86" t="s">
        <v>686</v>
      </c>
      <c r="H2921" s="92">
        <v>0</v>
      </c>
      <c r="I2921" s="99">
        <v>0</v>
      </c>
      <c r="J2921" s="99">
        <v>0</v>
      </c>
      <c r="K2921" s="99">
        <v>0</v>
      </c>
      <c r="L2921" s="99">
        <v>0</v>
      </c>
      <c r="M2921" s="99">
        <v>0</v>
      </c>
      <c r="N2921" s="99">
        <v>0</v>
      </c>
      <c r="O2921" s="99">
        <v>0</v>
      </c>
      <c r="P2921" s="99">
        <v>0</v>
      </c>
      <c r="Q2921" s="99">
        <v>0</v>
      </c>
      <c r="R2921" s="99">
        <v>0</v>
      </c>
      <c r="S2921" s="99">
        <v>0</v>
      </c>
      <c r="T2921" s="99">
        <v>0</v>
      </c>
      <c r="U2921" s="99">
        <v>0</v>
      </c>
      <c r="V2921" s="99">
        <v>0</v>
      </c>
      <c r="W2921" s="99">
        <v>0</v>
      </c>
      <c r="X2921" s="99">
        <v>0</v>
      </c>
      <c r="Y2921" s="99">
        <v>0</v>
      </c>
      <c r="Z2921" s="99">
        <v>0</v>
      </c>
      <c r="AA2921" s="99">
        <v>0</v>
      </c>
      <c r="AB2921" s="99">
        <v>0</v>
      </c>
      <c r="AC2921" s="99">
        <v>0</v>
      </c>
      <c r="AD2921" s="99">
        <v>0</v>
      </c>
    </row>
    <row r="2922" spans="4:30" hidden="1" outlineLevel="1" x14ac:dyDescent="0.2">
      <c r="D2922" s="86"/>
      <c r="F2922" s="91" t="s">
        <v>201</v>
      </c>
      <c r="G2922" s="86" t="s">
        <v>685</v>
      </c>
      <c r="H2922" s="92">
        <v>0</v>
      </c>
      <c r="I2922" s="99">
        <v>0</v>
      </c>
      <c r="J2922" s="99">
        <v>0</v>
      </c>
      <c r="K2922" s="99">
        <v>0</v>
      </c>
      <c r="L2922" s="99">
        <v>0</v>
      </c>
      <c r="M2922" s="99">
        <v>0</v>
      </c>
      <c r="N2922" s="99">
        <v>0</v>
      </c>
      <c r="O2922" s="99">
        <v>0</v>
      </c>
      <c r="P2922" s="99">
        <v>0</v>
      </c>
      <c r="Q2922" s="99">
        <v>0</v>
      </c>
      <c r="R2922" s="99">
        <v>0</v>
      </c>
      <c r="S2922" s="99">
        <v>0</v>
      </c>
      <c r="T2922" s="99">
        <v>0</v>
      </c>
      <c r="U2922" s="99">
        <v>0</v>
      </c>
      <c r="V2922" s="99">
        <v>0</v>
      </c>
      <c r="W2922" s="99">
        <v>0</v>
      </c>
      <c r="X2922" s="99">
        <v>0</v>
      </c>
      <c r="Y2922" s="99">
        <v>0</v>
      </c>
      <c r="Z2922" s="99">
        <v>0</v>
      </c>
      <c r="AA2922" s="99">
        <v>0</v>
      </c>
      <c r="AB2922" s="99">
        <v>0</v>
      </c>
      <c r="AC2922" s="99">
        <v>0</v>
      </c>
      <c r="AD2922" s="99">
        <v>0</v>
      </c>
    </row>
    <row r="2923" spans="4:30" hidden="1" outlineLevel="1" x14ac:dyDescent="0.2">
      <c r="D2923" s="86"/>
      <c r="F2923" s="91" t="s">
        <v>201</v>
      </c>
      <c r="G2923" s="86" t="s">
        <v>684</v>
      </c>
      <c r="H2923" s="92">
        <v>0</v>
      </c>
      <c r="I2923" s="99">
        <v>0</v>
      </c>
      <c r="J2923" s="99">
        <v>0</v>
      </c>
      <c r="K2923" s="99">
        <v>0</v>
      </c>
      <c r="L2923" s="99">
        <v>0</v>
      </c>
      <c r="M2923" s="99">
        <v>0</v>
      </c>
      <c r="N2923" s="99">
        <v>0</v>
      </c>
      <c r="O2923" s="99">
        <v>0</v>
      </c>
      <c r="P2923" s="99">
        <v>0</v>
      </c>
      <c r="Q2923" s="99">
        <v>0</v>
      </c>
      <c r="R2923" s="99">
        <v>0</v>
      </c>
      <c r="S2923" s="99">
        <v>0</v>
      </c>
      <c r="T2923" s="99">
        <v>0</v>
      </c>
      <c r="U2923" s="99">
        <v>0</v>
      </c>
      <c r="V2923" s="99">
        <v>0</v>
      </c>
      <c r="W2923" s="99">
        <v>0</v>
      </c>
      <c r="X2923" s="99">
        <v>0</v>
      </c>
      <c r="Y2923" s="99">
        <v>0</v>
      </c>
      <c r="Z2923" s="99">
        <v>0</v>
      </c>
      <c r="AA2923" s="99">
        <v>0</v>
      </c>
      <c r="AB2923" s="99">
        <v>0</v>
      </c>
      <c r="AC2923" s="99">
        <v>0</v>
      </c>
      <c r="AD2923" s="99">
        <v>0</v>
      </c>
    </row>
    <row r="2924" spans="4:30" hidden="1" outlineLevel="1" x14ac:dyDescent="0.2">
      <c r="D2924" s="86"/>
      <c r="F2924" s="91" t="s">
        <v>201</v>
      </c>
      <c r="G2924" s="86" t="s">
        <v>683</v>
      </c>
      <c r="H2924" s="92">
        <v>0</v>
      </c>
      <c r="I2924" s="99">
        <v>0</v>
      </c>
      <c r="J2924" s="99">
        <v>0</v>
      </c>
      <c r="K2924" s="99">
        <v>0</v>
      </c>
      <c r="L2924" s="99">
        <v>0</v>
      </c>
      <c r="M2924" s="99">
        <v>0</v>
      </c>
      <c r="N2924" s="99">
        <v>0</v>
      </c>
      <c r="O2924" s="99">
        <v>0</v>
      </c>
      <c r="P2924" s="99">
        <v>0</v>
      </c>
      <c r="Q2924" s="99">
        <v>0</v>
      </c>
      <c r="R2924" s="99">
        <v>0</v>
      </c>
      <c r="S2924" s="99">
        <v>0</v>
      </c>
      <c r="T2924" s="99">
        <v>0</v>
      </c>
      <c r="U2924" s="99">
        <v>0</v>
      </c>
      <c r="V2924" s="99">
        <v>0</v>
      </c>
      <c r="W2924" s="99">
        <v>0</v>
      </c>
      <c r="X2924" s="99">
        <v>0</v>
      </c>
      <c r="Y2924" s="99">
        <v>0</v>
      </c>
      <c r="Z2924" s="99">
        <v>0</v>
      </c>
      <c r="AA2924" s="99">
        <v>0</v>
      </c>
      <c r="AB2924" s="99">
        <v>0</v>
      </c>
      <c r="AC2924" s="99">
        <v>0</v>
      </c>
      <c r="AD2924" s="99">
        <v>0</v>
      </c>
    </row>
    <row r="2925" spans="4:30" hidden="1" outlineLevel="1" x14ac:dyDescent="0.2">
      <c r="D2925" s="86"/>
      <c r="F2925" s="91" t="s">
        <v>201</v>
      </c>
      <c r="G2925" s="86" t="s">
        <v>682</v>
      </c>
      <c r="H2925" s="92">
        <v>0</v>
      </c>
      <c r="I2925" s="99">
        <v>0</v>
      </c>
      <c r="J2925" s="99">
        <v>0</v>
      </c>
      <c r="K2925" s="99">
        <v>0</v>
      </c>
      <c r="L2925" s="99">
        <v>0</v>
      </c>
      <c r="M2925" s="99">
        <v>0</v>
      </c>
      <c r="N2925" s="99">
        <v>0</v>
      </c>
      <c r="O2925" s="99">
        <v>0</v>
      </c>
      <c r="P2925" s="99">
        <v>0</v>
      </c>
      <c r="Q2925" s="99">
        <v>0</v>
      </c>
      <c r="R2925" s="99">
        <v>0</v>
      </c>
      <c r="S2925" s="99">
        <v>0</v>
      </c>
      <c r="T2925" s="99">
        <v>0</v>
      </c>
      <c r="U2925" s="99">
        <v>0</v>
      </c>
      <c r="V2925" s="99">
        <v>0</v>
      </c>
      <c r="W2925" s="99">
        <v>0</v>
      </c>
      <c r="X2925" s="99">
        <v>0</v>
      </c>
      <c r="Y2925" s="99">
        <v>0</v>
      </c>
      <c r="Z2925" s="99">
        <v>0</v>
      </c>
      <c r="AA2925" s="99">
        <v>0</v>
      </c>
      <c r="AB2925" s="99">
        <v>0</v>
      </c>
      <c r="AC2925" s="99">
        <v>0</v>
      </c>
      <c r="AD2925" s="99">
        <v>0</v>
      </c>
    </row>
    <row r="2926" spans="4:30" hidden="1" outlineLevel="1" x14ac:dyDescent="0.2">
      <c r="D2926" s="86"/>
      <c r="F2926" s="91" t="s">
        <v>201</v>
      </c>
      <c r="G2926" s="86" t="s">
        <v>681</v>
      </c>
      <c r="H2926" s="92">
        <v>0</v>
      </c>
      <c r="I2926" s="99">
        <v>0</v>
      </c>
      <c r="J2926" s="99">
        <v>0</v>
      </c>
      <c r="K2926" s="99">
        <v>0</v>
      </c>
      <c r="L2926" s="99">
        <v>0</v>
      </c>
      <c r="M2926" s="99">
        <v>0</v>
      </c>
      <c r="N2926" s="99">
        <v>0</v>
      </c>
      <c r="O2926" s="99">
        <v>0</v>
      </c>
      <c r="P2926" s="99">
        <v>0</v>
      </c>
      <c r="Q2926" s="99">
        <v>0</v>
      </c>
      <c r="R2926" s="99">
        <v>0</v>
      </c>
      <c r="S2926" s="99">
        <v>0</v>
      </c>
      <c r="T2926" s="99">
        <v>0</v>
      </c>
      <c r="U2926" s="99">
        <v>0</v>
      </c>
      <c r="V2926" s="99">
        <v>0</v>
      </c>
      <c r="W2926" s="99">
        <v>0</v>
      </c>
      <c r="X2926" s="99">
        <v>0</v>
      </c>
      <c r="Y2926" s="99">
        <v>0</v>
      </c>
      <c r="Z2926" s="99">
        <v>0</v>
      </c>
      <c r="AA2926" s="99">
        <v>0</v>
      </c>
      <c r="AB2926" s="99">
        <v>0</v>
      </c>
      <c r="AC2926" s="99">
        <v>0</v>
      </c>
      <c r="AD2926" s="99">
        <v>0</v>
      </c>
    </row>
    <row r="2927" spans="4:30" collapsed="1" x14ac:dyDescent="0.2">
      <c r="D2927" s="86" t="s">
        <v>263</v>
      </c>
      <c r="E2927" s="104">
        <v>8886294</v>
      </c>
      <c r="F2927" s="102" t="s">
        <v>201</v>
      </c>
      <c r="G2927" s="86" t="s">
        <v>679</v>
      </c>
      <c r="H2927" s="92">
        <v>8886293.9999999963</v>
      </c>
      <c r="I2927" s="99">
        <v>4377237.2725992091</v>
      </c>
      <c r="J2927" s="99">
        <v>216382.47923376603</v>
      </c>
      <c r="K2927" s="99">
        <v>792596.62038348068</v>
      </c>
      <c r="L2927" s="99">
        <v>24948.127576423227</v>
      </c>
      <c r="M2927" s="99">
        <v>2339.5555742901374</v>
      </c>
      <c r="N2927" s="99">
        <v>819884.30353419401</v>
      </c>
      <c r="O2927" s="99">
        <v>602496.72842645796</v>
      </c>
      <c r="P2927" s="99">
        <v>112262.6936143012</v>
      </c>
      <c r="Q2927" s="99">
        <v>50729.420912893722</v>
      </c>
      <c r="R2927" s="99">
        <v>2281.2453526508357</v>
      </c>
      <c r="S2927" s="99">
        <v>767770.08830630372</v>
      </c>
      <c r="T2927" s="99">
        <v>21046.753922164589</v>
      </c>
      <c r="U2927" s="99">
        <v>344426.54195150232</v>
      </c>
      <c r="V2927" s="99">
        <v>1820303.9520636373</v>
      </c>
      <c r="W2927" s="99">
        <v>328716.72354456229</v>
      </c>
      <c r="X2927" s="99">
        <v>2514493.9714818667</v>
      </c>
      <c r="Y2927" s="99">
        <v>185025.78925764342</v>
      </c>
      <c r="Z2927" s="99">
        <v>3099.1112447650571</v>
      </c>
      <c r="AA2927" s="99">
        <v>188124.90050240848</v>
      </c>
      <c r="AB2927" s="99">
        <v>2400.9843422496988</v>
      </c>
      <c r="AC2927" s="99">
        <v>0</v>
      </c>
      <c r="AD2927" s="99">
        <v>0</v>
      </c>
    </row>
    <row r="2928" spans="4:30" hidden="1" outlineLevel="1" x14ac:dyDescent="0.2">
      <c r="D2928" s="86"/>
      <c r="F2928" s="91" t="s">
        <v>201</v>
      </c>
      <c r="G2928" s="86" t="s">
        <v>687</v>
      </c>
      <c r="H2928" s="92">
        <v>5023080.9999999981</v>
      </c>
      <c r="I2928" s="99">
        <v>2474284.2602872364</v>
      </c>
      <c r="J2928" s="99">
        <v>122312.71215784946</v>
      </c>
      <c r="K2928" s="99">
        <v>448024.45479661989</v>
      </c>
      <c r="L2928" s="99">
        <v>14102.219171986382</v>
      </c>
      <c r="M2928" s="99">
        <v>1322.4609892111243</v>
      </c>
      <c r="N2928" s="99">
        <v>463449.13495781738</v>
      </c>
      <c r="O2928" s="99">
        <v>340568.28067145887</v>
      </c>
      <c r="P2928" s="99">
        <v>63457.792787726547</v>
      </c>
      <c r="Q2928" s="99">
        <v>28675.394976641455</v>
      </c>
      <c r="R2928" s="99">
        <v>1289.5004584856986</v>
      </c>
      <c r="S2928" s="99">
        <v>433990.96889431257</v>
      </c>
      <c r="T2928" s="99">
        <v>11896.922354594662</v>
      </c>
      <c r="U2928" s="99">
        <v>194691.10731338555</v>
      </c>
      <c r="V2928" s="99">
        <v>1028947.9726684451</v>
      </c>
      <c r="W2928" s="99">
        <v>185810.94980865403</v>
      </c>
      <c r="X2928" s="99">
        <v>1421346.9521450792</v>
      </c>
      <c r="Y2928" s="99">
        <v>104587.97858028024</v>
      </c>
      <c r="Z2928" s="99">
        <v>1751.8086629213155</v>
      </c>
      <c r="AA2928" s="99">
        <v>106339.78724320156</v>
      </c>
      <c r="AB2928" s="99">
        <v>1357.1843145018563</v>
      </c>
      <c r="AC2928" s="99">
        <v>0</v>
      </c>
      <c r="AD2928" s="99">
        <v>0</v>
      </c>
    </row>
    <row r="2929" spans="4:30" hidden="1" outlineLevel="1" x14ac:dyDescent="0.2">
      <c r="D2929" s="86"/>
      <c r="F2929" s="91" t="s">
        <v>201</v>
      </c>
      <c r="G2929" s="86" t="s">
        <v>686</v>
      </c>
      <c r="H2929" s="92">
        <v>0</v>
      </c>
      <c r="I2929" s="99">
        <v>0</v>
      </c>
      <c r="J2929" s="99">
        <v>0</v>
      </c>
      <c r="K2929" s="99">
        <v>0</v>
      </c>
      <c r="L2929" s="99">
        <v>0</v>
      </c>
      <c r="M2929" s="99">
        <v>0</v>
      </c>
      <c r="N2929" s="99">
        <v>0</v>
      </c>
      <c r="O2929" s="99">
        <v>0</v>
      </c>
      <c r="P2929" s="99">
        <v>0</v>
      </c>
      <c r="Q2929" s="99">
        <v>0</v>
      </c>
      <c r="R2929" s="99">
        <v>0</v>
      </c>
      <c r="S2929" s="99">
        <v>0</v>
      </c>
      <c r="T2929" s="99">
        <v>0</v>
      </c>
      <c r="U2929" s="99">
        <v>0</v>
      </c>
      <c r="V2929" s="99">
        <v>0</v>
      </c>
      <c r="W2929" s="99">
        <v>0</v>
      </c>
      <c r="X2929" s="99">
        <v>0</v>
      </c>
      <c r="Y2929" s="99">
        <v>0</v>
      </c>
      <c r="Z2929" s="99">
        <v>0</v>
      </c>
      <c r="AA2929" s="99">
        <v>0</v>
      </c>
      <c r="AB2929" s="99">
        <v>0</v>
      </c>
      <c r="AC2929" s="99">
        <v>0</v>
      </c>
      <c r="AD2929" s="99">
        <v>0</v>
      </c>
    </row>
    <row r="2930" spans="4:30" hidden="1" outlineLevel="1" x14ac:dyDescent="0.2">
      <c r="D2930" s="86"/>
      <c r="F2930" s="91" t="s">
        <v>201</v>
      </c>
      <c r="G2930" s="86" t="s">
        <v>685</v>
      </c>
      <c r="H2930" s="92">
        <v>0</v>
      </c>
      <c r="I2930" s="99">
        <v>0</v>
      </c>
      <c r="J2930" s="99">
        <v>0</v>
      </c>
      <c r="K2930" s="99">
        <v>0</v>
      </c>
      <c r="L2930" s="99">
        <v>0</v>
      </c>
      <c r="M2930" s="99">
        <v>0</v>
      </c>
      <c r="N2930" s="99">
        <v>0</v>
      </c>
      <c r="O2930" s="99">
        <v>0</v>
      </c>
      <c r="P2930" s="99">
        <v>0</v>
      </c>
      <c r="Q2930" s="99">
        <v>0</v>
      </c>
      <c r="R2930" s="99">
        <v>0</v>
      </c>
      <c r="S2930" s="99">
        <v>0</v>
      </c>
      <c r="T2930" s="99">
        <v>0</v>
      </c>
      <c r="U2930" s="99">
        <v>0</v>
      </c>
      <c r="V2930" s="99">
        <v>0</v>
      </c>
      <c r="W2930" s="99">
        <v>0</v>
      </c>
      <c r="X2930" s="99">
        <v>0</v>
      </c>
      <c r="Y2930" s="99">
        <v>0</v>
      </c>
      <c r="Z2930" s="99">
        <v>0</v>
      </c>
      <c r="AA2930" s="99">
        <v>0</v>
      </c>
      <c r="AB2930" s="99">
        <v>0</v>
      </c>
      <c r="AC2930" s="99">
        <v>0</v>
      </c>
      <c r="AD2930" s="99">
        <v>0</v>
      </c>
    </row>
    <row r="2931" spans="4:30" hidden="1" outlineLevel="1" x14ac:dyDescent="0.2">
      <c r="D2931" s="86"/>
      <c r="F2931" s="91" t="s">
        <v>201</v>
      </c>
      <c r="G2931" s="86" t="s">
        <v>684</v>
      </c>
      <c r="H2931" s="92">
        <v>0</v>
      </c>
      <c r="I2931" s="99">
        <v>0</v>
      </c>
      <c r="J2931" s="99">
        <v>0</v>
      </c>
      <c r="K2931" s="99">
        <v>0</v>
      </c>
      <c r="L2931" s="99">
        <v>0</v>
      </c>
      <c r="M2931" s="99">
        <v>0</v>
      </c>
      <c r="N2931" s="99">
        <v>0</v>
      </c>
      <c r="O2931" s="99">
        <v>0</v>
      </c>
      <c r="P2931" s="99">
        <v>0</v>
      </c>
      <c r="Q2931" s="99">
        <v>0</v>
      </c>
      <c r="R2931" s="99">
        <v>0</v>
      </c>
      <c r="S2931" s="99">
        <v>0</v>
      </c>
      <c r="T2931" s="99">
        <v>0</v>
      </c>
      <c r="U2931" s="99">
        <v>0</v>
      </c>
      <c r="V2931" s="99">
        <v>0</v>
      </c>
      <c r="W2931" s="99">
        <v>0</v>
      </c>
      <c r="X2931" s="99">
        <v>0</v>
      </c>
      <c r="Y2931" s="99">
        <v>0</v>
      </c>
      <c r="Z2931" s="99">
        <v>0</v>
      </c>
      <c r="AA2931" s="99">
        <v>0</v>
      </c>
      <c r="AB2931" s="99">
        <v>0</v>
      </c>
      <c r="AC2931" s="99">
        <v>0</v>
      </c>
      <c r="AD2931" s="99">
        <v>0</v>
      </c>
    </row>
    <row r="2932" spans="4:30" hidden="1" outlineLevel="1" x14ac:dyDescent="0.2">
      <c r="D2932" s="86"/>
      <c r="F2932" s="91" t="s">
        <v>201</v>
      </c>
      <c r="G2932" s="86" t="s">
        <v>683</v>
      </c>
      <c r="H2932" s="92">
        <v>0</v>
      </c>
      <c r="I2932" s="99">
        <v>0</v>
      </c>
      <c r="J2932" s="99">
        <v>0</v>
      </c>
      <c r="K2932" s="99">
        <v>0</v>
      </c>
      <c r="L2932" s="99">
        <v>0</v>
      </c>
      <c r="M2932" s="99">
        <v>0</v>
      </c>
      <c r="N2932" s="99">
        <v>0</v>
      </c>
      <c r="O2932" s="99">
        <v>0</v>
      </c>
      <c r="P2932" s="99">
        <v>0</v>
      </c>
      <c r="Q2932" s="99">
        <v>0</v>
      </c>
      <c r="R2932" s="99">
        <v>0</v>
      </c>
      <c r="S2932" s="99">
        <v>0</v>
      </c>
      <c r="T2932" s="99">
        <v>0</v>
      </c>
      <c r="U2932" s="99">
        <v>0</v>
      </c>
      <c r="V2932" s="99">
        <v>0</v>
      </c>
      <c r="W2932" s="99">
        <v>0</v>
      </c>
      <c r="X2932" s="99">
        <v>0</v>
      </c>
      <c r="Y2932" s="99">
        <v>0</v>
      </c>
      <c r="Z2932" s="99">
        <v>0</v>
      </c>
      <c r="AA2932" s="99">
        <v>0</v>
      </c>
      <c r="AB2932" s="99">
        <v>0</v>
      </c>
      <c r="AC2932" s="99">
        <v>0</v>
      </c>
      <c r="AD2932" s="99">
        <v>0</v>
      </c>
    </row>
    <row r="2933" spans="4:30" hidden="1" outlineLevel="1" x14ac:dyDescent="0.2">
      <c r="D2933" s="86"/>
      <c r="F2933" s="91" t="s">
        <v>201</v>
      </c>
      <c r="G2933" s="86" t="s">
        <v>682</v>
      </c>
      <c r="H2933" s="92">
        <v>0</v>
      </c>
      <c r="I2933" s="99">
        <v>0</v>
      </c>
      <c r="J2933" s="99">
        <v>0</v>
      </c>
      <c r="K2933" s="99">
        <v>0</v>
      </c>
      <c r="L2933" s="99">
        <v>0</v>
      </c>
      <c r="M2933" s="99">
        <v>0</v>
      </c>
      <c r="N2933" s="99">
        <v>0</v>
      </c>
      <c r="O2933" s="99">
        <v>0</v>
      </c>
      <c r="P2933" s="99">
        <v>0</v>
      </c>
      <c r="Q2933" s="99">
        <v>0</v>
      </c>
      <c r="R2933" s="99">
        <v>0</v>
      </c>
      <c r="S2933" s="99">
        <v>0</v>
      </c>
      <c r="T2933" s="99">
        <v>0</v>
      </c>
      <c r="U2933" s="99">
        <v>0</v>
      </c>
      <c r="V2933" s="99">
        <v>0</v>
      </c>
      <c r="W2933" s="99">
        <v>0</v>
      </c>
      <c r="X2933" s="99">
        <v>0</v>
      </c>
      <c r="Y2933" s="99">
        <v>0</v>
      </c>
      <c r="Z2933" s="99">
        <v>0</v>
      </c>
      <c r="AA2933" s="99">
        <v>0</v>
      </c>
      <c r="AB2933" s="99">
        <v>0</v>
      </c>
      <c r="AC2933" s="99">
        <v>0</v>
      </c>
      <c r="AD2933" s="99">
        <v>0</v>
      </c>
    </row>
    <row r="2934" spans="4:30" hidden="1" outlineLevel="1" x14ac:dyDescent="0.2">
      <c r="D2934" s="86"/>
      <c r="F2934" s="91" t="s">
        <v>201</v>
      </c>
      <c r="G2934" s="86" t="s">
        <v>681</v>
      </c>
      <c r="H2934" s="92">
        <v>0</v>
      </c>
      <c r="I2934" s="99">
        <v>0</v>
      </c>
      <c r="J2934" s="99">
        <v>0</v>
      </c>
      <c r="K2934" s="99">
        <v>0</v>
      </c>
      <c r="L2934" s="99">
        <v>0</v>
      </c>
      <c r="M2934" s="99">
        <v>0</v>
      </c>
      <c r="N2934" s="99">
        <v>0</v>
      </c>
      <c r="O2934" s="99">
        <v>0</v>
      </c>
      <c r="P2934" s="99">
        <v>0</v>
      </c>
      <c r="Q2934" s="99">
        <v>0</v>
      </c>
      <c r="R2934" s="99">
        <v>0</v>
      </c>
      <c r="S2934" s="99">
        <v>0</v>
      </c>
      <c r="T2934" s="99">
        <v>0</v>
      </c>
      <c r="U2934" s="99">
        <v>0</v>
      </c>
      <c r="V2934" s="99">
        <v>0</v>
      </c>
      <c r="W2934" s="99">
        <v>0</v>
      </c>
      <c r="X2934" s="99">
        <v>0</v>
      </c>
      <c r="Y2934" s="99">
        <v>0</v>
      </c>
      <c r="Z2934" s="99">
        <v>0</v>
      </c>
      <c r="AA2934" s="99">
        <v>0</v>
      </c>
      <c r="AB2934" s="99">
        <v>0</v>
      </c>
      <c r="AC2934" s="99">
        <v>0</v>
      </c>
      <c r="AD2934" s="99">
        <v>0</v>
      </c>
    </row>
    <row r="2935" spans="4:30" collapsed="1" x14ac:dyDescent="0.2">
      <c r="D2935" s="86" t="s">
        <v>262</v>
      </c>
      <c r="E2935" s="104">
        <v>5023081</v>
      </c>
      <c r="F2935" s="102" t="s">
        <v>201</v>
      </c>
      <c r="G2935" s="86" t="s">
        <v>679</v>
      </c>
      <c r="H2935" s="92">
        <v>5023080.9999999981</v>
      </c>
      <c r="I2935" s="99">
        <v>2474284.2602872364</v>
      </c>
      <c r="J2935" s="99">
        <v>122312.71215784946</v>
      </c>
      <c r="K2935" s="99">
        <v>448024.45479661989</v>
      </c>
      <c r="L2935" s="99">
        <v>14102.219171986382</v>
      </c>
      <c r="M2935" s="99">
        <v>1322.4609892111243</v>
      </c>
      <c r="N2935" s="99">
        <v>463449.13495781738</v>
      </c>
      <c r="O2935" s="99">
        <v>340568.28067145887</v>
      </c>
      <c r="P2935" s="99">
        <v>63457.792787726547</v>
      </c>
      <c r="Q2935" s="99">
        <v>28675.394976641455</v>
      </c>
      <c r="R2935" s="99">
        <v>1289.5004584856986</v>
      </c>
      <c r="S2935" s="99">
        <v>433990.96889431257</v>
      </c>
      <c r="T2935" s="99">
        <v>11896.922354594662</v>
      </c>
      <c r="U2935" s="99">
        <v>194691.10731338555</v>
      </c>
      <c r="V2935" s="99">
        <v>1028947.9726684451</v>
      </c>
      <c r="W2935" s="99">
        <v>185810.94980865403</v>
      </c>
      <c r="X2935" s="99">
        <v>1421346.9521450792</v>
      </c>
      <c r="Y2935" s="99">
        <v>104587.97858028024</v>
      </c>
      <c r="Z2935" s="99">
        <v>1751.8086629213155</v>
      </c>
      <c r="AA2935" s="99">
        <v>106339.78724320156</v>
      </c>
      <c r="AB2935" s="99">
        <v>1357.1843145018563</v>
      </c>
      <c r="AC2935" s="99">
        <v>0</v>
      </c>
      <c r="AD2935" s="99">
        <v>0</v>
      </c>
    </row>
    <row r="2936" spans="4:30" hidden="1" outlineLevel="1" x14ac:dyDescent="0.2">
      <c r="D2936" s="86"/>
      <c r="F2936" s="91" t="s">
        <v>201</v>
      </c>
      <c r="G2936" s="86" t="s">
        <v>687</v>
      </c>
      <c r="H2936" s="92">
        <v>2006789.9999999995</v>
      </c>
      <c r="I2936" s="99">
        <v>988510.61941900267</v>
      </c>
      <c r="J2936" s="99">
        <v>48865.612087730762</v>
      </c>
      <c r="K2936" s="99">
        <v>178991.93655075616</v>
      </c>
      <c r="L2936" s="99">
        <v>5634.0306700510209</v>
      </c>
      <c r="M2936" s="99">
        <v>528.34136828352803</v>
      </c>
      <c r="N2936" s="99">
        <v>185154.30858909071</v>
      </c>
      <c r="O2936" s="99">
        <v>136061.71590079414</v>
      </c>
      <c r="P2936" s="99">
        <v>25352.26168729546</v>
      </c>
      <c r="Q2936" s="99">
        <v>11456.21499736403</v>
      </c>
      <c r="R2936" s="99">
        <v>515.17318257151635</v>
      </c>
      <c r="S2936" s="99">
        <v>173385.36576802513</v>
      </c>
      <c r="T2936" s="99">
        <v>4752.9842365625846</v>
      </c>
      <c r="U2936" s="99">
        <v>77781.777209132997</v>
      </c>
      <c r="V2936" s="99">
        <v>411078.87809718953</v>
      </c>
      <c r="W2936" s="99">
        <v>74234.032054531635</v>
      </c>
      <c r="X2936" s="99">
        <v>567847.67159741675</v>
      </c>
      <c r="Y2936" s="99">
        <v>41784.337050332375</v>
      </c>
      <c r="Z2936" s="99">
        <v>699.87167371258136</v>
      </c>
      <c r="AA2936" s="99">
        <v>42484.208724044955</v>
      </c>
      <c r="AB2936" s="99">
        <v>542.21381468847107</v>
      </c>
      <c r="AC2936" s="99">
        <v>0</v>
      </c>
      <c r="AD2936" s="99">
        <v>0</v>
      </c>
    </row>
    <row r="2937" spans="4:30" hidden="1" outlineLevel="1" x14ac:dyDescent="0.2">
      <c r="D2937" s="86"/>
      <c r="F2937" s="91" t="s">
        <v>201</v>
      </c>
      <c r="G2937" s="86" t="s">
        <v>686</v>
      </c>
      <c r="H2937" s="92">
        <v>0</v>
      </c>
      <c r="I2937" s="99">
        <v>0</v>
      </c>
      <c r="J2937" s="99">
        <v>0</v>
      </c>
      <c r="K2937" s="99">
        <v>0</v>
      </c>
      <c r="L2937" s="99">
        <v>0</v>
      </c>
      <c r="M2937" s="99">
        <v>0</v>
      </c>
      <c r="N2937" s="99">
        <v>0</v>
      </c>
      <c r="O2937" s="99">
        <v>0</v>
      </c>
      <c r="P2937" s="99">
        <v>0</v>
      </c>
      <c r="Q2937" s="99">
        <v>0</v>
      </c>
      <c r="R2937" s="99">
        <v>0</v>
      </c>
      <c r="S2937" s="99">
        <v>0</v>
      </c>
      <c r="T2937" s="99">
        <v>0</v>
      </c>
      <c r="U2937" s="99">
        <v>0</v>
      </c>
      <c r="V2937" s="99">
        <v>0</v>
      </c>
      <c r="W2937" s="99">
        <v>0</v>
      </c>
      <c r="X2937" s="99">
        <v>0</v>
      </c>
      <c r="Y2937" s="99">
        <v>0</v>
      </c>
      <c r="Z2937" s="99">
        <v>0</v>
      </c>
      <c r="AA2937" s="99">
        <v>0</v>
      </c>
      <c r="AB2937" s="99">
        <v>0</v>
      </c>
      <c r="AC2937" s="99">
        <v>0</v>
      </c>
      <c r="AD2937" s="99">
        <v>0</v>
      </c>
    </row>
    <row r="2938" spans="4:30" hidden="1" outlineLevel="1" x14ac:dyDescent="0.2">
      <c r="D2938" s="86"/>
      <c r="F2938" s="91" t="s">
        <v>201</v>
      </c>
      <c r="G2938" s="86" t="s">
        <v>685</v>
      </c>
      <c r="H2938" s="92">
        <v>0</v>
      </c>
      <c r="I2938" s="99">
        <v>0</v>
      </c>
      <c r="J2938" s="99">
        <v>0</v>
      </c>
      <c r="K2938" s="99">
        <v>0</v>
      </c>
      <c r="L2938" s="99">
        <v>0</v>
      </c>
      <c r="M2938" s="99">
        <v>0</v>
      </c>
      <c r="N2938" s="99">
        <v>0</v>
      </c>
      <c r="O2938" s="99">
        <v>0</v>
      </c>
      <c r="P2938" s="99">
        <v>0</v>
      </c>
      <c r="Q2938" s="99">
        <v>0</v>
      </c>
      <c r="R2938" s="99">
        <v>0</v>
      </c>
      <c r="S2938" s="99">
        <v>0</v>
      </c>
      <c r="T2938" s="99">
        <v>0</v>
      </c>
      <c r="U2938" s="99">
        <v>0</v>
      </c>
      <c r="V2938" s="99">
        <v>0</v>
      </c>
      <c r="W2938" s="99">
        <v>0</v>
      </c>
      <c r="X2938" s="99">
        <v>0</v>
      </c>
      <c r="Y2938" s="99">
        <v>0</v>
      </c>
      <c r="Z2938" s="99">
        <v>0</v>
      </c>
      <c r="AA2938" s="99">
        <v>0</v>
      </c>
      <c r="AB2938" s="99">
        <v>0</v>
      </c>
      <c r="AC2938" s="99">
        <v>0</v>
      </c>
      <c r="AD2938" s="99">
        <v>0</v>
      </c>
    </row>
    <row r="2939" spans="4:30" hidden="1" outlineLevel="1" x14ac:dyDescent="0.2">
      <c r="D2939" s="86"/>
      <c r="F2939" s="91" t="s">
        <v>201</v>
      </c>
      <c r="G2939" s="86" t="s">
        <v>684</v>
      </c>
      <c r="H2939" s="92">
        <v>0</v>
      </c>
      <c r="I2939" s="99">
        <v>0</v>
      </c>
      <c r="J2939" s="99">
        <v>0</v>
      </c>
      <c r="K2939" s="99">
        <v>0</v>
      </c>
      <c r="L2939" s="99">
        <v>0</v>
      </c>
      <c r="M2939" s="99">
        <v>0</v>
      </c>
      <c r="N2939" s="99">
        <v>0</v>
      </c>
      <c r="O2939" s="99">
        <v>0</v>
      </c>
      <c r="P2939" s="99">
        <v>0</v>
      </c>
      <c r="Q2939" s="99">
        <v>0</v>
      </c>
      <c r="R2939" s="99">
        <v>0</v>
      </c>
      <c r="S2939" s="99">
        <v>0</v>
      </c>
      <c r="T2939" s="99">
        <v>0</v>
      </c>
      <c r="U2939" s="99">
        <v>0</v>
      </c>
      <c r="V2939" s="99">
        <v>0</v>
      </c>
      <c r="W2939" s="99">
        <v>0</v>
      </c>
      <c r="X2939" s="99">
        <v>0</v>
      </c>
      <c r="Y2939" s="99">
        <v>0</v>
      </c>
      <c r="Z2939" s="99">
        <v>0</v>
      </c>
      <c r="AA2939" s="99">
        <v>0</v>
      </c>
      <c r="AB2939" s="99">
        <v>0</v>
      </c>
      <c r="AC2939" s="99">
        <v>0</v>
      </c>
      <c r="AD2939" s="99">
        <v>0</v>
      </c>
    </row>
    <row r="2940" spans="4:30" hidden="1" outlineLevel="1" x14ac:dyDescent="0.2">
      <c r="D2940" s="86"/>
      <c r="F2940" s="91" t="s">
        <v>201</v>
      </c>
      <c r="G2940" s="86" t="s">
        <v>683</v>
      </c>
      <c r="H2940" s="92">
        <v>0</v>
      </c>
      <c r="I2940" s="99">
        <v>0</v>
      </c>
      <c r="J2940" s="99">
        <v>0</v>
      </c>
      <c r="K2940" s="99">
        <v>0</v>
      </c>
      <c r="L2940" s="99">
        <v>0</v>
      </c>
      <c r="M2940" s="99">
        <v>0</v>
      </c>
      <c r="N2940" s="99">
        <v>0</v>
      </c>
      <c r="O2940" s="99">
        <v>0</v>
      </c>
      <c r="P2940" s="99">
        <v>0</v>
      </c>
      <c r="Q2940" s="99">
        <v>0</v>
      </c>
      <c r="R2940" s="99">
        <v>0</v>
      </c>
      <c r="S2940" s="99">
        <v>0</v>
      </c>
      <c r="T2940" s="99">
        <v>0</v>
      </c>
      <c r="U2940" s="99">
        <v>0</v>
      </c>
      <c r="V2940" s="99">
        <v>0</v>
      </c>
      <c r="W2940" s="99">
        <v>0</v>
      </c>
      <c r="X2940" s="99">
        <v>0</v>
      </c>
      <c r="Y2940" s="99">
        <v>0</v>
      </c>
      <c r="Z2940" s="99">
        <v>0</v>
      </c>
      <c r="AA2940" s="99">
        <v>0</v>
      </c>
      <c r="AB2940" s="99">
        <v>0</v>
      </c>
      <c r="AC2940" s="99">
        <v>0</v>
      </c>
      <c r="AD2940" s="99">
        <v>0</v>
      </c>
    </row>
    <row r="2941" spans="4:30" hidden="1" outlineLevel="1" x14ac:dyDescent="0.2">
      <c r="D2941" s="86"/>
      <c r="F2941" s="91" t="s">
        <v>201</v>
      </c>
      <c r="G2941" s="86" t="s">
        <v>682</v>
      </c>
      <c r="H2941" s="92">
        <v>0</v>
      </c>
      <c r="I2941" s="99">
        <v>0</v>
      </c>
      <c r="J2941" s="99">
        <v>0</v>
      </c>
      <c r="K2941" s="99">
        <v>0</v>
      </c>
      <c r="L2941" s="99">
        <v>0</v>
      </c>
      <c r="M2941" s="99">
        <v>0</v>
      </c>
      <c r="N2941" s="99">
        <v>0</v>
      </c>
      <c r="O2941" s="99">
        <v>0</v>
      </c>
      <c r="P2941" s="99">
        <v>0</v>
      </c>
      <c r="Q2941" s="99">
        <v>0</v>
      </c>
      <c r="R2941" s="99">
        <v>0</v>
      </c>
      <c r="S2941" s="99">
        <v>0</v>
      </c>
      <c r="T2941" s="99">
        <v>0</v>
      </c>
      <c r="U2941" s="99">
        <v>0</v>
      </c>
      <c r="V2941" s="99">
        <v>0</v>
      </c>
      <c r="W2941" s="99">
        <v>0</v>
      </c>
      <c r="X2941" s="99">
        <v>0</v>
      </c>
      <c r="Y2941" s="99">
        <v>0</v>
      </c>
      <c r="Z2941" s="99">
        <v>0</v>
      </c>
      <c r="AA2941" s="99">
        <v>0</v>
      </c>
      <c r="AB2941" s="99">
        <v>0</v>
      </c>
      <c r="AC2941" s="99">
        <v>0</v>
      </c>
      <c r="AD2941" s="99">
        <v>0</v>
      </c>
    </row>
    <row r="2942" spans="4:30" hidden="1" outlineLevel="1" x14ac:dyDescent="0.2">
      <c r="D2942" s="86"/>
      <c r="F2942" s="91" t="s">
        <v>201</v>
      </c>
      <c r="G2942" s="86" t="s">
        <v>681</v>
      </c>
      <c r="H2942" s="92">
        <v>0</v>
      </c>
      <c r="I2942" s="99">
        <v>0</v>
      </c>
      <c r="J2942" s="99">
        <v>0</v>
      </c>
      <c r="K2942" s="99">
        <v>0</v>
      </c>
      <c r="L2942" s="99">
        <v>0</v>
      </c>
      <c r="M2942" s="99">
        <v>0</v>
      </c>
      <c r="N2942" s="99">
        <v>0</v>
      </c>
      <c r="O2942" s="99">
        <v>0</v>
      </c>
      <c r="P2942" s="99">
        <v>0</v>
      </c>
      <c r="Q2942" s="99">
        <v>0</v>
      </c>
      <c r="R2942" s="99">
        <v>0</v>
      </c>
      <c r="S2942" s="99">
        <v>0</v>
      </c>
      <c r="T2942" s="99">
        <v>0</v>
      </c>
      <c r="U2942" s="99">
        <v>0</v>
      </c>
      <c r="V2942" s="99">
        <v>0</v>
      </c>
      <c r="W2942" s="99">
        <v>0</v>
      </c>
      <c r="X2942" s="99">
        <v>0</v>
      </c>
      <c r="Y2942" s="99">
        <v>0</v>
      </c>
      <c r="Z2942" s="99">
        <v>0</v>
      </c>
      <c r="AA2942" s="99">
        <v>0</v>
      </c>
      <c r="AB2942" s="99">
        <v>0</v>
      </c>
      <c r="AC2942" s="99">
        <v>0</v>
      </c>
      <c r="AD2942" s="99">
        <v>0</v>
      </c>
    </row>
    <row r="2943" spans="4:30" collapsed="1" x14ac:dyDescent="0.2">
      <c r="D2943" s="86" t="s">
        <v>261</v>
      </c>
      <c r="E2943" s="104">
        <v>2006790</v>
      </c>
      <c r="F2943" s="102" t="s">
        <v>201</v>
      </c>
      <c r="G2943" s="86" t="s">
        <v>679</v>
      </c>
      <c r="H2943" s="92">
        <v>2006789.9999999995</v>
      </c>
      <c r="I2943" s="99">
        <v>988510.61941900267</v>
      </c>
      <c r="J2943" s="99">
        <v>48865.612087730762</v>
      </c>
      <c r="K2943" s="99">
        <v>178991.93655075616</v>
      </c>
      <c r="L2943" s="99">
        <v>5634.0306700510209</v>
      </c>
      <c r="M2943" s="99">
        <v>528.34136828352803</v>
      </c>
      <c r="N2943" s="99">
        <v>185154.30858909071</v>
      </c>
      <c r="O2943" s="99">
        <v>136061.71590079414</v>
      </c>
      <c r="P2943" s="99">
        <v>25352.26168729546</v>
      </c>
      <c r="Q2943" s="99">
        <v>11456.21499736403</v>
      </c>
      <c r="R2943" s="99">
        <v>515.17318257151635</v>
      </c>
      <c r="S2943" s="99">
        <v>173385.36576802513</v>
      </c>
      <c r="T2943" s="99">
        <v>4752.9842365625846</v>
      </c>
      <c r="U2943" s="99">
        <v>77781.777209132997</v>
      </c>
      <c r="V2943" s="99">
        <v>411078.87809718953</v>
      </c>
      <c r="W2943" s="99">
        <v>74234.032054531635</v>
      </c>
      <c r="X2943" s="99">
        <v>567847.67159741675</v>
      </c>
      <c r="Y2943" s="99">
        <v>41784.337050332375</v>
      </c>
      <c r="Z2943" s="99">
        <v>699.87167371258136</v>
      </c>
      <c r="AA2943" s="99">
        <v>42484.208724044955</v>
      </c>
      <c r="AB2943" s="99">
        <v>542.21381468847107</v>
      </c>
      <c r="AC2943" s="99">
        <v>0</v>
      </c>
      <c r="AD2943" s="99">
        <v>0</v>
      </c>
    </row>
    <row r="2944" spans="4:30" hidden="1" outlineLevel="1" x14ac:dyDescent="0.2">
      <c r="D2944" s="86"/>
      <c r="F2944" s="91" t="s">
        <v>199</v>
      </c>
      <c r="G2944" s="86" t="s">
        <v>687</v>
      </c>
      <c r="H2944" s="92">
        <v>0</v>
      </c>
      <c r="I2944" s="99">
        <v>0</v>
      </c>
      <c r="J2944" s="99">
        <v>0</v>
      </c>
      <c r="K2944" s="99">
        <v>0</v>
      </c>
      <c r="L2944" s="99">
        <v>0</v>
      </c>
      <c r="M2944" s="99">
        <v>0</v>
      </c>
      <c r="N2944" s="99">
        <v>0</v>
      </c>
      <c r="O2944" s="99">
        <v>0</v>
      </c>
      <c r="P2944" s="99">
        <v>0</v>
      </c>
      <c r="Q2944" s="99">
        <v>0</v>
      </c>
      <c r="R2944" s="99">
        <v>0</v>
      </c>
      <c r="S2944" s="99">
        <v>0</v>
      </c>
      <c r="T2944" s="99">
        <v>0</v>
      </c>
      <c r="U2944" s="99">
        <v>0</v>
      </c>
      <c r="V2944" s="99">
        <v>0</v>
      </c>
      <c r="W2944" s="99">
        <v>0</v>
      </c>
      <c r="X2944" s="99">
        <v>0</v>
      </c>
      <c r="Y2944" s="99">
        <v>0</v>
      </c>
      <c r="Z2944" s="99">
        <v>0</v>
      </c>
      <c r="AA2944" s="99">
        <v>0</v>
      </c>
      <c r="AB2944" s="99">
        <v>0</v>
      </c>
      <c r="AC2944" s="99">
        <v>0</v>
      </c>
      <c r="AD2944" s="99">
        <v>0</v>
      </c>
    </row>
    <row r="2945" spans="4:30" hidden="1" outlineLevel="1" x14ac:dyDescent="0.2">
      <c r="D2945" s="86"/>
      <c r="F2945" s="91" t="s">
        <v>199</v>
      </c>
      <c r="G2945" s="86" t="s">
        <v>686</v>
      </c>
      <c r="H2945" s="92">
        <v>0</v>
      </c>
      <c r="I2945" s="99">
        <v>0</v>
      </c>
      <c r="J2945" s="99">
        <v>0</v>
      </c>
      <c r="K2945" s="99">
        <v>0</v>
      </c>
      <c r="L2945" s="99">
        <v>0</v>
      </c>
      <c r="M2945" s="99">
        <v>0</v>
      </c>
      <c r="N2945" s="99">
        <v>0</v>
      </c>
      <c r="O2945" s="99">
        <v>0</v>
      </c>
      <c r="P2945" s="99">
        <v>0</v>
      </c>
      <c r="Q2945" s="99">
        <v>0</v>
      </c>
      <c r="R2945" s="99">
        <v>0</v>
      </c>
      <c r="S2945" s="99">
        <v>0</v>
      </c>
      <c r="T2945" s="99">
        <v>0</v>
      </c>
      <c r="U2945" s="99">
        <v>0</v>
      </c>
      <c r="V2945" s="99">
        <v>0</v>
      </c>
      <c r="W2945" s="99">
        <v>0</v>
      </c>
      <c r="X2945" s="99">
        <v>0</v>
      </c>
      <c r="Y2945" s="99">
        <v>0</v>
      </c>
      <c r="Z2945" s="99">
        <v>0</v>
      </c>
      <c r="AA2945" s="99">
        <v>0</v>
      </c>
      <c r="AB2945" s="99">
        <v>0</v>
      </c>
      <c r="AC2945" s="99">
        <v>0</v>
      </c>
      <c r="AD2945" s="99">
        <v>0</v>
      </c>
    </row>
    <row r="2946" spans="4:30" hidden="1" outlineLevel="1" x14ac:dyDescent="0.2">
      <c r="D2946" s="86"/>
      <c r="F2946" s="91" t="s">
        <v>199</v>
      </c>
      <c r="G2946" s="86" t="s">
        <v>685</v>
      </c>
      <c r="H2946" s="92">
        <v>0</v>
      </c>
      <c r="I2946" s="99">
        <v>0</v>
      </c>
      <c r="J2946" s="99">
        <v>0</v>
      </c>
      <c r="K2946" s="99">
        <v>0</v>
      </c>
      <c r="L2946" s="99">
        <v>0</v>
      </c>
      <c r="M2946" s="99">
        <v>0</v>
      </c>
      <c r="N2946" s="99">
        <v>0</v>
      </c>
      <c r="O2946" s="99">
        <v>0</v>
      </c>
      <c r="P2946" s="99">
        <v>0</v>
      </c>
      <c r="Q2946" s="99">
        <v>0</v>
      </c>
      <c r="R2946" s="99">
        <v>0</v>
      </c>
      <c r="S2946" s="99">
        <v>0</v>
      </c>
      <c r="T2946" s="99">
        <v>0</v>
      </c>
      <c r="U2946" s="99">
        <v>0</v>
      </c>
      <c r="V2946" s="99">
        <v>0</v>
      </c>
      <c r="W2946" s="99">
        <v>0</v>
      </c>
      <c r="X2946" s="99">
        <v>0</v>
      </c>
      <c r="Y2946" s="99">
        <v>0</v>
      </c>
      <c r="Z2946" s="99">
        <v>0</v>
      </c>
      <c r="AA2946" s="99">
        <v>0</v>
      </c>
      <c r="AB2946" s="99">
        <v>0</v>
      </c>
      <c r="AC2946" s="99">
        <v>0</v>
      </c>
      <c r="AD2946" s="99">
        <v>0</v>
      </c>
    </row>
    <row r="2947" spans="4:30" hidden="1" outlineLevel="1" x14ac:dyDescent="0.2">
      <c r="D2947" s="86"/>
      <c r="F2947" s="91" t="s">
        <v>199</v>
      </c>
      <c r="G2947" s="86" t="s">
        <v>684</v>
      </c>
      <c r="H2947" s="92">
        <v>0</v>
      </c>
      <c r="I2947" s="99">
        <v>0</v>
      </c>
      <c r="J2947" s="99">
        <v>0</v>
      </c>
      <c r="K2947" s="99">
        <v>0</v>
      </c>
      <c r="L2947" s="99">
        <v>0</v>
      </c>
      <c r="M2947" s="99">
        <v>0</v>
      </c>
      <c r="N2947" s="99">
        <v>0</v>
      </c>
      <c r="O2947" s="99">
        <v>0</v>
      </c>
      <c r="P2947" s="99">
        <v>0</v>
      </c>
      <c r="Q2947" s="99">
        <v>0</v>
      </c>
      <c r="R2947" s="99">
        <v>0</v>
      </c>
      <c r="S2947" s="99">
        <v>0</v>
      </c>
      <c r="T2947" s="99">
        <v>0</v>
      </c>
      <c r="U2947" s="99">
        <v>0</v>
      </c>
      <c r="V2947" s="99">
        <v>0</v>
      </c>
      <c r="W2947" s="99">
        <v>0</v>
      </c>
      <c r="X2947" s="99">
        <v>0</v>
      </c>
      <c r="Y2947" s="99">
        <v>0</v>
      </c>
      <c r="Z2947" s="99">
        <v>0</v>
      </c>
      <c r="AA2947" s="99">
        <v>0</v>
      </c>
      <c r="AB2947" s="99">
        <v>0</v>
      </c>
      <c r="AC2947" s="99">
        <v>0</v>
      </c>
      <c r="AD2947" s="99">
        <v>0</v>
      </c>
    </row>
    <row r="2948" spans="4:30" hidden="1" outlineLevel="1" x14ac:dyDescent="0.2">
      <c r="D2948" s="86"/>
      <c r="F2948" s="91" t="s">
        <v>199</v>
      </c>
      <c r="G2948" s="86" t="s">
        <v>683</v>
      </c>
      <c r="H2948" s="92">
        <v>0</v>
      </c>
      <c r="I2948" s="99">
        <v>0</v>
      </c>
      <c r="J2948" s="99">
        <v>0</v>
      </c>
      <c r="K2948" s="99">
        <v>0</v>
      </c>
      <c r="L2948" s="99">
        <v>0</v>
      </c>
      <c r="M2948" s="99">
        <v>0</v>
      </c>
      <c r="N2948" s="99">
        <v>0</v>
      </c>
      <c r="O2948" s="99">
        <v>0</v>
      </c>
      <c r="P2948" s="99">
        <v>0</v>
      </c>
      <c r="Q2948" s="99">
        <v>0</v>
      </c>
      <c r="R2948" s="99">
        <v>0</v>
      </c>
      <c r="S2948" s="99">
        <v>0</v>
      </c>
      <c r="T2948" s="99">
        <v>0</v>
      </c>
      <c r="U2948" s="99">
        <v>0</v>
      </c>
      <c r="V2948" s="99">
        <v>0</v>
      </c>
      <c r="W2948" s="99">
        <v>0</v>
      </c>
      <c r="X2948" s="99">
        <v>0</v>
      </c>
      <c r="Y2948" s="99">
        <v>0</v>
      </c>
      <c r="Z2948" s="99">
        <v>0</v>
      </c>
      <c r="AA2948" s="99">
        <v>0</v>
      </c>
      <c r="AB2948" s="99">
        <v>0</v>
      </c>
      <c r="AC2948" s="99">
        <v>0</v>
      </c>
      <c r="AD2948" s="99">
        <v>0</v>
      </c>
    </row>
    <row r="2949" spans="4:30" hidden="1" outlineLevel="1" x14ac:dyDescent="0.2">
      <c r="D2949" s="86"/>
      <c r="F2949" s="91" t="s">
        <v>199</v>
      </c>
      <c r="G2949" s="86" t="s">
        <v>682</v>
      </c>
      <c r="H2949" s="92">
        <v>-86098.999999999971</v>
      </c>
      <c r="I2949" s="99">
        <v>-32306.677113626771</v>
      </c>
      <c r="J2949" s="99">
        <v>-2093.6814360789385</v>
      </c>
      <c r="K2949" s="99">
        <v>-7024.5281809239495</v>
      </c>
      <c r="L2949" s="99">
        <v>-223.25545290831633</v>
      </c>
      <c r="M2949" s="99">
        <v>-20.581542855025805</v>
      </c>
      <c r="N2949" s="99">
        <v>-7268.3651766872918</v>
      </c>
      <c r="O2949" s="99">
        <v>-6404.3603576081423</v>
      </c>
      <c r="P2949" s="99">
        <v>-1187.24517973875</v>
      </c>
      <c r="Q2949" s="99">
        <v>-539.45382103248039</v>
      </c>
      <c r="R2949" s="99">
        <v>-24.995127891277523</v>
      </c>
      <c r="S2949" s="99">
        <v>-8156.0544862706502</v>
      </c>
      <c r="T2949" s="99">
        <v>-245.42722514213347</v>
      </c>
      <c r="U2949" s="99">
        <v>-4309.3344039734247</v>
      </c>
      <c r="V2949" s="99">
        <v>-24466.611601196182</v>
      </c>
      <c r="W2949" s="99">
        <v>-4641.8888535394117</v>
      </c>
      <c r="X2949" s="99">
        <v>-33663.26208385115</v>
      </c>
      <c r="Y2949" s="99">
        <v>-1735.134270517683</v>
      </c>
      <c r="Z2949" s="99">
        <v>-28.245219851958577</v>
      </c>
      <c r="AA2949" s="99">
        <v>-1763.3794903696416</v>
      </c>
      <c r="AB2949" s="99">
        <v>-31.505270688491805</v>
      </c>
      <c r="AC2949" s="99">
        <v>-681.25929052112076</v>
      </c>
      <c r="AD2949" s="99">
        <v>-134.81565190592866</v>
      </c>
    </row>
    <row r="2950" spans="4:30" hidden="1" outlineLevel="1" x14ac:dyDescent="0.2">
      <c r="D2950" s="86"/>
      <c r="F2950" s="91" t="s">
        <v>199</v>
      </c>
      <c r="G2950" s="86" t="s">
        <v>681</v>
      </c>
      <c r="H2950" s="92">
        <v>0</v>
      </c>
      <c r="I2950" s="99">
        <v>0</v>
      </c>
      <c r="J2950" s="99">
        <v>0</v>
      </c>
      <c r="K2950" s="99">
        <v>0</v>
      </c>
      <c r="L2950" s="99">
        <v>0</v>
      </c>
      <c r="M2950" s="99">
        <v>0</v>
      </c>
      <c r="N2950" s="99">
        <v>0</v>
      </c>
      <c r="O2950" s="99">
        <v>0</v>
      </c>
      <c r="P2950" s="99">
        <v>0</v>
      </c>
      <c r="Q2950" s="99">
        <v>0</v>
      </c>
      <c r="R2950" s="99">
        <v>0</v>
      </c>
      <c r="S2950" s="99">
        <v>0</v>
      </c>
      <c r="T2950" s="99">
        <v>0</v>
      </c>
      <c r="U2950" s="99">
        <v>0</v>
      </c>
      <c r="V2950" s="99">
        <v>0</v>
      </c>
      <c r="W2950" s="99">
        <v>0</v>
      </c>
      <c r="X2950" s="99">
        <v>0</v>
      </c>
      <c r="Y2950" s="99">
        <v>0</v>
      </c>
      <c r="Z2950" s="99">
        <v>0</v>
      </c>
      <c r="AA2950" s="99">
        <v>0</v>
      </c>
      <c r="AB2950" s="99">
        <v>0</v>
      </c>
      <c r="AC2950" s="99">
        <v>0</v>
      </c>
      <c r="AD2950" s="99">
        <v>0</v>
      </c>
    </row>
    <row r="2951" spans="4:30" collapsed="1" x14ac:dyDescent="0.2">
      <c r="D2951" s="86" t="s">
        <v>260</v>
      </c>
      <c r="E2951" s="104">
        <v>-86099</v>
      </c>
      <c r="F2951" s="102" t="s">
        <v>199</v>
      </c>
      <c r="G2951" s="86" t="s">
        <v>679</v>
      </c>
      <c r="H2951" s="92">
        <v>-86098.999999999971</v>
      </c>
      <c r="I2951" s="99">
        <v>-32306.677113626771</v>
      </c>
      <c r="J2951" s="99">
        <v>-2093.6814360789385</v>
      </c>
      <c r="K2951" s="99">
        <v>-7024.5281809239495</v>
      </c>
      <c r="L2951" s="99">
        <v>-223.25545290831633</v>
      </c>
      <c r="M2951" s="99">
        <v>-20.581542855025805</v>
      </c>
      <c r="N2951" s="99">
        <v>-7268.3651766872918</v>
      </c>
      <c r="O2951" s="99">
        <v>-6404.3603576081423</v>
      </c>
      <c r="P2951" s="99">
        <v>-1187.24517973875</v>
      </c>
      <c r="Q2951" s="99">
        <v>-539.45382103248039</v>
      </c>
      <c r="R2951" s="99">
        <v>-24.995127891277523</v>
      </c>
      <c r="S2951" s="99">
        <v>-8156.0544862706502</v>
      </c>
      <c r="T2951" s="99">
        <v>-245.42722514213347</v>
      </c>
      <c r="U2951" s="99">
        <v>-4309.3344039734247</v>
      </c>
      <c r="V2951" s="99">
        <v>-24466.611601196182</v>
      </c>
      <c r="W2951" s="99">
        <v>-4641.8888535394117</v>
      </c>
      <c r="X2951" s="99">
        <v>-33663.26208385115</v>
      </c>
      <c r="Y2951" s="99">
        <v>-1735.134270517683</v>
      </c>
      <c r="Z2951" s="99">
        <v>-28.245219851958577</v>
      </c>
      <c r="AA2951" s="99">
        <v>-1763.3794903696416</v>
      </c>
      <c r="AB2951" s="99">
        <v>-31.505270688491805</v>
      </c>
      <c r="AC2951" s="99">
        <v>-681.25929052112076</v>
      </c>
      <c r="AD2951" s="99">
        <v>-134.81565190592866</v>
      </c>
    </row>
    <row r="2952" spans="4:30" hidden="1" outlineLevel="1" x14ac:dyDescent="0.2">
      <c r="D2952" s="86"/>
      <c r="F2952" s="91" t="s">
        <v>199</v>
      </c>
      <c r="G2952" s="86" t="s">
        <v>687</v>
      </c>
      <c r="H2952" s="92">
        <v>0</v>
      </c>
      <c r="I2952" s="99">
        <v>0</v>
      </c>
      <c r="J2952" s="99">
        <v>0</v>
      </c>
      <c r="K2952" s="99">
        <v>0</v>
      </c>
      <c r="L2952" s="99">
        <v>0</v>
      </c>
      <c r="M2952" s="99">
        <v>0</v>
      </c>
      <c r="N2952" s="99">
        <v>0</v>
      </c>
      <c r="O2952" s="99">
        <v>0</v>
      </c>
      <c r="P2952" s="99">
        <v>0</v>
      </c>
      <c r="Q2952" s="99">
        <v>0</v>
      </c>
      <c r="R2952" s="99">
        <v>0</v>
      </c>
      <c r="S2952" s="99">
        <v>0</v>
      </c>
      <c r="T2952" s="99">
        <v>0</v>
      </c>
      <c r="U2952" s="99">
        <v>0</v>
      </c>
      <c r="V2952" s="99">
        <v>0</v>
      </c>
      <c r="W2952" s="99">
        <v>0</v>
      </c>
      <c r="X2952" s="99">
        <v>0</v>
      </c>
      <c r="Y2952" s="99">
        <v>0</v>
      </c>
      <c r="Z2952" s="99">
        <v>0</v>
      </c>
      <c r="AA2952" s="99">
        <v>0</v>
      </c>
      <c r="AB2952" s="99">
        <v>0</v>
      </c>
      <c r="AC2952" s="99">
        <v>0</v>
      </c>
      <c r="AD2952" s="99">
        <v>0</v>
      </c>
    </row>
    <row r="2953" spans="4:30" hidden="1" outlineLevel="1" x14ac:dyDescent="0.2">
      <c r="D2953" s="86"/>
      <c r="F2953" s="91" t="s">
        <v>199</v>
      </c>
      <c r="G2953" s="86" t="s">
        <v>686</v>
      </c>
      <c r="H2953" s="92">
        <v>0</v>
      </c>
      <c r="I2953" s="99">
        <v>0</v>
      </c>
      <c r="J2953" s="99">
        <v>0</v>
      </c>
      <c r="K2953" s="99">
        <v>0</v>
      </c>
      <c r="L2953" s="99">
        <v>0</v>
      </c>
      <c r="M2953" s="99">
        <v>0</v>
      </c>
      <c r="N2953" s="99">
        <v>0</v>
      </c>
      <c r="O2953" s="99">
        <v>0</v>
      </c>
      <c r="P2953" s="99">
        <v>0</v>
      </c>
      <c r="Q2953" s="99">
        <v>0</v>
      </c>
      <c r="R2953" s="99">
        <v>0</v>
      </c>
      <c r="S2953" s="99">
        <v>0</v>
      </c>
      <c r="T2953" s="99">
        <v>0</v>
      </c>
      <c r="U2953" s="99">
        <v>0</v>
      </c>
      <c r="V2953" s="99">
        <v>0</v>
      </c>
      <c r="W2953" s="99">
        <v>0</v>
      </c>
      <c r="X2953" s="99">
        <v>0</v>
      </c>
      <c r="Y2953" s="99">
        <v>0</v>
      </c>
      <c r="Z2953" s="99">
        <v>0</v>
      </c>
      <c r="AA2953" s="99">
        <v>0</v>
      </c>
      <c r="AB2953" s="99">
        <v>0</v>
      </c>
      <c r="AC2953" s="99">
        <v>0</v>
      </c>
      <c r="AD2953" s="99">
        <v>0</v>
      </c>
    </row>
    <row r="2954" spans="4:30" hidden="1" outlineLevel="1" x14ac:dyDescent="0.2">
      <c r="D2954" s="86"/>
      <c r="F2954" s="91" t="s">
        <v>199</v>
      </c>
      <c r="G2954" s="86" t="s">
        <v>685</v>
      </c>
      <c r="H2954" s="92">
        <v>0</v>
      </c>
      <c r="I2954" s="99">
        <v>0</v>
      </c>
      <c r="J2954" s="99">
        <v>0</v>
      </c>
      <c r="K2954" s="99">
        <v>0</v>
      </c>
      <c r="L2954" s="99">
        <v>0</v>
      </c>
      <c r="M2954" s="99">
        <v>0</v>
      </c>
      <c r="N2954" s="99">
        <v>0</v>
      </c>
      <c r="O2954" s="99">
        <v>0</v>
      </c>
      <c r="P2954" s="99">
        <v>0</v>
      </c>
      <c r="Q2954" s="99">
        <v>0</v>
      </c>
      <c r="R2954" s="99">
        <v>0</v>
      </c>
      <c r="S2954" s="99">
        <v>0</v>
      </c>
      <c r="T2954" s="99">
        <v>0</v>
      </c>
      <c r="U2954" s="99">
        <v>0</v>
      </c>
      <c r="V2954" s="99">
        <v>0</v>
      </c>
      <c r="W2954" s="99">
        <v>0</v>
      </c>
      <c r="X2954" s="99">
        <v>0</v>
      </c>
      <c r="Y2954" s="99">
        <v>0</v>
      </c>
      <c r="Z2954" s="99">
        <v>0</v>
      </c>
      <c r="AA2954" s="99">
        <v>0</v>
      </c>
      <c r="AB2954" s="99">
        <v>0</v>
      </c>
      <c r="AC2954" s="99">
        <v>0</v>
      </c>
      <c r="AD2954" s="99">
        <v>0</v>
      </c>
    </row>
    <row r="2955" spans="4:30" hidden="1" outlineLevel="1" x14ac:dyDescent="0.2">
      <c r="D2955" s="86"/>
      <c r="F2955" s="91" t="s">
        <v>199</v>
      </c>
      <c r="G2955" s="86" t="s">
        <v>684</v>
      </c>
      <c r="H2955" s="92">
        <v>0</v>
      </c>
      <c r="I2955" s="99">
        <v>0</v>
      </c>
      <c r="J2955" s="99">
        <v>0</v>
      </c>
      <c r="K2955" s="99">
        <v>0</v>
      </c>
      <c r="L2955" s="99">
        <v>0</v>
      </c>
      <c r="M2955" s="99">
        <v>0</v>
      </c>
      <c r="N2955" s="99">
        <v>0</v>
      </c>
      <c r="O2955" s="99">
        <v>0</v>
      </c>
      <c r="P2955" s="99">
        <v>0</v>
      </c>
      <c r="Q2955" s="99">
        <v>0</v>
      </c>
      <c r="R2955" s="99">
        <v>0</v>
      </c>
      <c r="S2955" s="99">
        <v>0</v>
      </c>
      <c r="T2955" s="99">
        <v>0</v>
      </c>
      <c r="U2955" s="99">
        <v>0</v>
      </c>
      <c r="V2955" s="99">
        <v>0</v>
      </c>
      <c r="W2955" s="99">
        <v>0</v>
      </c>
      <c r="X2955" s="99">
        <v>0</v>
      </c>
      <c r="Y2955" s="99">
        <v>0</v>
      </c>
      <c r="Z2955" s="99">
        <v>0</v>
      </c>
      <c r="AA2955" s="99">
        <v>0</v>
      </c>
      <c r="AB2955" s="99">
        <v>0</v>
      </c>
      <c r="AC2955" s="99">
        <v>0</v>
      </c>
      <c r="AD2955" s="99">
        <v>0</v>
      </c>
    </row>
    <row r="2956" spans="4:30" hidden="1" outlineLevel="1" x14ac:dyDescent="0.2">
      <c r="D2956" s="86"/>
      <c r="F2956" s="91" t="s">
        <v>199</v>
      </c>
      <c r="G2956" s="86" t="s">
        <v>683</v>
      </c>
      <c r="H2956" s="92">
        <v>0</v>
      </c>
      <c r="I2956" s="99">
        <v>0</v>
      </c>
      <c r="J2956" s="99">
        <v>0</v>
      </c>
      <c r="K2956" s="99">
        <v>0</v>
      </c>
      <c r="L2956" s="99">
        <v>0</v>
      </c>
      <c r="M2956" s="99">
        <v>0</v>
      </c>
      <c r="N2956" s="99">
        <v>0</v>
      </c>
      <c r="O2956" s="99">
        <v>0</v>
      </c>
      <c r="P2956" s="99">
        <v>0</v>
      </c>
      <c r="Q2956" s="99">
        <v>0</v>
      </c>
      <c r="R2956" s="99">
        <v>0</v>
      </c>
      <c r="S2956" s="99">
        <v>0</v>
      </c>
      <c r="T2956" s="99">
        <v>0</v>
      </c>
      <c r="U2956" s="99">
        <v>0</v>
      </c>
      <c r="V2956" s="99">
        <v>0</v>
      </c>
      <c r="W2956" s="99">
        <v>0</v>
      </c>
      <c r="X2956" s="99">
        <v>0</v>
      </c>
      <c r="Y2956" s="99">
        <v>0</v>
      </c>
      <c r="Z2956" s="99">
        <v>0</v>
      </c>
      <c r="AA2956" s="99">
        <v>0</v>
      </c>
      <c r="AB2956" s="99">
        <v>0</v>
      </c>
      <c r="AC2956" s="99">
        <v>0</v>
      </c>
      <c r="AD2956" s="99">
        <v>0</v>
      </c>
    </row>
    <row r="2957" spans="4:30" hidden="1" outlineLevel="1" x14ac:dyDescent="0.2">
      <c r="D2957" s="86"/>
      <c r="F2957" s="91" t="s">
        <v>199</v>
      </c>
      <c r="G2957" s="86" t="s">
        <v>682</v>
      </c>
      <c r="H2957" s="92">
        <v>-372541.99999999994</v>
      </c>
      <c r="I2957" s="99">
        <v>-139787.85009424901</v>
      </c>
      <c r="J2957" s="99">
        <v>-9059.1559665004243</v>
      </c>
      <c r="K2957" s="99">
        <v>-30394.450313915026</v>
      </c>
      <c r="L2957" s="99">
        <v>-966.00463347274626</v>
      </c>
      <c r="M2957" s="99">
        <v>-89.054334409192023</v>
      </c>
      <c r="N2957" s="99">
        <v>-31449.509281796963</v>
      </c>
      <c r="O2957" s="99">
        <v>-27711.04445282817</v>
      </c>
      <c r="P2957" s="99">
        <v>-5137.0944348974253</v>
      </c>
      <c r="Q2957" s="99">
        <v>-2334.1642225238656</v>
      </c>
      <c r="R2957" s="99">
        <v>-108.1514876464571</v>
      </c>
      <c r="S2957" s="99">
        <v>-35290.454597895921</v>
      </c>
      <c r="T2957" s="99">
        <v>-1061.9397357565208</v>
      </c>
      <c r="U2957" s="99">
        <v>-18646.070889616229</v>
      </c>
      <c r="V2957" s="99">
        <v>-105864.64905670017</v>
      </c>
      <c r="W2957" s="99">
        <v>-20085.001652461466</v>
      </c>
      <c r="X2957" s="99">
        <v>-145657.66133453441</v>
      </c>
      <c r="Y2957" s="99">
        <v>-7507.7572492967247</v>
      </c>
      <c r="Z2957" s="99">
        <v>-122.2143194937032</v>
      </c>
      <c r="AA2957" s="99">
        <v>-7629.9715687904281</v>
      </c>
      <c r="AB2957" s="99">
        <v>-136.32024242827575</v>
      </c>
      <c r="AC2957" s="99">
        <v>-2947.74269862971</v>
      </c>
      <c r="AD2957" s="99">
        <v>-583.33421517483919</v>
      </c>
    </row>
    <row r="2958" spans="4:30" hidden="1" outlineLevel="1" x14ac:dyDescent="0.2">
      <c r="D2958" s="86"/>
      <c r="F2958" s="91" t="s">
        <v>199</v>
      </c>
      <c r="G2958" s="86" t="s">
        <v>681</v>
      </c>
      <c r="H2958" s="92">
        <v>0</v>
      </c>
      <c r="I2958" s="99">
        <v>0</v>
      </c>
      <c r="J2958" s="99">
        <v>0</v>
      </c>
      <c r="K2958" s="99">
        <v>0</v>
      </c>
      <c r="L2958" s="99">
        <v>0</v>
      </c>
      <c r="M2958" s="99">
        <v>0</v>
      </c>
      <c r="N2958" s="99">
        <v>0</v>
      </c>
      <c r="O2958" s="99">
        <v>0</v>
      </c>
      <c r="P2958" s="99">
        <v>0</v>
      </c>
      <c r="Q2958" s="99">
        <v>0</v>
      </c>
      <c r="R2958" s="99">
        <v>0</v>
      </c>
      <c r="S2958" s="99">
        <v>0</v>
      </c>
      <c r="T2958" s="99">
        <v>0</v>
      </c>
      <c r="U2958" s="99">
        <v>0</v>
      </c>
      <c r="V2958" s="99">
        <v>0</v>
      </c>
      <c r="W2958" s="99">
        <v>0</v>
      </c>
      <c r="X2958" s="99">
        <v>0</v>
      </c>
      <c r="Y2958" s="99">
        <v>0</v>
      </c>
      <c r="Z2958" s="99">
        <v>0</v>
      </c>
      <c r="AA2958" s="99">
        <v>0</v>
      </c>
      <c r="AB2958" s="99">
        <v>0</v>
      </c>
      <c r="AC2958" s="99">
        <v>0</v>
      </c>
      <c r="AD2958" s="99">
        <v>0</v>
      </c>
    </row>
    <row r="2959" spans="4:30" collapsed="1" x14ac:dyDescent="0.2">
      <c r="D2959" s="86" t="s">
        <v>259</v>
      </c>
      <c r="E2959" s="104">
        <v>-372542</v>
      </c>
      <c r="F2959" s="104" t="s">
        <v>199</v>
      </c>
      <c r="G2959" s="86" t="s">
        <v>679</v>
      </c>
      <c r="H2959" s="92">
        <v>-372541.99999999994</v>
      </c>
      <c r="I2959" s="99">
        <v>-139787.85009424901</v>
      </c>
      <c r="J2959" s="99">
        <v>-9059.1559665004243</v>
      </c>
      <c r="K2959" s="99">
        <v>-30394.450313915026</v>
      </c>
      <c r="L2959" s="99">
        <v>-966.00463347274626</v>
      </c>
      <c r="M2959" s="99">
        <v>-89.054334409192023</v>
      </c>
      <c r="N2959" s="99">
        <v>-31449.509281796963</v>
      </c>
      <c r="O2959" s="99">
        <v>-27711.04445282817</v>
      </c>
      <c r="P2959" s="99">
        <v>-5137.0944348974253</v>
      </c>
      <c r="Q2959" s="99">
        <v>-2334.1642225238656</v>
      </c>
      <c r="R2959" s="99">
        <v>-108.1514876464571</v>
      </c>
      <c r="S2959" s="99">
        <v>-35290.454597895921</v>
      </c>
      <c r="T2959" s="99">
        <v>-1061.9397357565208</v>
      </c>
      <c r="U2959" s="99">
        <v>-18646.070889616229</v>
      </c>
      <c r="V2959" s="99">
        <v>-105864.64905670017</v>
      </c>
      <c r="W2959" s="99">
        <v>-20085.001652461466</v>
      </c>
      <c r="X2959" s="99">
        <v>-145657.66133453441</v>
      </c>
      <c r="Y2959" s="99">
        <v>-7507.7572492967247</v>
      </c>
      <c r="Z2959" s="99">
        <v>-122.2143194937032</v>
      </c>
      <c r="AA2959" s="99">
        <v>-7629.9715687904281</v>
      </c>
      <c r="AB2959" s="99">
        <v>-136.32024242827575</v>
      </c>
      <c r="AC2959" s="99">
        <v>-2947.74269862971</v>
      </c>
      <c r="AD2959" s="99">
        <v>-583.33421517483919</v>
      </c>
    </row>
    <row r="2960" spans="4:30" hidden="1" outlineLevel="1" x14ac:dyDescent="0.2">
      <c r="D2960" s="86"/>
      <c r="F2960" s="91" t="s">
        <v>219</v>
      </c>
      <c r="G2960" s="86" t="s">
        <v>687</v>
      </c>
      <c r="H2960" s="92">
        <v>16187.323539277666</v>
      </c>
      <c r="I2960" s="99">
        <v>7973.6002364707674</v>
      </c>
      <c r="J2960" s="99">
        <v>394.16355114831919</v>
      </c>
      <c r="K2960" s="99">
        <v>1443.798498033651</v>
      </c>
      <c r="L2960" s="99">
        <v>45.4456506591767</v>
      </c>
      <c r="M2960" s="99">
        <v>4.2617477003523652</v>
      </c>
      <c r="N2960" s="99">
        <v>1493.5058963931799</v>
      </c>
      <c r="O2960" s="99">
        <v>1097.511456901537</v>
      </c>
      <c r="P2960" s="99">
        <v>204.49835926264592</v>
      </c>
      <c r="Q2960" s="99">
        <v>92.409000791242022</v>
      </c>
      <c r="R2960" s="99">
        <v>4.155529469971694</v>
      </c>
      <c r="S2960" s="99">
        <v>1398.5743464253967</v>
      </c>
      <c r="T2960" s="99">
        <v>38.338886288214127</v>
      </c>
      <c r="U2960" s="99">
        <v>627.40934185652202</v>
      </c>
      <c r="V2960" s="99">
        <v>3315.8760009380608</v>
      </c>
      <c r="W2960" s="99">
        <v>598.7922475654218</v>
      </c>
      <c r="X2960" s="99">
        <v>4580.416476648219</v>
      </c>
      <c r="Y2960" s="99">
        <v>337.04402688271188</v>
      </c>
      <c r="Z2960" s="99">
        <v>5.6453586166770462</v>
      </c>
      <c r="AA2960" s="99">
        <v>342.68938549938895</v>
      </c>
      <c r="AB2960" s="99">
        <v>4.3736466923934376</v>
      </c>
      <c r="AC2960" s="99">
        <v>0</v>
      </c>
      <c r="AD2960" s="99">
        <v>0</v>
      </c>
    </row>
    <row r="2961" spans="4:30" hidden="1" outlineLevel="1" x14ac:dyDescent="0.2">
      <c r="D2961" s="86"/>
      <c r="F2961" s="91" t="s">
        <v>219</v>
      </c>
      <c r="G2961" s="86" t="s">
        <v>686</v>
      </c>
      <c r="H2961" s="92">
        <v>8579.6378758643532</v>
      </c>
      <c r="I2961" s="99">
        <v>4226.1836819305508</v>
      </c>
      <c r="J2961" s="99">
        <v>208.91536049870189</v>
      </c>
      <c r="K2961" s="99">
        <v>765.244992403379</v>
      </c>
      <c r="L2961" s="99">
        <v>24.087195436767757</v>
      </c>
      <c r="M2961" s="99">
        <v>2.2588201130717991</v>
      </c>
      <c r="N2961" s="99">
        <v>791.59100795321854</v>
      </c>
      <c r="O2961" s="99">
        <v>581.70523632146308</v>
      </c>
      <c r="P2961" s="99">
        <v>108.3886328968875</v>
      </c>
      <c r="Q2961" s="99">
        <v>48.978805009706903</v>
      </c>
      <c r="R2961" s="99">
        <v>2.2025221123386922</v>
      </c>
      <c r="S2961" s="99">
        <v>741.27519634039618</v>
      </c>
      <c r="T2961" s="99">
        <v>20.32045384888233</v>
      </c>
      <c r="U2961" s="99">
        <v>332.54076500058318</v>
      </c>
      <c r="V2961" s="99">
        <v>1757.4872869061899</v>
      </c>
      <c r="W2961" s="99">
        <v>317.37307495711468</v>
      </c>
      <c r="X2961" s="99">
        <v>2427.72158071277</v>
      </c>
      <c r="Y2961" s="99">
        <v>178.64075502415</v>
      </c>
      <c r="Z2961" s="99">
        <v>2.9921643620055125</v>
      </c>
      <c r="AA2961" s="99">
        <v>181.63291938615552</v>
      </c>
      <c r="AB2961" s="99">
        <v>2.3181290425595615</v>
      </c>
      <c r="AC2961" s="99">
        <v>0</v>
      </c>
      <c r="AD2961" s="99">
        <v>0</v>
      </c>
    </row>
    <row r="2962" spans="4:30" hidden="1" outlineLevel="1" x14ac:dyDescent="0.2">
      <c r="D2962" s="86"/>
      <c r="F2962" s="91" t="s">
        <v>219</v>
      </c>
      <c r="G2962" s="86" t="s">
        <v>685</v>
      </c>
      <c r="H2962" s="92">
        <v>1884.6888686132033</v>
      </c>
      <c r="I2962" s="99">
        <v>917.59363018440615</v>
      </c>
      <c r="J2962" s="99">
        <v>44.284268947679323</v>
      </c>
      <c r="K2962" s="99">
        <v>161.104005135357</v>
      </c>
      <c r="L2962" s="99">
        <v>4.9763511394154056</v>
      </c>
      <c r="M2962" s="99">
        <v>0.6197782161336417</v>
      </c>
      <c r="N2962" s="99">
        <v>166.70013449090607</v>
      </c>
      <c r="O2962" s="99">
        <v>121.71659390556749</v>
      </c>
      <c r="P2962" s="99">
        <v>22.62697284217807</v>
      </c>
      <c r="Q2962" s="99">
        <v>13.463318450205618</v>
      </c>
      <c r="R2962" s="99">
        <v>0</v>
      </c>
      <c r="S2962" s="99">
        <v>157.80688519795117</v>
      </c>
      <c r="T2962" s="99">
        <v>4.2501344653361537</v>
      </c>
      <c r="U2962" s="99">
        <v>69.577127789132717</v>
      </c>
      <c r="V2962" s="99">
        <v>484.72180077728029</v>
      </c>
      <c r="W2962" s="99">
        <v>0</v>
      </c>
      <c r="X2962" s="99">
        <v>558.54906303174914</v>
      </c>
      <c r="Y2962" s="99">
        <v>36.633128767303674</v>
      </c>
      <c r="Z2962" s="99">
        <v>0.6106752518014168</v>
      </c>
      <c r="AA2962" s="99">
        <v>37.243804019105092</v>
      </c>
      <c r="AB2962" s="99">
        <v>0.48918554038739981</v>
      </c>
      <c r="AC2962" s="99">
        <v>1.6633354147511892</v>
      </c>
      <c r="AD2962" s="99">
        <v>0.35856178626765134</v>
      </c>
    </row>
    <row r="2963" spans="4:30" hidden="1" outlineLevel="1" x14ac:dyDescent="0.2">
      <c r="D2963" s="86"/>
      <c r="F2963" s="91" t="s">
        <v>219</v>
      </c>
      <c r="G2963" s="86" t="s">
        <v>684</v>
      </c>
      <c r="H2963" s="92">
        <v>8647.5506537498295</v>
      </c>
      <c r="I2963" s="99">
        <v>5779.5269244968667</v>
      </c>
      <c r="J2963" s="99">
        <v>272.43181155225841</v>
      </c>
      <c r="K2963" s="99">
        <v>989.21662780227439</v>
      </c>
      <c r="L2963" s="99">
        <v>30.571941122079725</v>
      </c>
      <c r="M2963" s="99">
        <v>0</v>
      </c>
      <c r="N2963" s="99">
        <v>1019.7885689243541</v>
      </c>
      <c r="O2963" s="99">
        <v>741.73957056894108</v>
      </c>
      <c r="P2963" s="99">
        <v>138.14904493310078</v>
      </c>
      <c r="Q2963" s="99">
        <v>0</v>
      </c>
      <c r="R2963" s="99">
        <v>0</v>
      </c>
      <c r="S2963" s="99">
        <v>879.88861550204183</v>
      </c>
      <c r="T2963" s="99">
        <v>26.442558591432242</v>
      </c>
      <c r="U2963" s="99">
        <v>426.45863463917033</v>
      </c>
      <c r="V2963" s="99">
        <v>0</v>
      </c>
      <c r="W2963" s="99">
        <v>0</v>
      </c>
      <c r="X2963" s="99">
        <v>452.90119323060259</v>
      </c>
      <c r="Y2963" s="99">
        <v>223.66856762469575</v>
      </c>
      <c r="Z2963" s="99">
        <v>3.7316672614308635</v>
      </c>
      <c r="AA2963" s="99">
        <v>227.40023488612661</v>
      </c>
      <c r="AB2963" s="99">
        <v>3.0232757517569557</v>
      </c>
      <c r="AC2963" s="99">
        <v>10.357322703108077</v>
      </c>
      <c r="AD2963" s="99">
        <v>2.232706702714228</v>
      </c>
    </row>
    <row r="2964" spans="4:30" hidden="1" outlineLevel="1" x14ac:dyDescent="0.2">
      <c r="D2964" s="86"/>
      <c r="F2964" s="91" t="s">
        <v>219</v>
      </c>
      <c r="G2964" s="86" t="s">
        <v>683</v>
      </c>
      <c r="H2964" s="92">
        <v>4449.902338817883</v>
      </c>
      <c r="I2964" s="99">
        <v>3327.198438229264</v>
      </c>
      <c r="J2964" s="99">
        <v>160.40529711635051</v>
      </c>
      <c r="K2964" s="99">
        <v>484.009628290997</v>
      </c>
      <c r="L2964" s="99">
        <v>0</v>
      </c>
      <c r="M2964" s="99">
        <v>0</v>
      </c>
      <c r="N2964" s="99">
        <v>484.009628290997</v>
      </c>
      <c r="O2964" s="99">
        <v>308.41281902770874</v>
      </c>
      <c r="P2964" s="99">
        <v>0</v>
      </c>
      <c r="Q2964" s="99">
        <v>0</v>
      </c>
      <c r="R2964" s="99">
        <v>0</v>
      </c>
      <c r="S2964" s="99">
        <v>308.41281902770874</v>
      </c>
      <c r="T2964" s="99">
        <v>8.3388356176157323</v>
      </c>
      <c r="U2964" s="99">
        <v>0</v>
      </c>
      <c r="V2964" s="99">
        <v>0</v>
      </c>
      <c r="W2964" s="99">
        <v>0</v>
      </c>
      <c r="X2964" s="99">
        <v>8.3388356176157323</v>
      </c>
      <c r="Y2964" s="99">
        <v>113.75624646709696</v>
      </c>
      <c r="Z2964" s="99">
        <v>0</v>
      </c>
      <c r="AA2964" s="99">
        <v>113.75624646709696</v>
      </c>
      <c r="AB2964" s="99">
        <v>1.1804522289909745</v>
      </c>
      <c r="AC2964" s="99">
        <v>40.080893375124333</v>
      </c>
      <c r="AD2964" s="99">
        <v>6.5197284647347677</v>
      </c>
    </row>
    <row r="2965" spans="4:30" hidden="1" outlineLevel="1" x14ac:dyDescent="0.2">
      <c r="D2965" s="86"/>
      <c r="F2965" s="91" t="s">
        <v>219</v>
      </c>
      <c r="G2965" s="86" t="s">
        <v>682</v>
      </c>
      <c r="H2965" s="92">
        <v>136.77611846684002</v>
      </c>
      <c r="I2965" s="99">
        <v>51.322104741789865</v>
      </c>
      <c r="J2965" s="99">
        <v>3.3260040201739476</v>
      </c>
      <c r="K2965" s="99">
        <v>11.159104038928563</v>
      </c>
      <c r="L2965" s="99">
        <v>0.35466166012794459</v>
      </c>
      <c r="M2965" s="99">
        <v>3.2695658994522057E-2</v>
      </c>
      <c r="N2965" s="99">
        <v>11.54646135805103</v>
      </c>
      <c r="O2965" s="99">
        <v>10.173910858157996</v>
      </c>
      <c r="P2965" s="99">
        <v>1.8860473101096651</v>
      </c>
      <c r="Q2965" s="99">
        <v>0.85697162258479254</v>
      </c>
      <c r="R2965" s="99">
        <v>3.9707041586443413E-2</v>
      </c>
      <c r="S2965" s="99">
        <v>12.956636832438896</v>
      </c>
      <c r="T2965" s="99">
        <v>0.38988354360710659</v>
      </c>
      <c r="U2965" s="99">
        <v>6.845770949152703</v>
      </c>
      <c r="V2965" s="99">
        <v>38.867445229879223</v>
      </c>
      <c r="W2965" s="99">
        <v>7.3740640395545922</v>
      </c>
      <c r="X2965" s="99">
        <v>53.477163762193619</v>
      </c>
      <c r="Y2965" s="99">
        <v>2.7564191284474933</v>
      </c>
      <c r="Z2965" s="99">
        <v>4.4870109253225099E-2</v>
      </c>
      <c r="AA2965" s="99">
        <v>2.8012892377007184</v>
      </c>
      <c r="AB2965" s="99">
        <v>5.004899750309548E-2</v>
      </c>
      <c r="AC2965" s="99">
        <v>1.0822425513298901</v>
      </c>
      <c r="AD2965" s="99">
        <v>0.21416696565894572</v>
      </c>
    </row>
    <row r="2966" spans="4:30" hidden="1" outlineLevel="1" x14ac:dyDescent="0.2">
      <c r="D2966" s="86"/>
      <c r="F2966" s="91" t="s">
        <v>219</v>
      </c>
      <c r="G2966" s="86" t="s">
        <v>681</v>
      </c>
      <c r="H2966" s="92">
        <v>2142.120605210227</v>
      </c>
      <c r="I2966" s="99">
        <v>1001.7383979399243</v>
      </c>
      <c r="J2966" s="99">
        <v>262.43887444442026</v>
      </c>
      <c r="K2966" s="99">
        <v>74.498874113167957</v>
      </c>
      <c r="L2966" s="99">
        <v>24.047824636953852</v>
      </c>
      <c r="M2966" s="99">
        <v>3.9034462296203145</v>
      </c>
      <c r="N2966" s="99">
        <v>102.45014497974212</v>
      </c>
      <c r="O2966" s="99">
        <v>21.141695304473995</v>
      </c>
      <c r="P2966" s="99">
        <v>6.2603185999246236</v>
      </c>
      <c r="Q2966" s="99">
        <v>13.598895410143431</v>
      </c>
      <c r="R2966" s="99">
        <v>2.3896515260112619</v>
      </c>
      <c r="S2966" s="99">
        <v>43.390560840553313</v>
      </c>
      <c r="T2966" s="99">
        <v>0.14551108684049621</v>
      </c>
      <c r="U2966" s="99">
        <v>3.7141159606449934</v>
      </c>
      <c r="V2966" s="99">
        <v>19.998625052974152</v>
      </c>
      <c r="W2966" s="99">
        <v>3.5845168993092362</v>
      </c>
      <c r="X2966" s="99">
        <v>27.442768999768877</v>
      </c>
      <c r="Y2966" s="99">
        <v>5.8525571745235228</v>
      </c>
      <c r="Z2966" s="99">
        <v>0.10609448799061542</v>
      </c>
      <c r="AA2966" s="99">
        <v>5.9586516625141384</v>
      </c>
      <c r="AB2966" s="99">
        <v>0.10986199796692385</v>
      </c>
      <c r="AC2966" s="99">
        <v>622.38144822599202</v>
      </c>
      <c r="AD2966" s="99">
        <v>76.209896119345117</v>
      </c>
    </row>
    <row r="2967" spans="4:30" collapsed="1" x14ac:dyDescent="0.2">
      <c r="D2967" s="86" t="s">
        <v>258</v>
      </c>
      <c r="E2967" s="104">
        <v>42028</v>
      </c>
      <c r="F2967" s="102" t="s">
        <v>219</v>
      </c>
      <c r="G2967" s="86" t="s">
        <v>679</v>
      </c>
      <c r="H2967" s="92">
        <v>42028</v>
      </c>
      <c r="I2967" s="99">
        <v>23277.16341399357</v>
      </c>
      <c r="J2967" s="99">
        <v>1345.9651677279037</v>
      </c>
      <c r="K2967" s="99">
        <v>3929.0317298177551</v>
      </c>
      <c r="L2967" s="99">
        <v>129.48362465452138</v>
      </c>
      <c r="M2967" s="99">
        <v>11.076487918172642</v>
      </c>
      <c r="N2967" s="99">
        <v>4069.5918423904491</v>
      </c>
      <c r="O2967" s="99">
        <v>2882.4012828878499</v>
      </c>
      <c r="P2967" s="99">
        <v>481.8093758448465</v>
      </c>
      <c r="Q2967" s="99">
        <v>169.30699128388275</v>
      </c>
      <c r="R2967" s="99">
        <v>8.7874101499080925</v>
      </c>
      <c r="S2967" s="99">
        <v>3542.3050601664872</v>
      </c>
      <c r="T2967" s="99">
        <v>98.226263441928182</v>
      </c>
      <c r="U2967" s="99">
        <v>1466.545756195206</v>
      </c>
      <c r="V2967" s="99">
        <v>5616.951158904385</v>
      </c>
      <c r="W2967" s="99">
        <v>927.12390346140035</v>
      </c>
      <c r="X2967" s="99">
        <v>8108.8470820029188</v>
      </c>
      <c r="Y2967" s="99">
        <v>898.35170106892917</v>
      </c>
      <c r="Z2967" s="99">
        <v>13.130830089158678</v>
      </c>
      <c r="AA2967" s="99">
        <v>911.4825311580878</v>
      </c>
      <c r="AB2967" s="99">
        <v>11.544600251558347</v>
      </c>
      <c r="AC2967" s="99">
        <v>675.56524227030559</v>
      </c>
      <c r="AD2967" s="99">
        <v>85.535060038720729</v>
      </c>
    </row>
    <row r="2968" spans="4:30" hidden="1" outlineLevel="1" x14ac:dyDescent="0.2">
      <c r="D2968" s="86"/>
      <c r="F2968" s="91" t="s">
        <v>219</v>
      </c>
      <c r="G2968" s="86" t="s">
        <v>687</v>
      </c>
      <c r="H2968" s="92">
        <v>55361.894408780616</v>
      </c>
      <c r="I2968" s="99">
        <v>27270.32750523631</v>
      </c>
      <c r="J2968" s="99">
        <v>1348.0697315720056</v>
      </c>
      <c r="K2968" s="99">
        <v>4937.9021678133377</v>
      </c>
      <c r="L2968" s="99">
        <v>155.42762872607307</v>
      </c>
      <c r="M2968" s="99">
        <v>14.575505679569542</v>
      </c>
      <c r="N2968" s="99">
        <v>5107.9053022189801</v>
      </c>
      <c r="O2968" s="99">
        <v>3753.5737913669468</v>
      </c>
      <c r="P2968" s="99">
        <v>699.40015375591179</v>
      </c>
      <c r="Q2968" s="99">
        <v>316.04590665109777</v>
      </c>
      <c r="R2968" s="99">
        <v>14.212231143148886</v>
      </c>
      <c r="S2968" s="99">
        <v>4783.2320829171049</v>
      </c>
      <c r="T2968" s="99">
        <v>131.12194670651971</v>
      </c>
      <c r="U2968" s="99">
        <v>2145.788317053265</v>
      </c>
      <c r="V2968" s="99">
        <v>11340.551548939658</v>
      </c>
      <c r="W2968" s="99">
        <v>2047.9156484440414</v>
      </c>
      <c r="X2968" s="99">
        <v>15665.377461143484</v>
      </c>
      <c r="Y2968" s="99">
        <v>1152.7165551559465</v>
      </c>
      <c r="Z2968" s="99">
        <v>19.307561677989479</v>
      </c>
      <c r="AA2968" s="99">
        <v>1172.024116833936</v>
      </c>
      <c r="AB2968" s="99">
        <v>14.958208858806994</v>
      </c>
      <c r="AC2968" s="99">
        <v>0</v>
      </c>
      <c r="AD2968" s="99">
        <v>0</v>
      </c>
    </row>
    <row r="2969" spans="4:30" hidden="1" outlineLevel="1" x14ac:dyDescent="0.2">
      <c r="D2969" s="86"/>
      <c r="F2969" s="91" t="s">
        <v>219</v>
      </c>
      <c r="G2969" s="86" t="s">
        <v>686</v>
      </c>
      <c r="H2969" s="92">
        <v>29343.022952290532</v>
      </c>
      <c r="I2969" s="99">
        <v>14453.873994884731</v>
      </c>
      <c r="J2969" s="99">
        <v>714.50663849630985</v>
      </c>
      <c r="K2969" s="99">
        <v>2617.196867875447</v>
      </c>
      <c r="L2969" s="99">
        <v>82.380065310877526</v>
      </c>
      <c r="M2969" s="99">
        <v>7.725338922452349</v>
      </c>
      <c r="N2969" s="99">
        <v>2707.3022721087768</v>
      </c>
      <c r="O2969" s="99">
        <v>1989.4767527270099</v>
      </c>
      <c r="P2969" s="99">
        <v>370.69748034561991</v>
      </c>
      <c r="Q2969" s="99">
        <v>167.51128898092369</v>
      </c>
      <c r="R2969" s="99">
        <v>7.5327954198498928</v>
      </c>
      <c r="S2969" s="99">
        <v>2535.2183174734037</v>
      </c>
      <c r="T2969" s="99">
        <v>69.497518696690236</v>
      </c>
      <c r="U2969" s="99">
        <v>1137.3150523560203</v>
      </c>
      <c r="V2969" s="99">
        <v>6010.7420084850301</v>
      </c>
      <c r="W2969" s="99">
        <v>1085.4403831079449</v>
      </c>
      <c r="X2969" s="99">
        <v>8302.9949626456855</v>
      </c>
      <c r="Y2969" s="99">
        <v>610.96515385971963</v>
      </c>
      <c r="Z2969" s="99">
        <v>10.23343278838656</v>
      </c>
      <c r="AA2969" s="99">
        <v>621.19858664810624</v>
      </c>
      <c r="AB2969" s="99">
        <v>7.9281800335126302</v>
      </c>
      <c r="AC2969" s="99">
        <v>0</v>
      </c>
      <c r="AD2969" s="99">
        <v>0</v>
      </c>
    </row>
    <row r="2970" spans="4:30" hidden="1" outlineLevel="1" x14ac:dyDescent="0.2">
      <c r="D2970" s="86"/>
      <c r="F2970" s="91" t="s">
        <v>219</v>
      </c>
      <c r="G2970" s="86" t="s">
        <v>685</v>
      </c>
      <c r="H2970" s="92">
        <v>6445.7812240790236</v>
      </c>
      <c r="I2970" s="99">
        <v>3138.2409538659076</v>
      </c>
      <c r="J2970" s="99">
        <v>151.45561374013701</v>
      </c>
      <c r="K2970" s="99">
        <v>550.9881173063452</v>
      </c>
      <c r="L2970" s="99">
        <v>17.019504530989604</v>
      </c>
      <c r="M2970" s="99">
        <v>2.1196892787863688</v>
      </c>
      <c r="N2970" s="99">
        <v>570.12731111612118</v>
      </c>
      <c r="O2970" s="99">
        <v>416.2801344673162</v>
      </c>
      <c r="P2970" s="99">
        <v>77.385991466684914</v>
      </c>
      <c r="Q2970" s="99">
        <v>46.04558700661714</v>
      </c>
      <c r="R2970" s="99">
        <v>0</v>
      </c>
      <c r="S2970" s="99">
        <v>539.71171294061821</v>
      </c>
      <c r="T2970" s="99">
        <v>14.53578752053282</v>
      </c>
      <c r="U2970" s="99">
        <v>237.95914084139497</v>
      </c>
      <c r="V2970" s="99">
        <v>1657.7859265709883</v>
      </c>
      <c r="W2970" s="99">
        <v>0</v>
      </c>
      <c r="X2970" s="99">
        <v>1910.2808549329161</v>
      </c>
      <c r="Y2970" s="99">
        <v>125.28812448566342</v>
      </c>
      <c r="Z2970" s="99">
        <v>2.0885564390093232</v>
      </c>
      <c r="AA2970" s="99">
        <v>127.37668092467274</v>
      </c>
      <c r="AB2970" s="99">
        <v>1.6730522601538131</v>
      </c>
      <c r="AC2970" s="99">
        <v>5.6887353474093745</v>
      </c>
      <c r="AD2970" s="99">
        <v>1.2263089510879874</v>
      </c>
    </row>
    <row r="2971" spans="4:30" hidden="1" outlineLevel="1" x14ac:dyDescent="0.2">
      <c r="D2971" s="86"/>
      <c r="F2971" s="91" t="s">
        <v>219</v>
      </c>
      <c r="G2971" s="86" t="s">
        <v>684</v>
      </c>
      <c r="H2971" s="92">
        <v>29575.28988815425</v>
      </c>
      <c r="I2971" s="99">
        <v>19766.427633964384</v>
      </c>
      <c r="J2971" s="99">
        <v>931.73779767559893</v>
      </c>
      <c r="K2971" s="99">
        <v>3383.1971272406759</v>
      </c>
      <c r="L2971" s="99">
        <v>104.55839547317545</v>
      </c>
      <c r="M2971" s="99">
        <v>0</v>
      </c>
      <c r="N2971" s="99">
        <v>3487.7555227138514</v>
      </c>
      <c r="O2971" s="99">
        <v>2536.8065131343155</v>
      </c>
      <c r="P2971" s="99">
        <v>472.48038378316772</v>
      </c>
      <c r="Q2971" s="99">
        <v>0</v>
      </c>
      <c r="R2971" s="99">
        <v>0</v>
      </c>
      <c r="S2971" s="99">
        <v>3009.2868969174833</v>
      </c>
      <c r="T2971" s="99">
        <v>90.435588878221168</v>
      </c>
      <c r="U2971" s="99">
        <v>1458.5214067859451</v>
      </c>
      <c r="V2971" s="99">
        <v>0</v>
      </c>
      <c r="W2971" s="99">
        <v>0</v>
      </c>
      <c r="X2971" s="99">
        <v>1548.9569956641662</v>
      </c>
      <c r="Y2971" s="99">
        <v>764.96374421352766</v>
      </c>
      <c r="Z2971" s="99">
        <v>12.762589713781548</v>
      </c>
      <c r="AA2971" s="99">
        <v>777.72633392730916</v>
      </c>
      <c r="AB2971" s="99">
        <v>10.339836139759043</v>
      </c>
      <c r="AC2971" s="99">
        <v>35.422842105787851</v>
      </c>
      <c r="AD2971" s="99">
        <v>7.6360290459084519</v>
      </c>
    </row>
    <row r="2972" spans="4:30" hidden="1" outlineLevel="1" x14ac:dyDescent="0.2">
      <c r="D2972" s="86"/>
      <c r="F2972" s="91" t="s">
        <v>219</v>
      </c>
      <c r="G2972" s="86" t="s">
        <v>683</v>
      </c>
      <c r="H2972" s="92">
        <v>15219.009048237929</v>
      </c>
      <c r="I2972" s="99">
        <v>11379.275157338827</v>
      </c>
      <c r="J2972" s="99">
        <v>548.59848201691977</v>
      </c>
      <c r="K2972" s="99">
        <v>1655.3502417654806</v>
      </c>
      <c r="L2972" s="99">
        <v>0</v>
      </c>
      <c r="M2972" s="99">
        <v>0</v>
      </c>
      <c r="N2972" s="99">
        <v>1655.3502417654806</v>
      </c>
      <c r="O2972" s="99">
        <v>1054.7956170701395</v>
      </c>
      <c r="P2972" s="99">
        <v>0</v>
      </c>
      <c r="Q2972" s="99">
        <v>0</v>
      </c>
      <c r="R2972" s="99">
        <v>0</v>
      </c>
      <c r="S2972" s="99">
        <v>1054.7956170701395</v>
      </c>
      <c r="T2972" s="99">
        <v>28.519460665281901</v>
      </c>
      <c r="U2972" s="99">
        <v>0</v>
      </c>
      <c r="V2972" s="99">
        <v>0</v>
      </c>
      <c r="W2972" s="99">
        <v>0</v>
      </c>
      <c r="X2972" s="99">
        <v>28.519460665281901</v>
      </c>
      <c r="Y2972" s="99">
        <v>389.05513255291828</v>
      </c>
      <c r="Z2972" s="99">
        <v>0</v>
      </c>
      <c r="AA2972" s="99">
        <v>389.05513255291828</v>
      </c>
      <c r="AB2972" s="99">
        <v>4.0372376259382721</v>
      </c>
      <c r="AC2972" s="99">
        <v>137.07974523762724</v>
      </c>
      <c r="AD2972" s="99">
        <v>22.297973964797535</v>
      </c>
    </row>
    <row r="2973" spans="4:30" hidden="1" outlineLevel="1" x14ac:dyDescent="0.2">
      <c r="D2973" s="86"/>
      <c r="F2973" s="91" t="s">
        <v>219</v>
      </c>
      <c r="G2973" s="86" t="s">
        <v>682</v>
      </c>
      <c r="H2973" s="92">
        <v>467.78486942764624</v>
      </c>
      <c r="I2973" s="99">
        <v>175.5255547130516</v>
      </c>
      <c r="J2973" s="99">
        <v>11.375190155510207</v>
      </c>
      <c r="K2973" s="99">
        <v>38.164996084789969</v>
      </c>
      <c r="L2973" s="99">
        <v>1.212970219023761</v>
      </c>
      <c r="M2973" s="99">
        <v>0.11182167431744565</v>
      </c>
      <c r="N2973" s="99">
        <v>39.489787978131176</v>
      </c>
      <c r="O2973" s="99">
        <v>34.795559456571148</v>
      </c>
      <c r="P2973" s="99">
        <v>6.4504271987211661</v>
      </c>
      <c r="Q2973" s="99">
        <v>2.9309090144359828</v>
      </c>
      <c r="R2973" s="99">
        <v>0.13580114329955717</v>
      </c>
      <c r="S2973" s="99">
        <v>44.312696813027856</v>
      </c>
      <c r="T2973" s="99">
        <v>1.3334317758290162</v>
      </c>
      <c r="U2973" s="99">
        <v>23.413064396598941</v>
      </c>
      <c r="V2973" s="99">
        <v>132.92965903439634</v>
      </c>
      <c r="W2973" s="99">
        <v>25.219867492660548</v>
      </c>
      <c r="X2973" s="99">
        <v>182.89602269948483</v>
      </c>
      <c r="Y2973" s="99">
        <v>9.427165915673223</v>
      </c>
      <c r="Z2973" s="99">
        <v>0.15345923274838971</v>
      </c>
      <c r="AA2973" s="99">
        <v>9.5806251484216123</v>
      </c>
      <c r="AB2973" s="99">
        <v>0.17117142981101743</v>
      </c>
      <c r="AC2973" s="99">
        <v>3.701352957209648</v>
      </c>
      <c r="AD2973" s="99">
        <v>0.73246753299826783</v>
      </c>
    </row>
    <row r="2974" spans="4:30" hidden="1" outlineLevel="1" x14ac:dyDescent="0.2">
      <c r="D2974" s="86"/>
      <c r="F2974" s="91" t="s">
        <v>219</v>
      </c>
      <c r="G2974" s="86" t="s">
        <v>681</v>
      </c>
      <c r="H2974" s="92">
        <v>7326.2176090299981</v>
      </c>
      <c r="I2974" s="99">
        <v>3426.0225464330156</v>
      </c>
      <c r="J2974" s="99">
        <v>897.56118239665273</v>
      </c>
      <c r="K2974" s="99">
        <v>254.79189269421931</v>
      </c>
      <c r="L2974" s="99">
        <v>82.245414140361419</v>
      </c>
      <c r="M2974" s="99">
        <v>13.350087027681411</v>
      </c>
      <c r="N2974" s="99">
        <v>350.38739386226212</v>
      </c>
      <c r="O2974" s="99">
        <v>72.306227785518871</v>
      </c>
      <c r="P2974" s="99">
        <v>21.410772228860889</v>
      </c>
      <c r="Q2974" s="99">
        <v>46.509270661430634</v>
      </c>
      <c r="R2974" s="99">
        <v>8.1727924406903192</v>
      </c>
      <c r="S2974" s="99">
        <v>148.39906311650071</v>
      </c>
      <c r="T2974" s="99">
        <v>0.4976591346570402</v>
      </c>
      <c r="U2974" s="99">
        <v>12.70256291203842</v>
      </c>
      <c r="V2974" s="99">
        <v>68.396839404431617</v>
      </c>
      <c r="W2974" s="99">
        <v>12.25932413128891</v>
      </c>
      <c r="X2974" s="99">
        <v>93.856385582415982</v>
      </c>
      <c r="Y2974" s="99">
        <v>20.016196719064354</v>
      </c>
      <c r="Z2974" s="99">
        <v>0.36285132790718261</v>
      </c>
      <c r="AA2974" s="99">
        <v>20.379048046971537</v>
      </c>
      <c r="AB2974" s="99">
        <v>0.37573650246901275</v>
      </c>
      <c r="AC2974" s="99">
        <v>2128.5925332291777</v>
      </c>
      <c r="AD2974" s="99">
        <v>260.64371986053459</v>
      </c>
    </row>
    <row r="2975" spans="4:30" collapsed="1" x14ac:dyDescent="0.2">
      <c r="D2975" s="86" t="s">
        <v>257</v>
      </c>
      <c r="E2975" s="104">
        <v>143739</v>
      </c>
      <c r="F2975" s="102" t="s">
        <v>219</v>
      </c>
      <c r="G2975" s="86" t="s">
        <v>679</v>
      </c>
      <c r="H2975" s="92">
        <v>143739.00000000003</v>
      </c>
      <c r="I2975" s="99">
        <v>79609.693346436237</v>
      </c>
      <c r="J2975" s="99">
        <v>4603.3046360531343</v>
      </c>
      <c r="K2975" s="99">
        <v>13437.591410780296</v>
      </c>
      <c r="L2975" s="99">
        <v>442.84397840050082</v>
      </c>
      <c r="M2975" s="99">
        <v>37.882442582807116</v>
      </c>
      <c r="N2975" s="99">
        <v>13918.317831763605</v>
      </c>
      <c r="O2975" s="99">
        <v>9858.0345960078193</v>
      </c>
      <c r="P2975" s="99">
        <v>1647.825208778966</v>
      </c>
      <c r="Q2975" s="99">
        <v>579.04296231450519</v>
      </c>
      <c r="R2975" s="99">
        <v>30.053620146988656</v>
      </c>
      <c r="S2975" s="99">
        <v>12114.956387248279</v>
      </c>
      <c r="T2975" s="99">
        <v>335.94139337773186</v>
      </c>
      <c r="U2975" s="99">
        <v>5015.6995443452624</v>
      </c>
      <c r="V2975" s="99">
        <v>19210.405982434506</v>
      </c>
      <c r="W2975" s="99">
        <v>3170.8352231759359</v>
      </c>
      <c r="X2975" s="99">
        <v>27732.882143333434</v>
      </c>
      <c r="Y2975" s="99">
        <v>3072.432072902513</v>
      </c>
      <c r="Z2975" s="99">
        <v>44.908451179822485</v>
      </c>
      <c r="AA2975" s="99">
        <v>3117.3405240823354</v>
      </c>
      <c r="AB2975" s="99">
        <v>39.483422850450779</v>
      </c>
      <c r="AC2975" s="99">
        <v>2310.4852088772118</v>
      </c>
      <c r="AD2975" s="99">
        <v>292.5364993553269</v>
      </c>
    </row>
    <row r="2976" spans="4:30" hidden="1" outlineLevel="1" x14ac:dyDescent="0.2">
      <c r="D2976" s="86"/>
      <c r="F2976" s="91" t="s">
        <v>199</v>
      </c>
      <c r="G2976" s="86" t="s">
        <v>687</v>
      </c>
      <c r="H2976" s="92">
        <v>0</v>
      </c>
      <c r="I2976" s="99">
        <v>0</v>
      </c>
      <c r="J2976" s="99">
        <v>0</v>
      </c>
      <c r="K2976" s="99">
        <v>0</v>
      </c>
      <c r="L2976" s="99">
        <v>0</v>
      </c>
      <c r="M2976" s="99">
        <v>0</v>
      </c>
      <c r="N2976" s="99">
        <v>0</v>
      </c>
      <c r="O2976" s="99">
        <v>0</v>
      </c>
      <c r="P2976" s="99">
        <v>0</v>
      </c>
      <c r="Q2976" s="99">
        <v>0</v>
      </c>
      <c r="R2976" s="99">
        <v>0</v>
      </c>
      <c r="S2976" s="99">
        <v>0</v>
      </c>
      <c r="T2976" s="99">
        <v>0</v>
      </c>
      <c r="U2976" s="99">
        <v>0</v>
      </c>
      <c r="V2976" s="99">
        <v>0</v>
      </c>
      <c r="W2976" s="99">
        <v>0</v>
      </c>
      <c r="X2976" s="99">
        <v>0</v>
      </c>
      <c r="Y2976" s="99">
        <v>0</v>
      </c>
      <c r="Z2976" s="99">
        <v>0</v>
      </c>
      <c r="AA2976" s="99">
        <v>0</v>
      </c>
      <c r="AB2976" s="99">
        <v>0</v>
      </c>
      <c r="AC2976" s="99">
        <v>0</v>
      </c>
      <c r="AD2976" s="99">
        <v>0</v>
      </c>
    </row>
    <row r="2977" spans="4:30" hidden="1" outlineLevel="1" x14ac:dyDescent="0.2">
      <c r="D2977" s="86"/>
      <c r="F2977" s="91" t="s">
        <v>199</v>
      </c>
      <c r="G2977" s="86" t="s">
        <v>686</v>
      </c>
      <c r="H2977" s="92">
        <v>0</v>
      </c>
      <c r="I2977" s="99">
        <v>0</v>
      </c>
      <c r="J2977" s="99">
        <v>0</v>
      </c>
      <c r="K2977" s="99">
        <v>0</v>
      </c>
      <c r="L2977" s="99">
        <v>0</v>
      </c>
      <c r="M2977" s="99">
        <v>0</v>
      </c>
      <c r="N2977" s="99">
        <v>0</v>
      </c>
      <c r="O2977" s="99">
        <v>0</v>
      </c>
      <c r="P2977" s="99">
        <v>0</v>
      </c>
      <c r="Q2977" s="99">
        <v>0</v>
      </c>
      <c r="R2977" s="99">
        <v>0</v>
      </c>
      <c r="S2977" s="99">
        <v>0</v>
      </c>
      <c r="T2977" s="99">
        <v>0</v>
      </c>
      <c r="U2977" s="99">
        <v>0</v>
      </c>
      <c r="V2977" s="99">
        <v>0</v>
      </c>
      <c r="W2977" s="99">
        <v>0</v>
      </c>
      <c r="X2977" s="99">
        <v>0</v>
      </c>
      <c r="Y2977" s="99">
        <v>0</v>
      </c>
      <c r="Z2977" s="99">
        <v>0</v>
      </c>
      <c r="AA2977" s="99">
        <v>0</v>
      </c>
      <c r="AB2977" s="99">
        <v>0</v>
      </c>
      <c r="AC2977" s="99">
        <v>0</v>
      </c>
      <c r="AD2977" s="99">
        <v>0</v>
      </c>
    </row>
    <row r="2978" spans="4:30" hidden="1" outlineLevel="1" x14ac:dyDescent="0.2">
      <c r="D2978" s="86"/>
      <c r="F2978" s="91" t="s">
        <v>199</v>
      </c>
      <c r="G2978" s="86" t="s">
        <v>685</v>
      </c>
      <c r="H2978" s="92">
        <v>0</v>
      </c>
      <c r="I2978" s="99">
        <v>0</v>
      </c>
      <c r="J2978" s="99">
        <v>0</v>
      </c>
      <c r="K2978" s="99">
        <v>0</v>
      </c>
      <c r="L2978" s="99">
        <v>0</v>
      </c>
      <c r="M2978" s="99">
        <v>0</v>
      </c>
      <c r="N2978" s="99">
        <v>0</v>
      </c>
      <c r="O2978" s="99">
        <v>0</v>
      </c>
      <c r="P2978" s="99">
        <v>0</v>
      </c>
      <c r="Q2978" s="99">
        <v>0</v>
      </c>
      <c r="R2978" s="99">
        <v>0</v>
      </c>
      <c r="S2978" s="99">
        <v>0</v>
      </c>
      <c r="T2978" s="99">
        <v>0</v>
      </c>
      <c r="U2978" s="99">
        <v>0</v>
      </c>
      <c r="V2978" s="99">
        <v>0</v>
      </c>
      <c r="W2978" s="99">
        <v>0</v>
      </c>
      <c r="X2978" s="99">
        <v>0</v>
      </c>
      <c r="Y2978" s="99">
        <v>0</v>
      </c>
      <c r="Z2978" s="99">
        <v>0</v>
      </c>
      <c r="AA2978" s="99">
        <v>0</v>
      </c>
      <c r="AB2978" s="99">
        <v>0</v>
      </c>
      <c r="AC2978" s="99">
        <v>0</v>
      </c>
      <c r="AD2978" s="99">
        <v>0</v>
      </c>
    </row>
    <row r="2979" spans="4:30" hidden="1" outlineLevel="1" x14ac:dyDescent="0.2">
      <c r="D2979" s="86"/>
      <c r="F2979" s="91" t="s">
        <v>199</v>
      </c>
      <c r="G2979" s="86" t="s">
        <v>684</v>
      </c>
      <c r="H2979" s="92">
        <v>0</v>
      </c>
      <c r="I2979" s="99">
        <v>0</v>
      </c>
      <c r="J2979" s="99">
        <v>0</v>
      </c>
      <c r="K2979" s="99">
        <v>0</v>
      </c>
      <c r="L2979" s="99">
        <v>0</v>
      </c>
      <c r="M2979" s="99">
        <v>0</v>
      </c>
      <c r="N2979" s="99">
        <v>0</v>
      </c>
      <c r="O2979" s="99">
        <v>0</v>
      </c>
      <c r="P2979" s="99">
        <v>0</v>
      </c>
      <c r="Q2979" s="99">
        <v>0</v>
      </c>
      <c r="R2979" s="99">
        <v>0</v>
      </c>
      <c r="S2979" s="99">
        <v>0</v>
      </c>
      <c r="T2979" s="99">
        <v>0</v>
      </c>
      <c r="U2979" s="99">
        <v>0</v>
      </c>
      <c r="V2979" s="99">
        <v>0</v>
      </c>
      <c r="W2979" s="99">
        <v>0</v>
      </c>
      <c r="X2979" s="99">
        <v>0</v>
      </c>
      <c r="Y2979" s="99">
        <v>0</v>
      </c>
      <c r="Z2979" s="99">
        <v>0</v>
      </c>
      <c r="AA2979" s="99">
        <v>0</v>
      </c>
      <c r="AB2979" s="99">
        <v>0</v>
      </c>
      <c r="AC2979" s="99">
        <v>0</v>
      </c>
      <c r="AD2979" s="99">
        <v>0</v>
      </c>
    </row>
    <row r="2980" spans="4:30" hidden="1" outlineLevel="1" x14ac:dyDescent="0.2">
      <c r="D2980" s="86"/>
      <c r="F2980" s="91" t="s">
        <v>199</v>
      </c>
      <c r="G2980" s="86" t="s">
        <v>683</v>
      </c>
      <c r="H2980" s="92">
        <v>0</v>
      </c>
      <c r="I2980" s="99">
        <v>0</v>
      </c>
      <c r="J2980" s="99">
        <v>0</v>
      </c>
      <c r="K2980" s="99">
        <v>0</v>
      </c>
      <c r="L2980" s="99">
        <v>0</v>
      </c>
      <c r="M2980" s="99">
        <v>0</v>
      </c>
      <c r="N2980" s="99">
        <v>0</v>
      </c>
      <c r="O2980" s="99">
        <v>0</v>
      </c>
      <c r="P2980" s="99">
        <v>0</v>
      </c>
      <c r="Q2980" s="99">
        <v>0</v>
      </c>
      <c r="R2980" s="99">
        <v>0</v>
      </c>
      <c r="S2980" s="99">
        <v>0</v>
      </c>
      <c r="T2980" s="99">
        <v>0</v>
      </c>
      <c r="U2980" s="99">
        <v>0</v>
      </c>
      <c r="V2980" s="99">
        <v>0</v>
      </c>
      <c r="W2980" s="99">
        <v>0</v>
      </c>
      <c r="X2980" s="99">
        <v>0</v>
      </c>
      <c r="Y2980" s="99">
        <v>0</v>
      </c>
      <c r="Z2980" s="99">
        <v>0</v>
      </c>
      <c r="AA2980" s="99">
        <v>0</v>
      </c>
      <c r="AB2980" s="99">
        <v>0</v>
      </c>
      <c r="AC2980" s="99">
        <v>0</v>
      </c>
      <c r="AD2980" s="99">
        <v>0</v>
      </c>
    </row>
    <row r="2981" spans="4:30" hidden="1" outlineLevel="1" x14ac:dyDescent="0.2">
      <c r="D2981" s="86"/>
      <c r="F2981" s="91" t="s">
        <v>199</v>
      </c>
      <c r="G2981" s="86" t="s">
        <v>682</v>
      </c>
      <c r="H2981" s="92">
        <v>614836.99999999988</v>
      </c>
      <c r="I2981" s="99">
        <v>230703.49756107439</v>
      </c>
      <c r="J2981" s="99">
        <v>14951.077400602404</v>
      </c>
      <c r="K2981" s="99">
        <v>50162.485431593144</v>
      </c>
      <c r="L2981" s="99">
        <v>1594.2776675662956</v>
      </c>
      <c r="M2981" s="99">
        <v>146.9737635089316</v>
      </c>
      <c r="N2981" s="99">
        <v>51903.736862668375</v>
      </c>
      <c r="O2981" s="99">
        <v>45733.837898125617</v>
      </c>
      <c r="P2981" s="99">
        <v>8478.173551086933</v>
      </c>
      <c r="Q2981" s="99">
        <v>3852.2650549036243</v>
      </c>
      <c r="R2981" s="99">
        <v>178.49138140151916</v>
      </c>
      <c r="S2981" s="99">
        <v>58242.767885517693</v>
      </c>
      <c r="T2981" s="99">
        <v>1752.6073337055473</v>
      </c>
      <c r="U2981" s="99">
        <v>30773.159234553346</v>
      </c>
      <c r="V2981" s="99">
        <v>174717.22176848346</v>
      </c>
      <c r="W2981" s="99">
        <v>33147.94616712867</v>
      </c>
      <c r="X2981" s="99">
        <v>240390.93450387102</v>
      </c>
      <c r="Y2981" s="99">
        <v>12390.675263153818</v>
      </c>
      <c r="Z2981" s="99">
        <v>201.70044063367351</v>
      </c>
      <c r="AA2981" s="99">
        <v>12592.375703787491</v>
      </c>
      <c r="AB2981" s="99">
        <v>224.98061666570155</v>
      </c>
      <c r="AC2981" s="99">
        <v>4864.9045680685531</v>
      </c>
      <c r="AD2981" s="99">
        <v>962.72489774428811</v>
      </c>
    </row>
    <row r="2982" spans="4:30" hidden="1" outlineLevel="1" x14ac:dyDescent="0.2">
      <c r="D2982" s="86"/>
      <c r="F2982" s="91" t="s">
        <v>199</v>
      </c>
      <c r="G2982" s="86" t="s">
        <v>681</v>
      </c>
      <c r="H2982" s="92">
        <v>0</v>
      </c>
      <c r="I2982" s="99">
        <v>0</v>
      </c>
      <c r="J2982" s="99">
        <v>0</v>
      </c>
      <c r="K2982" s="99">
        <v>0</v>
      </c>
      <c r="L2982" s="99">
        <v>0</v>
      </c>
      <c r="M2982" s="99">
        <v>0</v>
      </c>
      <c r="N2982" s="99">
        <v>0</v>
      </c>
      <c r="O2982" s="99">
        <v>0</v>
      </c>
      <c r="P2982" s="99">
        <v>0</v>
      </c>
      <c r="Q2982" s="99">
        <v>0</v>
      </c>
      <c r="R2982" s="99">
        <v>0</v>
      </c>
      <c r="S2982" s="99">
        <v>0</v>
      </c>
      <c r="T2982" s="99">
        <v>0</v>
      </c>
      <c r="U2982" s="99">
        <v>0</v>
      </c>
      <c r="V2982" s="99">
        <v>0</v>
      </c>
      <c r="W2982" s="99">
        <v>0</v>
      </c>
      <c r="X2982" s="99">
        <v>0</v>
      </c>
      <c r="Y2982" s="99">
        <v>0</v>
      </c>
      <c r="Z2982" s="99">
        <v>0</v>
      </c>
      <c r="AA2982" s="99">
        <v>0</v>
      </c>
      <c r="AB2982" s="99">
        <v>0</v>
      </c>
      <c r="AC2982" s="99">
        <v>0</v>
      </c>
      <c r="AD2982" s="99">
        <v>0</v>
      </c>
    </row>
    <row r="2983" spans="4:30" collapsed="1" x14ac:dyDescent="0.2">
      <c r="D2983" s="86" t="s">
        <v>256</v>
      </c>
      <c r="E2983" s="104">
        <v>614837</v>
      </c>
      <c r="F2983" s="104" t="s">
        <v>199</v>
      </c>
      <c r="G2983" s="86" t="s">
        <v>679</v>
      </c>
      <c r="H2983" s="92">
        <v>614836.99999999988</v>
      </c>
      <c r="I2983" s="99">
        <v>230703.49756107439</v>
      </c>
      <c r="J2983" s="99">
        <v>14951.077400602404</v>
      </c>
      <c r="K2983" s="99">
        <v>50162.485431593144</v>
      </c>
      <c r="L2983" s="99">
        <v>1594.2776675662956</v>
      </c>
      <c r="M2983" s="99">
        <v>146.9737635089316</v>
      </c>
      <c r="N2983" s="99">
        <v>51903.736862668375</v>
      </c>
      <c r="O2983" s="99">
        <v>45733.837898125617</v>
      </c>
      <c r="P2983" s="99">
        <v>8478.173551086933</v>
      </c>
      <c r="Q2983" s="99">
        <v>3852.2650549036243</v>
      </c>
      <c r="R2983" s="99">
        <v>178.49138140151916</v>
      </c>
      <c r="S2983" s="99">
        <v>58242.767885517693</v>
      </c>
      <c r="T2983" s="99">
        <v>1752.6073337055473</v>
      </c>
      <c r="U2983" s="99">
        <v>30773.159234553346</v>
      </c>
      <c r="V2983" s="99">
        <v>174717.22176848346</v>
      </c>
      <c r="W2983" s="99">
        <v>33147.94616712867</v>
      </c>
      <c r="X2983" s="99">
        <v>240390.93450387102</v>
      </c>
      <c r="Y2983" s="99">
        <v>12390.675263153818</v>
      </c>
      <c r="Z2983" s="99">
        <v>201.70044063367351</v>
      </c>
      <c r="AA2983" s="99">
        <v>12592.375703787491</v>
      </c>
      <c r="AB2983" s="99">
        <v>224.98061666570155</v>
      </c>
      <c r="AC2983" s="99">
        <v>4864.9045680685531</v>
      </c>
      <c r="AD2983" s="99">
        <v>962.72489774428811</v>
      </c>
    </row>
    <row r="2984" spans="4:30" hidden="1" outlineLevel="1" x14ac:dyDescent="0.2">
      <c r="D2984" s="86"/>
      <c r="F2984" s="91" t="s">
        <v>219</v>
      </c>
      <c r="G2984" s="86" t="s">
        <v>687</v>
      </c>
      <c r="H2984" s="92">
        <v>1649.6218406473354</v>
      </c>
      <c r="I2984" s="99">
        <v>812.57565938908101</v>
      </c>
      <c r="J2984" s="99">
        <v>40.168518358433687</v>
      </c>
      <c r="K2984" s="99">
        <v>147.13498065761223</v>
      </c>
      <c r="L2984" s="99">
        <v>4.6312868033990151</v>
      </c>
      <c r="M2984" s="99">
        <v>0.43430725708121209</v>
      </c>
      <c r="N2984" s="99">
        <v>152.20057471809244</v>
      </c>
      <c r="O2984" s="99">
        <v>111.84547372963937</v>
      </c>
      <c r="P2984" s="99">
        <v>20.8400702560653</v>
      </c>
      <c r="Q2984" s="99">
        <v>9.4172397065977353</v>
      </c>
      <c r="R2984" s="99">
        <v>0.42348274293063592</v>
      </c>
      <c r="S2984" s="99">
        <v>142.52626643523305</v>
      </c>
      <c r="T2984" s="99">
        <v>3.9070488715242484</v>
      </c>
      <c r="U2984" s="99">
        <v>63.938189092307127</v>
      </c>
      <c r="V2984" s="99">
        <v>337.91512591647745</v>
      </c>
      <c r="W2984" s="99">
        <v>61.021871046033638</v>
      </c>
      <c r="X2984" s="99">
        <v>466.78223492634248</v>
      </c>
      <c r="Y2984" s="99">
        <v>34.347567505916409</v>
      </c>
      <c r="Z2984" s="99">
        <v>0.57530862651631742</v>
      </c>
      <c r="AA2984" s="99">
        <v>34.922876132432727</v>
      </c>
      <c r="AB2984" s="99">
        <v>0.44571068772059325</v>
      </c>
      <c r="AC2984" s="99">
        <v>0</v>
      </c>
      <c r="AD2984" s="99">
        <v>0</v>
      </c>
    </row>
    <row r="2985" spans="4:30" hidden="1" outlineLevel="1" x14ac:dyDescent="0.2">
      <c r="D2985" s="86"/>
      <c r="F2985" s="91" t="s">
        <v>219</v>
      </c>
      <c r="G2985" s="86" t="s">
        <v>686</v>
      </c>
      <c r="H2985" s="92">
        <v>874.3358956487823</v>
      </c>
      <c r="I2985" s="99">
        <v>430.68299014248947</v>
      </c>
      <c r="J2985" s="99">
        <v>21.29019912953127</v>
      </c>
      <c r="K2985" s="99">
        <v>77.984779253442284</v>
      </c>
      <c r="L2985" s="99">
        <v>2.4546839739144453</v>
      </c>
      <c r="M2985" s="99">
        <v>0.23019240849639563</v>
      </c>
      <c r="N2985" s="99">
        <v>80.669655635853118</v>
      </c>
      <c r="O2985" s="99">
        <v>59.280563604378656</v>
      </c>
      <c r="P2985" s="99">
        <v>11.045696076362644</v>
      </c>
      <c r="Q2985" s="99">
        <v>4.9913443860420355</v>
      </c>
      <c r="R2985" s="99">
        <v>0.22445517767075804</v>
      </c>
      <c r="S2985" s="99">
        <v>75.542059244454094</v>
      </c>
      <c r="T2985" s="99">
        <v>2.0708219243067245</v>
      </c>
      <c r="U2985" s="99">
        <v>33.888647960823683</v>
      </c>
      <c r="V2985" s="99">
        <v>179.10245669123469</v>
      </c>
      <c r="W2985" s="99">
        <v>32.34293518704964</v>
      </c>
      <c r="X2985" s="99">
        <v>247.40486176341474</v>
      </c>
      <c r="Y2985" s="99">
        <v>18.20496701647555</v>
      </c>
      <c r="Z2985" s="99">
        <v>0.30492623875677194</v>
      </c>
      <c r="AA2985" s="99">
        <v>18.509893255232321</v>
      </c>
      <c r="AB2985" s="99">
        <v>0.23623647780723808</v>
      </c>
      <c r="AC2985" s="99">
        <v>0</v>
      </c>
      <c r="AD2985" s="99">
        <v>0</v>
      </c>
    </row>
    <row r="2986" spans="4:30" hidden="1" outlineLevel="1" x14ac:dyDescent="0.2">
      <c r="D2986" s="86"/>
      <c r="F2986" s="91" t="s">
        <v>219</v>
      </c>
      <c r="G2986" s="86" t="s">
        <v>685</v>
      </c>
      <c r="H2986" s="92">
        <v>192.06534748906324</v>
      </c>
      <c r="I2986" s="99">
        <v>93.510362569710949</v>
      </c>
      <c r="J2986" s="99">
        <v>4.5129324236915993</v>
      </c>
      <c r="K2986" s="99">
        <v>16.41782749582978</v>
      </c>
      <c r="L2986" s="99">
        <v>0.50713124417331734</v>
      </c>
      <c r="M2986" s="99">
        <v>6.3160514411829904E-2</v>
      </c>
      <c r="N2986" s="99">
        <v>16.988119254414929</v>
      </c>
      <c r="O2986" s="99">
        <v>12.403925280706805</v>
      </c>
      <c r="P2986" s="99">
        <v>2.3058752422920121</v>
      </c>
      <c r="Q2986" s="99">
        <v>1.3720232445567397</v>
      </c>
      <c r="R2986" s="99">
        <v>0</v>
      </c>
      <c r="S2986" s="99">
        <v>16.081823767555555</v>
      </c>
      <c r="T2986" s="99">
        <v>0.433123772604805</v>
      </c>
      <c r="U2986" s="99">
        <v>7.0904834472460134</v>
      </c>
      <c r="V2986" s="99">
        <v>49.397151249859419</v>
      </c>
      <c r="W2986" s="99">
        <v>0</v>
      </c>
      <c r="X2986" s="99">
        <v>56.920758469710236</v>
      </c>
      <c r="Y2986" s="99">
        <v>3.7332181048434765</v>
      </c>
      <c r="Z2986" s="99">
        <v>6.2232847231975537E-2</v>
      </c>
      <c r="AA2986" s="99">
        <v>3.795450952075452</v>
      </c>
      <c r="AB2986" s="99">
        <v>4.9852043149310778E-2</v>
      </c>
      <c r="AC2986" s="99">
        <v>0.16950760401111981</v>
      </c>
      <c r="AD2986" s="99">
        <v>3.6540404744083724E-2</v>
      </c>
    </row>
    <row r="2987" spans="4:30" hidden="1" outlineLevel="1" x14ac:dyDescent="0.2">
      <c r="D2987" s="86"/>
      <c r="F2987" s="91" t="s">
        <v>219</v>
      </c>
      <c r="G2987" s="86" t="s">
        <v>684</v>
      </c>
      <c r="H2987" s="92">
        <v>881.25676810722655</v>
      </c>
      <c r="I2987" s="99">
        <v>588.98148419196923</v>
      </c>
      <c r="J2987" s="99">
        <v>27.763049606888806</v>
      </c>
      <c r="K2987" s="99">
        <v>100.80933703429002</v>
      </c>
      <c r="L2987" s="99">
        <v>3.1155330690460517</v>
      </c>
      <c r="M2987" s="99">
        <v>0</v>
      </c>
      <c r="N2987" s="99">
        <v>103.92487010333608</v>
      </c>
      <c r="O2987" s="99">
        <v>75.589382810192603</v>
      </c>
      <c r="P2987" s="99">
        <v>14.078527635111607</v>
      </c>
      <c r="Q2987" s="99">
        <v>0</v>
      </c>
      <c r="R2987" s="99">
        <v>0</v>
      </c>
      <c r="S2987" s="99">
        <v>89.667910445304216</v>
      </c>
      <c r="T2987" s="99">
        <v>2.6947149149877294</v>
      </c>
      <c r="U2987" s="99">
        <v>43.45965385361108</v>
      </c>
      <c r="V2987" s="99">
        <v>0</v>
      </c>
      <c r="W2987" s="99">
        <v>0</v>
      </c>
      <c r="X2987" s="99">
        <v>46.154368768598808</v>
      </c>
      <c r="Y2987" s="99">
        <v>22.793672673850097</v>
      </c>
      <c r="Z2987" s="99">
        <v>0.38028768632122367</v>
      </c>
      <c r="AA2987" s="99">
        <v>23.173960360171321</v>
      </c>
      <c r="AB2987" s="99">
        <v>0.30809674609248699</v>
      </c>
      <c r="AC2987" s="99">
        <v>1.0554966483632791</v>
      </c>
      <c r="AD2987" s="99">
        <v>0.22753123650245166</v>
      </c>
    </row>
    <row r="2988" spans="4:30" hidden="1" outlineLevel="1" x14ac:dyDescent="0.2">
      <c r="D2988" s="86"/>
      <c r="F2988" s="91" t="s">
        <v>219</v>
      </c>
      <c r="G2988" s="86" t="s">
        <v>683</v>
      </c>
      <c r="H2988" s="92">
        <v>453.48176732552088</v>
      </c>
      <c r="I2988" s="99">
        <v>339.06897570514747</v>
      </c>
      <c r="J2988" s="99">
        <v>16.346623383204751</v>
      </c>
      <c r="K2988" s="99">
        <v>49.324574996914919</v>
      </c>
      <c r="L2988" s="99">
        <v>0</v>
      </c>
      <c r="M2988" s="99">
        <v>0</v>
      </c>
      <c r="N2988" s="99">
        <v>49.324574996914919</v>
      </c>
      <c r="O2988" s="99">
        <v>31.429811171021139</v>
      </c>
      <c r="P2988" s="99">
        <v>0</v>
      </c>
      <c r="Q2988" s="99">
        <v>0</v>
      </c>
      <c r="R2988" s="99">
        <v>0</v>
      </c>
      <c r="S2988" s="99">
        <v>31.429811171021139</v>
      </c>
      <c r="T2988" s="99">
        <v>0.84979615851927714</v>
      </c>
      <c r="U2988" s="99">
        <v>0</v>
      </c>
      <c r="V2988" s="99">
        <v>0</v>
      </c>
      <c r="W2988" s="99">
        <v>0</v>
      </c>
      <c r="X2988" s="99">
        <v>0.84979615851927714</v>
      </c>
      <c r="Y2988" s="99">
        <v>11.592700190791287</v>
      </c>
      <c r="Z2988" s="99">
        <v>0</v>
      </c>
      <c r="AA2988" s="99">
        <v>11.592700190791287</v>
      </c>
      <c r="AB2988" s="99">
        <v>0.12029782280309184</v>
      </c>
      <c r="AC2988" s="99">
        <v>4.0845737680988279</v>
      </c>
      <c r="AD2988" s="99">
        <v>0.6644141290201534</v>
      </c>
    </row>
    <row r="2989" spans="4:30" hidden="1" outlineLevel="1" x14ac:dyDescent="0.2">
      <c r="D2989" s="86"/>
      <c r="F2989" s="91" t="s">
        <v>219</v>
      </c>
      <c r="G2989" s="86" t="s">
        <v>682</v>
      </c>
      <c r="H2989" s="92">
        <v>13.93861509930227</v>
      </c>
      <c r="I2989" s="99">
        <v>5.2301459648112205</v>
      </c>
      <c r="J2989" s="99">
        <v>0.33894725464940079</v>
      </c>
      <c r="K2989" s="99">
        <v>1.1372047824957419</v>
      </c>
      <c r="L2989" s="99">
        <v>3.6142949708003871E-2</v>
      </c>
      <c r="M2989" s="99">
        <v>3.3319574444070138E-3</v>
      </c>
      <c r="N2989" s="99">
        <v>1.1766796896481528</v>
      </c>
      <c r="O2989" s="99">
        <v>1.0368054679140264</v>
      </c>
      <c r="P2989" s="99">
        <v>0.19220378388692527</v>
      </c>
      <c r="Q2989" s="99">
        <v>8.7332479764220677E-2</v>
      </c>
      <c r="R2989" s="99">
        <v>4.0464751859412085E-3</v>
      </c>
      <c r="S2989" s="99">
        <v>1.3203882067511137</v>
      </c>
      <c r="T2989" s="99">
        <v>3.9732350272895151E-2</v>
      </c>
      <c r="U2989" s="99">
        <v>0.69764054856812185</v>
      </c>
      <c r="V2989" s="99">
        <v>3.9609133891589585</v>
      </c>
      <c r="W2989" s="99">
        <v>0.75147797376540204</v>
      </c>
      <c r="X2989" s="99">
        <v>5.4497642617653774</v>
      </c>
      <c r="Y2989" s="99">
        <v>0.28090185417199515</v>
      </c>
      <c r="Z2989" s="99">
        <v>4.5726343849710454E-3</v>
      </c>
      <c r="AA2989" s="99">
        <v>0.28547448855696617</v>
      </c>
      <c r="AB2989" s="99">
        <v>5.1004058319634041E-3</v>
      </c>
      <c r="AC2989" s="99">
        <v>0.11028944625834966</v>
      </c>
      <c r="AD2989" s="99">
        <v>2.1825381029724578E-2</v>
      </c>
    </row>
    <row r="2990" spans="4:30" hidden="1" outlineLevel="1" x14ac:dyDescent="0.2">
      <c r="D2990" s="86"/>
      <c r="F2990" s="91" t="s">
        <v>219</v>
      </c>
      <c r="G2990" s="86" t="s">
        <v>681</v>
      </c>
      <c r="H2990" s="92">
        <v>218.29976568276868</v>
      </c>
      <c r="I2990" s="99">
        <v>102.08540873647797</v>
      </c>
      <c r="J2990" s="99">
        <v>26.744686857462927</v>
      </c>
      <c r="K2990" s="99">
        <v>7.5920500101527164</v>
      </c>
      <c r="L2990" s="99">
        <v>2.4506717645396723</v>
      </c>
      <c r="M2990" s="99">
        <v>0.39779338063823655</v>
      </c>
      <c r="N2990" s="99">
        <v>10.440515155330626</v>
      </c>
      <c r="O2990" s="99">
        <v>2.1545132052218072</v>
      </c>
      <c r="P2990" s="99">
        <v>0.63797812323872571</v>
      </c>
      <c r="Q2990" s="99">
        <v>1.3858396555069077</v>
      </c>
      <c r="R2990" s="99">
        <v>0.24352520904887776</v>
      </c>
      <c r="S2990" s="99">
        <v>4.4218561930163185</v>
      </c>
      <c r="T2990" s="99">
        <v>1.4828780454407664E-2</v>
      </c>
      <c r="U2990" s="99">
        <v>0.37849906394409694</v>
      </c>
      <c r="V2990" s="99">
        <v>2.0380249143877487</v>
      </c>
      <c r="W2990" s="99">
        <v>0.36529185018895638</v>
      </c>
      <c r="X2990" s="99">
        <v>2.7966446089752095</v>
      </c>
      <c r="Y2990" s="99">
        <v>0.59642386928914648</v>
      </c>
      <c r="Z2990" s="99">
        <v>1.0811903779951601E-2</v>
      </c>
      <c r="AA2990" s="99">
        <v>0.60723577306909804</v>
      </c>
      <c r="AB2990" s="99">
        <v>1.119584413468009E-2</v>
      </c>
      <c r="AC2990" s="99">
        <v>63.42580524297906</v>
      </c>
      <c r="AD2990" s="99">
        <v>7.7664172713228119</v>
      </c>
    </row>
    <row r="2991" spans="4:30" collapsed="1" x14ac:dyDescent="0.2">
      <c r="D2991" s="86" t="s">
        <v>255</v>
      </c>
      <c r="E2991" s="104">
        <v>4283</v>
      </c>
      <c r="F2991" s="102" t="s">
        <v>219</v>
      </c>
      <c r="G2991" s="86" t="s">
        <v>679</v>
      </c>
      <c r="H2991" s="92">
        <v>4283</v>
      </c>
      <c r="I2991" s="99">
        <v>2372.1350266996874</v>
      </c>
      <c r="J2991" s="99">
        <v>137.16495701386245</v>
      </c>
      <c r="K2991" s="99">
        <v>400.40075423073773</v>
      </c>
      <c r="L2991" s="99">
        <v>13.195449804780505</v>
      </c>
      <c r="M2991" s="99">
        <v>1.1287855180720812</v>
      </c>
      <c r="N2991" s="99">
        <v>414.72498955359032</v>
      </c>
      <c r="O2991" s="99">
        <v>293.74047526907447</v>
      </c>
      <c r="P2991" s="99">
        <v>49.100351116957206</v>
      </c>
      <c r="Q2991" s="99">
        <v>17.253779472467638</v>
      </c>
      <c r="R2991" s="99">
        <v>0.89550960483621289</v>
      </c>
      <c r="S2991" s="99">
        <v>360.99011546333548</v>
      </c>
      <c r="T2991" s="99">
        <v>10.010066772670086</v>
      </c>
      <c r="U2991" s="99">
        <v>149.45311396650013</v>
      </c>
      <c r="V2991" s="99">
        <v>572.41367216111826</v>
      </c>
      <c r="W2991" s="99">
        <v>94.481576057037643</v>
      </c>
      <c r="X2991" s="99">
        <v>826.35842895732605</v>
      </c>
      <c r="Y2991" s="99">
        <v>91.549451215337953</v>
      </c>
      <c r="Z2991" s="99">
        <v>1.3381399369912113</v>
      </c>
      <c r="AA2991" s="99">
        <v>92.887591152329165</v>
      </c>
      <c r="AB2991" s="99">
        <v>1.1764900275393642</v>
      </c>
      <c r="AC2991" s="99">
        <v>68.845672709710641</v>
      </c>
      <c r="AD2991" s="99">
        <v>8.7167284226192265</v>
      </c>
    </row>
    <row r="2992" spans="4:30" hidden="1" outlineLevel="1" x14ac:dyDescent="0.2">
      <c r="D2992" s="86"/>
      <c r="F2992" s="91" t="s">
        <v>201</v>
      </c>
      <c r="G2992" s="86" t="s">
        <v>687</v>
      </c>
      <c r="H2992" s="92">
        <v>-52957.999999999978</v>
      </c>
      <c r="I2992" s="99">
        <v>-26086.210008616519</v>
      </c>
      <c r="J2992" s="99">
        <v>-1289.5345725970558</v>
      </c>
      <c r="K2992" s="99">
        <v>-4723.4912351840221</v>
      </c>
      <c r="L2992" s="99">
        <v>-148.67873381099267</v>
      </c>
      <c r="M2992" s="99">
        <v>-13.942615909765882</v>
      </c>
      <c r="N2992" s="99">
        <v>-4886.1125849047803</v>
      </c>
      <c r="O2992" s="99">
        <v>-3590.5881286403937</v>
      </c>
      <c r="P2992" s="99">
        <v>-669.03117637410639</v>
      </c>
      <c r="Q2992" s="99">
        <v>-302.32273124263338</v>
      </c>
      <c r="R2992" s="99">
        <v>-13.595115284918881</v>
      </c>
      <c r="S2992" s="99">
        <v>-4575.5371515420529</v>
      </c>
      <c r="T2992" s="99">
        <v>-125.42844004598456</v>
      </c>
      <c r="U2992" s="99">
        <v>-2052.615050623765</v>
      </c>
      <c r="V2992" s="99">
        <v>-10848.128217835929</v>
      </c>
      <c r="W2992" s="99">
        <v>-1958.9921564009619</v>
      </c>
      <c r="X2992" s="99">
        <v>-14985.163864906641</v>
      </c>
      <c r="Y2992" s="99">
        <v>-1102.6639167583562</v>
      </c>
      <c r="Z2992" s="99">
        <v>-18.469199117232435</v>
      </c>
      <c r="AA2992" s="99">
        <v>-1121.1331158755886</v>
      </c>
      <c r="AB2992" s="99">
        <v>-14.308701557348828</v>
      </c>
      <c r="AC2992" s="99">
        <v>0</v>
      </c>
      <c r="AD2992" s="99">
        <v>0</v>
      </c>
    </row>
    <row r="2993" spans="4:30" hidden="1" outlineLevel="1" x14ac:dyDescent="0.2">
      <c r="D2993" s="86"/>
      <c r="F2993" s="91" t="s">
        <v>201</v>
      </c>
      <c r="G2993" s="86" t="s">
        <v>686</v>
      </c>
      <c r="H2993" s="92">
        <v>0</v>
      </c>
      <c r="I2993" s="99">
        <v>0</v>
      </c>
      <c r="J2993" s="99">
        <v>0</v>
      </c>
      <c r="K2993" s="99">
        <v>0</v>
      </c>
      <c r="L2993" s="99">
        <v>0</v>
      </c>
      <c r="M2993" s="99">
        <v>0</v>
      </c>
      <c r="N2993" s="99">
        <v>0</v>
      </c>
      <c r="O2993" s="99">
        <v>0</v>
      </c>
      <c r="P2993" s="99">
        <v>0</v>
      </c>
      <c r="Q2993" s="99">
        <v>0</v>
      </c>
      <c r="R2993" s="99">
        <v>0</v>
      </c>
      <c r="S2993" s="99">
        <v>0</v>
      </c>
      <c r="T2993" s="99">
        <v>0</v>
      </c>
      <c r="U2993" s="99">
        <v>0</v>
      </c>
      <c r="V2993" s="99">
        <v>0</v>
      </c>
      <c r="W2993" s="99">
        <v>0</v>
      </c>
      <c r="X2993" s="99">
        <v>0</v>
      </c>
      <c r="Y2993" s="99">
        <v>0</v>
      </c>
      <c r="Z2993" s="99">
        <v>0</v>
      </c>
      <c r="AA2993" s="99">
        <v>0</v>
      </c>
      <c r="AB2993" s="99">
        <v>0</v>
      </c>
      <c r="AC2993" s="99">
        <v>0</v>
      </c>
      <c r="AD2993" s="99">
        <v>0</v>
      </c>
    </row>
    <row r="2994" spans="4:30" hidden="1" outlineLevel="1" x14ac:dyDescent="0.2">
      <c r="D2994" s="86"/>
      <c r="F2994" s="91" t="s">
        <v>201</v>
      </c>
      <c r="G2994" s="86" t="s">
        <v>685</v>
      </c>
      <c r="H2994" s="92">
        <v>0</v>
      </c>
      <c r="I2994" s="99">
        <v>0</v>
      </c>
      <c r="J2994" s="99">
        <v>0</v>
      </c>
      <c r="K2994" s="99">
        <v>0</v>
      </c>
      <c r="L2994" s="99">
        <v>0</v>
      </c>
      <c r="M2994" s="99">
        <v>0</v>
      </c>
      <c r="N2994" s="99">
        <v>0</v>
      </c>
      <c r="O2994" s="99">
        <v>0</v>
      </c>
      <c r="P2994" s="99">
        <v>0</v>
      </c>
      <c r="Q2994" s="99">
        <v>0</v>
      </c>
      <c r="R2994" s="99">
        <v>0</v>
      </c>
      <c r="S2994" s="99">
        <v>0</v>
      </c>
      <c r="T2994" s="99">
        <v>0</v>
      </c>
      <c r="U2994" s="99">
        <v>0</v>
      </c>
      <c r="V2994" s="99">
        <v>0</v>
      </c>
      <c r="W2994" s="99">
        <v>0</v>
      </c>
      <c r="X2994" s="99">
        <v>0</v>
      </c>
      <c r="Y2994" s="99">
        <v>0</v>
      </c>
      <c r="Z2994" s="99">
        <v>0</v>
      </c>
      <c r="AA2994" s="99">
        <v>0</v>
      </c>
      <c r="AB2994" s="99">
        <v>0</v>
      </c>
      <c r="AC2994" s="99">
        <v>0</v>
      </c>
      <c r="AD2994" s="99">
        <v>0</v>
      </c>
    </row>
    <row r="2995" spans="4:30" hidden="1" outlineLevel="1" x14ac:dyDescent="0.2">
      <c r="D2995" s="86"/>
      <c r="F2995" s="91" t="s">
        <v>201</v>
      </c>
      <c r="G2995" s="86" t="s">
        <v>684</v>
      </c>
      <c r="H2995" s="92">
        <v>0</v>
      </c>
      <c r="I2995" s="99">
        <v>0</v>
      </c>
      <c r="J2995" s="99">
        <v>0</v>
      </c>
      <c r="K2995" s="99">
        <v>0</v>
      </c>
      <c r="L2995" s="99">
        <v>0</v>
      </c>
      <c r="M2995" s="99">
        <v>0</v>
      </c>
      <c r="N2995" s="99">
        <v>0</v>
      </c>
      <c r="O2995" s="99">
        <v>0</v>
      </c>
      <c r="P2995" s="99">
        <v>0</v>
      </c>
      <c r="Q2995" s="99">
        <v>0</v>
      </c>
      <c r="R2995" s="99">
        <v>0</v>
      </c>
      <c r="S2995" s="99">
        <v>0</v>
      </c>
      <c r="T2995" s="99">
        <v>0</v>
      </c>
      <c r="U2995" s="99">
        <v>0</v>
      </c>
      <c r="V2995" s="99">
        <v>0</v>
      </c>
      <c r="W2995" s="99">
        <v>0</v>
      </c>
      <c r="X2995" s="99">
        <v>0</v>
      </c>
      <c r="Y2995" s="99">
        <v>0</v>
      </c>
      <c r="Z2995" s="99">
        <v>0</v>
      </c>
      <c r="AA2995" s="99">
        <v>0</v>
      </c>
      <c r="AB2995" s="99">
        <v>0</v>
      </c>
      <c r="AC2995" s="99">
        <v>0</v>
      </c>
      <c r="AD2995" s="99">
        <v>0</v>
      </c>
    </row>
    <row r="2996" spans="4:30" hidden="1" outlineLevel="1" x14ac:dyDescent="0.2">
      <c r="D2996" s="86"/>
      <c r="F2996" s="91" t="s">
        <v>201</v>
      </c>
      <c r="G2996" s="86" t="s">
        <v>683</v>
      </c>
      <c r="H2996" s="92">
        <v>0</v>
      </c>
      <c r="I2996" s="99">
        <v>0</v>
      </c>
      <c r="J2996" s="99">
        <v>0</v>
      </c>
      <c r="K2996" s="99">
        <v>0</v>
      </c>
      <c r="L2996" s="99">
        <v>0</v>
      </c>
      <c r="M2996" s="99">
        <v>0</v>
      </c>
      <c r="N2996" s="99">
        <v>0</v>
      </c>
      <c r="O2996" s="99">
        <v>0</v>
      </c>
      <c r="P2996" s="99">
        <v>0</v>
      </c>
      <c r="Q2996" s="99">
        <v>0</v>
      </c>
      <c r="R2996" s="99">
        <v>0</v>
      </c>
      <c r="S2996" s="99">
        <v>0</v>
      </c>
      <c r="T2996" s="99">
        <v>0</v>
      </c>
      <c r="U2996" s="99">
        <v>0</v>
      </c>
      <c r="V2996" s="99">
        <v>0</v>
      </c>
      <c r="W2996" s="99">
        <v>0</v>
      </c>
      <c r="X2996" s="99">
        <v>0</v>
      </c>
      <c r="Y2996" s="99">
        <v>0</v>
      </c>
      <c r="Z2996" s="99">
        <v>0</v>
      </c>
      <c r="AA2996" s="99">
        <v>0</v>
      </c>
      <c r="AB2996" s="99">
        <v>0</v>
      </c>
      <c r="AC2996" s="99">
        <v>0</v>
      </c>
      <c r="AD2996" s="99">
        <v>0</v>
      </c>
    </row>
    <row r="2997" spans="4:30" hidden="1" outlineLevel="1" x14ac:dyDescent="0.2">
      <c r="D2997" s="86"/>
      <c r="F2997" s="91" t="s">
        <v>201</v>
      </c>
      <c r="G2997" s="86" t="s">
        <v>682</v>
      </c>
      <c r="H2997" s="92">
        <v>0</v>
      </c>
      <c r="I2997" s="99">
        <v>0</v>
      </c>
      <c r="J2997" s="99">
        <v>0</v>
      </c>
      <c r="K2997" s="99">
        <v>0</v>
      </c>
      <c r="L2997" s="99">
        <v>0</v>
      </c>
      <c r="M2997" s="99">
        <v>0</v>
      </c>
      <c r="N2997" s="99">
        <v>0</v>
      </c>
      <c r="O2997" s="99">
        <v>0</v>
      </c>
      <c r="P2997" s="99">
        <v>0</v>
      </c>
      <c r="Q2997" s="99">
        <v>0</v>
      </c>
      <c r="R2997" s="99">
        <v>0</v>
      </c>
      <c r="S2997" s="99">
        <v>0</v>
      </c>
      <c r="T2997" s="99">
        <v>0</v>
      </c>
      <c r="U2997" s="99">
        <v>0</v>
      </c>
      <c r="V2997" s="99">
        <v>0</v>
      </c>
      <c r="W2997" s="99">
        <v>0</v>
      </c>
      <c r="X2997" s="99">
        <v>0</v>
      </c>
      <c r="Y2997" s="99">
        <v>0</v>
      </c>
      <c r="Z2997" s="99">
        <v>0</v>
      </c>
      <c r="AA2997" s="99">
        <v>0</v>
      </c>
      <c r="AB2997" s="99">
        <v>0</v>
      </c>
      <c r="AC2997" s="99">
        <v>0</v>
      </c>
      <c r="AD2997" s="99">
        <v>0</v>
      </c>
    </row>
    <row r="2998" spans="4:30" hidden="1" outlineLevel="1" x14ac:dyDescent="0.2">
      <c r="D2998" s="86"/>
      <c r="F2998" s="91" t="s">
        <v>201</v>
      </c>
      <c r="G2998" s="86" t="s">
        <v>681</v>
      </c>
      <c r="H2998" s="92">
        <v>0</v>
      </c>
      <c r="I2998" s="99">
        <v>0</v>
      </c>
      <c r="J2998" s="99">
        <v>0</v>
      </c>
      <c r="K2998" s="99">
        <v>0</v>
      </c>
      <c r="L2998" s="99">
        <v>0</v>
      </c>
      <c r="M2998" s="99">
        <v>0</v>
      </c>
      <c r="N2998" s="99">
        <v>0</v>
      </c>
      <c r="O2998" s="99">
        <v>0</v>
      </c>
      <c r="P2998" s="99">
        <v>0</v>
      </c>
      <c r="Q2998" s="99">
        <v>0</v>
      </c>
      <c r="R2998" s="99">
        <v>0</v>
      </c>
      <c r="S2998" s="99">
        <v>0</v>
      </c>
      <c r="T2998" s="99">
        <v>0</v>
      </c>
      <c r="U2998" s="99">
        <v>0</v>
      </c>
      <c r="V2998" s="99">
        <v>0</v>
      </c>
      <c r="W2998" s="99">
        <v>0</v>
      </c>
      <c r="X2998" s="99">
        <v>0</v>
      </c>
      <c r="Y2998" s="99">
        <v>0</v>
      </c>
      <c r="Z2998" s="99">
        <v>0</v>
      </c>
      <c r="AA2998" s="99">
        <v>0</v>
      </c>
      <c r="AB2998" s="99">
        <v>0</v>
      </c>
      <c r="AC2998" s="99">
        <v>0</v>
      </c>
      <c r="AD2998" s="99">
        <v>0</v>
      </c>
    </row>
    <row r="2999" spans="4:30" collapsed="1" x14ac:dyDescent="0.2">
      <c r="D2999" s="86" t="s">
        <v>254</v>
      </c>
      <c r="E2999" s="104">
        <v>-52958</v>
      </c>
      <c r="F2999" s="102" t="s">
        <v>201</v>
      </c>
      <c r="G2999" s="86" t="s">
        <v>679</v>
      </c>
      <c r="H2999" s="92">
        <v>-52957.999999999978</v>
      </c>
      <c r="I2999" s="99">
        <v>-26086.210008616519</v>
      </c>
      <c r="J2999" s="99">
        <v>-1289.5345725970558</v>
      </c>
      <c r="K2999" s="99">
        <v>-4723.4912351840221</v>
      </c>
      <c r="L2999" s="99">
        <v>-148.67873381099267</v>
      </c>
      <c r="M2999" s="99">
        <v>-13.942615909765882</v>
      </c>
      <c r="N2999" s="99">
        <v>-4886.1125849047803</v>
      </c>
      <c r="O2999" s="99">
        <v>-3590.5881286403937</v>
      </c>
      <c r="P2999" s="99">
        <v>-669.03117637410639</v>
      </c>
      <c r="Q2999" s="99">
        <v>-302.32273124263338</v>
      </c>
      <c r="R2999" s="99">
        <v>-13.595115284918881</v>
      </c>
      <c r="S2999" s="99">
        <v>-4575.5371515420529</v>
      </c>
      <c r="T2999" s="99">
        <v>-125.42844004598456</v>
      </c>
      <c r="U2999" s="99">
        <v>-2052.615050623765</v>
      </c>
      <c r="V2999" s="99">
        <v>-10848.128217835929</v>
      </c>
      <c r="W2999" s="99">
        <v>-1958.9921564009619</v>
      </c>
      <c r="X2999" s="99">
        <v>-14985.163864906641</v>
      </c>
      <c r="Y2999" s="99">
        <v>-1102.6639167583562</v>
      </c>
      <c r="Z2999" s="99">
        <v>-18.469199117232435</v>
      </c>
      <c r="AA2999" s="99">
        <v>-1121.1331158755886</v>
      </c>
      <c r="AB2999" s="99">
        <v>-14.308701557348828</v>
      </c>
      <c r="AC2999" s="99">
        <v>0</v>
      </c>
      <c r="AD2999" s="99">
        <v>0</v>
      </c>
    </row>
    <row r="3000" spans="4:30" hidden="1" outlineLevel="1" x14ac:dyDescent="0.2">
      <c r="D3000" s="86"/>
      <c r="F3000" s="91" t="s">
        <v>201</v>
      </c>
      <c r="G3000" s="86" t="s">
        <v>687</v>
      </c>
      <c r="H3000" s="92">
        <v>-249700.99999999991</v>
      </c>
      <c r="I3000" s="99">
        <v>-122998.46530007843</v>
      </c>
      <c r="J3000" s="99">
        <v>-6080.2536408485485</v>
      </c>
      <c r="K3000" s="99">
        <v>-22271.620622317412</v>
      </c>
      <c r="L3000" s="99">
        <v>-701.03154407905652</v>
      </c>
      <c r="M3000" s="99">
        <v>-65.740495020288733</v>
      </c>
      <c r="N3000" s="99">
        <v>-23038.392661416758</v>
      </c>
      <c r="O3000" s="99">
        <v>-16929.896263258335</v>
      </c>
      <c r="P3000" s="99">
        <v>-3154.5329085651033</v>
      </c>
      <c r="Q3000" s="99">
        <v>-1425.4746839762981</v>
      </c>
      <c r="R3000" s="99">
        <v>-64.102003130018687</v>
      </c>
      <c r="S3000" s="99">
        <v>-21574.005858929755</v>
      </c>
      <c r="T3000" s="99">
        <v>-591.40463967525943</v>
      </c>
      <c r="U3000" s="99">
        <v>-9678.2361636731894</v>
      </c>
      <c r="V3000" s="99">
        <v>-51149.750068390975</v>
      </c>
      <c r="W3000" s="99">
        <v>-9236.7970928939267</v>
      </c>
      <c r="X3000" s="99">
        <v>-70656.187964633355</v>
      </c>
      <c r="Y3000" s="99">
        <v>-5199.1442780784455</v>
      </c>
      <c r="Z3000" s="99">
        <v>-87.083679307603319</v>
      </c>
      <c r="AA3000" s="99">
        <v>-5286.2279573860487</v>
      </c>
      <c r="AB3000" s="99">
        <v>-67.466616707042547</v>
      </c>
      <c r="AC3000" s="99">
        <v>0</v>
      </c>
      <c r="AD3000" s="99">
        <v>0</v>
      </c>
    </row>
    <row r="3001" spans="4:30" hidden="1" outlineLevel="1" x14ac:dyDescent="0.2">
      <c r="D3001" s="86"/>
      <c r="F3001" s="91" t="s">
        <v>201</v>
      </c>
      <c r="G3001" s="86" t="s">
        <v>686</v>
      </c>
      <c r="H3001" s="92">
        <v>0</v>
      </c>
      <c r="I3001" s="99">
        <v>0</v>
      </c>
      <c r="J3001" s="99">
        <v>0</v>
      </c>
      <c r="K3001" s="99">
        <v>0</v>
      </c>
      <c r="L3001" s="99">
        <v>0</v>
      </c>
      <c r="M3001" s="99">
        <v>0</v>
      </c>
      <c r="N3001" s="99">
        <v>0</v>
      </c>
      <c r="O3001" s="99">
        <v>0</v>
      </c>
      <c r="P3001" s="99">
        <v>0</v>
      </c>
      <c r="Q3001" s="99">
        <v>0</v>
      </c>
      <c r="R3001" s="99">
        <v>0</v>
      </c>
      <c r="S3001" s="99">
        <v>0</v>
      </c>
      <c r="T3001" s="99">
        <v>0</v>
      </c>
      <c r="U3001" s="99">
        <v>0</v>
      </c>
      <c r="V3001" s="99">
        <v>0</v>
      </c>
      <c r="W3001" s="99">
        <v>0</v>
      </c>
      <c r="X3001" s="99">
        <v>0</v>
      </c>
      <c r="Y3001" s="99">
        <v>0</v>
      </c>
      <c r="Z3001" s="99">
        <v>0</v>
      </c>
      <c r="AA3001" s="99">
        <v>0</v>
      </c>
      <c r="AB3001" s="99">
        <v>0</v>
      </c>
      <c r="AC3001" s="99">
        <v>0</v>
      </c>
      <c r="AD3001" s="99">
        <v>0</v>
      </c>
    </row>
    <row r="3002" spans="4:30" hidden="1" outlineLevel="1" x14ac:dyDescent="0.2">
      <c r="D3002" s="86"/>
      <c r="F3002" s="91" t="s">
        <v>201</v>
      </c>
      <c r="G3002" s="86" t="s">
        <v>685</v>
      </c>
      <c r="H3002" s="92">
        <v>0</v>
      </c>
      <c r="I3002" s="99">
        <v>0</v>
      </c>
      <c r="J3002" s="99">
        <v>0</v>
      </c>
      <c r="K3002" s="99">
        <v>0</v>
      </c>
      <c r="L3002" s="99">
        <v>0</v>
      </c>
      <c r="M3002" s="99">
        <v>0</v>
      </c>
      <c r="N3002" s="99">
        <v>0</v>
      </c>
      <c r="O3002" s="99">
        <v>0</v>
      </c>
      <c r="P3002" s="99">
        <v>0</v>
      </c>
      <c r="Q3002" s="99">
        <v>0</v>
      </c>
      <c r="R3002" s="99">
        <v>0</v>
      </c>
      <c r="S3002" s="99">
        <v>0</v>
      </c>
      <c r="T3002" s="99">
        <v>0</v>
      </c>
      <c r="U3002" s="99">
        <v>0</v>
      </c>
      <c r="V3002" s="99">
        <v>0</v>
      </c>
      <c r="W3002" s="99">
        <v>0</v>
      </c>
      <c r="X3002" s="99">
        <v>0</v>
      </c>
      <c r="Y3002" s="99">
        <v>0</v>
      </c>
      <c r="Z3002" s="99">
        <v>0</v>
      </c>
      <c r="AA3002" s="99">
        <v>0</v>
      </c>
      <c r="AB3002" s="99">
        <v>0</v>
      </c>
      <c r="AC3002" s="99">
        <v>0</v>
      </c>
      <c r="AD3002" s="99">
        <v>0</v>
      </c>
    </row>
    <row r="3003" spans="4:30" hidden="1" outlineLevel="1" x14ac:dyDescent="0.2">
      <c r="D3003" s="86"/>
      <c r="F3003" s="91" t="s">
        <v>201</v>
      </c>
      <c r="G3003" s="86" t="s">
        <v>684</v>
      </c>
      <c r="H3003" s="92">
        <v>0</v>
      </c>
      <c r="I3003" s="99">
        <v>0</v>
      </c>
      <c r="J3003" s="99">
        <v>0</v>
      </c>
      <c r="K3003" s="99">
        <v>0</v>
      </c>
      <c r="L3003" s="99">
        <v>0</v>
      </c>
      <c r="M3003" s="99">
        <v>0</v>
      </c>
      <c r="N3003" s="99">
        <v>0</v>
      </c>
      <c r="O3003" s="99">
        <v>0</v>
      </c>
      <c r="P3003" s="99">
        <v>0</v>
      </c>
      <c r="Q3003" s="99">
        <v>0</v>
      </c>
      <c r="R3003" s="99">
        <v>0</v>
      </c>
      <c r="S3003" s="99">
        <v>0</v>
      </c>
      <c r="T3003" s="99">
        <v>0</v>
      </c>
      <c r="U3003" s="99">
        <v>0</v>
      </c>
      <c r="V3003" s="99">
        <v>0</v>
      </c>
      <c r="W3003" s="99">
        <v>0</v>
      </c>
      <c r="X3003" s="99">
        <v>0</v>
      </c>
      <c r="Y3003" s="99">
        <v>0</v>
      </c>
      <c r="Z3003" s="99">
        <v>0</v>
      </c>
      <c r="AA3003" s="99">
        <v>0</v>
      </c>
      <c r="AB3003" s="99">
        <v>0</v>
      </c>
      <c r="AC3003" s="99">
        <v>0</v>
      </c>
      <c r="AD3003" s="99">
        <v>0</v>
      </c>
    </row>
    <row r="3004" spans="4:30" hidden="1" outlineLevel="1" x14ac:dyDescent="0.2">
      <c r="D3004" s="86"/>
      <c r="F3004" s="91" t="s">
        <v>201</v>
      </c>
      <c r="G3004" s="86" t="s">
        <v>683</v>
      </c>
      <c r="H3004" s="92">
        <v>0</v>
      </c>
      <c r="I3004" s="99">
        <v>0</v>
      </c>
      <c r="J3004" s="99">
        <v>0</v>
      </c>
      <c r="K3004" s="99">
        <v>0</v>
      </c>
      <c r="L3004" s="99">
        <v>0</v>
      </c>
      <c r="M3004" s="99">
        <v>0</v>
      </c>
      <c r="N3004" s="99">
        <v>0</v>
      </c>
      <c r="O3004" s="99">
        <v>0</v>
      </c>
      <c r="P3004" s="99">
        <v>0</v>
      </c>
      <c r="Q3004" s="99">
        <v>0</v>
      </c>
      <c r="R3004" s="99">
        <v>0</v>
      </c>
      <c r="S3004" s="99">
        <v>0</v>
      </c>
      <c r="T3004" s="99">
        <v>0</v>
      </c>
      <c r="U3004" s="99">
        <v>0</v>
      </c>
      <c r="V3004" s="99">
        <v>0</v>
      </c>
      <c r="W3004" s="99">
        <v>0</v>
      </c>
      <c r="X3004" s="99">
        <v>0</v>
      </c>
      <c r="Y3004" s="99">
        <v>0</v>
      </c>
      <c r="Z3004" s="99">
        <v>0</v>
      </c>
      <c r="AA3004" s="99">
        <v>0</v>
      </c>
      <c r="AB3004" s="99">
        <v>0</v>
      </c>
      <c r="AC3004" s="99">
        <v>0</v>
      </c>
      <c r="AD3004" s="99">
        <v>0</v>
      </c>
    </row>
    <row r="3005" spans="4:30" hidden="1" outlineLevel="1" x14ac:dyDescent="0.2">
      <c r="D3005" s="86"/>
      <c r="F3005" s="91" t="s">
        <v>201</v>
      </c>
      <c r="G3005" s="86" t="s">
        <v>682</v>
      </c>
      <c r="H3005" s="92">
        <v>0</v>
      </c>
      <c r="I3005" s="99">
        <v>0</v>
      </c>
      <c r="J3005" s="99">
        <v>0</v>
      </c>
      <c r="K3005" s="99">
        <v>0</v>
      </c>
      <c r="L3005" s="99">
        <v>0</v>
      </c>
      <c r="M3005" s="99">
        <v>0</v>
      </c>
      <c r="N3005" s="99">
        <v>0</v>
      </c>
      <c r="O3005" s="99">
        <v>0</v>
      </c>
      <c r="P3005" s="99">
        <v>0</v>
      </c>
      <c r="Q3005" s="99">
        <v>0</v>
      </c>
      <c r="R3005" s="99">
        <v>0</v>
      </c>
      <c r="S3005" s="99">
        <v>0</v>
      </c>
      <c r="T3005" s="99">
        <v>0</v>
      </c>
      <c r="U3005" s="99">
        <v>0</v>
      </c>
      <c r="V3005" s="99">
        <v>0</v>
      </c>
      <c r="W3005" s="99">
        <v>0</v>
      </c>
      <c r="X3005" s="99">
        <v>0</v>
      </c>
      <c r="Y3005" s="99">
        <v>0</v>
      </c>
      <c r="Z3005" s="99">
        <v>0</v>
      </c>
      <c r="AA3005" s="99">
        <v>0</v>
      </c>
      <c r="AB3005" s="99">
        <v>0</v>
      </c>
      <c r="AC3005" s="99">
        <v>0</v>
      </c>
      <c r="AD3005" s="99">
        <v>0</v>
      </c>
    </row>
    <row r="3006" spans="4:30" hidden="1" outlineLevel="1" x14ac:dyDescent="0.2">
      <c r="D3006" s="86"/>
      <c r="F3006" s="91" t="s">
        <v>201</v>
      </c>
      <c r="G3006" s="86" t="s">
        <v>681</v>
      </c>
      <c r="H3006" s="92">
        <v>0</v>
      </c>
      <c r="I3006" s="99">
        <v>0</v>
      </c>
      <c r="J3006" s="99">
        <v>0</v>
      </c>
      <c r="K3006" s="99">
        <v>0</v>
      </c>
      <c r="L3006" s="99">
        <v>0</v>
      </c>
      <c r="M3006" s="99">
        <v>0</v>
      </c>
      <c r="N3006" s="99">
        <v>0</v>
      </c>
      <c r="O3006" s="99">
        <v>0</v>
      </c>
      <c r="P3006" s="99">
        <v>0</v>
      </c>
      <c r="Q3006" s="99">
        <v>0</v>
      </c>
      <c r="R3006" s="99">
        <v>0</v>
      </c>
      <c r="S3006" s="99">
        <v>0</v>
      </c>
      <c r="T3006" s="99">
        <v>0</v>
      </c>
      <c r="U3006" s="99">
        <v>0</v>
      </c>
      <c r="V3006" s="99">
        <v>0</v>
      </c>
      <c r="W3006" s="99">
        <v>0</v>
      </c>
      <c r="X3006" s="99">
        <v>0</v>
      </c>
      <c r="Y3006" s="99">
        <v>0</v>
      </c>
      <c r="Z3006" s="99">
        <v>0</v>
      </c>
      <c r="AA3006" s="99">
        <v>0</v>
      </c>
      <c r="AB3006" s="99">
        <v>0</v>
      </c>
      <c r="AC3006" s="99">
        <v>0</v>
      </c>
      <c r="AD3006" s="99">
        <v>0</v>
      </c>
    </row>
    <row r="3007" spans="4:30" collapsed="1" x14ac:dyDescent="0.2">
      <c r="D3007" s="86" t="s">
        <v>253</v>
      </c>
      <c r="E3007" s="104">
        <v>-249701</v>
      </c>
      <c r="F3007" s="102" t="s">
        <v>201</v>
      </c>
      <c r="G3007" s="86" t="s">
        <v>679</v>
      </c>
      <c r="H3007" s="92">
        <v>-249700.99999999991</v>
      </c>
      <c r="I3007" s="99">
        <v>-122998.46530007843</v>
      </c>
      <c r="J3007" s="99">
        <v>-6080.2536408485485</v>
      </c>
      <c r="K3007" s="99">
        <v>-22271.620622317412</v>
      </c>
      <c r="L3007" s="99">
        <v>-701.03154407905652</v>
      </c>
      <c r="M3007" s="99">
        <v>-65.740495020288733</v>
      </c>
      <c r="N3007" s="99">
        <v>-23038.392661416758</v>
      </c>
      <c r="O3007" s="99">
        <v>-16929.896263258335</v>
      </c>
      <c r="P3007" s="99">
        <v>-3154.5329085651033</v>
      </c>
      <c r="Q3007" s="99">
        <v>-1425.4746839762981</v>
      </c>
      <c r="R3007" s="99">
        <v>-64.102003130018687</v>
      </c>
      <c r="S3007" s="99">
        <v>-21574.005858929755</v>
      </c>
      <c r="T3007" s="99">
        <v>-591.40463967525943</v>
      </c>
      <c r="U3007" s="99">
        <v>-9678.2361636731894</v>
      </c>
      <c r="V3007" s="99">
        <v>-51149.750068390975</v>
      </c>
      <c r="W3007" s="99">
        <v>-9236.7970928939267</v>
      </c>
      <c r="X3007" s="99">
        <v>-70656.187964633355</v>
      </c>
      <c r="Y3007" s="99">
        <v>-5199.1442780784455</v>
      </c>
      <c r="Z3007" s="99">
        <v>-87.083679307603319</v>
      </c>
      <c r="AA3007" s="99">
        <v>-5286.2279573860487</v>
      </c>
      <c r="AB3007" s="99">
        <v>-67.466616707042547</v>
      </c>
      <c r="AC3007" s="99">
        <v>0</v>
      </c>
      <c r="AD3007" s="99">
        <v>0</v>
      </c>
    </row>
    <row r="3008" spans="4:30" hidden="1" outlineLevel="1" x14ac:dyDescent="0.2">
      <c r="D3008" s="86"/>
      <c r="F3008" s="91" t="s">
        <v>201</v>
      </c>
      <c r="G3008" s="86" t="s">
        <v>687</v>
      </c>
      <c r="H3008" s="92">
        <v>-347889.99999999988</v>
      </c>
      <c r="I3008" s="99">
        <v>-171364.69655005101</v>
      </c>
      <c r="J3008" s="99">
        <v>-8471.1692749120011</v>
      </c>
      <c r="K3008" s="99">
        <v>-31029.407564639328</v>
      </c>
      <c r="L3008" s="99">
        <v>-976.695583396394</v>
      </c>
      <c r="M3008" s="99">
        <v>-91.591386548745291</v>
      </c>
      <c r="N3008" s="99">
        <v>-32097.694534584469</v>
      </c>
      <c r="O3008" s="99">
        <v>-23587.176707441871</v>
      </c>
      <c r="P3008" s="99">
        <v>-4394.9782081798385</v>
      </c>
      <c r="Q3008" s="99">
        <v>-1986.0088177801226</v>
      </c>
      <c r="R3008" s="99">
        <v>-89.308596557091079</v>
      </c>
      <c r="S3008" s="99">
        <v>-30057.47232995892</v>
      </c>
      <c r="T3008" s="99">
        <v>-823.96049714108472</v>
      </c>
      <c r="U3008" s="99">
        <v>-13483.973147805838</v>
      </c>
      <c r="V3008" s="99">
        <v>-71263.176964820072</v>
      </c>
      <c r="W3008" s="99">
        <v>-12868.948625143144</v>
      </c>
      <c r="X3008" s="99">
        <v>-98440.05923491015</v>
      </c>
      <c r="Y3008" s="99">
        <v>-7243.5845387111403</v>
      </c>
      <c r="Z3008" s="99">
        <v>-121.3272721948335</v>
      </c>
      <c r="AA3008" s="99">
        <v>-7364.9118109059737</v>
      </c>
      <c r="AB3008" s="99">
        <v>-93.996264677406316</v>
      </c>
      <c r="AC3008" s="99">
        <v>0</v>
      </c>
      <c r="AD3008" s="99">
        <v>0</v>
      </c>
    </row>
    <row r="3009" spans="4:30" hidden="1" outlineLevel="1" x14ac:dyDescent="0.2">
      <c r="D3009" s="86"/>
      <c r="F3009" s="91" t="s">
        <v>201</v>
      </c>
      <c r="G3009" s="86" t="s">
        <v>686</v>
      </c>
      <c r="H3009" s="92">
        <v>0</v>
      </c>
      <c r="I3009" s="99">
        <v>0</v>
      </c>
      <c r="J3009" s="99">
        <v>0</v>
      </c>
      <c r="K3009" s="99">
        <v>0</v>
      </c>
      <c r="L3009" s="99">
        <v>0</v>
      </c>
      <c r="M3009" s="99">
        <v>0</v>
      </c>
      <c r="N3009" s="99">
        <v>0</v>
      </c>
      <c r="O3009" s="99">
        <v>0</v>
      </c>
      <c r="P3009" s="99">
        <v>0</v>
      </c>
      <c r="Q3009" s="99">
        <v>0</v>
      </c>
      <c r="R3009" s="99">
        <v>0</v>
      </c>
      <c r="S3009" s="99">
        <v>0</v>
      </c>
      <c r="T3009" s="99">
        <v>0</v>
      </c>
      <c r="U3009" s="99">
        <v>0</v>
      </c>
      <c r="V3009" s="99">
        <v>0</v>
      </c>
      <c r="W3009" s="99">
        <v>0</v>
      </c>
      <c r="X3009" s="99">
        <v>0</v>
      </c>
      <c r="Y3009" s="99">
        <v>0</v>
      </c>
      <c r="Z3009" s="99">
        <v>0</v>
      </c>
      <c r="AA3009" s="99">
        <v>0</v>
      </c>
      <c r="AB3009" s="99">
        <v>0</v>
      </c>
      <c r="AC3009" s="99">
        <v>0</v>
      </c>
      <c r="AD3009" s="99">
        <v>0</v>
      </c>
    </row>
    <row r="3010" spans="4:30" hidden="1" outlineLevel="1" x14ac:dyDescent="0.2">
      <c r="D3010" s="86"/>
      <c r="F3010" s="91" t="s">
        <v>201</v>
      </c>
      <c r="G3010" s="86" t="s">
        <v>685</v>
      </c>
      <c r="H3010" s="92">
        <v>0</v>
      </c>
      <c r="I3010" s="99">
        <v>0</v>
      </c>
      <c r="J3010" s="99">
        <v>0</v>
      </c>
      <c r="K3010" s="99">
        <v>0</v>
      </c>
      <c r="L3010" s="99">
        <v>0</v>
      </c>
      <c r="M3010" s="99">
        <v>0</v>
      </c>
      <c r="N3010" s="99">
        <v>0</v>
      </c>
      <c r="O3010" s="99">
        <v>0</v>
      </c>
      <c r="P3010" s="99">
        <v>0</v>
      </c>
      <c r="Q3010" s="99">
        <v>0</v>
      </c>
      <c r="R3010" s="99">
        <v>0</v>
      </c>
      <c r="S3010" s="99">
        <v>0</v>
      </c>
      <c r="T3010" s="99">
        <v>0</v>
      </c>
      <c r="U3010" s="99">
        <v>0</v>
      </c>
      <c r="V3010" s="99">
        <v>0</v>
      </c>
      <c r="W3010" s="99">
        <v>0</v>
      </c>
      <c r="X3010" s="99">
        <v>0</v>
      </c>
      <c r="Y3010" s="99">
        <v>0</v>
      </c>
      <c r="Z3010" s="99">
        <v>0</v>
      </c>
      <c r="AA3010" s="99">
        <v>0</v>
      </c>
      <c r="AB3010" s="99">
        <v>0</v>
      </c>
      <c r="AC3010" s="99">
        <v>0</v>
      </c>
      <c r="AD3010" s="99">
        <v>0</v>
      </c>
    </row>
    <row r="3011" spans="4:30" hidden="1" outlineLevel="1" x14ac:dyDescent="0.2">
      <c r="D3011" s="86"/>
      <c r="F3011" s="91" t="s">
        <v>201</v>
      </c>
      <c r="G3011" s="86" t="s">
        <v>684</v>
      </c>
      <c r="H3011" s="92">
        <v>0</v>
      </c>
      <c r="I3011" s="99">
        <v>0</v>
      </c>
      <c r="J3011" s="99">
        <v>0</v>
      </c>
      <c r="K3011" s="99">
        <v>0</v>
      </c>
      <c r="L3011" s="99">
        <v>0</v>
      </c>
      <c r="M3011" s="99">
        <v>0</v>
      </c>
      <c r="N3011" s="99">
        <v>0</v>
      </c>
      <c r="O3011" s="99">
        <v>0</v>
      </c>
      <c r="P3011" s="99">
        <v>0</v>
      </c>
      <c r="Q3011" s="99">
        <v>0</v>
      </c>
      <c r="R3011" s="99">
        <v>0</v>
      </c>
      <c r="S3011" s="99">
        <v>0</v>
      </c>
      <c r="T3011" s="99">
        <v>0</v>
      </c>
      <c r="U3011" s="99">
        <v>0</v>
      </c>
      <c r="V3011" s="99">
        <v>0</v>
      </c>
      <c r="W3011" s="99">
        <v>0</v>
      </c>
      <c r="X3011" s="99">
        <v>0</v>
      </c>
      <c r="Y3011" s="99">
        <v>0</v>
      </c>
      <c r="Z3011" s="99">
        <v>0</v>
      </c>
      <c r="AA3011" s="99">
        <v>0</v>
      </c>
      <c r="AB3011" s="99">
        <v>0</v>
      </c>
      <c r="AC3011" s="99">
        <v>0</v>
      </c>
      <c r="AD3011" s="99">
        <v>0</v>
      </c>
    </row>
    <row r="3012" spans="4:30" hidden="1" outlineLevel="1" x14ac:dyDescent="0.2">
      <c r="D3012" s="86"/>
      <c r="F3012" s="91" t="s">
        <v>201</v>
      </c>
      <c r="G3012" s="86" t="s">
        <v>683</v>
      </c>
      <c r="H3012" s="92">
        <v>0</v>
      </c>
      <c r="I3012" s="99">
        <v>0</v>
      </c>
      <c r="J3012" s="99">
        <v>0</v>
      </c>
      <c r="K3012" s="99">
        <v>0</v>
      </c>
      <c r="L3012" s="99">
        <v>0</v>
      </c>
      <c r="M3012" s="99">
        <v>0</v>
      </c>
      <c r="N3012" s="99">
        <v>0</v>
      </c>
      <c r="O3012" s="99">
        <v>0</v>
      </c>
      <c r="P3012" s="99">
        <v>0</v>
      </c>
      <c r="Q3012" s="99">
        <v>0</v>
      </c>
      <c r="R3012" s="99">
        <v>0</v>
      </c>
      <c r="S3012" s="99">
        <v>0</v>
      </c>
      <c r="T3012" s="99">
        <v>0</v>
      </c>
      <c r="U3012" s="99">
        <v>0</v>
      </c>
      <c r="V3012" s="99">
        <v>0</v>
      </c>
      <c r="W3012" s="99">
        <v>0</v>
      </c>
      <c r="X3012" s="99">
        <v>0</v>
      </c>
      <c r="Y3012" s="99">
        <v>0</v>
      </c>
      <c r="Z3012" s="99">
        <v>0</v>
      </c>
      <c r="AA3012" s="99">
        <v>0</v>
      </c>
      <c r="AB3012" s="99">
        <v>0</v>
      </c>
      <c r="AC3012" s="99">
        <v>0</v>
      </c>
      <c r="AD3012" s="99">
        <v>0</v>
      </c>
    </row>
    <row r="3013" spans="4:30" hidden="1" outlineLevel="1" x14ac:dyDescent="0.2">
      <c r="D3013" s="86"/>
      <c r="F3013" s="91" t="s">
        <v>201</v>
      </c>
      <c r="G3013" s="86" t="s">
        <v>682</v>
      </c>
      <c r="H3013" s="92">
        <v>0</v>
      </c>
      <c r="I3013" s="99">
        <v>0</v>
      </c>
      <c r="J3013" s="99">
        <v>0</v>
      </c>
      <c r="K3013" s="99">
        <v>0</v>
      </c>
      <c r="L3013" s="99">
        <v>0</v>
      </c>
      <c r="M3013" s="99">
        <v>0</v>
      </c>
      <c r="N3013" s="99">
        <v>0</v>
      </c>
      <c r="O3013" s="99">
        <v>0</v>
      </c>
      <c r="P3013" s="99">
        <v>0</v>
      </c>
      <c r="Q3013" s="99">
        <v>0</v>
      </c>
      <c r="R3013" s="99">
        <v>0</v>
      </c>
      <c r="S3013" s="99">
        <v>0</v>
      </c>
      <c r="T3013" s="99">
        <v>0</v>
      </c>
      <c r="U3013" s="99">
        <v>0</v>
      </c>
      <c r="V3013" s="99">
        <v>0</v>
      </c>
      <c r="W3013" s="99">
        <v>0</v>
      </c>
      <c r="X3013" s="99">
        <v>0</v>
      </c>
      <c r="Y3013" s="99">
        <v>0</v>
      </c>
      <c r="Z3013" s="99">
        <v>0</v>
      </c>
      <c r="AA3013" s="99">
        <v>0</v>
      </c>
      <c r="AB3013" s="99">
        <v>0</v>
      </c>
      <c r="AC3013" s="99">
        <v>0</v>
      </c>
      <c r="AD3013" s="99">
        <v>0</v>
      </c>
    </row>
    <row r="3014" spans="4:30" hidden="1" outlineLevel="1" x14ac:dyDescent="0.2">
      <c r="D3014" s="86"/>
      <c r="F3014" s="91" t="s">
        <v>201</v>
      </c>
      <c r="G3014" s="86" t="s">
        <v>681</v>
      </c>
      <c r="H3014" s="92">
        <v>0</v>
      </c>
      <c r="I3014" s="99">
        <v>0</v>
      </c>
      <c r="J3014" s="99">
        <v>0</v>
      </c>
      <c r="K3014" s="99">
        <v>0</v>
      </c>
      <c r="L3014" s="99">
        <v>0</v>
      </c>
      <c r="M3014" s="99">
        <v>0</v>
      </c>
      <c r="N3014" s="99">
        <v>0</v>
      </c>
      <c r="O3014" s="99">
        <v>0</v>
      </c>
      <c r="P3014" s="99">
        <v>0</v>
      </c>
      <c r="Q3014" s="99">
        <v>0</v>
      </c>
      <c r="R3014" s="99">
        <v>0</v>
      </c>
      <c r="S3014" s="99">
        <v>0</v>
      </c>
      <c r="T3014" s="99">
        <v>0</v>
      </c>
      <c r="U3014" s="99">
        <v>0</v>
      </c>
      <c r="V3014" s="99">
        <v>0</v>
      </c>
      <c r="W3014" s="99">
        <v>0</v>
      </c>
      <c r="X3014" s="99">
        <v>0</v>
      </c>
      <c r="Y3014" s="99">
        <v>0</v>
      </c>
      <c r="Z3014" s="99">
        <v>0</v>
      </c>
      <c r="AA3014" s="99">
        <v>0</v>
      </c>
      <c r="AB3014" s="99">
        <v>0</v>
      </c>
      <c r="AC3014" s="99">
        <v>0</v>
      </c>
      <c r="AD3014" s="99">
        <v>0</v>
      </c>
    </row>
    <row r="3015" spans="4:30" collapsed="1" x14ac:dyDescent="0.2">
      <c r="D3015" s="86" t="s">
        <v>252</v>
      </c>
      <c r="E3015" s="104">
        <v>-347890</v>
      </c>
      <c r="F3015" s="102" t="s">
        <v>201</v>
      </c>
      <c r="G3015" s="86" t="s">
        <v>679</v>
      </c>
      <c r="H3015" s="92">
        <v>-347889.99999999988</v>
      </c>
      <c r="I3015" s="99">
        <v>-171364.69655005101</v>
      </c>
      <c r="J3015" s="99">
        <v>-8471.1692749120011</v>
      </c>
      <c r="K3015" s="99">
        <v>-31029.407564639328</v>
      </c>
      <c r="L3015" s="99">
        <v>-976.695583396394</v>
      </c>
      <c r="M3015" s="99">
        <v>-91.591386548745291</v>
      </c>
      <c r="N3015" s="99">
        <v>-32097.694534584469</v>
      </c>
      <c r="O3015" s="99">
        <v>-23587.176707441871</v>
      </c>
      <c r="P3015" s="99">
        <v>-4394.9782081798385</v>
      </c>
      <c r="Q3015" s="99">
        <v>-1986.0088177801226</v>
      </c>
      <c r="R3015" s="99">
        <v>-89.308596557091079</v>
      </c>
      <c r="S3015" s="99">
        <v>-30057.47232995892</v>
      </c>
      <c r="T3015" s="99">
        <v>-823.96049714108472</v>
      </c>
      <c r="U3015" s="99">
        <v>-13483.973147805838</v>
      </c>
      <c r="V3015" s="99">
        <v>-71263.176964820072</v>
      </c>
      <c r="W3015" s="99">
        <v>-12868.948625143144</v>
      </c>
      <c r="X3015" s="99">
        <v>-98440.05923491015</v>
      </c>
      <c r="Y3015" s="99">
        <v>-7243.5845387111403</v>
      </c>
      <c r="Z3015" s="99">
        <v>-121.3272721948335</v>
      </c>
      <c r="AA3015" s="99">
        <v>-7364.9118109059737</v>
      </c>
      <c r="AB3015" s="99">
        <v>-93.996264677406316</v>
      </c>
      <c r="AC3015" s="99">
        <v>0</v>
      </c>
      <c r="AD3015" s="99">
        <v>0</v>
      </c>
    </row>
    <row r="3016" spans="4:30" hidden="1" outlineLevel="1" x14ac:dyDescent="0.2">
      <c r="D3016" s="86"/>
      <c r="F3016" s="91" t="s">
        <v>201</v>
      </c>
      <c r="G3016" s="86" t="s">
        <v>687</v>
      </c>
      <c r="H3016" s="92">
        <v>-341289.99999999988</v>
      </c>
      <c r="I3016" s="99">
        <v>-168113.64881303546</v>
      </c>
      <c r="J3016" s="99">
        <v>-8310.4583685495891</v>
      </c>
      <c r="K3016" s="99">
        <v>-30440.732725102062</v>
      </c>
      <c r="L3016" s="99">
        <v>-958.16618947758002</v>
      </c>
      <c r="M3016" s="99">
        <v>-89.853759277993845</v>
      </c>
      <c r="N3016" s="99">
        <v>-31488.752673857634</v>
      </c>
      <c r="O3016" s="99">
        <v>-23139.692254686357</v>
      </c>
      <c r="P3016" s="99">
        <v>-4311.5988176426372</v>
      </c>
      <c r="Q3016" s="99">
        <v>-1948.3312237206533</v>
      </c>
      <c r="R3016" s="99">
        <v>-87.614277268589547</v>
      </c>
      <c r="S3016" s="99">
        <v>-29487.236573318234</v>
      </c>
      <c r="T3016" s="99">
        <v>-808.32871904705746</v>
      </c>
      <c r="U3016" s="99">
        <v>-13228.161762668242</v>
      </c>
      <c r="V3016" s="99">
        <v>-69911.206606465959</v>
      </c>
      <c r="W3016" s="99">
        <v>-12624.805186337933</v>
      </c>
      <c r="X3016" s="99">
        <v>-96572.502274519196</v>
      </c>
      <c r="Y3016" s="99">
        <v>-7106.1627733384839</v>
      </c>
      <c r="Z3016" s="99">
        <v>-119.02551015371159</v>
      </c>
      <c r="AA3016" s="99">
        <v>-7225.1882834921953</v>
      </c>
      <c r="AB3016" s="99">
        <v>-92.213013227606424</v>
      </c>
      <c r="AC3016" s="99">
        <v>0</v>
      </c>
      <c r="AD3016" s="99">
        <v>0</v>
      </c>
    </row>
    <row r="3017" spans="4:30" hidden="1" outlineLevel="1" x14ac:dyDescent="0.2">
      <c r="D3017" s="86"/>
      <c r="F3017" s="91" t="s">
        <v>201</v>
      </c>
      <c r="G3017" s="86" t="s">
        <v>686</v>
      </c>
      <c r="H3017" s="92">
        <v>0</v>
      </c>
      <c r="I3017" s="99">
        <v>0</v>
      </c>
      <c r="J3017" s="99">
        <v>0</v>
      </c>
      <c r="K3017" s="99">
        <v>0</v>
      </c>
      <c r="L3017" s="99">
        <v>0</v>
      </c>
      <c r="M3017" s="99">
        <v>0</v>
      </c>
      <c r="N3017" s="99">
        <v>0</v>
      </c>
      <c r="O3017" s="99">
        <v>0</v>
      </c>
      <c r="P3017" s="99">
        <v>0</v>
      </c>
      <c r="Q3017" s="99">
        <v>0</v>
      </c>
      <c r="R3017" s="99">
        <v>0</v>
      </c>
      <c r="S3017" s="99">
        <v>0</v>
      </c>
      <c r="T3017" s="99">
        <v>0</v>
      </c>
      <c r="U3017" s="99">
        <v>0</v>
      </c>
      <c r="V3017" s="99">
        <v>0</v>
      </c>
      <c r="W3017" s="99">
        <v>0</v>
      </c>
      <c r="X3017" s="99">
        <v>0</v>
      </c>
      <c r="Y3017" s="99">
        <v>0</v>
      </c>
      <c r="Z3017" s="99">
        <v>0</v>
      </c>
      <c r="AA3017" s="99">
        <v>0</v>
      </c>
      <c r="AB3017" s="99">
        <v>0</v>
      </c>
      <c r="AC3017" s="99">
        <v>0</v>
      </c>
      <c r="AD3017" s="99">
        <v>0</v>
      </c>
    </row>
    <row r="3018" spans="4:30" hidden="1" outlineLevel="1" x14ac:dyDescent="0.2">
      <c r="D3018" s="86"/>
      <c r="F3018" s="91" t="s">
        <v>201</v>
      </c>
      <c r="G3018" s="86" t="s">
        <v>685</v>
      </c>
      <c r="H3018" s="92">
        <v>0</v>
      </c>
      <c r="I3018" s="99">
        <v>0</v>
      </c>
      <c r="J3018" s="99">
        <v>0</v>
      </c>
      <c r="K3018" s="99">
        <v>0</v>
      </c>
      <c r="L3018" s="99">
        <v>0</v>
      </c>
      <c r="M3018" s="99">
        <v>0</v>
      </c>
      <c r="N3018" s="99">
        <v>0</v>
      </c>
      <c r="O3018" s="99">
        <v>0</v>
      </c>
      <c r="P3018" s="99">
        <v>0</v>
      </c>
      <c r="Q3018" s="99">
        <v>0</v>
      </c>
      <c r="R3018" s="99">
        <v>0</v>
      </c>
      <c r="S3018" s="99">
        <v>0</v>
      </c>
      <c r="T3018" s="99">
        <v>0</v>
      </c>
      <c r="U3018" s="99">
        <v>0</v>
      </c>
      <c r="V3018" s="99">
        <v>0</v>
      </c>
      <c r="W3018" s="99">
        <v>0</v>
      </c>
      <c r="X3018" s="99">
        <v>0</v>
      </c>
      <c r="Y3018" s="99">
        <v>0</v>
      </c>
      <c r="Z3018" s="99">
        <v>0</v>
      </c>
      <c r="AA3018" s="99">
        <v>0</v>
      </c>
      <c r="AB3018" s="99">
        <v>0</v>
      </c>
      <c r="AC3018" s="99">
        <v>0</v>
      </c>
      <c r="AD3018" s="99">
        <v>0</v>
      </c>
    </row>
    <row r="3019" spans="4:30" hidden="1" outlineLevel="1" x14ac:dyDescent="0.2">
      <c r="D3019" s="86"/>
      <c r="F3019" s="91" t="s">
        <v>201</v>
      </c>
      <c r="G3019" s="86" t="s">
        <v>684</v>
      </c>
      <c r="H3019" s="92">
        <v>0</v>
      </c>
      <c r="I3019" s="99">
        <v>0</v>
      </c>
      <c r="J3019" s="99">
        <v>0</v>
      </c>
      <c r="K3019" s="99">
        <v>0</v>
      </c>
      <c r="L3019" s="99">
        <v>0</v>
      </c>
      <c r="M3019" s="99">
        <v>0</v>
      </c>
      <c r="N3019" s="99">
        <v>0</v>
      </c>
      <c r="O3019" s="99">
        <v>0</v>
      </c>
      <c r="P3019" s="99">
        <v>0</v>
      </c>
      <c r="Q3019" s="99">
        <v>0</v>
      </c>
      <c r="R3019" s="99">
        <v>0</v>
      </c>
      <c r="S3019" s="99">
        <v>0</v>
      </c>
      <c r="T3019" s="99">
        <v>0</v>
      </c>
      <c r="U3019" s="99">
        <v>0</v>
      </c>
      <c r="V3019" s="99">
        <v>0</v>
      </c>
      <c r="W3019" s="99">
        <v>0</v>
      </c>
      <c r="X3019" s="99">
        <v>0</v>
      </c>
      <c r="Y3019" s="99">
        <v>0</v>
      </c>
      <c r="Z3019" s="99">
        <v>0</v>
      </c>
      <c r="AA3019" s="99">
        <v>0</v>
      </c>
      <c r="AB3019" s="99">
        <v>0</v>
      </c>
      <c r="AC3019" s="99">
        <v>0</v>
      </c>
      <c r="AD3019" s="99">
        <v>0</v>
      </c>
    </row>
    <row r="3020" spans="4:30" hidden="1" outlineLevel="1" x14ac:dyDescent="0.2">
      <c r="D3020" s="86"/>
      <c r="F3020" s="91" t="s">
        <v>201</v>
      </c>
      <c r="G3020" s="86" t="s">
        <v>683</v>
      </c>
      <c r="H3020" s="92">
        <v>0</v>
      </c>
      <c r="I3020" s="99">
        <v>0</v>
      </c>
      <c r="J3020" s="99">
        <v>0</v>
      </c>
      <c r="K3020" s="99">
        <v>0</v>
      </c>
      <c r="L3020" s="99">
        <v>0</v>
      </c>
      <c r="M3020" s="99">
        <v>0</v>
      </c>
      <c r="N3020" s="99">
        <v>0</v>
      </c>
      <c r="O3020" s="99">
        <v>0</v>
      </c>
      <c r="P3020" s="99">
        <v>0</v>
      </c>
      <c r="Q3020" s="99">
        <v>0</v>
      </c>
      <c r="R3020" s="99">
        <v>0</v>
      </c>
      <c r="S3020" s="99">
        <v>0</v>
      </c>
      <c r="T3020" s="99">
        <v>0</v>
      </c>
      <c r="U3020" s="99">
        <v>0</v>
      </c>
      <c r="V3020" s="99">
        <v>0</v>
      </c>
      <c r="W3020" s="99">
        <v>0</v>
      </c>
      <c r="X3020" s="99">
        <v>0</v>
      </c>
      <c r="Y3020" s="99">
        <v>0</v>
      </c>
      <c r="Z3020" s="99">
        <v>0</v>
      </c>
      <c r="AA3020" s="99">
        <v>0</v>
      </c>
      <c r="AB3020" s="99">
        <v>0</v>
      </c>
      <c r="AC3020" s="99">
        <v>0</v>
      </c>
      <c r="AD3020" s="99">
        <v>0</v>
      </c>
    </row>
    <row r="3021" spans="4:30" hidden="1" outlineLevel="1" x14ac:dyDescent="0.2">
      <c r="D3021" s="86"/>
      <c r="F3021" s="91" t="s">
        <v>201</v>
      </c>
      <c r="G3021" s="86" t="s">
        <v>682</v>
      </c>
      <c r="H3021" s="92">
        <v>0</v>
      </c>
      <c r="I3021" s="99">
        <v>0</v>
      </c>
      <c r="J3021" s="99">
        <v>0</v>
      </c>
      <c r="K3021" s="99">
        <v>0</v>
      </c>
      <c r="L3021" s="99">
        <v>0</v>
      </c>
      <c r="M3021" s="99">
        <v>0</v>
      </c>
      <c r="N3021" s="99">
        <v>0</v>
      </c>
      <c r="O3021" s="99">
        <v>0</v>
      </c>
      <c r="P3021" s="99">
        <v>0</v>
      </c>
      <c r="Q3021" s="99">
        <v>0</v>
      </c>
      <c r="R3021" s="99">
        <v>0</v>
      </c>
      <c r="S3021" s="99">
        <v>0</v>
      </c>
      <c r="T3021" s="99">
        <v>0</v>
      </c>
      <c r="U3021" s="99">
        <v>0</v>
      </c>
      <c r="V3021" s="99">
        <v>0</v>
      </c>
      <c r="W3021" s="99">
        <v>0</v>
      </c>
      <c r="X3021" s="99">
        <v>0</v>
      </c>
      <c r="Y3021" s="99">
        <v>0</v>
      </c>
      <c r="Z3021" s="99">
        <v>0</v>
      </c>
      <c r="AA3021" s="99">
        <v>0</v>
      </c>
      <c r="AB3021" s="99">
        <v>0</v>
      </c>
      <c r="AC3021" s="99">
        <v>0</v>
      </c>
      <c r="AD3021" s="99">
        <v>0</v>
      </c>
    </row>
    <row r="3022" spans="4:30" hidden="1" outlineLevel="1" x14ac:dyDescent="0.2">
      <c r="D3022" s="86"/>
      <c r="F3022" s="91" t="s">
        <v>201</v>
      </c>
      <c r="G3022" s="86" t="s">
        <v>681</v>
      </c>
      <c r="H3022" s="92">
        <v>0</v>
      </c>
      <c r="I3022" s="99">
        <v>0</v>
      </c>
      <c r="J3022" s="99">
        <v>0</v>
      </c>
      <c r="K3022" s="99">
        <v>0</v>
      </c>
      <c r="L3022" s="99">
        <v>0</v>
      </c>
      <c r="M3022" s="99">
        <v>0</v>
      </c>
      <c r="N3022" s="99">
        <v>0</v>
      </c>
      <c r="O3022" s="99">
        <v>0</v>
      </c>
      <c r="P3022" s="99">
        <v>0</v>
      </c>
      <c r="Q3022" s="99">
        <v>0</v>
      </c>
      <c r="R3022" s="99">
        <v>0</v>
      </c>
      <c r="S3022" s="99">
        <v>0</v>
      </c>
      <c r="T3022" s="99">
        <v>0</v>
      </c>
      <c r="U3022" s="99">
        <v>0</v>
      </c>
      <c r="V3022" s="99">
        <v>0</v>
      </c>
      <c r="W3022" s="99">
        <v>0</v>
      </c>
      <c r="X3022" s="99">
        <v>0</v>
      </c>
      <c r="Y3022" s="99">
        <v>0</v>
      </c>
      <c r="Z3022" s="99">
        <v>0</v>
      </c>
      <c r="AA3022" s="99">
        <v>0</v>
      </c>
      <c r="AB3022" s="99">
        <v>0</v>
      </c>
      <c r="AC3022" s="99">
        <v>0</v>
      </c>
      <c r="AD3022" s="99">
        <v>0</v>
      </c>
    </row>
    <row r="3023" spans="4:30" collapsed="1" x14ac:dyDescent="0.2">
      <c r="D3023" s="86" t="s">
        <v>251</v>
      </c>
      <c r="E3023" s="104">
        <v>-341290</v>
      </c>
      <c r="F3023" s="102" t="s">
        <v>201</v>
      </c>
      <c r="G3023" s="86" t="s">
        <v>679</v>
      </c>
      <c r="H3023" s="92">
        <v>-341289.99999999988</v>
      </c>
      <c r="I3023" s="99">
        <v>-168113.64881303546</v>
      </c>
      <c r="J3023" s="99">
        <v>-8310.4583685495891</v>
      </c>
      <c r="K3023" s="99">
        <v>-30440.732725102062</v>
      </c>
      <c r="L3023" s="99">
        <v>-958.16618947758002</v>
      </c>
      <c r="M3023" s="99">
        <v>-89.853759277993845</v>
      </c>
      <c r="N3023" s="99">
        <v>-31488.752673857634</v>
      </c>
      <c r="O3023" s="99">
        <v>-23139.692254686357</v>
      </c>
      <c r="P3023" s="99">
        <v>-4311.5988176426372</v>
      </c>
      <c r="Q3023" s="99">
        <v>-1948.3312237206533</v>
      </c>
      <c r="R3023" s="99">
        <v>-87.614277268589547</v>
      </c>
      <c r="S3023" s="99">
        <v>-29487.236573318234</v>
      </c>
      <c r="T3023" s="99">
        <v>-808.32871904705746</v>
      </c>
      <c r="U3023" s="99">
        <v>-13228.161762668242</v>
      </c>
      <c r="V3023" s="99">
        <v>-69911.206606465959</v>
      </c>
      <c r="W3023" s="99">
        <v>-12624.805186337933</v>
      </c>
      <c r="X3023" s="99">
        <v>-96572.502274519196</v>
      </c>
      <c r="Y3023" s="99">
        <v>-7106.1627733384839</v>
      </c>
      <c r="Z3023" s="99">
        <v>-119.02551015371159</v>
      </c>
      <c r="AA3023" s="99">
        <v>-7225.1882834921953</v>
      </c>
      <c r="AB3023" s="99">
        <v>-92.213013227606424</v>
      </c>
      <c r="AC3023" s="99">
        <v>0</v>
      </c>
      <c r="AD3023" s="99">
        <v>0</v>
      </c>
    </row>
    <row r="3024" spans="4:30" hidden="1" outlineLevel="1" x14ac:dyDescent="0.2">
      <c r="D3024" s="86"/>
      <c r="F3024" s="91" t="s">
        <v>201</v>
      </c>
      <c r="G3024" s="86" t="s">
        <v>687</v>
      </c>
      <c r="H3024" s="92">
        <v>718798.99999999977</v>
      </c>
      <c r="I3024" s="99">
        <v>354068.16095742938</v>
      </c>
      <c r="J3024" s="99">
        <v>17502.854360968904</v>
      </c>
      <c r="K3024" s="99">
        <v>64111.952421901136</v>
      </c>
      <c r="L3024" s="99">
        <v>2018.0166393105426</v>
      </c>
      <c r="M3024" s="99">
        <v>189.24314311952503</v>
      </c>
      <c r="N3024" s="99">
        <v>66319.212204331212</v>
      </c>
      <c r="O3024" s="99">
        <v>48735.057144880593</v>
      </c>
      <c r="P3024" s="99">
        <v>9080.7609907196511</v>
      </c>
      <c r="Q3024" s="99">
        <v>4103.4268079322037</v>
      </c>
      <c r="R3024" s="99">
        <v>184.52651670539686</v>
      </c>
      <c r="S3024" s="99">
        <v>62103.771460237847</v>
      </c>
      <c r="T3024" s="99">
        <v>1702.4403730619292</v>
      </c>
      <c r="U3024" s="99">
        <v>27860.146640230214</v>
      </c>
      <c r="V3024" s="99">
        <v>147241.65782039065</v>
      </c>
      <c r="W3024" s="99">
        <v>26589.402980264644</v>
      </c>
      <c r="X3024" s="99">
        <v>203393.64781394746</v>
      </c>
      <c r="Y3024" s="99">
        <v>14966.458716378824</v>
      </c>
      <c r="Z3024" s="99">
        <v>250.68246263581628</v>
      </c>
      <c r="AA3024" s="99">
        <v>15217.141179014639</v>
      </c>
      <c r="AB3024" s="99">
        <v>194.21202407041014</v>
      </c>
      <c r="AC3024" s="99">
        <v>0</v>
      </c>
      <c r="AD3024" s="99">
        <v>0</v>
      </c>
    </row>
    <row r="3025" spans="1:30" hidden="1" outlineLevel="1" x14ac:dyDescent="0.2">
      <c r="D3025" s="86"/>
      <c r="F3025" s="91" t="s">
        <v>201</v>
      </c>
      <c r="G3025" s="86" t="s">
        <v>686</v>
      </c>
      <c r="H3025" s="92">
        <v>0</v>
      </c>
      <c r="I3025" s="99">
        <v>0</v>
      </c>
      <c r="J3025" s="99">
        <v>0</v>
      </c>
      <c r="K3025" s="99">
        <v>0</v>
      </c>
      <c r="L3025" s="99">
        <v>0</v>
      </c>
      <c r="M3025" s="99">
        <v>0</v>
      </c>
      <c r="N3025" s="99">
        <v>0</v>
      </c>
      <c r="O3025" s="99">
        <v>0</v>
      </c>
      <c r="P3025" s="99">
        <v>0</v>
      </c>
      <c r="Q3025" s="99">
        <v>0</v>
      </c>
      <c r="R3025" s="99">
        <v>0</v>
      </c>
      <c r="S3025" s="99">
        <v>0</v>
      </c>
      <c r="T3025" s="99">
        <v>0</v>
      </c>
      <c r="U3025" s="99">
        <v>0</v>
      </c>
      <c r="V3025" s="99">
        <v>0</v>
      </c>
      <c r="W3025" s="99">
        <v>0</v>
      </c>
      <c r="X3025" s="99">
        <v>0</v>
      </c>
      <c r="Y3025" s="99">
        <v>0</v>
      </c>
      <c r="Z3025" s="99">
        <v>0</v>
      </c>
      <c r="AA3025" s="99">
        <v>0</v>
      </c>
      <c r="AB3025" s="99">
        <v>0</v>
      </c>
      <c r="AC3025" s="99">
        <v>0</v>
      </c>
      <c r="AD3025" s="99">
        <v>0</v>
      </c>
    </row>
    <row r="3026" spans="1:30" hidden="1" outlineLevel="1" x14ac:dyDescent="0.2">
      <c r="D3026" s="86"/>
      <c r="F3026" s="91" t="s">
        <v>201</v>
      </c>
      <c r="G3026" s="86" t="s">
        <v>685</v>
      </c>
      <c r="H3026" s="92">
        <v>0</v>
      </c>
      <c r="I3026" s="99">
        <v>0</v>
      </c>
      <c r="J3026" s="99">
        <v>0</v>
      </c>
      <c r="K3026" s="99">
        <v>0</v>
      </c>
      <c r="L3026" s="99">
        <v>0</v>
      </c>
      <c r="M3026" s="99">
        <v>0</v>
      </c>
      <c r="N3026" s="99">
        <v>0</v>
      </c>
      <c r="O3026" s="99">
        <v>0</v>
      </c>
      <c r="P3026" s="99">
        <v>0</v>
      </c>
      <c r="Q3026" s="99">
        <v>0</v>
      </c>
      <c r="R3026" s="99">
        <v>0</v>
      </c>
      <c r="S3026" s="99">
        <v>0</v>
      </c>
      <c r="T3026" s="99">
        <v>0</v>
      </c>
      <c r="U3026" s="99">
        <v>0</v>
      </c>
      <c r="V3026" s="99">
        <v>0</v>
      </c>
      <c r="W3026" s="99">
        <v>0</v>
      </c>
      <c r="X3026" s="99">
        <v>0</v>
      </c>
      <c r="Y3026" s="99">
        <v>0</v>
      </c>
      <c r="Z3026" s="99">
        <v>0</v>
      </c>
      <c r="AA3026" s="99">
        <v>0</v>
      </c>
      <c r="AB3026" s="99">
        <v>0</v>
      </c>
      <c r="AC3026" s="99">
        <v>0</v>
      </c>
      <c r="AD3026" s="99">
        <v>0</v>
      </c>
    </row>
    <row r="3027" spans="1:30" hidden="1" outlineLevel="1" x14ac:dyDescent="0.2">
      <c r="D3027" s="86"/>
      <c r="F3027" s="91" t="s">
        <v>201</v>
      </c>
      <c r="G3027" s="86" t="s">
        <v>684</v>
      </c>
      <c r="H3027" s="92">
        <v>0</v>
      </c>
      <c r="I3027" s="99">
        <v>0</v>
      </c>
      <c r="J3027" s="99">
        <v>0</v>
      </c>
      <c r="K3027" s="99">
        <v>0</v>
      </c>
      <c r="L3027" s="99">
        <v>0</v>
      </c>
      <c r="M3027" s="99">
        <v>0</v>
      </c>
      <c r="N3027" s="99">
        <v>0</v>
      </c>
      <c r="O3027" s="99">
        <v>0</v>
      </c>
      <c r="P3027" s="99">
        <v>0</v>
      </c>
      <c r="Q3027" s="99">
        <v>0</v>
      </c>
      <c r="R3027" s="99">
        <v>0</v>
      </c>
      <c r="S3027" s="99">
        <v>0</v>
      </c>
      <c r="T3027" s="99">
        <v>0</v>
      </c>
      <c r="U3027" s="99">
        <v>0</v>
      </c>
      <c r="V3027" s="99">
        <v>0</v>
      </c>
      <c r="W3027" s="99">
        <v>0</v>
      </c>
      <c r="X3027" s="99">
        <v>0</v>
      </c>
      <c r="Y3027" s="99">
        <v>0</v>
      </c>
      <c r="Z3027" s="99">
        <v>0</v>
      </c>
      <c r="AA3027" s="99">
        <v>0</v>
      </c>
      <c r="AB3027" s="99">
        <v>0</v>
      </c>
      <c r="AC3027" s="99">
        <v>0</v>
      </c>
      <c r="AD3027" s="99">
        <v>0</v>
      </c>
    </row>
    <row r="3028" spans="1:30" hidden="1" outlineLevel="1" x14ac:dyDescent="0.2">
      <c r="D3028" s="86"/>
      <c r="F3028" s="91" t="s">
        <v>201</v>
      </c>
      <c r="G3028" s="86" t="s">
        <v>683</v>
      </c>
      <c r="H3028" s="92">
        <v>0</v>
      </c>
      <c r="I3028" s="99">
        <v>0</v>
      </c>
      <c r="J3028" s="99">
        <v>0</v>
      </c>
      <c r="K3028" s="99">
        <v>0</v>
      </c>
      <c r="L3028" s="99">
        <v>0</v>
      </c>
      <c r="M3028" s="99">
        <v>0</v>
      </c>
      <c r="N3028" s="99">
        <v>0</v>
      </c>
      <c r="O3028" s="99">
        <v>0</v>
      </c>
      <c r="P3028" s="99">
        <v>0</v>
      </c>
      <c r="Q3028" s="99">
        <v>0</v>
      </c>
      <c r="R3028" s="99">
        <v>0</v>
      </c>
      <c r="S3028" s="99">
        <v>0</v>
      </c>
      <c r="T3028" s="99">
        <v>0</v>
      </c>
      <c r="U3028" s="99">
        <v>0</v>
      </c>
      <c r="V3028" s="99">
        <v>0</v>
      </c>
      <c r="W3028" s="99">
        <v>0</v>
      </c>
      <c r="X3028" s="99">
        <v>0</v>
      </c>
      <c r="Y3028" s="99">
        <v>0</v>
      </c>
      <c r="Z3028" s="99">
        <v>0</v>
      </c>
      <c r="AA3028" s="99">
        <v>0</v>
      </c>
      <c r="AB3028" s="99">
        <v>0</v>
      </c>
      <c r="AC3028" s="99">
        <v>0</v>
      </c>
      <c r="AD3028" s="99">
        <v>0</v>
      </c>
    </row>
    <row r="3029" spans="1:30" hidden="1" outlineLevel="1" x14ac:dyDescent="0.2">
      <c r="D3029" s="86"/>
      <c r="F3029" s="91" t="s">
        <v>201</v>
      </c>
      <c r="G3029" s="86" t="s">
        <v>682</v>
      </c>
      <c r="H3029" s="92">
        <v>0</v>
      </c>
      <c r="I3029" s="99">
        <v>0</v>
      </c>
      <c r="J3029" s="99">
        <v>0</v>
      </c>
      <c r="K3029" s="99">
        <v>0</v>
      </c>
      <c r="L3029" s="99">
        <v>0</v>
      </c>
      <c r="M3029" s="99">
        <v>0</v>
      </c>
      <c r="N3029" s="99">
        <v>0</v>
      </c>
      <c r="O3029" s="99">
        <v>0</v>
      </c>
      <c r="P3029" s="99">
        <v>0</v>
      </c>
      <c r="Q3029" s="99">
        <v>0</v>
      </c>
      <c r="R3029" s="99">
        <v>0</v>
      </c>
      <c r="S3029" s="99">
        <v>0</v>
      </c>
      <c r="T3029" s="99">
        <v>0</v>
      </c>
      <c r="U3029" s="99">
        <v>0</v>
      </c>
      <c r="V3029" s="99">
        <v>0</v>
      </c>
      <c r="W3029" s="99">
        <v>0</v>
      </c>
      <c r="X3029" s="99">
        <v>0</v>
      </c>
      <c r="Y3029" s="99">
        <v>0</v>
      </c>
      <c r="Z3029" s="99">
        <v>0</v>
      </c>
      <c r="AA3029" s="99">
        <v>0</v>
      </c>
      <c r="AB3029" s="99">
        <v>0</v>
      </c>
      <c r="AC3029" s="99">
        <v>0</v>
      </c>
      <c r="AD3029" s="99">
        <v>0</v>
      </c>
    </row>
    <row r="3030" spans="1:30" hidden="1" outlineLevel="1" x14ac:dyDescent="0.2">
      <c r="D3030" s="86"/>
      <c r="F3030" s="91" t="s">
        <v>201</v>
      </c>
      <c r="G3030" s="86" t="s">
        <v>681</v>
      </c>
      <c r="H3030" s="92">
        <v>0</v>
      </c>
      <c r="I3030" s="99">
        <v>0</v>
      </c>
      <c r="J3030" s="99">
        <v>0</v>
      </c>
      <c r="K3030" s="99">
        <v>0</v>
      </c>
      <c r="L3030" s="99">
        <v>0</v>
      </c>
      <c r="M3030" s="99">
        <v>0</v>
      </c>
      <c r="N3030" s="99">
        <v>0</v>
      </c>
      <c r="O3030" s="99">
        <v>0</v>
      </c>
      <c r="P3030" s="99">
        <v>0</v>
      </c>
      <c r="Q3030" s="99">
        <v>0</v>
      </c>
      <c r="R3030" s="99">
        <v>0</v>
      </c>
      <c r="S3030" s="99">
        <v>0</v>
      </c>
      <c r="T3030" s="99">
        <v>0</v>
      </c>
      <c r="U3030" s="99">
        <v>0</v>
      </c>
      <c r="V3030" s="99">
        <v>0</v>
      </c>
      <c r="W3030" s="99">
        <v>0</v>
      </c>
      <c r="X3030" s="99">
        <v>0</v>
      </c>
      <c r="Y3030" s="99">
        <v>0</v>
      </c>
      <c r="Z3030" s="99">
        <v>0</v>
      </c>
      <c r="AA3030" s="99">
        <v>0</v>
      </c>
      <c r="AB3030" s="99">
        <v>0</v>
      </c>
      <c r="AC3030" s="99">
        <v>0</v>
      </c>
      <c r="AD3030" s="99">
        <v>0</v>
      </c>
    </row>
    <row r="3031" spans="1:30" collapsed="1" x14ac:dyDescent="0.2">
      <c r="D3031" s="86" t="s">
        <v>250</v>
      </c>
      <c r="E3031" s="104">
        <v>718799</v>
      </c>
      <c r="F3031" s="102" t="s">
        <v>201</v>
      </c>
      <c r="G3031" s="86" t="s">
        <v>679</v>
      </c>
      <c r="H3031" s="92">
        <v>718798.99999999977</v>
      </c>
      <c r="I3031" s="99">
        <v>354068.16095742938</v>
      </c>
      <c r="J3031" s="99">
        <v>17502.854360968904</v>
      </c>
      <c r="K3031" s="99">
        <v>64111.952421901136</v>
      </c>
      <c r="L3031" s="99">
        <v>2018.0166393105426</v>
      </c>
      <c r="M3031" s="99">
        <v>189.24314311952503</v>
      </c>
      <c r="N3031" s="99">
        <v>66319.212204331212</v>
      </c>
      <c r="O3031" s="99">
        <v>48735.057144880593</v>
      </c>
      <c r="P3031" s="99">
        <v>9080.7609907196511</v>
      </c>
      <c r="Q3031" s="99">
        <v>4103.4268079322037</v>
      </c>
      <c r="R3031" s="99">
        <v>184.52651670539686</v>
      </c>
      <c r="S3031" s="99">
        <v>62103.771460237847</v>
      </c>
      <c r="T3031" s="99">
        <v>1702.4403730619292</v>
      </c>
      <c r="U3031" s="99">
        <v>27860.146640230214</v>
      </c>
      <c r="V3031" s="99">
        <v>147241.65782039065</v>
      </c>
      <c r="W3031" s="99">
        <v>26589.402980264644</v>
      </c>
      <c r="X3031" s="99">
        <v>203393.64781394746</v>
      </c>
      <c r="Y3031" s="99">
        <v>14966.458716378824</v>
      </c>
      <c r="Z3031" s="99">
        <v>250.68246263581628</v>
      </c>
      <c r="AA3031" s="99">
        <v>15217.141179014639</v>
      </c>
      <c r="AB3031" s="99">
        <v>194.21202407041014</v>
      </c>
      <c r="AC3031" s="99">
        <v>0</v>
      </c>
      <c r="AD3031" s="99">
        <v>0</v>
      </c>
    </row>
    <row r="3032" spans="1:30" hidden="1" outlineLevel="1" x14ac:dyDescent="0.2">
      <c r="D3032" s="86"/>
      <c r="F3032" s="91" t="s">
        <v>219</v>
      </c>
      <c r="G3032" s="86" t="s">
        <v>687</v>
      </c>
      <c r="H3032" s="92">
        <v>12766.370658439551</v>
      </c>
      <c r="I3032" s="99">
        <v>6288.4970362153817</v>
      </c>
      <c r="J3032" s="99">
        <v>310.86287870853209</v>
      </c>
      <c r="K3032" s="99">
        <v>1138.6729089136622</v>
      </c>
      <c r="L3032" s="99">
        <v>35.841380430881102</v>
      </c>
      <c r="M3032" s="99">
        <v>3.3610899703978183</v>
      </c>
      <c r="N3032" s="99">
        <v>1177.8753793149413</v>
      </c>
      <c r="O3032" s="99">
        <v>865.56854360089346</v>
      </c>
      <c r="P3032" s="99">
        <v>161.28063710192399</v>
      </c>
      <c r="Q3032" s="99">
        <v>72.879716860819173</v>
      </c>
      <c r="R3032" s="99">
        <v>3.2773194016294322</v>
      </c>
      <c r="S3032" s="99">
        <v>1103.006216965266</v>
      </c>
      <c r="T3032" s="99">
        <v>30.236526242246729</v>
      </c>
      <c r="U3032" s="99">
        <v>494.81560019930237</v>
      </c>
      <c r="V3032" s="99">
        <v>2615.1143506018125</v>
      </c>
      <c r="W3032" s="99">
        <v>472.24630812323863</v>
      </c>
      <c r="X3032" s="99">
        <v>3612.4127851666003</v>
      </c>
      <c r="Y3032" s="99">
        <v>265.81472625521957</v>
      </c>
      <c r="Z3032" s="99">
        <v>4.4522950582558618</v>
      </c>
      <c r="AA3032" s="99">
        <v>270.26702131347542</v>
      </c>
      <c r="AB3032" s="99">
        <v>3.4493407553553079</v>
      </c>
      <c r="AC3032" s="99">
        <v>0</v>
      </c>
      <c r="AD3032" s="99">
        <v>0</v>
      </c>
    </row>
    <row r="3033" spans="1:30" hidden="1" outlineLevel="1" x14ac:dyDescent="0.2">
      <c r="D3033" s="86"/>
      <c r="F3033" s="91" t="s">
        <v>219</v>
      </c>
      <c r="G3033" s="86" t="s">
        <v>686</v>
      </c>
      <c r="H3033" s="92">
        <v>6766.4575291091614</v>
      </c>
      <c r="I3033" s="99">
        <v>3333.0418844881992</v>
      </c>
      <c r="J3033" s="99">
        <v>164.7641700554386</v>
      </c>
      <c r="K3033" s="99">
        <v>603.52171214910061</v>
      </c>
      <c r="L3033" s="99">
        <v>18.996720756331591</v>
      </c>
      <c r="M3033" s="99">
        <v>1.7814516862062875</v>
      </c>
      <c r="N3033" s="99">
        <v>624.29988459163849</v>
      </c>
      <c r="O3033" s="99">
        <v>458.77038553134133</v>
      </c>
      <c r="P3033" s="99">
        <v>85.482288617117945</v>
      </c>
      <c r="Q3033" s="99">
        <v>38.627854545820526</v>
      </c>
      <c r="R3033" s="99">
        <v>1.7370514403630506</v>
      </c>
      <c r="S3033" s="99">
        <v>584.61758013464282</v>
      </c>
      <c r="T3033" s="99">
        <v>16.026024632984054</v>
      </c>
      <c r="U3033" s="99">
        <v>262.26316257517203</v>
      </c>
      <c r="V3033" s="99">
        <v>1386.0681833966064</v>
      </c>
      <c r="W3033" s="99">
        <v>250.30094086153335</v>
      </c>
      <c r="X3033" s="99">
        <v>1914.6583114662958</v>
      </c>
      <c r="Y3033" s="99">
        <v>140.88765741958875</v>
      </c>
      <c r="Z3033" s="99">
        <v>2.3598144080859123</v>
      </c>
      <c r="AA3033" s="99">
        <v>143.24747182767467</v>
      </c>
      <c r="AB3033" s="99">
        <v>1.8282265452717053</v>
      </c>
      <c r="AC3033" s="99">
        <v>0</v>
      </c>
      <c r="AD3033" s="99">
        <v>0</v>
      </c>
    </row>
    <row r="3034" spans="1:30" hidden="1" outlineLevel="1" x14ac:dyDescent="0.2">
      <c r="D3034" s="86"/>
      <c r="F3034" s="91" t="s">
        <v>219</v>
      </c>
      <c r="G3034" s="86" t="s">
        <v>685</v>
      </c>
      <c r="H3034" s="92">
        <v>1486.3875806379847</v>
      </c>
      <c r="I3034" s="99">
        <v>723.67370481803391</v>
      </c>
      <c r="J3034" s="99">
        <v>34.925439672118081</v>
      </c>
      <c r="K3034" s="99">
        <v>127.05704183440903</v>
      </c>
      <c r="L3034" s="99">
        <v>3.9246724770882042</v>
      </c>
      <c r="M3034" s="99">
        <v>0.48879720072251087</v>
      </c>
      <c r="N3034" s="99">
        <v>131.47051151221973</v>
      </c>
      <c r="O3034" s="99">
        <v>95.99358098396165</v>
      </c>
      <c r="P3034" s="99">
        <v>17.845094742239326</v>
      </c>
      <c r="Q3034" s="99">
        <v>10.618044002819916</v>
      </c>
      <c r="R3034" s="99">
        <v>0</v>
      </c>
      <c r="S3034" s="99">
        <v>124.45671972902089</v>
      </c>
      <c r="T3034" s="99">
        <v>3.3519310218909335</v>
      </c>
      <c r="U3034" s="99">
        <v>54.873024595474284</v>
      </c>
      <c r="V3034" s="99">
        <v>382.28297345968718</v>
      </c>
      <c r="W3034" s="99">
        <v>0</v>
      </c>
      <c r="X3034" s="99">
        <v>440.50792907705238</v>
      </c>
      <c r="Y3034" s="99">
        <v>28.891255499215937</v>
      </c>
      <c r="Z3034" s="99">
        <v>0.48161801409083849</v>
      </c>
      <c r="AA3034" s="99">
        <v>29.372873513306775</v>
      </c>
      <c r="AB3034" s="99">
        <v>0.38580336731894821</v>
      </c>
      <c r="AC3034" s="99">
        <v>1.3118139254150307</v>
      </c>
      <c r="AD3034" s="99">
        <v>0.28278502349927598</v>
      </c>
    </row>
    <row r="3035" spans="1:30" hidden="1" outlineLevel="1" x14ac:dyDescent="0.2">
      <c r="D3035" s="86"/>
      <c r="F3035" s="91" t="s">
        <v>219</v>
      </c>
      <c r="G3035" s="86" t="s">
        <v>684</v>
      </c>
      <c r="H3035" s="92">
        <v>6820.0179396876338</v>
      </c>
      <c r="I3035" s="99">
        <v>4558.108866455058</v>
      </c>
      <c r="J3035" s="99">
        <v>214.85735285312546</v>
      </c>
      <c r="K3035" s="99">
        <v>780.16023472766221</v>
      </c>
      <c r="L3035" s="99">
        <v>24.111010765024616</v>
      </c>
      <c r="M3035" s="99">
        <v>0</v>
      </c>
      <c r="N3035" s="99">
        <v>804.27124549268683</v>
      </c>
      <c r="O3035" s="99">
        <v>584.98381569615788</v>
      </c>
      <c r="P3035" s="99">
        <v>108.95327503932042</v>
      </c>
      <c r="Q3035" s="99">
        <v>0</v>
      </c>
      <c r="R3035" s="99">
        <v>0</v>
      </c>
      <c r="S3035" s="99">
        <v>693.93709073547825</v>
      </c>
      <c r="T3035" s="99">
        <v>20.854312531446013</v>
      </c>
      <c r="U3035" s="99">
        <v>336.33287103240554</v>
      </c>
      <c r="V3035" s="99">
        <v>0</v>
      </c>
      <c r="W3035" s="99">
        <v>0</v>
      </c>
      <c r="X3035" s="99">
        <v>357.18718356385153</v>
      </c>
      <c r="Y3035" s="99">
        <v>176.39950372342642</v>
      </c>
      <c r="Z3035" s="99">
        <v>2.9430342402062295</v>
      </c>
      <c r="AA3035" s="99">
        <v>179.34253796363265</v>
      </c>
      <c r="AB3035" s="99">
        <v>2.3843508629422305</v>
      </c>
      <c r="AC3035" s="99">
        <v>8.1684547995912311</v>
      </c>
      <c r="AD3035" s="99">
        <v>1.7608569612678644</v>
      </c>
    </row>
    <row r="3036" spans="1:30" hidden="1" outlineLevel="1" x14ac:dyDescent="0.2">
      <c r="D3036" s="86"/>
      <c r="F3036" s="91" t="s">
        <v>219</v>
      </c>
      <c r="G3036" s="86" t="s">
        <v>683</v>
      </c>
      <c r="H3036" s="92">
        <v>3509.4808918449025</v>
      </c>
      <c r="I3036" s="99">
        <v>2624.0439572082228</v>
      </c>
      <c r="J3036" s="99">
        <v>126.50599548440454</v>
      </c>
      <c r="K3036" s="99">
        <v>381.72130815964084</v>
      </c>
      <c r="L3036" s="99">
        <v>0</v>
      </c>
      <c r="M3036" s="99">
        <v>0</v>
      </c>
      <c r="N3036" s="99">
        <v>381.72130815964084</v>
      </c>
      <c r="O3036" s="99">
        <v>243.23430330951825</v>
      </c>
      <c r="P3036" s="99">
        <v>0</v>
      </c>
      <c r="Q3036" s="99">
        <v>0</v>
      </c>
      <c r="R3036" s="99">
        <v>0</v>
      </c>
      <c r="S3036" s="99">
        <v>243.23430330951825</v>
      </c>
      <c r="T3036" s="99">
        <v>6.5765452884146534</v>
      </c>
      <c r="U3036" s="99">
        <v>0</v>
      </c>
      <c r="V3036" s="99">
        <v>0</v>
      </c>
      <c r="W3036" s="99">
        <v>0</v>
      </c>
      <c r="X3036" s="99">
        <v>6.5765452884146534</v>
      </c>
      <c r="Y3036" s="99">
        <v>89.715535961701619</v>
      </c>
      <c r="Z3036" s="99">
        <v>0</v>
      </c>
      <c r="AA3036" s="99">
        <v>89.715535961701619</v>
      </c>
      <c r="AB3036" s="99">
        <v>0.93098100271568573</v>
      </c>
      <c r="AC3036" s="99">
        <v>31.610385738361835</v>
      </c>
      <c r="AD3036" s="99">
        <v>5.1418796919220187</v>
      </c>
    </row>
    <row r="3037" spans="1:30" hidden="1" outlineLevel="1" x14ac:dyDescent="0.2">
      <c r="D3037" s="86"/>
      <c r="F3037" s="91" t="s">
        <v>219</v>
      </c>
      <c r="G3037" s="86" t="s">
        <v>682</v>
      </c>
      <c r="H3037" s="92">
        <v>107.87049640006374</v>
      </c>
      <c r="I3037" s="99">
        <v>40.475932325387042</v>
      </c>
      <c r="J3037" s="99">
        <v>2.6231019618512814</v>
      </c>
      <c r="K3037" s="99">
        <v>8.8007914360503996</v>
      </c>
      <c r="L3037" s="99">
        <v>0.27970913168841849</v>
      </c>
      <c r="M3037" s="99">
        <v>2.5785912083192825E-2</v>
      </c>
      <c r="N3037" s="99">
        <v>9.1062864798220104</v>
      </c>
      <c r="O3037" s="99">
        <v>8.0238043519678541</v>
      </c>
      <c r="P3037" s="99">
        <v>1.4874589354928847</v>
      </c>
      <c r="Q3037" s="99">
        <v>0.67586326739781888</v>
      </c>
      <c r="R3037" s="99">
        <v>3.1315542029700515E-2</v>
      </c>
      <c r="S3037" s="99">
        <v>10.218442096888259</v>
      </c>
      <c r="T3037" s="99">
        <v>0.30748738784622526</v>
      </c>
      <c r="U3037" s="99">
        <v>5.3990178899927548</v>
      </c>
      <c r="V3037" s="99">
        <v>30.653382021261461</v>
      </c>
      <c r="W3037" s="99">
        <v>5.8156640015008207</v>
      </c>
      <c r="X3037" s="99">
        <v>42.175551300601263</v>
      </c>
      <c r="Y3037" s="99">
        <v>2.1738904642505141</v>
      </c>
      <c r="Z3037" s="99">
        <v>3.5387471240777554E-2</v>
      </c>
      <c r="AA3037" s="99">
        <v>2.2092779354912917</v>
      </c>
      <c r="AB3037" s="99">
        <v>3.9471877587265697E-2</v>
      </c>
      <c r="AC3037" s="99">
        <v>0.85352649677311643</v>
      </c>
      <c r="AD3037" s="99">
        <v>0.16890592566221127</v>
      </c>
    </row>
    <row r="3038" spans="1:30" hidden="1" outlineLevel="1" x14ac:dyDescent="0.2">
      <c r="D3038" s="86"/>
      <c r="F3038" s="91" t="s">
        <v>219</v>
      </c>
      <c r="G3038" s="86" t="s">
        <v>681</v>
      </c>
      <c r="H3038" s="92">
        <v>1689.4149038807032</v>
      </c>
      <c r="I3038" s="99">
        <v>790.03571281328482</v>
      </c>
      <c r="J3038" s="99">
        <v>206.97627610961155</v>
      </c>
      <c r="K3038" s="99">
        <v>58.754632182237202</v>
      </c>
      <c r="L3038" s="99">
        <v>18.965670396318462</v>
      </c>
      <c r="M3038" s="99">
        <v>3.0785102485722597</v>
      </c>
      <c r="N3038" s="99">
        <v>80.798812827127918</v>
      </c>
      <c r="O3038" s="99">
        <v>16.673708778959146</v>
      </c>
      <c r="P3038" s="99">
        <v>4.9372922887860851</v>
      </c>
      <c r="Q3038" s="99">
        <v>10.724968765218764</v>
      </c>
      <c r="R3038" s="99">
        <v>1.8846338032066547</v>
      </c>
      <c r="S3038" s="99">
        <v>34.220603636170651</v>
      </c>
      <c r="T3038" s="99">
        <v>0.11475945760957189</v>
      </c>
      <c r="U3038" s="99">
        <v>2.9291921488421755</v>
      </c>
      <c r="V3038" s="99">
        <v>15.772209622296595</v>
      </c>
      <c r="W3038" s="99">
        <v>2.8269819440492991</v>
      </c>
      <c r="X3038" s="99">
        <v>21.643143172797643</v>
      </c>
      <c r="Y3038" s="99">
        <v>4.6157052466630981</v>
      </c>
      <c r="Z3038" s="99">
        <v>8.3672977513489552E-2</v>
      </c>
      <c r="AA3038" s="99">
        <v>4.6993782241765878</v>
      </c>
      <c r="AB3038" s="99">
        <v>8.6644279637661983E-2</v>
      </c>
      <c r="AC3038" s="99">
        <v>490.85027797893628</v>
      </c>
      <c r="AD3038" s="99">
        <v>60.10405483896006</v>
      </c>
    </row>
    <row r="3039" spans="1:30" s="86" customFormat="1" collapsed="1" x14ac:dyDescent="0.2">
      <c r="A3039" s="87"/>
      <c r="B3039" s="2"/>
      <c r="D3039" s="86" t="s">
        <v>249</v>
      </c>
      <c r="E3039" s="104">
        <v>33146</v>
      </c>
      <c r="F3039" s="102" t="s">
        <v>219</v>
      </c>
      <c r="G3039" s="86" t="s">
        <v>679</v>
      </c>
      <c r="H3039" s="101">
        <v>33146.000000000007</v>
      </c>
      <c r="I3039" s="120">
        <v>18357.877094323569</v>
      </c>
      <c r="J3039" s="120">
        <v>1061.5152148450818</v>
      </c>
      <c r="K3039" s="120">
        <v>3098.6886294027627</v>
      </c>
      <c r="L3039" s="120">
        <v>102.11916395733239</v>
      </c>
      <c r="M3039" s="120">
        <v>8.7356350179820694</v>
      </c>
      <c r="N3039" s="120">
        <v>3209.5434283780774</v>
      </c>
      <c r="O3039" s="120">
        <v>2273.2481422527999</v>
      </c>
      <c r="P3039" s="120">
        <v>379.98604672488057</v>
      </c>
      <c r="Q3039" s="120">
        <v>133.5264474420762</v>
      </c>
      <c r="R3039" s="120">
        <v>6.9303201872288378</v>
      </c>
      <c r="S3039" s="120">
        <v>2793.6909566069853</v>
      </c>
      <c r="T3039" s="120">
        <v>77.467586562438171</v>
      </c>
      <c r="U3039" s="120">
        <v>1156.612868441189</v>
      </c>
      <c r="V3039" s="120">
        <v>4429.8910991016637</v>
      </c>
      <c r="W3039" s="120">
        <v>731.18989493032211</v>
      </c>
      <c r="X3039" s="120">
        <v>6395.1614490356133</v>
      </c>
      <c r="Y3039" s="120">
        <v>708.49827457006586</v>
      </c>
      <c r="Z3039" s="120">
        <v>10.355822169393109</v>
      </c>
      <c r="AA3039" s="120">
        <v>718.85409673945901</v>
      </c>
      <c r="AB3039" s="120">
        <v>9.1048186908288038</v>
      </c>
      <c r="AC3039" s="120">
        <v>532.79445893907757</v>
      </c>
      <c r="AD3039" s="120">
        <v>67.458482441311432</v>
      </c>
    </row>
    <row r="3040" spans="1:30" hidden="1" outlineLevel="1" x14ac:dyDescent="0.2">
      <c r="D3040" s="86"/>
      <c r="F3040" s="91" t="s">
        <v>209</v>
      </c>
      <c r="G3040" s="86" t="s">
        <v>687</v>
      </c>
      <c r="H3040" s="92">
        <v>-1018812.2750204819</v>
      </c>
      <c r="I3040" s="99">
        <v>-501849.59714378696</v>
      </c>
      <c r="J3040" s="99">
        <v>-24808.218807832087</v>
      </c>
      <c r="K3040" s="99">
        <v>-90871.083714587803</v>
      </c>
      <c r="L3040" s="99">
        <v>-2860.299086845087</v>
      </c>
      <c r="M3040" s="99">
        <v>-268.22969588665256</v>
      </c>
      <c r="N3040" s="99">
        <v>-93999.61249731954</v>
      </c>
      <c r="O3040" s="99">
        <v>-69076.15959820339</v>
      </c>
      <c r="P3040" s="99">
        <v>-12870.900994398065</v>
      </c>
      <c r="Q3040" s="99">
        <v>-5816.1205031857908</v>
      </c>
      <c r="R3040" s="99">
        <v>-261.54443771656662</v>
      </c>
      <c r="S3040" s="99">
        <v>-88024.725533503821</v>
      </c>
      <c r="T3040" s="99">
        <v>-2413.0071822108021</v>
      </c>
      <c r="U3040" s="99">
        <v>-39488.45140426905</v>
      </c>
      <c r="V3040" s="99">
        <v>-208697.57523560768</v>
      </c>
      <c r="W3040" s="99">
        <v>-37687.323078857662</v>
      </c>
      <c r="X3040" s="99">
        <v>-288286.35690094519</v>
      </c>
      <c r="Y3040" s="99">
        <v>-21213.179002522309</v>
      </c>
      <c r="Z3040" s="99">
        <v>-355.31263964715168</v>
      </c>
      <c r="AA3040" s="99">
        <v>-21568.491642169462</v>
      </c>
      <c r="AB3040" s="99">
        <v>-275.27249492487772</v>
      </c>
      <c r="AC3040" s="99">
        <v>0</v>
      </c>
      <c r="AD3040" s="99">
        <v>0</v>
      </c>
    </row>
    <row r="3041" spans="4:30" hidden="1" outlineLevel="1" x14ac:dyDescent="0.2">
      <c r="D3041" s="86"/>
      <c r="F3041" s="91" t="s">
        <v>209</v>
      </c>
      <c r="G3041" s="86" t="s">
        <v>686</v>
      </c>
      <c r="H3041" s="92">
        <v>-3722.5547840826125</v>
      </c>
      <c r="I3041" s="99">
        <v>-1833.667167683054</v>
      </c>
      <c r="J3041" s="99">
        <v>-90.644720202067646</v>
      </c>
      <c r="K3041" s="99">
        <v>-332.02641518007812</v>
      </c>
      <c r="L3041" s="99">
        <v>-10.4510127240352</v>
      </c>
      <c r="M3041" s="99">
        <v>-0.98006253177093849</v>
      </c>
      <c r="N3041" s="99">
        <v>-343.45749043588427</v>
      </c>
      <c r="O3041" s="99">
        <v>-252.39172581933866</v>
      </c>
      <c r="P3041" s="99">
        <v>-47.027931687598638</v>
      </c>
      <c r="Q3041" s="99">
        <v>-21.251046669515219</v>
      </c>
      <c r="R3041" s="99">
        <v>-0.95563581411740339</v>
      </c>
      <c r="S3041" s="99">
        <v>-321.62633999056993</v>
      </c>
      <c r="T3041" s="99">
        <v>-8.8166894435816889</v>
      </c>
      <c r="U3041" s="99">
        <v>-144.2836205404183</v>
      </c>
      <c r="V3041" s="99">
        <v>-762.54298870136222</v>
      </c>
      <c r="W3041" s="99">
        <v>-137.70262517071484</v>
      </c>
      <c r="X3041" s="99">
        <v>-1053.345923856077</v>
      </c>
      <c r="Y3041" s="99">
        <v>-77.509098503797205</v>
      </c>
      <c r="Z3041" s="99">
        <v>-1.2982477724239585</v>
      </c>
      <c r="AA3041" s="99">
        <v>-78.807346276221168</v>
      </c>
      <c r="AB3041" s="99">
        <v>-1.0057956387386082</v>
      </c>
      <c r="AC3041" s="99">
        <v>0</v>
      </c>
      <c r="AD3041" s="99">
        <v>0</v>
      </c>
    </row>
    <row r="3042" spans="4:30" hidden="1" outlineLevel="1" x14ac:dyDescent="0.2">
      <c r="D3042" s="86"/>
      <c r="F3042" s="91" t="s">
        <v>209</v>
      </c>
      <c r="G3042" s="86" t="s">
        <v>685</v>
      </c>
      <c r="H3042" s="92">
        <v>-818.80764617554621</v>
      </c>
      <c r="I3042" s="99">
        <v>-398.65077625773642</v>
      </c>
      <c r="J3042" s="99">
        <v>-19.239407959328211</v>
      </c>
      <c r="K3042" s="99">
        <v>-69.992025437811122</v>
      </c>
      <c r="L3042" s="99">
        <v>-2.1619878118163678</v>
      </c>
      <c r="M3042" s="99">
        <v>-0.26926414792096731</v>
      </c>
      <c r="N3042" s="99">
        <v>-72.42327739754846</v>
      </c>
      <c r="O3042" s="99">
        <v>-52.880069180679399</v>
      </c>
      <c r="P3042" s="99">
        <v>-9.8303431837078357</v>
      </c>
      <c r="Q3042" s="99">
        <v>-5.8491713266372063</v>
      </c>
      <c r="R3042" s="99">
        <v>0</v>
      </c>
      <c r="S3042" s="99">
        <v>-68.559583691024443</v>
      </c>
      <c r="T3042" s="99">
        <v>-1.8464812179063563</v>
      </c>
      <c r="U3042" s="99">
        <v>-30.227951775719344</v>
      </c>
      <c r="V3042" s="99">
        <v>-210.58856098431806</v>
      </c>
      <c r="W3042" s="99">
        <v>0</v>
      </c>
      <c r="X3042" s="99">
        <v>-242.66299397794376</v>
      </c>
      <c r="Y3042" s="99">
        <v>-15.915351566793603</v>
      </c>
      <c r="Z3042" s="99">
        <v>-0.26530934300742548</v>
      </c>
      <c r="AA3042" s="99">
        <v>-16.180660909801031</v>
      </c>
      <c r="AB3042" s="99">
        <v>-0.21252784347500939</v>
      </c>
      <c r="AC3042" s="99">
        <v>-0.72264010173467097</v>
      </c>
      <c r="AD3042" s="99">
        <v>-0.15577803695436868</v>
      </c>
    </row>
    <row r="3043" spans="4:30" hidden="1" outlineLevel="1" x14ac:dyDescent="0.2">
      <c r="D3043" s="86"/>
      <c r="F3043" s="91" t="s">
        <v>209</v>
      </c>
      <c r="G3043" s="86" t="s">
        <v>684</v>
      </c>
      <c r="H3043" s="92">
        <v>-524608.81289854879</v>
      </c>
      <c r="I3043" s="99">
        <v>-350618.44450263417</v>
      </c>
      <c r="J3043" s="99">
        <v>-16527.238171453457</v>
      </c>
      <c r="K3043" s="99">
        <v>-60011.416132708538</v>
      </c>
      <c r="L3043" s="99">
        <v>-1854.6650239167896</v>
      </c>
      <c r="M3043" s="99">
        <v>0</v>
      </c>
      <c r="N3043" s="99">
        <v>-61866.081156625325</v>
      </c>
      <c r="O3043" s="99">
        <v>-44998.073000857934</v>
      </c>
      <c r="P3043" s="99">
        <v>-8380.8941245108963</v>
      </c>
      <c r="Q3043" s="99">
        <v>0</v>
      </c>
      <c r="R3043" s="99">
        <v>0</v>
      </c>
      <c r="S3043" s="99">
        <v>-53378.967125368828</v>
      </c>
      <c r="T3043" s="99">
        <v>-1604.1535722761323</v>
      </c>
      <c r="U3043" s="99">
        <v>-25871.367168156215</v>
      </c>
      <c r="V3043" s="99">
        <v>0</v>
      </c>
      <c r="W3043" s="99">
        <v>0</v>
      </c>
      <c r="X3043" s="99">
        <v>-27475.520740432348</v>
      </c>
      <c r="Y3043" s="99">
        <v>-13568.986923878734</v>
      </c>
      <c r="Z3043" s="99">
        <v>-226.38381786208146</v>
      </c>
      <c r="AA3043" s="99">
        <v>-13795.370741740815</v>
      </c>
      <c r="AB3043" s="99">
        <v>-183.40882484526796</v>
      </c>
      <c r="AC3043" s="99">
        <v>-628.33315301004609</v>
      </c>
      <c r="AD3043" s="99">
        <v>-135.4484824386239</v>
      </c>
    </row>
    <row r="3044" spans="4:30" hidden="1" outlineLevel="1" x14ac:dyDescent="0.2">
      <c r="D3044" s="86"/>
      <c r="F3044" s="91" t="s">
        <v>209</v>
      </c>
      <c r="G3044" s="86" t="s">
        <v>683</v>
      </c>
      <c r="H3044" s="92">
        <v>-216512.50956286464</v>
      </c>
      <c r="I3044" s="99">
        <v>-161886.71769053492</v>
      </c>
      <c r="J3044" s="99">
        <v>-7804.6102546744778</v>
      </c>
      <c r="K3044" s="99">
        <v>-23549.761611557435</v>
      </c>
      <c r="L3044" s="99">
        <v>0</v>
      </c>
      <c r="M3044" s="99">
        <v>0</v>
      </c>
      <c r="N3044" s="99">
        <v>-23549.761611557435</v>
      </c>
      <c r="O3044" s="99">
        <v>-15005.999760162304</v>
      </c>
      <c r="P3044" s="99">
        <v>0</v>
      </c>
      <c r="Q3044" s="99">
        <v>0</v>
      </c>
      <c r="R3044" s="99">
        <v>0</v>
      </c>
      <c r="S3044" s="99">
        <v>-15005.999760162304</v>
      </c>
      <c r="T3044" s="99">
        <v>-405.7307529319404</v>
      </c>
      <c r="U3044" s="99">
        <v>0</v>
      </c>
      <c r="V3044" s="99">
        <v>0</v>
      </c>
      <c r="W3044" s="99">
        <v>0</v>
      </c>
      <c r="X3044" s="99">
        <v>-405.7307529319404</v>
      </c>
      <c r="Y3044" s="99">
        <v>-5534.874369307121</v>
      </c>
      <c r="Z3044" s="99">
        <v>0</v>
      </c>
      <c r="AA3044" s="99">
        <v>-5534.874369307121</v>
      </c>
      <c r="AB3044" s="99">
        <v>-57.435569380565049</v>
      </c>
      <c r="AC3044" s="99">
        <v>-1950.1584865062632</v>
      </c>
      <c r="AD3044" s="99">
        <v>-317.22106780958245</v>
      </c>
    </row>
    <row r="3045" spans="4:30" hidden="1" outlineLevel="1" x14ac:dyDescent="0.2">
      <c r="D3045" s="86"/>
      <c r="F3045" s="91" t="s">
        <v>209</v>
      </c>
      <c r="G3045" s="86" t="s">
        <v>682</v>
      </c>
      <c r="H3045" s="92">
        <v>-268206.96729895205</v>
      </c>
      <c r="I3045" s="99">
        <v>-100638.51951999789</v>
      </c>
      <c r="J3045" s="99">
        <v>-6522.0263703509563</v>
      </c>
      <c r="K3045" s="99">
        <v>-21882.105484519416</v>
      </c>
      <c r="L3045" s="99">
        <v>-695.46298978493974</v>
      </c>
      <c r="M3045" s="99">
        <v>-64.113557549796013</v>
      </c>
      <c r="N3045" s="99">
        <v>-22641.682031854154</v>
      </c>
      <c r="O3045" s="99">
        <v>-19950.220896917643</v>
      </c>
      <c r="P3045" s="99">
        <v>-3698.3870788049735</v>
      </c>
      <c r="Q3045" s="99">
        <v>-1680.4524249637418</v>
      </c>
      <c r="R3045" s="99">
        <v>-77.862314881345824</v>
      </c>
      <c r="S3045" s="99">
        <v>-25406.922715567707</v>
      </c>
      <c r="T3045" s="99">
        <v>-764.53027036282344</v>
      </c>
      <c r="U3045" s="99">
        <v>-13424.006220359694</v>
      </c>
      <c r="V3045" s="99">
        <v>-76215.933955541695</v>
      </c>
      <c r="W3045" s="99">
        <v>-14459.946479594595</v>
      </c>
      <c r="X3045" s="99">
        <v>-104864.41692585881</v>
      </c>
      <c r="Y3045" s="99">
        <v>-5405.1162098517671</v>
      </c>
      <c r="Z3045" s="99">
        <v>-87.986675306170397</v>
      </c>
      <c r="AA3045" s="99">
        <v>-5493.1028851579376</v>
      </c>
      <c r="AB3045" s="99">
        <v>-98.142058621969525</v>
      </c>
      <c r="AC3045" s="99">
        <v>-2122.1905975087461</v>
      </c>
      <c r="AD3045" s="99">
        <v>-419.9641940338484</v>
      </c>
    </row>
    <row r="3046" spans="4:30" hidden="1" outlineLevel="1" x14ac:dyDescent="0.2">
      <c r="D3046" s="86"/>
      <c r="F3046" s="91" t="s">
        <v>209</v>
      </c>
      <c r="G3046" s="86" t="s">
        <v>681</v>
      </c>
      <c r="H3046" s="92">
        <v>-202157.07278889447</v>
      </c>
      <c r="I3046" s="99">
        <v>-144441.42911413478</v>
      </c>
      <c r="J3046" s="99">
        <v>-24718.684712186714</v>
      </c>
      <c r="K3046" s="99">
        <v>-7117.6489428412178</v>
      </c>
      <c r="L3046" s="99">
        <v>-1189.8069607051234</v>
      </c>
      <c r="M3046" s="99">
        <v>-187.98379409616612</v>
      </c>
      <c r="N3046" s="99">
        <v>-8495.4396976425069</v>
      </c>
      <c r="O3046" s="99">
        <v>-1328.1699250358495</v>
      </c>
      <c r="P3046" s="99">
        <v>-341.11082960788633</v>
      </c>
      <c r="Q3046" s="99">
        <v>-652.4385559297632</v>
      </c>
      <c r="R3046" s="99">
        <v>-113.87314762905443</v>
      </c>
      <c r="S3046" s="99">
        <v>-2435.5924582025532</v>
      </c>
      <c r="T3046" s="99">
        <v>-9.237092324996107</v>
      </c>
      <c r="U3046" s="99">
        <v>-203.07383890516101</v>
      </c>
      <c r="V3046" s="99">
        <v>-959.98407263355512</v>
      </c>
      <c r="W3046" s="99">
        <v>-170.87333876324783</v>
      </c>
      <c r="X3046" s="99">
        <v>-1343.1683426269601</v>
      </c>
      <c r="Y3046" s="99">
        <v>-363.52282549758473</v>
      </c>
      <c r="Z3046" s="99">
        <v>-5.7592005726160842</v>
      </c>
      <c r="AA3046" s="99">
        <v>-369.2820260702008</v>
      </c>
      <c r="AB3046" s="99">
        <v>-10.358560249808948</v>
      </c>
      <c r="AC3046" s="99">
        <v>-15942.157182569297</v>
      </c>
      <c r="AD3046" s="99">
        <v>-4400.9606952116701</v>
      </c>
    </row>
    <row r="3047" spans="4:30" collapsed="1" x14ac:dyDescent="0.2">
      <c r="D3047" s="86" t="s">
        <v>351</v>
      </c>
      <c r="E3047" s="104">
        <v>-2234839</v>
      </c>
      <c r="F3047" s="102" t="s">
        <v>209</v>
      </c>
      <c r="G3047" s="86" t="s">
        <v>679</v>
      </c>
      <c r="H3047" s="92">
        <v>-2234839.0000000005</v>
      </c>
      <c r="I3047" s="99">
        <v>-1261667.0259150295</v>
      </c>
      <c r="J3047" s="99">
        <v>-80490.662444659087</v>
      </c>
      <c r="K3047" s="99">
        <v>-203834.03432683233</v>
      </c>
      <c r="L3047" s="99">
        <v>-6612.847061787792</v>
      </c>
      <c r="M3047" s="99">
        <v>-521.57637421230663</v>
      </c>
      <c r="N3047" s="99">
        <v>-210968.45776283243</v>
      </c>
      <c r="O3047" s="99">
        <v>-150663.89497617714</v>
      </c>
      <c r="P3047" s="99">
        <v>-25348.151302193124</v>
      </c>
      <c r="Q3047" s="99">
        <v>-8176.1117020754482</v>
      </c>
      <c r="R3047" s="99">
        <v>-454.23553604108434</v>
      </c>
      <c r="S3047" s="99">
        <v>-184642.3935164868</v>
      </c>
      <c r="T3047" s="99">
        <v>-5207.3220407681829</v>
      </c>
      <c r="U3047" s="99">
        <v>-79161.410204006257</v>
      </c>
      <c r="V3047" s="99">
        <v>-286846.62481346866</v>
      </c>
      <c r="W3047" s="99">
        <v>-52455.845522386226</v>
      </c>
      <c r="X3047" s="99">
        <v>-423671.20258062938</v>
      </c>
      <c r="Y3047" s="99">
        <v>-46179.103781128113</v>
      </c>
      <c r="Z3047" s="99">
        <v>-677.00589050345104</v>
      </c>
      <c r="AA3047" s="99">
        <v>-46856.109671631566</v>
      </c>
      <c r="AB3047" s="99">
        <v>-625.83583150470281</v>
      </c>
      <c r="AC3047" s="99">
        <v>-20643.562059696087</v>
      </c>
      <c r="AD3047" s="99">
        <v>-5273.750217530679</v>
      </c>
    </row>
    <row r="3048" spans="4:30" hidden="1" outlineLevel="1" x14ac:dyDescent="0.2">
      <c r="D3048" s="86"/>
      <c r="F3048" s="91" t="s">
        <v>209</v>
      </c>
      <c r="G3048" s="86" t="s">
        <v>687</v>
      </c>
      <c r="H3048" s="92">
        <v>1521525.9064470909</v>
      </c>
      <c r="I3048" s="99">
        <v>749477.78105535393</v>
      </c>
      <c r="J3048" s="99">
        <v>37049.364769545638</v>
      </c>
      <c r="K3048" s="99">
        <v>135709.69982265681</v>
      </c>
      <c r="L3048" s="99">
        <v>4271.6595270058606</v>
      </c>
      <c r="M3048" s="99">
        <v>400.58256184807146</v>
      </c>
      <c r="N3048" s="99">
        <v>140381.94191151074</v>
      </c>
      <c r="O3048" s="99">
        <v>103160.48296966917</v>
      </c>
      <c r="P3048" s="99">
        <v>19221.803449412288</v>
      </c>
      <c r="Q3048" s="99">
        <v>8685.9750687999567</v>
      </c>
      <c r="R3048" s="99">
        <v>390.59858958304511</v>
      </c>
      <c r="S3048" s="99">
        <v>131458.86007746446</v>
      </c>
      <c r="T3048" s="99">
        <v>3603.6598990749512</v>
      </c>
      <c r="U3048" s="99">
        <v>58973.280250146643</v>
      </c>
      <c r="V3048" s="99">
        <v>311675.44317944563</v>
      </c>
      <c r="W3048" s="99">
        <v>56283.419247152749</v>
      </c>
      <c r="X3048" s="99">
        <v>430535.80257581995</v>
      </c>
      <c r="Y3048" s="99">
        <v>31680.42062487741</v>
      </c>
      <c r="Z3048" s="99">
        <v>530.63493576416965</v>
      </c>
      <c r="AA3048" s="99">
        <v>32211.05556064158</v>
      </c>
      <c r="AB3048" s="99">
        <v>411.10049675452393</v>
      </c>
      <c r="AC3048" s="99">
        <v>0</v>
      </c>
      <c r="AD3048" s="99">
        <v>0</v>
      </c>
    </row>
    <row r="3049" spans="4:30" hidden="1" outlineLevel="1" x14ac:dyDescent="0.2">
      <c r="D3049" s="86"/>
      <c r="F3049" s="91" t="s">
        <v>209</v>
      </c>
      <c r="G3049" s="86" t="s">
        <v>686</v>
      </c>
      <c r="H3049" s="92">
        <v>5559.3789759123047</v>
      </c>
      <c r="I3049" s="99">
        <v>2738.4555210381027</v>
      </c>
      <c r="J3049" s="99">
        <v>135.37164151984842</v>
      </c>
      <c r="K3049" s="99">
        <v>495.85856463212548</v>
      </c>
      <c r="L3049" s="99">
        <v>15.607867119492704</v>
      </c>
      <c r="M3049" s="99">
        <v>1.4636558359071885</v>
      </c>
      <c r="N3049" s="99">
        <v>512.93008758752535</v>
      </c>
      <c r="O3049" s="99">
        <v>376.92964525706623</v>
      </c>
      <c r="P3049" s="99">
        <v>70.232974360136055</v>
      </c>
      <c r="Q3049" s="99">
        <v>31.736973375329171</v>
      </c>
      <c r="R3049" s="99">
        <v>1.4271762168148734</v>
      </c>
      <c r="S3049" s="99">
        <v>480.32676920934631</v>
      </c>
      <c r="T3049" s="99">
        <v>13.167117953342718</v>
      </c>
      <c r="U3049" s="99">
        <v>215.47764186863046</v>
      </c>
      <c r="V3049" s="99">
        <v>1138.8053918621945</v>
      </c>
      <c r="W3049" s="99">
        <v>205.649378909185</v>
      </c>
      <c r="X3049" s="99">
        <v>1573.0995305933527</v>
      </c>
      <c r="Y3049" s="99">
        <v>115.75449594628807</v>
      </c>
      <c r="Z3049" s="99">
        <v>1.938843560449415</v>
      </c>
      <c r="AA3049" s="99">
        <v>117.69333950673749</v>
      </c>
      <c r="AB3049" s="99">
        <v>1.5020864573913049</v>
      </c>
      <c r="AC3049" s="99">
        <v>0</v>
      </c>
      <c r="AD3049" s="99">
        <v>0</v>
      </c>
    </row>
    <row r="3050" spans="4:30" hidden="1" outlineLevel="1" x14ac:dyDescent="0.2">
      <c r="D3050" s="86"/>
      <c r="F3050" s="91" t="s">
        <v>209</v>
      </c>
      <c r="G3050" s="86" t="s">
        <v>685</v>
      </c>
      <c r="H3050" s="92">
        <v>1222.8327795010234</v>
      </c>
      <c r="I3050" s="99">
        <v>595.35745551278796</v>
      </c>
      <c r="J3050" s="99">
        <v>28.732729623063999</v>
      </c>
      <c r="K3050" s="99">
        <v>104.52826547088124</v>
      </c>
      <c r="L3050" s="99">
        <v>3.2287797720491049</v>
      </c>
      <c r="M3050" s="99">
        <v>0.40212744465698258</v>
      </c>
      <c r="N3050" s="99">
        <v>108.15917268758733</v>
      </c>
      <c r="O3050" s="99">
        <v>78.972738320708373</v>
      </c>
      <c r="P3050" s="99">
        <v>14.680939943500732</v>
      </c>
      <c r="Q3050" s="99">
        <v>8.7353341954454677</v>
      </c>
      <c r="R3050" s="99">
        <v>0</v>
      </c>
      <c r="S3050" s="99">
        <v>102.38901245965457</v>
      </c>
      <c r="T3050" s="99">
        <v>2.7575924217795826</v>
      </c>
      <c r="U3050" s="99">
        <v>45.143362377201136</v>
      </c>
      <c r="V3050" s="99">
        <v>314.49950005030263</v>
      </c>
      <c r="W3050" s="99">
        <v>0</v>
      </c>
      <c r="X3050" s="99">
        <v>362.40045484928334</v>
      </c>
      <c r="Y3050" s="99">
        <v>23.768480526604314</v>
      </c>
      <c r="Z3050" s="99">
        <v>0.39622121612162531</v>
      </c>
      <c r="AA3050" s="99">
        <v>24.164701742725939</v>
      </c>
      <c r="AB3050" s="99">
        <v>0.31739568477623437</v>
      </c>
      <c r="AC3050" s="99">
        <v>1.0792131806664371</v>
      </c>
      <c r="AD3050" s="99">
        <v>0.23264376047763974</v>
      </c>
    </row>
    <row r="3051" spans="4:30" hidden="1" outlineLevel="1" x14ac:dyDescent="0.2">
      <c r="D3051" s="86"/>
      <c r="F3051" s="91" t="s">
        <v>209</v>
      </c>
      <c r="G3051" s="86" t="s">
        <v>684</v>
      </c>
      <c r="H3051" s="92">
        <v>783467.10100204661</v>
      </c>
      <c r="I3051" s="99">
        <v>523624.47888470389</v>
      </c>
      <c r="J3051" s="99">
        <v>24682.290993580875</v>
      </c>
      <c r="K3051" s="99">
        <v>89622.913432857182</v>
      </c>
      <c r="L3051" s="99">
        <v>2769.8143719499039</v>
      </c>
      <c r="M3051" s="99">
        <v>0</v>
      </c>
      <c r="N3051" s="99">
        <v>92392.727804807088</v>
      </c>
      <c r="O3051" s="99">
        <v>67201.520328783154</v>
      </c>
      <c r="P3051" s="99">
        <v>12516.287683496139</v>
      </c>
      <c r="Q3051" s="99">
        <v>0</v>
      </c>
      <c r="R3051" s="99">
        <v>0</v>
      </c>
      <c r="S3051" s="99">
        <v>79717.808012279289</v>
      </c>
      <c r="T3051" s="99">
        <v>2395.6927865722</v>
      </c>
      <c r="U3051" s="99">
        <v>38637.103563326251</v>
      </c>
      <c r="V3051" s="99">
        <v>0</v>
      </c>
      <c r="W3051" s="99">
        <v>0</v>
      </c>
      <c r="X3051" s="99">
        <v>41032.796349898454</v>
      </c>
      <c r="Y3051" s="99">
        <v>20264.346666326004</v>
      </c>
      <c r="Z3051" s="99">
        <v>338.08862743691611</v>
      </c>
      <c r="AA3051" s="99">
        <v>20602.435293762919</v>
      </c>
      <c r="AB3051" s="99">
        <v>273.90843761426203</v>
      </c>
      <c r="AC3051" s="99">
        <v>938.37225328400109</v>
      </c>
      <c r="AD3051" s="99">
        <v>202.28297211590518</v>
      </c>
    </row>
    <row r="3052" spans="4:30" hidden="1" outlineLevel="1" x14ac:dyDescent="0.2">
      <c r="D3052" s="86"/>
      <c r="F3052" s="91" t="s">
        <v>209</v>
      </c>
      <c r="G3052" s="86" t="s">
        <v>683</v>
      </c>
      <c r="H3052" s="92">
        <v>323346.50891711068</v>
      </c>
      <c r="I3052" s="99">
        <v>241766.65408834381</v>
      </c>
      <c r="J3052" s="99">
        <v>11655.647446897041</v>
      </c>
      <c r="K3052" s="99">
        <v>35169.94569182775</v>
      </c>
      <c r="L3052" s="99">
        <v>0</v>
      </c>
      <c r="M3052" s="99">
        <v>0</v>
      </c>
      <c r="N3052" s="99">
        <v>35169.94569182775</v>
      </c>
      <c r="O3052" s="99">
        <v>22410.426284633024</v>
      </c>
      <c r="P3052" s="99">
        <v>0</v>
      </c>
      <c r="Q3052" s="99">
        <v>0</v>
      </c>
      <c r="R3052" s="99">
        <v>0</v>
      </c>
      <c r="S3052" s="99">
        <v>22410.426284633024</v>
      </c>
      <c r="T3052" s="99">
        <v>605.93091265593625</v>
      </c>
      <c r="U3052" s="99">
        <v>0</v>
      </c>
      <c r="V3052" s="99">
        <v>0</v>
      </c>
      <c r="W3052" s="99">
        <v>0</v>
      </c>
      <c r="X3052" s="99">
        <v>605.93091265593625</v>
      </c>
      <c r="Y3052" s="99">
        <v>8265.9533540283301</v>
      </c>
      <c r="Z3052" s="99">
        <v>0</v>
      </c>
      <c r="AA3052" s="99">
        <v>8265.9533540283301</v>
      </c>
      <c r="AB3052" s="99">
        <v>85.776063860549925</v>
      </c>
      <c r="AC3052" s="99">
        <v>2912.427276003596</v>
      </c>
      <c r="AD3052" s="99">
        <v>473.74779886057587</v>
      </c>
    </row>
    <row r="3053" spans="4:30" hidden="1" outlineLevel="1" x14ac:dyDescent="0.2">
      <c r="D3053" s="86"/>
      <c r="F3053" s="91" t="s">
        <v>209</v>
      </c>
      <c r="G3053" s="86" t="s">
        <v>682</v>
      </c>
      <c r="H3053" s="92">
        <v>400548.61826901248</v>
      </c>
      <c r="I3053" s="99">
        <v>150296.69193284863</v>
      </c>
      <c r="J3053" s="99">
        <v>9740.1968236204939</v>
      </c>
      <c r="K3053" s="99">
        <v>32679.416216922713</v>
      </c>
      <c r="L3053" s="99">
        <v>1038.6260372762601</v>
      </c>
      <c r="M3053" s="99">
        <v>95.749178880417375</v>
      </c>
      <c r="N3053" s="99">
        <v>33813.791433079394</v>
      </c>
      <c r="O3053" s="99">
        <v>29794.279749320907</v>
      </c>
      <c r="P3053" s="99">
        <v>5523.2861739497775</v>
      </c>
      <c r="Q3053" s="99">
        <v>2509.6398638137402</v>
      </c>
      <c r="R3053" s="99">
        <v>116.28200025910253</v>
      </c>
      <c r="S3053" s="99">
        <v>37943.487787343525</v>
      </c>
      <c r="T3053" s="99">
        <v>1141.7732600411089</v>
      </c>
      <c r="U3053" s="99">
        <v>20047.827979078433</v>
      </c>
      <c r="V3053" s="99">
        <v>113823.24383074975</v>
      </c>
      <c r="W3053" s="99">
        <v>21594.933349325107</v>
      </c>
      <c r="X3053" s="99">
        <v>156607.77841919442</v>
      </c>
      <c r="Y3053" s="99">
        <v>8072.1684870564004</v>
      </c>
      <c r="Z3053" s="99">
        <v>131.40203468572795</v>
      </c>
      <c r="AA3053" s="99">
        <v>8203.5705217421291</v>
      </c>
      <c r="AB3053" s="99">
        <v>146.56839966162923</v>
      </c>
      <c r="AC3053" s="99">
        <v>3169.3453756856961</v>
      </c>
      <c r="AD3053" s="99">
        <v>627.18757583660556</v>
      </c>
    </row>
    <row r="3054" spans="4:30" hidden="1" outlineLevel="1" x14ac:dyDescent="0.2">
      <c r="D3054" s="86"/>
      <c r="F3054" s="91" t="s">
        <v>209</v>
      </c>
      <c r="G3054" s="86" t="s">
        <v>681</v>
      </c>
      <c r="H3054" s="92">
        <v>301907.65360932623</v>
      </c>
      <c r="I3054" s="99">
        <v>215713.31809579828</v>
      </c>
      <c r="J3054" s="99">
        <v>36915.651769246331</v>
      </c>
      <c r="K3054" s="99">
        <v>10629.718079624576</v>
      </c>
      <c r="L3054" s="99">
        <v>1776.8946829262798</v>
      </c>
      <c r="M3054" s="99">
        <v>280.74083883979733</v>
      </c>
      <c r="N3054" s="99">
        <v>12687.353601390654</v>
      </c>
      <c r="O3054" s="99">
        <v>1983.5302328540447</v>
      </c>
      <c r="P3054" s="99">
        <v>509.42551139524147</v>
      </c>
      <c r="Q3054" s="99">
        <v>974.37201096944659</v>
      </c>
      <c r="R3054" s="99">
        <v>170.06169675644833</v>
      </c>
      <c r="S3054" s="99">
        <v>3637.3894519751811</v>
      </c>
      <c r="T3054" s="99">
        <v>13.794960678543669</v>
      </c>
      <c r="U3054" s="99">
        <v>303.27678061167245</v>
      </c>
      <c r="V3054" s="99">
        <v>1433.6700411851393</v>
      </c>
      <c r="W3054" s="99">
        <v>255.18755321647919</v>
      </c>
      <c r="X3054" s="99">
        <v>2005.9293356918347</v>
      </c>
      <c r="Y3054" s="99">
        <v>542.89628240717911</v>
      </c>
      <c r="Z3054" s="99">
        <v>8.6009690759606592</v>
      </c>
      <c r="AA3054" s="99">
        <v>551.49725148313973</v>
      </c>
      <c r="AB3054" s="99">
        <v>15.469795721945449</v>
      </c>
      <c r="AC3054" s="99">
        <v>23808.512866065641</v>
      </c>
      <c r="AD3054" s="99">
        <v>6572.5314419531687</v>
      </c>
    </row>
    <row r="3055" spans="4:30" collapsed="1" x14ac:dyDescent="0.2">
      <c r="D3055" s="86" t="s">
        <v>247</v>
      </c>
      <c r="E3055" s="104">
        <v>3337578</v>
      </c>
      <c r="F3055" s="102" t="s">
        <v>209</v>
      </c>
      <c r="G3055" s="86" t="s">
        <v>679</v>
      </c>
      <c r="H3055" s="92">
        <v>3337578</v>
      </c>
      <c r="I3055" s="99">
        <v>1884212.7370335993</v>
      </c>
      <c r="J3055" s="99">
        <v>120207.25617403329</v>
      </c>
      <c r="K3055" s="99">
        <v>304412.08007399208</v>
      </c>
      <c r="L3055" s="99">
        <v>9875.8312660498486</v>
      </c>
      <c r="M3055" s="99">
        <v>778.93836284885037</v>
      </c>
      <c r="N3055" s="99">
        <v>315066.84970289073</v>
      </c>
      <c r="O3055" s="99">
        <v>225006.14194883805</v>
      </c>
      <c r="P3055" s="99">
        <v>37855.716732557077</v>
      </c>
      <c r="Q3055" s="99">
        <v>12210.459251153918</v>
      </c>
      <c r="R3055" s="99">
        <v>678.36946281541088</v>
      </c>
      <c r="S3055" s="99">
        <v>275750.68739536445</v>
      </c>
      <c r="T3055" s="99">
        <v>7776.7765293978619</v>
      </c>
      <c r="U3055" s="99">
        <v>118222.10957740885</v>
      </c>
      <c r="V3055" s="99">
        <v>428385.661943293</v>
      </c>
      <c r="W3055" s="99">
        <v>78339.189528603529</v>
      </c>
      <c r="X3055" s="99">
        <v>632723.73757870332</v>
      </c>
      <c r="Y3055" s="99">
        <v>68965.308391168219</v>
      </c>
      <c r="Z3055" s="99">
        <v>1011.0616317393454</v>
      </c>
      <c r="AA3055" s="99">
        <v>69976.370022907562</v>
      </c>
      <c r="AB3055" s="99">
        <v>934.64267575507802</v>
      </c>
      <c r="AC3055" s="99">
        <v>30829.736984219599</v>
      </c>
      <c r="AD3055" s="99">
        <v>7875.9824325267318</v>
      </c>
    </row>
    <row r="3056" spans="4:30" hidden="1" outlineLevel="1" x14ac:dyDescent="0.2">
      <c r="D3056" s="86"/>
      <c r="F3056" s="91" t="s">
        <v>209</v>
      </c>
      <c r="G3056" s="86" t="s">
        <v>687</v>
      </c>
      <c r="H3056" s="92">
        <v>-758776.6960111626</v>
      </c>
      <c r="I3056" s="99">
        <v>-373760.49401018489</v>
      </c>
      <c r="J3056" s="99">
        <v>-18476.316748883288</v>
      </c>
      <c r="K3056" s="99">
        <v>-67677.689358937627</v>
      </c>
      <c r="L3056" s="99">
        <v>-2130.2533783040935</v>
      </c>
      <c r="M3056" s="99">
        <v>-199.7683453635868</v>
      </c>
      <c r="N3056" s="99">
        <v>-70007.71108260531</v>
      </c>
      <c r="O3056" s="99">
        <v>-51445.571905786892</v>
      </c>
      <c r="P3056" s="99">
        <v>-9585.8088586730228</v>
      </c>
      <c r="Q3056" s="99">
        <v>-4331.6485354687893</v>
      </c>
      <c r="R3056" s="99">
        <v>-194.78939268442176</v>
      </c>
      <c r="S3056" s="99">
        <v>-65557.818692613131</v>
      </c>
      <c r="T3056" s="99">
        <v>-1797.1255962069258</v>
      </c>
      <c r="U3056" s="99">
        <v>-29409.654184355266</v>
      </c>
      <c r="V3056" s="99">
        <v>-155430.84872984272</v>
      </c>
      <c r="W3056" s="99">
        <v>-28068.235128700198</v>
      </c>
      <c r="X3056" s="99">
        <v>-214705.86363910511</v>
      </c>
      <c r="Y3056" s="99">
        <v>-15798.853498406916</v>
      </c>
      <c r="Z3056" s="99">
        <v>-264.62475705551407</v>
      </c>
      <c r="AA3056" s="99">
        <v>-16063.478255462429</v>
      </c>
      <c r="AB3056" s="99">
        <v>-205.01358230852605</v>
      </c>
      <c r="AC3056" s="99">
        <v>0</v>
      </c>
      <c r="AD3056" s="99">
        <v>0</v>
      </c>
    </row>
    <row r="3057" spans="4:30" hidden="1" outlineLevel="1" x14ac:dyDescent="0.2">
      <c r="D3057" s="86"/>
      <c r="F3057" s="91" t="s">
        <v>209</v>
      </c>
      <c r="G3057" s="86" t="s">
        <v>686</v>
      </c>
      <c r="H3057" s="92">
        <v>-2772.4320652987494</v>
      </c>
      <c r="I3057" s="99">
        <v>-1365.6528775634581</v>
      </c>
      <c r="J3057" s="99">
        <v>-67.509101521571736</v>
      </c>
      <c r="K3057" s="99">
        <v>-247.28196987389595</v>
      </c>
      <c r="L3057" s="99">
        <v>-7.7835584622835725</v>
      </c>
      <c r="M3057" s="99">
        <v>-0.72991720651043168</v>
      </c>
      <c r="N3057" s="99">
        <v>-255.79544554268995</v>
      </c>
      <c r="O3057" s="99">
        <v>-187.97276447606896</v>
      </c>
      <c r="P3057" s="99">
        <v>-35.024802410667249</v>
      </c>
      <c r="Q3057" s="99">
        <v>-15.827056047542824</v>
      </c>
      <c r="R3057" s="99">
        <v>-0.71172501883270245</v>
      </c>
      <c r="S3057" s="99">
        <v>-239.53634795311172</v>
      </c>
      <c r="T3057" s="99">
        <v>-6.5663701250781639</v>
      </c>
      <c r="U3057" s="99">
        <v>-107.45752830666079</v>
      </c>
      <c r="V3057" s="99">
        <v>-567.91605649005839</v>
      </c>
      <c r="W3057" s="99">
        <v>-102.55622701149534</v>
      </c>
      <c r="X3057" s="99">
        <v>-784.49618193329275</v>
      </c>
      <c r="Y3057" s="99">
        <v>-57.726137695320425</v>
      </c>
      <c r="Z3057" s="99">
        <v>-0.96689074083240623</v>
      </c>
      <c r="AA3057" s="99">
        <v>-58.693028436152829</v>
      </c>
      <c r="AB3057" s="99">
        <v>-0.749082348472073</v>
      </c>
      <c r="AC3057" s="99">
        <v>0</v>
      </c>
      <c r="AD3057" s="99">
        <v>0</v>
      </c>
    </row>
    <row r="3058" spans="4:30" hidden="1" outlineLevel="1" x14ac:dyDescent="0.2">
      <c r="D3058" s="86"/>
      <c r="F3058" s="91" t="s">
        <v>209</v>
      </c>
      <c r="G3058" s="86" t="s">
        <v>685</v>
      </c>
      <c r="H3058" s="92">
        <v>-609.82005779353995</v>
      </c>
      <c r="I3058" s="99">
        <v>-296.9015257153722</v>
      </c>
      <c r="J3058" s="99">
        <v>-14.328856024331316</v>
      </c>
      <c r="K3058" s="99">
        <v>-52.127677601611047</v>
      </c>
      <c r="L3058" s="99">
        <v>-1.6101749153281917</v>
      </c>
      <c r="M3058" s="99">
        <v>-0.20053877001984999</v>
      </c>
      <c r="N3058" s="99">
        <v>-53.938391286959089</v>
      </c>
      <c r="O3058" s="99">
        <v>-39.383275173977445</v>
      </c>
      <c r="P3058" s="99">
        <v>-7.3213049199272078</v>
      </c>
      <c r="Q3058" s="99">
        <v>-4.3562636635289698</v>
      </c>
      <c r="R3058" s="99">
        <v>0</v>
      </c>
      <c r="S3058" s="99">
        <v>-51.060843757433624</v>
      </c>
      <c r="T3058" s="99">
        <v>-1.3751963459033572</v>
      </c>
      <c r="U3058" s="99">
        <v>-22.512749343448945</v>
      </c>
      <c r="V3058" s="99">
        <v>-156.83919053509021</v>
      </c>
      <c r="W3058" s="99">
        <v>0</v>
      </c>
      <c r="X3058" s="99">
        <v>-180.72713622444252</v>
      </c>
      <c r="Y3058" s="99">
        <v>-11.853211993804212</v>
      </c>
      <c r="Z3058" s="99">
        <v>-0.19759336596530452</v>
      </c>
      <c r="AA3058" s="99">
        <v>-12.050805359769516</v>
      </c>
      <c r="AB3058" s="99">
        <v>-0.15828350210945702</v>
      </c>
      <c r="AC3058" s="99">
        <v>-0.53819774480866045</v>
      </c>
      <c r="AD3058" s="99">
        <v>-0.1160181783135312</v>
      </c>
    </row>
    <row r="3059" spans="4:30" hidden="1" outlineLevel="1" x14ac:dyDescent="0.2">
      <c r="D3059" s="86"/>
      <c r="F3059" s="91" t="s">
        <v>209</v>
      </c>
      <c r="G3059" s="86" t="s">
        <v>684</v>
      </c>
      <c r="H3059" s="92">
        <v>-390710.78304538154</v>
      </c>
      <c r="I3059" s="99">
        <v>-261128.68033017521</v>
      </c>
      <c r="J3059" s="99">
        <v>-12308.924304698738</v>
      </c>
      <c r="K3059" s="99">
        <v>-44694.45959042076</v>
      </c>
      <c r="L3059" s="99">
        <v>-1381.2913659945393</v>
      </c>
      <c r="M3059" s="99">
        <v>0</v>
      </c>
      <c r="N3059" s="99">
        <v>-46075.750956415301</v>
      </c>
      <c r="O3059" s="99">
        <v>-33513.032769234815</v>
      </c>
      <c r="P3059" s="99">
        <v>-6241.8046084965936</v>
      </c>
      <c r="Q3059" s="99">
        <v>0</v>
      </c>
      <c r="R3059" s="99">
        <v>0</v>
      </c>
      <c r="S3059" s="99">
        <v>-39754.837377731412</v>
      </c>
      <c r="T3059" s="99">
        <v>-1194.7189657110457</v>
      </c>
      <c r="U3059" s="99">
        <v>-19268.113451764795</v>
      </c>
      <c r="V3059" s="99">
        <v>0</v>
      </c>
      <c r="W3059" s="99">
        <v>0</v>
      </c>
      <c r="X3059" s="99">
        <v>-20462.832417475842</v>
      </c>
      <c r="Y3059" s="99">
        <v>-10105.719491956839</v>
      </c>
      <c r="Z3059" s="99">
        <v>-168.60296009324159</v>
      </c>
      <c r="AA3059" s="99">
        <v>-10274.322452050081</v>
      </c>
      <c r="AB3059" s="99">
        <v>-136.59664841845833</v>
      </c>
      <c r="AC3059" s="99">
        <v>-467.96114016750965</v>
      </c>
      <c r="AD3059" s="99">
        <v>-100.87741824904775</v>
      </c>
    </row>
    <row r="3060" spans="4:30" hidden="1" outlineLevel="1" x14ac:dyDescent="0.2">
      <c r="D3060" s="86"/>
      <c r="F3060" s="91" t="s">
        <v>209</v>
      </c>
      <c r="G3060" s="86" t="s">
        <v>683</v>
      </c>
      <c r="H3060" s="92">
        <v>-161251.14574997925</v>
      </c>
      <c r="I3060" s="99">
        <v>-120567.71575003499</v>
      </c>
      <c r="J3060" s="99">
        <v>-5812.6080023699024</v>
      </c>
      <c r="K3060" s="99">
        <v>-17539.060674459215</v>
      </c>
      <c r="L3060" s="99">
        <v>0</v>
      </c>
      <c r="M3060" s="99">
        <v>0</v>
      </c>
      <c r="N3060" s="99">
        <v>-17539.060674459215</v>
      </c>
      <c r="O3060" s="99">
        <v>-11175.957727964504</v>
      </c>
      <c r="P3060" s="99">
        <v>0</v>
      </c>
      <c r="Q3060" s="99">
        <v>0</v>
      </c>
      <c r="R3060" s="99">
        <v>0</v>
      </c>
      <c r="S3060" s="99">
        <v>-11175.957727964504</v>
      </c>
      <c r="T3060" s="99">
        <v>-302.1744512978409</v>
      </c>
      <c r="U3060" s="99">
        <v>0</v>
      </c>
      <c r="V3060" s="99">
        <v>0</v>
      </c>
      <c r="W3060" s="99">
        <v>0</v>
      </c>
      <c r="X3060" s="99">
        <v>-302.1744512978409</v>
      </c>
      <c r="Y3060" s="99">
        <v>-4122.1859902456463</v>
      </c>
      <c r="Z3060" s="99">
        <v>0</v>
      </c>
      <c r="AA3060" s="99">
        <v>-4122.1859902456463</v>
      </c>
      <c r="AB3060" s="99">
        <v>-42.776056626554599</v>
      </c>
      <c r="AC3060" s="99">
        <v>-1452.4116457662465</v>
      </c>
      <c r="AD3060" s="99">
        <v>-236.25545121435545</v>
      </c>
    </row>
    <row r="3061" spans="4:30" hidden="1" outlineLevel="1" x14ac:dyDescent="0.2">
      <c r="D3061" s="86"/>
      <c r="F3061" s="91" t="s">
        <v>209</v>
      </c>
      <c r="G3061" s="86" t="s">
        <v>682</v>
      </c>
      <c r="H3061" s="92">
        <v>-199751.41788528362</v>
      </c>
      <c r="I3061" s="99">
        <v>-74952.143005249658</v>
      </c>
      <c r="J3061" s="99">
        <v>-4857.3831921028686</v>
      </c>
      <c r="K3061" s="99">
        <v>-16297.047167965844</v>
      </c>
      <c r="L3061" s="99">
        <v>-517.95715709889032</v>
      </c>
      <c r="M3061" s="99">
        <v>-47.749594856596865</v>
      </c>
      <c r="N3061" s="99">
        <v>-16862.753919921332</v>
      </c>
      <c r="O3061" s="99">
        <v>-14858.245299951552</v>
      </c>
      <c r="P3061" s="99">
        <v>-2754.4327812202669</v>
      </c>
      <c r="Q3061" s="99">
        <v>-1251.5437535264289</v>
      </c>
      <c r="R3061" s="99">
        <v>-57.989201227734164</v>
      </c>
      <c r="S3061" s="99">
        <v>-18922.211035925982</v>
      </c>
      <c r="T3061" s="99">
        <v>-569.39611621263771</v>
      </c>
      <c r="U3061" s="99">
        <v>-9997.7427999805477</v>
      </c>
      <c r="V3061" s="99">
        <v>-56763.032766785516</v>
      </c>
      <c r="W3061" s="99">
        <v>-10769.275835496244</v>
      </c>
      <c r="X3061" s="99">
        <v>-78099.447518474946</v>
      </c>
      <c r="Y3061" s="99">
        <v>-4025.5465308221287</v>
      </c>
      <c r="Z3061" s="99">
        <v>-65.529480178751044</v>
      </c>
      <c r="AA3061" s="99">
        <v>-4091.0760110008796</v>
      </c>
      <c r="AB3061" s="99">
        <v>-73.092863922762206</v>
      </c>
      <c r="AC3061" s="99">
        <v>-1580.5353050455435</v>
      </c>
      <c r="AD3061" s="99">
        <v>-312.77503363962524</v>
      </c>
    </row>
    <row r="3062" spans="4:30" hidden="1" outlineLevel="1" x14ac:dyDescent="0.2">
      <c r="D3062" s="86"/>
      <c r="F3062" s="91" t="s">
        <v>209</v>
      </c>
      <c r="G3062" s="86" t="s">
        <v>681</v>
      </c>
      <c r="H3062" s="92">
        <v>-150559.7051851007</v>
      </c>
      <c r="I3062" s="99">
        <v>-107575.05875962321</v>
      </c>
      <c r="J3062" s="99">
        <v>-18409.63480271928</v>
      </c>
      <c r="K3062" s="99">
        <v>-5300.982605561785</v>
      </c>
      <c r="L3062" s="99">
        <v>-886.1277162338539</v>
      </c>
      <c r="M3062" s="99">
        <v>-140.00392975738743</v>
      </c>
      <c r="N3062" s="99">
        <v>-6327.1142515530264</v>
      </c>
      <c r="O3062" s="99">
        <v>-989.17574136985661</v>
      </c>
      <c r="P3062" s="99">
        <v>-254.04773245227665</v>
      </c>
      <c r="Q3062" s="99">
        <v>-485.91402357095416</v>
      </c>
      <c r="R3062" s="99">
        <v>-84.808843435487887</v>
      </c>
      <c r="S3062" s="99">
        <v>-1813.9463408285753</v>
      </c>
      <c r="T3062" s="99">
        <v>-6.8794718781433115</v>
      </c>
      <c r="U3062" s="99">
        <v>-151.24248137632955</v>
      </c>
      <c r="V3062" s="99">
        <v>-714.96345373497309</v>
      </c>
      <c r="W3062" s="99">
        <v>-127.26064516700761</v>
      </c>
      <c r="X3062" s="99">
        <v>-1000.3460521564535</v>
      </c>
      <c r="Y3062" s="99">
        <v>-270.73942395340151</v>
      </c>
      <c r="Z3062" s="99">
        <v>-4.2892565090731525</v>
      </c>
      <c r="AA3062" s="99">
        <v>-275.02868046247465</v>
      </c>
      <c r="AB3062" s="99">
        <v>-7.7147030071114768</v>
      </c>
      <c r="AC3062" s="99">
        <v>-11873.175903811496</v>
      </c>
      <c r="AD3062" s="99">
        <v>-3277.6856909390572</v>
      </c>
    </row>
    <row r="3063" spans="4:30" collapsed="1" x14ac:dyDescent="0.2">
      <c r="D3063" s="86" t="s">
        <v>350</v>
      </c>
      <c r="E3063" s="112">
        <v>-1664432</v>
      </c>
      <c r="F3063" s="102" t="s">
        <v>209</v>
      </c>
      <c r="G3063" s="86" t="s">
        <v>679</v>
      </c>
      <c r="H3063" s="92">
        <v>-1664431.9999999995</v>
      </c>
      <c r="I3063" s="99">
        <v>-939646.64625854662</v>
      </c>
      <c r="J3063" s="99">
        <v>-59946.705008319979</v>
      </c>
      <c r="K3063" s="99">
        <v>-151808.64904482075</v>
      </c>
      <c r="L3063" s="99">
        <v>-4925.0233510089893</v>
      </c>
      <c r="M3063" s="99">
        <v>-388.45232595410135</v>
      </c>
      <c r="N3063" s="99">
        <v>-157122.12472178385</v>
      </c>
      <c r="O3063" s="99">
        <v>-112209.33948395766</v>
      </c>
      <c r="P3063" s="99">
        <v>-18878.440088172752</v>
      </c>
      <c r="Q3063" s="99">
        <v>-6089.289632277244</v>
      </c>
      <c r="R3063" s="99">
        <v>-338.29916236647654</v>
      </c>
      <c r="S3063" s="99">
        <v>-137515.36836677414</v>
      </c>
      <c r="T3063" s="99">
        <v>-3878.2361677775748</v>
      </c>
      <c r="U3063" s="99">
        <v>-58956.723195127059</v>
      </c>
      <c r="V3063" s="99">
        <v>-213633.60019738838</v>
      </c>
      <c r="W3063" s="99">
        <v>-39067.327836374949</v>
      </c>
      <c r="X3063" s="99">
        <v>-315535.88739666797</v>
      </c>
      <c r="Y3063" s="99">
        <v>-34392.62428507406</v>
      </c>
      <c r="Z3063" s="99">
        <v>-504.21093794337759</v>
      </c>
      <c r="AA3063" s="99">
        <v>-34896.835223017435</v>
      </c>
      <c r="AB3063" s="99">
        <v>-466.10122013399422</v>
      </c>
      <c r="AC3063" s="99">
        <v>-15374.622192535604</v>
      </c>
      <c r="AD3063" s="99">
        <v>-3927.7096122203989</v>
      </c>
    </row>
    <row r="3064" spans="4:30" hidden="1" outlineLevel="1" x14ac:dyDescent="0.2">
      <c r="D3064" s="86"/>
      <c r="F3064" s="91" t="s">
        <v>219</v>
      </c>
      <c r="G3064" s="86" t="s">
        <v>687</v>
      </c>
      <c r="H3064" s="92">
        <v>-4266214.7982420269</v>
      </c>
      <c r="I3064" s="99">
        <v>-2101464.8432495389</v>
      </c>
      <c r="J3064" s="99">
        <v>-103882.91620639502</v>
      </c>
      <c r="K3064" s="99">
        <v>-380517.16845252074</v>
      </c>
      <c r="L3064" s="99">
        <v>-11977.329475590923</v>
      </c>
      <c r="M3064" s="99">
        <v>-1123.1956327740461</v>
      </c>
      <c r="N3064" s="99">
        <v>-393617.69356088567</v>
      </c>
      <c r="O3064" s="99">
        <v>-289252.24156497221</v>
      </c>
      <c r="P3064" s="99">
        <v>-53896.119663365025</v>
      </c>
      <c r="Q3064" s="99">
        <v>-24354.652930100645</v>
      </c>
      <c r="R3064" s="99">
        <v>-1095.2015184169966</v>
      </c>
      <c r="S3064" s="99">
        <v>-368598.21567685483</v>
      </c>
      <c r="T3064" s="99">
        <v>-10104.321670844676</v>
      </c>
      <c r="U3064" s="99">
        <v>-165355.50255042515</v>
      </c>
      <c r="V3064" s="99">
        <v>-873908.47721134778</v>
      </c>
      <c r="W3064" s="99">
        <v>-157813.38659461922</v>
      </c>
      <c r="X3064" s="99">
        <v>-1207181.6880272368</v>
      </c>
      <c r="Y3064" s="99">
        <v>-88828.904398995728</v>
      </c>
      <c r="Z3064" s="99">
        <v>-1487.8501942221312</v>
      </c>
      <c r="AA3064" s="99">
        <v>-90316.754593217862</v>
      </c>
      <c r="AB3064" s="99">
        <v>-1152.6869278973961</v>
      </c>
      <c r="AC3064" s="99">
        <v>0</v>
      </c>
      <c r="AD3064" s="99">
        <v>0</v>
      </c>
    </row>
    <row r="3065" spans="4:30" hidden="1" outlineLevel="1" x14ac:dyDescent="0.2">
      <c r="D3065" s="86"/>
      <c r="F3065" s="91" t="s">
        <v>219</v>
      </c>
      <c r="G3065" s="86" t="s">
        <v>686</v>
      </c>
      <c r="H3065" s="92">
        <v>-2261187.7733064461</v>
      </c>
      <c r="I3065" s="99">
        <v>-1113822.6353598691</v>
      </c>
      <c r="J3065" s="99">
        <v>-55060.232803588093</v>
      </c>
      <c r="K3065" s="99">
        <v>-201682.47721436381</v>
      </c>
      <c r="L3065" s="99">
        <v>-6348.2483296971268</v>
      </c>
      <c r="M3065" s="99">
        <v>-595.31841502833504</v>
      </c>
      <c r="N3065" s="99">
        <v>-208626.04395908926</v>
      </c>
      <c r="O3065" s="99">
        <v>-153310.05656295433</v>
      </c>
      <c r="P3065" s="99">
        <v>-28566.130064918583</v>
      </c>
      <c r="Q3065" s="99">
        <v>-12908.502274981191</v>
      </c>
      <c r="R3065" s="99">
        <v>-580.48091806620664</v>
      </c>
      <c r="S3065" s="99">
        <v>-195365.1698209203</v>
      </c>
      <c r="T3065" s="99">
        <v>-5355.51295473547</v>
      </c>
      <c r="U3065" s="99">
        <v>-87642.057022078836</v>
      </c>
      <c r="V3065" s="99">
        <v>-463190.73396712978</v>
      </c>
      <c r="W3065" s="99">
        <v>-83644.56950898988</v>
      </c>
      <c r="X3065" s="99">
        <v>-639832.87345293397</v>
      </c>
      <c r="Y3065" s="99">
        <v>-47081.275098005848</v>
      </c>
      <c r="Z3065" s="99">
        <v>-788.59336127965969</v>
      </c>
      <c r="AA3065" s="99">
        <v>-47869.868459285506</v>
      </c>
      <c r="AB3065" s="99">
        <v>-610.94945076037777</v>
      </c>
      <c r="AC3065" s="99">
        <v>0</v>
      </c>
      <c r="AD3065" s="99">
        <v>0</v>
      </c>
    </row>
    <row r="3066" spans="4:30" hidden="1" outlineLevel="1" x14ac:dyDescent="0.2">
      <c r="D3066" s="86"/>
      <c r="F3066" s="91" t="s">
        <v>219</v>
      </c>
      <c r="G3066" s="86" t="s">
        <v>685</v>
      </c>
      <c r="H3066" s="92">
        <v>-496715.06977974856</v>
      </c>
      <c r="I3066" s="99">
        <v>-241834.39061847658</v>
      </c>
      <c r="J3066" s="99">
        <v>-11671.244048189941</v>
      </c>
      <c r="K3066" s="99">
        <v>-42459.415177364732</v>
      </c>
      <c r="L3066" s="99">
        <v>-1311.5313856987343</v>
      </c>
      <c r="M3066" s="99">
        <v>-163.34429783167087</v>
      </c>
      <c r="N3066" s="99">
        <v>-43934.29086089514</v>
      </c>
      <c r="O3066" s="99">
        <v>-32078.751799305726</v>
      </c>
      <c r="P3066" s="99">
        <v>-5963.4025442496413</v>
      </c>
      <c r="Q3066" s="99">
        <v>-3548.2955700702064</v>
      </c>
      <c r="R3066" s="99">
        <v>0</v>
      </c>
      <c r="S3066" s="99">
        <v>-41590.449913625576</v>
      </c>
      <c r="T3066" s="99">
        <v>-1120.1349319138076</v>
      </c>
      <c r="U3066" s="99">
        <v>-18337.248370487578</v>
      </c>
      <c r="V3066" s="99">
        <v>-127749.79844498957</v>
      </c>
      <c r="W3066" s="99">
        <v>0</v>
      </c>
      <c r="X3066" s="99">
        <v>-147207.18174739095</v>
      </c>
      <c r="Y3066" s="99">
        <v>-9654.7644626834081</v>
      </c>
      <c r="Z3066" s="99">
        <v>-160.94518589400087</v>
      </c>
      <c r="AA3066" s="99">
        <v>-9815.7096485774091</v>
      </c>
      <c r="AB3066" s="99">
        <v>-128.92622961558942</v>
      </c>
      <c r="AC3066" s="99">
        <v>-438.37674237085258</v>
      </c>
      <c r="AD3066" s="99">
        <v>-94.499970606469361</v>
      </c>
    </row>
    <row r="3067" spans="4:30" hidden="1" outlineLevel="1" x14ac:dyDescent="0.2">
      <c r="D3067" s="86"/>
      <c r="F3067" s="91" t="s">
        <v>219</v>
      </c>
      <c r="G3067" s="86" t="s">
        <v>684</v>
      </c>
      <c r="H3067" s="92">
        <v>-2279086.3775631501</v>
      </c>
      <c r="I3067" s="99">
        <v>-1523210.6303613817</v>
      </c>
      <c r="J3067" s="99">
        <v>-71800.172717619731</v>
      </c>
      <c r="K3067" s="99">
        <v>-260710.83375562524</v>
      </c>
      <c r="L3067" s="99">
        <v>-8057.3213545480639</v>
      </c>
      <c r="M3067" s="99">
        <v>0</v>
      </c>
      <c r="N3067" s="99">
        <v>-268768.15511017328</v>
      </c>
      <c r="O3067" s="99">
        <v>-195487.55695928409</v>
      </c>
      <c r="P3067" s="99">
        <v>-36409.570638809702</v>
      </c>
      <c r="Q3067" s="99">
        <v>0</v>
      </c>
      <c r="R3067" s="99">
        <v>0</v>
      </c>
      <c r="S3067" s="99">
        <v>-231897.12759809379</v>
      </c>
      <c r="T3067" s="99">
        <v>-6969.0109357747497</v>
      </c>
      <c r="U3067" s="99">
        <v>-112394.3765948169</v>
      </c>
      <c r="V3067" s="99">
        <v>0</v>
      </c>
      <c r="W3067" s="99">
        <v>0</v>
      </c>
      <c r="X3067" s="99">
        <v>-119363.38753059166</v>
      </c>
      <c r="Y3067" s="99">
        <v>-58948.48217413557</v>
      </c>
      <c r="Z3067" s="99">
        <v>-983.49143724732517</v>
      </c>
      <c r="AA3067" s="99">
        <v>-59931.973611382899</v>
      </c>
      <c r="AB3067" s="99">
        <v>-796.79285584276181</v>
      </c>
      <c r="AC3067" s="99">
        <v>-2729.7016260255427</v>
      </c>
      <c r="AD3067" s="99">
        <v>-588.43615203842705</v>
      </c>
    </row>
    <row r="3068" spans="4:30" hidden="1" outlineLevel="1" x14ac:dyDescent="0.2">
      <c r="D3068" s="86"/>
      <c r="F3068" s="91" t="s">
        <v>219</v>
      </c>
      <c r="G3068" s="86" t="s">
        <v>683</v>
      </c>
      <c r="H3068" s="92">
        <v>-1172784.3187005208</v>
      </c>
      <c r="I3068" s="99">
        <v>-876892.53751054988</v>
      </c>
      <c r="J3068" s="99">
        <v>-42275.268707251686</v>
      </c>
      <c r="K3068" s="99">
        <v>-127562.10337652995</v>
      </c>
      <c r="L3068" s="99">
        <v>0</v>
      </c>
      <c r="M3068" s="99">
        <v>0</v>
      </c>
      <c r="N3068" s="99">
        <v>-127562.10337652995</v>
      </c>
      <c r="O3068" s="99">
        <v>-81283.068773595704</v>
      </c>
      <c r="P3068" s="99">
        <v>0</v>
      </c>
      <c r="Q3068" s="99">
        <v>0</v>
      </c>
      <c r="R3068" s="99">
        <v>0</v>
      </c>
      <c r="S3068" s="99">
        <v>-81283.068773595704</v>
      </c>
      <c r="T3068" s="99">
        <v>-2197.7236586183303</v>
      </c>
      <c r="U3068" s="99">
        <v>0</v>
      </c>
      <c r="V3068" s="99">
        <v>0</v>
      </c>
      <c r="W3068" s="99">
        <v>0</v>
      </c>
      <c r="X3068" s="99">
        <v>-2197.7236586183303</v>
      </c>
      <c r="Y3068" s="99">
        <v>-29980.779768367593</v>
      </c>
      <c r="Z3068" s="99">
        <v>0</v>
      </c>
      <c r="AA3068" s="99">
        <v>-29980.779768367593</v>
      </c>
      <c r="AB3068" s="99">
        <v>-311.1115161020503</v>
      </c>
      <c r="AC3068" s="99">
        <v>-10563.43255441885</v>
      </c>
      <c r="AD3068" s="99">
        <v>-1718.2928350867087</v>
      </c>
    </row>
    <row r="3069" spans="4:30" hidden="1" outlineLevel="1" x14ac:dyDescent="0.2">
      <c r="D3069" s="86"/>
      <c r="F3069" s="91" t="s">
        <v>219</v>
      </c>
      <c r="G3069" s="86" t="s">
        <v>682</v>
      </c>
      <c r="H3069" s="92">
        <v>-36047.731994326707</v>
      </c>
      <c r="I3069" s="99">
        <v>-13526.085531995339</v>
      </c>
      <c r="J3069" s="99">
        <v>-876.57774526150911</v>
      </c>
      <c r="K3069" s="99">
        <v>-2941.0133596504247</v>
      </c>
      <c r="L3069" s="99">
        <v>-93.472081356473566</v>
      </c>
      <c r="M3069" s="99">
        <v>-8.6170331928096751</v>
      </c>
      <c r="N3069" s="99">
        <v>-3043.102474199708</v>
      </c>
      <c r="O3069" s="99">
        <v>-2681.3629167138847</v>
      </c>
      <c r="P3069" s="99">
        <v>-497.07309086956542</v>
      </c>
      <c r="Q3069" s="99">
        <v>-225.85728944464327</v>
      </c>
      <c r="R3069" s="99">
        <v>-10.464902860529074</v>
      </c>
      <c r="S3069" s="99">
        <v>-3414.7581998886226</v>
      </c>
      <c r="T3069" s="99">
        <v>-102.75490814103431</v>
      </c>
      <c r="U3069" s="99">
        <v>-1804.2222519235493</v>
      </c>
      <c r="V3069" s="99">
        <v>-10243.624871475913</v>
      </c>
      <c r="W3069" s="99">
        <v>-1943.455386704157</v>
      </c>
      <c r="X3069" s="99">
        <v>-14094.057418244654</v>
      </c>
      <c r="Y3069" s="99">
        <v>-726.46203971931197</v>
      </c>
      <c r="Z3069" s="99">
        <v>-11.825643913915833</v>
      </c>
      <c r="AA3069" s="99">
        <v>-738.28768363322786</v>
      </c>
      <c r="AB3069" s="99">
        <v>-13.190554526620167</v>
      </c>
      <c r="AC3069" s="99">
        <v>-285.22807841380887</v>
      </c>
      <c r="AD3069" s="99">
        <v>-56.444308163223255</v>
      </c>
    </row>
    <row r="3070" spans="4:30" hidden="1" outlineLevel="1" x14ac:dyDescent="0.2">
      <c r="D3070" s="86"/>
      <c r="F3070" s="91" t="s">
        <v>219</v>
      </c>
      <c r="G3070" s="86" t="s">
        <v>681</v>
      </c>
      <c r="H3070" s="92">
        <v>-564561.93041378108</v>
      </c>
      <c r="I3070" s="99">
        <v>-264010.98161093961</v>
      </c>
      <c r="J3070" s="99">
        <v>-69166.505943497585</v>
      </c>
      <c r="K3070" s="99">
        <v>-19634.388503001999</v>
      </c>
      <c r="L3070" s="99">
        <v>-6337.8720443046004</v>
      </c>
      <c r="M3070" s="99">
        <v>-1028.764269061576</v>
      </c>
      <c r="N3070" s="99">
        <v>-27001.024816368175</v>
      </c>
      <c r="O3070" s="99">
        <v>-5571.9534578411067</v>
      </c>
      <c r="P3070" s="99">
        <v>-1649.9246331799725</v>
      </c>
      <c r="Q3070" s="99">
        <v>-3584.0272604502688</v>
      </c>
      <c r="R3070" s="99">
        <v>-629.79940310538905</v>
      </c>
      <c r="S3070" s="99">
        <v>-11435.704754576738</v>
      </c>
      <c r="T3070" s="99">
        <v>-38.349857558657718</v>
      </c>
      <c r="U3070" s="99">
        <v>-978.86574239669778</v>
      </c>
      <c r="V3070" s="99">
        <v>-5270.6940673961026</v>
      </c>
      <c r="W3070" s="99">
        <v>-944.7095440624081</v>
      </c>
      <c r="X3070" s="99">
        <v>-7232.6192114138657</v>
      </c>
      <c r="Y3070" s="99">
        <v>-1542.4579588420318</v>
      </c>
      <c r="Z3070" s="99">
        <v>-27.961501700958284</v>
      </c>
      <c r="AA3070" s="99">
        <v>-1570.41946054299</v>
      </c>
      <c r="AB3070" s="99">
        <v>-28.954439586857159</v>
      </c>
      <c r="AC3070" s="99">
        <v>-164030.38699574396</v>
      </c>
      <c r="AD3070" s="99">
        <v>-20085.333181111306</v>
      </c>
    </row>
    <row r="3071" spans="4:30" collapsed="1" x14ac:dyDescent="0.2">
      <c r="D3071" s="86" t="s">
        <v>349</v>
      </c>
      <c r="E3071" s="104">
        <v>-11076598</v>
      </c>
      <c r="F3071" s="102" t="s">
        <v>219</v>
      </c>
      <c r="G3071" s="86" t="s">
        <v>679</v>
      </c>
      <c r="H3071" s="92">
        <v>-11076598.000000002</v>
      </c>
      <c r="I3071" s="99">
        <v>-6134762.1042427514</v>
      </c>
      <c r="J3071" s="99">
        <v>-354732.91817180358</v>
      </c>
      <c r="K3071" s="99">
        <v>-1035507.399839057</v>
      </c>
      <c r="L3071" s="99">
        <v>-34125.774671195919</v>
      </c>
      <c r="M3071" s="99">
        <v>-2919.2396478884375</v>
      </c>
      <c r="N3071" s="99">
        <v>-1072552.4141581412</v>
      </c>
      <c r="O3071" s="99">
        <v>-759664.99203466717</v>
      </c>
      <c r="P3071" s="99">
        <v>-126982.22063539247</v>
      </c>
      <c r="Q3071" s="99">
        <v>-44621.335325046952</v>
      </c>
      <c r="R3071" s="99">
        <v>-2315.9467424491213</v>
      </c>
      <c r="S3071" s="99">
        <v>-933584.49473755562</v>
      </c>
      <c r="T3071" s="99">
        <v>-25887.808917586724</v>
      </c>
      <c r="U3071" s="99">
        <v>-386512.27253212867</v>
      </c>
      <c r="V3071" s="99">
        <v>-1480363.3285623391</v>
      </c>
      <c r="W3071" s="99">
        <v>-244346.12103437565</v>
      </c>
      <c r="X3071" s="99">
        <v>-2137109.5310464301</v>
      </c>
      <c r="Y3071" s="99">
        <v>-236763.12590074947</v>
      </c>
      <c r="Z3071" s="99">
        <v>-3460.6673242579909</v>
      </c>
      <c r="AA3071" s="99">
        <v>-240223.79322500745</v>
      </c>
      <c r="AB3071" s="99">
        <v>-3042.6119743316522</v>
      </c>
      <c r="AC3071" s="99">
        <v>-178047.12599697305</v>
      </c>
      <c r="AD3071" s="99">
        <v>-22543.006447006137</v>
      </c>
    </row>
    <row r="3072" spans="4:30" hidden="1" outlineLevel="1" x14ac:dyDescent="0.2">
      <c r="D3072" s="86"/>
      <c r="F3072" s="91" t="s">
        <v>209</v>
      </c>
      <c r="G3072" s="86" t="s">
        <v>687</v>
      </c>
      <c r="H3072" s="92">
        <v>97962.096304175066</v>
      </c>
      <c r="I3072" s="99">
        <v>48254.462348937413</v>
      </c>
      <c r="J3072" s="99">
        <v>2385.3904979099675</v>
      </c>
      <c r="K3072" s="99">
        <v>8737.5486852415906</v>
      </c>
      <c r="L3072" s="99">
        <v>275.02701083831101</v>
      </c>
      <c r="M3072" s="99">
        <v>25.791153036077819</v>
      </c>
      <c r="N3072" s="99">
        <v>9038.3668491159788</v>
      </c>
      <c r="O3072" s="99">
        <v>6641.8962205237749</v>
      </c>
      <c r="P3072" s="99">
        <v>1237.5787705437472</v>
      </c>
      <c r="Q3072" s="99">
        <v>559.23880269141762</v>
      </c>
      <c r="R3072" s="99">
        <v>25.148343834880208</v>
      </c>
      <c r="S3072" s="99">
        <v>8463.8621375938201</v>
      </c>
      <c r="T3072" s="99">
        <v>232.01844712918142</v>
      </c>
      <c r="U3072" s="99">
        <v>3796.942355538436</v>
      </c>
      <c r="V3072" s="99">
        <v>20066.947037193295</v>
      </c>
      <c r="W3072" s="99">
        <v>3623.758040040686</v>
      </c>
      <c r="X3072" s="99">
        <v>27719.6658799016</v>
      </c>
      <c r="Y3072" s="99">
        <v>2039.7157899584765</v>
      </c>
      <c r="Z3072" s="99">
        <v>34.164459809345317</v>
      </c>
      <c r="AA3072" s="99">
        <v>2073.8802497678216</v>
      </c>
      <c r="AB3072" s="99">
        <v>26.468340948463045</v>
      </c>
      <c r="AC3072" s="99">
        <v>0</v>
      </c>
      <c r="AD3072" s="99">
        <v>0</v>
      </c>
    </row>
    <row r="3073" spans="4:30" hidden="1" outlineLevel="1" x14ac:dyDescent="0.2">
      <c r="D3073" s="86"/>
      <c r="F3073" s="91" t="s">
        <v>209</v>
      </c>
      <c r="G3073" s="86" t="s">
        <v>686</v>
      </c>
      <c r="H3073" s="92">
        <v>357.9356856968937</v>
      </c>
      <c r="I3073" s="99">
        <v>176.31303045181707</v>
      </c>
      <c r="J3073" s="99">
        <v>8.7157831011816551</v>
      </c>
      <c r="K3073" s="99">
        <v>31.925413991254601</v>
      </c>
      <c r="L3073" s="99">
        <v>1.0048986845270518</v>
      </c>
      <c r="M3073" s="99">
        <v>9.4236183127581738E-2</v>
      </c>
      <c r="N3073" s="99">
        <v>33.024548858909235</v>
      </c>
      <c r="O3073" s="99">
        <v>24.268280975112848</v>
      </c>
      <c r="P3073" s="99">
        <v>4.5218877765033678</v>
      </c>
      <c r="Q3073" s="99">
        <v>2.0433568886493019</v>
      </c>
      <c r="R3073" s="99">
        <v>9.1887475199889768E-2</v>
      </c>
      <c r="S3073" s="99">
        <v>30.925413115465407</v>
      </c>
      <c r="T3073" s="99">
        <v>0.84775321374959822</v>
      </c>
      <c r="U3073" s="99">
        <v>13.873336901257257</v>
      </c>
      <c r="V3073" s="99">
        <v>73.320975342326506</v>
      </c>
      <c r="W3073" s="99">
        <v>13.240552905627384</v>
      </c>
      <c r="X3073" s="99">
        <v>101.28261836296075</v>
      </c>
      <c r="Y3073" s="99">
        <v>7.4527505785362935</v>
      </c>
      <c r="Z3073" s="99">
        <v>0.12483072340909888</v>
      </c>
      <c r="AA3073" s="99">
        <v>7.5775813019453926</v>
      </c>
      <c r="AB3073" s="99">
        <v>9.6710504614257814E-2</v>
      </c>
      <c r="AC3073" s="99">
        <v>0</v>
      </c>
      <c r="AD3073" s="99">
        <v>0</v>
      </c>
    </row>
    <row r="3074" spans="4:30" hidden="1" outlineLevel="1" x14ac:dyDescent="0.2">
      <c r="D3074" s="86"/>
      <c r="F3074" s="91" t="s">
        <v>209</v>
      </c>
      <c r="G3074" s="86" t="s">
        <v>685</v>
      </c>
      <c r="H3074" s="92">
        <v>78.731004185860655</v>
      </c>
      <c r="I3074" s="99">
        <v>38.33156185197064</v>
      </c>
      <c r="J3074" s="99">
        <v>1.8499313186122852</v>
      </c>
      <c r="K3074" s="99">
        <v>6.7299596840107574</v>
      </c>
      <c r="L3074" s="99">
        <v>0.20788212256801669</v>
      </c>
      <c r="M3074" s="99">
        <v>2.5890618945835879E-2</v>
      </c>
      <c r="N3074" s="99">
        <v>6.9637324255246096</v>
      </c>
      <c r="O3074" s="99">
        <v>5.0845897292953337</v>
      </c>
      <c r="P3074" s="99">
        <v>0.94521930023479361</v>
      </c>
      <c r="Q3074" s="99">
        <v>0.56241674629227845</v>
      </c>
      <c r="R3074" s="99">
        <v>0</v>
      </c>
      <c r="S3074" s="99">
        <v>6.5922257758224054</v>
      </c>
      <c r="T3074" s="99">
        <v>0.1775451428367964</v>
      </c>
      <c r="U3074" s="99">
        <v>2.9065153566896775</v>
      </c>
      <c r="V3074" s="99">
        <v>20.248771434647935</v>
      </c>
      <c r="W3074" s="99">
        <v>0</v>
      </c>
      <c r="X3074" s="99">
        <v>23.332831934174408</v>
      </c>
      <c r="Y3074" s="99">
        <v>1.5303125424845267</v>
      </c>
      <c r="Z3074" s="99">
        <v>2.5510351658815975E-2</v>
      </c>
      <c r="AA3074" s="99">
        <v>1.5558228941433427</v>
      </c>
      <c r="AB3074" s="99">
        <v>2.0435239720093635E-2</v>
      </c>
      <c r="AC3074" s="99">
        <v>6.9484183666679453E-2</v>
      </c>
      <c r="AD3074" s="99">
        <v>1.4978562226188742E-2</v>
      </c>
    </row>
    <row r="3075" spans="4:30" hidden="1" outlineLevel="1" x14ac:dyDescent="0.2">
      <c r="D3075" s="86"/>
      <c r="F3075" s="91" t="s">
        <v>209</v>
      </c>
      <c r="G3075" s="86" t="s">
        <v>684</v>
      </c>
      <c r="H3075" s="92">
        <v>50442.834574361055</v>
      </c>
      <c r="I3075" s="99">
        <v>33713.097759542208</v>
      </c>
      <c r="J3075" s="99">
        <v>1589.1474190978049</v>
      </c>
      <c r="K3075" s="99">
        <v>5770.2918100629795</v>
      </c>
      <c r="L3075" s="99">
        <v>178.3320422609446</v>
      </c>
      <c r="M3075" s="99">
        <v>0</v>
      </c>
      <c r="N3075" s="99">
        <v>5948.6238523239244</v>
      </c>
      <c r="O3075" s="99">
        <v>4326.7102967754536</v>
      </c>
      <c r="P3075" s="99">
        <v>805.85008393614612</v>
      </c>
      <c r="Q3075" s="99">
        <v>0</v>
      </c>
      <c r="R3075" s="99">
        <v>0</v>
      </c>
      <c r="S3075" s="99">
        <v>5132.5603807115995</v>
      </c>
      <c r="T3075" s="99">
        <v>154.24455573117405</v>
      </c>
      <c r="U3075" s="99">
        <v>2487.6156522521687</v>
      </c>
      <c r="V3075" s="99">
        <v>0</v>
      </c>
      <c r="W3075" s="99">
        <v>0</v>
      </c>
      <c r="X3075" s="99">
        <v>2641.8602079833427</v>
      </c>
      <c r="Y3075" s="99">
        <v>1304.7019911105585</v>
      </c>
      <c r="Z3075" s="99">
        <v>21.767536484251931</v>
      </c>
      <c r="AA3075" s="99">
        <v>1326.4695275948104</v>
      </c>
      <c r="AB3075" s="99">
        <v>17.635351873009686</v>
      </c>
      <c r="AC3075" s="99">
        <v>60.416265445014062</v>
      </c>
      <c r="AD3075" s="99">
        <v>13.023809789335417</v>
      </c>
    </row>
    <row r="3076" spans="4:30" hidden="1" outlineLevel="1" x14ac:dyDescent="0.2">
      <c r="D3076" s="86"/>
      <c r="F3076" s="91" t="s">
        <v>209</v>
      </c>
      <c r="G3076" s="86" t="s">
        <v>683</v>
      </c>
      <c r="H3076" s="92">
        <v>20818.378255630625</v>
      </c>
      <c r="I3076" s="99">
        <v>15565.931641771949</v>
      </c>
      <c r="J3076" s="99">
        <v>750.43852545809091</v>
      </c>
      <c r="K3076" s="99">
        <v>2264.3857671280762</v>
      </c>
      <c r="L3076" s="99">
        <v>0</v>
      </c>
      <c r="M3076" s="99">
        <v>0</v>
      </c>
      <c r="N3076" s="99">
        <v>2264.3857671280762</v>
      </c>
      <c r="O3076" s="99">
        <v>1442.8754243424232</v>
      </c>
      <c r="P3076" s="99">
        <v>0</v>
      </c>
      <c r="Q3076" s="99">
        <v>0</v>
      </c>
      <c r="R3076" s="99">
        <v>0</v>
      </c>
      <c r="S3076" s="99">
        <v>1442.8754243424232</v>
      </c>
      <c r="T3076" s="99">
        <v>39.012324514332299</v>
      </c>
      <c r="U3076" s="99">
        <v>0</v>
      </c>
      <c r="V3076" s="99">
        <v>0</v>
      </c>
      <c r="W3076" s="99">
        <v>0</v>
      </c>
      <c r="X3076" s="99">
        <v>39.012324514332299</v>
      </c>
      <c r="Y3076" s="99">
        <v>532.19607703163365</v>
      </c>
      <c r="Z3076" s="99">
        <v>0</v>
      </c>
      <c r="AA3076" s="99">
        <v>532.19607703163365</v>
      </c>
      <c r="AB3076" s="99">
        <v>5.5226158114662764</v>
      </c>
      <c r="AC3076" s="99">
        <v>187.51404762932424</v>
      </c>
      <c r="AD3076" s="99">
        <v>30.501831943329137</v>
      </c>
    </row>
    <row r="3077" spans="4:30" hidden="1" outlineLevel="1" x14ac:dyDescent="0.2">
      <c r="D3077" s="86"/>
      <c r="F3077" s="91" t="s">
        <v>209</v>
      </c>
      <c r="G3077" s="86" t="s">
        <v>682</v>
      </c>
      <c r="H3077" s="92">
        <v>25788.967608838891</v>
      </c>
      <c r="I3077" s="99">
        <v>9676.7192375351369</v>
      </c>
      <c r="J3077" s="99">
        <v>627.1139355656519</v>
      </c>
      <c r="K3077" s="99">
        <v>2104.0352353131134</v>
      </c>
      <c r="L3077" s="99">
        <v>66.871016429333991</v>
      </c>
      <c r="M3077" s="99">
        <v>6.1647259785617736</v>
      </c>
      <c r="N3077" s="99">
        <v>2177.0709777210091</v>
      </c>
      <c r="O3077" s="99">
        <v>1918.2782821831645</v>
      </c>
      <c r="P3077" s="99">
        <v>355.61188264710091</v>
      </c>
      <c r="Q3077" s="99">
        <v>161.58093725909723</v>
      </c>
      <c r="R3077" s="99">
        <v>7.4867134759630387</v>
      </c>
      <c r="S3077" s="99">
        <v>2442.9578155653253</v>
      </c>
      <c r="T3077" s="99">
        <v>73.512058903328622</v>
      </c>
      <c r="U3077" s="99">
        <v>1290.7616274257043</v>
      </c>
      <c r="V3077" s="99">
        <v>7328.4086235762343</v>
      </c>
      <c r="W3077" s="99">
        <v>1390.3706348245416</v>
      </c>
      <c r="X3077" s="99">
        <v>10083.052944729809</v>
      </c>
      <c r="Y3077" s="99">
        <v>519.71941020646977</v>
      </c>
      <c r="Z3077" s="99">
        <v>8.4602034851356347</v>
      </c>
      <c r="AA3077" s="99">
        <v>528.17961369160537</v>
      </c>
      <c r="AB3077" s="99">
        <v>9.4366764456406766</v>
      </c>
      <c r="AC3077" s="99">
        <v>204.05549166041129</v>
      </c>
      <c r="AD3077" s="99">
        <v>40.380915924302194</v>
      </c>
    </row>
    <row r="3078" spans="4:30" hidden="1" outlineLevel="1" x14ac:dyDescent="0.2">
      <c r="D3078" s="86"/>
      <c r="F3078" s="91" t="s">
        <v>209</v>
      </c>
      <c r="G3078" s="86" t="s">
        <v>681</v>
      </c>
      <c r="H3078" s="92">
        <v>19438.05656711162</v>
      </c>
      <c r="I3078" s="99">
        <v>13888.510706162315</v>
      </c>
      <c r="J3078" s="99">
        <v>2376.7815049530041</v>
      </c>
      <c r="K3078" s="99">
        <v>684.38497286843517</v>
      </c>
      <c r="L3078" s="99">
        <v>114.40378853467379</v>
      </c>
      <c r="M3078" s="99">
        <v>18.075249967421747</v>
      </c>
      <c r="N3078" s="99">
        <v>816.86401137053076</v>
      </c>
      <c r="O3078" s="99">
        <v>127.70783518686518</v>
      </c>
      <c r="P3078" s="99">
        <v>32.798909828381312</v>
      </c>
      <c r="Q3078" s="99">
        <v>62.734077921532162</v>
      </c>
      <c r="R3078" s="99">
        <v>10.949271546883072</v>
      </c>
      <c r="S3078" s="99">
        <v>234.19009448366174</v>
      </c>
      <c r="T3078" s="99">
        <v>0.88817631088478333</v>
      </c>
      <c r="U3078" s="99">
        <v>19.526206595111923</v>
      </c>
      <c r="V3078" s="99">
        <v>92.305574323701507</v>
      </c>
      <c r="W3078" s="99">
        <v>16.430024331425233</v>
      </c>
      <c r="X3078" s="99">
        <v>129.14998156112344</v>
      </c>
      <c r="Y3078" s="99">
        <v>34.953895740453561</v>
      </c>
      <c r="Z3078" s="99">
        <v>0.55376576721980975</v>
      </c>
      <c r="AA3078" s="99">
        <v>35.507661507673369</v>
      </c>
      <c r="AB3078" s="99">
        <v>0.99600908002799993</v>
      </c>
      <c r="AC3078" s="99">
        <v>1532.8899891628741</v>
      </c>
      <c r="AD3078" s="99">
        <v>423.16660883041249</v>
      </c>
    </row>
    <row r="3079" spans="4:30" collapsed="1" x14ac:dyDescent="0.2">
      <c r="D3079" s="86" t="s">
        <v>348</v>
      </c>
      <c r="E3079" s="104">
        <v>214887</v>
      </c>
      <c r="F3079" s="102" t="s">
        <v>209</v>
      </c>
      <c r="G3079" s="86" t="s">
        <v>679</v>
      </c>
      <c r="H3079" s="92">
        <v>214886.99999999997</v>
      </c>
      <c r="I3079" s="99">
        <v>121313.3662862528</v>
      </c>
      <c r="J3079" s="99">
        <v>7739.4375974043132</v>
      </c>
      <c r="K3079" s="99">
        <v>19599.301844289461</v>
      </c>
      <c r="L3079" s="99">
        <v>635.84663887035856</v>
      </c>
      <c r="M3079" s="99">
        <v>50.151255784134754</v>
      </c>
      <c r="N3079" s="99">
        <v>20285.299738943955</v>
      </c>
      <c r="O3079" s="99">
        <v>14486.820929716088</v>
      </c>
      <c r="P3079" s="99">
        <v>2437.3067540321131</v>
      </c>
      <c r="Q3079" s="99">
        <v>786.15959150698859</v>
      </c>
      <c r="R3079" s="99">
        <v>43.676216332926217</v>
      </c>
      <c r="S3079" s="99">
        <v>17753.963491588114</v>
      </c>
      <c r="T3079" s="99">
        <v>500.70086094548753</v>
      </c>
      <c r="U3079" s="99">
        <v>7611.6256940693684</v>
      </c>
      <c r="V3079" s="99">
        <v>27581.230981870209</v>
      </c>
      <c r="W3079" s="99">
        <v>5043.7992521022807</v>
      </c>
      <c r="X3079" s="99">
        <v>40737.356788987345</v>
      </c>
      <c r="Y3079" s="99">
        <v>4440.270227168613</v>
      </c>
      <c r="Z3079" s="99">
        <v>65.096306621020602</v>
      </c>
      <c r="AA3079" s="99">
        <v>4505.3665337896336</v>
      </c>
      <c r="AB3079" s="99">
        <v>60.176139902942033</v>
      </c>
      <c r="AC3079" s="99">
        <v>1984.9452780812903</v>
      </c>
      <c r="AD3079" s="99">
        <v>507.08814504960537</v>
      </c>
    </row>
    <row r="3080" spans="4:30" hidden="1" outlineLevel="1" x14ac:dyDescent="0.2">
      <c r="D3080" s="86"/>
      <c r="F3080" s="91" t="s">
        <v>219</v>
      </c>
      <c r="G3080" s="86" t="s">
        <v>687</v>
      </c>
      <c r="H3080" s="92">
        <v>2510899.6873063603</v>
      </c>
      <c r="I3080" s="99">
        <v>1236826.4767106627</v>
      </c>
      <c r="J3080" s="99">
        <v>61140.752201833311</v>
      </c>
      <c r="K3080" s="99">
        <v>223955.07129079459</v>
      </c>
      <c r="L3080" s="99">
        <v>7049.3105146555199</v>
      </c>
      <c r="M3080" s="99">
        <v>661.06178345224214</v>
      </c>
      <c r="N3080" s="99">
        <v>231665.44358890236</v>
      </c>
      <c r="O3080" s="99">
        <v>170240.69280277003</v>
      </c>
      <c r="P3080" s="99">
        <v>31720.800852674773</v>
      </c>
      <c r="Q3080" s="99">
        <v>14334.039263996621</v>
      </c>
      <c r="R3080" s="99">
        <v>644.58572298419006</v>
      </c>
      <c r="S3080" s="99">
        <v>216940.11864242563</v>
      </c>
      <c r="T3080" s="99">
        <v>5946.9434436872107</v>
      </c>
      <c r="U3080" s="99">
        <v>97320.71620475738</v>
      </c>
      <c r="V3080" s="99">
        <v>514342.71970285021</v>
      </c>
      <c r="W3080" s="99">
        <v>92881.770326348968</v>
      </c>
      <c r="X3080" s="99">
        <v>710492.14967764379</v>
      </c>
      <c r="Y3080" s="99">
        <v>52280.646621710868</v>
      </c>
      <c r="Z3080" s="99">
        <v>875.68084686464454</v>
      </c>
      <c r="AA3080" s="99">
        <v>53156.32746857551</v>
      </c>
      <c r="AB3080" s="99">
        <v>678.41901631683982</v>
      </c>
      <c r="AC3080" s="99">
        <v>0</v>
      </c>
      <c r="AD3080" s="99">
        <v>0</v>
      </c>
    </row>
    <row r="3081" spans="4:30" hidden="1" outlineLevel="1" x14ac:dyDescent="0.2">
      <c r="D3081" s="86"/>
      <c r="F3081" s="91" t="s">
        <v>219</v>
      </c>
      <c r="G3081" s="86" t="s">
        <v>686</v>
      </c>
      <c r="H3081" s="92">
        <v>1330832.1173316657</v>
      </c>
      <c r="I3081" s="99">
        <v>655545.26415132033</v>
      </c>
      <c r="J3081" s="99">
        <v>32405.944817057389</v>
      </c>
      <c r="K3081" s="99">
        <v>118701.11865473619</v>
      </c>
      <c r="L3081" s="99">
        <v>3736.2897790678371</v>
      </c>
      <c r="M3081" s="99">
        <v>350.37729997990681</v>
      </c>
      <c r="N3081" s="99">
        <v>122787.78573378394</v>
      </c>
      <c r="O3081" s="99">
        <v>90231.315414185578</v>
      </c>
      <c r="P3081" s="99">
        <v>16812.722856128388</v>
      </c>
      <c r="Q3081" s="99">
        <v>7597.356405776769</v>
      </c>
      <c r="R3081" s="99">
        <v>341.64462517460424</v>
      </c>
      <c r="S3081" s="99">
        <v>114983.03930126534</v>
      </c>
      <c r="T3081" s="99">
        <v>3152.0109603838055</v>
      </c>
      <c r="U3081" s="99">
        <v>51582.122321244569</v>
      </c>
      <c r="V3081" s="99">
        <v>272612.96584515995</v>
      </c>
      <c r="W3081" s="99">
        <v>49229.383272389787</v>
      </c>
      <c r="X3081" s="99">
        <v>376576.48239917809</v>
      </c>
      <c r="Y3081" s="99">
        <v>27709.8937845982</v>
      </c>
      <c r="Z3081" s="99">
        <v>464.13012890604978</v>
      </c>
      <c r="AA3081" s="99">
        <v>28174.02391350425</v>
      </c>
      <c r="AB3081" s="99">
        <v>359.57701555635492</v>
      </c>
      <c r="AC3081" s="99">
        <v>0</v>
      </c>
      <c r="AD3081" s="99">
        <v>0</v>
      </c>
    </row>
    <row r="3082" spans="4:30" hidden="1" outlineLevel="1" x14ac:dyDescent="0.2">
      <c r="D3082" s="86"/>
      <c r="F3082" s="91" t="s">
        <v>219</v>
      </c>
      <c r="G3082" s="86" t="s">
        <v>685</v>
      </c>
      <c r="H3082" s="92">
        <v>292343.8627385241</v>
      </c>
      <c r="I3082" s="99">
        <v>142332.70580611037</v>
      </c>
      <c r="J3082" s="99">
        <v>6869.1625754877941</v>
      </c>
      <c r="K3082" s="99">
        <v>24989.677579288134</v>
      </c>
      <c r="L3082" s="99">
        <v>771.90762818609653</v>
      </c>
      <c r="M3082" s="99">
        <v>96.137012725619357</v>
      </c>
      <c r="N3082" s="99">
        <v>25857.722220199852</v>
      </c>
      <c r="O3082" s="99">
        <v>18880.091995191095</v>
      </c>
      <c r="P3082" s="99">
        <v>3509.787080999412</v>
      </c>
      <c r="Q3082" s="99">
        <v>2088.3651336616044</v>
      </c>
      <c r="R3082" s="99">
        <v>0</v>
      </c>
      <c r="S3082" s="99">
        <v>24478.244209852113</v>
      </c>
      <c r="T3082" s="99">
        <v>659.26039435292216</v>
      </c>
      <c r="U3082" s="99">
        <v>10792.469056759448</v>
      </c>
      <c r="V3082" s="99">
        <v>75187.711856691516</v>
      </c>
      <c r="W3082" s="99">
        <v>0</v>
      </c>
      <c r="X3082" s="99">
        <v>86639.441307803892</v>
      </c>
      <c r="Y3082" s="99">
        <v>5682.3545500704176</v>
      </c>
      <c r="Z3082" s="99">
        <v>94.725004728133911</v>
      </c>
      <c r="AA3082" s="99">
        <v>5777.0795547985517</v>
      </c>
      <c r="AB3082" s="99">
        <v>75.880105652618951</v>
      </c>
      <c r="AC3082" s="99">
        <v>258.00858076694277</v>
      </c>
      <c r="AD3082" s="99">
        <v>55.618377851959018</v>
      </c>
    </row>
    <row r="3083" spans="4:30" hidden="1" outlineLevel="1" x14ac:dyDescent="0.2">
      <c r="D3083" s="86"/>
      <c r="F3083" s="91" t="s">
        <v>219</v>
      </c>
      <c r="G3083" s="86" t="s">
        <v>684</v>
      </c>
      <c r="H3083" s="92">
        <v>1341366.4204450236</v>
      </c>
      <c r="I3083" s="99">
        <v>896492.38876864023</v>
      </c>
      <c r="J3083" s="99">
        <v>42258.310880057667</v>
      </c>
      <c r="K3083" s="99">
        <v>153442.5203400747</v>
      </c>
      <c r="L3083" s="99">
        <v>4742.1723064666612</v>
      </c>
      <c r="M3083" s="99">
        <v>0</v>
      </c>
      <c r="N3083" s="99">
        <v>158184.69264654137</v>
      </c>
      <c r="O3083" s="99">
        <v>115055.07079568859</v>
      </c>
      <c r="P3083" s="99">
        <v>21429.014678214924</v>
      </c>
      <c r="Q3083" s="99">
        <v>0</v>
      </c>
      <c r="R3083" s="99">
        <v>0</v>
      </c>
      <c r="S3083" s="99">
        <v>136484.08547390351</v>
      </c>
      <c r="T3083" s="99">
        <v>4101.6423708159282</v>
      </c>
      <c r="U3083" s="99">
        <v>66150.210055810909</v>
      </c>
      <c r="V3083" s="99">
        <v>0</v>
      </c>
      <c r="W3083" s="99">
        <v>0</v>
      </c>
      <c r="X3083" s="99">
        <v>70251.852426626836</v>
      </c>
      <c r="Y3083" s="99">
        <v>34694.391271441222</v>
      </c>
      <c r="Z3083" s="99">
        <v>578.83825804325977</v>
      </c>
      <c r="AA3083" s="99">
        <v>35273.229529484481</v>
      </c>
      <c r="AB3083" s="99">
        <v>468.95597788652003</v>
      </c>
      <c r="AC3083" s="99">
        <v>1606.5780283851434</v>
      </c>
      <c r="AD3083" s="99">
        <v>346.32671349831645</v>
      </c>
    </row>
    <row r="3084" spans="4:30" hidden="1" outlineLevel="1" x14ac:dyDescent="0.2">
      <c r="D3084" s="86"/>
      <c r="F3084" s="91" t="s">
        <v>219</v>
      </c>
      <c r="G3084" s="86" t="s">
        <v>683</v>
      </c>
      <c r="H3084" s="92">
        <v>690247.42502800771</v>
      </c>
      <c r="I3084" s="99">
        <v>516099.00165922462</v>
      </c>
      <c r="J3084" s="99">
        <v>24881.29735557883</v>
      </c>
      <c r="K3084" s="99">
        <v>75077.243089648095</v>
      </c>
      <c r="L3084" s="99">
        <v>0</v>
      </c>
      <c r="M3084" s="99">
        <v>0</v>
      </c>
      <c r="N3084" s="99">
        <v>75077.243089648095</v>
      </c>
      <c r="O3084" s="99">
        <v>47839.511515225022</v>
      </c>
      <c r="P3084" s="99">
        <v>0</v>
      </c>
      <c r="Q3084" s="99">
        <v>0</v>
      </c>
      <c r="R3084" s="99">
        <v>0</v>
      </c>
      <c r="S3084" s="99">
        <v>47839.511515225022</v>
      </c>
      <c r="T3084" s="99">
        <v>1293.4800304673968</v>
      </c>
      <c r="U3084" s="99">
        <v>0</v>
      </c>
      <c r="V3084" s="99">
        <v>0</v>
      </c>
      <c r="W3084" s="99">
        <v>0</v>
      </c>
      <c r="X3084" s="99">
        <v>1293.4800304673968</v>
      </c>
      <c r="Y3084" s="99">
        <v>17645.321228695528</v>
      </c>
      <c r="Z3084" s="99">
        <v>0</v>
      </c>
      <c r="AA3084" s="99">
        <v>17645.321228695528</v>
      </c>
      <c r="AB3084" s="99">
        <v>183.10606601897808</v>
      </c>
      <c r="AC3084" s="99">
        <v>6217.1551954443812</v>
      </c>
      <c r="AD3084" s="99">
        <v>1011.3088877048174</v>
      </c>
    </row>
    <row r="3085" spans="4:30" hidden="1" outlineLevel="1" x14ac:dyDescent="0.2">
      <c r="D3085" s="86"/>
      <c r="F3085" s="91" t="s">
        <v>219</v>
      </c>
      <c r="G3085" s="86" t="s">
        <v>682</v>
      </c>
      <c r="H3085" s="92">
        <v>21216.052935252035</v>
      </c>
      <c r="I3085" s="99">
        <v>7960.8377774980099</v>
      </c>
      <c r="J3085" s="99">
        <v>515.91372928146984</v>
      </c>
      <c r="K3085" s="99">
        <v>1730.9464887124382</v>
      </c>
      <c r="L3085" s="99">
        <v>55.01340906382778</v>
      </c>
      <c r="M3085" s="99">
        <v>5.0715931973819188</v>
      </c>
      <c r="N3085" s="99">
        <v>1791.0314909736478</v>
      </c>
      <c r="O3085" s="99">
        <v>1578.1280661034859</v>
      </c>
      <c r="P3085" s="99">
        <v>292.55457764271523</v>
      </c>
      <c r="Q3085" s="99">
        <v>132.92931187527245</v>
      </c>
      <c r="R3085" s="99">
        <v>6.1591651060376833</v>
      </c>
      <c r="S3085" s="99">
        <v>2009.7711207275113</v>
      </c>
      <c r="T3085" s="99">
        <v>60.476858039785874</v>
      </c>
      <c r="U3085" s="99">
        <v>1061.8830280305574</v>
      </c>
      <c r="V3085" s="99">
        <v>6028.9309617676136</v>
      </c>
      <c r="W3085" s="99">
        <v>1143.8293085430557</v>
      </c>
      <c r="X3085" s="99">
        <v>8295.1201563810118</v>
      </c>
      <c r="Y3085" s="99">
        <v>427.56246336279281</v>
      </c>
      <c r="Z3085" s="99">
        <v>6.9600353029301711</v>
      </c>
      <c r="AA3085" s="99">
        <v>434.52249866572299</v>
      </c>
      <c r="AB3085" s="99">
        <v>7.7633595124970851</v>
      </c>
      <c r="AC3085" s="99">
        <v>167.87225368852538</v>
      </c>
      <c r="AD3085" s="99">
        <v>33.220548523637845</v>
      </c>
    </row>
    <row r="3086" spans="4:30" hidden="1" outlineLevel="1" x14ac:dyDescent="0.2">
      <c r="D3086" s="86"/>
      <c r="F3086" s="91" t="s">
        <v>219</v>
      </c>
      <c r="G3086" s="86" t="s">
        <v>681</v>
      </c>
      <c r="H3086" s="92">
        <v>332275.43421516643</v>
      </c>
      <c r="I3086" s="99">
        <v>155384.8370329398</v>
      </c>
      <c r="J3086" s="99">
        <v>40708.254590735938</v>
      </c>
      <c r="K3086" s="99">
        <v>11555.906648899696</v>
      </c>
      <c r="L3086" s="99">
        <v>3730.1827701665898</v>
      </c>
      <c r="M3086" s="99">
        <v>605.48378449277607</v>
      </c>
      <c r="N3086" s="99">
        <v>15891.573203559063</v>
      </c>
      <c r="O3086" s="99">
        <v>3279.3979807917594</v>
      </c>
      <c r="P3086" s="99">
        <v>971.07047850421645</v>
      </c>
      <c r="Q3086" s="99">
        <v>2109.3951788996446</v>
      </c>
      <c r="R3086" s="99">
        <v>370.67123881682744</v>
      </c>
      <c r="S3086" s="99">
        <v>6730.5348770124474</v>
      </c>
      <c r="T3086" s="99">
        <v>22.570979171502639</v>
      </c>
      <c r="U3086" s="99">
        <v>576.11578477285593</v>
      </c>
      <c r="V3086" s="99">
        <v>3102.0904271312716</v>
      </c>
      <c r="W3086" s="99">
        <v>556.01300238307056</v>
      </c>
      <c r="X3086" s="99">
        <v>4256.7901934587007</v>
      </c>
      <c r="Y3086" s="99">
        <v>907.82048952049672</v>
      </c>
      <c r="Z3086" s="99">
        <v>16.456866144312084</v>
      </c>
      <c r="AA3086" s="99">
        <v>924.27735566480885</v>
      </c>
      <c r="AB3086" s="99">
        <v>17.041264151708589</v>
      </c>
      <c r="AC3086" s="99">
        <v>96540.813553520769</v>
      </c>
      <c r="AD3086" s="99">
        <v>11821.312144123167</v>
      </c>
    </row>
    <row r="3087" spans="4:30" collapsed="1" x14ac:dyDescent="0.2">
      <c r="D3087" s="86" t="s">
        <v>347</v>
      </c>
      <c r="E3087" s="104">
        <v>6519181</v>
      </c>
      <c r="F3087" s="102" t="s">
        <v>219</v>
      </c>
      <c r="G3087" s="86" t="s">
        <v>679</v>
      </c>
      <c r="H3087" s="92">
        <v>6519181</v>
      </c>
      <c r="I3087" s="99">
        <v>3610641.5119063966</v>
      </c>
      <c r="J3087" s="99">
        <v>208779.63615003243</v>
      </c>
      <c r="K3087" s="99">
        <v>609452.48409215384</v>
      </c>
      <c r="L3087" s="99">
        <v>20084.876407606531</v>
      </c>
      <c r="M3087" s="99">
        <v>1718.1314738479264</v>
      </c>
      <c r="N3087" s="99">
        <v>631255.49197360827</v>
      </c>
      <c r="O3087" s="99">
        <v>447104.20856995566</v>
      </c>
      <c r="P3087" s="99">
        <v>74735.950524164422</v>
      </c>
      <c r="Q3087" s="99">
        <v>26262.085294209912</v>
      </c>
      <c r="R3087" s="99">
        <v>1363.0607520816595</v>
      </c>
      <c r="S3087" s="99">
        <v>549465.30514041171</v>
      </c>
      <c r="T3087" s="99">
        <v>15236.385036918549</v>
      </c>
      <c r="U3087" s="99">
        <v>227483.5164513757</v>
      </c>
      <c r="V3087" s="99">
        <v>871274.41879360063</v>
      </c>
      <c r="W3087" s="99">
        <v>143810.99590966487</v>
      </c>
      <c r="X3087" s="99">
        <v>1257805.3161915597</v>
      </c>
      <c r="Y3087" s="99">
        <v>139347.99040939953</v>
      </c>
      <c r="Z3087" s="99">
        <v>2036.7911399893301</v>
      </c>
      <c r="AA3087" s="99">
        <v>141384.78154938886</v>
      </c>
      <c r="AB3087" s="99">
        <v>1790.7428050955173</v>
      </c>
      <c r="AC3087" s="99">
        <v>104790.42761180578</v>
      </c>
      <c r="AD3087" s="99">
        <v>13267.786671701899</v>
      </c>
    </row>
    <row r="3088" spans="4:30" hidden="1" outlineLevel="1" x14ac:dyDescent="0.2">
      <c r="D3088" s="86"/>
      <c r="F3088" s="91" t="s">
        <v>219</v>
      </c>
      <c r="G3088" s="86" t="s">
        <v>687</v>
      </c>
      <c r="H3088" s="92">
        <v>-2510899.6873063603</v>
      </c>
      <c r="I3088" s="99">
        <v>-1236826.4767106627</v>
      </c>
      <c r="J3088" s="99">
        <v>-61140.752201833311</v>
      </c>
      <c r="K3088" s="99">
        <v>-223955.07129079459</v>
      </c>
      <c r="L3088" s="99">
        <v>-7049.3105146555199</v>
      </c>
      <c r="M3088" s="99">
        <v>-661.06178345224214</v>
      </c>
      <c r="N3088" s="99">
        <v>-231665.44358890236</v>
      </c>
      <c r="O3088" s="99">
        <v>-170240.69280277003</v>
      </c>
      <c r="P3088" s="99">
        <v>-31720.800852674773</v>
      </c>
      <c r="Q3088" s="99">
        <v>-14334.039263996621</v>
      </c>
      <c r="R3088" s="99">
        <v>-644.58572298419006</v>
      </c>
      <c r="S3088" s="99">
        <v>-216940.11864242563</v>
      </c>
      <c r="T3088" s="99">
        <v>-5946.9434436872107</v>
      </c>
      <c r="U3088" s="99">
        <v>-97320.71620475738</v>
      </c>
      <c r="V3088" s="99">
        <v>-514342.71970285021</v>
      </c>
      <c r="W3088" s="99">
        <v>-92881.770326348968</v>
      </c>
      <c r="X3088" s="99">
        <v>-710492.14967764379</v>
      </c>
      <c r="Y3088" s="99">
        <v>-52280.646621710868</v>
      </c>
      <c r="Z3088" s="99">
        <v>-875.68084686464454</v>
      </c>
      <c r="AA3088" s="99">
        <v>-53156.32746857551</v>
      </c>
      <c r="AB3088" s="99">
        <v>-678.41901631683982</v>
      </c>
      <c r="AC3088" s="99">
        <v>0</v>
      </c>
      <c r="AD3088" s="99">
        <v>0</v>
      </c>
    </row>
    <row r="3089" spans="4:30" hidden="1" outlineLevel="1" x14ac:dyDescent="0.2">
      <c r="D3089" s="86"/>
      <c r="F3089" s="91" t="s">
        <v>219</v>
      </c>
      <c r="G3089" s="86" t="s">
        <v>686</v>
      </c>
      <c r="H3089" s="92">
        <v>-1330832.1173316657</v>
      </c>
      <c r="I3089" s="99">
        <v>-655545.26415132033</v>
      </c>
      <c r="J3089" s="99">
        <v>-32405.944817057389</v>
      </c>
      <c r="K3089" s="99">
        <v>-118701.11865473619</v>
      </c>
      <c r="L3089" s="99">
        <v>-3736.2897790678371</v>
      </c>
      <c r="M3089" s="99">
        <v>-350.37729997990681</v>
      </c>
      <c r="N3089" s="99">
        <v>-122787.78573378394</v>
      </c>
      <c r="O3089" s="99">
        <v>-90231.315414185578</v>
      </c>
      <c r="P3089" s="99">
        <v>-16812.722856128388</v>
      </c>
      <c r="Q3089" s="99">
        <v>-7597.356405776769</v>
      </c>
      <c r="R3089" s="99">
        <v>-341.64462517460424</v>
      </c>
      <c r="S3089" s="99">
        <v>-114983.03930126534</v>
      </c>
      <c r="T3089" s="99">
        <v>-3152.0109603838055</v>
      </c>
      <c r="U3089" s="99">
        <v>-51582.122321244569</v>
      </c>
      <c r="V3089" s="99">
        <v>-272612.96584515995</v>
      </c>
      <c r="W3089" s="99">
        <v>-49229.383272389787</v>
      </c>
      <c r="X3089" s="99">
        <v>-376576.48239917809</v>
      </c>
      <c r="Y3089" s="99">
        <v>-27709.8937845982</v>
      </c>
      <c r="Z3089" s="99">
        <v>-464.13012890604978</v>
      </c>
      <c r="AA3089" s="99">
        <v>-28174.02391350425</v>
      </c>
      <c r="AB3089" s="99">
        <v>-359.57701555635492</v>
      </c>
      <c r="AC3089" s="99">
        <v>0</v>
      </c>
      <c r="AD3089" s="99">
        <v>0</v>
      </c>
    </row>
    <row r="3090" spans="4:30" hidden="1" outlineLevel="1" x14ac:dyDescent="0.2">
      <c r="D3090" s="86"/>
      <c r="F3090" s="91" t="s">
        <v>219</v>
      </c>
      <c r="G3090" s="86" t="s">
        <v>685</v>
      </c>
      <c r="H3090" s="92">
        <v>-292343.8627385241</v>
      </c>
      <c r="I3090" s="99">
        <v>-142332.70580611037</v>
      </c>
      <c r="J3090" s="99">
        <v>-6869.1625754877941</v>
      </c>
      <c r="K3090" s="99">
        <v>-24989.677579288134</v>
      </c>
      <c r="L3090" s="99">
        <v>-771.90762818609653</v>
      </c>
      <c r="M3090" s="99">
        <v>-96.137012725619357</v>
      </c>
      <c r="N3090" s="99">
        <v>-25857.722220199852</v>
      </c>
      <c r="O3090" s="99">
        <v>-18880.091995191095</v>
      </c>
      <c r="P3090" s="99">
        <v>-3509.787080999412</v>
      </c>
      <c r="Q3090" s="99">
        <v>-2088.3651336616044</v>
      </c>
      <c r="R3090" s="99">
        <v>0</v>
      </c>
      <c r="S3090" s="99">
        <v>-24478.244209852113</v>
      </c>
      <c r="T3090" s="99">
        <v>-659.26039435292216</v>
      </c>
      <c r="U3090" s="99">
        <v>-10792.469056759448</v>
      </c>
      <c r="V3090" s="99">
        <v>-75187.711856691516</v>
      </c>
      <c r="W3090" s="99">
        <v>0</v>
      </c>
      <c r="X3090" s="99">
        <v>-86639.441307803892</v>
      </c>
      <c r="Y3090" s="99">
        <v>-5682.3545500704176</v>
      </c>
      <c r="Z3090" s="99">
        <v>-94.725004728133911</v>
      </c>
      <c r="AA3090" s="99">
        <v>-5777.0795547985517</v>
      </c>
      <c r="AB3090" s="99">
        <v>-75.880105652618951</v>
      </c>
      <c r="AC3090" s="99">
        <v>-258.00858076694277</v>
      </c>
      <c r="AD3090" s="99">
        <v>-55.618377851959018</v>
      </c>
    </row>
    <row r="3091" spans="4:30" hidden="1" outlineLevel="1" x14ac:dyDescent="0.2">
      <c r="D3091" s="86"/>
      <c r="F3091" s="91" t="s">
        <v>219</v>
      </c>
      <c r="G3091" s="86" t="s">
        <v>684</v>
      </c>
      <c r="H3091" s="92">
        <v>-1341366.4204450236</v>
      </c>
      <c r="I3091" s="99">
        <v>-896492.38876864023</v>
      </c>
      <c r="J3091" s="99">
        <v>-42258.310880057667</v>
      </c>
      <c r="K3091" s="99">
        <v>-153442.5203400747</v>
      </c>
      <c r="L3091" s="99">
        <v>-4742.1723064666612</v>
      </c>
      <c r="M3091" s="99">
        <v>0</v>
      </c>
      <c r="N3091" s="99">
        <v>-158184.69264654137</v>
      </c>
      <c r="O3091" s="99">
        <v>-115055.07079568859</v>
      </c>
      <c r="P3091" s="99">
        <v>-21429.014678214924</v>
      </c>
      <c r="Q3091" s="99">
        <v>0</v>
      </c>
      <c r="R3091" s="99">
        <v>0</v>
      </c>
      <c r="S3091" s="99">
        <v>-136484.08547390351</v>
      </c>
      <c r="T3091" s="99">
        <v>-4101.6423708159282</v>
      </c>
      <c r="U3091" s="99">
        <v>-66150.210055810909</v>
      </c>
      <c r="V3091" s="99">
        <v>0</v>
      </c>
      <c r="W3091" s="99">
        <v>0</v>
      </c>
      <c r="X3091" s="99">
        <v>-70251.852426626836</v>
      </c>
      <c r="Y3091" s="99">
        <v>-34694.391271441222</v>
      </c>
      <c r="Z3091" s="99">
        <v>-578.83825804325977</v>
      </c>
      <c r="AA3091" s="99">
        <v>-35273.229529484481</v>
      </c>
      <c r="AB3091" s="99">
        <v>-468.95597788652003</v>
      </c>
      <c r="AC3091" s="99">
        <v>-1606.5780283851434</v>
      </c>
      <c r="AD3091" s="99">
        <v>-346.32671349831645</v>
      </c>
    </row>
    <row r="3092" spans="4:30" hidden="1" outlineLevel="1" x14ac:dyDescent="0.2">
      <c r="D3092" s="86"/>
      <c r="F3092" s="91" t="s">
        <v>219</v>
      </c>
      <c r="G3092" s="86" t="s">
        <v>683</v>
      </c>
      <c r="H3092" s="92">
        <v>-690247.42502800771</v>
      </c>
      <c r="I3092" s="99">
        <v>-516099.00165922462</v>
      </c>
      <c r="J3092" s="99">
        <v>-24881.29735557883</v>
      </c>
      <c r="K3092" s="99">
        <v>-75077.243089648095</v>
      </c>
      <c r="L3092" s="99">
        <v>0</v>
      </c>
      <c r="M3092" s="99">
        <v>0</v>
      </c>
      <c r="N3092" s="99">
        <v>-75077.243089648095</v>
      </c>
      <c r="O3092" s="99">
        <v>-47839.511515225022</v>
      </c>
      <c r="P3092" s="99">
        <v>0</v>
      </c>
      <c r="Q3092" s="99">
        <v>0</v>
      </c>
      <c r="R3092" s="99">
        <v>0</v>
      </c>
      <c r="S3092" s="99">
        <v>-47839.511515225022</v>
      </c>
      <c r="T3092" s="99">
        <v>-1293.4800304673968</v>
      </c>
      <c r="U3092" s="99">
        <v>0</v>
      </c>
      <c r="V3092" s="99">
        <v>0</v>
      </c>
      <c r="W3092" s="99">
        <v>0</v>
      </c>
      <c r="X3092" s="99">
        <v>-1293.4800304673968</v>
      </c>
      <c r="Y3092" s="99">
        <v>-17645.321228695528</v>
      </c>
      <c r="Z3092" s="99">
        <v>0</v>
      </c>
      <c r="AA3092" s="99">
        <v>-17645.321228695528</v>
      </c>
      <c r="AB3092" s="99">
        <v>-183.10606601897808</v>
      </c>
      <c r="AC3092" s="99">
        <v>-6217.1551954443812</v>
      </c>
      <c r="AD3092" s="99">
        <v>-1011.3088877048174</v>
      </c>
    </row>
    <row r="3093" spans="4:30" hidden="1" outlineLevel="1" x14ac:dyDescent="0.2">
      <c r="D3093" s="86"/>
      <c r="F3093" s="91" t="s">
        <v>219</v>
      </c>
      <c r="G3093" s="86" t="s">
        <v>682</v>
      </c>
      <c r="H3093" s="92">
        <v>-21216.052935252035</v>
      </c>
      <c r="I3093" s="99">
        <v>-7960.8377774980099</v>
      </c>
      <c r="J3093" s="99">
        <v>-515.91372928146984</v>
      </c>
      <c r="K3093" s="99">
        <v>-1730.9464887124382</v>
      </c>
      <c r="L3093" s="99">
        <v>-55.01340906382778</v>
      </c>
      <c r="M3093" s="99">
        <v>-5.0715931973819188</v>
      </c>
      <c r="N3093" s="99">
        <v>-1791.0314909736478</v>
      </c>
      <c r="O3093" s="99">
        <v>-1578.1280661034859</v>
      </c>
      <c r="P3093" s="99">
        <v>-292.55457764271523</v>
      </c>
      <c r="Q3093" s="99">
        <v>-132.92931187527245</v>
      </c>
      <c r="R3093" s="99">
        <v>-6.1591651060376833</v>
      </c>
      <c r="S3093" s="99">
        <v>-2009.7711207275113</v>
      </c>
      <c r="T3093" s="99">
        <v>-60.476858039785874</v>
      </c>
      <c r="U3093" s="99">
        <v>-1061.8830280305574</v>
      </c>
      <c r="V3093" s="99">
        <v>-6028.9309617676136</v>
      </c>
      <c r="W3093" s="99">
        <v>-1143.8293085430557</v>
      </c>
      <c r="X3093" s="99">
        <v>-8295.1201563810118</v>
      </c>
      <c r="Y3093" s="99">
        <v>-427.56246336279281</v>
      </c>
      <c r="Z3093" s="99">
        <v>-6.9600353029301711</v>
      </c>
      <c r="AA3093" s="99">
        <v>-434.52249866572299</v>
      </c>
      <c r="AB3093" s="99">
        <v>-7.7633595124970851</v>
      </c>
      <c r="AC3093" s="99">
        <v>-167.87225368852538</v>
      </c>
      <c r="AD3093" s="99">
        <v>-33.220548523637845</v>
      </c>
    </row>
    <row r="3094" spans="4:30" hidden="1" outlineLevel="1" x14ac:dyDescent="0.2">
      <c r="D3094" s="86"/>
      <c r="F3094" s="91" t="s">
        <v>219</v>
      </c>
      <c r="G3094" s="86" t="s">
        <v>681</v>
      </c>
      <c r="H3094" s="92">
        <v>-332275.43421516643</v>
      </c>
      <c r="I3094" s="99">
        <v>-155384.8370329398</v>
      </c>
      <c r="J3094" s="99">
        <v>-40708.254590735938</v>
      </c>
      <c r="K3094" s="99">
        <v>-11555.906648899696</v>
      </c>
      <c r="L3094" s="99">
        <v>-3730.1827701665898</v>
      </c>
      <c r="M3094" s="99">
        <v>-605.48378449277607</v>
      </c>
      <c r="N3094" s="99">
        <v>-15891.573203559063</v>
      </c>
      <c r="O3094" s="99">
        <v>-3279.3979807917594</v>
      </c>
      <c r="P3094" s="99">
        <v>-971.07047850421645</v>
      </c>
      <c r="Q3094" s="99">
        <v>-2109.3951788996446</v>
      </c>
      <c r="R3094" s="99">
        <v>-370.67123881682744</v>
      </c>
      <c r="S3094" s="99">
        <v>-6730.5348770124474</v>
      </c>
      <c r="T3094" s="99">
        <v>-22.570979171502639</v>
      </c>
      <c r="U3094" s="99">
        <v>-576.11578477285593</v>
      </c>
      <c r="V3094" s="99">
        <v>-3102.0904271312716</v>
      </c>
      <c r="W3094" s="99">
        <v>-556.01300238307056</v>
      </c>
      <c r="X3094" s="99">
        <v>-4256.7901934587007</v>
      </c>
      <c r="Y3094" s="99">
        <v>-907.82048952049672</v>
      </c>
      <c r="Z3094" s="99">
        <v>-16.456866144312084</v>
      </c>
      <c r="AA3094" s="99">
        <v>-924.27735566480885</v>
      </c>
      <c r="AB3094" s="99">
        <v>-17.041264151708589</v>
      </c>
      <c r="AC3094" s="99">
        <v>-96540.813553520769</v>
      </c>
      <c r="AD3094" s="99">
        <v>-11821.312144123167</v>
      </c>
    </row>
    <row r="3095" spans="4:30" collapsed="1" x14ac:dyDescent="0.2">
      <c r="D3095" s="86" t="s">
        <v>346</v>
      </c>
      <c r="E3095" s="104">
        <v>-6519181</v>
      </c>
      <c r="F3095" s="102" t="s">
        <v>219</v>
      </c>
      <c r="G3095" s="86" t="s">
        <v>679</v>
      </c>
      <c r="H3095" s="92">
        <v>-6519181</v>
      </c>
      <c r="I3095" s="99">
        <v>-3610641.5119063966</v>
      </c>
      <c r="J3095" s="99">
        <v>-208779.63615003243</v>
      </c>
      <c r="K3095" s="99">
        <v>-609452.48409215384</v>
      </c>
      <c r="L3095" s="99">
        <v>-20084.876407606531</v>
      </c>
      <c r="M3095" s="99">
        <v>-1718.1314738479264</v>
      </c>
      <c r="N3095" s="99">
        <v>-631255.49197360827</v>
      </c>
      <c r="O3095" s="99">
        <v>-447104.20856995566</v>
      </c>
      <c r="P3095" s="99">
        <v>-74735.950524164422</v>
      </c>
      <c r="Q3095" s="99">
        <v>-26262.085294209912</v>
      </c>
      <c r="R3095" s="99">
        <v>-1363.0607520816595</v>
      </c>
      <c r="S3095" s="99">
        <v>-549465.30514041171</v>
      </c>
      <c r="T3095" s="99">
        <v>-15236.385036918549</v>
      </c>
      <c r="U3095" s="99">
        <v>-227483.5164513757</v>
      </c>
      <c r="V3095" s="99">
        <v>-871274.41879360063</v>
      </c>
      <c r="W3095" s="99">
        <v>-143810.99590966487</v>
      </c>
      <c r="X3095" s="99">
        <v>-1257805.3161915597</v>
      </c>
      <c r="Y3095" s="99">
        <v>-139347.99040939953</v>
      </c>
      <c r="Z3095" s="99">
        <v>-2036.7911399893301</v>
      </c>
      <c r="AA3095" s="99">
        <v>-141384.78154938886</v>
      </c>
      <c r="AB3095" s="99">
        <v>-1790.7428050955173</v>
      </c>
      <c r="AC3095" s="99">
        <v>-104790.42761180578</v>
      </c>
      <c r="AD3095" s="99">
        <v>-13267.786671701899</v>
      </c>
    </row>
    <row r="3096" spans="4:30" hidden="1" outlineLevel="1" x14ac:dyDescent="0.2">
      <c r="D3096" s="86"/>
      <c r="F3096" s="91" t="s">
        <v>209</v>
      </c>
      <c r="G3096" s="86" t="s">
        <v>687</v>
      </c>
      <c r="H3096" s="92">
        <v>607346.57964466896</v>
      </c>
      <c r="I3096" s="99">
        <v>299168.59444514097</v>
      </c>
      <c r="J3096" s="99">
        <v>14788.972619818953</v>
      </c>
      <c r="K3096" s="99">
        <v>54171.159138762581</v>
      </c>
      <c r="L3096" s="99">
        <v>1705.1157605273349</v>
      </c>
      <c r="M3096" s="99">
        <v>159.90029993760442</v>
      </c>
      <c r="N3096" s="99">
        <v>56036.175199227517</v>
      </c>
      <c r="O3096" s="99">
        <v>41178.507852307419</v>
      </c>
      <c r="P3096" s="99">
        <v>7672.7557053979153</v>
      </c>
      <c r="Q3096" s="99">
        <v>3467.1754365544002</v>
      </c>
      <c r="R3096" s="99">
        <v>155.91500374203034</v>
      </c>
      <c r="S3096" s="99">
        <v>52474.353998001767</v>
      </c>
      <c r="T3096" s="99">
        <v>1438.470751389689</v>
      </c>
      <c r="U3096" s="99">
        <v>23540.328757194624</v>
      </c>
      <c r="V3096" s="99">
        <v>124411.2989283861</v>
      </c>
      <c r="W3096" s="99">
        <v>22466.618560762468</v>
      </c>
      <c r="X3096" s="99">
        <v>171856.71699773287</v>
      </c>
      <c r="Y3096" s="99">
        <v>12645.854419365945</v>
      </c>
      <c r="Z3096" s="99">
        <v>211.8132277017157</v>
      </c>
      <c r="AA3096" s="99">
        <v>12857.667647067661</v>
      </c>
      <c r="AB3096" s="99">
        <v>164.09873767914496</v>
      </c>
      <c r="AC3096" s="99">
        <v>0</v>
      </c>
      <c r="AD3096" s="99">
        <v>0</v>
      </c>
    </row>
    <row r="3097" spans="4:30" hidden="1" outlineLevel="1" x14ac:dyDescent="0.2">
      <c r="D3097" s="86"/>
      <c r="F3097" s="91" t="s">
        <v>209</v>
      </c>
      <c r="G3097" s="86" t="s">
        <v>686</v>
      </c>
      <c r="H3097" s="92">
        <v>2219.1339573397095</v>
      </c>
      <c r="I3097" s="99">
        <v>1093.1076409308491</v>
      </c>
      <c r="J3097" s="99">
        <v>54.036216609646793</v>
      </c>
      <c r="K3097" s="99">
        <v>197.9315645831291</v>
      </c>
      <c r="L3097" s="99">
        <v>6.2301829172975829</v>
      </c>
      <c r="M3097" s="99">
        <v>0.58424661844303716</v>
      </c>
      <c r="N3097" s="99">
        <v>204.74599411886973</v>
      </c>
      <c r="O3097" s="99">
        <v>150.4587794683851</v>
      </c>
      <c r="P3097" s="99">
        <v>28.034854073241284</v>
      </c>
      <c r="Q3097" s="99">
        <v>12.668428546701431</v>
      </c>
      <c r="R3097" s="99">
        <v>0.56968507086203424</v>
      </c>
      <c r="S3097" s="99">
        <v>191.73174715918984</v>
      </c>
      <c r="T3097" s="99">
        <v>5.255910542735605</v>
      </c>
      <c r="U3097" s="99">
        <v>86.01208052014357</v>
      </c>
      <c r="V3097" s="99">
        <v>454.57626235459827</v>
      </c>
      <c r="W3097" s="99">
        <v>82.08893871429278</v>
      </c>
      <c r="X3097" s="99">
        <v>627.93319213177028</v>
      </c>
      <c r="Y3097" s="99">
        <v>46.20565242667162</v>
      </c>
      <c r="Z3097" s="99">
        <v>0.77392701623775595</v>
      </c>
      <c r="AA3097" s="99">
        <v>46.979579442909376</v>
      </c>
      <c r="AB3097" s="99">
        <v>0.59958694647366517</v>
      </c>
      <c r="AC3097" s="99">
        <v>0</v>
      </c>
      <c r="AD3097" s="99">
        <v>0</v>
      </c>
    </row>
    <row r="3098" spans="4:30" hidden="1" outlineLevel="1" x14ac:dyDescent="0.2">
      <c r="D3098" s="86"/>
      <c r="F3098" s="91" t="s">
        <v>209</v>
      </c>
      <c r="G3098" s="86" t="s">
        <v>685</v>
      </c>
      <c r="H3098" s="92">
        <v>488.11742406776835</v>
      </c>
      <c r="I3098" s="99">
        <v>237.64847692668496</v>
      </c>
      <c r="J3098" s="99">
        <v>11.469226377598853</v>
      </c>
      <c r="K3098" s="99">
        <v>41.724484769485763</v>
      </c>
      <c r="L3098" s="99">
        <v>1.2888300768792125</v>
      </c>
      <c r="M3098" s="99">
        <v>0.16051696987793754</v>
      </c>
      <c r="N3098" s="99">
        <v>43.173831816242917</v>
      </c>
      <c r="O3098" s="99">
        <v>31.52350038932682</v>
      </c>
      <c r="P3098" s="99">
        <v>5.8601819547553173</v>
      </c>
      <c r="Q3098" s="99">
        <v>3.4868780894079432</v>
      </c>
      <c r="R3098" s="99">
        <v>0</v>
      </c>
      <c r="S3098" s="99">
        <v>40.870560433490084</v>
      </c>
      <c r="T3098" s="99">
        <v>1.1007465060734596</v>
      </c>
      <c r="U3098" s="99">
        <v>18.019848769762866</v>
      </c>
      <c r="V3098" s="99">
        <v>125.53857600856554</v>
      </c>
      <c r="W3098" s="99">
        <v>0</v>
      </c>
      <c r="X3098" s="99">
        <v>144.65917128440188</v>
      </c>
      <c r="Y3098" s="99">
        <v>9.487650055786963</v>
      </c>
      <c r="Z3098" s="99">
        <v>0.15815938419086548</v>
      </c>
      <c r="AA3098" s="99">
        <v>9.6458094399778282</v>
      </c>
      <c r="AB3098" s="99">
        <v>0.12669464432121175</v>
      </c>
      <c r="AC3098" s="99">
        <v>0.43078887530463311</v>
      </c>
      <c r="AD3098" s="99">
        <v>9.2864269745959446E-2</v>
      </c>
    </row>
    <row r="3099" spans="4:30" hidden="1" outlineLevel="1" x14ac:dyDescent="0.2">
      <c r="D3099" s="86"/>
      <c r="F3099" s="91" t="s">
        <v>209</v>
      </c>
      <c r="G3099" s="86" t="s">
        <v>684</v>
      </c>
      <c r="H3099" s="92">
        <v>312736.0908161205</v>
      </c>
      <c r="I3099" s="99">
        <v>209014.86785161478</v>
      </c>
      <c r="J3099" s="99">
        <v>9852.415229491884</v>
      </c>
      <c r="K3099" s="99">
        <v>35774.72437412545</v>
      </c>
      <c r="L3099" s="99">
        <v>1105.6251345615315</v>
      </c>
      <c r="M3099" s="99">
        <v>0</v>
      </c>
      <c r="N3099" s="99">
        <v>36880.349508686981</v>
      </c>
      <c r="O3099" s="99">
        <v>26824.790393424308</v>
      </c>
      <c r="P3099" s="99">
        <v>4996.1190159231883</v>
      </c>
      <c r="Q3099" s="99">
        <v>0</v>
      </c>
      <c r="R3099" s="99">
        <v>0</v>
      </c>
      <c r="S3099" s="99">
        <v>31820.909409347496</v>
      </c>
      <c r="T3099" s="99">
        <v>956.28724666386609</v>
      </c>
      <c r="U3099" s="99">
        <v>15422.749357819794</v>
      </c>
      <c r="V3099" s="99">
        <v>0</v>
      </c>
      <c r="W3099" s="99">
        <v>0</v>
      </c>
      <c r="X3099" s="99">
        <v>16379.036604483659</v>
      </c>
      <c r="Y3099" s="99">
        <v>8088.9070533580989</v>
      </c>
      <c r="Z3099" s="99">
        <v>134.95463377948872</v>
      </c>
      <c r="AA3099" s="99">
        <v>8223.8616871375871</v>
      </c>
      <c r="AB3099" s="99">
        <v>109.3358660644153</v>
      </c>
      <c r="AC3099" s="99">
        <v>374.5694871514284</v>
      </c>
      <c r="AD3099" s="99">
        <v>80.745172142243192</v>
      </c>
    </row>
    <row r="3100" spans="4:30" hidden="1" outlineLevel="1" x14ac:dyDescent="0.2">
      <c r="D3100" s="86"/>
      <c r="F3100" s="91" t="s">
        <v>209</v>
      </c>
      <c r="G3100" s="86" t="s">
        <v>683</v>
      </c>
      <c r="H3100" s="92">
        <v>129070.03120927837</v>
      </c>
      <c r="I3100" s="99">
        <v>96505.849693724856</v>
      </c>
      <c r="J3100" s="99">
        <v>4652.5777710530219</v>
      </c>
      <c r="K3100" s="99">
        <v>14038.76603856112</v>
      </c>
      <c r="L3100" s="99">
        <v>0</v>
      </c>
      <c r="M3100" s="99">
        <v>0</v>
      </c>
      <c r="N3100" s="99">
        <v>14038.76603856112</v>
      </c>
      <c r="O3100" s="99">
        <v>8945.5563619903132</v>
      </c>
      <c r="P3100" s="99">
        <v>0</v>
      </c>
      <c r="Q3100" s="99">
        <v>0</v>
      </c>
      <c r="R3100" s="99">
        <v>0</v>
      </c>
      <c r="S3100" s="99">
        <v>8945.5563619903132</v>
      </c>
      <c r="T3100" s="99">
        <v>241.86907744600572</v>
      </c>
      <c r="U3100" s="99">
        <v>0</v>
      </c>
      <c r="V3100" s="99">
        <v>0</v>
      </c>
      <c r="W3100" s="99">
        <v>0</v>
      </c>
      <c r="X3100" s="99">
        <v>241.86907744600572</v>
      </c>
      <c r="Y3100" s="99">
        <v>3299.5156216527166</v>
      </c>
      <c r="Z3100" s="99">
        <v>0</v>
      </c>
      <c r="AA3100" s="99">
        <v>3299.5156216527166</v>
      </c>
      <c r="AB3100" s="99">
        <v>34.239179747347443</v>
      </c>
      <c r="AC3100" s="99">
        <v>1162.5518415753204</v>
      </c>
      <c r="AD3100" s="99">
        <v>189.10562352765746</v>
      </c>
    </row>
    <row r="3101" spans="4:30" hidden="1" outlineLevel="1" x14ac:dyDescent="0.2">
      <c r="D3101" s="86"/>
      <c r="F3101" s="91" t="s">
        <v>209</v>
      </c>
      <c r="G3101" s="86" t="s">
        <v>682</v>
      </c>
      <c r="H3101" s="92">
        <v>159886.75069959607</v>
      </c>
      <c r="I3101" s="99">
        <v>59993.839993481801</v>
      </c>
      <c r="J3101" s="99">
        <v>3887.9884994567369</v>
      </c>
      <c r="K3101" s="99">
        <v>13044.622888136617</v>
      </c>
      <c r="L3101" s="99">
        <v>414.58772972365978</v>
      </c>
      <c r="M3101" s="99">
        <v>38.220142062910881</v>
      </c>
      <c r="N3101" s="99">
        <v>13497.430759923189</v>
      </c>
      <c r="O3101" s="99">
        <v>11892.964702113486</v>
      </c>
      <c r="P3101" s="99">
        <v>2204.7268153194191</v>
      </c>
      <c r="Q3101" s="99">
        <v>1001.7714328547917</v>
      </c>
      <c r="R3101" s="99">
        <v>46.416216005496103</v>
      </c>
      <c r="S3101" s="99">
        <v>15145.879166293193</v>
      </c>
      <c r="T3101" s="99">
        <v>455.76094450799576</v>
      </c>
      <c r="U3101" s="99">
        <v>8002.4794193810767</v>
      </c>
      <c r="V3101" s="99">
        <v>45434.75568292661</v>
      </c>
      <c r="W3101" s="99">
        <v>8620.036538183831</v>
      </c>
      <c r="X3101" s="99">
        <v>62513.032584999513</v>
      </c>
      <c r="Y3101" s="99">
        <v>3222.1626330222916</v>
      </c>
      <c r="Z3101" s="99">
        <v>52.451671040608858</v>
      </c>
      <c r="AA3101" s="99">
        <v>3274.6143040629004</v>
      </c>
      <c r="AB3101" s="99">
        <v>58.505619813170654</v>
      </c>
      <c r="AC3101" s="99">
        <v>1265.1056846808224</v>
      </c>
      <c r="AD3101" s="99">
        <v>250.35408688471108</v>
      </c>
    </row>
    <row r="3102" spans="4:30" hidden="1" outlineLevel="1" x14ac:dyDescent="0.2">
      <c r="D3102" s="86"/>
      <c r="F3102" s="91" t="s">
        <v>209</v>
      </c>
      <c r="G3102" s="86" t="s">
        <v>681</v>
      </c>
      <c r="H3102" s="92">
        <v>120512.29624892879</v>
      </c>
      <c r="I3102" s="99">
        <v>86106.155257791761</v>
      </c>
      <c r="J3102" s="99">
        <v>14735.598482026293</v>
      </c>
      <c r="K3102" s="99">
        <v>4243.0581634474329</v>
      </c>
      <c r="L3102" s="99">
        <v>709.2819803404393</v>
      </c>
      <c r="M3102" s="99">
        <v>112.06315154638172</v>
      </c>
      <c r="N3102" s="99">
        <v>5064.4032953342539</v>
      </c>
      <c r="O3102" s="99">
        <v>791.76456834623696</v>
      </c>
      <c r="P3102" s="99">
        <v>203.34707455104061</v>
      </c>
      <c r="Q3102" s="99">
        <v>388.93948874367697</v>
      </c>
      <c r="R3102" s="99">
        <v>67.883425064237926</v>
      </c>
      <c r="S3102" s="99">
        <v>1451.9345567051923</v>
      </c>
      <c r="T3102" s="99">
        <v>5.506526145197479</v>
      </c>
      <c r="U3102" s="99">
        <v>121.05880984981509</v>
      </c>
      <c r="V3102" s="99">
        <v>572.27720682461131</v>
      </c>
      <c r="W3102" s="99">
        <v>101.86306191514726</v>
      </c>
      <c r="X3102" s="99">
        <v>800.7056047347711</v>
      </c>
      <c r="Y3102" s="99">
        <v>216.70758205606163</v>
      </c>
      <c r="Z3102" s="99">
        <v>3.4332436455927837</v>
      </c>
      <c r="AA3102" s="99">
        <v>220.14082570165442</v>
      </c>
      <c r="AB3102" s="99">
        <v>6.1750690407005688</v>
      </c>
      <c r="AC3102" s="99">
        <v>9503.6297406178201</v>
      </c>
      <c r="AD3102" s="99">
        <v>2623.5534169763482</v>
      </c>
    </row>
    <row r="3103" spans="4:30" collapsed="1" x14ac:dyDescent="0.2">
      <c r="D3103" s="86" t="s">
        <v>345</v>
      </c>
      <c r="E3103" s="104">
        <v>1332259</v>
      </c>
      <c r="F3103" s="102" t="s">
        <v>209</v>
      </c>
      <c r="G3103" s="86" t="s">
        <v>679</v>
      </c>
      <c r="H3103" s="92">
        <v>1332259.0000000005</v>
      </c>
      <c r="I3103" s="99">
        <v>752120.06335961167</v>
      </c>
      <c r="J3103" s="99">
        <v>47983.058044834135</v>
      </c>
      <c r="K3103" s="99">
        <v>121511.98665238584</v>
      </c>
      <c r="L3103" s="99">
        <v>3942.129618147143</v>
      </c>
      <c r="M3103" s="99">
        <v>310.92835713521799</v>
      </c>
      <c r="N3103" s="99">
        <v>125765.04462766819</v>
      </c>
      <c r="O3103" s="99">
        <v>89815.566158039466</v>
      </c>
      <c r="P3103" s="99">
        <v>15110.843647219559</v>
      </c>
      <c r="Q3103" s="99">
        <v>4874.0416647889779</v>
      </c>
      <c r="R3103" s="99">
        <v>270.78432988262642</v>
      </c>
      <c r="S3103" s="99">
        <v>110071.23579993063</v>
      </c>
      <c r="T3103" s="99">
        <v>3104.2512032015629</v>
      </c>
      <c r="U3103" s="99">
        <v>47190.648273535218</v>
      </c>
      <c r="V3103" s="99">
        <v>170998.44665650051</v>
      </c>
      <c r="W3103" s="99">
        <v>31270.60709957574</v>
      </c>
      <c r="X3103" s="99">
        <v>252563.95323281304</v>
      </c>
      <c r="Y3103" s="99">
        <v>27528.840611937576</v>
      </c>
      <c r="Z3103" s="99">
        <v>403.5848625678347</v>
      </c>
      <c r="AA3103" s="99">
        <v>27932.42547450541</v>
      </c>
      <c r="AB3103" s="99">
        <v>373.0807539355738</v>
      </c>
      <c r="AC3103" s="99">
        <v>12306.287542900696</v>
      </c>
      <c r="AD3103" s="99">
        <v>3143.8511638007058</v>
      </c>
    </row>
    <row r="3104" spans="4:30" hidden="1" outlineLevel="1" x14ac:dyDescent="0.2">
      <c r="D3104" s="86"/>
      <c r="F3104" s="91" t="s">
        <v>219</v>
      </c>
      <c r="G3104" s="86" t="s">
        <v>687</v>
      </c>
      <c r="H3104" s="92">
        <v>-20152.501416808438</v>
      </c>
      <c r="I3104" s="99">
        <v>-9926.7794130784223</v>
      </c>
      <c r="J3104" s="99">
        <v>-490.71617699470602</v>
      </c>
      <c r="K3104" s="99">
        <v>-1797.4652330021586</v>
      </c>
      <c r="L3104" s="99">
        <v>-56.577823818409215</v>
      </c>
      <c r="M3104" s="99">
        <v>-5.3056872781368805</v>
      </c>
      <c r="N3104" s="99">
        <v>-1859.3487440987046</v>
      </c>
      <c r="O3104" s="99">
        <v>-1366.3531921447398</v>
      </c>
      <c r="P3104" s="99">
        <v>-254.5914069596322</v>
      </c>
      <c r="Q3104" s="99">
        <v>-115.04511631293796</v>
      </c>
      <c r="R3104" s="99">
        <v>-5.1734502821292701</v>
      </c>
      <c r="S3104" s="99">
        <v>-1741.1631656994393</v>
      </c>
      <c r="T3104" s="99">
        <v>-47.730216695018271</v>
      </c>
      <c r="U3104" s="99">
        <v>-781.09686385168936</v>
      </c>
      <c r="V3104" s="99">
        <v>-4128.1188730627719</v>
      </c>
      <c r="W3104" s="99">
        <v>-745.46984794340835</v>
      </c>
      <c r="X3104" s="99">
        <v>-5702.4158015528874</v>
      </c>
      <c r="Y3104" s="99">
        <v>-419.60489717769423</v>
      </c>
      <c r="Z3104" s="99">
        <v>-7.0282216355856351</v>
      </c>
      <c r="AA3104" s="99">
        <v>-426.63311881327985</v>
      </c>
      <c r="AB3104" s="99">
        <v>-5.4449965710027088</v>
      </c>
      <c r="AC3104" s="99">
        <v>0</v>
      </c>
      <c r="AD3104" s="99">
        <v>0</v>
      </c>
    </row>
    <row r="3105" spans="4:30" hidden="1" outlineLevel="1" x14ac:dyDescent="0.2">
      <c r="D3105" s="86"/>
      <c r="F3105" s="91" t="s">
        <v>219</v>
      </c>
      <c r="G3105" s="86" t="s">
        <v>686</v>
      </c>
      <c r="H3105" s="92">
        <v>-10681.269453194311</v>
      </c>
      <c r="I3105" s="99">
        <v>-5261.4116491303939</v>
      </c>
      <c r="J3105" s="99">
        <v>-260.09037801878696</v>
      </c>
      <c r="K3105" s="99">
        <v>-952.69614869901011</v>
      </c>
      <c r="L3105" s="99">
        <v>-29.987492310792788</v>
      </c>
      <c r="M3105" s="99">
        <v>-2.8121310739567846</v>
      </c>
      <c r="N3105" s="99">
        <v>-985.49577208375968</v>
      </c>
      <c r="O3105" s="99">
        <v>-724.19727515104</v>
      </c>
      <c r="P3105" s="99">
        <v>-134.93905108651006</v>
      </c>
      <c r="Q3105" s="99">
        <v>-60.976444620797906</v>
      </c>
      <c r="R3105" s="99">
        <v>-2.7420425545802178</v>
      </c>
      <c r="S3105" s="99">
        <v>-922.85481341292814</v>
      </c>
      <c r="T3105" s="99">
        <v>-25.298065735582714</v>
      </c>
      <c r="U3105" s="99">
        <v>-413.99853543174817</v>
      </c>
      <c r="V3105" s="99">
        <v>-2187.9938924715088</v>
      </c>
      <c r="W3105" s="99">
        <v>-395.11543259210794</v>
      </c>
      <c r="X3105" s="99">
        <v>-3022.4059262309474</v>
      </c>
      <c r="Y3105" s="99">
        <v>-222.39983404227181</v>
      </c>
      <c r="Z3105" s="99">
        <v>-3.7251122088420678</v>
      </c>
      <c r="AA3105" s="99">
        <v>-226.12494625111387</v>
      </c>
      <c r="AB3105" s="99">
        <v>-2.885968066380602</v>
      </c>
      <c r="AC3105" s="99">
        <v>0</v>
      </c>
      <c r="AD3105" s="99">
        <v>0</v>
      </c>
    </row>
    <row r="3106" spans="4:30" hidden="1" outlineLevel="1" x14ac:dyDescent="0.2">
      <c r="D3106" s="86"/>
      <c r="F3106" s="91" t="s">
        <v>219</v>
      </c>
      <c r="G3106" s="86" t="s">
        <v>685</v>
      </c>
      <c r="H3106" s="92">
        <v>-2346.3542322368103</v>
      </c>
      <c r="I3106" s="99">
        <v>-1142.3634603630601</v>
      </c>
      <c r="J3106" s="99">
        <v>-55.131954985948063</v>
      </c>
      <c r="K3106" s="99">
        <v>-200.56735654081288</v>
      </c>
      <c r="L3106" s="99">
        <v>-6.1953369341303954</v>
      </c>
      <c r="M3106" s="99">
        <v>-0.77159645005140698</v>
      </c>
      <c r="N3106" s="99">
        <v>-207.53428992499468</v>
      </c>
      <c r="O3106" s="99">
        <v>-151.53177269727342</v>
      </c>
      <c r="P3106" s="99">
        <v>-28.169579804446638</v>
      </c>
      <c r="Q3106" s="99">
        <v>-16.761235635055403</v>
      </c>
      <c r="R3106" s="99">
        <v>0</v>
      </c>
      <c r="S3106" s="99">
        <v>-196.46258813677548</v>
      </c>
      <c r="T3106" s="99">
        <v>-5.291229314499466</v>
      </c>
      <c r="U3106" s="99">
        <v>-86.620444877481475</v>
      </c>
      <c r="V3106" s="99">
        <v>-603.45719001783664</v>
      </c>
      <c r="W3106" s="99">
        <v>0</v>
      </c>
      <c r="X3106" s="99">
        <v>-695.36886420981762</v>
      </c>
      <c r="Y3106" s="99">
        <v>-45.606624071848053</v>
      </c>
      <c r="Z3106" s="99">
        <v>-0.76026366232048936</v>
      </c>
      <c r="AA3106" s="99">
        <v>-46.366887734168543</v>
      </c>
      <c r="AB3106" s="99">
        <v>-0.60901434828423717</v>
      </c>
      <c r="AC3106" s="99">
        <v>-2.0707789784435726</v>
      </c>
      <c r="AD3106" s="99">
        <v>-0.44639355531746266</v>
      </c>
    </row>
    <row r="3107" spans="4:30" hidden="1" outlineLevel="1" x14ac:dyDescent="0.2">
      <c r="D3107" s="86"/>
      <c r="F3107" s="91" t="s">
        <v>219</v>
      </c>
      <c r="G3107" s="86" t="s">
        <v>684</v>
      </c>
      <c r="H3107" s="92">
        <v>-10765.81785609956</v>
      </c>
      <c r="I3107" s="99">
        <v>-7195.2552410404869</v>
      </c>
      <c r="J3107" s="99">
        <v>-339.16554858305932</v>
      </c>
      <c r="K3107" s="99">
        <v>-1231.530922634872</v>
      </c>
      <c r="L3107" s="99">
        <v>-38.060713698738397</v>
      </c>
      <c r="M3107" s="99">
        <v>0</v>
      </c>
      <c r="N3107" s="99">
        <v>-1269.5916363336105</v>
      </c>
      <c r="O3107" s="99">
        <v>-923.43293877602321</v>
      </c>
      <c r="P3107" s="99">
        <v>-171.98944698854649</v>
      </c>
      <c r="Q3107" s="99">
        <v>0</v>
      </c>
      <c r="R3107" s="99">
        <v>0</v>
      </c>
      <c r="S3107" s="99">
        <v>-1095.4223857645698</v>
      </c>
      <c r="T3107" s="99">
        <v>-32.919815198903329</v>
      </c>
      <c r="U3107" s="99">
        <v>-530.92212668281411</v>
      </c>
      <c r="V3107" s="99">
        <v>0</v>
      </c>
      <c r="W3107" s="99">
        <v>0</v>
      </c>
      <c r="X3107" s="99">
        <v>-563.84194188171739</v>
      </c>
      <c r="Y3107" s="99">
        <v>-278.45746796961447</v>
      </c>
      <c r="Z3107" s="99">
        <v>-4.6457605910309097</v>
      </c>
      <c r="AA3107" s="99">
        <v>-283.10322856064539</v>
      </c>
      <c r="AB3107" s="99">
        <v>-3.7638445122104121</v>
      </c>
      <c r="AC3107" s="99">
        <v>-12.894408389519461</v>
      </c>
      <c r="AD3107" s="99">
        <v>-2.7796210337421852</v>
      </c>
    </row>
    <row r="3108" spans="4:30" hidden="1" outlineLevel="1" x14ac:dyDescent="0.2">
      <c r="D3108" s="86"/>
      <c r="F3108" s="91" t="s">
        <v>219</v>
      </c>
      <c r="G3108" s="86" t="s">
        <v>683</v>
      </c>
      <c r="H3108" s="92">
        <v>-5539.931476015232</v>
      </c>
      <c r="I3108" s="99">
        <v>-4142.2148064021558</v>
      </c>
      <c r="J3108" s="99">
        <v>-199.69749597931872</v>
      </c>
      <c r="K3108" s="99">
        <v>-602.57056679046912</v>
      </c>
      <c r="L3108" s="99">
        <v>0</v>
      </c>
      <c r="M3108" s="99">
        <v>0</v>
      </c>
      <c r="N3108" s="99">
        <v>-602.57056679046912</v>
      </c>
      <c r="O3108" s="99">
        <v>-383.96031050696683</v>
      </c>
      <c r="P3108" s="99">
        <v>0</v>
      </c>
      <c r="Q3108" s="99">
        <v>0</v>
      </c>
      <c r="R3108" s="99">
        <v>0</v>
      </c>
      <c r="S3108" s="99">
        <v>-383.96031050696683</v>
      </c>
      <c r="T3108" s="99">
        <v>-10.381481298670124</v>
      </c>
      <c r="U3108" s="99">
        <v>0</v>
      </c>
      <c r="V3108" s="99">
        <v>0</v>
      </c>
      <c r="W3108" s="99">
        <v>0</v>
      </c>
      <c r="X3108" s="99">
        <v>-10.381481298670124</v>
      </c>
      <c r="Y3108" s="99">
        <v>-141.62149243118668</v>
      </c>
      <c r="Z3108" s="99">
        <v>0</v>
      </c>
      <c r="AA3108" s="99">
        <v>-141.62149243118668</v>
      </c>
      <c r="AB3108" s="99">
        <v>-1.4696107827518503</v>
      </c>
      <c r="AC3108" s="99">
        <v>-49.898938423589762</v>
      </c>
      <c r="AD3108" s="99">
        <v>-8.1167734001217582</v>
      </c>
    </row>
    <row r="3109" spans="4:30" hidden="1" outlineLevel="1" x14ac:dyDescent="0.2">
      <c r="D3109" s="86"/>
      <c r="F3109" s="91" t="s">
        <v>219</v>
      </c>
      <c r="G3109" s="86" t="s">
        <v>682</v>
      </c>
      <c r="H3109" s="92">
        <v>-170.28021429857407</v>
      </c>
      <c r="I3109" s="99">
        <v>-63.893749081675807</v>
      </c>
      <c r="J3109" s="99">
        <v>-4.1407278087837023</v>
      </c>
      <c r="K3109" s="99">
        <v>-13.892590668812678</v>
      </c>
      <c r="L3109" s="99">
        <v>-0.4415380708783298</v>
      </c>
      <c r="M3109" s="99">
        <v>-4.070464846222465E-2</v>
      </c>
      <c r="N3109" s="99">
        <v>-14.374833388153233</v>
      </c>
      <c r="O3109" s="99">
        <v>-12.666068759669765</v>
      </c>
      <c r="P3109" s="99">
        <v>-2.3480454317804322</v>
      </c>
      <c r="Q3109" s="99">
        <v>-1.0668917438018488</v>
      </c>
      <c r="R3109" s="99">
        <v>-4.9433509491945332E-2</v>
      </c>
      <c r="S3109" s="99">
        <v>-16.130439444743992</v>
      </c>
      <c r="T3109" s="99">
        <v>-0.48538775702280951</v>
      </c>
      <c r="U3109" s="99">
        <v>-8.5226818638173807</v>
      </c>
      <c r="V3109" s="99">
        <v>-48.388249185375713</v>
      </c>
      <c r="W3109" s="99">
        <v>-9.1803833811177054</v>
      </c>
      <c r="X3109" s="99">
        <v>-66.576702187333609</v>
      </c>
      <c r="Y3109" s="99">
        <v>-3.4316198262529309</v>
      </c>
      <c r="Z3109" s="99">
        <v>-5.5861300239280876E-2</v>
      </c>
      <c r="AA3109" s="99">
        <v>-3.4874811264922116</v>
      </c>
      <c r="AB3109" s="99">
        <v>-6.2308786912402797E-2</v>
      </c>
      <c r="AC3109" s="99">
        <v>-1.347344080451933</v>
      </c>
      <c r="AD3109" s="99">
        <v>-0.266628394027149</v>
      </c>
    </row>
    <row r="3110" spans="4:30" hidden="1" outlineLevel="1" x14ac:dyDescent="0.2">
      <c r="D3110" s="86"/>
      <c r="F3110" s="91" t="s">
        <v>219</v>
      </c>
      <c r="G3110" s="86" t="s">
        <v>681</v>
      </c>
      <c r="H3110" s="92">
        <v>-2666.8453513470713</v>
      </c>
      <c r="I3110" s="99">
        <v>-1247.1199722901556</v>
      </c>
      <c r="J3110" s="99">
        <v>-326.72478413332544</v>
      </c>
      <c r="K3110" s="99">
        <v>-92.747801233065744</v>
      </c>
      <c r="L3110" s="99">
        <v>-29.938477407426866</v>
      </c>
      <c r="M3110" s="99">
        <v>-4.8596178041406608</v>
      </c>
      <c r="N3110" s="99">
        <v>-127.54589644463327</v>
      </c>
      <c r="O3110" s="99">
        <v>-26.320475002759892</v>
      </c>
      <c r="P3110" s="99">
        <v>-7.7938195989306198</v>
      </c>
      <c r="Q3110" s="99">
        <v>-16.930022950055552</v>
      </c>
      <c r="R3110" s="99">
        <v>-2.9750103929639109</v>
      </c>
      <c r="S3110" s="99">
        <v>-54.019327944709971</v>
      </c>
      <c r="T3110" s="99">
        <v>-0.18115486334718006</v>
      </c>
      <c r="U3110" s="99">
        <v>-4.6239099983065577</v>
      </c>
      <c r="V3110" s="99">
        <v>-24.897403127599851</v>
      </c>
      <c r="W3110" s="99">
        <v>-4.4625649025068332</v>
      </c>
      <c r="X3110" s="99">
        <v>-34.165032891760418</v>
      </c>
      <c r="Y3110" s="99">
        <v>-7.2861746702815813</v>
      </c>
      <c r="Z3110" s="99">
        <v>-0.13208294220836039</v>
      </c>
      <c r="AA3110" s="99">
        <v>-7.418257612489942</v>
      </c>
      <c r="AB3110" s="99">
        <v>-0.13677332539315115</v>
      </c>
      <c r="AC3110" s="99">
        <v>-774.83735879719666</v>
      </c>
      <c r="AD3110" s="99">
        <v>-94.877947907406835</v>
      </c>
    </row>
    <row r="3111" spans="4:30" collapsed="1" x14ac:dyDescent="0.2">
      <c r="D3111" s="86" t="s">
        <v>241</v>
      </c>
      <c r="E3111" s="104">
        <v>-52323</v>
      </c>
      <c r="F3111" s="102" t="s">
        <v>219</v>
      </c>
      <c r="G3111" s="86" t="s">
        <v>679</v>
      </c>
      <c r="H3111" s="92">
        <v>-52323</v>
      </c>
      <c r="I3111" s="99">
        <v>-28979.038291386354</v>
      </c>
      <c r="J3111" s="99">
        <v>-1675.6670665039283</v>
      </c>
      <c r="K3111" s="99">
        <v>-4891.4706195692015</v>
      </c>
      <c r="L3111" s="99">
        <v>-161.20138224037598</v>
      </c>
      <c r="M3111" s="99">
        <v>-13.789737254747958</v>
      </c>
      <c r="N3111" s="99">
        <v>-5066.4617390643252</v>
      </c>
      <c r="O3111" s="99">
        <v>-3588.4620330384737</v>
      </c>
      <c r="P3111" s="99">
        <v>-599.83134986984635</v>
      </c>
      <c r="Q3111" s="99">
        <v>-210.77971126264868</v>
      </c>
      <c r="R3111" s="99">
        <v>-10.939936739165343</v>
      </c>
      <c r="S3111" s="99">
        <v>-4410.0130309101341</v>
      </c>
      <c r="T3111" s="99">
        <v>-122.28735086304388</v>
      </c>
      <c r="U3111" s="99">
        <v>-1825.7845627058571</v>
      </c>
      <c r="V3111" s="99">
        <v>-6992.8556078650927</v>
      </c>
      <c r="W3111" s="99">
        <v>-1154.2282288191409</v>
      </c>
      <c r="X3111" s="99">
        <v>-10095.155750253136</v>
      </c>
      <c r="Y3111" s="99">
        <v>-1118.4081101891497</v>
      </c>
      <c r="Z3111" s="99">
        <v>-16.347302340226744</v>
      </c>
      <c r="AA3111" s="99">
        <v>-1134.7554125293764</v>
      </c>
      <c r="AB3111" s="99">
        <v>-14.372516392935362</v>
      </c>
      <c r="AC3111" s="99">
        <v>-841.0488286692015</v>
      </c>
      <c r="AD3111" s="99">
        <v>-106.4873642906154</v>
      </c>
    </row>
    <row r="3112" spans="4:30" hidden="1" outlineLevel="1" x14ac:dyDescent="0.2">
      <c r="D3112" s="86"/>
      <c r="F3112" s="91" t="s">
        <v>219</v>
      </c>
      <c r="G3112" s="86" t="s">
        <v>687</v>
      </c>
      <c r="H3112" s="92">
        <v>3788.0062579422247</v>
      </c>
      <c r="I3112" s="99">
        <v>1865.9074504066336</v>
      </c>
      <c r="J3112" s="99">
        <v>92.238472578845503</v>
      </c>
      <c r="K3112" s="99">
        <v>337.86423879701528</v>
      </c>
      <c r="L3112" s="99">
        <v>10.63476668490061</v>
      </c>
      <c r="M3112" s="99">
        <v>0.99729439023901956</v>
      </c>
      <c r="N3112" s="99">
        <v>349.49629987215491</v>
      </c>
      <c r="O3112" s="99">
        <v>256.82937990450694</v>
      </c>
      <c r="P3112" s="99">
        <v>47.854795930049555</v>
      </c>
      <c r="Q3112" s="99">
        <v>21.624691224466197</v>
      </c>
      <c r="R3112" s="99">
        <v>0.97243819209031157</v>
      </c>
      <c r="S3112" s="99">
        <v>327.28130525111294</v>
      </c>
      <c r="T3112" s="99">
        <v>8.9717080671120666</v>
      </c>
      <c r="U3112" s="99">
        <v>146.82047390213415</v>
      </c>
      <c r="V3112" s="99">
        <v>775.95032999966281</v>
      </c>
      <c r="W3112" s="99">
        <v>140.1237687923747</v>
      </c>
      <c r="X3112" s="99">
        <v>1071.8662807612839</v>
      </c>
      <c r="Y3112" s="99">
        <v>78.87189503168058</v>
      </c>
      <c r="Z3112" s="99">
        <v>1.3210740933429796</v>
      </c>
      <c r="AA3112" s="99">
        <v>80.192969125023566</v>
      </c>
      <c r="AB3112" s="99">
        <v>1.0234799471706828</v>
      </c>
      <c r="AC3112" s="99">
        <v>0</v>
      </c>
      <c r="AD3112" s="99">
        <v>0</v>
      </c>
    </row>
    <row r="3113" spans="4:30" hidden="1" outlineLevel="1" x14ac:dyDescent="0.2">
      <c r="D3113" s="86"/>
      <c r="F3113" s="91" t="s">
        <v>219</v>
      </c>
      <c r="G3113" s="86" t="s">
        <v>686</v>
      </c>
      <c r="H3113" s="92">
        <v>2007.7267181194893</v>
      </c>
      <c r="I3113" s="99">
        <v>988.97203083151624</v>
      </c>
      <c r="J3113" s="99">
        <v>48.88842130257764</v>
      </c>
      <c r="K3113" s="99">
        <v>179.07548539752622</v>
      </c>
      <c r="L3113" s="99">
        <v>5.6366604911157063</v>
      </c>
      <c r="M3113" s="99">
        <v>0.52858798448798761</v>
      </c>
      <c r="N3113" s="99">
        <v>185.24073387312993</v>
      </c>
      <c r="O3113" s="99">
        <v>136.12522602126174</v>
      </c>
      <c r="P3113" s="99">
        <v>25.364095473039129</v>
      </c>
      <c r="Q3113" s="99">
        <v>11.461562464796502</v>
      </c>
      <c r="R3113" s="99">
        <v>0.51541365220450741</v>
      </c>
      <c r="S3113" s="99">
        <v>173.46629761130188</v>
      </c>
      <c r="T3113" s="99">
        <v>4.7552028077414521</v>
      </c>
      <c r="U3113" s="99">
        <v>77.818083748470912</v>
      </c>
      <c r="V3113" s="99">
        <v>411.27075917774766</v>
      </c>
      <c r="W3113" s="99">
        <v>74.268682597392768</v>
      </c>
      <c r="X3113" s="99">
        <v>568.11272833135274</v>
      </c>
      <c r="Y3113" s="99">
        <v>41.803840907550089</v>
      </c>
      <c r="Z3113" s="99">
        <v>0.70019835586571366</v>
      </c>
      <c r="AA3113" s="99">
        <v>42.504039263415805</v>
      </c>
      <c r="AB3113" s="99">
        <v>0.54246690619523386</v>
      </c>
      <c r="AC3113" s="99">
        <v>0</v>
      </c>
      <c r="AD3113" s="99">
        <v>0</v>
      </c>
    </row>
    <row r="3114" spans="4:30" hidden="1" outlineLevel="1" x14ac:dyDescent="0.2">
      <c r="D3114" s="86"/>
      <c r="F3114" s="91" t="s">
        <v>219</v>
      </c>
      <c r="G3114" s="86" t="s">
        <v>685</v>
      </c>
      <c r="H3114" s="92">
        <v>441.03728521011834</v>
      </c>
      <c r="I3114" s="99">
        <v>214.72669060777659</v>
      </c>
      <c r="J3114" s="99">
        <v>10.362990984591846</v>
      </c>
      <c r="K3114" s="99">
        <v>37.700054499529742</v>
      </c>
      <c r="L3114" s="99">
        <v>1.1645192123382153</v>
      </c>
      <c r="M3114" s="99">
        <v>0.14503470913853539</v>
      </c>
      <c r="N3114" s="99">
        <v>39.00960842100649</v>
      </c>
      <c r="O3114" s="99">
        <v>28.482980419274206</v>
      </c>
      <c r="P3114" s="99">
        <v>5.2949528386509312</v>
      </c>
      <c r="Q3114" s="99">
        <v>3.1505600304028802</v>
      </c>
      <c r="R3114" s="99">
        <v>0</v>
      </c>
      <c r="S3114" s="99">
        <v>36.928493288328013</v>
      </c>
      <c r="T3114" s="99">
        <v>0.99457676945324713</v>
      </c>
      <c r="U3114" s="99">
        <v>16.281789564245749</v>
      </c>
      <c r="V3114" s="99">
        <v>113.43006830314438</v>
      </c>
      <c r="W3114" s="99">
        <v>0</v>
      </c>
      <c r="X3114" s="99">
        <v>130.70643463684337</v>
      </c>
      <c r="Y3114" s="99">
        <v>8.5725426245938809</v>
      </c>
      <c r="Z3114" s="99">
        <v>0.14290451845119762</v>
      </c>
      <c r="AA3114" s="99">
        <v>8.7154471430450791</v>
      </c>
      <c r="AB3114" s="99">
        <v>0.11447463095341384</v>
      </c>
      <c r="AC3114" s="99">
        <v>0.38923821747591952</v>
      </c>
      <c r="AD3114" s="99">
        <v>8.3907280097609949E-2</v>
      </c>
    </row>
    <row r="3115" spans="4:30" hidden="1" outlineLevel="1" x14ac:dyDescent="0.2">
      <c r="D3115" s="86"/>
      <c r="F3115" s="91" t="s">
        <v>219</v>
      </c>
      <c r="G3115" s="86" t="s">
        <v>684</v>
      </c>
      <c r="H3115" s="92">
        <v>2023.6190320650421</v>
      </c>
      <c r="I3115" s="99">
        <v>1352.4709075479843</v>
      </c>
      <c r="J3115" s="99">
        <v>63.751947906549475</v>
      </c>
      <c r="K3115" s="99">
        <v>231.48723552001925</v>
      </c>
      <c r="L3115" s="99">
        <v>7.1541601060163247</v>
      </c>
      <c r="M3115" s="99">
        <v>0</v>
      </c>
      <c r="N3115" s="99">
        <v>238.64139562603557</v>
      </c>
      <c r="O3115" s="99">
        <v>173.5749661308065</v>
      </c>
      <c r="P3115" s="99">
        <v>32.328349122419489</v>
      </c>
      <c r="Q3115" s="99">
        <v>0</v>
      </c>
      <c r="R3115" s="99">
        <v>0</v>
      </c>
      <c r="S3115" s="99">
        <v>205.903315253226</v>
      </c>
      <c r="T3115" s="99">
        <v>6.1878405764427544</v>
      </c>
      <c r="U3115" s="99">
        <v>99.79586636709432</v>
      </c>
      <c r="V3115" s="99">
        <v>0</v>
      </c>
      <c r="W3115" s="99">
        <v>0</v>
      </c>
      <c r="X3115" s="99">
        <v>105.98370694353707</v>
      </c>
      <c r="Y3115" s="99">
        <v>52.340829032761079</v>
      </c>
      <c r="Z3115" s="99">
        <v>0.87324991710698929</v>
      </c>
      <c r="AA3115" s="99">
        <v>53.214078949868068</v>
      </c>
      <c r="AB3115" s="99">
        <v>0.70747875270128635</v>
      </c>
      <c r="AC3115" s="99">
        <v>2.4237239170331191</v>
      </c>
      <c r="AD3115" s="99">
        <v>0.52247716810684386</v>
      </c>
    </row>
    <row r="3116" spans="4:30" hidden="1" outlineLevel="1" x14ac:dyDescent="0.2">
      <c r="D3116" s="86"/>
      <c r="F3116" s="91" t="s">
        <v>219</v>
      </c>
      <c r="G3116" s="86" t="s">
        <v>683</v>
      </c>
      <c r="H3116" s="92">
        <v>1041.3245812856637</v>
      </c>
      <c r="I3116" s="99">
        <v>778.59990101800736</v>
      </c>
      <c r="J3116" s="99">
        <v>37.536549375161968</v>
      </c>
      <c r="K3116" s="99">
        <v>113.26341234990852</v>
      </c>
      <c r="L3116" s="99">
        <v>0</v>
      </c>
      <c r="M3116" s="99">
        <v>0</v>
      </c>
      <c r="N3116" s="99">
        <v>113.26341234990852</v>
      </c>
      <c r="O3116" s="99">
        <v>72.171887197523446</v>
      </c>
      <c r="P3116" s="99">
        <v>0</v>
      </c>
      <c r="Q3116" s="99">
        <v>0</v>
      </c>
      <c r="R3116" s="99">
        <v>0</v>
      </c>
      <c r="S3116" s="99">
        <v>72.171887197523446</v>
      </c>
      <c r="T3116" s="99">
        <v>1.9513764228431218</v>
      </c>
      <c r="U3116" s="99">
        <v>0</v>
      </c>
      <c r="V3116" s="99">
        <v>0</v>
      </c>
      <c r="W3116" s="99">
        <v>0</v>
      </c>
      <c r="X3116" s="99">
        <v>1.9513764228431218</v>
      </c>
      <c r="Y3116" s="99">
        <v>26.620174264868623</v>
      </c>
      <c r="Z3116" s="99">
        <v>0</v>
      </c>
      <c r="AA3116" s="99">
        <v>26.620174264868623</v>
      </c>
      <c r="AB3116" s="99">
        <v>0.27623840468559613</v>
      </c>
      <c r="AC3116" s="99">
        <v>9.3793562944786295</v>
      </c>
      <c r="AD3116" s="99">
        <v>1.5256859581866002</v>
      </c>
    </row>
    <row r="3117" spans="4:30" hidden="1" outlineLevel="1" x14ac:dyDescent="0.2">
      <c r="D3117" s="86"/>
      <c r="F3117" s="91" t="s">
        <v>219</v>
      </c>
      <c r="G3117" s="86" t="s">
        <v>682</v>
      </c>
      <c r="H3117" s="92">
        <v>32.007069694522023</v>
      </c>
      <c r="I3117" s="99">
        <v>12.009919580648694</v>
      </c>
      <c r="J3117" s="99">
        <v>0.77832039446109191</v>
      </c>
      <c r="K3117" s="99">
        <v>2.6113492962516043</v>
      </c>
      <c r="L3117" s="99">
        <v>8.2994609007288833E-2</v>
      </c>
      <c r="M3117" s="99">
        <v>7.6511327260665373E-3</v>
      </c>
      <c r="N3117" s="99">
        <v>2.7019950379849598</v>
      </c>
      <c r="O3117" s="99">
        <v>2.3808035902251805</v>
      </c>
      <c r="P3117" s="99">
        <v>0.44135517500067944</v>
      </c>
      <c r="Q3117" s="99">
        <v>0.2005404946255219</v>
      </c>
      <c r="R3117" s="99">
        <v>9.2918709908316102E-3</v>
      </c>
      <c r="S3117" s="99">
        <v>3.0319911308422136</v>
      </c>
      <c r="T3117" s="99">
        <v>9.1236905191203324E-2</v>
      </c>
      <c r="U3117" s="99">
        <v>1.6019833750099179</v>
      </c>
      <c r="V3117" s="99">
        <v>9.0953964936676055</v>
      </c>
      <c r="W3117" s="99">
        <v>1.7256095895360095</v>
      </c>
      <c r="X3117" s="99">
        <v>12.514226363404736</v>
      </c>
      <c r="Y3117" s="99">
        <v>0.64503145827260622</v>
      </c>
      <c r="Z3117" s="99">
        <v>1.0500083860889617E-2</v>
      </c>
      <c r="AA3117" s="99">
        <v>0.65553154213349585</v>
      </c>
      <c r="AB3117" s="99">
        <v>1.1711998916030837E-2</v>
      </c>
      <c r="AC3117" s="99">
        <v>0.25325629324092197</v>
      </c>
      <c r="AD3117" s="99">
        <v>5.0117352889876537E-2</v>
      </c>
    </row>
    <row r="3118" spans="4:30" hidden="1" outlineLevel="1" x14ac:dyDescent="0.2">
      <c r="D3118" s="86"/>
      <c r="F3118" s="91" t="s">
        <v>219</v>
      </c>
      <c r="G3118" s="86" t="s">
        <v>681</v>
      </c>
      <c r="H3118" s="92">
        <v>501.27905568293966</v>
      </c>
      <c r="I3118" s="99">
        <v>234.41746320879309</v>
      </c>
      <c r="J3118" s="99">
        <v>61.413494102999742</v>
      </c>
      <c r="K3118" s="99">
        <v>17.433530667721683</v>
      </c>
      <c r="L3118" s="99">
        <v>5.6274473042838373</v>
      </c>
      <c r="M3118" s="99">
        <v>0.9134480267515892</v>
      </c>
      <c r="N3118" s="99">
        <v>23.974425998757109</v>
      </c>
      <c r="O3118" s="99">
        <v>4.9473820624227116</v>
      </c>
      <c r="P3118" s="99">
        <v>1.464981284625932</v>
      </c>
      <c r="Q3118" s="99">
        <v>3.1822864842191074</v>
      </c>
      <c r="R3118" s="99">
        <v>0.5592039297211564</v>
      </c>
      <c r="S3118" s="99">
        <v>10.153853760988907</v>
      </c>
      <c r="T3118" s="99">
        <v>3.4051145404879614E-2</v>
      </c>
      <c r="U3118" s="99">
        <v>0.86914272563394668</v>
      </c>
      <c r="V3118" s="99">
        <v>4.679891438945484</v>
      </c>
      <c r="W3118" s="99">
        <v>0.83881516381237131</v>
      </c>
      <c r="X3118" s="99">
        <v>6.4219004737966818</v>
      </c>
      <c r="Y3118" s="99">
        <v>1.3695607645245753</v>
      </c>
      <c r="Z3118" s="99">
        <v>2.4827241110395516E-2</v>
      </c>
      <c r="AA3118" s="99">
        <v>1.3943880056349709</v>
      </c>
      <c r="AB3118" s="99">
        <v>2.5708878604851434E-2</v>
      </c>
      <c r="AC3118" s="99">
        <v>145.64389319745484</v>
      </c>
      <c r="AD3118" s="99">
        <v>17.833928055909375</v>
      </c>
    </row>
    <row r="3119" spans="4:30" collapsed="1" x14ac:dyDescent="0.2">
      <c r="D3119" s="86" t="s">
        <v>344</v>
      </c>
      <c r="E3119" s="104">
        <v>9835</v>
      </c>
      <c r="F3119" s="104" t="s">
        <v>219</v>
      </c>
      <c r="G3119" s="86" t="s">
        <v>679</v>
      </c>
      <c r="H3119" s="92">
        <v>9834.9999999999982</v>
      </c>
      <c r="I3119" s="99">
        <v>5447.1043632013607</v>
      </c>
      <c r="J3119" s="99">
        <v>314.97019664518729</v>
      </c>
      <c r="K3119" s="99">
        <v>919.43530652797233</v>
      </c>
      <c r="L3119" s="99">
        <v>30.300548407661982</v>
      </c>
      <c r="M3119" s="99">
        <v>2.5920162433431981</v>
      </c>
      <c r="N3119" s="99">
        <v>952.32787117897749</v>
      </c>
      <c r="O3119" s="99">
        <v>674.51262532602084</v>
      </c>
      <c r="P3119" s="99">
        <v>112.74852982378569</v>
      </c>
      <c r="Q3119" s="99">
        <v>39.61964069851021</v>
      </c>
      <c r="R3119" s="99">
        <v>2.0563476450068068</v>
      </c>
      <c r="S3119" s="99">
        <v>828.93714349332356</v>
      </c>
      <c r="T3119" s="99">
        <v>22.985992694188724</v>
      </c>
      <c r="U3119" s="99">
        <v>343.18733968258897</v>
      </c>
      <c r="V3119" s="99">
        <v>1314.426445413168</v>
      </c>
      <c r="W3119" s="99">
        <v>216.95687614311584</v>
      </c>
      <c r="X3119" s="99">
        <v>1897.5566539330614</v>
      </c>
      <c r="Y3119" s="99">
        <v>210.22387408425143</v>
      </c>
      <c r="Z3119" s="99">
        <v>3.0727542097381653</v>
      </c>
      <c r="AA3119" s="99">
        <v>213.29662829398961</v>
      </c>
      <c r="AB3119" s="99">
        <v>2.7015595192270947</v>
      </c>
      <c r="AC3119" s="99">
        <v>158.08946791968344</v>
      </c>
      <c r="AD3119" s="99">
        <v>20.016115815190307</v>
      </c>
    </row>
    <row r="3120" spans="4:30" hidden="1" outlineLevel="1" x14ac:dyDescent="0.2">
      <c r="D3120" s="86"/>
      <c r="F3120" s="91" t="s">
        <v>209</v>
      </c>
      <c r="G3120" s="86" t="s">
        <v>687</v>
      </c>
      <c r="H3120" s="92">
        <v>12356.097196332774</v>
      </c>
      <c r="I3120" s="99">
        <v>6086.4033073457194</v>
      </c>
      <c r="J3120" s="99">
        <v>300.87266356434662</v>
      </c>
      <c r="K3120" s="99">
        <v>1102.0793233875854</v>
      </c>
      <c r="L3120" s="99">
        <v>34.689544280303515</v>
      </c>
      <c r="M3120" s="99">
        <v>3.2530744618792817</v>
      </c>
      <c r="N3120" s="99">
        <v>1140.0219421297684</v>
      </c>
      <c r="O3120" s="99">
        <v>837.75172607499007</v>
      </c>
      <c r="P3120" s="99">
        <v>156.09755358312844</v>
      </c>
      <c r="Q3120" s="99">
        <v>70.537577927693079</v>
      </c>
      <c r="R3120" s="99">
        <v>3.1719960318706724</v>
      </c>
      <c r="S3120" s="99">
        <v>1067.5588536176824</v>
      </c>
      <c r="T3120" s="99">
        <v>29.264813557773774</v>
      </c>
      <c r="U3120" s="99">
        <v>478.91368768010057</v>
      </c>
      <c r="V3120" s="99">
        <v>2531.0722961188303</v>
      </c>
      <c r="W3120" s="99">
        <v>457.06970601880408</v>
      </c>
      <c r="X3120" s="99">
        <v>3496.3205033755085</v>
      </c>
      <c r="Y3120" s="99">
        <v>257.27222573275509</v>
      </c>
      <c r="Z3120" s="99">
        <v>4.3092114398381263</v>
      </c>
      <c r="AA3120" s="99">
        <v>261.58143717259321</v>
      </c>
      <c r="AB3120" s="99">
        <v>3.338489127155865</v>
      </c>
      <c r="AC3120" s="99">
        <v>0</v>
      </c>
      <c r="AD3120" s="99">
        <v>0</v>
      </c>
    </row>
    <row r="3121" spans="4:30" hidden="1" outlineLevel="1" x14ac:dyDescent="0.2">
      <c r="D3121" s="86"/>
      <c r="F3121" s="91" t="s">
        <v>209</v>
      </c>
      <c r="G3121" s="86" t="s">
        <v>686</v>
      </c>
      <c r="H3121" s="92">
        <v>45.146932225442242</v>
      </c>
      <c r="I3121" s="99">
        <v>22.238610885563343</v>
      </c>
      <c r="J3121" s="99">
        <v>1.0993339996110867</v>
      </c>
      <c r="K3121" s="99">
        <v>4.0267974368806145</v>
      </c>
      <c r="L3121" s="99">
        <v>0.12674928658048748</v>
      </c>
      <c r="M3121" s="99">
        <v>1.188614251904478E-2</v>
      </c>
      <c r="N3121" s="99">
        <v>4.1654328659801472</v>
      </c>
      <c r="O3121" s="99">
        <v>3.0609924637109676</v>
      </c>
      <c r="P3121" s="99">
        <v>0.57035207478510697</v>
      </c>
      <c r="Q3121" s="99">
        <v>0.25773148263948342</v>
      </c>
      <c r="R3121" s="99">
        <v>1.1589896679733126E-2</v>
      </c>
      <c r="S3121" s="99">
        <v>3.9006659178152914</v>
      </c>
      <c r="T3121" s="99">
        <v>0.10692830699609149</v>
      </c>
      <c r="U3121" s="99">
        <v>1.7498635253490284</v>
      </c>
      <c r="V3121" s="99">
        <v>9.2480778999121274</v>
      </c>
      <c r="W3121" s="99">
        <v>1.6700495886401905</v>
      </c>
      <c r="X3121" s="99">
        <v>12.774919320897439</v>
      </c>
      <c r="Y3121" s="99">
        <v>0.94002592842120603</v>
      </c>
      <c r="Z3121" s="99">
        <v>1.5745074980246437E-2</v>
      </c>
      <c r="AA3121" s="99">
        <v>0.95577100340145249</v>
      </c>
      <c r="AB3121" s="99">
        <v>1.2198232173490456E-2</v>
      </c>
      <c r="AC3121" s="99">
        <v>0</v>
      </c>
      <c r="AD3121" s="99">
        <v>0</v>
      </c>
    </row>
    <row r="3122" spans="4:30" hidden="1" outlineLevel="1" x14ac:dyDescent="0.2">
      <c r="D3122" s="86"/>
      <c r="F3122" s="91" t="s">
        <v>209</v>
      </c>
      <c r="G3122" s="86" t="s">
        <v>685</v>
      </c>
      <c r="H3122" s="92">
        <v>9.9304524585180438</v>
      </c>
      <c r="I3122" s="99">
        <v>4.8348138902577267</v>
      </c>
      <c r="J3122" s="99">
        <v>0.23333444303130194</v>
      </c>
      <c r="K3122" s="99">
        <v>0.8488592947708683</v>
      </c>
      <c r="L3122" s="99">
        <v>2.6220464942427992E-2</v>
      </c>
      <c r="M3122" s="99">
        <v>3.2656202371848259E-3</v>
      </c>
      <c r="N3122" s="99">
        <v>0.87834537995048112</v>
      </c>
      <c r="O3122" s="99">
        <v>0.64132646471317822</v>
      </c>
      <c r="P3122" s="99">
        <v>0.11922184177527652</v>
      </c>
      <c r="Q3122" s="99">
        <v>7.0938416430523565E-2</v>
      </c>
      <c r="R3122" s="99">
        <v>0</v>
      </c>
      <c r="S3122" s="99">
        <v>0.83148672291897829</v>
      </c>
      <c r="T3122" s="99">
        <v>2.2394018956235273E-2</v>
      </c>
      <c r="U3122" s="99">
        <v>0.36660287605912423</v>
      </c>
      <c r="V3122" s="99">
        <v>2.5540060634877757</v>
      </c>
      <c r="W3122" s="99">
        <v>0</v>
      </c>
      <c r="X3122" s="99">
        <v>2.9430029585031354</v>
      </c>
      <c r="Y3122" s="99">
        <v>0.19302047658304416</v>
      </c>
      <c r="Z3122" s="99">
        <v>3.2176565886282006E-3</v>
      </c>
      <c r="AA3122" s="99">
        <v>0.19623813317167235</v>
      </c>
      <c r="AB3122" s="99">
        <v>2.5775255709904179E-3</v>
      </c>
      <c r="AC3122" s="99">
        <v>8.7641379613549435E-3</v>
      </c>
      <c r="AD3122" s="99">
        <v>1.8892671524039131E-3</v>
      </c>
    </row>
    <row r="3123" spans="4:30" hidden="1" outlineLevel="1" x14ac:dyDescent="0.2">
      <c r="D3123" s="86"/>
      <c r="F3123" s="91" t="s">
        <v>209</v>
      </c>
      <c r="G3123" s="86" t="s">
        <v>684</v>
      </c>
      <c r="H3123" s="92">
        <v>6362.4257786812705</v>
      </c>
      <c r="I3123" s="99">
        <v>4252.2805087075167</v>
      </c>
      <c r="J3123" s="99">
        <v>200.44140244513119</v>
      </c>
      <c r="K3123" s="99">
        <v>727.81503404090063</v>
      </c>
      <c r="L3123" s="99">
        <v>22.493271689030248</v>
      </c>
      <c r="M3123" s="99">
        <v>0</v>
      </c>
      <c r="N3123" s="99">
        <v>750.30830572993091</v>
      </c>
      <c r="O3123" s="99">
        <v>545.73406433987122</v>
      </c>
      <c r="P3123" s="99">
        <v>101.64300620793861</v>
      </c>
      <c r="Q3123" s="99">
        <v>0</v>
      </c>
      <c r="R3123" s="99">
        <v>0</v>
      </c>
      <c r="S3123" s="99">
        <v>647.37707054780981</v>
      </c>
      <c r="T3123" s="99">
        <v>19.455083083377502</v>
      </c>
      <c r="U3123" s="99">
        <v>313.76646627596261</v>
      </c>
      <c r="V3123" s="99">
        <v>0</v>
      </c>
      <c r="W3123" s="99">
        <v>0</v>
      </c>
      <c r="X3123" s="99">
        <v>333.22154935934009</v>
      </c>
      <c r="Y3123" s="99">
        <v>164.56389994304254</v>
      </c>
      <c r="Z3123" s="99">
        <v>2.7455700385279904</v>
      </c>
      <c r="AA3123" s="99">
        <v>167.30946998157054</v>
      </c>
      <c r="AB3123" s="99">
        <v>2.2243717729134591</v>
      </c>
      <c r="AC3123" s="99">
        <v>7.6203886629794315</v>
      </c>
      <c r="AD3123" s="99">
        <v>1.6427114740777577</v>
      </c>
    </row>
    <row r="3124" spans="4:30" hidden="1" outlineLevel="1" x14ac:dyDescent="0.2">
      <c r="D3124" s="86"/>
      <c r="F3124" s="91" t="s">
        <v>209</v>
      </c>
      <c r="G3124" s="86" t="s">
        <v>683</v>
      </c>
      <c r="H3124" s="92">
        <v>2625.8513741669458</v>
      </c>
      <c r="I3124" s="99">
        <v>1963.3528841604514</v>
      </c>
      <c r="J3124" s="99">
        <v>94.653868284335942</v>
      </c>
      <c r="K3124" s="99">
        <v>285.61016642346613</v>
      </c>
      <c r="L3124" s="99">
        <v>0</v>
      </c>
      <c r="M3124" s="99">
        <v>0</v>
      </c>
      <c r="N3124" s="99">
        <v>285.61016642346613</v>
      </c>
      <c r="O3124" s="99">
        <v>181.99190970778614</v>
      </c>
      <c r="P3124" s="99">
        <v>0</v>
      </c>
      <c r="Q3124" s="99">
        <v>0</v>
      </c>
      <c r="R3124" s="99">
        <v>0</v>
      </c>
      <c r="S3124" s="99">
        <v>181.99190970778614</v>
      </c>
      <c r="T3124" s="99">
        <v>4.9206794437842341</v>
      </c>
      <c r="U3124" s="99">
        <v>0</v>
      </c>
      <c r="V3124" s="99">
        <v>0</v>
      </c>
      <c r="W3124" s="99">
        <v>0</v>
      </c>
      <c r="X3124" s="99">
        <v>4.9206794437842341</v>
      </c>
      <c r="Y3124" s="99">
        <v>67.126640847819544</v>
      </c>
      <c r="Z3124" s="99">
        <v>0</v>
      </c>
      <c r="AA3124" s="99">
        <v>67.126640847819544</v>
      </c>
      <c r="AB3124" s="99">
        <v>0.6965753114612887</v>
      </c>
      <c r="AC3124" s="99">
        <v>23.651410959924075</v>
      </c>
      <c r="AD3124" s="99">
        <v>3.8472390279169653</v>
      </c>
    </row>
    <row r="3125" spans="4:30" hidden="1" outlineLevel="1" x14ac:dyDescent="0.2">
      <c r="D3125" s="86"/>
      <c r="F3125" s="91" t="s">
        <v>209</v>
      </c>
      <c r="G3125" s="86" t="s">
        <v>682</v>
      </c>
      <c r="H3125" s="92">
        <v>3252.7988108632412</v>
      </c>
      <c r="I3125" s="99">
        <v>1220.5382280647611</v>
      </c>
      <c r="J3125" s="99">
        <v>79.098764046086686</v>
      </c>
      <c r="K3125" s="99">
        <v>265.38492797575765</v>
      </c>
      <c r="L3125" s="99">
        <v>8.4345354967991018</v>
      </c>
      <c r="M3125" s="99">
        <v>0.77756557131393855</v>
      </c>
      <c r="N3125" s="99">
        <v>274.59702904387069</v>
      </c>
      <c r="O3125" s="99">
        <v>241.95514182008446</v>
      </c>
      <c r="P3125" s="99">
        <v>44.853827673461041</v>
      </c>
      <c r="Q3125" s="99">
        <v>20.380431219527338</v>
      </c>
      <c r="R3125" s="99">
        <v>0.9443097165138058</v>
      </c>
      <c r="S3125" s="99">
        <v>308.1337104295867</v>
      </c>
      <c r="T3125" s="99">
        <v>9.2721795386217831</v>
      </c>
      <c r="U3125" s="99">
        <v>162.80558223506443</v>
      </c>
      <c r="V3125" s="99">
        <v>924.34250249391664</v>
      </c>
      <c r="W3125" s="99">
        <v>175.36940664760724</v>
      </c>
      <c r="X3125" s="99">
        <v>1271.7896709152101</v>
      </c>
      <c r="Y3125" s="99">
        <v>65.55294128651876</v>
      </c>
      <c r="Z3125" s="99">
        <v>1.0670973826295507</v>
      </c>
      <c r="AA3125" s="99">
        <v>66.620038669148315</v>
      </c>
      <c r="AB3125" s="99">
        <v>1.1902612925986444</v>
      </c>
      <c r="AC3125" s="99">
        <v>25.73780659585637</v>
      </c>
      <c r="AD3125" s="99">
        <v>5.0933018061226907</v>
      </c>
    </row>
    <row r="3126" spans="4:30" hidden="1" outlineLevel="1" x14ac:dyDescent="0.2">
      <c r="D3126" s="86"/>
      <c r="F3126" s="91" t="s">
        <v>209</v>
      </c>
      <c r="G3126" s="86" t="s">
        <v>681</v>
      </c>
      <c r="H3126" s="92">
        <v>2451.7494552718103</v>
      </c>
      <c r="I3126" s="99">
        <v>1751.7774187355371</v>
      </c>
      <c r="J3126" s="99">
        <v>299.78679915605045</v>
      </c>
      <c r="K3126" s="99">
        <v>86.322440653115663</v>
      </c>
      <c r="L3126" s="99">
        <v>14.429910997146401</v>
      </c>
      <c r="M3126" s="99">
        <v>2.2798567392024598</v>
      </c>
      <c r="N3126" s="99">
        <v>103.03220838946451</v>
      </c>
      <c r="O3126" s="99">
        <v>16.107969141478051</v>
      </c>
      <c r="P3126" s="99">
        <v>4.1369726972243424</v>
      </c>
      <c r="Q3126" s="99">
        <v>7.9127376155151676</v>
      </c>
      <c r="R3126" s="99">
        <v>1.3810470433610167</v>
      </c>
      <c r="S3126" s="99">
        <v>29.53872649757858</v>
      </c>
      <c r="T3126" s="99">
        <v>0.11202692917775933</v>
      </c>
      <c r="U3126" s="99">
        <v>2.4628679424716875</v>
      </c>
      <c r="V3126" s="99">
        <v>11.642632111154262</v>
      </c>
      <c r="W3126" s="99">
        <v>2.0723421122680734</v>
      </c>
      <c r="X3126" s="99">
        <v>16.289869095071783</v>
      </c>
      <c r="Y3126" s="99">
        <v>4.408784105828893</v>
      </c>
      <c r="Z3126" s="99">
        <v>6.9847256254337048E-2</v>
      </c>
      <c r="AA3126" s="99">
        <v>4.4786313620832301</v>
      </c>
      <c r="AB3126" s="99">
        <v>0.12562802824311806</v>
      </c>
      <c r="AC3126" s="99">
        <v>193.3455735631776</v>
      </c>
      <c r="AD3126" s="99">
        <v>53.374600444603445</v>
      </c>
    </row>
    <row r="3127" spans="4:30" collapsed="1" x14ac:dyDescent="0.2">
      <c r="D3127" s="86" t="s">
        <v>343</v>
      </c>
      <c r="E3127" s="104">
        <v>27104</v>
      </c>
      <c r="F3127" s="102" t="s">
        <v>209</v>
      </c>
      <c r="G3127" s="86" t="s">
        <v>679</v>
      </c>
      <c r="H3127" s="92">
        <v>27104.000000000004</v>
      </c>
      <c r="I3127" s="99">
        <v>15301.425771789805</v>
      </c>
      <c r="J3127" s="99">
        <v>976.18616593859338</v>
      </c>
      <c r="K3127" s="99">
        <v>2472.0875492124774</v>
      </c>
      <c r="L3127" s="99">
        <v>80.200232214802199</v>
      </c>
      <c r="M3127" s="99">
        <v>6.3256485351519096</v>
      </c>
      <c r="N3127" s="99">
        <v>2558.6134299624314</v>
      </c>
      <c r="O3127" s="99">
        <v>1827.2431300126341</v>
      </c>
      <c r="P3127" s="99">
        <v>307.42093407831277</v>
      </c>
      <c r="Q3127" s="99">
        <v>99.159416661805594</v>
      </c>
      <c r="R3127" s="99">
        <v>5.5089426884252291</v>
      </c>
      <c r="S3127" s="99">
        <v>2239.3324234411775</v>
      </c>
      <c r="T3127" s="99">
        <v>63.154104878687377</v>
      </c>
      <c r="U3127" s="99">
        <v>960.06507053500752</v>
      </c>
      <c r="V3127" s="99">
        <v>3478.8595146873013</v>
      </c>
      <c r="W3127" s="99">
        <v>636.18150436731958</v>
      </c>
      <c r="X3127" s="99">
        <v>5138.2601944683156</v>
      </c>
      <c r="Y3127" s="99">
        <v>560.05753832096912</v>
      </c>
      <c r="Z3127" s="99">
        <v>8.2106888488188794</v>
      </c>
      <c r="AA3127" s="99">
        <v>568.26822716978802</v>
      </c>
      <c r="AB3127" s="99">
        <v>7.5901012901168556</v>
      </c>
      <c r="AC3127" s="99">
        <v>250.36394391989879</v>
      </c>
      <c r="AD3127" s="99">
        <v>63.959742019873261</v>
      </c>
    </row>
    <row r="3128" spans="4:30" hidden="1" outlineLevel="1" x14ac:dyDescent="0.2">
      <c r="D3128" s="86"/>
      <c r="F3128" s="91" t="s">
        <v>209</v>
      </c>
      <c r="G3128" s="86" t="s">
        <v>687</v>
      </c>
      <c r="H3128" s="92">
        <v>27777.057197083537</v>
      </c>
      <c r="I3128" s="99">
        <v>13682.505900231776</v>
      </c>
      <c r="J3128" s="99">
        <v>676.37515730664131</v>
      </c>
      <c r="K3128" s="99">
        <v>2477.5234376228218</v>
      </c>
      <c r="L3128" s="99">
        <v>77.983641622755812</v>
      </c>
      <c r="M3128" s="99">
        <v>7.3130563767992367</v>
      </c>
      <c r="N3128" s="99">
        <v>2562.8201356223767</v>
      </c>
      <c r="O3128" s="99">
        <v>1883.3032180296348</v>
      </c>
      <c r="P3128" s="99">
        <v>350.91425757724318</v>
      </c>
      <c r="Q3128" s="99">
        <v>158.57161897551163</v>
      </c>
      <c r="R3128" s="99">
        <v>7.1307884525498801</v>
      </c>
      <c r="S3128" s="99">
        <v>2399.9198830349396</v>
      </c>
      <c r="T3128" s="99">
        <v>65.788605183320314</v>
      </c>
      <c r="U3128" s="99">
        <v>1076.6193146412413</v>
      </c>
      <c r="V3128" s="99">
        <v>5689.9633292066283</v>
      </c>
      <c r="W3128" s="99">
        <v>1027.5130703007583</v>
      </c>
      <c r="X3128" s="99">
        <v>7859.8843193319481</v>
      </c>
      <c r="Y3128" s="99">
        <v>578.35942983037569</v>
      </c>
      <c r="Z3128" s="99">
        <v>9.6872993742907649</v>
      </c>
      <c r="AA3128" s="99">
        <v>588.04672920466646</v>
      </c>
      <c r="AB3128" s="99">
        <v>7.5050723511929602</v>
      </c>
      <c r="AC3128" s="99">
        <v>0</v>
      </c>
      <c r="AD3128" s="99">
        <v>0</v>
      </c>
    </row>
    <row r="3129" spans="4:30" hidden="1" outlineLevel="1" x14ac:dyDescent="0.2">
      <c r="D3129" s="86"/>
      <c r="F3129" s="91" t="s">
        <v>209</v>
      </c>
      <c r="G3129" s="86" t="s">
        <v>686</v>
      </c>
      <c r="H3129" s="92">
        <v>101.49231579945473</v>
      </c>
      <c r="I3129" s="99">
        <v>49.993388424891528</v>
      </c>
      <c r="J3129" s="99">
        <v>2.4713518274167328</v>
      </c>
      <c r="K3129" s="99">
        <v>9.0524201087135747</v>
      </c>
      <c r="L3129" s="99">
        <v>0.28493804533041922</v>
      </c>
      <c r="M3129" s="99">
        <v>2.6720578137098491E-2</v>
      </c>
      <c r="N3129" s="99">
        <v>9.3640787321810919</v>
      </c>
      <c r="O3129" s="99">
        <v>6.8812474840013635</v>
      </c>
      <c r="P3129" s="99">
        <v>1.2821768841769241</v>
      </c>
      <c r="Q3129" s="99">
        <v>0.57939185982535291</v>
      </c>
      <c r="R3129" s="99">
        <v>2.6054604286925145E-2</v>
      </c>
      <c r="S3129" s="99">
        <v>8.7688708322905651</v>
      </c>
      <c r="T3129" s="99">
        <v>0.24037959982212406</v>
      </c>
      <c r="U3129" s="99">
        <v>3.9337711947698368</v>
      </c>
      <c r="V3129" s="99">
        <v>20.790091297208747</v>
      </c>
      <c r="W3129" s="99">
        <v>3.7543459078156527</v>
      </c>
      <c r="X3129" s="99">
        <v>28.718587999616361</v>
      </c>
      <c r="Y3129" s="99">
        <v>2.113220183169735</v>
      </c>
      <c r="Z3129" s="99">
        <v>3.5395630298900374E-2</v>
      </c>
      <c r="AA3129" s="99">
        <v>2.1486158134686355</v>
      </c>
      <c r="AB3129" s="99">
        <v>2.7422169589837182E-2</v>
      </c>
      <c r="AC3129" s="99">
        <v>0</v>
      </c>
      <c r="AD3129" s="99">
        <v>0</v>
      </c>
    </row>
    <row r="3130" spans="4:30" hidden="1" outlineLevel="1" x14ac:dyDescent="0.2">
      <c r="D3130" s="86"/>
      <c r="F3130" s="91" t="s">
        <v>209</v>
      </c>
      <c r="G3130" s="86" t="s">
        <v>685</v>
      </c>
      <c r="H3130" s="92">
        <v>22.324099717752471</v>
      </c>
      <c r="I3130" s="99">
        <v>10.868877108445011</v>
      </c>
      <c r="J3130" s="99">
        <v>0.52454622743286083</v>
      </c>
      <c r="K3130" s="99">
        <v>1.9082735275119456</v>
      </c>
      <c r="L3130" s="99">
        <v>5.8944773812244687E-2</v>
      </c>
      <c r="M3130" s="99">
        <v>7.3412598388396038E-3</v>
      </c>
      <c r="N3130" s="99">
        <v>1.9745595611630298</v>
      </c>
      <c r="O3130" s="99">
        <v>1.4417304759975893</v>
      </c>
      <c r="P3130" s="99">
        <v>0.26801601391711088</v>
      </c>
      <c r="Q3130" s="99">
        <v>0.15947272179487276</v>
      </c>
      <c r="R3130" s="99">
        <v>0</v>
      </c>
      <c r="S3130" s="99">
        <v>1.8692192117095729</v>
      </c>
      <c r="T3130" s="99">
        <v>5.0342752694154794E-2</v>
      </c>
      <c r="U3130" s="99">
        <v>0.82413960452916535</v>
      </c>
      <c r="V3130" s="99">
        <v>5.7415194603886386</v>
      </c>
      <c r="W3130" s="99">
        <v>0</v>
      </c>
      <c r="X3130" s="99">
        <v>6.6160018176119584</v>
      </c>
      <c r="Y3130" s="99">
        <v>0.43391863410129367</v>
      </c>
      <c r="Z3130" s="99">
        <v>7.2334354191892301E-3</v>
      </c>
      <c r="AA3130" s="99">
        <v>0.44115206952048291</v>
      </c>
      <c r="AB3130" s="99">
        <v>5.7943923614970907E-3</v>
      </c>
      <c r="AC3130" s="99">
        <v>1.970217274658051E-2</v>
      </c>
      <c r="AD3130" s="99">
        <v>4.2471567614788524E-3</v>
      </c>
    </row>
    <row r="3131" spans="4:30" hidden="1" outlineLevel="1" x14ac:dyDescent="0.2">
      <c r="D3131" s="86"/>
      <c r="F3131" s="91" t="s">
        <v>209</v>
      </c>
      <c r="G3131" s="86" t="s">
        <v>684</v>
      </c>
      <c r="H3131" s="92">
        <v>14303.016717858194</v>
      </c>
      <c r="I3131" s="99">
        <v>9559.3161037506525</v>
      </c>
      <c r="J3131" s="99">
        <v>450.60120618300942</v>
      </c>
      <c r="K3131" s="99">
        <v>1636.160634561176</v>
      </c>
      <c r="L3131" s="99">
        <v>50.565877261079621</v>
      </c>
      <c r="M3131" s="99">
        <v>0</v>
      </c>
      <c r="N3131" s="99">
        <v>1686.7265118222556</v>
      </c>
      <c r="O3131" s="99">
        <v>1226.8344994942699</v>
      </c>
      <c r="P3131" s="99">
        <v>228.49800808942987</v>
      </c>
      <c r="Q3131" s="99">
        <v>0</v>
      </c>
      <c r="R3131" s="99">
        <v>0</v>
      </c>
      <c r="S3131" s="99">
        <v>1455.3325075836999</v>
      </c>
      <c r="T3131" s="99">
        <v>43.735893866339822</v>
      </c>
      <c r="U3131" s="99">
        <v>705.36100046711476</v>
      </c>
      <c r="V3131" s="99">
        <v>0</v>
      </c>
      <c r="W3131" s="99">
        <v>0</v>
      </c>
      <c r="X3131" s="99">
        <v>749.09689433345454</v>
      </c>
      <c r="Y3131" s="99">
        <v>369.94698153149074</v>
      </c>
      <c r="Z3131" s="99">
        <v>6.172163814106737</v>
      </c>
      <c r="AA3131" s="99">
        <v>376.11914534559747</v>
      </c>
      <c r="AB3131" s="99">
        <v>5.0004868836846956</v>
      </c>
      <c r="AC3131" s="99">
        <v>17.130973347992906</v>
      </c>
      <c r="AD3131" s="99">
        <v>3.692888607845036</v>
      </c>
    </row>
    <row r="3132" spans="4:30" hidden="1" outlineLevel="1" x14ac:dyDescent="0.2">
      <c r="D3132" s="86"/>
      <c r="F3132" s="91" t="s">
        <v>209</v>
      </c>
      <c r="G3132" s="86" t="s">
        <v>683</v>
      </c>
      <c r="H3132" s="92">
        <v>5903.0309208738981</v>
      </c>
      <c r="I3132" s="99">
        <v>4413.7047883995147</v>
      </c>
      <c r="J3132" s="99">
        <v>212.78611453781261</v>
      </c>
      <c r="K3132" s="99">
        <v>642.06438349867972</v>
      </c>
      <c r="L3132" s="99">
        <v>0</v>
      </c>
      <c r="M3132" s="99">
        <v>0</v>
      </c>
      <c r="N3132" s="99">
        <v>642.06438349867972</v>
      </c>
      <c r="O3132" s="99">
        <v>409.12592423277437</v>
      </c>
      <c r="P3132" s="99">
        <v>0</v>
      </c>
      <c r="Q3132" s="99">
        <v>0</v>
      </c>
      <c r="R3132" s="99">
        <v>0</v>
      </c>
      <c r="S3132" s="99">
        <v>409.12592423277437</v>
      </c>
      <c r="T3132" s="99">
        <v>11.061906699720231</v>
      </c>
      <c r="U3132" s="99">
        <v>0</v>
      </c>
      <c r="V3132" s="99">
        <v>0</v>
      </c>
      <c r="W3132" s="99">
        <v>0</v>
      </c>
      <c r="X3132" s="99">
        <v>11.061906699720231</v>
      </c>
      <c r="Y3132" s="99">
        <v>150.90368039767168</v>
      </c>
      <c r="Z3132" s="99">
        <v>0</v>
      </c>
      <c r="AA3132" s="99">
        <v>150.90368039767168</v>
      </c>
      <c r="AB3132" s="99">
        <v>1.5659323458769105</v>
      </c>
      <c r="AC3132" s="99">
        <v>53.169425959236044</v>
      </c>
      <c r="AD3132" s="99">
        <v>8.6487648026124777</v>
      </c>
    </row>
    <row r="3133" spans="4:30" hidden="1" outlineLevel="1" x14ac:dyDescent="0.2">
      <c r="D3133" s="86"/>
      <c r="F3133" s="91" t="s">
        <v>209</v>
      </c>
      <c r="G3133" s="86" t="s">
        <v>682</v>
      </c>
      <c r="H3133" s="92">
        <v>7312.4367010296683</v>
      </c>
      <c r="I3133" s="99">
        <v>2743.8243349400077</v>
      </c>
      <c r="J3133" s="99">
        <v>177.81754693374069</v>
      </c>
      <c r="K3133" s="99">
        <v>596.5971460482175</v>
      </c>
      <c r="L3133" s="99">
        <v>18.96121171618455</v>
      </c>
      <c r="M3133" s="99">
        <v>1.7480020596860091</v>
      </c>
      <c r="N3133" s="99">
        <v>617.30635982408796</v>
      </c>
      <c r="O3133" s="99">
        <v>543.9259425265484</v>
      </c>
      <c r="P3133" s="99">
        <v>100.8334037032045</v>
      </c>
      <c r="Q3133" s="99">
        <v>45.816117718308007</v>
      </c>
      <c r="R3133" s="99">
        <v>2.1228503297263392</v>
      </c>
      <c r="S3133" s="99">
        <v>692.69831427778718</v>
      </c>
      <c r="T3133" s="99">
        <v>20.844272855215607</v>
      </c>
      <c r="U3133" s="99">
        <v>365.9942049573757</v>
      </c>
      <c r="V3133" s="99">
        <v>2077.963142689523</v>
      </c>
      <c r="W3133" s="99">
        <v>394.23824219470771</v>
      </c>
      <c r="X3133" s="99">
        <v>2859.0398626968222</v>
      </c>
      <c r="Y3133" s="99">
        <v>147.36593364554582</v>
      </c>
      <c r="Z3133" s="99">
        <v>2.3988824756862881</v>
      </c>
      <c r="AA3133" s="99">
        <v>149.76481612123212</v>
      </c>
      <c r="AB3133" s="99">
        <v>2.6757604345974029</v>
      </c>
      <c r="AC3133" s="99">
        <v>57.859736337519351</v>
      </c>
      <c r="AD3133" s="99">
        <v>11.449969463874766</v>
      </c>
    </row>
    <row r="3134" spans="4:30" hidden="1" outlineLevel="1" x14ac:dyDescent="0.2">
      <c r="D3134" s="86"/>
      <c r="F3134" s="91" t="s">
        <v>209</v>
      </c>
      <c r="G3134" s="86" t="s">
        <v>681</v>
      </c>
      <c r="H3134" s="92">
        <v>5511.6420476374924</v>
      </c>
      <c r="I3134" s="99">
        <v>3938.0737124031511</v>
      </c>
      <c r="J3134" s="99">
        <v>673.93408572082762</v>
      </c>
      <c r="K3134" s="99">
        <v>194.05669389887066</v>
      </c>
      <c r="L3134" s="99">
        <v>32.439083049259423</v>
      </c>
      <c r="M3134" s="99">
        <v>5.1252195608155651</v>
      </c>
      <c r="N3134" s="99">
        <v>231.62099650894564</v>
      </c>
      <c r="O3134" s="99">
        <v>36.21143254720333</v>
      </c>
      <c r="P3134" s="99">
        <v>9.3000990043748661</v>
      </c>
      <c r="Q3134" s="99">
        <v>17.78818682301338</v>
      </c>
      <c r="R3134" s="99">
        <v>3.1046553054541803</v>
      </c>
      <c r="S3134" s="99">
        <v>66.404373680045751</v>
      </c>
      <c r="T3134" s="99">
        <v>0.25184152972734847</v>
      </c>
      <c r="U3134" s="99">
        <v>5.5366369024034237</v>
      </c>
      <c r="V3134" s="99">
        <v>26.173155887128846</v>
      </c>
      <c r="W3134" s="99">
        <v>4.6587174307336916</v>
      </c>
      <c r="X3134" s="99">
        <v>36.620351749993311</v>
      </c>
      <c r="Y3134" s="99">
        <v>9.9111431652988582</v>
      </c>
      <c r="Z3134" s="99">
        <v>0.15701974508681413</v>
      </c>
      <c r="AA3134" s="99">
        <v>10.068162910385672</v>
      </c>
      <c r="AB3134" s="99">
        <v>0.28241740661457443</v>
      </c>
      <c r="AC3134" s="99">
        <v>434.64946660190282</v>
      </c>
      <c r="AD3134" s="99">
        <v>119.98848065562767</v>
      </c>
    </row>
    <row r="3135" spans="4:30" collapsed="1" x14ac:dyDescent="0.2">
      <c r="D3135" s="86" t="s">
        <v>342</v>
      </c>
      <c r="E3135" s="104">
        <v>60931</v>
      </c>
      <c r="F3135" s="102" t="s">
        <v>209</v>
      </c>
      <c r="G3135" s="86" t="s">
        <v>679</v>
      </c>
      <c r="H3135" s="92">
        <v>60931.000000000007</v>
      </c>
      <c r="I3135" s="99">
        <v>34398.287105258438</v>
      </c>
      <c r="J3135" s="99">
        <v>2194.5100087368814</v>
      </c>
      <c r="K3135" s="99">
        <v>5557.3629892659919</v>
      </c>
      <c r="L3135" s="99">
        <v>180.2936964684221</v>
      </c>
      <c r="M3135" s="99">
        <v>14.220339835276748</v>
      </c>
      <c r="N3135" s="99">
        <v>5751.8770255696909</v>
      </c>
      <c r="O3135" s="99">
        <v>4107.7239947904291</v>
      </c>
      <c r="P3135" s="99">
        <v>691.09596127234636</v>
      </c>
      <c r="Q3135" s="99">
        <v>222.91478809845324</v>
      </c>
      <c r="R3135" s="99">
        <v>12.384348692017326</v>
      </c>
      <c r="S3135" s="99">
        <v>5034.119092853246</v>
      </c>
      <c r="T3135" s="99">
        <v>141.97324248683961</v>
      </c>
      <c r="U3135" s="99">
        <v>2158.2690677674345</v>
      </c>
      <c r="V3135" s="99">
        <v>7820.6312385408783</v>
      </c>
      <c r="W3135" s="99">
        <v>1430.1643758340153</v>
      </c>
      <c r="X3135" s="99">
        <v>11551.037924629169</v>
      </c>
      <c r="Y3135" s="99">
        <v>1259.0343073876538</v>
      </c>
      <c r="Z3135" s="99">
        <v>18.457994474888693</v>
      </c>
      <c r="AA3135" s="99">
        <v>1277.4923018625425</v>
      </c>
      <c r="AB3135" s="99">
        <v>17.062885983917877</v>
      </c>
      <c r="AC3135" s="99">
        <v>562.82930441939766</v>
      </c>
      <c r="AD3135" s="99">
        <v>143.78435068672141</v>
      </c>
    </row>
    <row r="3136" spans="4:30" hidden="1" outlineLevel="1" x14ac:dyDescent="0.2">
      <c r="D3136" s="86"/>
      <c r="F3136" s="91" t="s">
        <v>219</v>
      </c>
      <c r="G3136" s="86" t="s">
        <v>687</v>
      </c>
      <c r="H3136" s="92">
        <v>-401.71738963230717</v>
      </c>
      <c r="I3136" s="99">
        <v>-197.87915310362163</v>
      </c>
      <c r="J3136" s="99">
        <v>-9.781873604446961</v>
      </c>
      <c r="K3136" s="99">
        <v>-35.830442406231512</v>
      </c>
      <c r="L3136" s="99">
        <v>-1.1278151146264703</v>
      </c>
      <c r="M3136" s="99">
        <v>-0.10576289263033019</v>
      </c>
      <c r="N3136" s="99">
        <v>-37.064020413488315</v>
      </c>
      <c r="O3136" s="99">
        <v>-27.236710039695041</v>
      </c>
      <c r="P3136" s="99">
        <v>-5.0749925932935112</v>
      </c>
      <c r="Q3136" s="99">
        <v>-2.293294656544814</v>
      </c>
      <c r="R3136" s="99">
        <v>-0.10312689723947077</v>
      </c>
      <c r="S3136" s="99">
        <v>-34.708124186772835</v>
      </c>
      <c r="T3136" s="99">
        <v>-0.95144804412789896</v>
      </c>
      <c r="U3136" s="99">
        <v>-15.570285132681843</v>
      </c>
      <c r="V3136" s="99">
        <v>-82.289394427010507</v>
      </c>
      <c r="W3136" s="99">
        <v>-14.860100747376391</v>
      </c>
      <c r="X3136" s="99">
        <v>-113.67122835119665</v>
      </c>
      <c r="Y3136" s="99">
        <v>-8.3643504339647006</v>
      </c>
      <c r="Z3136" s="99">
        <v>-0.14009967253245834</v>
      </c>
      <c r="AA3136" s="99">
        <v>-8.504450106497158</v>
      </c>
      <c r="AB3136" s="99">
        <v>-0.10853986628358131</v>
      </c>
      <c r="AC3136" s="99">
        <v>0</v>
      </c>
      <c r="AD3136" s="99">
        <v>0</v>
      </c>
    </row>
    <row r="3137" spans="4:30" hidden="1" outlineLevel="1" x14ac:dyDescent="0.2">
      <c r="D3137" s="86"/>
      <c r="F3137" s="91" t="s">
        <v>219</v>
      </c>
      <c r="G3137" s="86" t="s">
        <v>686</v>
      </c>
      <c r="H3137" s="92">
        <v>-212.91906120982486</v>
      </c>
      <c r="I3137" s="99">
        <v>-104.88030789601133</v>
      </c>
      <c r="J3137" s="99">
        <v>-5.1846083801310101</v>
      </c>
      <c r="K3137" s="99">
        <v>-18.990923362442281</v>
      </c>
      <c r="L3137" s="99">
        <v>-0.59776684211832043</v>
      </c>
      <c r="M3137" s="99">
        <v>-5.6056661700149578E-2</v>
      </c>
      <c r="N3137" s="99">
        <v>-19.644746866260753</v>
      </c>
      <c r="O3137" s="99">
        <v>-14.436055997984342</v>
      </c>
      <c r="P3137" s="99">
        <v>-2.6898578117315517</v>
      </c>
      <c r="Q3137" s="99">
        <v>-1.2154966599677428</v>
      </c>
      <c r="R3137" s="99">
        <v>-5.4659526105673741E-2</v>
      </c>
      <c r="S3137" s="99">
        <v>-18.396069995789311</v>
      </c>
      <c r="T3137" s="99">
        <v>-0.5042884116394849</v>
      </c>
      <c r="U3137" s="99">
        <v>-8.2525939348912214</v>
      </c>
      <c r="V3137" s="99">
        <v>-43.61519083094975</v>
      </c>
      <c r="W3137" s="99">
        <v>-7.8761805743854243</v>
      </c>
      <c r="X3137" s="99">
        <v>-60.248253751865882</v>
      </c>
      <c r="Y3137" s="99">
        <v>-4.4332898898398314</v>
      </c>
      <c r="Z3137" s="99">
        <v>-7.4255911049104159E-2</v>
      </c>
      <c r="AA3137" s="99">
        <v>-4.507545800888936</v>
      </c>
      <c r="AB3137" s="99">
        <v>-5.7528518877644021E-2</v>
      </c>
      <c r="AC3137" s="99">
        <v>0</v>
      </c>
      <c r="AD3137" s="99">
        <v>0</v>
      </c>
    </row>
    <row r="3138" spans="4:30" hidden="1" outlineLevel="1" x14ac:dyDescent="0.2">
      <c r="D3138" s="86"/>
      <c r="F3138" s="91" t="s">
        <v>219</v>
      </c>
      <c r="G3138" s="86" t="s">
        <v>685</v>
      </c>
      <c r="H3138" s="92">
        <v>-46.771925620147783</v>
      </c>
      <c r="I3138" s="99">
        <v>-22.771727331358516</v>
      </c>
      <c r="J3138" s="99">
        <v>-1.0989933499673916</v>
      </c>
      <c r="K3138" s="99">
        <v>-3.9980840714803785</v>
      </c>
      <c r="L3138" s="99">
        <v>-0.12349705525864348</v>
      </c>
      <c r="M3138" s="99">
        <v>-1.5380905097253933E-2</v>
      </c>
      <c r="N3138" s="99">
        <v>-4.1369620318362754</v>
      </c>
      <c r="O3138" s="99">
        <v>-3.0206150053180472</v>
      </c>
      <c r="P3138" s="99">
        <v>-0.56152880637650449</v>
      </c>
      <c r="Q3138" s="99">
        <v>-0.33411633062635526</v>
      </c>
      <c r="R3138" s="99">
        <v>0</v>
      </c>
      <c r="S3138" s="99">
        <v>-3.9162601423209074</v>
      </c>
      <c r="T3138" s="99">
        <v>-0.10547468942956144</v>
      </c>
      <c r="U3138" s="99">
        <v>-1.7266808861726808</v>
      </c>
      <c r="V3138" s="99">
        <v>-12.029238560262286</v>
      </c>
      <c r="W3138" s="99">
        <v>0</v>
      </c>
      <c r="X3138" s="99">
        <v>-13.861394135864527</v>
      </c>
      <c r="Y3138" s="99">
        <v>-0.9091166199747247</v>
      </c>
      <c r="Z3138" s="99">
        <v>-1.515499875389925E-2</v>
      </c>
      <c r="AA3138" s="99">
        <v>-0.92427161872862396</v>
      </c>
      <c r="AB3138" s="99">
        <v>-1.2140014243458123E-2</v>
      </c>
      <c r="AC3138" s="99">
        <v>-4.127864370385196E-2</v>
      </c>
      <c r="AD3138" s="99">
        <v>-8.8983521242305217E-3</v>
      </c>
    </row>
    <row r="3139" spans="4:30" hidden="1" outlineLevel="1" x14ac:dyDescent="0.2">
      <c r="D3139" s="86"/>
      <c r="F3139" s="91" t="s">
        <v>219</v>
      </c>
      <c r="G3139" s="86" t="s">
        <v>684</v>
      </c>
      <c r="H3139" s="92">
        <v>-214.60443827593684</v>
      </c>
      <c r="I3139" s="99">
        <v>-143.42929909227735</v>
      </c>
      <c r="J3139" s="99">
        <v>-6.7608827317265989</v>
      </c>
      <c r="K3139" s="99">
        <v>-24.549180136998483</v>
      </c>
      <c r="L3139" s="99">
        <v>-0.75869740626080595</v>
      </c>
      <c r="M3139" s="99">
        <v>0</v>
      </c>
      <c r="N3139" s="99">
        <v>-25.307877543259288</v>
      </c>
      <c r="O3139" s="99">
        <v>-18.407594272946739</v>
      </c>
      <c r="P3139" s="99">
        <v>-3.428415672057298</v>
      </c>
      <c r="Q3139" s="99">
        <v>0</v>
      </c>
      <c r="R3139" s="99">
        <v>0</v>
      </c>
      <c r="S3139" s="99">
        <v>-21.836009945004037</v>
      </c>
      <c r="T3139" s="99">
        <v>-0.65621939209250568</v>
      </c>
      <c r="U3139" s="99">
        <v>-10.583333870958757</v>
      </c>
      <c r="V3139" s="99">
        <v>0</v>
      </c>
      <c r="W3139" s="99">
        <v>0</v>
      </c>
      <c r="X3139" s="99">
        <v>-11.239553263051263</v>
      </c>
      <c r="Y3139" s="99">
        <v>-5.550735605609538</v>
      </c>
      <c r="Z3139" s="99">
        <v>-9.2607998326648677E-2</v>
      </c>
      <c r="AA3139" s="99">
        <v>-5.6433436039361871</v>
      </c>
      <c r="AB3139" s="99">
        <v>-7.5027995838072362E-2</v>
      </c>
      <c r="AC3139" s="99">
        <v>-0.25703549013376137</v>
      </c>
      <c r="AD3139" s="99">
        <v>-5.5408610710263151E-2</v>
      </c>
    </row>
    <row r="3140" spans="4:30" hidden="1" outlineLevel="1" x14ac:dyDescent="0.2">
      <c r="D3140" s="86"/>
      <c r="F3140" s="91" t="s">
        <v>219</v>
      </c>
      <c r="G3140" s="86" t="s">
        <v>683</v>
      </c>
      <c r="H3140" s="92">
        <v>-110.43228655627325</v>
      </c>
      <c r="I3140" s="99">
        <v>-82.570380962052027</v>
      </c>
      <c r="J3140" s="99">
        <v>-3.9807443821346147</v>
      </c>
      <c r="K3140" s="99">
        <v>-12.011564726075708</v>
      </c>
      <c r="L3140" s="99">
        <v>0</v>
      </c>
      <c r="M3140" s="99">
        <v>0</v>
      </c>
      <c r="N3140" s="99">
        <v>-12.011564726075708</v>
      </c>
      <c r="O3140" s="99">
        <v>-7.65381579532455</v>
      </c>
      <c r="P3140" s="99">
        <v>0</v>
      </c>
      <c r="Q3140" s="99">
        <v>0</v>
      </c>
      <c r="R3140" s="99">
        <v>0</v>
      </c>
      <c r="S3140" s="99">
        <v>-7.65381579532455</v>
      </c>
      <c r="T3140" s="99">
        <v>-0.20694312242250901</v>
      </c>
      <c r="U3140" s="99">
        <v>0</v>
      </c>
      <c r="V3140" s="99">
        <v>0</v>
      </c>
      <c r="W3140" s="99">
        <v>0</v>
      </c>
      <c r="X3140" s="99">
        <v>-0.20694312242250901</v>
      </c>
      <c r="Y3140" s="99">
        <v>-2.8230647441035055</v>
      </c>
      <c r="Z3140" s="99">
        <v>0</v>
      </c>
      <c r="AA3140" s="99">
        <v>-2.8230647441035055</v>
      </c>
      <c r="AB3140" s="99">
        <v>-2.9295033664166425E-2</v>
      </c>
      <c r="AC3140" s="99">
        <v>-0.99467906610485113</v>
      </c>
      <c r="AD3140" s="99">
        <v>-0.16179872439131918</v>
      </c>
    </row>
    <row r="3141" spans="4:30" hidden="1" outlineLevel="1" x14ac:dyDescent="0.2">
      <c r="D3141" s="86"/>
      <c r="F3141" s="91" t="s">
        <v>219</v>
      </c>
      <c r="G3141" s="86" t="s">
        <v>682</v>
      </c>
      <c r="H3141" s="92">
        <v>-3.39434404589593</v>
      </c>
      <c r="I3141" s="99">
        <v>-1.2736498345314273</v>
      </c>
      <c r="J3141" s="99">
        <v>-8.2540739341425418E-2</v>
      </c>
      <c r="K3141" s="99">
        <v>-0.27693312821458294</v>
      </c>
      <c r="L3141" s="99">
        <v>-8.8015635174989587E-3</v>
      </c>
      <c r="M3141" s="99">
        <v>-8.1140126418783915E-4</v>
      </c>
      <c r="N3141" s="99">
        <v>-0.28654609299626971</v>
      </c>
      <c r="O3141" s="99">
        <v>-0.25248379711284835</v>
      </c>
      <c r="P3141" s="99">
        <v>-4.6805637775872766E-2</v>
      </c>
      <c r="Q3141" s="99">
        <v>-2.1267283771674566E-2</v>
      </c>
      <c r="R3141" s="99">
        <v>-9.8540126521986485E-4</v>
      </c>
      <c r="S3141" s="99">
        <v>-0.32154211992561554</v>
      </c>
      <c r="T3141" s="99">
        <v>-9.6756575612023457E-3</v>
      </c>
      <c r="U3141" s="99">
        <v>-0.16989005186937919</v>
      </c>
      <c r="V3141" s="99">
        <v>-0.96456517975549694</v>
      </c>
      <c r="W3141" s="99">
        <v>-0.18300058992232415</v>
      </c>
      <c r="X3141" s="99">
        <v>-1.3271314791084026</v>
      </c>
      <c r="Y3141" s="99">
        <v>-6.8405471375529062E-2</v>
      </c>
      <c r="Z3141" s="99">
        <v>-1.1135320251050198E-3</v>
      </c>
      <c r="AA3141" s="99">
        <v>-6.9519003400634077E-2</v>
      </c>
      <c r="AB3141" s="99">
        <v>-1.2420554010594981E-3</v>
      </c>
      <c r="AC3141" s="99">
        <v>-2.6857784834802403E-2</v>
      </c>
      <c r="AD3141" s="99">
        <v>-5.3149363562929571E-3</v>
      </c>
    </row>
    <row r="3142" spans="4:30" hidden="1" outlineLevel="1" x14ac:dyDescent="0.2">
      <c r="D3142" s="86"/>
      <c r="F3142" s="91" t="s">
        <v>219</v>
      </c>
      <c r="G3142" s="86" t="s">
        <v>681</v>
      </c>
      <c r="H3142" s="92">
        <v>-53.160554659614228</v>
      </c>
      <c r="I3142" s="99">
        <v>-24.859930262000123</v>
      </c>
      <c r="J3142" s="99">
        <v>-6.5128901219551327</v>
      </c>
      <c r="K3142" s="99">
        <v>-1.8488228252601642</v>
      </c>
      <c r="L3142" s="99">
        <v>-0.59678978529415783</v>
      </c>
      <c r="M3142" s="99">
        <v>-9.687100070176996E-2</v>
      </c>
      <c r="N3142" s="99">
        <v>-2.5424836112560918</v>
      </c>
      <c r="O3142" s="99">
        <v>-0.52466898740283563</v>
      </c>
      <c r="P3142" s="99">
        <v>-0.15536100456175364</v>
      </c>
      <c r="Q3142" s="99">
        <v>-0.33748091540828967</v>
      </c>
      <c r="R3142" s="99">
        <v>-5.9303477244450037E-2</v>
      </c>
      <c r="S3142" s="99">
        <v>-1.076814384617329</v>
      </c>
      <c r="T3142" s="99">
        <v>-3.6111179112648128E-3</v>
      </c>
      <c r="U3142" s="99">
        <v>-9.2172431401749508E-2</v>
      </c>
      <c r="V3142" s="99">
        <v>-0.49630165437927193</v>
      </c>
      <c r="W3142" s="99">
        <v>-8.8956198866934746E-2</v>
      </c>
      <c r="X3142" s="99">
        <v>-0.68104140255922097</v>
      </c>
      <c r="Y3142" s="99">
        <v>-0.14524167538374499</v>
      </c>
      <c r="Z3142" s="99">
        <v>-2.6329245020988838E-3</v>
      </c>
      <c r="AA3142" s="99">
        <v>-0.14787459988584387</v>
      </c>
      <c r="AB3142" s="99">
        <v>-2.7264220015109347E-3</v>
      </c>
      <c r="AC3142" s="99">
        <v>-15.445508958306599</v>
      </c>
      <c r="AD3142" s="99">
        <v>-1.8912848970323823</v>
      </c>
    </row>
    <row r="3143" spans="4:30" collapsed="1" x14ac:dyDescent="0.2">
      <c r="D3143" s="86" t="s">
        <v>239</v>
      </c>
      <c r="E3143" s="104">
        <v>-1043</v>
      </c>
      <c r="F3143" s="102" t="s">
        <v>219</v>
      </c>
      <c r="G3143" s="86" t="s">
        <v>679</v>
      </c>
      <c r="H3143" s="92">
        <v>-1043</v>
      </c>
      <c r="I3143" s="99">
        <v>-577.66444848185245</v>
      </c>
      <c r="J3143" s="99">
        <v>-33.402533309703138</v>
      </c>
      <c r="K3143" s="99">
        <v>-97.505950656703121</v>
      </c>
      <c r="L3143" s="99">
        <v>-3.2133677670758969</v>
      </c>
      <c r="M3143" s="99">
        <v>-0.2748828613936915</v>
      </c>
      <c r="N3143" s="99">
        <v>-100.99420128517271</v>
      </c>
      <c r="O3143" s="99">
        <v>-71.531943895784408</v>
      </c>
      <c r="P3143" s="99">
        <v>-11.956961525796491</v>
      </c>
      <c r="Q3143" s="99">
        <v>-4.201655846318876</v>
      </c>
      <c r="R3143" s="99">
        <v>-0.21807530185481441</v>
      </c>
      <c r="S3143" s="99">
        <v>-87.908636569754577</v>
      </c>
      <c r="T3143" s="99">
        <v>-2.4376604351844269</v>
      </c>
      <c r="U3143" s="99">
        <v>-36.394956307975626</v>
      </c>
      <c r="V3143" s="99">
        <v>-139.39469065235733</v>
      </c>
      <c r="W3143" s="99">
        <v>-23.008238110551076</v>
      </c>
      <c r="X3143" s="99">
        <v>-201.23554550606846</v>
      </c>
      <c r="Y3143" s="99">
        <v>-22.294204440251573</v>
      </c>
      <c r="Z3143" s="99">
        <v>-0.32586503718931431</v>
      </c>
      <c r="AA3143" s="99">
        <v>-22.620069477440886</v>
      </c>
      <c r="AB3143" s="99">
        <v>-0.28649990630949262</v>
      </c>
      <c r="AC3143" s="99">
        <v>-16.765359943083865</v>
      </c>
      <c r="AD3143" s="99">
        <v>-2.1227055206144883</v>
      </c>
    </row>
    <row r="3144" spans="4:30" hidden="1" outlineLevel="1" x14ac:dyDescent="0.2">
      <c r="D3144" s="86"/>
      <c r="F3144" s="91" t="s">
        <v>219</v>
      </c>
      <c r="G3144" s="86" t="s">
        <v>687</v>
      </c>
      <c r="H3144" s="92">
        <v>-106873.77249276305</v>
      </c>
      <c r="I3144" s="99">
        <v>-52644.202455895625</v>
      </c>
      <c r="J3144" s="99">
        <v>-2602.3910369215259</v>
      </c>
      <c r="K3144" s="99">
        <v>-9532.4092231696377</v>
      </c>
      <c r="L3144" s="99">
        <v>-300.04639850122936</v>
      </c>
      <c r="M3144" s="99">
        <v>-28.137391153259138</v>
      </c>
      <c r="N3144" s="99">
        <v>-9860.5930128241271</v>
      </c>
      <c r="O3144" s="99">
        <v>-7246.1138784608429</v>
      </c>
      <c r="P3144" s="99">
        <v>-1350.1621234633462</v>
      </c>
      <c r="Q3144" s="99">
        <v>-610.113123573699</v>
      </c>
      <c r="R3144" s="99">
        <v>-27.436105177183919</v>
      </c>
      <c r="S3144" s="99">
        <v>-9233.8252306750728</v>
      </c>
      <c r="T3144" s="99">
        <v>-253.12531752703515</v>
      </c>
      <c r="U3144" s="99">
        <v>-4142.352693371834</v>
      </c>
      <c r="V3144" s="99">
        <v>-21892.450378135887</v>
      </c>
      <c r="W3144" s="99">
        <v>-3953.4136870407438</v>
      </c>
      <c r="X3144" s="99">
        <v>-30241.342076075503</v>
      </c>
      <c r="Y3144" s="99">
        <v>-2225.2700739380566</v>
      </c>
      <c r="Z3144" s="99">
        <v>-37.272423138688019</v>
      </c>
      <c r="AA3144" s="99">
        <v>-2262.5424970767444</v>
      </c>
      <c r="AB3144" s="99">
        <v>-28.876183294439798</v>
      </c>
      <c r="AC3144" s="99">
        <v>0</v>
      </c>
      <c r="AD3144" s="99">
        <v>0</v>
      </c>
    </row>
    <row r="3145" spans="4:30" hidden="1" outlineLevel="1" x14ac:dyDescent="0.2">
      <c r="D3145" s="86"/>
      <c r="F3145" s="91" t="s">
        <v>219</v>
      </c>
      <c r="G3145" s="86" t="s">
        <v>686</v>
      </c>
      <c r="H3145" s="92">
        <v>-56645.4524857379</v>
      </c>
      <c r="I3145" s="99">
        <v>-27902.586381209028</v>
      </c>
      <c r="J3145" s="99">
        <v>-1379.3245470139145</v>
      </c>
      <c r="K3145" s="99">
        <v>-5052.3867655390313</v>
      </c>
      <c r="L3145" s="99">
        <v>-159.03119739662108</v>
      </c>
      <c r="M3145" s="99">
        <v>-14.913436818677761</v>
      </c>
      <c r="N3145" s="99">
        <v>-5226.3313997543301</v>
      </c>
      <c r="O3145" s="99">
        <v>-3840.599894949848</v>
      </c>
      <c r="P3145" s="99">
        <v>-715.6156522673964</v>
      </c>
      <c r="Q3145" s="99">
        <v>-323.37338849584779</v>
      </c>
      <c r="R3145" s="99">
        <v>-14.541739810982321</v>
      </c>
      <c r="S3145" s="99">
        <v>-4894.1306755240739</v>
      </c>
      <c r="T3145" s="99">
        <v>-134.16199140800342</v>
      </c>
      <c r="U3145" s="99">
        <v>-2195.5381306246268</v>
      </c>
      <c r="V3145" s="99">
        <v>-11603.480711556662</v>
      </c>
      <c r="W3145" s="99">
        <v>-2095.3962973553371</v>
      </c>
      <c r="X3145" s="99">
        <v>-16028.57713094463</v>
      </c>
      <c r="Y3145" s="99">
        <v>-1179.442133473189</v>
      </c>
      <c r="Z3145" s="99">
        <v>-19.755204899067614</v>
      </c>
      <c r="AA3145" s="99">
        <v>-1199.1973383722566</v>
      </c>
      <c r="AB3145" s="99">
        <v>-15.305012919660994</v>
      </c>
      <c r="AC3145" s="99">
        <v>0</v>
      </c>
      <c r="AD3145" s="99">
        <v>0</v>
      </c>
    </row>
    <row r="3146" spans="4:30" hidden="1" outlineLevel="1" x14ac:dyDescent="0.2">
      <c r="D3146" s="86"/>
      <c r="F3146" s="91" t="s">
        <v>219</v>
      </c>
      <c r="G3146" s="86" t="s">
        <v>685</v>
      </c>
      <c r="H3146" s="92">
        <v>-12443.305335503212</v>
      </c>
      <c r="I3146" s="99">
        <v>-6058.2401182742315</v>
      </c>
      <c r="J3146" s="99">
        <v>-292.37859322689525</v>
      </c>
      <c r="K3146" s="99">
        <v>-1063.6590261960866</v>
      </c>
      <c r="L3146" s="99">
        <v>-32.855426545809117</v>
      </c>
      <c r="M3146" s="99">
        <v>-4.0919696147614726</v>
      </c>
      <c r="N3146" s="99">
        <v>-1100.6064223566573</v>
      </c>
      <c r="O3146" s="99">
        <v>-803.61101908500711</v>
      </c>
      <c r="P3146" s="99">
        <v>-149.39035115145273</v>
      </c>
      <c r="Q3146" s="99">
        <v>-88.889038978774991</v>
      </c>
      <c r="R3146" s="99">
        <v>0</v>
      </c>
      <c r="S3146" s="99">
        <v>-1041.8904092152347</v>
      </c>
      <c r="T3146" s="99">
        <v>-28.060716943713871</v>
      </c>
      <c r="U3146" s="99">
        <v>-459.36995748510816</v>
      </c>
      <c r="V3146" s="99">
        <v>-3200.2849225107379</v>
      </c>
      <c r="W3146" s="99">
        <v>0</v>
      </c>
      <c r="X3146" s="99">
        <v>-3687.7155969395599</v>
      </c>
      <c r="Y3146" s="99">
        <v>-241.86337290875028</v>
      </c>
      <c r="Z3146" s="99">
        <v>-4.0318689973436932</v>
      </c>
      <c r="AA3146" s="99">
        <v>-245.89524190609399</v>
      </c>
      <c r="AB3146" s="99">
        <v>-3.2297559274240144</v>
      </c>
      <c r="AC3146" s="99">
        <v>-10.981860606167066</v>
      </c>
      <c r="AD3146" s="99">
        <v>-2.3673370509450944</v>
      </c>
    </row>
    <row r="3147" spans="4:30" hidden="1" outlineLevel="1" x14ac:dyDescent="0.2">
      <c r="D3147" s="86"/>
      <c r="F3147" s="91" t="s">
        <v>219</v>
      </c>
      <c r="G3147" s="86" t="s">
        <v>684</v>
      </c>
      <c r="H3147" s="92">
        <v>-57093.83388464382</v>
      </c>
      <c r="I3147" s="99">
        <v>-38158.244267232316</v>
      </c>
      <c r="J3147" s="99">
        <v>-1798.6800212511603</v>
      </c>
      <c r="K3147" s="99">
        <v>-6531.1175482019298</v>
      </c>
      <c r="L3147" s="99">
        <v>-201.84551647560974</v>
      </c>
      <c r="M3147" s="99">
        <v>0</v>
      </c>
      <c r="N3147" s="99">
        <v>-6732.9630646775395</v>
      </c>
      <c r="O3147" s="99">
        <v>-4897.1966194111283</v>
      </c>
      <c r="P3147" s="99">
        <v>-912.10319991735673</v>
      </c>
      <c r="Q3147" s="99">
        <v>0</v>
      </c>
      <c r="R3147" s="99">
        <v>0</v>
      </c>
      <c r="S3147" s="99">
        <v>-5809.2998193284848</v>
      </c>
      <c r="T3147" s="99">
        <v>-174.58204156913965</v>
      </c>
      <c r="U3147" s="99">
        <v>-2815.6132782180039</v>
      </c>
      <c r="V3147" s="99">
        <v>0</v>
      </c>
      <c r="W3147" s="99">
        <v>0</v>
      </c>
      <c r="X3147" s="99">
        <v>-2990.1953197871435</v>
      </c>
      <c r="Y3147" s="99">
        <v>-1476.7298344350393</v>
      </c>
      <c r="Z3147" s="99">
        <v>-24.637634316083538</v>
      </c>
      <c r="AA3147" s="99">
        <v>-1501.3674687511227</v>
      </c>
      <c r="AB3147" s="99">
        <v>-19.960612024103543</v>
      </c>
      <c r="AC3147" s="99">
        <v>-68.382283675260183</v>
      </c>
      <c r="AD3147" s="99">
        <v>-14.741027916687671</v>
      </c>
    </row>
    <row r="3148" spans="4:30" hidden="1" outlineLevel="1" x14ac:dyDescent="0.2">
      <c r="D3148" s="86"/>
      <c r="F3148" s="91" t="s">
        <v>219</v>
      </c>
      <c r="G3148" s="86" t="s">
        <v>683</v>
      </c>
      <c r="H3148" s="92">
        <v>-29379.646920621108</v>
      </c>
      <c r="I3148" s="99">
        <v>-21967.204650155436</v>
      </c>
      <c r="J3148" s="99">
        <v>-1059.0459373379454</v>
      </c>
      <c r="K3148" s="99">
        <v>-3195.5829370287051</v>
      </c>
      <c r="L3148" s="99">
        <v>0</v>
      </c>
      <c r="M3148" s="99">
        <v>0</v>
      </c>
      <c r="N3148" s="99">
        <v>-3195.5829370287051</v>
      </c>
      <c r="O3148" s="99">
        <v>-2036.2378854441483</v>
      </c>
      <c r="P3148" s="99">
        <v>0</v>
      </c>
      <c r="Q3148" s="99">
        <v>0</v>
      </c>
      <c r="R3148" s="99">
        <v>0</v>
      </c>
      <c r="S3148" s="99">
        <v>-2036.2378854441483</v>
      </c>
      <c r="T3148" s="99">
        <v>-55.055600667346738</v>
      </c>
      <c r="U3148" s="99">
        <v>0</v>
      </c>
      <c r="V3148" s="99">
        <v>0</v>
      </c>
      <c r="W3148" s="99">
        <v>0</v>
      </c>
      <c r="X3148" s="99">
        <v>-55.055600667346738</v>
      </c>
      <c r="Y3148" s="99">
        <v>-751.05431574624049</v>
      </c>
      <c r="Z3148" s="99">
        <v>0</v>
      </c>
      <c r="AA3148" s="99">
        <v>-751.05431574624049</v>
      </c>
      <c r="AB3148" s="99">
        <v>-7.7937147950145995</v>
      </c>
      <c r="AC3148" s="99">
        <v>-264.62659311688043</v>
      </c>
      <c r="AD3148" s="99">
        <v>-43.045286329388333</v>
      </c>
    </row>
    <row r="3149" spans="4:30" hidden="1" outlineLevel="1" x14ac:dyDescent="0.2">
      <c r="D3149" s="86"/>
      <c r="F3149" s="91" t="s">
        <v>219</v>
      </c>
      <c r="G3149" s="86" t="s">
        <v>682</v>
      </c>
      <c r="H3149" s="92">
        <v>-903.03871001274626</v>
      </c>
      <c r="I3149" s="99">
        <v>-338.84458617972149</v>
      </c>
      <c r="J3149" s="99">
        <v>-21.959318728607293</v>
      </c>
      <c r="K3149" s="99">
        <v>-73.675894806556954</v>
      </c>
      <c r="L3149" s="99">
        <v>-2.3415871984301493</v>
      </c>
      <c r="M3149" s="99">
        <v>-0.21586696604925215</v>
      </c>
      <c r="N3149" s="99">
        <v>-76.233348971036349</v>
      </c>
      <c r="O3149" s="99">
        <v>-67.171341313966806</v>
      </c>
      <c r="P3149" s="99">
        <v>-12.45227419110712</v>
      </c>
      <c r="Q3149" s="99">
        <v>-5.6579946649394071</v>
      </c>
      <c r="R3149" s="99">
        <v>-0.26215830668814816</v>
      </c>
      <c r="S3149" s="99">
        <v>-85.543768476701487</v>
      </c>
      <c r="T3149" s="99">
        <v>-2.5741330885882543</v>
      </c>
      <c r="U3149" s="99">
        <v>-45.197920779308802</v>
      </c>
      <c r="V3149" s="99">
        <v>-256.61502896348497</v>
      </c>
      <c r="W3149" s="99">
        <v>-48.6858769825756</v>
      </c>
      <c r="X3149" s="99">
        <v>-353.07295981395765</v>
      </c>
      <c r="Y3149" s="99">
        <v>-18.198741139237349</v>
      </c>
      <c r="Z3149" s="99">
        <v>-0.2962464941420816</v>
      </c>
      <c r="AA3149" s="99">
        <v>-18.494987633379431</v>
      </c>
      <c r="AB3149" s="99">
        <v>-0.33043913403335728</v>
      </c>
      <c r="AC3149" s="99">
        <v>-7.1453037886199811</v>
      </c>
      <c r="AD3149" s="99">
        <v>-1.4139972866892447</v>
      </c>
    </row>
    <row r="3150" spans="4:30" hidden="1" outlineLevel="1" x14ac:dyDescent="0.2">
      <c r="D3150" s="86"/>
      <c r="F3150" s="91" t="s">
        <v>219</v>
      </c>
      <c r="G3150" s="86" t="s">
        <v>681</v>
      </c>
      <c r="H3150" s="92">
        <v>-14142.950170718197</v>
      </c>
      <c r="I3150" s="99">
        <v>-6613.7901907577352</v>
      </c>
      <c r="J3150" s="99">
        <v>-1732.7035252352389</v>
      </c>
      <c r="K3150" s="99">
        <v>-491.86486596245533</v>
      </c>
      <c r="L3150" s="99">
        <v>-158.77125906327279</v>
      </c>
      <c r="M3150" s="99">
        <v>-25.771772786892168</v>
      </c>
      <c r="N3150" s="99">
        <v>-676.40789781262026</v>
      </c>
      <c r="O3150" s="99">
        <v>-139.58408433606292</v>
      </c>
      <c r="P3150" s="99">
        <v>-41.332581273062829</v>
      </c>
      <c r="Q3150" s="99">
        <v>-89.784160469149597</v>
      </c>
      <c r="R3150" s="99">
        <v>-15.777226723628461</v>
      </c>
      <c r="S3150" s="99">
        <v>-286.4780528019038</v>
      </c>
      <c r="T3150" s="99">
        <v>-0.96070970302356928</v>
      </c>
      <c r="U3150" s="99">
        <v>-24.521755139233228</v>
      </c>
      <c r="V3150" s="99">
        <v>-132.03717704742965</v>
      </c>
      <c r="W3150" s="99">
        <v>-23.666101604980621</v>
      </c>
      <c r="X3150" s="99">
        <v>-181.18574349466707</v>
      </c>
      <c r="Y3150" s="99">
        <v>-38.640412817672413</v>
      </c>
      <c r="Z3150" s="99">
        <v>-0.70046899011639741</v>
      </c>
      <c r="AA3150" s="99">
        <v>-39.340881807788811</v>
      </c>
      <c r="AB3150" s="99">
        <v>-0.72534326924569248</v>
      </c>
      <c r="AC3150" s="99">
        <v>-4109.156967180088</v>
      </c>
      <c r="AD3150" s="99">
        <v>-503.16156835890649</v>
      </c>
    </row>
    <row r="3151" spans="4:30" collapsed="1" x14ac:dyDescent="0.2">
      <c r="D3151" s="86" t="s">
        <v>238</v>
      </c>
      <c r="E3151" s="104">
        <v>-277482</v>
      </c>
      <c r="F3151" s="102" t="s">
        <v>219</v>
      </c>
      <c r="G3151" s="86" t="s">
        <v>679</v>
      </c>
      <c r="H3151" s="92">
        <v>-277482</v>
      </c>
      <c r="I3151" s="99">
        <v>-153683.1126497041</v>
      </c>
      <c r="J3151" s="99">
        <v>-8886.4829797152888</v>
      </c>
      <c r="K3151" s="99">
        <v>-25940.696260904406</v>
      </c>
      <c r="L3151" s="99">
        <v>-854.89138518097229</v>
      </c>
      <c r="M3151" s="99">
        <v>-73.130437339639798</v>
      </c>
      <c r="N3151" s="99">
        <v>-26868.718083425021</v>
      </c>
      <c r="O3151" s="99">
        <v>-19030.514723001008</v>
      </c>
      <c r="P3151" s="99">
        <v>-3181.0561822637214</v>
      </c>
      <c r="Q3151" s="99">
        <v>-1117.8177061824108</v>
      </c>
      <c r="R3151" s="99">
        <v>-58.017230018482849</v>
      </c>
      <c r="S3151" s="99">
        <v>-23387.405841465621</v>
      </c>
      <c r="T3151" s="99">
        <v>-648.52051090685063</v>
      </c>
      <c r="U3151" s="99">
        <v>-9682.5937356181148</v>
      </c>
      <c r="V3151" s="99">
        <v>-37084.8682182142</v>
      </c>
      <c r="W3151" s="99">
        <v>-6121.1619629836368</v>
      </c>
      <c r="X3151" s="99">
        <v>-53537.1444277228</v>
      </c>
      <c r="Y3151" s="99">
        <v>-5931.1988844581856</v>
      </c>
      <c r="Z3151" s="99">
        <v>-86.693846835441335</v>
      </c>
      <c r="AA3151" s="99">
        <v>-6017.8927312936266</v>
      </c>
      <c r="AB3151" s="99">
        <v>-76.22106136392199</v>
      </c>
      <c r="AC3151" s="99">
        <v>-4460.2930083670162</v>
      </c>
      <c r="AD3151" s="99">
        <v>-564.72921694261686</v>
      </c>
    </row>
    <row r="3152" spans="4:30" hidden="1" outlineLevel="1" x14ac:dyDescent="0.2">
      <c r="D3152" s="86"/>
      <c r="F3152" s="91" t="s">
        <v>219</v>
      </c>
      <c r="G3152" s="86" t="s">
        <v>687</v>
      </c>
      <c r="H3152" s="92">
        <v>-119216.47188696911</v>
      </c>
      <c r="I3152" s="99">
        <v>-58724.006233804219</v>
      </c>
      <c r="J3152" s="99">
        <v>-2902.9374621641987</v>
      </c>
      <c r="K3152" s="99">
        <v>-10633.293554281905</v>
      </c>
      <c r="L3152" s="99">
        <v>-334.69832866740376</v>
      </c>
      <c r="M3152" s="99">
        <v>-31.386938283874251</v>
      </c>
      <c r="N3152" s="99">
        <v>-10999.378821233184</v>
      </c>
      <c r="O3152" s="99">
        <v>-8082.957224512681</v>
      </c>
      <c r="P3152" s="99">
        <v>-1506.0904193834649</v>
      </c>
      <c r="Q3152" s="99">
        <v>-680.57421711505572</v>
      </c>
      <c r="R3152" s="99">
        <v>-30.604661791695978</v>
      </c>
      <c r="S3152" s="99">
        <v>-10300.226522802897</v>
      </c>
      <c r="T3152" s="99">
        <v>-282.35839904393129</v>
      </c>
      <c r="U3152" s="99">
        <v>-4620.7470916095353</v>
      </c>
      <c r="V3152" s="99">
        <v>-24420.77821496041</v>
      </c>
      <c r="W3152" s="99">
        <v>-4409.9877891983888</v>
      </c>
      <c r="X3152" s="99">
        <v>-33733.871494812265</v>
      </c>
      <c r="Y3152" s="99">
        <v>-2482.2633376071199</v>
      </c>
      <c r="Z3152" s="99">
        <v>-41.576962070591335</v>
      </c>
      <c r="AA3152" s="99">
        <v>-2523.8402996777113</v>
      </c>
      <c r="AB3152" s="99">
        <v>-32.211052474615876</v>
      </c>
      <c r="AC3152" s="99">
        <v>0</v>
      </c>
      <c r="AD3152" s="99">
        <v>0</v>
      </c>
    </row>
    <row r="3153" spans="4:30" hidden="1" outlineLevel="1" x14ac:dyDescent="0.2">
      <c r="D3153" s="86"/>
      <c r="F3153" s="91" t="s">
        <v>219</v>
      </c>
      <c r="G3153" s="86" t="s">
        <v>686</v>
      </c>
      <c r="H3153" s="92">
        <v>-63187.354916735072</v>
      </c>
      <c r="I3153" s="99">
        <v>-31125.01624394688</v>
      </c>
      <c r="J3153" s="99">
        <v>-1538.6207695927048</v>
      </c>
      <c r="K3153" s="99">
        <v>-5635.8796994535332</v>
      </c>
      <c r="L3153" s="99">
        <v>-177.39748332425646</v>
      </c>
      <c r="M3153" s="99">
        <v>-16.635768343934707</v>
      </c>
      <c r="N3153" s="99">
        <v>-5829.9129511217243</v>
      </c>
      <c r="O3153" s="99">
        <v>-4284.1452933308701</v>
      </c>
      <c r="P3153" s="99">
        <v>-798.2610822144236</v>
      </c>
      <c r="Q3153" s="99">
        <v>-360.71931943096405</v>
      </c>
      <c r="R3153" s="99">
        <v>-16.22114457951772</v>
      </c>
      <c r="S3153" s="99">
        <v>-5459.3468395557747</v>
      </c>
      <c r="T3153" s="99">
        <v>-149.65616824347697</v>
      </c>
      <c r="U3153" s="99">
        <v>-2449.0976946107476</v>
      </c>
      <c r="V3153" s="99">
        <v>-12943.550131852555</v>
      </c>
      <c r="W3153" s="99">
        <v>-2337.3906239965213</v>
      </c>
      <c r="X3153" s="99">
        <v>-17879.694618703299</v>
      </c>
      <c r="Y3153" s="99">
        <v>-1315.6542214979322</v>
      </c>
      <c r="Z3153" s="99">
        <v>-22.03670530700586</v>
      </c>
      <c r="AA3153" s="99">
        <v>-1337.690926804938</v>
      </c>
      <c r="AB3153" s="99">
        <v>-17.072567009740553</v>
      </c>
      <c r="AC3153" s="99">
        <v>0</v>
      </c>
      <c r="AD3153" s="99">
        <v>0</v>
      </c>
    </row>
    <row r="3154" spans="4:30" hidden="1" outlineLevel="1" x14ac:dyDescent="0.2">
      <c r="D3154" s="86"/>
      <c r="F3154" s="91" t="s">
        <v>219</v>
      </c>
      <c r="G3154" s="86" t="s">
        <v>685</v>
      </c>
      <c r="H3154" s="92">
        <v>-13880.364902543721</v>
      </c>
      <c r="I3154" s="99">
        <v>-6757.8976197706024</v>
      </c>
      <c r="J3154" s="99">
        <v>-326.14497950978597</v>
      </c>
      <c r="K3154" s="99">
        <v>-1186.4994884728462</v>
      </c>
      <c r="L3154" s="99">
        <v>-36.649852847648511</v>
      </c>
      <c r="M3154" s="99">
        <v>-4.5645453431858245</v>
      </c>
      <c r="N3154" s="99">
        <v>-1227.7138866636806</v>
      </c>
      <c r="O3154" s="99">
        <v>-896.41890830880584</v>
      </c>
      <c r="P3154" s="99">
        <v>-166.64322951112817</v>
      </c>
      <c r="Q3154" s="99">
        <v>-99.154707177482734</v>
      </c>
      <c r="R3154" s="99">
        <v>0</v>
      </c>
      <c r="S3154" s="99">
        <v>-1162.2168449974167</v>
      </c>
      <c r="T3154" s="99">
        <v>-31.301409079341603</v>
      </c>
      <c r="U3154" s="99">
        <v>-512.42193800120572</v>
      </c>
      <c r="V3154" s="99">
        <v>-3569.8812589461791</v>
      </c>
      <c r="W3154" s="99">
        <v>0</v>
      </c>
      <c r="X3154" s="99">
        <v>-4113.6046060267263</v>
      </c>
      <c r="Y3154" s="99">
        <v>-269.79582852112804</v>
      </c>
      <c r="Z3154" s="99">
        <v>-4.4975037912722211</v>
      </c>
      <c r="AA3154" s="99">
        <v>-274.29333231240025</v>
      </c>
      <c r="AB3154" s="99">
        <v>-3.6027558281391237</v>
      </c>
      <c r="AC3154" s="99">
        <v>-12.250140008020988</v>
      </c>
      <c r="AD3154" s="99">
        <v>-2.6407374269499759</v>
      </c>
    </row>
    <row r="3155" spans="4:30" hidden="1" outlineLevel="1" x14ac:dyDescent="0.2">
      <c r="D3155" s="86"/>
      <c r="F3155" s="91" t="s">
        <v>219</v>
      </c>
      <c r="G3155" s="86" t="s">
        <v>684</v>
      </c>
      <c r="H3155" s="92">
        <v>-63687.51924321588</v>
      </c>
      <c r="I3155" s="99">
        <v>-42565.085416523892</v>
      </c>
      <c r="J3155" s="99">
        <v>-2006.4070088071628</v>
      </c>
      <c r="K3155" s="99">
        <v>-7285.3869889212519</v>
      </c>
      <c r="L3155" s="99">
        <v>-225.15636698475049</v>
      </c>
      <c r="M3155" s="99">
        <v>0</v>
      </c>
      <c r="N3155" s="99">
        <v>-7510.543355906002</v>
      </c>
      <c r="O3155" s="99">
        <v>-5462.7668649248881</v>
      </c>
      <c r="P3155" s="99">
        <v>-1017.4406962037883</v>
      </c>
      <c r="Q3155" s="99">
        <v>0</v>
      </c>
      <c r="R3155" s="99">
        <v>0</v>
      </c>
      <c r="S3155" s="99">
        <v>-6480.2075611286764</v>
      </c>
      <c r="T3155" s="99">
        <v>-194.74427228725705</v>
      </c>
      <c r="U3155" s="99">
        <v>-3140.784435676052</v>
      </c>
      <c r="V3155" s="99">
        <v>0</v>
      </c>
      <c r="W3155" s="99">
        <v>0</v>
      </c>
      <c r="X3155" s="99">
        <v>-3335.528707963309</v>
      </c>
      <c r="Y3155" s="99">
        <v>-1647.2752545859148</v>
      </c>
      <c r="Z3155" s="99">
        <v>-27.482999526415064</v>
      </c>
      <c r="AA3155" s="99">
        <v>-1674.75825411233</v>
      </c>
      <c r="AB3155" s="99">
        <v>-22.265834607638411</v>
      </c>
      <c r="AC3155" s="99">
        <v>-76.279655982859921</v>
      </c>
      <c r="AD3155" s="99">
        <v>-16.443448184013743</v>
      </c>
    </row>
    <row r="3156" spans="4:30" hidden="1" outlineLevel="1" x14ac:dyDescent="0.2">
      <c r="D3156" s="86"/>
      <c r="F3156" s="91" t="s">
        <v>219</v>
      </c>
      <c r="G3156" s="86" t="s">
        <v>683</v>
      </c>
      <c r="H3156" s="92">
        <v>-32772.660396155457</v>
      </c>
      <c r="I3156" s="99">
        <v>-24504.165751123717</v>
      </c>
      <c r="J3156" s="99">
        <v>-1181.3536405689003</v>
      </c>
      <c r="K3156" s="99">
        <v>-3564.6362478741721</v>
      </c>
      <c r="L3156" s="99">
        <v>0</v>
      </c>
      <c r="M3156" s="99">
        <v>0</v>
      </c>
      <c r="N3156" s="99">
        <v>-3564.6362478741721</v>
      </c>
      <c r="O3156" s="99">
        <v>-2271.4000915582142</v>
      </c>
      <c r="P3156" s="99">
        <v>0</v>
      </c>
      <c r="Q3156" s="99">
        <v>0</v>
      </c>
      <c r="R3156" s="99">
        <v>0</v>
      </c>
      <c r="S3156" s="99">
        <v>-2271.4000915582142</v>
      </c>
      <c r="T3156" s="99">
        <v>-61.413893381777918</v>
      </c>
      <c r="U3156" s="99">
        <v>0</v>
      </c>
      <c r="V3156" s="99">
        <v>0</v>
      </c>
      <c r="W3156" s="99">
        <v>0</v>
      </c>
      <c r="X3156" s="99">
        <v>-61.413893381777918</v>
      </c>
      <c r="Y3156" s="99">
        <v>-837.79250634023947</v>
      </c>
      <c r="Z3156" s="99">
        <v>0</v>
      </c>
      <c r="AA3156" s="99">
        <v>-837.79250634023947</v>
      </c>
      <c r="AB3156" s="99">
        <v>-8.693799789072008</v>
      </c>
      <c r="AC3156" s="99">
        <v>-295.18794053049123</v>
      </c>
      <c r="AD3156" s="99">
        <v>-48.016524988874636</v>
      </c>
    </row>
    <row r="3157" spans="4:30" hidden="1" outlineLevel="1" x14ac:dyDescent="0.2">
      <c r="D3157" s="86"/>
      <c r="F3157" s="91" t="s">
        <v>219</v>
      </c>
      <c r="G3157" s="86" t="s">
        <v>682</v>
      </c>
      <c r="H3157" s="92">
        <v>-1007.3293613020857</v>
      </c>
      <c r="I3157" s="99">
        <v>-377.97726364606291</v>
      </c>
      <c r="J3157" s="99">
        <v>-24.495369095755247</v>
      </c>
      <c r="K3157" s="99">
        <v>-82.184618705660043</v>
      </c>
      <c r="L3157" s="99">
        <v>-2.6120137607329026</v>
      </c>
      <c r="M3157" s="99">
        <v>-0.24079713375027181</v>
      </c>
      <c r="N3157" s="99">
        <v>-85.037429600143227</v>
      </c>
      <c r="O3157" s="99">
        <v>-74.928863617205863</v>
      </c>
      <c r="P3157" s="99">
        <v>-13.890369558475884</v>
      </c>
      <c r="Q3157" s="99">
        <v>-6.3114283904879045</v>
      </c>
      <c r="R3157" s="99">
        <v>-0.29243459522624576</v>
      </c>
      <c r="S3157" s="99">
        <v>-95.42309616139589</v>
      </c>
      <c r="T3157" s="99">
        <v>-2.8714160437237197</v>
      </c>
      <c r="U3157" s="99">
        <v>-50.417764117953219</v>
      </c>
      <c r="V3157" s="99">
        <v>-286.25113227167736</v>
      </c>
      <c r="W3157" s="99">
        <v>-54.308539403142042</v>
      </c>
      <c r="X3157" s="99">
        <v>-393.84885183649635</v>
      </c>
      <c r="Y3157" s="99">
        <v>-20.300487769822396</v>
      </c>
      <c r="Z3157" s="99">
        <v>-0.33045957877920096</v>
      </c>
      <c r="AA3157" s="99">
        <v>-20.630947348601598</v>
      </c>
      <c r="AB3157" s="99">
        <v>-0.36860107783235313</v>
      </c>
      <c r="AC3157" s="99">
        <v>-7.9705047213295481</v>
      </c>
      <c r="AD3157" s="99">
        <v>-1.5772978144685008</v>
      </c>
    </row>
    <row r="3158" spans="4:30" hidden="1" outlineLevel="1" x14ac:dyDescent="0.2">
      <c r="D3158" s="86"/>
      <c r="F3158" s="91" t="s">
        <v>219</v>
      </c>
      <c r="G3158" s="86" t="s">
        <v>681</v>
      </c>
      <c r="H3158" s="92">
        <v>-15776.299293078693</v>
      </c>
      <c r="I3158" s="99">
        <v>-7377.6073769284503</v>
      </c>
      <c r="J3158" s="99">
        <v>-1932.8109814655113</v>
      </c>
      <c r="K3158" s="99">
        <v>-548.66963706340186</v>
      </c>
      <c r="L3158" s="99">
        <v>-177.10752508392147</v>
      </c>
      <c r="M3158" s="99">
        <v>-28.748118029930442</v>
      </c>
      <c r="N3158" s="99">
        <v>-754.52528017725376</v>
      </c>
      <c r="O3158" s="99">
        <v>-155.70445094230575</v>
      </c>
      <c r="P3158" s="99">
        <v>-46.106022070940064</v>
      </c>
      <c r="Q3158" s="99">
        <v>-100.15320497075464</v>
      </c>
      <c r="R3158" s="99">
        <v>-17.599316111716327</v>
      </c>
      <c r="S3158" s="99">
        <v>-319.56299409571682</v>
      </c>
      <c r="T3158" s="99">
        <v>-1.0716606949549137</v>
      </c>
      <c r="U3158" s="99">
        <v>-27.353737628878925</v>
      </c>
      <c r="V3158" s="99">
        <v>-147.28596210614313</v>
      </c>
      <c r="W3158" s="99">
        <v>-26.399265889630467</v>
      </c>
      <c r="X3158" s="99">
        <v>-202.11062631960743</v>
      </c>
      <c r="Y3158" s="99">
        <v>-43.10293892442936</v>
      </c>
      <c r="Z3158" s="99">
        <v>-0.78136515367752957</v>
      </c>
      <c r="AA3158" s="99">
        <v>-43.884304078106886</v>
      </c>
      <c r="AB3158" s="99">
        <v>-0.80911212778875996</v>
      </c>
      <c r="AC3158" s="99">
        <v>-4583.7176383957094</v>
      </c>
      <c r="AD3158" s="99">
        <v>-561.27097949054576</v>
      </c>
    </row>
    <row r="3159" spans="4:30" collapsed="1" x14ac:dyDescent="0.2">
      <c r="D3159" s="86" t="s">
        <v>237</v>
      </c>
      <c r="E3159" s="104">
        <v>-309528</v>
      </c>
      <c r="F3159" s="102" t="s">
        <v>219</v>
      </c>
      <c r="G3159" s="86" t="s">
        <v>679</v>
      </c>
      <c r="H3159" s="92">
        <v>-309528</v>
      </c>
      <c r="I3159" s="99">
        <v>-171431.75590574383</v>
      </c>
      <c r="J3159" s="99">
        <v>-9912.7702112040206</v>
      </c>
      <c r="K3159" s="99">
        <v>-28936.550234772774</v>
      </c>
      <c r="L3159" s="99">
        <v>-953.6215706687135</v>
      </c>
      <c r="M3159" s="99">
        <v>-81.576167134675501</v>
      </c>
      <c r="N3159" s="99">
        <v>-29971.747972576166</v>
      </c>
      <c r="O3159" s="99">
        <v>-21228.321697194973</v>
      </c>
      <c r="P3159" s="99">
        <v>-3548.4318189422206</v>
      </c>
      <c r="Q3159" s="99">
        <v>-1246.9128770847451</v>
      </c>
      <c r="R3159" s="99">
        <v>-64.717557078156275</v>
      </c>
      <c r="S3159" s="99">
        <v>-26088.383950300093</v>
      </c>
      <c r="T3159" s="99">
        <v>-723.41721877446332</v>
      </c>
      <c r="U3159" s="99">
        <v>-10800.822661644372</v>
      </c>
      <c r="V3159" s="99">
        <v>-41367.746700136966</v>
      </c>
      <c r="W3159" s="99">
        <v>-6828.0862184876833</v>
      </c>
      <c r="X3159" s="99">
        <v>-59720.072799043483</v>
      </c>
      <c r="Y3159" s="99">
        <v>-6616.1845752465861</v>
      </c>
      <c r="Z3159" s="99">
        <v>-96.705995427741215</v>
      </c>
      <c r="AA3159" s="99">
        <v>-6712.8905706743271</v>
      </c>
      <c r="AB3159" s="99">
        <v>-85.023722914827076</v>
      </c>
      <c r="AC3159" s="99">
        <v>-4975.4058796384115</v>
      </c>
      <c r="AD3159" s="99">
        <v>-629.94898790485263</v>
      </c>
    </row>
    <row r="3160" spans="4:30" hidden="1" outlineLevel="1" x14ac:dyDescent="0.2">
      <c r="D3160" s="86"/>
      <c r="F3160" s="91" t="s">
        <v>199</v>
      </c>
      <c r="G3160" s="86" t="s">
        <v>687</v>
      </c>
      <c r="H3160" s="92">
        <v>0</v>
      </c>
      <c r="I3160" s="99">
        <v>0</v>
      </c>
      <c r="J3160" s="99">
        <v>0</v>
      </c>
      <c r="K3160" s="99">
        <v>0</v>
      </c>
      <c r="L3160" s="99">
        <v>0</v>
      </c>
      <c r="M3160" s="99">
        <v>0</v>
      </c>
      <c r="N3160" s="99">
        <v>0</v>
      </c>
      <c r="O3160" s="99">
        <v>0</v>
      </c>
      <c r="P3160" s="99">
        <v>0</v>
      </c>
      <c r="Q3160" s="99">
        <v>0</v>
      </c>
      <c r="R3160" s="99">
        <v>0</v>
      </c>
      <c r="S3160" s="99">
        <v>0</v>
      </c>
      <c r="T3160" s="99">
        <v>0</v>
      </c>
      <c r="U3160" s="99">
        <v>0</v>
      </c>
      <c r="V3160" s="99">
        <v>0</v>
      </c>
      <c r="W3160" s="99">
        <v>0</v>
      </c>
      <c r="X3160" s="99">
        <v>0</v>
      </c>
      <c r="Y3160" s="99">
        <v>0</v>
      </c>
      <c r="Z3160" s="99">
        <v>0</v>
      </c>
      <c r="AA3160" s="99">
        <v>0</v>
      </c>
      <c r="AB3160" s="99">
        <v>0</v>
      </c>
      <c r="AC3160" s="99">
        <v>0</v>
      </c>
      <c r="AD3160" s="99">
        <v>0</v>
      </c>
    </row>
    <row r="3161" spans="4:30" hidden="1" outlineLevel="1" x14ac:dyDescent="0.2">
      <c r="D3161" s="86"/>
      <c r="F3161" s="91" t="s">
        <v>199</v>
      </c>
      <c r="G3161" s="86" t="s">
        <v>686</v>
      </c>
      <c r="H3161" s="92">
        <v>0</v>
      </c>
      <c r="I3161" s="99">
        <v>0</v>
      </c>
      <c r="J3161" s="99">
        <v>0</v>
      </c>
      <c r="K3161" s="99">
        <v>0</v>
      </c>
      <c r="L3161" s="99">
        <v>0</v>
      </c>
      <c r="M3161" s="99">
        <v>0</v>
      </c>
      <c r="N3161" s="99">
        <v>0</v>
      </c>
      <c r="O3161" s="99">
        <v>0</v>
      </c>
      <c r="P3161" s="99">
        <v>0</v>
      </c>
      <c r="Q3161" s="99">
        <v>0</v>
      </c>
      <c r="R3161" s="99">
        <v>0</v>
      </c>
      <c r="S3161" s="99">
        <v>0</v>
      </c>
      <c r="T3161" s="99">
        <v>0</v>
      </c>
      <c r="U3161" s="99">
        <v>0</v>
      </c>
      <c r="V3161" s="99">
        <v>0</v>
      </c>
      <c r="W3161" s="99">
        <v>0</v>
      </c>
      <c r="X3161" s="99">
        <v>0</v>
      </c>
      <c r="Y3161" s="99">
        <v>0</v>
      </c>
      <c r="Z3161" s="99">
        <v>0</v>
      </c>
      <c r="AA3161" s="99">
        <v>0</v>
      </c>
      <c r="AB3161" s="99">
        <v>0</v>
      </c>
      <c r="AC3161" s="99">
        <v>0</v>
      </c>
      <c r="AD3161" s="99">
        <v>0</v>
      </c>
    </row>
    <row r="3162" spans="4:30" hidden="1" outlineLevel="1" x14ac:dyDescent="0.2">
      <c r="D3162" s="86"/>
      <c r="F3162" s="91" t="s">
        <v>199</v>
      </c>
      <c r="G3162" s="86" t="s">
        <v>685</v>
      </c>
      <c r="H3162" s="92">
        <v>0</v>
      </c>
      <c r="I3162" s="99">
        <v>0</v>
      </c>
      <c r="J3162" s="99">
        <v>0</v>
      </c>
      <c r="K3162" s="99">
        <v>0</v>
      </c>
      <c r="L3162" s="99">
        <v>0</v>
      </c>
      <c r="M3162" s="99">
        <v>0</v>
      </c>
      <c r="N3162" s="99">
        <v>0</v>
      </c>
      <c r="O3162" s="99">
        <v>0</v>
      </c>
      <c r="P3162" s="99">
        <v>0</v>
      </c>
      <c r="Q3162" s="99">
        <v>0</v>
      </c>
      <c r="R3162" s="99">
        <v>0</v>
      </c>
      <c r="S3162" s="99">
        <v>0</v>
      </c>
      <c r="T3162" s="99">
        <v>0</v>
      </c>
      <c r="U3162" s="99">
        <v>0</v>
      </c>
      <c r="V3162" s="99">
        <v>0</v>
      </c>
      <c r="W3162" s="99">
        <v>0</v>
      </c>
      <c r="X3162" s="99">
        <v>0</v>
      </c>
      <c r="Y3162" s="99">
        <v>0</v>
      </c>
      <c r="Z3162" s="99">
        <v>0</v>
      </c>
      <c r="AA3162" s="99">
        <v>0</v>
      </c>
      <c r="AB3162" s="99">
        <v>0</v>
      </c>
      <c r="AC3162" s="99">
        <v>0</v>
      </c>
      <c r="AD3162" s="99">
        <v>0</v>
      </c>
    </row>
    <row r="3163" spans="4:30" hidden="1" outlineLevel="1" x14ac:dyDescent="0.2">
      <c r="D3163" s="86"/>
      <c r="F3163" s="91" t="s">
        <v>199</v>
      </c>
      <c r="G3163" s="86" t="s">
        <v>684</v>
      </c>
      <c r="H3163" s="92">
        <v>0</v>
      </c>
      <c r="I3163" s="99">
        <v>0</v>
      </c>
      <c r="J3163" s="99">
        <v>0</v>
      </c>
      <c r="K3163" s="99">
        <v>0</v>
      </c>
      <c r="L3163" s="99">
        <v>0</v>
      </c>
      <c r="M3163" s="99">
        <v>0</v>
      </c>
      <c r="N3163" s="99">
        <v>0</v>
      </c>
      <c r="O3163" s="99">
        <v>0</v>
      </c>
      <c r="P3163" s="99">
        <v>0</v>
      </c>
      <c r="Q3163" s="99">
        <v>0</v>
      </c>
      <c r="R3163" s="99">
        <v>0</v>
      </c>
      <c r="S3163" s="99">
        <v>0</v>
      </c>
      <c r="T3163" s="99">
        <v>0</v>
      </c>
      <c r="U3163" s="99">
        <v>0</v>
      </c>
      <c r="V3163" s="99">
        <v>0</v>
      </c>
      <c r="W3163" s="99">
        <v>0</v>
      </c>
      <c r="X3163" s="99">
        <v>0</v>
      </c>
      <c r="Y3163" s="99">
        <v>0</v>
      </c>
      <c r="Z3163" s="99">
        <v>0</v>
      </c>
      <c r="AA3163" s="99">
        <v>0</v>
      </c>
      <c r="AB3163" s="99">
        <v>0</v>
      </c>
      <c r="AC3163" s="99">
        <v>0</v>
      </c>
      <c r="AD3163" s="99">
        <v>0</v>
      </c>
    </row>
    <row r="3164" spans="4:30" hidden="1" outlineLevel="1" x14ac:dyDescent="0.2">
      <c r="D3164" s="86"/>
      <c r="F3164" s="91" t="s">
        <v>199</v>
      </c>
      <c r="G3164" s="86" t="s">
        <v>683</v>
      </c>
      <c r="H3164" s="92">
        <v>0</v>
      </c>
      <c r="I3164" s="99">
        <v>0</v>
      </c>
      <c r="J3164" s="99">
        <v>0</v>
      </c>
      <c r="K3164" s="99">
        <v>0</v>
      </c>
      <c r="L3164" s="99">
        <v>0</v>
      </c>
      <c r="M3164" s="99">
        <v>0</v>
      </c>
      <c r="N3164" s="99">
        <v>0</v>
      </c>
      <c r="O3164" s="99">
        <v>0</v>
      </c>
      <c r="P3164" s="99">
        <v>0</v>
      </c>
      <c r="Q3164" s="99">
        <v>0</v>
      </c>
      <c r="R3164" s="99">
        <v>0</v>
      </c>
      <c r="S3164" s="99">
        <v>0</v>
      </c>
      <c r="T3164" s="99">
        <v>0</v>
      </c>
      <c r="U3164" s="99">
        <v>0</v>
      </c>
      <c r="V3164" s="99">
        <v>0</v>
      </c>
      <c r="W3164" s="99">
        <v>0</v>
      </c>
      <c r="X3164" s="99">
        <v>0</v>
      </c>
      <c r="Y3164" s="99">
        <v>0</v>
      </c>
      <c r="Z3164" s="99">
        <v>0</v>
      </c>
      <c r="AA3164" s="99">
        <v>0</v>
      </c>
      <c r="AB3164" s="99">
        <v>0</v>
      </c>
      <c r="AC3164" s="99">
        <v>0</v>
      </c>
      <c r="AD3164" s="99">
        <v>0</v>
      </c>
    </row>
    <row r="3165" spans="4:30" hidden="1" outlineLevel="1" x14ac:dyDescent="0.2">
      <c r="D3165" s="86"/>
      <c r="F3165" s="91" t="s">
        <v>199</v>
      </c>
      <c r="G3165" s="86" t="s">
        <v>682</v>
      </c>
      <c r="H3165" s="92">
        <v>1569521.9999999998</v>
      </c>
      <c r="I3165" s="99">
        <v>588927.17077705567</v>
      </c>
      <c r="J3165" s="99">
        <v>38166.286192841821</v>
      </c>
      <c r="K3165" s="99">
        <v>128052.02754480446</v>
      </c>
      <c r="L3165" s="99">
        <v>4069.7841433648064</v>
      </c>
      <c r="M3165" s="99">
        <v>375.18652138707552</v>
      </c>
      <c r="N3165" s="99">
        <v>132496.99820955633</v>
      </c>
      <c r="O3165" s="99">
        <v>116746.82025568064</v>
      </c>
      <c r="P3165" s="99">
        <v>21642.614072102144</v>
      </c>
      <c r="Q3165" s="99">
        <v>9833.8498715959613</v>
      </c>
      <c r="R3165" s="99">
        <v>455.64295889817163</v>
      </c>
      <c r="S3165" s="99">
        <v>148678.92715827693</v>
      </c>
      <c r="T3165" s="99">
        <v>4473.9593869793098</v>
      </c>
      <c r="U3165" s="99">
        <v>78556.024488010051</v>
      </c>
      <c r="V3165" s="99">
        <v>446008.49224186846</v>
      </c>
      <c r="W3165" s="99">
        <v>84618.249656614877</v>
      </c>
      <c r="X3165" s="99">
        <v>613656.72577347269</v>
      </c>
      <c r="Y3165" s="99">
        <v>31630.232761489158</v>
      </c>
      <c r="Z3165" s="99">
        <v>514.8897658798096</v>
      </c>
      <c r="AA3165" s="99">
        <v>32145.122527368967</v>
      </c>
      <c r="AB3165" s="99">
        <v>574.31811590776942</v>
      </c>
      <c r="AC3165" s="99">
        <v>12418.860197880238</v>
      </c>
      <c r="AD3165" s="99">
        <v>2457.5910476393101</v>
      </c>
    </row>
    <row r="3166" spans="4:30" hidden="1" outlineLevel="1" x14ac:dyDescent="0.2">
      <c r="D3166" s="86"/>
      <c r="F3166" s="91" t="s">
        <v>199</v>
      </c>
      <c r="G3166" s="86" t="s">
        <v>681</v>
      </c>
      <c r="H3166" s="92">
        <v>0</v>
      </c>
      <c r="I3166" s="99">
        <v>0</v>
      </c>
      <c r="J3166" s="99">
        <v>0</v>
      </c>
      <c r="K3166" s="99">
        <v>0</v>
      </c>
      <c r="L3166" s="99">
        <v>0</v>
      </c>
      <c r="M3166" s="99">
        <v>0</v>
      </c>
      <c r="N3166" s="99">
        <v>0</v>
      </c>
      <c r="O3166" s="99">
        <v>0</v>
      </c>
      <c r="P3166" s="99">
        <v>0</v>
      </c>
      <c r="Q3166" s="99">
        <v>0</v>
      </c>
      <c r="R3166" s="99">
        <v>0</v>
      </c>
      <c r="S3166" s="99">
        <v>0</v>
      </c>
      <c r="T3166" s="99">
        <v>0</v>
      </c>
      <c r="U3166" s="99">
        <v>0</v>
      </c>
      <c r="V3166" s="99">
        <v>0</v>
      </c>
      <c r="W3166" s="99">
        <v>0</v>
      </c>
      <c r="X3166" s="99">
        <v>0</v>
      </c>
      <c r="Y3166" s="99">
        <v>0</v>
      </c>
      <c r="Z3166" s="99">
        <v>0</v>
      </c>
      <c r="AA3166" s="99">
        <v>0</v>
      </c>
      <c r="AB3166" s="99">
        <v>0</v>
      </c>
      <c r="AC3166" s="99">
        <v>0</v>
      </c>
      <c r="AD3166" s="99">
        <v>0</v>
      </c>
    </row>
    <row r="3167" spans="4:30" collapsed="1" x14ac:dyDescent="0.2">
      <c r="D3167" s="86" t="s">
        <v>236</v>
      </c>
      <c r="E3167" s="104">
        <v>1569522</v>
      </c>
      <c r="F3167" s="102" t="s">
        <v>199</v>
      </c>
      <c r="G3167" s="86" t="s">
        <v>679</v>
      </c>
      <c r="H3167" s="92">
        <v>1569521.9999999998</v>
      </c>
      <c r="I3167" s="99">
        <v>588927.17077705567</v>
      </c>
      <c r="J3167" s="99">
        <v>38166.286192841821</v>
      </c>
      <c r="K3167" s="99">
        <v>128052.02754480446</v>
      </c>
      <c r="L3167" s="99">
        <v>4069.7841433648064</v>
      </c>
      <c r="M3167" s="99">
        <v>375.18652138707552</v>
      </c>
      <c r="N3167" s="99">
        <v>132496.99820955633</v>
      </c>
      <c r="O3167" s="99">
        <v>116746.82025568064</v>
      </c>
      <c r="P3167" s="99">
        <v>21642.614072102144</v>
      </c>
      <c r="Q3167" s="99">
        <v>9833.8498715959613</v>
      </c>
      <c r="R3167" s="99">
        <v>455.64295889817163</v>
      </c>
      <c r="S3167" s="99">
        <v>148678.92715827693</v>
      </c>
      <c r="T3167" s="99">
        <v>4473.9593869793098</v>
      </c>
      <c r="U3167" s="99">
        <v>78556.024488010051</v>
      </c>
      <c r="V3167" s="99">
        <v>446008.49224186846</v>
      </c>
      <c r="W3167" s="99">
        <v>84618.249656614877</v>
      </c>
      <c r="X3167" s="99">
        <v>613656.72577347269</v>
      </c>
      <c r="Y3167" s="99">
        <v>31630.232761489158</v>
      </c>
      <c r="Z3167" s="99">
        <v>514.8897658798096</v>
      </c>
      <c r="AA3167" s="99">
        <v>32145.122527368967</v>
      </c>
      <c r="AB3167" s="99">
        <v>574.31811590776942</v>
      </c>
      <c r="AC3167" s="99">
        <v>12418.860197880238</v>
      </c>
      <c r="AD3167" s="99">
        <v>2457.5910476393101</v>
      </c>
    </row>
    <row r="3168" spans="4:30" hidden="1" outlineLevel="1" x14ac:dyDescent="0.2">
      <c r="D3168" s="86"/>
      <c r="F3168" s="91" t="s">
        <v>199</v>
      </c>
      <c r="G3168" s="86" t="s">
        <v>687</v>
      </c>
      <c r="H3168" s="92">
        <v>0</v>
      </c>
      <c r="I3168" s="99">
        <v>0</v>
      </c>
      <c r="J3168" s="99">
        <v>0</v>
      </c>
      <c r="K3168" s="99">
        <v>0</v>
      </c>
      <c r="L3168" s="99">
        <v>0</v>
      </c>
      <c r="M3168" s="99">
        <v>0</v>
      </c>
      <c r="N3168" s="99">
        <v>0</v>
      </c>
      <c r="O3168" s="99">
        <v>0</v>
      </c>
      <c r="P3168" s="99">
        <v>0</v>
      </c>
      <c r="Q3168" s="99">
        <v>0</v>
      </c>
      <c r="R3168" s="99">
        <v>0</v>
      </c>
      <c r="S3168" s="99">
        <v>0</v>
      </c>
      <c r="T3168" s="99">
        <v>0</v>
      </c>
      <c r="U3168" s="99">
        <v>0</v>
      </c>
      <c r="V3168" s="99">
        <v>0</v>
      </c>
      <c r="W3168" s="99">
        <v>0</v>
      </c>
      <c r="X3168" s="99">
        <v>0</v>
      </c>
      <c r="Y3168" s="99">
        <v>0</v>
      </c>
      <c r="Z3168" s="99">
        <v>0</v>
      </c>
      <c r="AA3168" s="99">
        <v>0</v>
      </c>
      <c r="AB3168" s="99">
        <v>0</v>
      </c>
      <c r="AC3168" s="99">
        <v>0</v>
      </c>
      <c r="AD3168" s="99">
        <v>0</v>
      </c>
    </row>
    <row r="3169" spans="4:30" hidden="1" outlineLevel="1" x14ac:dyDescent="0.2">
      <c r="D3169" s="86"/>
      <c r="F3169" s="91" t="s">
        <v>199</v>
      </c>
      <c r="G3169" s="86" t="s">
        <v>686</v>
      </c>
      <c r="H3169" s="92">
        <v>0</v>
      </c>
      <c r="I3169" s="99">
        <v>0</v>
      </c>
      <c r="J3169" s="99">
        <v>0</v>
      </c>
      <c r="K3169" s="99">
        <v>0</v>
      </c>
      <c r="L3169" s="99">
        <v>0</v>
      </c>
      <c r="M3169" s="99">
        <v>0</v>
      </c>
      <c r="N3169" s="99">
        <v>0</v>
      </c>
      <c r="O3169" s="99">
        <v>0</v>
      </c>
      <c r="P3169" s="99">
        <v>0</v>
      </c>
      <c r="Q3169" s="99">
        <v>0</v>
      </c>
      <c r="R3169" s="99">
        <v>0</v>
      </c>
      <c r="S3169" s="99">
        <v>0</v>
      </c>
      <c r="T3169" s="99">
        <v>0</v>
      </c>
      <c r="U3169" s="99">
        <v>0</v>
      </c>
      <c r="V3169" s="99">
        <v>0</v>
      </c>
      <c r="W3169" s="99">
        <v>0</v>
      </c>
      <c r="X3169" s="99">
        <v>0</v>
      </c>
      <c r="Y3169" s="99">
        <v>0</v>
      </c>
      <c r="Z3169" s="99">
        <v>0</v>
      </c>
      <c r="AA3169" s="99">
        <v>0</v>
      </c>
      <c r="AB3169" s="99">
        <v>0</v>
      </c>
      <c r="AC3169" s="99">
        <v>0</v>
      </c>
      <c r="AD3169" s="99">
        <v>0</v>
      </c>
    </row>
    <row r="3170" spans="4:30" hidden="1" outlineLevel="1" x14ac:dyDescent="0.2">
      <c r="D3170" s="86"/>
      <c r="F3170" s="91" t="s">
        <v>199</v>
      </c>
      <c r="G3170" s="86" t="s">
        <v>685</v>
      </c>
      <c r="H3170" s="92">
        <v>0</v>
      </c>
      <c r="I3170" s="99">
        <v>0</v>
      </c>
      <c r="J3170" s="99">
        <v>0</v>
      </c>
      <c r="K3170" s="99">
        <v>0</v>
      </c>
      <c r="L3170" s="99">
        <v>0</v>
      </c>
      <c r="M3170" s="99">
        <v>0</v>
      </c>
      <c r="N3170" s="99">
        <v>0</v>
      </c>
      <c r="O3170" s="99">
        <v>0</v>
      </c>
      <c r="P3170" s="99">
        <v>0</v>
      </c>
      <c r="Q3170" s="99">
        <v>0</v>
      </c>
      <c r="R3170" s="99">
        <v>0</v>
      </c>
      <c r="S3170" s="99">
        <v>0</v>
      </c>
      <c r="T3170" s="99">
        <v>0</v>
      </c>
      <c r="U3170" s="99">
        <v>0</v>
      </c>
      <c r="V3170" s="99">
        <v>0</v>
      </c>
      <c r="W3170" s="99">
        <v>0</v>
      </c>
      <c r="X3170" s="99">
        <v>0</v>
      </c>
      <c r="Y3170" s="99">
        <v>0</v>
      </c>
      <c r="Z3170" s="99">
        <v>0</v>
      </c>
      <c r="AA3170" s="99">
        <v>0</v>
      </c>
      <c r="AB3170" s="99">
        <v>0</v>
      </c>
      <c r="AC3170" s="99">
        <v>0</v>
      </c>
      <c r="AD3170" s="99">
        <v>0</v>
      </c>
    </row>
    <row r="3171" spans="4:30" hidden="1" outlineLevel="1" x14ac:dyDescent="0.2">
      <c r="D3171" s="86"/>
      <c r="F3171" s="91" t="s">
        <v>199</v>
      </c>
      <c r="G3171" s="86" t="s">
        <v>684</v>
      </c>
      <c r="H3171" s="92">
        <v>0</v>
      </c>
      <c r="I3171" s="99">
        <v>0</v>
      </c>
      <c r="J3171" s="99">
        <v>0</v>
      </c>
      <c r="K3171" s="99">
        <v>0</v>
      </c>
      <c r="L3171" s="99">
        <v>0</v>
      </c>
      <c r="M3171" s="99">
        <v>0</v>
      </c>
      <c r="N3171" s="99">
        <v>0</v>
      </c>
      <c r="O3171" s="99">
        <v>0</v>
      </c>
      <c r="P3171" s="99">
        <v>0</v>
      </c>
      <c r="Q3171" s="99">
        <v>0</v>
      </c>
      <c r="R3171" s="99">
        <v>0</v>
      </c>
      <c r="S3171" s="99">
        <v>0</v>
      </c>
      <c r="T3171" s="99">
        <v>0</v>
      </c>
      <c r="U3171" s="99">
        <v>0</v>
      </c>
      <c r="V3171" s="99">
        <v>0</v>
      </c>
      <c r="W3171" s="99">
        <v>0</v>
      </c>
      <c r="X3171" s="99">
        <v>0</v>
      </c>
      <c r="Y3171" s="99">
        <v>0</v>
      </c>
      <c r="Z3171" s="99">
        <v>0</v>
      </c>
      <c r="AA3171" s="99">
        <v>0</v>
      </c>
      <c r="AB3171" s="99">
        <v>0</v>
      </c>
      <c r="AC3171" s="99">
        <v>0</v>
      </c>
      <c r="AD3171" s="99">
        <v>0</v>
      </c>
    </row>
    <row r="3172" spans="4:30" hidden="1" outlineLevel="1" x14ac:dyDescent="0.2">
      <c r="D3172" s="86"/>
      <c r="F3172" s="91" t="s">
        <v>199</v>
      </c>
      <c r="G3172" s="86" t="s">
        <v>683</v>
      </c>
      <c r="H3172" s="92">
        <v>0</v>
      </c>
      <c r="I3172" s="99">
        <v>0</v>
      </c>
      <c r="J3172" s="99">
        <v>0</v>
      </c>
      <c r="K3172" s="99">
        <v>0</v>
      </c>
      <c r="L3172" s="99">
        <v>0</v>
      </c>
      <c r="M3172" s="99">
        <v>0</v>
      </c>
      <c r="N3172" s="99">
        <v>0</v>
      </c>
      <c r="O3172" s="99">
        <v>0</v>
      </c>
      <c r="P3172" s="99">
        <v>0</v>
      </c>
      <c r="Q3172" s="99">
        <v>0</v>
      </c>
      <c r="R3172" s="99">
        <v>0</v>
      </c>
      <c r="S3172" s="99">
        <v>0</v>
      </c>
      <c r="T3172" s="99">
        <v>0</v>
      </c>
      <c r="U3172" s="99">
        <v>0</v>
      </c>
      <c r="V3172" s="99">
        <v>0</v>
      </c>
      <c r="W3172" s="99">
        <v>0</v>
      </c>
      <c r="X3172" s="99">
        <v>0</v>
      </c>
      <c r="Y3172" s="99">
        <v>0</v>
      </c>
      <c r="Z3172" s="99">
        <v>0</v>
      </c>
      <c r="AA3172" s="99">
        <v>0</v>
      </c>
      <c r="AB3172" s="99">
        <v>0</v>
      </c>
      <c r="AC3172" s="99">
        <v>0</v>
      </c>
      <c r="AD3172" s="99">
        <v>0</v>
      </c>
    </row>
    <row r="3173" spans="4:30" hidden="1" outlineLevel="1" x14ac:dyDescent="0.2">
      <c r="D3173" s="86"/>
      <c r="F3173" s="91" t="s">
        <v>199</v>
      </c>
      <c r="G3173" s="86" t="s">
        <v>682</v>
      </c>
      <c r="H3173" s="92">
        <v>-262546.99999999994</v>
      </c>
      <c r="I3173" s="99">
        <v>-98514.746468035257</v>
      </c>
      <c r="J3173" s="99">
        <v>-6384.3921531982614</v>
      </c>
      <c r="K3173" s="99">
        <v>-21420.327765909478</v>
      </c>
      <c r="L3173" s="99">
        <v>-680.78664554431214</v>
      </c>
      <c r="M3173" s="99">
        <v>-62.760570180355877</v>
      </c>
      <c r="N3173" s="99">
        <v>-22163.874981634144</v>
      </c>
      <c r="O3173" s="99">
        <v>-19529.21170755694</v>
      </c>
      <c r="P3173" s="99">
        <v>-3620.3400760156287</v>
      </c>
      <c r="Q3173" s="99">
        <v>-1644.9898645816402</v>
      </c>
      <c r="R3173" s="99">
        <v>-76.219187708001712</v>
      </c>
      <c r="S3173" s="99">
        <v>-24870.760835862209</v>
      </c>
      <c r="T3173" s="99">
        <v>-748.39640041570419</v>
      </c>
      <c r="U3173" s="99">
        <v>-13140.719633909926</v>
      </c>
      <c r="V3173" s="99">
        <v>-74607.550332283237</v>
      </c>
      <c r="W3173" s="99">
        <v>-14154.798462586232</v>
      </c>
      <c r="X3173" s="99">
        <v>-102651.4648291951</v>
      </c>
      <c r="Y3173" s="99">
        <v>-5291.0521297762589</v>
      </c>
      <c r="Z3173" s="99">
        <v>-86.129893918305299</v>
      </c>
      <c r="AA3173" s="99">
        <v>-5377.1820236945641</v>
      </c>
      <c r="AB3173" s="99">
        <v>-96.070968344016279</v>
      </c>
      <c r="AC3173" s="99">
        <v>-2077.4060436061823</v>
      </c>
      <c r="AD3173" s="99">
        <v>-411.10169643022397</v>
      </c>
    </row>
    <row r="3174" spans="4:30" hidden="1" outlineLevel="1" x14ac:dyDescent="0.2">
      <c r="D3174" s="86"/>
      <c r="F3174" s="91" t="s">
        <v>199</v>
      </c>
      <c r="G3174" s="86" t="s">
        <v>681</v>
      </c>
      <c r="H3174" s="92">
        <v>0</v>
      </c>
      <c r="I3174" s="99">
        <v>0</v>
      </c>
      <c r="J3174" s="99">
        <v>0</v>
      </c>
      <c r="K3174" s="99">
        <v>0</v>
      </c>
      <c r="L3174" s="99">
        <v>0</v>
      </c>
      <c r="M3174" s="99">
        <v>0</v>
      </c>
      <c r="N3174" s="99">
        <v>0</v>
      </c>
      <c r="O3174" s="99">
        <v>0</v>
      </c>
      <c r="P3174" s="99">
        <v>0</v>
      </c>
      <c r="Q3174" s="99">
        <v>0</v>
      </c>
      <c r="R3174" s="99">
        <v>0</v>
      </c>
      <c r="S3174" s="99">
        <v>0</v>
      </c>
      <c r="T3174" s="99">
        <v>0</v>
      </c>
      <c r="U3174" s="99">
        <v>0</v>
      </c>
      <c r="V3174" s="99">
        <v>0</v>
      </c>
      <c r="W3174" s="99">
        <v>0</v>
      </c>
      <c r="X3174" s="99">
        <v>0</v>
      </c>
      <c r="Y3174" s="99">
        <v>0</v>
      </c>
      <c r="Z3174" s="99">
        <v>0</v>
      </c>
      <c r="AA3174" s="99">
        <v>0</v>
      </c>
      <c r="AB3174" s="99">
        <v>0</v>
      </c>
      <c r="AC3174" s="99">
        <v>0</v>
      </c>
      <c r="AD3174" s="99">
        <v>0</v>
      </c>
    </row>
    <row r="3175" spans="4:30" collapsed="1" x14ac:dyDescent="0.2">
      <c r="D3175" s="86" t="s">
        <v>235</v>
      </c>
      <c r="E3175" s="104">
        <v>-262547</v>
      </c>
      <c r="F3175" s="102" t="s">
        <v>199</v>
      </c>
      <c r="G3175" s="86" t="s">
        <v>679</v>
      </c>
      <c r="H3175" s="92">
        <v>-262546.99999999994</v>
      </c>
      <c r="I3175" s="99">
        <v>-98514.746468035257</v>
      </c>
      <c r="J3175" s="99">
        <v>-6384.3921531982614</v>
      </c>
      <c r="K3175" s="99">
        <v>-21420.327765909478</v>
      </c>
      <c r="L3175" s="99">
        <v>-680.78664554431214</v>
      </c>
      <c r="M3175" s="99">
        <v>-62.760570180355877</v>
      </c>
      <c r="N3175" s="99">
        <v>-22163.874981634144</v>
      </c>
      <c r="O3175" s="99">
        <v>-19529.21170755694</v>
      </c>
      <c r="P3175" s="99">
        <v>-3620.3400760156287</v>
      </c>
      <c r="Q3175" s="99">
        <v>-1644.9898645816402</v>
      </c>
      <c r="R3175" s="99">
        <v>-76.219187708001712</v>
      </c>
      <c r="S3175" s="99">
        <v>-24870.760835862209</v>
      </c>
      <c r="T3175" s="99">
        <v>-748.39640041570419</v>
      </c>
      <c r="U3175" s="99">
        <v>-13140.719633909926</v>
      </c>
      <c r="V3175" s="99">
        <v>-74607.550332283237</v>
      </c>
      <c r="W3175" s="99">
        <v>-14154.798462586232</v>
      </c>
      <c r="X3175" s="99">
        <v>-102651.4648291951</v>
      </c>
      <c r="Y3175" s="99">
        <v>-5291.0521297762589</v>
      </c>
      <c r="Z3175" s="99">
        <v>-86.129893918305299</v>
      </c>
      <c r="AA3175" s="99">
        <v>-5377.1820236945641</v>
      </c>
      <c r="AB3175" s="99">
        <v>-96.070968344016279</v>
      </c>
      <c r="AC3175" s="99">
        <v>-2077.4060436061823</v>
      </c>
      <c r="AD3175" s="99">
        <v>-411.10169643022397</v>
      </c>
    </row>
    <row r="3176" spans="4:30" hidden="1" outlineLevel="1" x14ac:dyDescent="0.2">
      <c r="D3176" s="86"/>
      <c r="F3176" s="91" t="s">
        <v>199</v>
      </c>
      <c r="G3176" s="86" t="s">
        <v>687</v>
      </c>
      <c r="H3176" s="92">
        <v>0</v>
      </c>
      <c r="I3176" s="99">
        <v>0</v>
      </c>
      <c r="J3176" s="99">
        <v>0</v>
      </c>
      <c r="K3176" s="99">
        <v>0</v>
      </c>
      <c r="L3176" s="99">
        <v>0</v>
      </c>
      <c r="M3176" s="99">
        <v>0</v>
      </c>
      <c r="N3176" s="99">
        <v>0</v>
      </c>
      <c r="O3176" s="99">
        <v>0</v>
      </c>
      <c r="P3176" s="99">
        <v>0</v>
      </c>
      <c r="Q3176" s="99">
        <v>0</v>
      </c>
      <c r="R3176" s="99">
        <v>0</v>
      </c>
      <c r="S3176" s="99">
        <v>0</v>
      </c>
      <c r="T3176" s="99">
        <v>0</v>
      </c>
      <c r="U3176" s="99">
        <v>0</v>
      </c>
      <c r="V3176" s="99">
        <v>0</v>
      </c>
      <c r="W3176" s="99">
        <v>0</v>
      </c>
      <c r="X3176" s="99">
        <v>0</v>
      </c>
      <c r="Y3176" s="99">
        <v>0</v>
      </c>
      <c r="Z3176" s="99">
        <v>0</v>
      </c>
      <c r="AA3176" s="99">
        <v>0</v>
      </c>
      <c r="AB3176" s="99">
        <v>0</v>
      </c>
      <c r="AC3176" s="99">
        <v>0</v>
      </c>
      <c r="AD3176" s="99">
        <v>0</v>
      </c>
    </row>
    <row r="3177" spans="4:30" hidden="1" outlineLevel="1" x14ac:dyDescent="0.2">
      <c r="D3177" s="86"/>
      <c r="F3177" s="91" t="s">
        <v>199</v>
      </c>
      <c r="G3177" s="86" t="s">
        <v>686</v>
      </c>
      <c r="H3177" s="92">
        <v>0</v>
      </c>
      <c r="I3177" s="99">
        <v>0</v>
      </c>
      <c r="J3177" s="99">
        <v>0</v>
      </c>
      <c r="K3177" s="99">
        <v>0</v>
      </c>
      <c r="L3177" s="99">
        <v>0</v>
      </c>
      <c r="M3177" s="99">
        <v>0</v>
      </c>
      <c r="N3177" s="99">
        <v>0</v>
      </c>
      <c r="O3177" s="99">
        <v>0</v>
      </c>
      <c r="P3177" s="99">
        <v>0</v>
      </c>
      <c r="Q3177" s="99">
        <v>0</v>
      </c>
      <c r="R3177" s="99">
        <v>0</v>
      </c>
      <c r="S3177" s="99">
        <v>0</v>
      </c>
      <c r="T3177" s="99">
        <v>0</v>
      </c>
      <c r="U3177" s="99">
        <v>0</v>
      </c>
      <c r="V3177" s="99">
        <v>0</v>
      </c>
      <c r="W3177" s="99">
        <v>0</v>
      </c>
      <c r="X3177" s="99">
        <v>0</v>
      </c>
      <c r="Y3177" s="99">
        <v>0</v>
      </c>
      <c r="Z3177" s="99">
        <v>0</v>
      </c>
      <c r="AA3177" s="99">
        <v>0</v>
      </c>
      <c r="AB3177" s="99">
        <v>0</v>
      </c>
      <c r="AC3177" s="99">
        <v>0</v>
      </c>
      <c r="AD3177" s="99">
        <v>0</v>
      </c>
    </row>
    <row r="3178" spans="4:30" hidden="1" outlineLevel="1" x14ac:dyDescent="0.2">
      <c r="D3178" s="86"/>
      <c r="F3178" s="91" t="s">
        <v>199</v>
      </c>
      <c r="G3178" s="86" t="s">
        <v>685</v>
      </c>
      <c r="H3178" s="92">
        <v>0</v>
      </c>
      <c r="I3178" s="99">
        <v>0</v>
      </c>
      <c r="J3178" s="99">
        <v>0</v>
      </c>
      <c r="K3178" s="99">
        <v>0</v>
      </c>
      <c r="L3178" s="99">
        <v>0</v>
      </c>
      <c r="M3178" s="99">
        <v>0</v>
      </c>
      <c r="N3178" s="99">
        <v>0</v>
      </c>
      <c r="O3178" s="99">
        <v>0</v>
      </c>
      <c r="P3178" s="99">
        <v>0</v>
      </c>
      <c r="Q3178" s="99">
        <v>0</v>
      </c>
      <c r="R3178" s="99">
        <v>0</v>
      </c>
      <c r="S3178" s="99">
        <v>0</v>
      </c>
      <c r="T3178" s="99">
        <v>0</v>
      </c>
      <c r="U3178" s="99">
        <v>0</v>
      </c>
      <c r="V3178" s="99">
        <v>0</v>
      </c>
      <c r="W3178" s="99">
        <v>0</v>
      </c>
      <c r="X3178" s="99">
        <v>0</v>
      </c>
      <c r="Y3178" s="99">
        <v>0</v>
      </c>
      <c r="Z3178" s="99">
        <v>0</v>
      </c>
      <c r="AA3178" s="99">
        <v>0</v>
      </c>
      <c r="AB3178" s="99">
        <v>0</v>
      </c>
      <c r="AC3178" s="99">
        <v>0</v>
      </c>
      <c r="AD3178" s="99">
        <v>0</v>
      </c>
    </row>
    <row r="3179" spans="4:30" hidden="1" outlineLevel="1" x14ac:dyDescent="0.2">
      <c r="D3179" s="86"/>
      <c r="F3179" s="91" t="s">
        <v>199</v>
      </c>
      <c r="G3179" s="86" t="s">
        <v>684</v>
      </c>
      <c r="H3179" s="92">
        <v>0</v>
      </c>
      <c r="I3179" s="99">
        <v>0</v>
      </c>
      <c r="J3179" s="99">
        <v>0</v>
      </c>
      <c r="K3179" s="99">
        <v>0</v>
      </c>
      <c r="L3179" s="99">
        <v>0</v>
      </c>
      <c r="M3179" s="99">
        <v>0</v>
      </c>
      <c r="N3179" s="99">
        <v>0</v>
      </c>
      <c r="O3179" s="99">
        <v>0</v>
      </c>
      <c r="P3179" s="99">
        <v>0</v>
      </c>
      <c r="Q3179" s="99">
        <v>0</v>
      </c>
      <c r="R3179" s="99">
        <v>0</v>
      </c>
      <c r="S3179" s="99">
        <v>0</v>
      </c>
      <c r="T3179" s="99">
        <v>0</v>
      </c>
      <c r="U3179" s="99">
        <v>0</v>
      </c>
      <c r="V3179" s="99">
        <v>0</v>
      </c>
      <c r="W3179" s="99">
        <v>0</v>
      </c>
      <c r="X3179" s="99">
        <v>0</v>
      </c>
      <c r="Y3179" s="99">
        <v>0</v>
      </c>
      <c r="Z3179" s="99">
        <v>0</v>
      </c>
      <c r="AA3179" s="99">
        <v>0</v>
      </c>
      <c r="AB3179" s="99">
        <v>0</v>
      </c>
      <c r="AC3179" s="99">
        <v>0</v>
      </c>
      <c r="AD3179" s="99">
        <v>0</v>
      </c>
    </row>
    <row r="3180" spans="4:30" hidden="1" outlineLevel="1" x14ac:dyDescent="0.2">
      <c r="D3180" s="86"/>
      <c r="F3180" s="91" t="s">
        <v>199</v>
      </c>
      <c r="G3180" s="86" t="s">
        <v>683</v>
      </c>
      <c r="H3180" s="92">
        <v>0</v>
      </c>
      <c r="I3180" s="99">
        <v>0</v>
      </c>
      <c r="J3180" s="99">
        <v>0</v>
      </c>
      <c r="K3180" s="99">
        <v>0</v>
      </c>
      <c r="L3180" s="99">
        <v>0</v>
      </c>
      <c r="M3180" s="99">
        <v>0</v>
      </c>
      <c r="N3180" s="99">
        <v>0</v>
      </c>
      <c r="O3180" s="99">
        <v>0</v>
      </c>
      <c r="P3180" s="99">
        <v>0</v>
      </c>
      <c r="Q3180" s="99">
        <v>0</v>
      </c>
      <c r="R3180" s="99">
        <v>0</v>
      </c>
      <c r="S3180" s="99">
        <v>0</v>
      </c>
      <c r="T3180" s="99">
        <v>0</v>
      </c>
      <c r="U3180" s="99">
        <v>0</v>
      </c>
      <c r="V3180" s="99">
        <v>0</v>
      </c>
      <c r="W3180" s="99">
        <v>0</v>
      </c>
      <c r="X3180" s="99">
        <v>0</v>
      </c>
      <c r="Y3180" s="99">
        <v>0</v>
      </c>
      <c r="Z3180" s="99">
        <v>0</v>
      </c>
      <c r="AA3180" s="99">
        <v>0</v>
      </c>
      <c r="AB3180" s="99">
        <v>0</v>
      </c>
      <c r="AC3180" s="99">
        <v>0</v>
      </c>
      <c r="AD3180" s="99">
        <v>0</v>
      </c>
    </row>
    <row r="3181" spans="4:30" hidden="1" outlineLevel="1" x14ac:dyDescent="0.2">
      <c r="D3181" s="86"/>
      <c r="F3181" s="91" t="s">
        <v>199</v>
      </c>
      <c r="G3181" s="86" t="s">
        <v>682</v>
      </c>
      <c r="H3181" s="92">
        <v>343280.99999999994</v>
      </c>
      <c r="I3181" s="99">
        <v>128808.33025055937</v>
      </c>
      <c r="J3181" s="99">
        <v>8347.6121332258699</v>
      </c>
      <c r="K3181" s="99">
        <v>28007.143619272632</v>
      </c>
      <c r="L3181" s="99">
        <v>890.13060697359708</v>
      </c>
      <c r="M3181" s="99">
        <v>82.059636149271356</v>
      </c>
      <c r="N3181" s="99">
        <v>28979.333862395502</v>
      </c>
      <c r="O3181" s="99">
        <v>25534.503628614511</v>
      </c>
      <c r="P3181" s="99">
        <v>4733.6056463593986</v>
      </c>
      <c r="Q3181" s="99">
        <v>2150.829244681714</v>
      </c>
      <c r="R3181" s="99">
        <v>99.656819447910408</v>
      </c>
      <c r="S3181" s="99">
        <v>32518.595339103536</v>
      </c>
      <c r="T3181" s="99">
        <v>978.53056683604598</v>
      </c>
      <c r="U3181" s="99">
        <v>17181.530836948179</v>
      </c>
      <c r="V3181" s="99">
        <v>97549.598683727178</v>
      </c>
      <c r="W3181" s="99">
        <v>18507.441985758986</v>
      </c>
      <c r="X3181" s="99">
        <v>134217.10207327039</v>
      </c>
      <c r="Y3181" s="99">
        <v>6918.0667315251139</v>
      </c>
      <c r="Z3181" s="99">
        <v>112.61509792216161</v>
      </c>
      <c r="AA3181" s="99">
        <v>7030.681829447276</v>
      </c>
      <c r="AB3181" s="99">
        <v>125.61308293030297</v>
      </c>
      <c r="AC3181" s="99">
        <v>2716.2147122426609</v>
      </c>
      <c r="AD3181" s="99">
        <v>537.51671682503979</v>
      </c>
    </row>
    <row r="3182" spans="4:30" hidden="1" outlineLevel="1" x14ac:dyDescent="0.2">
      <c r="D3182" s="86"/>
      <c r="F3182" s="91" t="s">
        <v>199</v>
      </c>
      <c r="G3182" s="86" t="s">
        <v>681</v>
      </c>
      <c r="H3182" s="92">
        <v>0</v>
      </c>
      <c r="I3182" s="99">
        <v>0</v>
      </c>
      <c r="J3182" s="99">
        <v>0</v>
      </c>
      <c r="K3182" s="99">
        <v>0</v>
      </c>
      <c r="L3182" s="99">
        <v>0</v>
      </c>
      <c r="M3182" s="99">
        <v>0</v>
      </c>
      <c r="N3182" s="99">
        <v>0</v>
      </c>
      <c r="O3182" s="99">
        <v>0</v>
      </c>
      <c r="P3182" s="99">
        <v>0</v>
      </c>
      <c r="Q3182" s="99">
        <v>0</v>
      </c>
      <c r="R3182" s="99">
        <v>0</v>
      </c>
      <c r="S3182" s="99">
        <v>0</v>
      </c>
      <c r="T3182" s="99">
        <v>0</v>
      </c>
      <c r="U3182" s="99">
        <v>0</v>
      </c>
      <c r="V3182" s="99">
        <v>0</v>
      </c>
      <c r="W3182" s="99">
        <v>0</v>
      </c>
      <c r="X3182" s="99">
        <v>0</v>
      </c>
      <c r="Y3182" s="99">
        <v>0</v>
      </c>
      <c r="Z3182" s="99">
        <v>0</v>
      </c>
      <c r="AA3182" s="99">
        <v>0</v>
      </c>
      <c r="AB3182" s="99">
        <v>0</v>
      </c>
      <c r="AC3182" s="99">
        <v>0</v>
      </c>
      <c r="AD3182" s="99">
        <v>0</v>
      </c>
    </row>
    <row r="3183" spans="4:30" collapsed="1" x14ac:dyDescent="0.2">
      <c r="D3183" s="86" t="s">
        <v>234</v>
      </c>
      <c r="E3183" s="104">
        <v>343281</v>
      </c>
      <c r="F3183" s="102" t="s">
        <v>199</v>
      </c>
      <c r="G3183" s="86" t="s">
        <v>679</v>
      </c>
      <c r="H3183" s="92">
        <v>343280.99999999994</v>
      </c>
      <c r="I3183" s="99">
        <v>128808.33025055937</v>
      </c>
      <c r="J3183" s="99">
        <v>8347.6121332258699</v>
      </c>
      <c r="K3183" s="99">
        <v>28007.143619272632</v>
      </c>
      <c r="L3183" s="99">
        <v>890.13060697359708</v>
      </c>
      <c r="M3183" s="99">
        <v>82.059636149271356</v>
      </c>
      <c r="N3183" s="99">
        <v>28979.333862395502</v>
      </c>
      <c r="O3183" s="99">
        <v>25534.503628614511</v>
      </c>
      <c r="P3183" s="99">
        <v>4733.6056463593986</v>
      </c>
      <c r="Q3183" s="99">
        <v>2150.829244681714</v>
      </c>
      <c r="R3183" s="99">
        <v>99.656819447910408</v>
      </c>
      <c r="S3183" s="99">
        <v>32518.595339103536</v>
      </c>
      <c r="T3183" s="99">
        <v>978.53056683604598</v>
      </c>
      <c r="U3183" s="99">
        <v>17181.530836948179</v>
      </c>
      <c r="V3183" s="99">
        <v>97549.598683727178</v>
      </c>
      <c r="W3183" s="99">
        <v>18507.441985758986</v>
      </c>
      <c r="X3183" s="99">
        <v>134217.10207327039</v>
      </c>
      <c r="Y3183" s="99">
        <v>6918.0667315251139</v>
      </c>
      <c r="Z3183" s="99">
        <v>112.61509792216161</v>
      </c>
      <c r="AA3183" s="99">
        <v>7030.681829447276</v>
      </c>
      <c r="AB3183" s="99">
        <v>125.61308293030297</v>
      </c>
      <c r="AC3183" s="99">
        <v>2716.2147122426609</v>
      </c>
      <c r="AD3183" s="99">
        <v>537.51671682503979</v>
      </c>
    </row>
    <row r="3184" spans="4:30" hidden="1" outlineLevel="1" x14ac:dyDescent="0.2">
      <c r="D3184" s="86"/>
      <c r="F3184" s="91" t="s">
        <v>199</v>
      </c>
      <c r="G3184" s="86" t="s">
        <v>687</v>
      </c>
      <c r="H3184" s="92">
        <v>0</v>
      </c>
      <c r="I3184" s="99">
        <v>0</v>
      </c>
      <c r="J3184" s="99">
        <v>0</v>
      </c>
      <c r="K3184" s="99">
        <v>0</v>
      </c>
      <c r="L3184" s="99">
        <v>0</v>
      </c>
      <c r="M3184" s="99">
        <v>0</v>
      </c>
      <c r="N3184" s="99">
        <v>0</v>
      </c>
      <c r="O3184" s="99">
        <v>0</v>
      </c>
      <c r="P3184" s="99">
        <v>0</v>
      </c>
      <c r="Q3184" s="99">
        <v>0</v>
      </c>
      <c r="R3184" s="99">
        <v>0</v>
      </c>
      <c r="S3184" s="99">
        <v>0</v>
      </c>
      <c r="T3184" s="99">
        <v>0</v>
      </c>
      <c r="U3184" s="99">
        <v>0</v>
      </c>
      <c r="V3184" s="99">
        <v>0</v>
      </c>
      <c r="W3184" s="99">
        <v>0</v>
      </c>
      <c r="X3184" s="99">
        <v>0</v>
      </c>
      <c r="Y3184" s="99">
        <v>0</v>
      </c>
      <c r="Z3184" s="99">
        <v>0</v>
      </c>
      <c r="AA3184" s="99">
        <v>0</v>
      </c>
      <c r="AB3184" s="99">
        <v>0</v>
      </c>
      <c r="AC3184" s="99">
        <v>0</v>
      </c>
      <c r="AD3184" s="99">
        <v>0</v>
      </c>
    </row>
    <row r="3185" spans="4:30" hidden="1" outlineLevel="1" x14ac:dyDescent="0.2">
      <c r="D3185" s="86"/>
      <c r="F3185" s="91" t="s">
        <v>199</v>
      </c>
      <c r="G3185" s="86" t="s">
        <v>686</v>
      </c>
      <c r="H3185" s="92">
        <v>0</v>
      </c>
      <c r="I3185" s="99">
        <v>0</v>
      </c>
      <c r="J3185" s="99">
        <v>0</v>
      </c>
      <c r="K3185" s="99">
        <v>0</v>
      </c>
      <c r="L3185" s="99">
        <v>0</v>
      </c>
      <c r="M3185" s="99">
        <v>0</v>
      </c>
      <c r="N3185" s="99">
        <v>0</v>
      </c>
      <c r="O3185" s="99">
        <v>0</v>
      </c>
      <c r="P3185" s="99">
        <v>0</v>
      </c>
      <c r="Q3185" s="99">
        <v>0</v>
      </c>
      <c r="R3185" s="99">
        <v>0</v>
      </c>
      <c r="S3185" s="99">
        <v>0</v>
      </c>
      <c r="T3185" s="99">
        <v>0</v>
      </c>
      <c r="U3185" s="99">
        <v>0</v>
      </c>
      <c r="V3185" s="99">
        <v>0</v>
      </c>
      <c r="W3185" s="99">
        <v>0</v>
      </c>
      <c r="X3185" s="99">
        <v>0</v>
      </c>
      <c r="Y3185" s="99">
        <v>0</v>
      </c>
      <c r="Z3185" s="99">
        <v>0</v>
      </c>
      <c r="AA3185" s="99">
        <v>0</v>
      </c>
      <c r="AB3185" s="99">
        <v>0</v>
      </c>
      <c r="AC3185" s="99">
        <v>0</v>
      </c>
      <c r="AD3185" s="99">
        <v>0</v>
      </c>
    </row>
    <row r="3186" spans="4:30" hidden="1" outlineLevel="1" x14ac:dyDescent="0.2">
      <c r="D3186" s="86"/>
      <c r="F3186" s="91" t="s">
        <v>199</v>
      </c>
      <c r="G3186" s="86" t="s">
        <v>685</v>
      </c>
      <c r="H3186" s="92">
        <v>0</v>
      </c>
      <c r="I3186" s="99">
        <v>0</v>
      </c>
      <c r="J3186" s="99">
        <v>0</v>
      </c>
      <c r="K3186" s="99">
        <v>0</v>
      </c>
      <c r="L3186" s="99">
        <v>0</v>
      </c>
      <c r="M3186" s="99">
        <v>0</v>
      </c>
      <c r="N3186" s="99">
        <v>0</v>
      </c>
      <c r="O3186" s="99">
        <v>0</v>
      </c>
      <c r="P3186" s="99">
        <v>0</v>
      </c>
      <c r="Q3186" s="99">
        <v>0</v>
      </c>
      <c r="R3186" s="99">
        <v>0</v>
      </c>
      <c r="S3186" s="99">
        <v>0</v>
      </c>
      <c r="T3186" s="99">
        <v>0</v>
      </c>
      <c r="U3186" s="99">
        <v>0</v>
      </c>
      <c r="V3186" s="99">
        <v>0</v>
      </c>
      <c r="W3186" s="99">
        <v>0</v>
      </c>
      <c r="X3186" s="99">
        <v>0</v>
      </c>
      <c r="Y3186" s="99">
        <v>0</v>
      </c>
      <c r="Z3186" s="99">
        <v>0</v>
      </c>
      <c r="AA3186" s="99">
        <v>0</v>
      </c>
      <c r="AB3186" s="99">
        <v>0</v>
      </c>
      <c r="AC3186" s="99">
        <v>0</v>
      </c>
      <c r="AD3186" s="99">
        <v>0</v>
      </c>
    </row>
    <row r="3187" spans="4:30" hidden="1" outlineLevel="1" x14ac:dyDescent="0.2">
      <c r="D3187" s="86"/>
      <c r="F3187" s="91" t="s">
        <v>199</v>
      </c>
      <c r="G3187" s="86" t="s">
        <v>684</v>
      </c>
      <c r="H3187" s="92">
        <v>0</v>
      </c>
      <c r="I3187" s="99">
        <v>0</v>
      </c>
      <c r="J3187" s="99">
        <v>0</v>
      </c>
      <c r="K3187" s="99">
        <v>0</v>
      </c>
      <c r="L3187" s="99">
        <v>0</v>
      </c>
      <c r="M3187" s="99">
        <v>0</v>
      </c>
      <c r="N3187" s="99">
        <v>0</v>
      </c>
      <c r="O3187" s="99">
        <v>0</v>
      </c>
      <c r="P3187" s="99">
        <v>0</v>
      </c>
      <c r="Q3187" s="99">
        <v>0</v>
      </c>
      <c r="R3187" s="99">
        <v>0</v>
      </c>
      <c r="S3187" s="99">
        <v>0</v>
      </c>
      <c r="T3187" s="99">
        <v>0</v>
      </c>
      <c r="U3187" s="99">
        <v>0</v>
      </c>
      <c r="V3187" s="99">
        <v>0</v>
      </c>
      <c r="W3187" s="99">
        <v>0</v>
      </c>
      <c r="X3187" s="99">
        <v>0</v>
      </c>
      <c r="Y3187" s="99">
        <v>0</v>
      </c>
      <c r="Z3187" s="99">
        <v>0</v>
      </c>
      <c r="AA3187" s="99">
        <v>0</v>
      </c>
      <c r="AB3187" s="99">
        <v>0</v>
      </c>
      <c r="AC3187" s="99">
        <v>0</v>
      </c>
      <c r="AD3187" s="99">
        <v>0</v>
      </c>
    </row>
    <row r="3188" spans="4:30" hidden="1" outlineLevel="1" x14ac:dyDescent="0.2">
      <c r="D3188" s="86"/>
      <c r="F3188" s="91" t="s">
        <v>199</v>
      </c>
      <c r="G3188" s="86" t="s">
        <v>683</v>
      </c>
      <c r="H3188" s="92">
        <v>0</v>
      </c>
      <c r="I3188" s="99">
        <v>0</v>
      </c>
      <c r="J3188" s="99">
        <v>0</v>
      </c>
      <c r="K3188" s="99">
        <v>0</v>
      </c>
      <c r="L3188" s="99">
        <v>0</v>
      </c>
      <c r="M3188" s="99">
        <v>0</v>
      </c>
      <c r="N3188" s="99">
        <v>0</v>
      </c>
      <c r="O3188" s="99">
        <v>0</v>
      </c>
      <c r="P3188" s="99">
        <v>0</v>
      </c>
      <c r="Q3188" s="99">
        <v>0</v>
      </c>
      <c r="R3188" s="99">
        <v>0</v>
      </c>
      <c r="S3188" s="99">
        <v>0</v>
      </c>
      <c r="T3188" s="99">
        <v>0</v>
      </c>
      <c r="U3188" s="99">
        <v>0</v>
      </c>
      <c r="V3188" s="99">
        <v>0</v>
      </c>
      <c r="W3188" s="99">
        <v>0</v>
      </c>
      <c r="X3188" s="99">
        <v>0</v>
      </c>
      <c r="Y3188" s="99">
        <v>0</v>
      </c>
      <c r="Z3188" s="99">
        <v>0</v>
      </c>
      <c r="AA3188" s="99">
        <v>0</v>
      </c>
      <c r="AB3188" s="99">
        <v>0</v>
      </c>
      <c r="AC3188" s="99">
        <v>0</v>
      </c>
      <c r="AD3188" s="99">
        <v>0</v>
      </c>
    </row>
    <row r="3189" spans="4:30" hidden="1" outlineLevel="1" x14ac:dyDescent="0.2">
      <c r="D3189" s="86"/>
      <c r="F3189" s="91" t="s">
        <v>199</v>
      </c>
      <c r="G3189" s="86" t="s">
        <v>682</v>
      </c>
      <c r="H3189" s="92">
        <v>-12743.999999999998</v>
      </c>
      <c r="I3189" s="99">
        <v>-4781.8940189323866</v>
      </c>
      <c r="J3189" s="99">
        <v>-309.89763204439066</v>
      </c>
      <c r="K3189" s="99">
        <v>-1039.7401495684596</v>
      </c>
      <c r="L3189" s="99">
        <v>-33.045302406109052</v>
      </c>
      <c r="M3189" s="99">
        <v>-3.0463905753196769</v>
      </c>
      <c r="N3189" s="99">
        <v>-1075.8318425498885</v>
      </c>
      <c r="O3189" s="99">
        <v>-947.94560212497436</v>
      </c>
      <c r="P3189" s="99">
        <v>-175.73087458147751</v>
      </c>
      <c r="Q3189" s="99">
        <v>-79.847611415207268</v>
      </c>
      <c r="R3189" s="99">
        <v>-3.6996702615180284</v>
      </c>
      <c r="S3189" s="99">
        <v>-1207.2237583831773</v>
      </c>
      <c r="T3189" s="99">
        <v>-36.327071826750007</v>
      </c>
      <c r="U3189" s="99">
        <v>-637.84896043202968</v>
      </c>
      <c r="V3189" s="99">
        <v>-3621.4415759259009</v>
      </c>
      <c r="W3189" s="99">
        <v>-687.0722255717983</v>
      </c>
      <c r="X3189" s="99">
        <v>-4982.6898337564789</v>
      </c>
      <c r="Y3189" s="99">
        <v>-256.82703798507941</v>
      </c>
      <c r="Z3189" s="99">
        <v>-4.1807347564241173</v>
      </c>
      <c r="AA3189" s="99">
        <v>-261.00777274150352</v>
      </c>
      <c r="AB3189" s="99">
        <v>-4.6632733208764279</v>
      </c>
      <c r="AC3189" s="99">
        <v>-100.83704106204675</v>
      </c>
      <c r="AD3189" s="99">
        <v>-19.954827209249292</v>
      </c>
    </row>
    <row r="3190" spans="4:30" hidden="1" outlineLevel="1" x14ac:dyDescent="0.2">
      <c r="D3190" s="86"/>
      <c r="F3190" s="91" t="s">
        <v>199</v>
      </c>
      <c r="G3190" s="86" t="s">
        <v>681</v>
      </c>
      <c r="H3190" s="92">
        <v>0</v>
      </c>
      <c r="I3190" s="99">
        <v>0</v>
      </c>
      <c r="J3190" s="99">
        <v>0</v>
      </c>
      <c r="K3190" s="99">
        <v>0</v>
      </c>
      <c r="L3190" s="99">
        <v>0</v>
      </c>
      <c r="M3190" s="99">
        <v>0</v>
      </c>
      <c r="N3190" s="99">
        <v>0</v>
      </c>
      <c r="O3190" s="99">
        <v>0</v>
      </c>
      <c r="P3190" s="99">
        <v>0</v>
      </c>
      <c r="Q3190" s="99">
        <v>0</v>
      </c>
      <c r="R3190" s="99">
        <v>0</v>
      </c>
      <c r="S3190" s="99">
        <v>0</v>
      </c>
      <c r="T3190" s="99">
        <v>0</v>
      </c>
      <c r="U3190" s="99">
        <v>0</v>
      </c>
      <c r="V3190" s="99">
        <v>0</v>
      </c>
      <c r="W3190" s="99">
        <v>0</v>
      </c>
      <c r="X3190" s="99">
        <v>0</v>
      </c>
      <c r="Y3190" s="99">
        <v>0</v>
      </c>
      <c r="Z3190" s="99">
        <v>0</v>
      </c>
      <c r="AA3190" s="99">
        <v>0</v>
      </c>
      <c r="AB3190" s="99">
        <v>0</v>
      </c>
      <c r="AC3190" s="99">
        <v>0</v>
      </c>
      <c r="AD3190" s="99">
        <v>0</v>
      </c>
    </row>
    <row r="3191" spans="4:30" collapsed="1" x14ac:dyDescent="0.2">
      <c r="D3191" s="86" t="s">
        <v>341</v>
      </c>
      <c r="E3191" s="104">
        <v>-12744</v>
      </c>
      <c r="F3191" s="102" t="s">
        <v>199</v>
      </c>
      <c r="G3191" s="86" t="s">
        <v>679</v>
      </c>
      <c r="H3191" s="92">
        <v>-12743.999999999998</v>
      </c>
      <c r="I3191" s="99">
        <v>-4781.8940189323866</v>
      </c>
      <c r="J3191" s="99">
        <v>-309.89763204439066</v>
      </c>
      <c r="K3191" s="99">
        <v>-1039.7401495684596</v>
      </c>
      <c r="L3191" s="99">
        <v>-33.045302406109052</v>
      </c>
      <c r="M3191" s="99">
        <v>-3.0463905753196769</v>
      </c>
      <c r="N3191" s="99">
        <v>-1075.8318425498885</v>
      </c>
      <c r="O3191" s="99">
        <v>-947.94560212497436</v>
      </c>
      <c r="P3191" s="99">
        <v>-175.73087458147751</v>
      </c>
      <c r="Q3191" s="99">
        <v>-79.847611415207268</v>
      </c>
      <c r="R3191" s="99">
        <v>-3.6996702615180284</v>
      </c>
      <c r="S3191" s="99">
        <v>-1207.2237583831773</v>
      </c>
      <c r="T3191" s="99">
        <v>-36.327071826750007</v>
      </c>
      <c r="U3191" s="99">
        <v>-637.84896043202968</v>
      </c>
      <c r="V3191" s="99">
        <v>-3621.4415759259009</v>
      </c>
      <c r="W3191" s="99">
        <v>-687.0722255717983</v>
      </c>
      <c r="X3191" s="99">
        <v>-4982.6898337564789</v>
      </c>
      <c r="Y3191" s="99">
        <v>-256.82703798507941</v>
      </c>
      <c r="Z3191" s="99">
        <v>-4.1807347564241173</v>
      </c>
      <c r="AA3191" s="99">
        <v>-261.00777274150352</v>
      </c>
      <c r="AB3191" s="99">
        <v>-4.6632733208764279</v>
      </c>
      <c r="AC3191" s="99">
        <v>-100.83704106204675</v>
      </c>
      <c r="AD3191" s="99">
        <v>-19.954827209249292</v>
      </c>
    </row>
    <row r="3192" spans="4:30" hidden="1" outlineLevel="1" x14ac:dyDescent="0.2">
      <c r="D3192" s="86"/>
      <c r="F3192" s="91" t="s">
        <v>199</v>
      </c>
      <c r="G3192" s="86" t="s">
        <v>687</v>
      </c>
      <c r="H3192" s="92">
        <v>0</v>
      </c>
      <c r="I3192" s="99">
        <v>0</v>
      </c>
      <c r="J3192" s="99">
        <v>0</v>
      </c>
      <c r="K3192" s="99">
        <v>0</v>
      </c>
      <c r="L3192" s="99">
        <v>0</v>
      </c>
      <c r="M3192" s="99">
        <v>0</v>
      </c>
      <c r="N3192" s="99">
        <v>0</v>
      </c>
      <c r="O3192" s="99">
        <v>0</v>
      </c>
      <c r="P3192" s="99">
        <v>0</v>
      </c>
      <c r="Q3192" s="99">
        <v>0</v>
      </c>
      <c r="R3192" s="99">
        <v>0</v>
      </c>
      <c r="S3192" s="99">
        <v>0</v>
      </c>
      <c r="T3192" s="99">
        <v>0</v>
      </c>
      <c r="U3192" s="99">
        <v>0</v>
      </c>
      <c r="V3192" s="99">
        <v>0</v>
      </c>
      <c r="W3192" s="99">
        <v>0</v>
      </c>
      <c r="X3192" s="99">
        <v>0</v>
      </c>
      <c r="Y3192" s="99">
        <v>0</v>
      </c>
      <c r="Z3192" s="99">
        <v>0</v>
      </c>
      <c r="AA3192" s="99">
        <v>0</v>
      </c>
      <c r="AB3192" s="99">
        <v>0</v>
      </c>
      <c r="AC3192" s="99">
        <v>0</v>
      </c>
      <c r="AD3192" s="99">
        <v>0</v>
      </c>
    </row>
    <row r="3193" spans="4:30" hidden="1" outlineLevel="1" x14ac:dyDescent="0.2">
      <c r="D3193" s="86"/>
      <c r="F3193" s="91" t="s">
        <v>199</v>
      </c>
      <c r="G3193" s="86" t="s">
        <v>686</v>
      </c>
      <c r="H3193" s="92">
        <v>0</v>
      </c>
      <c r="I3193" s="99">
        <v>0</v>
      </c>
      <c r="J3193" s="99">
        <v>0</v>
      </c>
      <c r="K3193" s="99">
        <v>0</v>
      </c>
      <c r="L3193" s="99">
        <v>0</v>
      </c>
      <c r="M3193" s="99">
        <v>0</v>
      </c>
      <c r="N3193" s="99">
        <v>0</v>
      </c>
      <c r="O3193" s="99">
        <v>0</v>
      </c>
      <c r="P3193" s="99">
        <v>0</v>
      </c>
      <c r="Q3193" s="99">
        <v>0</v>
      </c>
      <c r="R3193" s="99">
        <v>0</v>
      </c>
      <c r="S3193" s="99">
        <v>0</v>
      </c>
      <c r="T3193" s="99">
        <v>0</v>
      </c>
      <c r="U3193" s="99">
        <v>0</v>
      </c>
      <c r="V3193" s="99">
        <v>0</v>
      </c>
      <c r="W3193" s="99">
        <v>0</v>
      </c>
      <c r="X3193" s="99">
        <v>0</v>
      </c>
      <c r="Y3193" s="99">
        <v>0</v>
      </c>
      <c r="Z3193" s="99">
        <v>0</v>
      </c>
      <c r="AA3193" s="99">
        <v>0</v>
      </c>
      <c r="AB3193" s="99">
        <v>0</v>
      </c>
      <c r="AC3193" s="99">
        <v>0</v>
      </c>
      <c r="AD3193" s="99">
        <v>0</v>
      </c>
    </row>
    <row r="3194" spans="4:30" hidden="1" outlineLevel="1" x14ac:dyDescent="0.2">
      <c r="D3194" s="86"/>
      <c r="F3194" s="91" t="s">
        <v>199</v>
      </c>
      <c r="G3194" s="86" t="s">
        <v>685</v>
      </c>
      <c r="H3194" s="92">
        <v>0</v>
      </c>
      <c r="I3194" s="99">
        <v>0</v>
      </c>
      <c r="J3194" s="99">
        <v>0</v>
      </c>
      <c r="K3194" s="99">
        <v>0</v>
      </c>
      <c r="L3194" s="99">
        <v>0</v>
      </c>
      <c r="M3194" s="99">
        <v>0</v>
      </c>
      <c r="N3194" s="99">
        <v>0</v>
      </c>
      <c r="O3194" s="99">
        <v>0</v>
      </c>
      <c r="P3194" s="99">
        <v>0</v>
      </c>
      <c r="Q3194" s="99">
        <v>0</v>
      </c>
      <c r="R3194" s="99">
        <v>0</v>
      </c>
      <c r="S3194" s="99">
        <v>0</v>
      </c>
      <c r="T3194" s="99">
        <v>0</v>
      </c>
      <c r="U3194" s="99">
        <v>0</v>
      </c>
      <c r="V3194" s="99">
        <v>0</v>
      </c>
      <c r="W3194" s="99">
        <v>0</v>
      </c>
      <c r="X3194" s="99">
        <v>0</v>
      </c>
      <c r="Y3194" s="99">
        <v>0</v>
      </c>
      <c r="Z3194" s="99">
        <v>0</v>
      </c>
      <c r="AA3194" s="99">
        <v>0</v>
      </c>
      <c r="AB3194" s="99">
        <v>0</v>
      </c>
      <c r="AC3194" s="99">
        <v>0</v>
      </c>
      <c r="AD3194" s="99">
        <v>0</v>
      </c>
    </row>
    <row r="3195" spans="4:30" hidden="1" outlineLevel="1" x14ac:dyDescent="0.2">
      <c r="D3195" s="86"/>
      <c r="F3195" s="91" t="s">
        <v>199</v>
      </c>
      <c r="G3195" s="86" t="s">
        <v>684</v>
      </c>
      <c r="H3195" s="92">
        <v>0</v>
      </c>
      <c r="I3195" s="99">
        <v>0</v>
      </c>
      <c r="J3195" s="99">
        <v>0</v>
      </c>
      <c r="K3195" s="99">
        <v>0</v>
      </c>
      <c r="L3195" s="99">
        <v>0</v>
      </c>
      <c r="M3195" s="99">
        <v>0</v>
      </c>
      <c r="N3195" s="99">
        <v>0</v>
      </c>
      <c r="O3195" s="99">
        <v>0</v>
      </c>
      <c r="P3195" s="99">
        <v>0</v>
      </c>
      <c r="Q3195" s="99">
        <v>0</v>
      </c>
      <c r="R3195" s="99">
        <v>0</v>
      </c>
      <c r="S3195" s="99">
        <v>0</v>
      </c>
      <c r="T3195" s="99">
        <v>0</v>
      </c>
      <c r="U3195" s="99">
        <v>0</v>
      </c>
      <c r="V3195" s="99">
        <v>0</v>
      </c>
      <c r="W3195" s="99">
        <v>0</v>
      </c>
      <c r="X3195" s="99">
        <v>0</v>
      </c>
      <c r="Y3195" s="99">
        <v>0</v>
      </c>
      <c r="Z3195" s="99">
        <v>0</v>
      </c>
      <c r="AA3195" s="99">
        <v>0</v>
      </c>
      <c r="AB3195" s="99">
        <v>0</v>
      </c>
      <c r="AC3195" s="99">
        <v>0</v>
      </c>
      <c r="AD3195" s="99">
        <v>0</v>
      </c>
    </row>
    <row r="3196" spans="4:30" hidden="1" outlineLevel="1" x14ac:dyDescent="0.2">
      <c r="D3196" s="86"/>
      <c r="F3196" s="91" t="s">
        <v>199</v>
      </c>
      <c r="G3196" s="86" t="s">
        <v>683</v>
      </c>
      <c r="H3196" s="92">
        <v>0</v>
      </c>
      <c r="I3196" s="99">
        <v>0</v>
      </c>
      <c r="J3196" s="99">
        <v>0</v>
      </c>
      <c r="K3196" s="99">
        <v>0</v>
      </c>
      <c r="L3196" s="99">
        <v>0</v>
      </c>
      <c r="M3196" s="99">
        <v>0</v>
      </c>
      <c r="N3196" s="99">
        <v>0</v>
      </c>
      <c r="O3196" s="99">
        <v>0</v>
      </c>
      <c r="P3196" s="99">
        <v>0</v>
      </c>
      <c r="Q3196" s="99">
        <v>0</v>
      </c>
      <c r="R3196" s="99">
        <v>0</v>
      </c>
      <c r="S3196" s="99">
        <v>0</v>
      </c>
      <c r="T3196" s="99">
        <v>0</v>
      </c>
      <c r="U3196" s="99">
        <v>0</v>
      </c>
      <c r="V3196" s="99">
        <v>0</v>
      </c>
      <c r="W3196" s="99">
        <v>0</v>
      </c>
      <c r="X3196" s="99">
        <v>0</v>
      </c>
      <c r="Y3196" s="99">
        <v>0</v>
      </c>
      <c r="Z3196" s="99">
        <v>0</v>
      </c>
      <c r="AA3196" s="99">
        <v>0</v>
      </c>
      <c r="AB3196" s="99">
        <v>0</v>
      </c>
      <c r="AC3196" s="99">
        <v>0</v>
      </c>
      <c r="AD3196" s="99">
        <v>0</v>
      </c>
    </row>
    <row r="3197" spans="4:30" hidden="1" outlineLevel="1" x14ac:dyDescent="0.2">
      <c r="D3197" s="86"/>
      <c r="F3197" s="91" t="s">
        <v>199</v>
      </c>
      <c r="G3197" s="86" t="s">
        <v>682</v>
      </c>
      <c r="H3197" s="92">
        <v>1171.9999999999998</v>
      </c>
      <c r="I3197" s="99">
        <v>439.766148006023</v>
      </c>
      <c r="J3197" s="99">
        <v>28.499688069368009</v>
      </c>
      <c r="K3197" s="99">
        <v>95.619542945247545</v>
      </c>
      <c r="L3197" s="99">
        <v>3.0390061534808388</v>
      </c>
      <c r="M3197" s="99">
        <v>0.28016084073090564</v>
      </c>
      <c r="N3197" s="99">
        <v>98.938709939459287</v>
      </c>
      <c r="O3197" s="99">
        <v>87.177671507412896</v>
      </c>
      <c r="P3197" s="99">
        <v>16.161062853852137</v>
      </c>
      <c r="Q3197" s="99">
        <v>7.3431733034073225</v>
      </c>
      <c r="R3197" s="99">
        <v>0.34023960659911562</v>
      </c>
      <c r="S3197" s="99">
        <v>111.02214727127148</v>
      </c>
      <c r="T3197" s="99">
        <v>3.3408135735209519</v>
      </c>
      <c r="U3197" s="99">
        <v>58.659681546322879</v>
      </c>
      <c r="V3197" s="99">
        <v>333.04531756004047</v>
      </c>
      <c r="W3197" s="99">
        <v>63.186491554468589</v>
      </c>
      <c r="X3197" s="99">
        <v>458.23230423435291</v>
      </c>
      <c r="Y3197" s="99">
        <v>23.619059048847543</v>
      </c>
      <c r="Z3197" s="99">
        <v>0.38448062888646156</v>
      </c>
      <c r="AA3197" s="99">
        <v>24.003539677734004</v>
      </c>
      <c r="AB3197" s="99">
        <v>0.42885721375291697</v>
      </c>
      <c r="AC3197" s="99">
        <v>9.2734629727494351</v>
      </c>
      <c r="AD3197" s="99">
        <v>1.8351426152887766</v>
      </c>
    </row>
    <row r="3198" spans="4:30" hidden="1" outlineLevel="1" x14ac:dyDescent="0.2">
      <c r="D3198" s="86"/>
      <c r="F3198" s="91" t="s">
        <v>199</v>
      </c>
      <c r="G3198" s="86" t="s">
        <v>681</v>
      </c>
      <c r="H3198" s="92">
        <v>0</v>
      </c>
      <c r="I3198" s="99">
        <v>0</v>
      </c>
      <c r="J3198" s="99">
        <v>0</v>
      </c>
      <c r="K3198" s="99">
        <v>0</v>
      </c>
      <c r="L3198" s="99">
        <v>0</v>
      </c>
      <c r="M3198" s="99">
        <v>0</v>
      </c>
      <c r="N3198" s="99">
        <v>0</v>
      </c>
      <c r="O3198" s="99">
        <v>0</v>
      </c>
      <c r="P3198" s="99">
        <v>0</v>
      </c>
      <c r="Q3198" s="99">
        <v>0</v>
      </c>
      <c r="R3198" s="99">
        <v>0</v>
      </c>
      <c r="S3198" s="99">
        <v>0</v>
      </c>
      <c r="T3198" s="99">
        <v>0</v>
      </c>
      <c r="U3198" s="99">
        <v>0</v>
      </c>
      <c r="V3198" s="99">
        <v>0</v>
      </c>
      <c r="W3198" s="99">
        <v>0</v>
      </c>
      <c r="X3198" s="99">
        <v>0</v>
      </c>
      <c r="Y3198" s="99">
        <v>0</v>
      </c>
      <c r="Z3198" s="99">
        <v>0</v>
      </c>
      <c r="AA3198" s="99">
        <v>0</v>
      </c>
      <c r="AB3198" s="99">
        <v>0</v>
      </c>
      <c r="AC3198" s="99">
        <v>0</v>
      </c>
      <c r="AD3198" s="99">
        <v>0</v>
      </c>
    </row>
    <row r="3199" spans="4:30" collapsed="1" x14ac:dyDescent="0.2">
      <c r="D3199" s="86" t="s">
        <v>232</v>
      </c>
      <c r="E3199" s="104">
        <v>1172</v>
      </c>
      <c r="F3199" s="102" t="s">
        <v>199</v>
      </c>
      <c r="G3199" s="86" t="s">
        <v>679</v>
      </c>
      <c r="H3199" s="92">
        <v>1171.9999999999998</v>
      </c>
      <c r="I3199" s="99">
        <v>439.766148006023</v>
      </c>
      <c r="J3199" s="99">
        <v>28.499688069368009</v>
      </c>
      <c r="K3199" s="99">
        <v>95.619542945247545</v>
      </c>
      <c r="L3199" s="99">
        <v>3.0390061534808388</v>
      </c>
      <c r="M3199" s="99">
        <v>0.28016084073090564</v>
      </c>
      <c r="N3199" s="99">
        <v>98.938709939459287</v>
      </c>
      <c r="O3199" s="99">
        <v>87.177671507412896</v>
      </c>
      <c r="P3199" s="99">
        <v>16.161062853852137</v>
      </c>
      <c r="Q3199" s="99">
        <v>7.3431733034073225</v>
      </c>
      <c r="R3199" s="99">
        <v>0.34023960659911562</v>
      </c>
      <c r="S3199" s="99">
        <v>111.02214727127148</v>
      </c>
      <c r="T3199" s="99">
        <v>3.3408135735209519</v>
      </c>
      <c r="U3199" s="99">
        <v>58.659681546322879</v>
      </c>
      <c r="V3199" s="99">
        <v>333.04531756004047</v>
      </c>
      <c r="W3199" s="99">
        <v>63.186491554468589</v>
      </c>
      <c r="X3199" s="99">
        <v>458.23230423435291</v>
      </c>
      <c r="Y3199" s="99">
        <v>23.619059048847543</v>
      </c>
      <c r="Z3199" s="99">
        <v>0.38448062888646156</v>
      </c>
      <c r="AA3199" s="99">
        <v>24.003539677734004</v>
      </c>
      <c r="AB3199" s="99">
        <v>0.42885721375291697</v>
      </c>
      <c r="AC3199" s="99">
        <v>9.2734629727494351</v>
      </c>
      <c r="AD3199" s="99">
        <v>1.8351426152887766</v>
      </c>
    </row>
    <row r="3200" spans="4:30" hidden="1" outlineLevel="1" x14ac:dyDescent="0.2">
      <c r="D3200" s="86"/>
      <c r="F3200" s="91" t="s">
        <v>199</v>
      </c>
      <c r="G3200" s="86" t="s">
        <v>687</v>
      </c>
      <c r="H3200" s="92">
        <v>0</v>
      </c>
      <c r="I3200" s="99">
        <v>0</v>
      </c>
      <c r="J3200" s="99">
        <v>0</v>
      </c>
      <c r="K3200" s="99">
        <v>0</v>
      </c>
      <c r="L3200" s="99">
        <v>0</v>
      </c>
      <c r="M3200" s="99">
        <v>0</v>
      </c>
      <c r="N3200" s="99">
        <v>0</v>
      </c>
      <c r="O3200" s="99">
        <v>0</v>
      </c>
      <c r="P3200" s="99">
        <v>0</v>
      </c>
      <c r="Q3200" s="99">
        <v>0</v>
      </c>
      <c r="R3200" s="99">
        <v>0</v>
      </c>
      <c r="S3200" s="99">
        <v>0</v>
      </c>
      <c r="T3200" s="99">
        <v>0</v>
      </c>
      <c r="U3200" s="99">
        <v>0</v>
      </c>
      <c r="V3200" s="99">
        <v>0</v>
      </c>
      <c r="W3200" s="99">
        <v>0</v>
      </c>
      <c r="X3200" s="99">
        <v>0</v>
      </c>
      <c r="Y3200" s="99">
        <v>0</v>
      </c>
      <c r="Z3200" s="99">
        <v>0</v>
      </c>
      <c r="AA3200" s="99">
        <v>0</v>
      </c>
      <c r="AB3200" s="99">
        <v>0</v>
      </c>
      <c r="AC3200" s="99">
        <v>0</v>
      </c>
      <c r="AD3200" s="99">
        <v>0</v>
      </c>
    </row>
    <row r="3201" spans="4:30" hidden="1" outlineLevel="1" x14ac:dyDescent="0.2">
      <c r="D3201" s="86"/>
      <c r="F3201" s="91" t="s">
        <v>199</v>
      </c>
      <c r="G3201" s="86" t="s">
        <v>686</v>
      </c>
      <c r="H3201" s="92">
        <v>0</v>
      </c>
      <c r="I3201" s="99">
        <v>0</v>
      </c>
      <c r="J3201" s="99">
        <v>0</v>
      </c>
      <c r="K3201" s="99">
        <v>0</v>
      </c>
      <c r="L3201" s="99">
        <v>0</v>
      </c>
      <c r="M3201" s="99">
        <v>0</v>
      </c>
      <c r="N3201" s="99">
        <v>0</v>
      </c>
      <c r="O3201" s="99">
        <v>0</v>
      </c>
      <c r="P3201" s="99">
        <v>0</v>
      </c>
      <c r="Q3201" s="99">
        <v>0</v>
      </c>
      <c r="R3201" s="99">
        <v>0</v>
      </c>
      <c r="S3201" s="99">
        <v>0</v>
      </c>
      <c r="T3201" s="99">
        <v>0</v>
      </c>
      <c r="U3201" s="99">
        <v>0</v>
      </c>
      <c r="V3201" s="99">
        <v>0</v>
      </c>
      <c r="W3201" s="99">
        <v>0</v>
      </c>
      <c r="X3201" s="99">
        <v>0</v>
      </c>
      <c r="Y3201" s="99">
        <v>0</v>
      </c>
      <c r="Z3201" s="99">
        <v>0</v>
      </c>
      <c r="AA3201" s="99">
        <v>0</v>
      </c>
      <c r="AB3201" s="99">
        <v>0</v>
      </c>
      <c r="AC3201" s="99">
        <v>0</v>
      </c>
      <c r="AD3201" s="99">
        <v>0</v>
      </c>
    </row>
    <row r="3202" spans="4:30" hidden="1" outlineLevel="1" x14ac:dyDescent="0.2">
      <c r="D3202" s="86"/>
      <c r="F3202" s="91" t="s">
        <v>199</v>
      </c>
      <c r="G3202" s="86" t="s">
        <v>685</v>
      </c>
      <c r="H3202" s="92">
        <v>0</v>
      </c>
      <c r="I3202" s="99">
        <v>0</v>
      </c>
      <c r="J3202" s="99">
        <v>0</v>
      </c>
      <c r="K3202" s="99">
        <v>0</v>
      </c>
      <c r="L3202" s="99">
        <v>0</v>
      </c>
      <c r="M3202" s="99">
        <v>0</v>
      </c>
      <c r="N3202" s="99">
        <v>0</v>
      </c>
      <c r="O3202" s="99">
        <v>0</v>
      </c>
      <c r="P3202" s="99">
        <v>0</v>
      </c>
      <c r="Q3202" s="99">
        <v>0</v>
      </c>
      <c r="R3202" s="99">
        <v>0</v>
      </c>
      <c r="S3202" s="99">
        <v>0</v>
      </c>
      <c r="T3202" s="99">
        <v>0</v>
      </c>
      <c r="U3202" s="99">
        <v>0</v>
      </c>
      <c r="V3202" s="99">
        <v>0</v>
      </c>
      <c r="W3202" s="99">
        <v>0</v>
      </c>
      <c r="X3202" s="99">
        <v>0</v>
      </c>
      <c r="Y3202" s="99">
        <v>0</v>
      </c>
      <c r="Z3202" s="99">
        <v>0</v>
      </c>
      <c r="AA3202" s="99">
        <v>0</v>
      </c>
      <c r="AB3202" s="99">
        <v>0</v>
      </c>
      <c r="AC3202" s="99">
        <v>0</v>
      </c>
      <c r="AD3202" s="99">
        <v>0</v>
      </c>
    </row>
    <row r="3203" spans="4:30" hidden="1" outlineLevel="1" x14ac:dyDescent="0.2">
      <c r="D3203" s="86"/>
      <c r="F3203" s="91" t="s">
        <v>199</v>
      </c>
      <c r="G3203" s="86" t="s">
        <v>684</v>
      </c>
      <c r="H3203" s="92">
        <v>0</v>
      </c>
      <c r="I3203" s="99">
        <v>0</v>
      </c>
      <c r="J3203" s="99">
        <v>0</v>
      </c>
      <c r="K3203" s="99">
        <v>0</v>
      </c>
      <c r="L3203" s="99">
        <v>0</v>
      </c>
      <c r="M3203" s="99">
        <v>0</v>
      </c>
      <c r="N3203" s="99">
        <v>0</v>
      </c>
      <c r="O3203" s="99">
        <v>0</v>
      </c>
      <c r="P3203" s="99">
        <v>0</v>
      </c>
      <c r="Q3203" s="99">
        <v>0</v>
      </c>
      <c r="R3203" s="99">
        <v>0</v>
      </c>
      <c r="S3203" s="99">
        <v>0</v>
      </c>
      <c r="T3203" s="99">
        <v>0</v>
      </c>
      <c r="U3203" s="99">
        <v>0</v>
      </c>
      <c r="V3203" s="99">
        <v>0</v>
      </c>
      <c r="W3203" s="99">
        <v>0</v>
      </c>
      <c r="X3203" s="99">
        <v>0</v>
      </c>
      <c r="Y3203" s="99">
        <v>0</v>
      </c>
      <c r="Z3203" s="99">
        <v>0</v>
      </c>
      <c r="AA3203" s="99">
        <v>0</v>
      </c>
      <c r="AB3203" s="99">
        <v>0</v>
      </c>
      <c r="AC3203" s="99">
        <v>0</v>
      </c>
      <c r="AD3203" s="99">
        <v>0</v>
      </c>
    </row>
    <row r="3204" spans="4:30" hidden="1" outlineLevel="1" x14ac:dyDescent="0.2">
      <c r="D3204" s="86"/>
      <c r="F3204" s="91" t="s">
        <v>199</v>
      </c>
      <c r="G3204" s="86" t="s">
        <v>683</v>
      </c>
      <c r="H3204" s="92">
        <v>0</v>
      </c>
      <c r="I3204" s="99">
        <v>0</v>
      </c>
      <c r="J3204" s="99">
        <v>0</v>
      </c>
      <c r="K3204" s="99">
        <v>0</v>
      </c>
      <c r="L3204" s="99">
        <v>0</v>
      </c>
      <c r="M3204" s="99">
        <v>0</v>
      </c>
      <c r="N3204" s="99">
        <v>0</v>
      </c>
      <c r="O3204" s="99">
        <v>0</v>
      </c>
      <c r="P3204" s="99">
        <v>0</v>
      </c>
      <c r="Q3204" s="99">
        <v>0</v>
      </c>
      <c r="R3204" s="99">
        <v>0</v>
      </c>
      <c r="S3204" s="99">
        <v>0</v>
      </c>
      <c r="T3204" s="99">
        <v>0</v>
      </c>
      <c r="U3204" s="99">
        <v>0</v>
      </c>
      <c r="V3204" s="99">
        <v>0</v>
      </c>
      <c r="W3204" s="99">
        <v>0</v>
      </c>
      <c r="X3204" s="99">
        <v>0</v>
      </c>
      <c r="Y3204" s="99">
        <v>0</v>
      </c>
      <c r="Z3204" s="99">
        <v>0</v>
      </c>
      <c r="AA3204" s="99">
        <v>0</v>
      </c>
      <c r="AB3204" s="99">
        <v>0</v>
      </c>
      <c r="AC3204" s="99">
        <v>0</v>
      </c>
      <c r="AD3204" s="99">
        <v>0</v>
      </c>
    </row>
    <row r="3205" spans="4:30" hidden="1" outlineLevel="1" x14ac:dyDescent="0.2">
      <c r="D3205" s="86"/>
      <c r="F3205" s="91" t="s">
        <v>199</v>
      </c>
      <c r="G3205" s="86" t="s">
        <v>682</v>
      </c>
      <c r="H3205" s="92">
        <v>-606570.99999999977</v>
      </c>
      <c r="I3205" s="99">
        <v>-227601.87044553019</v>
      </c>
      <c r="J3205" s="99">
        <v>-14750.071921437391</v>
      </c>
      <c r="K3205" s="99">
        <v>-49488.090259250639</v>
      </c>
      <c r="L3205" s="99">
        <v>-1572.8438579548001</v>
      </c>
      <c r="M3205" s="99">
        <v>-144.99781682848649</v>
      </c>
      <c r="N3205" s="99">
        <v>-51205.931934033928</v>
      </c>
      <c r="O3205" s="99">
        <v>-45118.982409490571</v>
      </c>
      <c r="P3205" s="99">
        <v>-8364.1911743378369</v>
      </c>
      <c r="Q3205" s="99">
        <v>-3800.4743803934157</v>
      </c>
      <c r="R3205" s="99">
        <v>-176.09170513176804</v>
      </c>
      <c r="S3205" s="99">
        <v>-57459.739669353592</v>
      </c>
      <c r="T3205" s="99">
        <v>-1729.0449062322332</v>
      </c>
      <c r="U3205" s="99">
        <v>-30359.438306514177</v>
      </c>
      <c r="V3205" s="99">
        <v>-172368.28610726222</v>
      </c>
      <c r="W3205" s="99">
        <v>-32702.298096148093</v>
      </c>
      <c r="X3205" s="99">
        <v>-237159.06741615673</v>
      </c>
      <c r="Y3205" s="99">
        <v>-12224.092377404866</v>
      </c>
      <c r="Z3205" s="99">
        <v>-198.988736812534</v>
      </c>
      <c r="AA3205" s="99">
        <v>-12423.081114217401</v>
      </c>
      <c r="AB3205" s="99">
        <v>-221.95592918372063</v>
      </c>
      <c r="AC3205" s="99">
        <v>-4799.4997515730356</v>
      </c>
      <c r="AD3205" s="99">
        <v>-949.78181851393231</v>
      </c>
    </row>
    <row r="3206" spans="4:30" hidden="1" outlineLevel="1" x14ac:dyDescent="0.2">
      <c r="D3206" s="86"/>
      <c r="F3206" s="91" t="s">
        <v>199</v>
      </c>
      <c r="G3206" s="86" t="s">
        <v>681</v>
      </c>
      <c r="H3206" s="92">
        <v>0</v>
      </c>
      <c r="I3206" s="99">
        <v>0</v>
      </c>
      <c r="J3206" s="99">
        <v>0</v>
      </c>
      <c r="K3206" s="99">
        <v>0</v>
      </c>
      <c r="L3206" s="99">
        <v>0</v>
      </c>
      <c r="M3206" s="99">
        <v>0</v>
      </c>
      <c r="N3206" s="99">
        <v>0</v>
      </c>
      <c r="O3206" s="99">
        <v>0</v>
      </c>
      <c r="P3206" s="99">
        <v>0</v>
      </c>
      <c r="Q3206" s="99">
        <v>0</v>
      </c>
      <c r="R3206" s="99">
        <v>0</v>
      </c>
      <c r="S3206" s="99">
        <v>0</v>
      </c>
      <c r="T3206" s="99">
        <v>0</v>
      </c>
      <c r="U3206" s="99">
        <v>0</v>
      </c>
      <c r="V3206" s="99">
        <v>0</v>
      </c>
      <c r="W3206" s="99">
        <v>0</v>
      </c>
      <c r="X3206" s="99">
        <v>0</v>
      </c>
      <c r="Y3206" s="99">
        <v>0</v>
      </c>
      <c r="Z3206" s="99">
        <v>0</v>
      </c>
      <c r="AA3206" s="99">
        <v>0</v>
      </c>
      <c r="AB3206" s="99">
        <v>0</v>
      </c>
      <c r="AC3206" s="99">
        <v>0</v>
      </c>
      <c r="AD3206" s="99">
        <v>0</v>
      </c>
    </row>
    <row r="3207" spans="4:30" collapsed="1" x14ac:dyDescent="0.2">
      <c r="D3207" s="86" t="s">
        <v>231</v>
      </c>
      <c r="E3207" s="104">
        <v>-606571</v>
      </c>
      <c r="F3207" s="102" t="s">
        <v>199</v>
      </c>
      <c r="G3207" s="86" t="s">
        <v>679</v>
      </c>
      <c r="H3207" s="92">
        <v>-606570.99999999977</v>
      </c>
      <c r="I3207" s="99">
        <v>-227601.87044553019</v>
      </c>
      <c r="J3207" s="99">
        <v>-14750.071921437391</v>
      </c>
      <c r="K3207" s="99">
        <v>-49488.090259250639</v>
      </c>
      <c r="L3207" s="99">
        <v>-1572.8438579548001</v>
      </c>
      <c r="M3207" s="99">
        <v>-144.99781682848649</v>
      </c>
      <c r="N3207" s="99">
        <v>-51205.931934033928</v>
      </c>
      <c r="O3207" s="99">
        <v>-45118.982409490571</v>
      </c>
      <c r="P3207" s="99">
        <v>-8364.1911743378369</v>
      </c>
      <c r="Q3207" s="99">
        <v>-3800.4743803934157</v>
      </c>
      <c r="R3207" s="99">
        <v>-176.09170513176804</v>
      </c>
      <c r="S3207" s="99">
        <v>-57459.739669353592</v>
      </c>
      <c r="T3207" s="99">
        <v>-1729.0449062322332</v>
      </c>
      <c r="U3207" s="99">
        <v>-30359.438306514177</v>
      </c>
      <c r="V3207" s="99">
        <v>-172368.28610726222</v>
      </c>
      <c r="W3207" s="99">
        <v>-32702.298096148093</v>
      </c>
      <c r="X3207" s="99">
        <v>-237159.06741615673</v>
      </c>
      <c r="Y3207" s="99">
        <v>-12224.092377404866</v>
      </c>
      <c r="Z3207" s="99">
        <v>-198.988736812534</v>
      </c>
      <c r="AA3207" s="99">
        <v>-12423.081114217401</v>
      </c>
      <c r="AB3207" s="99">
        <v>-221.95592918372063</v>
      </c>
      <c r="AC3207" s="99">
        <v>-4799.4997515730356</v>
      </c>
      <c r="AD3207" s="99">
        <v>-949.78181851393231</v>
      </c>
    </row>
    <row r="3208" spans="4:30" hidden="1" outlineLevel="1" x14ac:dyDescent="0.2">
      <c r="D3208" s="86"/>
      <c r="F3208" s="91" t="s">
        <v>199</v>
      </c>
      <c r="G3208" s="86" t="s">
        <v>687</v>
      </c>
      <c r="H3208" s="92">
        <v>0</v>
      </c>
      <c r="I3208" s="99">
        <v>0</v>
      </c>
      <c r="J3208" s="99">
        <v>0</v>
      </c>
      <c r="K3208" s="99">
        <v>0</v>
      </c>
      <c r="L3208" s="99">
        <v>0</v>
      </c>
      <c r="M3208" s="99">
        <v>0</v>
      </c>
      <c r="N3208" s="99">
        <v>0</v>
      </c>
      <c r="O3208" s="99">
        <v>0</v>
      </c>
      <c r="P3208" s="99">
        <v>0</v>
      </c>
      <c r="Q3208" s="99">
        <v>0</v>
      </c>
      <c r="R3208" s="99">
        <v>0</v>
      </c>
      <c r="S3208" s="99">
        <v>0</v>
      </c>
      <c r="T3208" s="99">
        <v>0</v>
      </c>
      <c r="U3208" s="99">
        <v>0</v>
      </c>
      <c r="V3208" s="99">
        <v>0</v>
      </c>
      <c r="W3208" s="99">
        <v>0</v>
      </c>
      <c r="X3208" s="99">
        <v>0</v>
      </c>
      <c r="Y3208" s="99">
        <v>0</v>
      </c>
      <c r="Z3208" s="99">
        <v>0</v>
      </c>
      <c r="AA3208" s="99">
        <v>0</v>
      </c>
      <c r="AB3208" s="99">
        <v>0</v>
      </c>
      <c r="AC3208" s="99">
        <v>0</v>
      </c>
      <c r="AD3208" s="99">
        <v>0</v>
      </c>
    </row>
    <row r="3209" spans="4:30" hidden="1" outlineLevel="1" x14ac:dyDescent="0.2">
      <c r="D3209" s="86"/>
      <c r="F3209" s="91" t="s">
        <v>199</v>
      </c>
      <c r="G3209" s="86" t="s">
        <v>686</v>
      </c>
      <c r="H3209" s="92">
        <v>0</v>
      </c>
      <c r="I3209" s="99">
        <v>0</v>
      </c>
      <c r="J3209" s="99">
        <v>0</v>
      </c>
      <c r="K3209" s="99">
        <v>0</v>
      </c>
      <c r="L3209" s="99">
        <v>0</v>
      </c>
      <c r="M3209" s="99">
        <v>0</v>
      </c>
      <c r="N3209" s="99">
        <v>0</v>
      </c>
      <c r="O3209" s="99">
        <v>0</v>
      </c>
      <c r="P3209" s="99">
        <v>0</v>
      </c>
      <c r="Q3209" s="99">
        <v>0</v>
      </c>
      <c r="R3209" s="99">
        <v>0</v>
      </c>
      <c r="S3209" s="99">
        <v>0</v>
      </c>
      <c r="T3209" s="99">
        <v>0</v>
      </c>
      <c r="U3209" s="99">
        <v>0</v>
      </c>
      <c r="V3209" s="99">
        <v>0</v>
      </c>
      <c r="W3209" s="99">
        <v>0</v>
      </c>
      <c r="X3209" s="99">
        <v>0</v>
      </c>
      <c r="Y3209" s="99">
        <v>0</v>
      </c>
      <c r="Z3209" s="99">
        <v>0</v>
      </c>
      <c r="AA3209" s="99">
        <v>0</v>
      </c>
      <c r="AB3209" s="99">
        <v>0</v>
      </c>
      <c r="AC3209" s="99">
        <v>0</v>
      </c>
      <c r="AD3209" s="99">
        <v>0</v>
      </c>
    </row>
    <row r="3210" spans="4:30" hidden="1" outlineLevel="1" x14ac:dyDescent="0.2">
      <c r="D3210" s="86"/>
      <c r="F3210" s="91" t="s">
        <v>199</v>
      </c>
      <c r="G3210" s="86" t="s">
        <v>685</v>
      </c>
      <c r="H3210" s="92">
        <v>0</v>
      </c>
      <c r="I3210" s="99">
        <v>0</v>
      </c>
      <c r="J3210" s="99">
        <v>0</v>
      </c>
      <c r="K3210" s="99">
        <v>0</v>
      </c>
      <c r="L3210" s="99">
        <v>0</v>
      </c>
      <c r="M3210" s="99">
        <v>0</v>
      </c>
      <c r="N3210" s="99">
        <v>0</v>
      </c>
      <c r="O3210" s="99">
        <v>0</v>
      </c>
      <c r="P3210" s="99">
        <v>0</v>
      </c>
      <c r="Q3210" s="99">
        <v>0</v>
      </c>
      <c r="R3210" s="99">
        <v>0</v>
      </c>
      <c r="S3210" s="99">
        <v>0</v>
      </c>
      <c r="T3210" s="99">
        <v>0</v>
      </c>
      <c r="U3210" s="99">
        <v>0</v>
      </c>
      <c r="V3210" s="99">
        <v>0</v>
      </c>
      <c r="W3210" s="99">
        <v>0</v>
      </c>
      <c r="X3210" s="99">
        <v>0</v>
      </c>
      <c r="Y3210" s="99">
        <v>0</v>
      </c>
      <c r="Z3210" s="99">
        <v>0</v>
      </c>
      <c r="AA3210" s="99">
        <v>0</v>
      </c>
      <c r="AB3210" s="99">
        <v>0</v>
      </c>
      <c r="AC3210" s="99">
        <v>0</v>
      </c>
      <c r="AD3210" s="99">
        <v>0</v>
      </c>
    </row>
    <row r="3211" spans="4:30" hidden="1" outlineLevel="1" x14ac:dyDescent="0.2">
      <c r="D3211" s="86"/>
      <c r="F3211" s="91" t="s">
        <v>199</v>
      </c>
      <c r="G3211" s="86" t="s">
        <v>684</v>
      </c>
      <c r="H3211" s="92">
        <v>0</v>
      </c>
      <c r="I3211" s="99">
        <v>0</v>
      </c>
      <c r="J3211" s="99">
        <v>0</v>
      </c>
      <c r="K3211" s="99">
        <v>0</v>
      </c>
      <c r="L3211" s="99">
        <v>0</v>
      </c>
      <c r="M3211" s="99">
        <v>0</v>
      </c>
      <c r="N3211" s="99">
        <v>0</v>
      </c>
      <c r="O3211" s="99">
        <v>0</v>
      </c>
      <c r="P3211" s="99">
        <v>0</v>
      </c>
      <c r="Q3211" s="99">
        <v>0</v>
      </c>
      <c r="R3211" s="99">
        <v>0</v>
      </c>
      <c r="S3211" s="99">
        <v>0</v>
      </c>
      <c r="T3211" s="99">
        <v>0</v>
      </c>
      <c r="U3211" s="99">
        <v>0</v>
      </c>
      <c r="V3211" s="99">
        <v>0</v>
      </c>
      <c r="W3211" s="99">
        <v>0</v>
      </c>
      <c r="X3211" s="99">
        <v>0</v>
      </c>
      <c r="Y3211" s="99">
        <v>0</v>
      </c>
      <c r="Z3211" s="99">
        <v>0</v>
      </c>
      <c r="AA3211" s="99">
        <v>0</v>
      </c>
      <c r="AB3211" s="99">
        <v>0</v>
      </c>
      <c r="AC3211" s="99">
        <v>0</v>
      </c>
      <c r="AD3211" s="99">
        <v>0</v>
      </c>
    </row>
    <row r="3212" spans="4:30" hidden="1" outlineLevel="1" x14ac:dyDescent="0.2">
      <c r="D3212" s="86"/>
      <c r="F3212" s="91" t="s">
        <v>199</v>
      </c>
      <c r="G3212" s="86" t="s">
        <v>683</v>
      </c>
      <c r="H3212" s="92">
        <v>0</v>
      </c>
      <c r="I3212" s="99">
        <v>0</v>
      </c>
      <c r="J3212" s="99">
        <v>0</v>
      </c>
      <c r="K3212" s="99">
        <v>0</v>
      </c>
      <c r="L3212" s="99">
        <v>0</v>
      </c>
      <c r="M3212" s="99">
        <v>0</v>
      </c>
      <c r="N3212" s="99">
        <v>0</v>
      </c>
      <c r="O3212" s="99">
        <v>0</v>
      </c>
      <c r="P3212" s="99">
        <v>0</v>
      </c>
      <c r="Q3212" s="99">
        <v>0</v>
      </c>
      <c r="R3212" s="99">
        <v>0</v>
      </c>
      <c r="S3212" s="99">
        <v>0</v>
      </c>
      <c r="T3212" s="99">
        <v>0</v>
      </c>
      <c r="U3212" s="99">
        <v>0</v>
      </c>
      <c r="V3212" s="99">
        <v>0</v>
      </c>
      <c r="W3212" s="99">
        <v>0</v>
      </c>
      <c r="X3212" s="99">
        <v>0</v>
      </c>
      <c r="Y3212" s="99">
        <v>0</v>
      </c>
      <c r="Z3212" s="99">
        <v>0</v>
      </c>
      <c r="AA3212" s="99">
        <v>0</v>
      </c>
      <c r="AB3212" s="99">
        <v>0</v>
      </c>
      <c r="AC3212" s="99">
        <v>0</v>
      </c>
      <c r="AD3212" s="99">
        <v>0</v>
      </c>
    </row>
    <row r="3213" spans="4:30" hidden="1" outlineLevel="1" x14ac:dyDescent="0.2">
      <c r="D3213" s="86"/>
      <c r="F3213" s="91" t="s">
        <v>199</v>
      </c>
      <c r="G3213" s="86" t="s">
        <v>682</v>
      </c>
      <c r="H3213" s="92">
        <v>391182</v>
      </c>
      <c r="I3213" s="99">
        <v>146782.08302840622</v>
      </c>
      <c r="J3213" s="99">
        <v>9512.4274559313271</v>
      </c>
      <c r="K3213" s="99">
        <v>31915.225297276302</v>
      </c>
      <c r="L3213" s="99">
        <v>1014.3383149581412</v>
      </c>
      <c r="M3213" s="99">
        <v>93.510134811260357</v>
      </c>
      <c r="N3213" s="99">
        <v>33023.073747045702</v>
      </c>
      <c r="O3213" s="99">
        <v>29097.556224925589</v>
      </c>
      <c r="P3213" s="99">
        <v>5394.127038648111</v>
      </c>
      <c r="Q3213" s="99">
        <v>2450.9532586804462</v>
      </c>
      <c r="R3213" s="99">
        <v>113.5628069869072</v>
      </c>
      <c r="S3213" s="99">
        <v>37056.199329241055</v>
      </c>
      <c r="T3213" s="99">
        <v>1115.0734942978438</v>
      </c>
      <c r="U3213" s="99">
        <v>19579.020091001432</v>
      </c>
      <c r="V3213" s="99">
        <v>111161.54728137521</v>
      </c>
      <c r="W3213" s="99">
        <v>21089.947217798745</v>
      </c>
      <c r="X3213" s="99">
        <v>152945.58808447322</v>
      </c>
      <c r="Y3213" s="99">
        <v>7883.4050826333441</v>
      </c>
      <c r="Z3213" s="99">
        <v>128.32926737974728</v>
      </c>
      <c r="AA3213" s="99">
        <v>8011.734350013091</v>
      </c>
      <c r="AB3213" s="99">
        <v>143.14097490639381</v>
      </c>
      <c r="AC3213" s="99">
        <v>3095.2319049539842</v>
      </c>
      <c r="AD3213" s="99">
        <v>612.52112502891998</v>
      </c>
    </row>
    <row r="3214" spans="4:30" hidden="1" outlineLevel="1" x14ac:dyDescent="0.2">
      <c r="D3214" s="86"/>
      <c r="F3214" s="91" t="s">
        <v>199</v>
      </c>
      <c r="G3214" s="86" t="s">
        <v>681</v>
      </c>
      <c r="H3214" s="92">
        <v>0</v>
      </c>
      <c r="I3214" s="99">
        <v>0</v>
      </c>
      <c r="J3214" s="99">
        <v>0</v>
      </c>
      <c r="K3214" s="99">
        <v>0</v>
      </c>
      <c r="L3214" s="99">
        <v>0</v>
      </c>
      <c r="M3214" s="99">
        <v>0</v>
      </c>
      <c r="N3214" s="99">
        <v>0</v>
      </c>
      <c r="O3214" s="99">
        <v>0</v>
      </c>
      <c r="P3214" s="99">
        <v>0</v>
      </c>
      <c r="Q3214" s="99">
        <v>0</v>
      </c>
      <c r="R3214" s="99">
        <v>0</v>
      </c>
      <c r="S3214" s="99">
        <v>0</v>
      </c>
      <c r="T3214" s="99">
        <v>0</v>
      </c>
      <c r="U3214" s="99">
        <v>0</v>
      </c>
      <c r="V3214" s="99">
        <v>0</v>
      </c>
      <c r="W3214" s="99">
        <v>0</v>
      </c>
      <c r="X3214" s="99">
        <v>0</v>
      </c>
      <c r="Y3214" s="99">
        <v>0</v>
      </c>
      <c r="Z3214" s="99">
        <v>0</v>
      </c>
      <c r="AA3214" s="99">
        <v>0</v>
      </c>
      <c r="AB3214" s="99">
        <v>0</v>
      </c>
      <c r="AC3214" s="99">
        <v>0</v>
      </c>
      <c r="AD3214" s="99">
        <v>0</v>
      </c>
    </row>
    <row r="3215" spans="4:30" collapsed="1" x14ac:dyDescent="0.2">
      <c r="D3215" s="86" t="s">
        <v>230</v>
      </c>
      <c r="E3215" s="104">
        <v>391182</v>
      </c>
      <c r="F3215" s="102" t="s">
        <v>199</v>
      </c>
      <c r="G3215" s="86" t="s">
        <v>679</v>
      </c>
      <c r="H3215" s="92">
        <v>391182</v>
      </c>
      <c r="I3215" s="99">
        <v>146782.08302840622</v>
      </c>
      <c r="J3215" s="99">
        <v>9512.4274559313271</v>
      </c>
      <c r="K3215" s="99">
        <v>31915.225297276302</v>
      </c>
      <c r="L3215" s="99">
        <v>1014.3383149581412</v>
      </c>
      <c r="M3215" s="99">
        <v>93.510134811260357</v>
      </c>
      <c r="N3215" s="99">
        <v>33023.073747045702</v>
      </c>
      <c r="O3215" s="99">
        <v>29097.556224925589</v>
      </c>
      <c r="P3215" s="99">
        <v>5394.127038648111</v>
      </c>
      <c r="Q3215" s="99">
        <v>2450.9532586804462</v>
      </c>
      <c r="R3215" s="99">
        <v>113.5628069869072</v>
      </c>
      <c r="S3215" s="99">
        <v>37056.199329241055</v>
      </c>
      <c r="T3215" s="99">
        <v>1115.0734942978438</v>
      </c>
      <c r="U3215" s="99">
        <v>19579.020091001432</v>
      </c>
      <c r="V3215" s="99">
        <v>111161.54728137521</v>
      </c>
      <c r="W3215" s="99">
        <v>21089.947217798745</v>
      </c>
      <c r="X3215" s="99">
        <v>152945.58808447322</v>
      </c>
      <c r="Y3215" s="99">
        <v>7883.4050826333441</v>
      </c>
      <c r="Z3215" s="99">
        <v>128.32926737974728</v>
      </c>
      <c r="AA3215" s="99">
        <v>8011.734350013091</v>
      </c>
      <c r="AB3215" s="99">
        <v>143.14097490639381</v>
      </c>
      <c r="AC3215" s="99">
        <v>3095.2319049539842</v>
      </c>
      <c r="AD3215" s="99">
        <v>612.52112502891998</v>
      </c>
    </row>
    <row r="3216" spans="4:30" hidden="1" outlineLevel="1" x14ac:dyDescent="0.2">
      <c r="D3216" s="86"/>
      <c r="E3216" s="93"/>
      <c r="F3216" s="93"/>
      <c r="G3216" s="86" t="s">
        <v>687</v>
      </c>
      <c r="H3216" s="92">
        <v>-25797874.189042713</v>
      </c>
      <c r="I3216" s="92">
        <v>-12718008.438688286</v>
      </c>
      <c r="J3216" s="92">
        <v>-626930.12035460491</v>
      </c>
      <c r="K3216" s="92">
        <v>-2298003.832865878</v>
      </c>
      <c r="L3216" s="92">
        <v>-72382.013409276726</v>
      </c>
      <c r="M3216" s="92">
        <v>-6785.2228292114833</v>
      </c>
      <c r="N3216" s="92">
        <v>-2377171.0691043674</v>
      </c>
      <c r="O3216" s="92">
        <v>-1746766.2115674431</v>
      </c>
      <c r="P3216" s="92">
        <v>-325355.11082934466</v>
      </c>
      <c r="Q3216" s="92">
        <v>-147104.52452889731</v>
      </c>
      <c r="R3216" s="92">
        <v>-6616.9124846391605</v>
      </c>
      <c r="S3216" s="92">
        <v>-2225842.7594103236</v>
      </c>
      <c r="T3216" s="92">
        <v>-61112.201657657759</v>
      </c>
      <c r="U3216" s="92">
        <v>-999530.18534315261</v>
      </c>
      <c r="V3216" s="92">
        <v>-5281841.7601172058</v>
      </c>
      <c r="W3216" s="92">
        <v>-954700.50370892067</v>
      </c>
      <c r="X3216" s="92">
        <v>-7297184.6508269366</v>
      </c>
      <c r="Y3216" s="92">
        <v>-536787.21918069466</v>
      </c>
      <c r="Z3216" s="92">
        <v>-8995.6741691802144</v>
      </c>
      <c r="AA3216" s="92">
        <v>-545782.89334987488</v>
      </c>
      <c r="AB3216" s="92">
        <v>-6954.2573083081734</v>
      </c>
      <c r="AC3216" s="92">
        <v>0</v>
      </c>
      <c r="AD3216" s="92">
        <v>0</v>
      </c>
    </row>
    <row r="3217" spans="3:30" hidden="1" outlineLevel="1" x14ac:dyDescent="0.2">
      <c r="D3217" s="86"/>
      <c r="E3217" s="93"/>
      <c r="F3217" s="93"/>
      <c r="G3217" s="86" t="s">
        <v>686</v>
      </c>
      <c r="H3217" s="92">
        <v>-11032713.401919695</v>
      </c>
      <c r="I3217" s="92">
        <v>-5439751.6881146673</v>
      </c>
      <c r="J3217" s="92">
        <v>-268061.70263342606</v>
      </c>
      <c r="K3217" s="92">
        <v>-982623.74630938726</v>
      </c>
      <c r="L3217" s="92">
        <v>-30941.420041642868</v>
      </c>
      <c r="M3217" s="92">
        <v>-2883.0496978950555</v>
      </c>
      <c r="N3217" s="92">
        <v>-1016448.2160489254</v>
      </c>
      <c r="O3217" s="92">
        <v>-746951.62180971727</v>
      </c>
      <c r="P3217" s="92">
        <v>-139136.65024666485</v>
      </c>
      <c r="Q3217" s="92">
        <v>-62904.117200588429</v>
      </c>
      <c r="R3217" s="92">
        <v>-2829.4762580673155</v>
      </c>
      <c r="S3217" s="92">
        <v>-951821.86551503802</v>
      </c>
      <c r="T3217" s="92">
        <v>-26134.35229242409</v>
      </c>
      <c r="U3217" s="92">
        <v>-427389.48741486581</v>
      </c>
      <c r="V3217" s="92">
        <v>-2258536.5175293563</v>
      </c>
      <c r="W3217" s="92">
        <v>-408211.75377005758</v>
      </c>
      <c r="X3217" s="92">
        <v>-3120272.1110067032</v>
      </c>
      <c r="Y3217" s="92">
        <v>-229537.53045242355</v>
      </c>
      <c r="Z3217" s="92">
        <v>-3846.866180438371</v>
      </c>
      <c r="AA3217" s="92">
        <v>-233384.39663286187</v>
      </c>
      <c r="AB3217" s="92">
        <v>-2973.4219680694891</v>
      </c>
      <c r="AC3217" s="92">
        <v>0</v>
      </c>
      <c r="AD3217" s="92">
        <v>0</v>
      </c>
    </row>
    <row r="3218" spans="3:30" hidden="1" outlineLevel="1" x14ac:dyDescent="0.2">
      <c r="D3218" s="86"/>
      <c r="E3218" s="93"/>
      <c r="F3218" s="93"/>
      <c r="G3218" s="86" t="s">
        <v>685</v>
      </c>
      <c r="H3218" s="92">
        <v>-2430610.3031962598</v>
      </c>
      <c r="I3218" s="92">
        <v>-1184512.2018092652</v>
      </c>
      <c r="J3218" s="92">
        <v>-56995.324512868858</v>
      </c>
      <c r="K3218" s="92">
        <v>-207492.3253992229</v>
      </c>
      <c r="L3218" s="92">
        <v>-6411.6451395133263</v>
      </c>
      <c r="M3218" s="92">
        <v>-792.35561520391514</v>
      </c>
      <c r="N3218" s="92">
        <v>-214696.32615394006</v>
      </c>
      <c r="O3218" s="92">
        <v>-156764.45233383749</v>
      </c>
      <c r="P3218" s="92">
        <v>-29134.005790612504</v>
      </c>
      <c r="Q3218" s="92">
        <v>-17343.253682332768</v>
      </c>
      <c r="R3218" s="92">
        <v>0</v>
      </c>
      <c r="S3218" s="92">
        <v>-203241.71180678278</v>
      </c>
      <c r="T3218" s="92">
        <v>-5482.2200923788514</v>
      </c>
      <c r="U3218" s="92">
        <v>-89688.238356046655</v>
      </c>
      <c r="V3218" s="92">
        <v>-624768.6796057492</v>
      </c>
      <c r="W3218" s="92">
        <v>0</v>
      </c>
      <c r="X3218" s="92">
        <v>-719939.13805417472</v>
      </c>
      <c r="Y3218" s="92">
        <v>-47210.841292677113</v>
      </c>
      <c r="Z3218" s="92">
        <v>-787.43510679630674</v>
      </c>
      <c r="AA3218" s="92">
        <v>-47998.27639947339</v>
      </c>
      <c r="AB3218" s="92">
        <v>-629.39390012833871</v>
      </c>
      <c r="AC3218" s="92">
        <v>-2137.2860801598385</v>
      </c>
      <c r="AD3218" s="92">
        <v>-460.64447946557436</v>
      </c>
    </row>
    <row r="3219" spans="3:30" hidden="1" outlineLevel="1" x14ac:dyDescent="0.2">
      <c r="D3219" s="86"/>
      <c r="E3219" s="93"/>
      <c r="F3219" s="93"/>
      <c r="G3219" s="86" t="s">
        <v>684</v>
      </c>
      <c r="H3219" s="92">
        <v>-9872728.4001037888</v>
      </c>
      <c r="I3219" s="92">
        <v>-6604276.7367398888</v>
      </c>
      <c r="J3219" s="92">
        <v>-310146.90345884464</v>
      </c>
      <c r="K3219" s="92">
        <v>-1127179.9406346874</v>
      </c>
      <c r="L3219" s="92">
        <v>-34859.781054891784</v>
      </c>
      <c r="M3219" s="92">
        <v>0</v>
      </c>
      <c r="N3219" s="92">
        <v>-1162039.7216895791</v>
      </c>
      <c r="O3219" s="92">
        <v>-845165.80503532407</v>
      </c>
      <c r="P3219" s="92">
        <v>-157345.30950143118</v>
      </c>
      <c r="Q3219" s="92">
        <v>0</v>
      </c>
      <c r="R3219" s="92">
        <v>0</v>
      </c>
      <c r="S3219" s="92">
        <v>-1002511.1145367551</v>
      </c>
      <c r="T3219" s="92">
        <v>-30188.738488533611</v>
      </c>
      <c r="U3219" s="92">
        <v>-486496.47199590376</v>
      </c>
      <c r="V3219" s="92">
        <v>0</v>
      </c>
      <c r="W3219" s="92">
        <v>0</v>
      </c>
      <c r="X3219" s="92">
        <v>-516685.21048443741</v>
      </c>
      <c r="Y3219" s="92">
        <v>-255069.02552065055</v>
      </c>
      <c r="Z3219" s="92">
        <v>-4258.4737291891543</v>
      </c>
      <c r="AA3219" s="92">
        <v>-259327.49924983966</v>
      </c>
      <c r="AB3219" s="92">
        <v>-3440.4122697219786</v>
      </c>
      <c r="AC3219" s="92">
        <v>-11764.675531494824</v>
      </c>
      <c r="AD3219" s="92">
        <v>-2536.1261432261431</v>
      </c>
    </row>
    <row r="3220" spans="3:30" hidden="1" outlineLevel="1" x14ac:dyDescent="0.2">
      <c r="D3220" s="86"/>
      <c r="E3220" s="93"/>
      <c r="F3220" s="93"/>
      <c r="G3220" s="86" t="s">
        <v>683</v>
      </c>
      <c r="H3220" s="92">
        <v>-5255132.0848623654</v>
      </c>
      <c r="I3220" s="92">
        <v>-3932131.6547561935</v>
      </c>
      <c r="J3220" s="92">
        <v>-188889.83272460461</v>
      </c>
      <c r="K3220" s="92">
        <v>-570451.33934795891</v>
      </c>
      <c r="L3220" s="92">
        <v>0</v>
      </c>
      <c r="M3220" s="92">
        <v>0</v>
      </c>
      <c r="N3220" s="92">
        <v>-570451.33934795891</v>
      </c>
      <c r="O3220" s="92">
        <v>-363487.52510522417</v>
      </c>
      <c r="P3220" s="92">
        <v>0</v>
      </c>
      <c r="Q3220" s="92">
        <v>0</v>
      </c>
      <c r="R3220" s="92">
        <v>0</v>
      </c>
      <c r="S3220" s="92">
        <v>-363487.52510522417</v>
      </c>
      <c r="T3220" s="92">
        <v>-9846.2859527254805</v>
      </c>
      <c r="U3220" s="92">
        <v>0</v>
      </c>
      <c r="V3220" s="92">
        <v>0</v>
      </c>
      <c r="W3220" s="92">
        <v>0</v>
      </c>
      <c r="X3220" s="92">
        <v>-9846.2859527254805</v>
      </c>
      <c r="Y3220" s="92">
        <v>-134175.91542692026</v>
      </c>
      <c r="Z3220" s="92">
        <v>0</v>
      </c>
      <c r="AA3220" s="92">
        <v>-134175.91542692026</v>
      </c>
      <c r="AB3220" s="92">
        <v>-1389.5353782836166</v>
      </c>
      <c r="AC3220" s="92">
        <v>-47098.996927173015</v>
      </c>
      <c r="AD3220" s="92">
        <v>-7660.9992432817498</v>
      </c>
    </row>
    <row r="3221" spans="3:30" hidden="1" outlineLevel="1" x14ac:dyDescent="0.2">
      <c r="D3221" s="86"/>
      <c r="E3221" s="93"/>
      <c r="F3221" s="93"/>
      <c r="G3221" s="86" t="s">
        <v>682</v>
      </c>
      <c r="H3221" s="92">
        <v>-856471.70913665846</v>
      </c>
      <c r="I3221" s="92">
        <v>-247300.72097631622</v>
      </c>
      <c r="J3221" s="92">
        <v>-18982.896526476965</v>
      </c>
      <c r="K3221" s="92">
        <v>-63581.281128075025</v>
      </c>
      <c r="L3221" s="92">
        <v>-2930.1660388052842</v>
      </c>
      <c r="M3221" s="92">
        <v>-456.43788018897698</v>
      </c>
      <c r="N3221" s="92">
        <v>-66967.885047069314</v>
      </c>
      <c r="O3221" s="92">
        <v>-55259.840823912513</v>
      </c>
      <c r="P3221" s="92">
        <v>-10745.612270036914</v>
      </c>
      <c r="Q3221" s="92">
        <v>-5620.3261765423831</v>
      </c>
      <c r="R3221" s="92">
        <v>-270.47009215017073</v>
      </c>
      <c r="S3221" s="92">
        <v>-71896.249362641945</v>
      </c>
      <c r="T3221" s="92">
        <v>-2211.2795495090568</v>
      </c>
      <c r="U3221" s="92">
        <v>-46481.048181534454</v>
      </c>
      <c r="V3221" s="92">
        <v>-321053.23591102922</v>
      </c>
      <c r="W3221" s="92">
        <v>-58642.509572816802</v>
      </c>
      <c r="X3221" s="92">
        <v>-428388.07321488956</v>
      </c>
      <c r="Y3221" s="92">
        <v>-15790.550848396144</v>
      </c>
      <c r="Z3221" s="92">
        <v>-283.77654987870778</v>
      </c>
      <c r="AA3221" s="92">
        <v>-16074.32739827482</v>
      </c>
      <c r="AB3221" s="92">
        <v>-282.42510979772493</v>
      </c>
      <c r="AC3221" s="92">
        <v>-5373.4714017788965</v>
      </c>
      <c r="AD3221" s="92">
        <v>-1205.6600994140322</v>
      </c>
    </row>
    <row r="3222" spans="3:30" hidden="1" outlineLevel="1" x14ac:dyDescent="0.2">
      <c r="D3222" s="86"/>
      <c r="E3222" s="93"/>
      <c r="F3222" s="93"/>
      <c r="G3222" s="86" t="s">
        <v>681</v>
      </c>
      <c r="H3222" s="92">
        <v>-5326755.9117385242</v>
      </c>
      <c r="I3222" s="92">
        <v>-2962071.3783797268</v>
      </c>
      <c r="J3222" s="92">
        <v>-616783.28053566557</v>
      </c>
      <c r="K3222" s="92">
        <v>-174281.21959523612</v>
      </c>
      <c r="L3222" s="92">
        <v>-28946.932849340839</v>
      </c>
      <c r="M3222" s="92">
        <v>-4596.4794391194719</v>
      </c>
      <c r="N3222" s="92">
        <v>-207824.63188369645</v>
      </c>
      <c r="O3222" s="92">
        <v>-32254.913322586119</v>
      </c>
      <c r="P3222" s="92">
        <v>-8011.8666459433471</v>
      </c>
      <c r="Q3222" s="92">
        <v>-16024.575927911628</v>
      </c>
      <c r="R3222" s="92">
        <v>-2804.4290447107637</v>
      </c>
      <c r="S3222" s="92">
        <v>-59095.784941151855</v>
      </c>
      <c r="T3222" s="92">
        <v>-221.849052436519</v>
      </c>
      <c r="U3222" s="92">
        <v>-4760.2556593000545</v>
      </c>
      <c r="V3222" s="92">
        <v>-23583.66169027644</v>
      </c>
      <c r="W3222" s="92">
        <v>-4213.1030163673304</v>
      </c>
      <c r="X3222" s="92">
        <v>-32778.869418380316</v>
      </c>
      <c r="Y3222" s="92">
        <v>-8913.5072484108896</v>
      </c>
      <c r="Z3222" s="92">
        <v>-136.00325886911315</v>
      </c>
      <c r="AA3222" s="92">
        <v>-9049.5105072799961</v>
      </c>
      <c r="AB3222" s="92">
        <v>-258.151050825965</v>
      </c>
      <c r="AC3222" s="92">
        <v>-1352011.8659367487</v>
      </c>
      <c r="AD3222" s="92">
        <v>-86882.439085048696</v>
      </c>
    </row>
    <row r="3223" spans="3:30" collapsed="1" x14ac:dyDescent="0.2">
      <c r="C3223" s="86" t="s">
        <v>340</v>
      </c>
      <c r="D3223" s="86"/>
      <c r="E3223" s="101">
        <v>-60572286</v>
      </c>
      <c r="F3223" s="91"/>
      <c r="G3223" s="86" t="s">
        <v>679</v>
      </c>
      <c r="H3223" s="92">
        <v>-60572286</v>
      </c>
      <c r="I3223" s="92">
        <v>-33088052.819464367</v>
      </c>
      <c r="J3223" s="92">
        <v>-2086790.0607464928</v>
      </c>
      <c r="K3223" s="92">
        <v>-5423613.6852804469</v>
      </c>
      <c r="L3223" s="92">
        <v>-176471.95853347078</v>
      </c>
      <c r="M3223" s="92">
        <v>-15513.5454616189</v>
      </c>
      <c r="N3223" s="92">
        <v>-5615599.1892755358</v>
      </c>
      <c r="O3223" s="92">
        <v>-3946650.3699980481</v>
      </c>
      <c r="P3223" s="92">
        <v>-669728.55528403318</v>
      </c>
      <c r="Q3223" s="92">
        <v>-248996.79751627249</v>
      </c>
      <c r="R3223" s="92">
        <v>-12521.287879567415</v>
      </c>
      <c r="S3223" s="92">
        <v>-4877897.0106779188</v>
      </c>
      <c r="T3223" s="92">
        <v>-135196.92708566526</v>
      </c>
      <c r="U3223" s="92">
        <v>-2054345.686950803</v>
      </c>
      <c r="V3223" s="92">
        <v>-8509783.8548536208</v>
      </c>
      <c r="W3223" s="92">
        <v>-1425767.8700681624</v>
      </c>
      <c r="X3223" s="92">
        <v>-12125094.338958247</v>
      </c>
      <c r="Y3223" s="92">
        <v>-1227484.5899701726</v>
      </c>
      <c r="Z3223" s="92">
        <v>-18308.228994351877</v>
      </c>
      <c r="AA3223" s="92">
        <v>-1245792.8189645258</v>
      </c>
      <c r="AB3223" s="92">
        <v>-15927.596985135293</v>
      </c>
      <c r="AC3223" s="92">
        <v>-1418386.2958773552</v>
      </c>
      <c r="AD3223" s="92">
        <v>-98745.869050436202</v>
      </c>
    </row>
    <row r="3224" spans="3:30" x14ac:dyDescent="0.2">
      <c r="D3224" s="86"/>
      <c r="E3224" s="101"/>
      <c r="F3224" s="91"/>
      <c r="G3224" s="86"/>
      <c r="H3224" s="92"/>
      <c r="I3224" s="92"/>
      <c r="J3224" s="92"/>
      <c r="K3224" s="92"/>
      <c r="L3224" s="92"/>
      <c r="M3224" s="92"/>
      <c r="N3224" s="92"/>
      <c r="O3224" s="92"/>
      <c r="P3224" s="92"/>
      <c r="Q3224" s="92"/>
      <c r="R3224" s="92"/>
      <c r="S3224" s="92"/>
      <c r="T3224" s="92"/>
      <c r="U3224" s="92"/>
      <c r="V3224" s="92"/>
      <c r="W3224" s="92"/>
      <c r="X3224" s="92"/>
      <c r="Y3224" s="92"/>
      <c r="Z3224" s="92"/>
      <c r="AA3224" s="92"/>
      <c r="AB3224" s="92"/>
      <c r="AC3224" s="92"/>
      <c r="AD3224" s="92"/>
    </row>
    <row r="3225" spans="3:30" x14ac:dyDescent="0.2">
      <c r="C3225" s="86" t="s">
        <v>339</v>
      </c>
      <c r="D3225" s="86"/>
    </row>
    <row r="3226" spans="3:30" hidden="1" outlineLevel="1" x14ac:dyDescent="0.2">
      <c r="D3226" s="86"/>
      <c r="F3226" s="91" t="s">
        <v>201</v>
      </c>
      <c r="G3226" s="86" t="s">
        <v>687</v>
      </c>
      <c r="H3226" s="92">
        <v>-1920690.9999999993</v>
      </c>
      <c r="I3226" s="99">
        <v>-946099.71652365406</v>
      </c>
      <c r="J3226" s="99">
        <v>-46769.089613958451</v>
      </c>
      <c r="K3226" s="99">
        <v>-171312.49488267751</v>
      </c>
      <c r="L3226" s="99">
        <v>-5392.3091114122381</v>
      </c>
      <c r="M3226" s="99">
        <v>-505.67349398285705</v>
      </c>
      <c r="N3226" s="99">
        <v>-177210.47748807259</v>
      </c>
      <c r="O3226" s="99">
        <v>-130224.14561324911</v>
      </c>
      <c r="P3226" s="99">
        <v>-24264.552271255689</v>
      </c>
      <c r="Q3226" s="99">
        <v>-10964.699365405506</v>
      </c>
      <c r="R3226" s="99">
        <v>-493.0702740229263</v>
      </c>
      <c r="S3226" s="99">
        <v>-165946.46752393324</v>
      </c>
      <c r="T3226" s="99">
        <v>-4549.0629544235453</v>
      </c>
      <c r="U3226" s="99">
        <v>-74444.640171411491</v>
      </c>
      <c r="V3226" s="99">
        <v>-393442.01508447272</v>
      </c>
      <c r="W3226" s="99">
        <v>-71049.106912457413</v>
      </c>
      <c r="X3226" s="99">
        <v>-543484.82512276515</v>
      </c>
      <c r="Y3226" s="99">
        <v>-39991.628478086859</v>
      </c>
      <c r="Z3226" s="99">
        <v>-669.84449038249716</v>
      </c>
      <c r="AA3226" s="99">
        <v>-40661.472968469359</v>
      </c>
      <c r="AB3226" s="99">
        <v>-518.95075914660436</v>
      </c>
      <c r="AC3226" s="99">
        <v>0</v>
      </c>
      <c r="AD3226" s="99">
        <v>0</v>
      </c>
    </row>
    <row r="3227" spans="3:30" hidden="1" outlineLevel="1" x14ac:dyDescent="0.2">
      <c r="D3227" s="86"/>
      <c r="F3227" s="91" t="s">
        <v>201</v>
      </c>
      <c r="G3227" s="86" t="s">
        <v>686</v>
      </c>
      <c r="H3227" s="92">
        <v>0</v>
      </c>
      <c r="I3227" s="99">
        <v>0</v>
      </c>
      <c r="J3227" s="99">
        <v>0</v>
      </c>
      <c r="K3227" s="99">
        <v>0</v>
      </c>
      <c r="L3227" s="99">
        <v>0</v>
      </c>
      <c r="M3227" s="99">
        <v>0</v>
      </c>
      <c r="N3227" s="99">
        <v>0</v>
      </c>
      <c r="O3227" s="99">
        <v>0</v>
      </c>
      <c r="P3227" s="99">
        <v>0</v>
      </c>
      <c r="Q3227" s="99">
        <v>0</v>
      </c>
      <c r="R3227" s="99">
        <v>0</v>
      </c>
      <c r="S3227" s="99">
        <v>0</v>
      </c>
      <c r="T3227" s="99">
        <v>0</v>
      </c>
      <c r="U3227" s="99">
        <v>0</v>
      </c>
      <c r="V3227" s="99">
        <v>0</v>
      </c>
      <c r="W3227" s="99">
        <v>0</v>
      </c>
      <c r="X3227" s="99">
        <v>0</v>
      </c>
      <c r="Y3227" s="99">
        <v>0</v>
      </c>
      <c r="Z3227" s="99">
        <v>0</v>
      </c>
      <c r="AA3227" s="99">
        <v>0</v>
      </c>
      <c r="AB3227" s="99">
        <v>0</v>
      </c>
      <c r="AC3227" s="99">
        <v>0</v>
      </c>
      <c r="AD3227" s="99">
        <v>0</v>
      </c>
    </row>
    <row r="3228" spans="3:30" hidden="1" outlineLevel="1" x14ac:dyDescent="0.2">
      <c r="D3228" s="86"/>
      <c r="F3228" s="91" t="s">
        <v>201</v>
      </c>
      <c r="G3228" s="86" t="s">
        <v>685</v>
      </c>
      <c r="H3228" s="92">
        <v>0</v>
      </c>
      <c r="I3228" s="99">
        <v>0</v>
      </c>
      <c r="J3228" s="99">
        <v>0</v>
      </c>
      <c r="K3228" s="99">
        <v>0</v>
      </c>
      <c r="L3228" s="99">
        <v>0</v>
      </c>
      <c r="M3228" s="99">
        <v>0</v>
      </c>
      <c r="N3228" s="99">
        <v>0</v>
      </c>
      <c r="O3228" s="99">
        <v>0</v>
      </c>
      <c r="P3228" s="99">
        <v>0</v>
      </c>
      <c r="Q3228" s="99">
        <v>0</v>
      </c>
      <c r="R3228" s="99">
        <v>0</v>
      </c>
      <c r="S3228" s="99">
        <v>0</v>
      </c>
      <c r="T3228" s="99">
        <v>0</v>
      </c>
      <c r="U3228" s="99">
        <v>0</v>
      </c>
      <c r="V3228" s="99">
        <v>0</v>
      </c>
      <c r="W3228" s="99">
        <v>0</v>
      </c>
      <c r="X3228" s="99">
        <v>0</v>
      </c>
      <c r="Y3228" s="99">
        <v>0</v>
      </c>
      <c r="Z3228" s="99">
        <v>0</v>
      </c>
      <c r="AA3228" s="99">
        <v>0</v>
      </c>
      <c r="AB3228" s="99">
        <v>0</v>
      </c>
      <c r="AC3228" s="99">
        <v>0</v>
      </c>
      <c r="AD3228" s="99">
        <v>0</v>
      </c>
    </row>
    <row r="3229" spans="3:30" hidden="1" outlineLevel="1" x14ac:dyDescent="0.2">
      <c r="D3229" s="86"/>
      <c r="F3229" s="91" t="s">
        <v>201</v>
      </c>
      <c r="G3229" s="86" t="s">
        <v>684</v>
      </c>
      <c r="H3229" s="92">
        <v>0</v>
      </c>
      <c r="I3229" s="99">
        <v>0</v>
      </c>
      <c r="J3229" s="99">
        <v>0</v>
      </c>
      <c r="K3229" s="99">
        <v>0</v>
      </c>
      <c r="L3229" s="99">
        <v>0</v>
      </c>
      <c r="M3229" s="99">
        <v>0</v>
      </c>
      <c r="N3229" s="99">
        <v>0</v>
      </c>
      <c r="O3229" s="99">
        <v>0</v>
      </c>
      <c r="P3229" s="99">
        <v>0</v>
      </c>
      <c r="Q3229" s="99">
        <v>0</v>
      </c>
      <c r="R3229" s="99">
        <v>0</v>
      </c>
      <c r="S3229" s="99">
        <v>0</v>
      </c>
      <c r="T3229" s="99">
        <v>0</v>
      </c>
      <c r="U3229" s="99">
        <v>0</v>
      </c>
      <c r="V3229" s="99">
        <v>0</v>
      </c>
      <c r="W3229" s="99">
        <v>0</v>
      </c>
      <c r="X3229" s="99">
        <v>0</v>
      </c>
      <c r="Y3229" s="99">
        <v>0</v>
      </c>
      <c r="Z3229" s="99">
        <v>0</v>
      </c>
      <c r="AA3229" s="99">
        <v>0</v>
      </c>
      <c r="AB3229" s="99">
        <v>0</v>
      </c>
      <c r="AC3229" s="99">
        <v>0</v>
      </c>
      <c r="AD3229" s="99">
        <v>0</v>
      </c>
    </row>
    <row r="3230" spans="3:30" hidden="1" outlineLevel="1" x14ac:dyDescent="0.2">
      <c r="D3230" s="86"/>
      <c r="F3230" s="91" t="s">
        <v>201</v>
      </c>
      <c r="G3230" s="86" t="s">
        <v>683</v>
      </c>
      <c r="H3230" s="92">
        <v>0</v>
      </c>
      <c r="I3230" s="99">
        <v>0</v>
      </c>
      <c r="J3230" s="99">
        <v>0</v>
      </c>
      <c r="K3230" s="99">
        <v>0</v>
      </c>
      <c r="L3230" s="99">
        <v>0</v>
      </c>
      <c r="M3230" s="99">
        <v>0</v>
      </c>
      <c r="N3230" s="99">
        <v>0</v>
      </c>
      <c r="O3230" s="99">
        <v>0</v>
      </c>
      <c r="P3230" s="99">
        <v>0</v>
      </c>
      <c r="Q3230" s="99">
        <v>0</v>
      </c>
      <c r="R3230" s="99">
        <v>0</v>
      </c>
      <c r="S3230" s="99">
        <v>0</v>
      </c>
      <c r="T3230" s="99">
        <v>0</v>
      </c>
      <c r="U3230" s="99">
        <v>0</v>
      </c>
      <c r="V3230" s="99">
        <v>0</v>
      </c>
      <c r="W3230" s="99">
        <v>0</v>
      </c>
      <c r="X3230" s="99">
        <v>0</v>
      </c>
      <c r="Y3230" s="99">
        <v>0</v>
      </c>
      <c r="Z3230" s="99">
        <v>0</v>
      </c>
      <c r="AA3230" s="99">
        <v>0</v>
      </c>
      <c r="AB3230" s="99">
        <v>0</v>
      </c>
      <c r="AC3230" s="99">
        <v>0</v>
      </c>
      <c r="AD3230" s="99">
        <v>0</v>
      </c>
    </row>
    <row r="3231" spans="3:30" hidden="1" outlineLevel="1" x14ac:dyDescent="0.2">
      <c r="D3231" s="86"/>
      <c r="F3231" s="91" t="s">
        <v>201</v>
      </c>
      <c r="G3231" s="86" t="s">
        <v>682</v>
      </c>
      <c r="H3231" s="92">
        <v>0</v>
      </c>
      <c r="I3231" s="99">
        <v>0</v>
      </c>
      <c r="J3231" s="99">
        <v>0</v>
      </c>
      <c r="K3231" s="99">
        <v>0</v>
      </c>
      <c r="L3231" s="99">
        <v>0</v>
      </c>
      <c r="M3231" s="99">
        <v>0</v>
      </c>
      <c r="N3231" s="99">
        <v>0</v>
      </c>
      <c r="O3231" s="99">
        <v>0</v>
      </c>
      <c r="P3231" s="99">
        <v>0</v>
      </c>
      <c r="Q3231" s="99">
        <v>0</v>
      </c>
      <c r="R3231" s="99">
        <v>0</v>
      </c>
      <c r="S3231" s="99">
        <v>0</v>
      </c>
      <c r="T3231" s="99">
        <v>0</v>
      </c>
      <c r="U3231" s="99">
        <v>0</v>
      </c>
      <c r="V3231" s="99">
        <v>0</v>
      </c>
      <c r="W3231" s="99">
        <v>0</v>
      </c>
      <c r="X3231" s="99">
        <v>0</v>
      </c>
      <c r="Y3231" s="99">
        <v>0</v>
      </c>
      <c r="Z3231" s="99">
        <v>0</v>
      </c>
      <c r="AA3231" s="99">
        <v>0</v>
      </c>
      <c r="AB3231" s="99">
        <v>0</v>
      </c>
      <c r="AC3231" s="99">
        <v>0</v>
      </c>
      <c r="AD3231" s="99">
        <v>0</v>
      </c>
    </row>
    <row r="3232" spans="3:30" hidden="1" outlineLevel="1" x14ac:dyDescent="0.2">
      <c r="D3232" s="86"/>
      <c r="F3232" s="91" t="s">
        <v>201</v>
      </c>
      <c r="G3232" s="86" t="s">
        <v>681</v>
      </c>
      <c r="H3232" s="92">
        <v>0</v>
      </c>
      <c r="I3232" s="99">
        <v>0</v>
      </c>
      <c r="J3232" s="99">
        <v>0</v>
      </c>
      <c r="K3232" s="99">
        <v>0</v>
      </c>
      <c r="L3232" s="99">
        <v>0</v>
      </c>
      <c r="M3232" s="99">
        <v>0</v>
      </c>
      <c r="N3232" s="99">
        <v>0</v>
      </c>
      <c r="O3232" s="99">
        <v>0</v>
      </c>
      <c r="P3232" s="99">
        <v>0</v>
      </c>
      <c r="Q3232" s="99">
        <v>0</v>
      </c>
      <c r="R3232" s="99">
        <v>0</v>
      </c>
      <c r="S3232" s="99">
        <v>0</v>
      </c>
      <c r="T3232" s="99">
        <v>0</v>
      </c>
      <c r="U3232" s="99">
        <v>0</v>
      </c>
      <c r="V3232" s="99">
        <v>0</v>
      </c>
      <c r="W3232" s="99">
        <v>0</v>
      </c>
      <c r="X3232" s="99">
        <v>0</v>
      </c>
      <c r="Y3232" s="99">
        <v>0</v>
      </c>
      <c r="Z3232" s="99">
        <v>0</v>
      </c>
      <c r="AA3232" s="99">
        <v>0</v>
      </c>
      <c r="AB3232" s="99">
        <v>0</v>
      </c>
      <c r="AC3232" s="99">
        <v>0</v>
      </c>
      <c r="AD3232" s="99">
        <v>0</v>
      </c>
    </row>
    <row r="3233" spans="4:30" collapsed="1" x14ac:dyDescent="0.2">
      <c r="D3233" s="86" t="s">
        <v>471</v>
      </c>
      <c r="E3233" s="102">
        <v>-1920691</v>
      </c>
      <c r="F3233" s="102" t="s">
        <v>201</v>
      </c>
      <c r="G3233" s="86" t="s">
        <v>679</v>
      </c>
      <c r="H3233" s="92">
        <v>-1920690.9999999993</v>
      </c>
      <c r="I3233" s="99">
        <v>-946099.71652365406</v>
      </c>
      <c r="J3233" s="99">
        <v>-46769.089613958451</v>
      </c>
      <c r="K3233" s="99">
        <v>-171312.49488267751</v>
      </c>
      <c r="L3233" s="99">
        <v>-5392.3091114122381</v>
      </c>
      <c r="M3233" s="99">
        <v>-505.67349398285705</v>
      </c>
      <c r="N3233" s="99">
        <v>-177210.47748807259</v>
      </c>
      <c r="O3233" s="99">
        <v>-130224.14561324911</v>
      </c>
      <c r="P3233" s="99">
        <v>-24264.552271255689</v>
      </c>
      <c r="Q3233" s="99">
        <v>-10964.699365405506</v>
      </c>
      <c r="R3233" s="99">
        <v>-493.0702740229263</v>
      </c>
      <c r="S3233" s="99">
        <v>-165946.46752393324</v>
      </c>
      <c r="T3233" s="99">
        <v>-4549.0629544235453</v>
      </c>
      <c r="U3233" s="99">
        <v>-74444.640171411491</v>
      </c>
      <c r="V3233" s="99">
        <v>-393442.01508447272</v>
      </c>
      <c r="W3233" s="99">
        <v>-71049.106912457413</v>
      </c>
      <c r="X3233" s="99">
        <v>-543484.82512276515</v>
      </c>
      <c r="Y3233" s="99">
        <v>-39991.628478086859</v>
      </c>
      <c r="Z3233" s="99">
        <v>-669.84449038249716</v>
      </c>
      <c r="AA3233" s="99">
        <v>-40661.472968469359</v>
      </c>
      <c r="AB3233" s="99">
        <v>-518.95075914660436</v>
      </c>
      <c r="AC3233" s="99">
        <v>0</v>
      </c>
      <c r="AD3233" s="99">
        <v>0</v>
      </c>
    </row>
    <row r="3234" spans="4:30" hidden="1" outlineLevel="1" x14ac:dyDescent="0.2">
      <c r="D3234" s="86"/>
      <c r="F3234" s="91" t="s">
        <v>199</v>
      </c>
      <c r="G3234" s="86" t="s">
        <v>687</v>
      </c>
      <c r="H3234" s="92">
        <v>0</v>
      </c>
      <c r="I3234" s="99">
        <v>0</v>
      </c>
      <c r="J3234" s="99">
        <v>0</v>
      </c>
      <c r="K3234" s="99">
        <v>0</v>
      </c>
      <c r="L3234" s="99">
        <v>0</v>
      </c>
      <c r="M3234" s="99">
        <v>0</v>
      </c>
      <c r="N3234" s="99">
        <v>0</v>
      </c>
      <c r="O3234" s="99">
        <v>0</v>
      </c>
      <c r="P3234" s="99">
        <v>0</v>
      </c>
      <c r="Q3234" s="99">
        <v>0</v>
      </c>
      <c r="R3234" s="99">
        <v>0</v>
      </c>
      <c r="S3234" s="99">
        <v>0</v>
      </c>
      <c r="T3234" s="99">
        <v>0</v>
      </c>
      <c r="U3234" s="99">
        <v>0</v>
      </c>
      <c r="V3234" s="99">
        <v>0</v>
      </c>
      <c r="W3234" s="99">
        <v>0</v>
      </c>
      <c r="X3234" s="99">
        <v>0</v>
      </c>
      <c r="Y3234" s="99">
        <v>0</v>
      </c>
      <c r="Z3234" s="99">
        <v>0</v>
      </c>
      <c r="AA3234" s="99">
        <v>0</v>
      </c>
      <c r="AB3234" s="99">
        <v>0</v>
      </c>
      <c r="AC3234" s="99">
        <v>0</v>
      </c>
      <c r="AD3234" s="99">
        <v>0</v>
      </c>
    </row>
    <row r="3235" spans="4:30" hidden="1" outlineLevel="1" x14ac:dyDescent="0.2">
      <c r="D3235" s="86"/>
      <c r="F3235" s="91" t="s">
        <v>199</v>
      </c>
      <c r="G3235" s="86" t="s">
        <v>686</v>
      </c>
      <c r="H3235" s="92">
        <v>0</v>
      </c>
      <c r="I3235" s="99">
        <v>0</v>
      </c>
      <c r="J3235" s="99">
        <v>0</v>
      </c>
      <c r="K3235" s="99">
        <v>0</v>
      </c>
      <c r="L3235" s="99">
        <v>0</v>
      </c>
      <c r="M3235" s="99">
        <v>0</v>
      </c>
      <c r="N3235" s="99">
        <v>0</v>
      </c>
      <c r="O3235" s="99">
        <v>0</v>
      </c>
      <c r="P3235" s="99">
        <v>0</v>
      </c>
      <c r="Q3235" s="99">
        <v>0</v>
      </c>
      <c r="R3235" s="99">
        <v>0</v>
      </c>
      <c r="S3235" s="99">
        <v>0</v>
      </c>
      <c r="T3235" s="99">
        <v>0</v>
      </c>
      <c r="U3235" s="99">
        <v>0</v>
      </c>
      <c r="V3235" s="99">
        <v>0</v>
      </c>
      <c r="W3235" s="99">
        <v>0</v>
      </c>
      <c r="X3235" s="99">
        <v>0</v>
      </c>
      <c r="Y3235" s="99">
        <v>0</v>
      </c>
      <c r="Z3235" s="99">
        <v>0</v>
      </c>
      <c r="AA3235" s="99">
        <v>0</v>
      </c>
      <c r="AB3235" s="99">
        <v>0</v>
      </c>
      <c r="AC3235" s="99">
        <v>0</v>
      </c>
      <c r="AD3235" s="99">
        <v>0</v>
      </c>
    </row>
    <row r="3236" spans="4:30" hidden="1" outlineLevel="1" x14ac:dyDescent="0.2">
      <c r="D3236" s="86"/>
      <c r="F3236" s="91" t="s">
        <v>199</v>
      </c>
      <c r="G3236" s="86" t="s">
        <v>685</v>
      </c>
      <c r="H3236" s="92">
        <v>0</v>
      </c>
      <c r="I3236" s="99">
        <v>0</v>
      </c>
      <c r="J3236" s="99">
        <v>0</v>
      </c>
      <c r="K3236" s="99">
        <v>0</v>
      </c>
      <c r="L3236" s="99">
        <v>0</v>
      </c>
      <c r="M3236" s="99">
        <v>0</v>
      </c>
      <c r="N3236" s="99">
        <v>0</v>
      </c>
      <c r="O3236" s="99">
        <v>0</v>
      </c>
      <c r="P3236" s="99">
        <v>0</v>
      </c>
      <c r="Q3236" s="99">
        <v>0</v>
      </c>
      <c r="R3236" s="99">
        <v>0</v>
      </c>
      <c r="S3236" s="99">
        <v>0</v>
      </c>
      <c r="T3236" s="99">
        <v>0</v>
      </c>
      <c r="U3236" s="99">
        <v>0</v>
      </c>
      <c r="V3236" s="99">
        <v>0</v>
      </c>
      <c r="W3236" s="99">
        <v>0</v>
      </c>
      <c r="X3236" s="99">
        <v>0</v>
      </c>
      <c r="Y3236" s="99">
        <v>0</v>
      </c>
      <c r="Z3236" s="99">
        <v>0</v>
      </c>
      <c r="AA3236" s="99">
        <v>0</v>
      </c>
      <c r="AB3236" s="99">
        <v>0</v>
      </c>
      <c r="AC3236" s="99">
        <v>0</v>
      </c>
      <c r="AD3236" s="99">
        <v>0</v>
      </c>
    </row>
    <row r="3237" spans="4:30" hidden="1" outlineLevel="1" x14ac:dyDescent="0.2">
      <c r="D3237" s="86"/>
      <c r="F3237" s="91" t="s">
        <v>199</v>
      </c>
      <c r="G3237" s="86" t="s">
        <v>684</v>
      </c>
      <c r="H3237" s="92">
        <v>0</v>
      </c>
      <c r="I3237" s="99">
        <v>0</v>
      </c>
      <c r="J3237" s="99">
        <v>0</v>
      </c>
      <c r="K3237" s="99">
        <v>0</v>
      </c>
      <c r="L3237" s="99">
        <v>0</v>
      </c>
      <c r="M3237" s="99">
        <v>0</v>
      </c>
      <c r="N3237" s="99">
        <v>0</v>
      </c>
      <c r="O3237" s="99">
        <v>0</v>
      </c>
      <c r="P3237" s="99">
        <v>0</v>
      </c>
      <c r="Q3237" s="99">
        <v>0</v>
      </c>
      <c r="R3237" s="99">
        <v>0</v>
      </c>
      <c r="S3237" s="99">
        <v>0</v>
      </c>
      <c r="T3237" s="99">
        <v>0</v>
      </c>
      <c r="U3237" s="99">
        <v>0</v>
      </c>
      <c r="V3237" s="99">
        <v>0</v>
      </c>
      <c r="W3237" s="99">
        <v>0</v>
      </c>
      <c r="X3237" s="99">
        <v>0</v>
      </c>
      <c r="Y3237" s="99">
        <v>0</v>
      </c>
      <c r="Z3237" s="99">
        <v>0</v>
      </c>
      <c r="AA3237" s="99">
        <v>0</v>
      </c>
      <c r="AB3237" s="99">
        <v>0</v>
      </c>
      <c r="AC3237" s="99">
        <v>0</v>
      </c>
      <c r="AD3237" s="99">
        <v>0</v>
      </c>
    </row>
    <row r="3238" spans="4:30" hidden="1" outlineLevel="1" x14ac:dyDescent="0.2">
      <c r="D3238" s="86"/>
      <c r="F3238" s="91" t="s">
        <v>199</v>
      </c>
      <c r="G3238" s="86" t="s">
        <v>683</v>
      </c>
      <c r="H3238" s="92">
        <v>0</v>
      </c>
      <c r="I3238" s="99">
        <v>0</v>
      </c>
      <c r="J3238" s="99">
        <v>0</v>
      </c>
      <c r="K3238" s="99">
        <v>0</v>
      </c>
      <c r="L3238" s="99">
        <v>0</v>
      </c>
      <c r="M3238" s="99">
        <v>0</v>
      </c>
      <c r="N3238" s="99">
        <v>0</v>
      </c>
      <c r="O3238" s="99">
        <v>0</v>
      </c>
      <c r="P3238" s="99">
        <v>0</v>
      </c>
      <c r="Q3238" s="99">
        <v>0</v>
      </c>
      <c r="R3238" s="99">
        <v>0</v>
      </c>
      <c r="S3238" s="99">
        <v>0</v>
      </c>
      <c r="T3238" s="99">
        <v>0</v>
      </c>
      <c r="U3238" s="99">
        <v>0</v>
      </c>
      <c r="V3238" s="99">
        <v>0</v>
      </c>
      <c r="W3238" s="99">
        <v>0</v>
      </c>
      <c r="X3238" s="99">
        <v>0</v>
      </c>
      <c r="Y3238" s="99">
        <v>0</v>
      </c>
      <c r="Z3238" s="99">
        <v>0</v>
      </c>
      <c r="AA3238" s="99">
        <v>0</v>
      </c>
      <c r="AB3238" s="99">
        <v>0</v>
      </c>
      <c r="AC3238" s="99">
        <v>0</v>
      </c>
      <c r="AD3238" s="99">
        <v>0</v>
      </c>
    </row>
    <row r="3239" spans="4:30" hidden="1" outlineLevel="1" x14ac:dyDescent="0.2">
      <c r="D3239" s="86"/>
      <c r="F3239" s="91" t="s">
        <v>199</v>
      </c>
      <c r="G3239" s="86" t="s">
        <v>682</v>
      </c>
      <c r="H3239" s="92">
        <v>-804886.99999999977</v>
      </c>
      <c r="I3239" s="99">
        <v>-302015.40577655617</v>
      </c>
      <c r="J3239" s="99">
        <v>-19572.549855878333</v>
      </c>
      <c r="K3239" s="99">
        <v>-65668.026503900561</v>
      </c>
      <c r="L3239" s="99">
        <v>-2087.0789640415801</v>
      </c>
      <c r="M3239" s="99">
        <v>-192.40428209332461</v>
      </c>
      <c r="N3239" s="99">
        <v>-67947.50975003546</v>
      </c>
      <c r="O3239" s="99">
        <v>-59870.456046575979</v>
      </c>
      <c r="P3239" s="99">
        <v>-11098.830543727376</v>
      </c>
      <c r="Q3239" s="99">
        <v>-5043.0245142146841</v>
      </c>
      <c r="R3239" s="99">
        <v>-233.66419474124774</v>
      </c>
      <c r="S3239" s="99">
        <v>-76245.975299259284</v>
      </c>
      <c r="T3239" s="99">
        <v>-2294.3493299919442</v>
      </c>
      <c r="U3239" s="99">
        <v>-40285.337116702372</v>
      </c>
      <c r="V3239" s="99">
        <v>-228723.41852811287</v>
      </c>
      <c r="W3239" s="99">
        <v>-43394.185689250473</v>
      </c>
      <c r="X3239" s="99">
        <v>-314697.29066405765</v>
      </c>
      <c r="Y3239" s="99">
        <v>-16220.711246288183</v>
      </c>
      <c r="Z3239" s="99">
        <v>-264.0473207700831</v>
      </c>
      <c r="AA3239" s="99">
        <v>-16484.758567058267</v>
      </c>
      <c r="AB3239" s="99">
        <v>-294.52354625080551</v>
      </c>
      <c r="AC3239" s="99">
        <v>-6368.6772967127763</v>
      </c>
      <c r="AD3239" s="99">
        <v>-1260.309244191073</v>
      </c>
    </row>
    <row r="3240" spans="4:30" hidden="1" outlineLevel="1" x14ac:dyDescent="0.2">
      <c r="D3240" s="86"/>
      <c r="F3240" s="91" t="s">
        <v>199</v>
      </c>
      <c r="G3240" s="86" t="s">
        <v>681</v>
      </c>
      <c r="H3240" s="92">
        <v>0</v>
      </c>
      <c r="I3240" s="99">
        <v>0</v>
      </c>
      <c r="J3240" s="99">
        <v>0</v>
      </c>
      <c r="K3240" s="99">
        <v>0</v>
      </c>
      <c r="L3240" s="99">
        <v>0</v>
      </c>
      <c r="M3240" s="99">
        <v>0</v>
      </c>
      <c r="N3240" s="99">
        <v>0</v>
      </c>
      <c r="O3240" s="99">
        <v>0</v>
      </c>
      <c r="P3240" s="99">
        <v>0</v>
      </c>
      <c r="Q3240" s="99">
        <v>0</v>
      </c>
      <c r="R3240" s="99">
        <v>0</v>
      </c>
      <c r="S3240" s="99">
        <v>0</v>
      </c>
      <c r="T3240" s="99">
        <v>0</v>
      </c>
      <c r="U3240" s="99">
        <v>0</v>
      </c>
      <c r="V3240" s="99">
        <v>0</v>
      </c>
      <c r="W3240" s="99">
        <v>0</v>
      </c>
      <c r="X3240" s="99">
        <v>0</v>
      </c>
      <c r="Y3240" s="99">
        <v>0</v>
      </c>
      <c r="Z3240" s="99">
        <v>0</v>
      </c>
      <c r="AA3240" s="99">
        <v>0</v>
      </c>
      <c r="AB3240" s="99">
        <v>0</v>
      </c>
      <c r="AC3240" s="99">
        <v>0</v>
      </c>
      <c r="AD3240" s="99">
        <v>0</v>
      </c>
    </row>
    <row r="3241" spans="4:30" collapsed="1" x14ac:dyDescent="0.2">
      <c r="D3241" s="86" t="s">
        <v>469</v>
      </c>
      <c r="E3241" s="102">
        <v>-804887</v>
      </c>
      <c r="F3241" s="104" t="s">
        <v>199</v>
      </c>
      <c r="G3241" s="86" t="s">
        <v>679</v>
      </c>
      <c r="H3241" s="92">
        <v>-804886.99999999977</v>
      </c>
      <c r="I3241" s="99">
        <v>-302015.40577655617</v>
      </c>
      <c r="J3241" s="99">
        <v>-19572.549855878333</v>
      </c>
      <c r="K3241" s="99">
        <v>-65668.026503900561</v>
      </c>
      <c r="L3241" s="99">
        <v>-2087.0789640415801</v>
      </c>
      <c r="M3241" s="99">
        <v>-192.40428209332461</v>
      </c>
      <c r="N3241" s="99">
        <v>-67947.50975003546</v>
      </c>
      <c r="O3241" s="99">
        <v>-59870.456046575979</v>
      </c>
      <c r="P3241" s="99">
        <v>-11098.830543727376</v>
      </c>
      <c r="Q3241" s="99">
        <v>-5043.0245142146841</v>
      </c>
      <c r="R3241" s="99">
        <v>-233.66419474124774</v>
      </c>
      <c r="S3241" s="99">
        <v>-76245.975299259284</v>
      </c>
      <c r="T3241" s="99">
        <v>-2294.3493299919442</v>
      </c>
      <c r="U3241" s="99">
        <v>-40285.337116702372</v>
      </c>
      <c r="V3241" s="99">
        <v>-228723.41852811287</v>
      </c>
      <c r="W3241" s="99">
        <v>-43394.185689250473</v>
      </c>
      <c r="X3241" s="99">
        <v>-314697.29066405765</v>
      </c>
      <c r="Y3241" s="99">
        <v>-16220.711246288183</v>
      </c>
      <c r="Z3241" s="99">
        <v>-264.0473207700831</v>
      </c>
      <c r="AA3241" s="99">
        <v>-16484.758567058267</v>
      </c>
      <c r="AB3241" s="99">
        <v>-294.52354625080551</v>
      </c>
      <c r="AC3241" s="99">
        <v>-6368.6772967127763</v>
      </c>
      <c r="AD3241" s="99">
        <v>-1260.309244191073</v>
      </c>
    </row>
    <row r="3242" spans="4:30" hidden="1" outlineLevel="1" x14ac:dyDescent="0.2">
      <c r="D3242" s="86"/>
      <c r="F3242" s="91" t="s">
        <v>201</v>
      </c>
      <c r="G3242" s="86" t="s">
        <v>687</v>
      </c>
      <c r="H3242" s="92">
        <v>-4333901</v>
      </c>
      <c r="I3242" s="99">
        <v>-2134805.9149241503</v>
      </c>
      <c r="J3242" s="99">
        <v>-105531.08451438787</v>
      </c>
      <c r="K3242" s="99">
        <v>-386554.31450687849</v>
      </c>
      <c r="L3242" s="99">
        <v>-12167.357399112407</v>
      </c>
      <c r="M3242" s="99">
        <v>-1141.0158433843851</v>
      </c>
      <c r="N3242" s="99">
        <v>-399862.6877493753</v>
      </c>
      <c r="O3242" s="99">
        <v>-293841.41170933063</v>
      </c>
      <c r="P3242" s="99">
        <v>-54751.215761904074</v>
      </c>
      <c r="Q3242" s="99">
        <v>-24741.054935140681</v>
      </c>
      <c r="R3242" s="99">
        <v>-1112.5775846600179</v>
      </c>
      <c r="S3242" s="99">
        <v>-374446.25999103545</v>
      </c>
      <c r="T3242" s="99">
        <v>-10264.63313840652</v>
      </c>
      <c r="U3242" s="99">
        <v>-167978.97240291149</v>
      </c>
      <c r="V3242" s="99">
        <v>-887773.5890971591</v>
      </c>
      <c r="W3242" s="99">
        <v>-160317.19599717297</v>
      </c>
      <c r="X3242" s="99">
        <v>-1226334.3906356501</v>
      </c>
      <c r="Y3242" s="99">
        <v>-90238.231268230622</v>
      </c>
      <c r="Z3242" s="99">
        <v>-1511.4558805727704</v>
      </c>
      <c r="AA3242" s="99">
        <v>-91749.687148803394</v>
      </c>
      <c r="AB3242" s="99">
        <v>-1170.9750365968434</v>
      </c>
      <c r="AC3242" s="99">
        <v>0</v>
      </c>
      <c r="AD3242" s="99">
        <v>0</v>
      </c>
    </row>
    <row r="3243" spans="4:30" hidden="1" outlineLevel="1" x14ac:dyDescent="0.2">
      <c r="D3243" s="86"/>
      <c r="F3243" s="91" t="s">
        <v>201</v>
      </c>
      <c r="G3243" s="86" t="s">
        <v>686</v>
      </c>
      <c r="H3243" s="92">
        <v>0</v>
      </c>
      <c r="I3243" s="99">
        <v>0</v>
      </c>
      <c r="J3243" s="99">
        <v>0</v>
      </c>
      <c r="K3243" s="99">
        <v>0</v>
      </c>
      <c r="L3243" s="99">
        <v>0</v>
      </c>
      <c r="M3243" s="99">
        <v>0</v>
      </c>
      <c r="N3243" s="99">
        <v>0</v>
      </c>
      <c r="O3243" s="99">
        <v>0</v>
      </c>
      <c r="P3243" s="99">
        <v>0</v>
      </c>
      <c r="Q3243" s="99">
        <v>0</v>
      </c>
      <c r="R3243" s="99">
        <v>0</v>
      </c>
      <c r="S3243" s="99">
        <v>0</v>
      </c>
      <c r="T3243" s="99">
        <v>0</v>
      </c>
      <c r="U3243" s="99">
        <v>0</v>
      </c>
      <c r="V3243" s="99">
        <v>0</v>
      </c>
      <c r="W3243" s="99">
        <v>0</v>
      </c>
      <c r="X3243" s="99">
        <v>0</v>
      </c>
      <c r="Y3243" s="99">
        <v>0</v>
      </c>
      <c r="Z3243" s="99">
        <v>0</v>
      </c>
      <c r="AA3243" s="99">
        <v>0</v>
      </c>
      <c r="AB3243" s="99">
        <v>0</v>
      </c>
      <c r="AC3243" s="99">
        <v>0</v>
      </c>
      <c r="AD3243" s="99">
        <v>0</v>
      </c>
    </row>
    <row r="3244" spans="4:30" hidden="1" outlineLevel="1" x14ac:dyDescent="0.2">
      <c r="D3244" s="86"/>
      <c r="F3244" s="91" t="s">
        <v>201</v>
      </c>
      <c r="G3244" s="86" t="s">
        <v>685</v>
      </c>
      <c r="H3244" s="92">
        <v>0</v>
      </c>
      <c r="I3244" s="99">
        <v>0</v>
      </c>
      <c r="J3244" s="99">
        <v>0</v>
      </c>
      <c r="K3244" s="99">
        <v>0</v>
      </c>
      <c r="L3244" s="99">
        <v>0</v>
      </c>
      <c r="M3244" s="99">
        <v>0</v>
      </c>
      <c r="N3244" s="99">
        <v>0</v>
      </c>
      <c r="O3244" s="99">
        <v>0</v>
      </c>
      <c r="P3244" s="99">
        <v>0</v>
      </c>
      <c r="Q3244" s="99">
        <v>0</v>
      </c>
      <c r="R3244" s="99">
        <v>0</v>
      </c>
      <c r="S3244" s="99">
        <v>0</v>
      </c>
      <c r="T3244" s="99">
        <v>0</v>
      </c>
      <c r="U3244" s="99">
        <v>0</v>
      </c>
      <c r="V3244" s="99">
        <v>0</v>
      </c>
      <c r="W3244" s="99">
        <v>0</v>
      </c>
      <c r="X3244" s="99">
        <v>0</v>
      </c>
      <c r="Y3244" s="99">
        <v>0</v>
      </c>
      <c r="Z3244" s="99">
        <v>0</v>
      </c>
      <c r="AA3244" s="99">
        <v>0</v>
      </c>
      <c r="AB3244" s="99">
        <v>0</v>
      </c>
      <c r="AC3244" s="99">
        <v>0</v>
      </c>
      <c r="AD3244" s="99">
        <v>0</v>
      </c>
    </row>
    <row r="3245" spans="4:30" hidden="1" outlineLevel="1" x14ac:dyDescent="0.2">
      <c r="D3245" s="86"/>
      <c r="F3245" s="91" t="s">
        <v>201</v>
      </c>
      <c r="G3245" s="86" t="s">
        <v>684</v>
      </c>
      <c r="H3245" s="92">
        <v>0</v>
      </c>
      <c r="I3245" s="99">
        <v>0</v>
      </c>
      <c r="J3245" s="99">
        <v>0</v>
      </c>
      <c r="K3245" s="99">
        <v>0</v>
      </c>
      <c r="L3245" s="99">
        <v>0</v>
      </c>
      <c r="M3245" s="99">
        <v>0</v>
      </c>
      <c r="N3245" s="99">
        <v>0</v>
      </c>
      <c r="O3245" s="99">
        <v>0</v>
      </c>
      <c r="P3245" s="99">
        <v>0</v>
      </c>
      <c r="Q3245" s="99">
        <v>0</v>
      </c>
      <c r="R3245" s="99">
        <v>0</v>
      </c>
      <c r="S3245" s="99">
        <v>0</v>
      </c>
      <c r="T3245" s="99">
        <v>0</v>
      </c>
      <c r="U3245" s="99">
        <v>0</v>
      </c>
      <c r="V3245" s="99">
        <v>0</v>
      </c>
      <c r="W3245" s="99">
        <v>0</v>
      </c>
      <c r="X3245" s="99">
        <v>0</v>
      </c>
      <c r="Y3245" s="99">
        <v>0</v>
      </c>
      <c r="Z3245" s="99">
        <v>0</v>
      </c>
      <c r="AA3245" s="99">
        <v>0</v>
      </c>
      <c r="AB3245" s="99">
        <v>0</v>
      </c>
      <c r="AC3245" s="99">
        <v>0</v>
      </c>
      <c r="AD3245" s="99">
        <v>0</v>
      </c>
    </row>
    <row r="3246" spans="4:30" hidden="1" outlineLevel="1" x14ac:dyDescent="0.2">
      <c r="D3246" s="86"/>
      <c r="F3246" s="91" t="s">
        <v>201</v>
      </c>
      <c r="G3246" s="86" t="s">
        <v>683</v>
      </c>
      <c r="H3246" s="92">
        <v>0</v>
      </c>
      <c r="I3246" s="99">
        <v>0</v>
      </c>
      <c r="J3246" s="99">
        <v>0</v>
      </c>
      <c r="K3246" s="99">
        <v>0</v>
      </c>
      <c r="L3246" s="99">
        <v>0</v>
      </c>
      <c r="M3246" s="99">
        <v>0</v>
      </c>
      <c r="N3246" s="99">
        <v>0</v>
      </c>
      <c r="O3246" s="99">
        <v>0</v>
      </c>
      <c r="P3246" s="99">
        <v>0</v>
      </c>
      <c r="Q3246" s="99">
        <v>0</v>
      </c>
      <c r="R3246" s="99">
        <v>0</v>
      </c>
      <c r="S3246" s="99">
        <v>0</v>
      </c>
      <c r="T3246" s="99">
        <v>0</v>
      </c>
      <c r="U3246" s="99">
        <v>0</v>
      </c>
      <c r="V3246" s="99">
        <v>0</v>
      </c>
      <c r="W3246" s="99">
        <v>0</v>
      </c>
      <c r="X3246" s="99">
        <v>0</v>
      </c>
      <c r="Y3246" s="99">
        <v>0</v>
      </c>
      <c r="Z3246" s="99">
        <v>0</v>
      </c>
      <c r="AA3246" s="99">
        <v>0</v>
      </c>
      <c r="AB3246" s="99">
        <v>0</v>
      </c>
      <c r="AC3246" s="99">
        <v>0</v>
      </c>
      <c r="AD3246" s="99">
        <v>0</v>
      </c>
    </row>
    <row r="3247" spans="4:30" hidden="1" outlineLevel="1" x14ac:dyDescent="0.2">
      <c r="D3247" s="86"/>
      <c r="F3247" s="91" t="s">
        <v>201</v>
      </c>
      <c r="G3247" s="86" t="s">
        <v>682</v>
      </c>
      <c r="H3247" s="92">
        <v>0</v>
      </c>
      <c r="I3247" s="99">
        <v>0</v>
      </c>
      <c r="J3247" s="99">
        <v>0</v>
      </c>
      <c r="K3247" s="99">
        <v>0</v>
      </c>
      <c r="L3247" s="99">
        <v>0</v>
      </c>
      <c r="M3247" s="99">
        <v>0</v>
      </c>
      <c r="N3247" s="99">
        <v>0</v>
      </c>
      <c r="O3247" s="99">
        <v>0</v>
      </c>
      <c r="P3247" s="99">
        <v>0</v>
      </c>
      <c r="Q3247" s="99">
        <v>0</v>
      </c>
      <c r="R3247" s="99">
        <v>0</v>
      </c>
      <c r="S3247" s="99">
        <v>0</v>
      </c>
      <c r="T3247" s="99">
        <v>0</v>
      </c>
      <c r="U3247" s="99">
        <v>0</v>
      </c>
      <c r="V3247" s="99">
        <v>0</v>
      </c>
      <c r="W3247" s="99">
        <v>0</v>
      </c>
      <c r="X3247" s="99">
        <v>0</v>
      </c>
      <c r="Y3247" s="99">
        <v>0</v>
      </c>
      <c r="Z3247" s="99">
        <v>0</v>
      </c>
      <c r="AA3247" s="99">
        <v>0</v>
      </c>
      <c r="AB3247" s="99">
        <v>0</v>
      </c>
      <c r="AC3247" s="99">
        <v>0</v>
      </c>
      <c r="AD3247" s="99">
        <v>0</v>
      </c>
    </row>
    <row r="3248" spans="4:30" hidden="1" outlineLevel="1" x14ac:dyDescent="0.2">
      <c r="D3248" s="86"/>
      <c r="F3248" s="91" t="s">
        <v>201</v>
      </c>
      <c r="G3248" s="86" t="s">
        <v>681</v>
      </c>
      <c r="H3248" s="92">
        <v>0</v>
      </c>
      <c r="I3248" s="99">
        <v>0</v>
      </c>
      <c r="J3248" s="99">
        <v>0</v>
      </c>
      <c r="K3248" s="99">
        <v>0</v>
      </c>
      <c r="L3248" s="99">
        <v>0</v>
      </c>
      <c r="M3248" s="99">
        <v>0</v>
      </c>
      <c r="N3248" s="99">
        <v>0</v>
      </c>
      <c r="O3248" s="99">
        <v>0</v>
      </c>
      <c r="P3248" s="99">
        <v>0</v>
      </c>
      <c r="Q3248" s="99">
        <v>0</v>
      </c>
      <c r="R3248" s="99">
        <v>0</v>
      </c>
      <c r="S3248" s="99">
        <v>0</v>
      </c>
      <c r="T3248" s="99">
        <v>0</v>
      </c>
      <c r="U3248" s="99">
        <v>0</v>
      </c>
      <c r="V3248" s="99">
        <v>0</v>
      </c>
      <c r="W3248" s="99">
        <v>0</v>
      </c>
      <c r="X3248" s="99">
        <v>0</v>
      </c>
      <c r="Y3248" s="99">
        <v>0</v>
      </c>
      <c r="Z3248" s="99">
        <v>0</v>
      </c>
      <c r="AA3248" s="99">
        <v>0</v>
      </c>
      <c r="AB3248" s="99">
        <v>0</v>
      </c>
      <c r="AC3248" s="99">
        <v>0</v>
      </c>
      <c r="AD3248" s="99">
        <v>0</v>
      </c>
    </row>
    <row r="3249" spans="4:30" collapsed="1" x14ac:dyDescent="0.2">
      <c r="D3249" s="86" t="s">
        <v>426</v>
      </c>
      <c r="E3249" s="102">
        <v>-4333901</v>
      </c>
      <c r="F3249" s="102" t="s">
        <v>201</v>
      </c>
      <c r="G3249" s="86" t="s">
        <v>679</v>
      </c>
      <c r="H3249" s="92">
        <v>-4333901</v>
      </c>
      <c r="I3249" s="99">
        <v>-2134805.9149241503</v>
      </c>
      <c r="J3249" s="99">
        <v>-105531.08451438787</v>
      </c>
      <c r="K3249" s="99">
        <v>-386554.31450687849</v>
      </c>
      <c r="L3249" s="99">
        <v>-12167.357399112407</v>
      </c>
      <c r="M3249" s="99">
        <v>-1141.0158433843851</v>
      </c>
      <c r="N3249" s="99">
        <v>-399862.6877493753</v>
      </c>
      <c r="O3249" s="99">
        <v>-293841.41170933063</v>
      </c>
      <c r="P3249" s="99">
        <v>-54751.215761904074</v>
      </c>
      <c r="Q3249" s="99">
        <v>-24741.054935140681</v>
      </c>
      <c r="R3249" s="99">
        <v>-1112.5775846600179</v>
      </c>
      <c r="S3249" s="99">
        <v>-374446.25999103545</v>
      </c>
      <c r="T3249" s="99">
        <v>-10264.63313840652</v>
      </c>
      <c r="U3249" s="99">
        <v>-167978.97240291149</v>
      </c>
      <c r="V3249" s="99">
        <v>-887773.5890971591</v>
      </c>
      <c r="W3249" s="99">
        <v>-160317.19599717297</v>
      </c>
      <c r="X3249" s="99">
        <v>-1226334.3906356501</v>
      </c>
      <c r="Y3249" s="99">
        <v>-90238.231268230622</v>
      </c>
      <c r="Z3249" s="99">
        <v>-1511.4558805727704</v>
      </c>
      <c r="AA3249" s="99">
        <v>-91749.687148803394</v>
      </c>
      <c r="AB3249" s="99">
        <v>-1170.9750365968434</v>
      </c>
      <c r="AC3249" s="99">
        <v>0</v>
      </c>
      <c r="AD3249" s="99">
        <v>0</v>
      </c>
    </row>
    <row r="3250" spans="4:30" hidden="1" outlineLevel="1" x14ac:dyDescent="0.2">
      <c r="D3250" s="86"/>
      <c r="F3250" s="91" t="s">
        <v>199</v>
      </c>
      <c r="G3250" s="86" t="s">
        <v>687</v>
      </c>
      <c r="H3250" s="92">
        <v>0</v>
      </c>
      <c r="I3250" s="99">
        <v>0</v>
      </c>
      <c r="J3250" s="99">
        <v>0</v>
      </c>
      <c r="K3250" s="99">
        <v>0</v>
      </c>
      <c r="L3250" s="99">
        <v>0</v>
      </c>
      <c r="M3250" s="99">
        <v>0</v>
      </c>
      <c r="N3250" s="99">
        <v>0</v>
      </c>
      <c r="O3250" s="99">
        <v>0</v>
      </c>
      <c r="P3250" s="99">
        <v>0</v>
      </c>
      <c r="Q3250" s="99">
        <v>0</v>
      </c>
      <c r="R3250" s="99">
        <v>0</v>
      </c>
      <c r="S3250" s="99">
        <v>0</v>
      </c>
      <c r="T3250" s="99">
        <v>0</v>
      </c>
      <c r="U3250" s="99">
        <v>0</v>
      </c>
      <c r="V3250" s="99">
        <v>0</v>
      </c>
      <c r="W3250" s="99">
        <v>0</v>
      </c>
      <c r="X3250" s="99">
        <v>0</v>
      </c>
      <c r="Y3250" s="99">
        <v>0</v>
      </c>
      <c r="Z3250" s="99">
        <v>0</v>
      </c>
      <c r="AA3250" s="99">
        <v>0</v>
      </c>
      <c r="AB3250" s="99">
        <v>0</v>
      </c>
      <c r="AC3250" s="99">
        <v>0</v>
      </c>
      <c r="AD3250" s="99">
        <v>0</v>
      </c>
    </row>
    <row r="3251" spans="4:30" hidden="1" outlineLevel="1" x14ac:dyDescent="0.2">
      <c r="D3251" s="86"/>
      <c r="F3251" s="91" t="s">
        <v>199</v>
      </c>
      <c r="G3251" s="86" t="s">
        <v>686</v>
      </c>
      <c r="H3251" s="92">
        <v>0</v>
      </c>
      <c r="I3251" s="99">
        <v>0</v>
      </c>
      <c r="J3251" s="99">
        <v>0</v>
      </c>
      <c r="K3251" s="99">
        <v>0</v>
      </c>
      <c r="L3251" s="99">
        <v>0</v>
      </c>
      <c r="M3251" s="99">
        <v>0</v>
      </c>
      <c r="N3251" s="99">
        <v>0</v>
      </c>
      <c r="O3251" s="99">
        <v>0</v>
      </c>
      <c r="P3251" s="99">
        <v>0</v>
      </c>
      <c r="Q3251" s="99">
        <v>0</v>
      </c>
      <c r="R3251" s="99">
        <v>0</v>
      </c>
      <c r="S3251" s="99">
        <v>0</v>
      </c>
      <c r="T3251" s="99">
        <v>0</v>
      </c>
      <c r="U3251" s="99">
        <v>0</v>
      </c>
      <c r="V3251" s="99">
        <v>0</v>
      </c>
      <c r="W3251" s="99">
        <v>0</v>
      </c>
      <c r="X3251" s="99">
        <v>0</v>
      </c>
      <c r="Y3251" s="99">
        <v>0</v>
      </c>
      <c r="Z3251" s="99">
        <v>0</v>
      </c>
      <c r="AA3251" s="99">
        <v>0</v>
      </c>
      <c r="AB3251" s="99">
        <v>0</v>
      </c>
      <c r="AC3251" s="99">
        <v>0</v>
      </c>
      <c r="AD3251" s="99">
        <v>0</v>
      </c>
    </row>
    <row r="3252" spans="4:30" hidden="1" outlineLevel="1" x14ac:dyDescent="0.2">
      <c r="D3252" s="86"/>
      <c r="F3252" s="91" t="s">
        <v>199</v>
      </c>
      <c r="G3252" s="86" t="s">
        <v>685</v>
      </c>
      <c r="H3252" s="92">
        <v>0</v>
      </c>
      <c r="I3252" s="99">
        <v>0</v>
      </c>
      <c r="J3252" s="99">
        <v>0</v>
      </c>
      <c r="K3252" s="99">
        <v>0</v>
      </c>
      <c r="L3252" s="99">
        <v>0</v>
      </c>
      <c r="M3252" s="99">
        <v>0</v>
      </c>
      <c r="N3252" s="99">
        <v>0</v>
      </c>
      <c r="O3252" s="99">
        <v>0</v>
      </c>
      <c r="P3252" s="99">
        <v>0</v>
      </c>
      <c r="Q3252" s="99">
        <v>0</v>
      </c>
      <c r="R3252" s="99">
        <v>0</v>
      </c>
      <c r="S3252" s="99">
        <v>0</v>
      </c>
      <c r="T3252" s="99">
        <v>0</v>
      </c>
      <c r="U3252" s="99">
        <v>0</v>
      </c>
      <c r="V3252" s="99">
        <v>0</v>
      </c>
      <c r="W3252" s="99">
        <v>0</v>
      </c>
      <c r="X3252" s="99">
        <v>0</v>
      </c>
      <c r="Y3252" s="99">
        <v>0</v>
      </c>
      <c r="Z3252" s="99">
        <v>0</v>
      </c>
      <c r="AA3252" s="99">
        <v>0</v>
      </c>
      <c r="AB3252" s="99">
        <v>0</v>
      </c>
      <c r="AC3252" s="99">
        <v>0</v>
      </c>
      <c r="AD3252" s="99">
        <v>0</v>
      </c>
    </row>
    <row r="3253" spans="4:30" hidden="1" outlineLevel="1" x14ac:dyDescent="0.2">
      <c r="D3253" s="86"/>
      <c r="F3253" s="91" t="s">
        <v>199</v>
      </c>
      <c r="G3253" s="86" t="s">
        <v>684</v>
      </c>
      <c r="H3253" s="92">
        <v>0</v>
      </c>
      <c r="I3253" s="99">
        <v>0</v>
      </c>
      <c r="J3253" s="99">
        <v>0</v>
      </c>
      <c r="K3253" s="99">
        <v>0</v>
      </c>
      <c r="L3253" s="99">
        <v>0</v>
      </c>
      <c r="M3253" s="99">
        <v>0</v>
      </c>
      <c r="N3253" s="99">
        <v>0</v>
      </c>
      <c r="O3253" s="99">
        <v>0</v>
      </c>
      <c r="P3253" s="99">
        <v>0</v>
      </c>
      <c r="Q3253" s="99">
        <v>0</v>
      </c>
      <c r="R3253" s="99">
        <v>0</v>
      </c>
      <c r="S3253" s="99">
        <v>0</v>
      </c>
      <c r="T3253" s="99">
        <v>0</v>
      </c>
      <c r="U3253" s="99">
        <v>0</v>
      </c>
      <c r="V3253" s="99">
        <v>0</v>
      </c>
      <c r="W3253" s="99">
        <v>0</v>
      </c>
      <c r="X3253" s="99">
        <v>0</v>
      </c>
      <c r="Y3253" s="99">
        <v>0</v>
      </c>
      <c r="Z3253" s="99">
        <v>0</v>
      </c>
      <c r="AA3253" s="99">
        <v>0</v>
      </c>
      <c r="AB3253" s="99">
        <v>0</v>
      </c>
      <c r="AC3253" s="99">
        <v>0</v>
      </c>
      <c r="AD3253" s="99">
        <v>0</v>
      </c>
    </row>
    <row r="3254" spans="4:30" hidden="1" outlineLevel="1" x14ac:dyDescent="0.2">
      <c r="D3254" s="86"/>
      <c r="F3254" s="91" t="s">
        <v>199</v>
      </c>
      <c r="G3254" s="86" t="s">
        <v>683</v>
      </c>
      <c r="H3254" s="92">
        <v>0</v>
      </c>
      <c r="I3254" s="99">
        <v>0</v>
      </c>
      <c r="J3254" s="99">
        <v>0</v>
      </c>
      <c r="K3254" s="99">
        <v>0</v>
      </c>
      <c r="L3254" s="99">
        <v>0</v>
      </c>
      <c r="M3254" s="99">
        <v>0</v>
      </c>
      <c r="N3254" s="99">
        <v>0</v>
      </c>
      <c r="O3254" s="99">
        <v>0</v>
      </c>
      <c r="P3254" s="99">
        <v>0</v>
      </c>
      <c r="Q3254" s="99">
        <v>0</v>
      </c>
      <c r="R3254" s="99">
        <v>0</v>
      </c>
      <c r="S3254" s="99">
        <v>0</v>
      </c>
      <c r="T3254" s="99">
        <v>0</v>
      </c>
      <c r="U3254" s="99">
        <v>0</v>
      </c>
      <c r="V3254" s="99">
        <v>0</v>
      </c>
      <c r="W3254" s="99">
        <v>0</v>
      </c>
      <c r="X3254" s="99">
        <v>0</v>
      </c>
      <c r="Y3254" s="99">
        <v>0</v>
      </c>
      <c r="Z3254" s="99">
        <v>0</v>
      </c>
      <c r="AA3254" s="99">
        <v>0</v>
      </c>
      <c r="AB3254" s="99">
        <v>0</v>
      </c>
      <c r="AC3254" s="99">
        <v>0</v>
      </c>
      <c r="AD3254" s="99">
        <v>0</v>
      </c>
    </row>
    <row r="3255" spans="4:30" hidden="1" outlineLevel="1" x14ac:dyDescent="0.2">
      <c r="D3255" s="86"/>
      <c r="F3255" s="91" t="s">
        <v>199</v>
      </c>
      <c r="G3255" s="86" t="s">
        <v>682</v>
      </c>
      <c r="H3255" s="92">
        <v>2385815.9999999995</v>
      </c>
      <c r="I3255" s="99">
        <v>895222.79195489571</v>
      </c>
      <c r="J3255" s="99">
        <v>58016.221664596676</v>
      </c>
      <c r="K3255" s="99">
        <v>194650.71285960643</v>
      </c>
      <c r="L3255" s="99">
        <v>6186.4415572295566</v>
      </c>
      <c r="M3255" s="99">
        <v>570.3175907758075</v>
      </c>
      <c r="N3255" s="99">
        <v>201407.4720076118</v>
      </c>
      <c r="O3255" s="99">
        <v>177465.77092587866</v>
      </c>
      <c r="P3255" s="99">
        <v>32898.739192599052</v>
      </c>
      <c r="Q3255" s="99">
        <v>14948.345015394236</v>
      </c>
      <c r="R3255" s="99">
        <v>692.6186836671294</v>
      </c>
      <c r="S3255" s="99">
        <v>226005.47381753908</v>
      </c>
      <c r="T3255" s="99">
        <v>6800.824638842545</v>
      </c>
      <c r="U3255" s="99">
        <v>119412.29248133265</v>
      </c>
      <c r="V3255" s="99">
        <v>677973.41924899793</v>
      </c>
      <c r="W3255" s="99">
        <v>128627.42537074746</v>
      </c>
      <c r="X3255" s="99">
        <v>932813.96173992055</v>
      </c>
      <c r="Y3255" s="99">
        <v>48080.826777888433</v>
      </c>
      <c r="Z3255" s="99">
        <v>782.6792116786537</v>
      </c>
      <c r="AA3255" s="99">
        <v>48863.505989567086</v>
      </c>
      <c r="AB3255" s="99">
        <v>873.01570161017855</v>
      </c>
      <c r="AC3255" s="99">
        <v>18877.795508355943</v>
      </c>
      <c r="AD3255" s="99">
        <v>3735.7616159025665</v>
      </c>
    </row>
    <row r="3256" spans="4:30" hidden="1" outlineLevel="1" x14ac:dyDescent="0.2">
      <c r="D3256" s="86"/>
      <c r="F3256" s="91" t="s">
        <v>199</v>
      </c>
      <c r="G3256" s="86" t="s">
        <v>681</v>
      </c>
      <c r="H3256" s="92">
        <v>0</v>
      </c>
      <c r="I3256" s="99">
        <v>0</v>
      </c>
      <c r="J3256" s="99">
        <v>0</v>
      </c>
      <c r="K3256" s="99">
        <v>0</v>
      </c>
      <c r="L3256" s="99">
        <v>0</v>
      </c>
      <c r="M3256" s="99">
        <v>0</v>
      </c>
      <c r="N3256" s="99">
        <v>0</v>
      </c>
      <c r="O3256" s="99">
        <v>0</v>
      </c>
      <c r="P3256" s="99">
        <v>0</v>
      </c>
      <c r="Q3256" s="99">
        <v>0</v>
      </c>
      <c r="R3256" s="99">
        <v>0</v>
      </c>
      <c r="S3256" s="99">
        <v>0</v>
      </c>
      <c r="T3256" s="99">
        <v>0</v>
      </c>
      <c r="U3256" s="99">
        <v>0</v>
      </c>
      <c r="V3256" s="99">
        <v>0</v>
      </c>
      <c r="W3256" s="99">
        <v>0</v>
      </c>
      <c r="X3256" s="99">
        <v>0</v>
      </c>
      <c r="Y3256" s="99">
        <v>0</v>
      </c>
      <c r="Z3256" s="99">
        <v>0</v>
      </c>
      <c r="AA3256" s="99">
        <v>0</v>
      </c>
      <c r="AB3256" s="99">
        <v>0</v>
      </c>
      <c r="AC3256" s="99">
        <v>0</v>
      </c>
      <c r="AD3256" s="99">
        <v>0</v>
      </c>
    </row>
    <row r="3257" spans="4:30" collapsed="1" x14ac:dyDescent="0.2">
      <c r="D3257" s="86" t="s">
        <v>466</v>
      </c>
      <c r="E3257" s="102">
        <v>2385816</v>
      </c>
      <c r="F3257" s="104" t="s">
        <v>199</v>
      </c>
      <c r="G3257" s="86" t="s">
        <v>679</v>
      </c>
      <c r="H3257" s="92">
        <v>2385815.9999999995</v>
      </c>
      <c r="I3257" s="99">
        <v>895222.79195489571</v>
      </c>
      <c r="J3257" s="99">
        <v>58016.221664596676</v>
      </c>
      <c r="K3257" s="99">
        <v>194650.71285960643</v>
      </c>
      <c r="L3257" s="99">
        <v>6186.4415572295566</v>
      </c>
      <c r="M3257" s="99">
        <v>570.3175907758075</v>
      </c>
      <c r="N3257" s="99">
        <v>201407.4720076118</v>
      </c>
      <c r="O3257" s="99">
        <v>177465.77092587866</v>
      </c>
      <c r="P3257" s="99">
        <v>32898.739192599052</v>
      </c>
      <c r="Q3257" s="99">
        <v>14948.345015394236</v>
      </c>
      <c r="R3257" s="99">
        <v>692.6186836671294</v>
      </c>
      <c r="S3257" s="99">
        <v>226005.47381753908</v>
      </c>
      <c r="T3257" s="99">
        <v>6800.824638842545</v>
      </c>
      <c r="U3257" s="99">
        <v>119412.29248133265</v>
      </c>
      <c r="V3257" s="99">
        <v>677973.41924899793</v>
      </c>
      <c r="W3257" s="99">
        <v>128627.42537074746</v>
      </c>
      <c r="X3257" s="99">
        <v>932813.96173992055</v>
      </c>
      <c r="Y3257" s="99">
        <v>48080.826777888433</v>
      </c>
      <c r="Z3257" s="99">
        <v>782.6792116786537</v>
      </c>
      <c r="AA3257" s="99">
        <v>48863.505989567086</v>
      </c>
      <c r="AB3257" s="99">
        <v>873.01570161017855</v>
      </c>
      <c r="AC3257" s="99">
        <v>18877.795508355943</v>
      </c>
      <c r="AD3257" s="99">
        <v>3735.7616159025665</v>
      </c>
    </row>
    <row r="3258" spans="4:30" hidden="1" outlineLevel="1" x14ac:dyDescent="0.2">
      <c r="D3258" s="86"/>
      <c r="F3258" s="91" t="s">
        <v>199</v>
      </c>
      <c r="G3258" s="86" t="s">
        <v>687</v>
      </c>
      <c r="H3258" s="92">
        <v>0</v>
      </c>
      <c r="I3258" s="99">
        <v>0</v>
      </c>
      <c r="J3258" s="99">
        <v>0</v>
      </c>
      <c r="K3258" s="99">
        <v>0</v>
      </c>
      <c r="L3258" s="99">
        <v>0</v>
      </c>
      <c r="M3258" s="99">
        <v>0</v>
      </c>
      <c r="N3258" s="99">
        <v>0</v>
      </c>
      <c r="O3258" s="99">
        <v>0</v>
      </c>
      <c r="P3258" s="99">
        <v>0</v>
      </c>
      <c r="Q3258" s="99">
        <v>0</v>
      </c>
      <c r="R3258" s="99">
        <v>0</v>
      </c>
      <c r="S3258" s="99">
        <v>0</v>
      </c>
      <c r="T3258" s="99">
        <v>0</v>
      </c>
      <c r="U3258" s="99">
        <v>0</v>
      </c>
      <c r="V3258" s="99">
        <v>0</v>
      </c>
      <c r="W3258" s="99">
        <v>0</v>
      </c>
      <c r="X3258" s="99">
        <v>0</v>
      </c>
      <c r="Y3258" s="99">
        <v>0</v>
      </c>
      <c r="Z3258" s="99">
        <v>0</v>
      </c>
      <c r="AA3258" s="99">
        <v>0</v>
      </c>
      <c r="AB3258" s="99">
        <v>0</v>
      </c>
      <c r="AC3258" s="99">
        <v>0</v>
      </c>
      <c r="AD3258" s="99">
        <v>0</v>
      </c>
    </row>
    <row r="3259" spans="4:30" hidden="1" outlineLevel="1" x14ac:dyDescent="0.2">
      <c r="D3259" s="86"/>
      <c r="F3259" s="91" t="s">
        <v>199</v>
      </c>
      <c r="G3259" s="86" t="s">
        <v>686</v>
      </c>
      <c r="H3259" s="92">
        <v>0</v>
      </c>
      <c r="I3259" s="99">
        <v>0</v>
      </c>
      <c r="J3259" s="99">
        <v>0</v>
      </c>
      <c r="K3259" s="99">
        <v>0</v>
      </c>
      <c r="L3259" s="99">
        <v>0</v>
      </c>
      <c r="M3259" s="99">
        <v>0</v>
      </c>
      <c r="N3259" s="99">
        <v>0</v>
      </c>
      <c r="O3259" s="99">
        <v>0</v>
      </c>
      <c r="P3259" s="99">
        <v>0</v>
      </c>
      <c r="Q3259" s="99">
        <v>0</v>
      </c>
      <c r="R3259" s="99">
        <v>0</v>
      </c>
      <c r="S3259" s="99">
        <v>0</v>
      </c>
      <c r="T3259" s="99">
        <v>0</v>
      </c>
      <c r="U3259" s="99">
        <v>0</v>
      </c>
      <c r="V3259" s="99">
        <v>0</v>
      </c>
      <c r="W3259" s="99">
        <v>0</v>
      </c>
      <c r="X3259" s="99">
        <v>0</v>
      </c>
      <c r="Y3259" s="99">
        <v>0</v>
      </c>
      <c r="Z3259" s="99">
        <v>0</v>
      </c>
      <c r="AA3259" s="99">
        <v>0</v>
      </c>
      <c r="AB3259" s="99">
        <v>0</v>
      </c>
      <c r="AC3259" s="99">
        <v>0</v>
      </c>
      <c r="AD3259" s="99">
        <v>0</v>
      </c>
    </row>
    <row r="3260" spans="4:30" hidden="1" outlineLevel="1" x14ac:dyDescent="0.2">
      <c r="D3260" s="86"/>
      <c r="F3260" s="91" t="s">
        <v>199</v>
      </c>
      <c r="G3260" s="86" t="s">
        <v>685</v>
      </c>
      <c r="H3260" s="92">
        <v>0</v>
      </c>
      <c r="I3260" s="99">
        <v>0</v>
      </c>
      <c r="J3260" s="99">
        <v>0</v>
      </c>
      <c r="K3260" s="99">
        <v>0</v>
      </c>
      <c r="L3260" s="99">
        <v>0</v>
      </c>
      <c r="M3260" s="99">
        <v>0</v>
      </c>
      <c r="N3260" s="99">
        <v>0</v>
      </c>
      <c r="O3260" s="99">
        <v>0</v>
      </c>
      <c r="P3260" s="99">
        <v>0</v>
      </c>
      <c r="Q3260" s="99">
        <v>0</v>
      </c>
      <c r="R3260" s="99">
        <v>0</v>
      </c>
      <c r="S3260" s="99">
        <v>0</v>
      </c>
      <c r="T3260" s="99">
        <v>0</v>
      </c>
      <c r="U3260" s="99">
        <v>0</v>
      </c>
      <c r="V3260" s="99">
        <v>0</v>
      </c>
      <c r="W3260" s="99">
        <v>0</v>
      </c>
      <c r="X3260" s="99">
        <v>0</v>
      </c>
      <c r="Y3260" s="99">
        <v>0</v>
      </c>
      <c r="Z3260" s="99">
        <v>0</v>
      </c>
      <c r="AA3260" s="99">
        <v>0</v>
      </c>
      <c r="AB3260" s="99">
        <v>0</v>
      </c>
      <c r="AC3260" s="99">
        <v>0</v>
      </c>
      <c r="AD3260" s="99">
        <v>0</v>
      </c>
    </row>
    <row r="3261" spans="4:30" hidden="1" outlineLevel="1" x14ac:dyDescent="0.2">
      <c r="D3261" s="86"/>
      <c r="F3261" s="91" t="s">
        <v>199</v>
      </c>
      <c r="G3261" s="86" t="s">
        <v>684</v>
      </c>
      <c r="H3261" s="92">
        <v>0</v>
      </c>
      <c r="I3261" s="99">
        <v>0</v>
      </c>
      <c r="J3261" s="99">
        <v>0</v>
      </c>
      <c r="K3261" s="99">
        <v>0</v>
      </c>
      <c r="L3261" s="99">
        <v>0</v>
      </c>
      <c r="M3261" s="99">
        <v>0</v>
      </c>
      <c r="N3261" s="99">
        <v>0</v>
      </c>
      <c r="O3261" s="99">
        <v>0</v>
      </c>
      <c r="P3261" s="99">
        <v>0</v>
      </c>
      <c r="Q3261" s="99">
        <v>0</v>
      </c>
      <c r="R3261" s="99">
        <v>0</v>
      </c>
      <c r="S3261" s="99">
        <v>0</v>
      </c>
      <c r="T3261" s="99">
        <v>0</v>
      </c>
      <c r="U3261" s="99">
        <v>0</v>
      </c>
      <c r="V3261" s="99">
        <v>0</v>
      </c>
      <c r="W3261" s="99">
        <v>0</v>
      </c>
      <c r="X3261" s="99">
        <v>0</v>
      </c>
      <c r="Y3261" s="99">
        <v>0</v>
      </c>
      <c r="Z3261" s="99">
        <v>0</v>
      </c>
      <c r="AA3261" s="99">
        <v>0</v>
      </c>
      <c r="AB3261" s="99">
        <v>0</v>
      </c>
      <c r="AC3261" s="99">
        <v>0</v>
      </c>
      <c r="AD3261" s="99">
        <v>0</v>
      </c>
    </row>
    <row r="3262" spans="4:30" hidden="1" outlineLevel="1" x14ac:dyDescent="0.2">
      <c r="D3262" s="86"/>
      <c r="F3262" s="91" t="s">
        <v>199</v>
      </c>
      <c r="G3262" s="86" t="s">
        <v>683</v>
      </c>
      <c r="H3262" s="92">
        <v>0</v>
      </c>
      <c r="I3262" s="99">
        <v>0</v>
      </c>
      <c r="J3262" s="99">
        <v>0</v>
      </c>
      <c r="K3262" s="99">
        <v>0</v>
      </c>
      <c r="L3262" s="99">
        <v>0</v>
      </c>
      <c r="M3262" s="99">
        <v>0</v>
      </c>
      <c r="N3262" s="99">
        <v>0</v>
      </c>
      <c r="O3262" s="99">
        <v>0</v>
      </c>
      <c r="P3262" s="99">
        <v>0</v>
      </c>
      <c r="Q3262" s="99">
        <v>0</v>
      </c>
      <c r="R3262" s="99">
        <v>0</v>
      </c>
      <c r="S3262" s="99">
        <v>0</v>
      </c>
      <c r="T3262" s="99">
        <v>0</v>
      </c>
      <c r="U3262" s="99">
        <v>0</v>
      </c>
      <c r="V3262" s="99">
        <v>0</v>
      </c>
      <c r="W3262" s="99">
        <v>0</v>
      </c>
      <c r="X3262" s="99">
        <v>0</v>
      </c>
      <c r="Y3262" s="99">
        <v>0</v>
      </c>
      <c r="Z3262" s="99">
        <v>0</v>
      </c>
      <c r="AA3262" s="99">
        <v>0</v>
      </c>
      <c r="AB3262" s="99">
        <v>0</v>
      </c>
      <c r="AC3262" s="99">
        <v>0</v>
      </c>
      <c r="AD3262" s="99">
        <v>0</v>
      </c>
    </row>
    <row r="3263" spans="4:30" hidden="1" outlineLevel="1" x14ac:dyDescent="0.2">
      <c r="D3263" s="86"/>
      <c r="F3263" s="91" t="s">
        <v>199</v>
      </c>
      <c r="G3263" s="86" t="s">
        <v>682</v>
      </c>
      <c r="H3263" s="92">
        <v>372541.99999999994</v>
      </c>
      <c r="I3263" s="99">
        <v>139787.85009424901</v>
      </c>
      <c r="J3263" s="99">
        <v>9059.1559665004243</v>
      </c>
      <c r="K3263" s="99">
        <v>30394.450313915026</v>
      </c>
      <c r="L3263" s="99">
        <v>966.00463347274626</v>
      </c>
      <c r="M3263" s="99">
        <v>89.054334409192023</v>
      </c>
      <c r="N3263" s="99">
        <v>31449.509281796963</v>
      </c>
      <c r="O3263" s="99">
        <v>27711.04445282817</v>
      </c>
      <c r="P3263" s="99">
        <v>5137.0944348974253</v>
      </c>
      <c r="Q3263" s="99">
        <v>2334.1642225238656</v>
      </c>
      <c r="R3263" s="99">
        <v>108.1514876464571</v>
      </c>
      <c r="S3263" s="99">
        <v>35290.454597895921</v>
      </c>
      <c r="T3263" s="99">
        <v>1061.9397357565208</v>
      </c>
      <c r="U3263" s="99">
        <v>18646.070889616229</v>
      </c>
      <c r="V3263" s="99">
        <v>105864.64905670017</v>
      </c>
      <c r="W3263" s="99">
        <v>20085.001652461466</v>
      </c>
      <c r="X3263" s="99">
        <v>145657.66133453441</v>
      </c>
      <c r="Y3263" s="99">
        <v>7507.7572492967247</v>
      </c>
      <c r="Z3263" s="99">
        <v>122.2143194937032</v>
      </c>
      <c r="AA3263" s="99">
        <v>7629.9715687904281</v>
      </c>
      <c r="AB3263" s="99">
        <v>136.32024242827575</v>
      </c>
      <c r="AC3263" s="99">
        <v>2947.74269862971</v>
      </c>
      <c r="AD3263" s="99">
        <v>583.33421517483919</v>
      </c>
    </row>
    <row r="3264" spans="4:30" hidden="1" outlineLevel="1" x14ac:dyDescent="0.2">
      <c r="D3264" s="86"/>
      <c r="F3264" s="91" t="s">
        <v>199</v>
      </c>
      <c r="G3264" s="86" t="s">
        <v>681</v>
      </c>
      <c r="H3264" s="92">
        <v>0</v>
      </c>
      <c r="I3264" s="99">
        <v>0</v>
      </c>
      <c r="J3264" s="99">
        <v>0</v>
      </c>
      <c r="K3264" s="99">
        <v>0</v>
      </c>
      <c r="L3264" s="99">
        <v>0</v>
      </c>
      <c r="M3264" s="99">
        <v>0</v>
      </c>
      <c r="N3264" s="99">
        <v>0</v>
      </c>
      <c r="O3264" s="99">
        <v>0</v>
      </c>
      <c r="P3264" s="99">
        <v>0</v>
      </c>
      <c r="Q3264" s="99">
        <v>0</v>
      </c>
      <c r="R3264" s="99">
        <v>0</v>
      </c>
      <c r="S3264" s="99">
        <v>0</v>
      </c>
      <c r="T3264" s="99">
        <v>0</v>
      </c>
      <c r="U3264" s="99">
        <v>0</v>
      </c>
      <c r="V3264" s="99">
        <v>0</v>
      </c>
      <c r="W3264" s="99">
        <v>0</v>
      </c>
      <c r="X3264" s="99">
        <v>0</v>
      </c>
      <c r="Y3264" s="99">
        <v>0</v>
      </c>
      <c r="Z3264" s="99">
        <v>0</v>
      </c>
      <c r="AA3264" s="99">
        <v>0</v>
      </c>
      <c r="AB3264" s="99">
        <v>0</v>
      </c>
      <c r="AC3264" s="99">
        <v>0</v>
      </c>
      <c r="AD3264" s="99">
        <v>0</v>
      </c>
    </row>
    <row r="3265" spans="4:30" collapsed="1" x14ac:dyDescent="0.2">
      <c r="D3265" s="86" t="s">
        <v>464</v>
      </c>
      <c r="E3265" s="102">
        <v>372542</v>
      </c>
      <c r="F3265" s="104" t="s">
        <v>199</v>
      </c>
      <c r="G3265" s="86" t="s">
        <v>679</v>
      </c>
      <c r="H3265" s="92">
        <v>372541.99999999994</v>
      </c>
      <c r="I3265" s="99">
        <v>139787.85009424901</v>
      </c>
      <c r="J3265" s="99">
        <v>9059.1559665004243</v>
      </c>
      <c r="K3265" s="99">
        <v>30394.450313915026</v>
      </c>
      <c r="L3265" s="99">
        <v>966.00463347274626</v>
      </c>
      <c r="M3265" s="99">
        <v>89.054334409192023</v>
      </c>
      <c r="N3265" s="99">
        <v>31449.509281796963</v>
      </c>
      <c r="O3265" s="99">
        <v>27711.04445282817</v>
      </c>
      <c r="P3265" s="99">
        <v>5137.0944348974253</v>
      </c>
      <c r="Q3265" s="99">
        <v>2334.1642225238656</v>
      </c>
      <c r="R3265" s="99">
        <v>108.1514876464571</v>
      </c>
      <c r="S3265" s="99">
        <v>35290.454597895921</v>
      </c>
      <c r="T3265" s="99">
        <v>1061.9397357565208</v>
      </c>
      <c r="U3265" s="99">
        <v>18646.070889616229</v>
      </c>
      <c r="V3265" s="99">
        <v>105864.64905670017</v>
      </c>
      <c r="W3265" s="99">
        <v>20085.001652461466</v>
      </c>
      <c r="X3265" s="99">
        <v>145657.66133453441</v>
      </c>
      <c r="Y3265" s="99">
        <v>7507.7572492967247</v>
      </c>
      <c r="Z3265" s="99">
        <v>122.2143194937032</v>
      </c>
      <c r="AA3265" s="99">
        <v>7629.9715687904281</v>
      </c>
      <c r="AB3265" s="99">
        <v>136.32024242827575</v>
      </c>
      <c r="AC3265" s="99">
        <v>2947.74269862971</v>
      </c>
      <c r="AD3265" s="99">
        <v>583.33421517483919</v>
      </c>
    </row>
    <row r="3266" spans="4:30" hidden="1" outlineLevel="1" x14ac:dyDescent="0.2">
      <c r="D3266" s="86"/>
      <c r="F3266" s="91" t="s">
        <v>274</v>
      </c>
      <c r="G3266" s="86" t="s">
        <v>687</v>
      </c>
      <c r="H3266" s="92">
        <v>0</v>
      </c>
      <c r="I3266" s="99">
        <v>0</v>
      </c>
      <c r="J3266" s="99">
        <v>0</v>
      </c>
      <c r="K3266" s="99">
        <v>0</v>
      </c>
      <c r="L3266" s="99">
        <v>0</v>
      </c>
      <c r="M3266" s="99">
        <v>0</v>
      </c>
      <c r="N3266" s="99">
        <v>0</v>
      </c>
      <c r="O3266" s="99">
        <v>0</v>
      </c>
      <c r="P3266" s="99">
        <v>0</v>
      </c>
      <c r="Q3266" s="99">
        <v>0</v>
      </c>
      <c r="R3266" s="99">
        <v>0</v>
      </c>
      <c r="S3266" s="99">
        <v>0</v>
      </c>
      <c r="T3266" s="99">
        <v>0</v>
      </c>
      <c r="U3266" s="99">
        <v>0</v>
      </c>
      <c r="V3266" s="99">
        <v>0</v>
      </c>
      <c r="W3266" s="99">
        <v>0</v>
      </c>
      <c r="X3266" s="99">
        <v>0</v>
      </c>
      <c r="Y3266" s="99">
        <v>0</v>
      </c>
      <c r="Z3266" s="99">
        <v>0</v>
      </c>
      <c r="AA3266" s="99">
        <v>0</v>
      </c>
      <c r="AB3266" s="99">
        <v>0</v>
      </c>
      <c r="AC3266" s="99">
        <v>0</v>
      </c>
      <c r="AD3266" s="99">
        <v>0</v>
      </c>
    </row>
    <row r="3267" spans="4:30" hidden="1" outlineLevel="1" x14ac:dyDescent="0.2">
      <c r="D3267" s="86"/>
      <c r="F3267" s="91" t="s">
        <v>274</v>
      </c>
      <c r="G3267" s="86" t="s">
        <v>686</v>
      </c>
      <c r="H3267" s="92">
        <v>0</v>
      </c>
      <c r="I3267" s="99">
        <v>0</v>
      </c>
      <c r="J3267" s="99">
        <v>0</v>
      </c>
      <c r="K3267" s="99">
        <v>0</v>
      </c>
      <c r="L3267" s="99">
        <v>0</v>
      </c>
      <c r="M3267" s="99">
        <v>0</v>
      </c>
      <c r="N3267" s="99">
        <v>0</v>
      </c>
      <c r="O3267" s="99">
        <v>0</v>
      </c>
      <c r="P3267" s="99">
        <v>0</v>
      </c>
      <c r="Q3267" s="99">
        <v>0</v>
      </c>
      <c r="R3267" s="99">
        <v>0</v>
      </c>
      <c r="S3267" s="99">
        <v>0</v>
      </c>
      <c r="T3267" s="99">
        <v>0</v>
      </c>
      <c r="U3267" s="99">
        <v>0</v>
      </c>
      <c r="V3267" s="99">
        <v>0</v>
      </c>
      <c r="W3267" s="99">
        <v>0</v>
      </c>
      <c r="X3267" s="99">
        <v>0</v>
      </c>
      <c r="Y3267" s="99">
        <v>0</v>
      </c>
      <c r="Z3267" s="99">
        <v>0</v>
      </c>
      <c r="AA3267" s="99">
        <v>0</v>
      </c>
      <c r="AB3267" s="99">
        <v>0</v>
      </c>
      <c r="AC3267" s="99">
        <v>0</v>
      </c>
      <c r="AD3267" s="99">
        <v>0</v>
      </c>
    </row>
    <row r="3268" spans="4:30" hidden="1" outlineLevel="1" x14ac:dyDescent="0.2">
      <c r="D3268" s="86"/>
      <c r="F3268" s="91" t="s">
        <v>274</v>
      </c>
      <c r="G3268" s="86" t="s">
        <v>685</v>
      </c>
      <c r="H3268" s="92">
        <v>0</v>
      </c>
      <c r="I3268" s="99">
        <v>0</v>
      </c>
      <c r="J3268" s="99">
        <v>0</v>
      </c>
      <c r="K3268" s="99">
        <v>0</v>
      </c>
      <c r="L3268" s="99">
        <v>0</v>
      </c>
      <c r="M3268" s="99">
        <v>0</v>
      </c>
      <c r="N3268" s="99">
        <v>0</v>
      </c>
      <c r="O3268" s="99">
        <v>0</v>
      </c>
      <c r="P3268" s="99">
        <v>0</v>
      </c>
      <c r="Q3268" s="99">
        <v>0</v>
      </c>
      <c r="R3268" s="99">
        <v>0</v>
      </c>
      <c r="S3268" s="99">
        <v>0</v>
      </c>
      <c r="T3268" s="99">
        <v>0</v>
      </c>
      <c r="U3268" s="99">
        <v>0</v>
      </c>
      <c r="V3268" s="99">
        <v>0</v>
      </c>
      <c r="W3268" s="99">
        <v>0</v>
      </c>
      <c r="X3268" s="99">
        <v>0</v>
      </c>
      <c r="Y3268" s="99">
        <v>0</v>
      </c>
      <c r="Z3268" s="99">
        <v>0</v>
      </c>
      <c r="AA3268" s="99">
        <v>0</v>
      </c>
      <c r="AB3268" s="99">
        <v>0</v>
      </c>
      <c r="AC3268" s="99">
        <v>0</v>
      </c>
      <c r="AD3268" s="99">
        <v>0</v>
      </c>
    </row>
    <row r="3269" spans="4:30" hidden="1" outlineLevel="1" x14ac:dyDescent="0.2">
      <c r="D3269" s="86"/>
      <c r="F3269" s="91" t="s">
        <v>274</v>
      </c>
      <c r="G3269" s="86" t="s">
        <v>684</v>
      </c>
      <c r="H3269" s="92">
        <v>0</v>
      </c>
      <c r="I3269" s="99">
        <v>0</v>
      </c>
      <c r="J3269" s="99">
        <v>0</v>
      </c>
      <c r="K3269" s="99">
        <v>0</v>
      </c>
      <c r="L3269" s="99">
        <v>0</v>
      </c>
      <c r="M3269" s="99">
        <v>0</v>
      </c>
      <c r="N3269" s="99">
        <v>0</v>
      </c>
      <c r="O3269" s="99">
        <v>0</v>
      </c>
      <c r="P3269" s="99">
        <v>0</v>
      </c>
      <c r="Q3269" s="99">
        <v>0</v>
      </c>
      <c r="R3269" s="99">
        <v>0</v>
      </c>
      <c r="S3269" s="99">
        <v>0</v>
      </c>
      <c r="T3269" s="99">
        <v>0</v>
      </c>
      <c r="U3269" s="99">
        <v>0</v>
      </c>
      <c r="V3269" s="99">
        <v>0</v>
      </c>
      <c r="W3269" s="99">
        <v>0</v>
      </c>
      <c r="X3269" s="99">
        <v>0</v>
      </c>
      <c r="Y3269" s="99">
        <v>0</v>
      </c>
      <c r="Z3269" s="99">
        <v>0</v>
      </c>
      <c r="AA3269" s="99">
        <v>0</v>
      </c>
      <c r="AB3269" s="99">
        <v>0</v>
      </c>
      <c r="AC3269" s="99">
        <v>0</v>
      </c>
      <c r="AD3269" s="99">
        <v>0</v>
      </c>
    </row>
    <row r="3270" spans="4:30" hidden="1" outlineLevel="1" x14ac:dyDescent="0.2">
      <c r="D3270" s="86"/>
      <c r="F3270" s="91" t="s">
        <v>274</v>
      </c>
      <c r="G3270" s="86" t="s">
        <v>683</v>
      </c>
      <c r="H3270" s="92">
        <v>0</v>
      </c>
      <c r="I3270" s="99">
        <v>0</v>
      </c>
      <c r="J3270" s="99">
        <v>0</v>
      </c>
      <c r="K3270" s="99">
        <v>0</v>
      </c>
      <c r="L3270" s="99">
        <v>0</v>
      </c>
      <c r="M3270" s="99">
        <v>0</v>
      </c>
      <c r="N3270" s="99">
        <v>0</v>
      </c>
      <c r="O3270" s="99">
        <v>0</v>
      </c>
      <c r="P3270" s="99">
        <v>0</v>
      </c>
      <c r="Q3270" s="99">
        <v>0</v>
      </c>
      <c r="R3270" s="99">
        <v>0</v>
      </c>
      <c r="S3270" s="99">
        <v>0</v>
      </c>
      <c r="T3270" s="99">
        <v>0</v>
      </c>
      <c r="U3270" s="99">
        <v>0</v>
      </c>
      <c r="V3270" s="99">
        <v>0</v>
      </c>
      <c r="W3270" s="99">
        <v>0</v>
      </c>
      <c r="X3270" s="99">
        <v>0</v>
      </c>
      <c r="Y3270" s="99">
        <v>0</v>
      </c>
      <c r="Z3270" s="99">
        <v>0</v>
      </c>
      <c r="AA3270" s="99">
        <v>0</v>
      </c>
      <c r="AB3270" s="99">
        <v>0</v>
      </c>
      <c r="AC3270" s="99">
        <v>0</v>
      </c>
      <c r="AD3270" s="99">
        <v>0</v>
      </c>
    </row>
    <row r="3271" spans="4:30" hidden="1" outlineLevel="1" x14ac:dyDescent="0.2">
      <c r="D3271" s="86"/>
      <c r="F3271" s="91" t="s">
        <v>274</v>
      </c>
      <c r="G3271" s="86" t="s">
        <v>682</v>
      </c>
      <c r="H3271" s="92">
        <v>0</v>
      </c>
      <c r="I3271" s="99">
        <v>0</v>
      </c>
      <c r="J3271" s="99">
        <v>0</v>
      </c>
      <c r="K3271" s="99">
        <v>0</v>
      </c>
      <c r="L3271" s="99">
        <v>0</v>
      </c>
      <c r="M3271" s="99">
        <v>0</v>
      </c>
      <c r="N3271" s="99">
        <v>0</v>
      </c>
      <c r="O3271" s="99">
        <v>0</v>
      </c>
      <c r="P3271" s="99">
        <v>0</v>
      </c>
      <c r="Q3271" s="99">
        <v>0</v>
      </c>
      <c r="R3271" s="99">
        <v>0</v>
      </c>
      <c r="S3271" s="99">
        <v>0</v>
      </c>
      <c r="T3271" s="99">
        <v>0</v>
      </c>
      <c r="U3271" s="99">
        <v>0</v>
      </c>
      <c r="V3271" s="99">
        <v>0</v>
      </c>
      <c r="W3271" s="99">
        <v>0</v>
      </c>
      <c r="X3271" s="99">
        <v>0</v>
      </c>
      <c r="Y3271" s="99">
        <v>0</v>
      </c>
      <c r="Z3271" s="99">
        <v>0</v>
      </c>
      <c r="AA3271" s="99">
        <v>0</v>
      </c>
      <c r="AB3271" s="99">
        <v>0</v>
      </c>
      <c r="AC3271" s="99">
        <v>0</v>
      </c>
      <c r="AD3271" s="99">
        <v>0</v>
      </c>
    </row>
    <row r="3272" spans="4:30" hidden="1" outlineLevel="1" x14ac:dyDescent="0.2">
      <c r="D3272" s="86"/>
      <c r="F3272" s="91" t="s">
        <v>274</v>
      </c>
      <c r="G3272" s="86" t="s">
        <v>681</v>
      </c>
      <c r="H3272" s="92">
        <v>2403837.9999999995</v>
      </c>
      <c r="I3272" s="99">
        <v>1531706.082688062</v>
      </c>
      <c r="J3272" s="99">
        <v>268016.86873806891</v>
      </c>
      <c r="K3272" s="99">
        <v>75273.15691408675</v>
      </c>
      <c r="L3272" s="99">
        <v>875.13880448632676</v>
      </c>
      <c r="M3272" s="99">
        <v>67.318369575871287</v>
      </c>
      <c r="N3272" s="99">
        <v>76215.614088148955</v>
      </c>
      <c r="O3272" s="99">
        <v>6585.9804901727412</v>
      </c>
      <c r="P3272" s="99">
        <v>661.96396749606777</v>
      </c>
      <c r="Q3272" s="99">
        <v>190.73538046496867</v>
      </c>
      <c r="R3272" s="99">
        <v>22.439456525290431</v>
      </c>
      <c r="S3272" s="99">
        <v>7461.1192946590681</v>
      </c>
      <c r="T3272" s="99">
        <v>44.878913050580863</v>
      </c>
      <c r="U3272" s="99">
        <v>392.69048919258256</v>
      </c>
      <c r="V3272" s="99">
        <v>280.49320656613037</v>
      </c>
      <c r="W3272" s="99">
        <v>33.659184787935644</v>
      </c>
      <c r="X3272" s="99">
        <v>751.72179359722941</v>
      </c>
      <c r="Y3272" s="99">
        <v>1806.3762502858797</v>
      </c>
      <c r="Z3272" s="99">
        <v>11.219728262645216</v>
      </c>
      <c r="AA3272" s="99">
        <v>1817.595978548525</v>
      </c>
      <c r="AB3272" s="99">
        <v>112.19728262645216</v>
      </c>
      <c r="AC3272" s="99">
        <v>517139.71508184326</v>
      </c>
      <c r="AD3272" s="99">
        <v>617.08505444548678</v>
      </c>
    </row>
    <row r="3273" spans="4:30" collapsed="1" x14ac:dyDescent="0.2">
      <c r="D3273" s="86" t="s">
        <v>463</v>
      </c>
      <c r="E3273" s="102">
        <v>2403838</v>
      </c>
      <c r="F3273" s="102" t="s">
        <v>274</v>
      </c>
      <c r="G3273" s="86" t="s">
        <v>679</v>
      </c>
      <c r="H3273" s="92">
        <v>2403837.9999999995</v>
      </c>
      <c r="I3273" s="99">
        <v>1531706.082688062</v>
      </c>
      <c r="J3273" s="99">
        <v>268016.86873806891</v>
      </c>
      <c r="K3273" s="99">
        <v>75273.15691408675</v>
      </c>
      <c r="L3273" s="99">
        <v>875.13880448632676</v>
      </c>
      <c r="M3273" s="99">
        <v>67.318369575871287</v>
      </c>
      <c r="N3273" s="99">
        <v>76215.614088148955</v>
      </c>
      <c r="O3273" s="99">
        <v>6585.9804901727412</v>
      </c>
      <c r="P3273" s="99">
        <v>661.96396749606777</v>
      </c>
      <c r="Q3273" s="99">
        <v>190.73538046496867</v>
      </c>
      <c r="R3273" s="99">
        <v>22.439456525290431</v>
      </c>
      <c r="S3273" s="99">
        <v>7461.1192946590681</v>
      </c>
      <c r="T3273" s="99">
        <v>44.878913050580863</v>
      </c>
      <c r="U3273" s="99">
        <v>392.69048919258256</v>
      </c>
      <c r="V3273" s="99">
        <v>280.49320656613037</v>
      </c>
      <c r="W3273" s="99">
        <v>33.659184787935644</v>
      </c>
      <c r="X3273" s="99">
        <v>751.72179359722941</v>
      </c>
      <c r="Y3273" s="99">
        <v>1806.3762502858797</v>
      </c>
      <c r="Z3273" s="99">
        <v>11.219728262645216</v>
      </c>
      <c r="AA3273" s="99">
        <v>1817.595978548525</v>
      </c>
      <c r="AB3273" s="99">
        <v>112.19728262645216</v>
      </c>
      <c r="AC3273" s="99">
        <v>517139.71508184326</v>
      </c>
      <c r="AD3273" s="99">
        <v>617.08505444548678</v>
      </c>
    </row>
    <row r="3274" spans="4:30" hidden="1" outlineLevel="1" x14ac:dyDescent="0.2">
      <c r="D3274" s="86"/>
      <c r="F3274" s="91" t="s">
        <v>195</v>
      </c>
      <c r="G3274" s="86" t="s">
        <v>687</v>
      </c>
      <c r="H3274" s="92">
        <v>0</v>
      </c>
      <c r="I3274" s="99">
        <v>0</v>
      </c>
      <c r="J3274" s="99">
        <v>0</v>
      </c>
      <c r="K3274" s="99">
        <v>0</v>
      </c>
      <c r="L3274" s="99">
        <v>0</v>
      </c>
      <c r="M3274" s="99">
        <v>0</v>
      </c>
      <c r="N3274" s="99">
        <v>0</v>
      </c>
      <c r="O3274" s="99">
        <v>0</v>
      </c>
      <c r="P3274" s="99">
        <v>0</v>
      </c>
      <c r="Q3274" s="99">
        <v>0</v>
      </c>
      <c r="R3274" s="99">
        <v>0</v>
      </c>
      <c r="S3274" s="99">
        <v>0</v>
      </c>
      <c r="T3274" s="99">
        <v>0</v>
      </c>
      <c r="U3274" s="99">
        <v>0</v>
      </c>
      <c r="V3274" s="99">
        <v>0</v>
      </c>
      <c r="W3274" s="99">
        <v>0</v>
      </c>
      <c r="X3274" s="99">
        <v>0</v>
      </c>
      <c r="Y3274" s="99">
        <v>0</v>
      </c>
      <c r="Z3274" s="99">
        <v>0</v>
      </c>
      <c r="AA3274" s="99">
        <v>0</v>
      </c>
      <c r="AB3274" s="99">
        <v>0</v>
      </c>
      <c r="AC3274" s="99">
        <v>0</v>
      </c>
      <c r="AD3274" s="99">
        <v>0</v>
      </c>
    </row>
    <row r="3275" spans="4:30" hidden="1" outlineLevel="1" x14ac:dyDescent="0.2">
      <c r="D3275" s="86"/>
      <c r="F3275" s="91" t="s">
        <v>195</v>
      </c>
      <c r="G3275" s="86" t="s">
        <v>686</v>
      </c>
      <c r="H3275" s="92">
        <v>0</v>
      </c>
      <c r="I3275" s="99">
        <v>0</v>
      </c>
      <c r="J3275" s="99">
        <v>0</v>
      </c>
      <c r="K3275" s="99">
        <v>0</v>
      </c>
      <c r="L3275" s="99">
        <v>0</v>
      </c>
      <c r="M3275" s="99">
        <v>0</v>
      </c>
      <c r="N3275" s="99">
        <v>0</v>
      </c>
      <c r="O3275" s="99">
        <v>0</v>
      </c>
      <c r="P3275" s="99">
        <v>0</v>
      </c>
      <c r="Q3275" s="99">
        <v>0</v>
      </c>
      <c r="R3275" s="99">
        <v>0</v>
      </c>
      <c r="S3275" s="99">
        <v>0</v>
      </c>
      <c r="T3275" s="99">
        <v>0</v>
      </c>
      <c r="U3275" s="99">
        <v>0</v>
      </c>
      <c r="V3275" s="99">
        <v>0</v>
      </c>
      <c r="W3275" s="99">
        <v>0</v>
      </c>
      <c r="X3275" s="99">
        <v>0</v>
      </c>
      <c r="Y3275" s="99">
        <v>0</v>
      </c>
      <c r="Z3275" s="99">
        <v>0</v>
      </c>
      <c r="AA3275" s="99">
        <v>0</v>
      </c>
      <c r="AB3275" s="99">
        <v>0</v>
      </c>
      <c r="AC3275" s="99">
        <v>0</v>
      </c>
      <c r="AD3275" s="99">
        <v>0</v>
      </c>
    </row>
    <row r="3276" spans="4:30" hidden="1" outlineLevel="1" x14ac:dyDescent="0.2">
      <c r="D3276" s="86"/>
      <c r="F3276" s="91" t="s">
        <v>195</v>
      </c>
      <c r="G3276" s="86" t="s">
        <v>685</v>
      </c>
      <c r="H3276" s="92">
        <v>0</v>
      </c>
      <c r="I3276" s="99">
        <v>0</v>
      </c>
      <c r="J3276" s="99">
        <v>0</v>
      </c>
      <c r="K3276" s="99">
        <v>0</v>
      </c>
      <c r="L3276" s="99">
        <v>0</v>
      </c>
      <c r="M3276" s="99">
        <v>0</v>
      </c>
      <c r="N3276" s="99">
        <v>0</v>
      </c>
      <c r="O3276" s="99">
        <v>0</v>
      </c>
      <c r="P3276" s="99">
        <v>0</v>
      </c>
      <c r="Q3276" s="99">
        <v>0</v>
      </c>
      <c r="R3276" s="99">
        <v>0</v>
      </c>
      <c r="S3276" s="99">
        <v>0</v>
      </c>
      <c r="T3276" s="99">
        <v>0</v>
      </c>
      <c r="U3276" s="99">
        <v>0</v>
      </c>
      <c r="V3276" s="99">
        <v>0</v>
      </c>
      <c r="W3276" s="99">
        <v>0</v>
      </c>
      <c r="X3276" s="99">
        <v>0</v>
      </c>
      <c r="Y3276" s="99">
        <v>0</v>
      </c>
      <c r="Z3276" s="99">
        <v>0</v>
      </c>
      <c r="AA3276" s="99">
        <v>0</v>
      </c>
      <c r="AB3276" s="99">
        <v>0</v>
      </c>
      <c r="AC3276" s="99">
        <v>0</v>
      </c>
      <c r="AD3276" s="99">
        <v>0</v>
      </c>
    </row>
    <row r="3277" spans="4:30" hidden="1" outlineLevel="1" x14ac:dyDescent="0.2">
      <c r="D3277" s="86"/>
      <c r="F3277" s="91" t="s">
        <v>195</v>
      </c>
      <c r="G3277" s="86" t="s">
        <v>684</v>
      </c>
      <c r="H3277" s="92">
        <v>587407.18998509238</v>
      </c>
      <c r="I3277" s="99">
        <v>392589.27829347196</v>
      </c>
      <c r="J3277" s="99">
        <v>18505.633709941598</v>
      </c>
      <c r="K3277" s="99">
        <v>67195.091753743327</v>
      </c>
      <c r="L3277" s="99">
        <v>2076.6779803855043</v>
      </c>
      <c r="M3277" s="99">
        <v>0</v>
      </c>
      <c r="N3277" s="99">
        <v>69271.769734128829</v>
      </c>
      <c r="O3277" s="99">
        <v>50384.574117495009</v>
      </c>
      <c r="P3277" s="99">
        <v>9384.1303199638496</v>
      </c>
      <c r="Q3277" s="99">
        <v>0</v>
      </c>
      <c r="R3277" s="99">
        <v>0</v>
      </c>
      <c r="S3277" s="99">
        <v>59768.704437458859</v>
      </c>
      <c r="T3277" s="99">
        <v>1796.179017635937</v>
      </c>
      <c r="U3277" s="99">
        <v>28968.303077779372</v>
      </c>
      <c r="V3277" s="99">
        <v>0</v>
      </c>
      <c r="W3277" s="99">
        <v>0</v>
      </c>
      <c r="X3277" s="99">
        <v>30764.482095415307</v>
      </c>
      <c r="Y3277" s="99">
        <v>15193.264550516507</v>
      </c>
      <c r="Z3277" s="99">
        <v>253.48312692981457</v>
      </c>
      <c r="AA3277" s="99">
        <v>15446.747677446321</v>
      </c>
      <c r="AB3277" s="99">
        <v>205.36380589104058</v>
      </c>
      <c r="AC3277" s="99">
        <v>703.54786787670685</v>
      </c>
      <c r="AD3277" s="99">
        <v>151.66236346167423</v>
      </c>
    </row>
    <row r="3278" spans="4:30" hidden="1" outlineLevel="1" x14ac:dyDescent="0.2">
      <c r="D3278" s="86"/>
      <c r="F3278" s="91" t="s">
        <v>195</v>
      </c>
      <c r="G3278" s="86" t="s">
        <v>683</v>
      </c>
      <c r="H3278" s="92">
        <v>242430.17218152896</v>
      </c>
      <c r="I3278" s="99">
        <v>181265.39165268774</v>
      </c>
      <c r="J3278" s="99">
        <v>8738.8623025548331</v>
      </c>
      <c r="K3278" s="99">
        <v>26368.789377808058</v>
      </c>
      <c r="L3278" s="99">
        <v>0</v>
      </c>
      <c r="M3278" s="99">
        <v>0</v>
      </c>
      <c r="N3278" s="99">
        <v>26368.789377808058</v>
      </c>
      <c r="O3278" s="99">
        <v>16802.295225144298</v>
      </c>
      <c r="P3278" s="99">
        <v>0</v>
      </c>
      <c r="Q3278" s="99">
        <v>0</v>
      </c>
      <c r="R3278" s="99">
        <v>0</v>
      </c>
      <c r="S3278" s="99">
        <v>16802.295225144298</v>
      </c>
      <c r="T3278" s="99">
        <v>454.29881391713485</v>
      </c>
      <c r="U3278" s="99">
        <v>0</v>
      </c>
      <c r="V3278" s="99">
        <v>0</v>
      </c>
      <c r="W3278" s="99">
        <v>0</v>
      </c>
      <c r="X3278" s="99">
        <v>454.29881391713485</v>
      </c>
      <c r="Y3278" s="99">
        <v>6197.4273406343664</v>
      </c>
      <c r="Z3278" s="99">
        <v>0</v>
      </c>
      <c r="AA3278" s="99">
        <v>6197.4273406343664</v>
      </c>
      <c r="AB3278" s="99">
        <v>64.310902877561716</v>
      </c>
      <c r="AC3278" s="99">
        <v>2183.6025023196735</v>
      </c>
      <c r="AD3278" s="99">
        <v>355.1940635853025</v>
      </c>
    </row>
    <row r="3279" spans="4:30" hidden="1" outlineLevel="1" x14ac:dyDescent="0.2">
      <c r="D3279" s="86"/>
      <c r="F3279" s="91" t="s">
        <v>195</v>
      </c>
      <c r="G3279" s="86" t="s">
        <v>682</v>
      </c>
      <c r="H3279" s="92">
        <v>0</v>
      </c>
      <c r="I3279" s="99">
        <v>0</v>
      </c>
      <c r="J3279" s="99">
        <v>0</v>
      </c>
      <c r="K3279" s="99">
        <v>0</v>
      </c>
      <c r="L3279" s="99">
        <v>0</v>
      </c>
      <c r="M3279" s="99">
        <v>0</v>
      </c>
      <c r="N3279" s="99">
        <v>0</v>
      </c>
      <c r="O3279" s="99">
        <v>0</v>
      </c>
      <c r="P3279" s="99">
        <v>0</v>
      </c>
      <c r="Q3279" s="99">
        <v>0</v>
      </c>
      <c r="R3279" s="99">
        <v>0</v>
      </c>
      <c r="S3279" s="99">
        <v>0</v>
      </c>
      <c r="T3279" s="99">
        <v>0</v>
      </c>
      <c r="U3279" s="99">
        <v>0</v>
      </c>
      <c r="V3279" s="99">
        <v>0</v>
      </c>
      <c r="W3279" s="99">
        <v>0</v>
      </c>
      <c r="X3279" s="99">
        <v>0</v>
      </c>
      <c r="Y3279" s="99">
        <v>0</v>
      </c>
      <c r="Z3279" s="99">
        <v>0</v>
      </c>
      <c r="AA3279" s="99">
        <v>0</v>
      </c>
      <c r="AB3279" s="99">
        <v>0</v>
      </c>
      <c r="AC3279" s="99">
        <v>0</v>
      </c>
      <c r="AD3279" s="99">
        <v>0</v>
      </c>
    </row>
    <row r="3280" spans="4:30" hidden="1" outlineLevel="1" x14ac:dyDescent="0.2">
      <c r="D3280" s="86"/>
      <c r="F3280" s="91" t="s">
        <v>195</v>
      </c>
      <c r="G3280" s="86" t="s">
        <v>681</v>
      </c>
      <c r="H3280" s="92">
        <v>44754.637833378816</v>
      </c>
      <c r="I3280" s="99">
        <v>18270.431357759826</v>
      </c>
      <c r="J3280" s="99">
        <v>7911.3309809212515</v>
      </c>
      <c r="K3280" s="99">
        <v>2259.8127955666287</v>
      </c>
      <c r="L3280" s="99">
        <v>1264.9047386059665</v>
      </c>
      <c r="M3280" s="99">
        <v>205.29120502994718</v>
      </c>
      <c r="N3280" s="99">
        <v>3730.0087392025425</v>
      </c>
      <c r="O3280" s="99">
        <v>966.77011351144563</v>
      </c>
      <c r="P3280" s="99">
        <v>328.94630447645147</v>
      </c>
      <c r="Q3280" s="99">
        <v>715.26486580392645</v>
      </c>
      <c r="R3280" s="99">
        <v>125.71049724629151</v>
      </c>
      <c r="S3280" s="99">
        <v>2136.6917810381151</v>
      </c>
      <c r="T3280" s="99">
        <v>6.6606528812850181</v>
      </c>
      <c r="U3280" s="99">
        <v>195.13766444919611</v>
      </c>
      <c r="V3280" s="99">
        <v>1051.8593693225898</v>
      </c>
      <c r="W3280" s="99">
        <v>188.56613232612898</v>
      </c>
      <c r="X3280" s="99">
        <v>1442.2238189791999</v>
      </c>
      <c r="Y3280" s="99">
        <v>268.08876650322577</v>
      </c>
      <c r="Z3280" s="99">
        <v>5.5752955916870226</v>
      </c>
      <c r="AA3280" s="99">
        <v>273.66406209491277</v>
      </c>
      <c r="AB3280" s="99">
        <v>3.3115336620808233</v>
      </c>
      <c r="AC3280" s="99">
        <v>6102.1125101277712</v>
      </c>
      <c r="AD3280" s="99">
        <v>4884.8630495931111</v>
      </c>
    </row>
    <row r="3281" spans="4:30" collapsed="1" x14ac:dyDescent="0.2">
      <c r="D3281" s="86" t="s">
        <v>455</v>
      </c>
      <c r="E3281" s="102">
        <v>874592</v>
      </c>
      <c r="F3281" s="102" t="s">
        <v>195</v>
      </c>
      <c r="G3281" s="86" t="s">
        <v>679</v>
      </c>
      <c r="H3281" s="92">
        <v>874591.99999999977</v>
      </c>
      <c r="I3281" s="99">
        <v>592125.10130391957</v>
      </c>
      <c r="J3281" s="99">
        <v>35155.826993417679</v>
      </c>
      <c r="K3281" s="99">
        <v>95823.693927118016</v>
      </c>
      <c r="L3281" s="99">
        <v>3341.5827189914708</v>
      </c>
      <c r="M3281" s="99">
        <v>205.29120502994718</v>
      </c>
      <c r="N3281" s="99">
        <v>99370.567851139436</v>
      </c>
      <c r="O3281" s="99">
        <v>68153.639456150762</v>
      </c>
      <c r="P3281" s="99">
        <v>9713.0766244403021</v>
      </c>
      <c r="Q3281" s="99">
        <v>715.26486580392645</v>
      </c>
      <c r="R3281" s="99">
        <v>125.71049724629151</v>
      </c>
      <c r="S3281" s="99">
        <v>78707.691443641292</v>
      </c>
      <c r="T3281" s="99">
        <v>2257.138484434357</v>
      </c>
      <c r="U3281" s="99">
        <v>29163.440742228566</v>
      </c>
      <c r="V3281" s="99">
        <v>1051.8593693225898</v>
      </c>
      <c r="W3281" s="99">
        <v>188.56613232612898</v>
      </c>
      <c r="X3281" s="99">
        <v>32661.00472831164</v>
      </c>
      <c r="Y3281" s="99">
        <v>21658.780657654101</v>
      </c>
      <c r="Z3281" s="99">
        <v>259.0584225215016</v>
      </c>
      <c r="AA3281" s="99">
        <v>21917.839080175603</v>
      </c>
      <c r="AB3281" s="99">
        <v>272.98624243068315</v>
      </c>
      <c r="AC3281" s="99">
        <v>8989.2628803241514</v>
      </c>
      <c r="AD3281" s="99">
        <v>5391.719476640088</v>
      </c>
    </row>
    <row r="3282" spans="4:30" hidden="1" outlineLevel="1" x14ac:dyDescent="0.2">
      <c r="D3282" s="86"/>
      <c r="F3282" s="91" t="s">
        <v>209</v>
      </c>
      <c r="G3282" s="86" t="s">
        <v>687</v>
      </c>
      <c r="H3282" s="92">
        <v>67779.374817501492</v>
      </c>
      <c r="I3282" s="99">
        <v>33386.967138904009</v>
      </c>
      <c r="J3282" s="99">
        <v>1650.4370847876141</v>
      </c>
      <c r="K3282" s="99">
        <v>6045.4564537316555</v>
      </c>
      <c r="L3282" s="99">
        <v>190.28950538854954</v>
      </c>
      <c r="M3282" s="99">
        <v>17.84474092081426</v>
      </c>
      <c r="N3282" s="99">
        <v>6253.5907000410189</v>
      </c>
      <c r="O3282" s="99">
        <v>4595.487340654643</v>
      </c>
      <c r="P3282" s="99">
        <v>856.27317625390913</v>
      </c>
      <c r="Q3282" s="99">
        <v>386.9339045421886</v>
      </c>
      <c r="R3282" s="99">
        <v>17.399985169070977</v>
      </c>
      <c r="S3282" s="99">
        <v>5856.0944066198108</v>
      </c>
      <c r="T3282" s="99">
        <v>160.53214340895244</v>
      </c>
      <c r="U3282" s="99">
        <v>2627.0811751250617</v>
      </c>
      <c r="V3282" s="99">
        <v>13884.197827429589</v>
      </c>
      <c r="W3282" s="99">
        <v>2507.2560072745637</v>
      </c>
      <c r="X3282" s="99">
        <v>19179.067153238168</v>
      </c>
      <c r="Y3282" s="99">
        <v>1411.2668701933403</v>
      </c>
      <c r="Z3282" s="99">
        <v>23.638180625136247</v>
      </c>
      <c r="AA3282" s="99">
        <v>1434.9050508184766</v>
      </c>
      <c r="AB3282" s="99">
        <v>18.313283092399896</v>
      </c>
      <c r="AC3282" s="99">
        <v>0</v>
      </c>
      <c r="AD3282" s="99">
        <v>0</v>
      </c>
    </row>
    <row r="3283" spans="4:30" hidden="1" outlineLevel="1" x14ac:dyDescent="0.2">
      <c r="D3283" s="86"/>
      <c r="F3283" s="91" t="s">
        <v>209</v>
      </c>
      <c r="G3283" s="86" t="s">
        <v>686</v>
      </c>
      <c r="H3283" s="92">
        <v>247.65351004820425</v>
      </c>
      <c r="I3283" s="99">
        <v>121.98990657669245</v>
      </c>
      <c r="J3283" s="99">
        <v>6.0303969793453644</v>
      </c>
      <c r="K3283" s="99">
        <v>22.088998528555674</v>
      </c>
      <c r="L3283" s="99">
        <v>0.69528324894850568</v>
      </c>
      <c r="M3283" s="99">
        <v>6.5201438296526665E-2</v>
      </c>
      <c r="N3283" s="99">
        <v>22.849483215800706</v>
      </c>
      <c r="O3283" s="99">
        <v>16.791075063167167</v>
      </c>
      <c r="P3283" s="99">
        <v>3.1286664745784725</v>
      </c>
      <c r="Q3283" s="99">
        <v>1.4137861240907525</v>
      </c>
      <c r="R3283" s="99">
        <v>6.3576381657542855E-2</v>
      </c>
      <c r="S3283" s="99">
        <v>21.397104043493936</v>
      </c>
      <c r="T3283" s="99">
        <v>0.58655525958795329</v>
      </c>
      <c r="U3283" s="99">
        <v>9.5988768847907391</v>
      </c>
      <c r="V3283" s="99">
        <v>50.730334049624972</v>
      </c>
      <c r="W3283" s="99">
        <v>9.1610575114165762</v>
      </c>
      <c r="X3283" s="99">
        <v>70.076823705420239</v>
      </c>
      <c r="Y3283" s="99">
        <v>5.1565125078120015</v>
      </c>
      <c r="Z3283" s="99">
        <v>8.6369613451448501E-2</v>
      </c>
      <c r="AA3283" s="99">
        <v>5.2428821212634498</v>
      </c>
      <c r="AB3283" s="99">
        <v>6.691340618810461E-2</v>
      </c>
      <c r="AC3283" s="99">
        <v>0</v>
      </c>
      <c r="AD3283" s="99">
        <v>0</v>
      </c>
    </row>
    <row r="3284" spans="4:30" hidden="1" outlineLevel="1" x14ac:dyDescent="0.2">
      <c r="D3284" s="86"/>
      <c r="F3284" s="91" t="s">
        <v>209</v>
      </c>
      <c r="G3284" s="86" t="s">
        <v>685</v>
      </c>
      <c r="H3284" s="92">
        <v>54.473499892266979</v>
      </c>
      <c r="I3284" s="99">
        <v>26.52137302204946</v>
      </c>
      <c r="J3284" s="99">
        <v>1.2799561561190578</v>
      </c>
      <c r="K3284" s="99">
        <v>4.656417912014386</v>
      </c>
      <c r="L3284" s="99">
        <v>0.14383236818090508</v>
      </c>
      <c r="M3284" s="99">
        <v>1.7913560774955827E-2</v>
      </c>
      <c r="N3284" s="99">
        <v>4.8181638409702465</v>
      </c>
      <c r="O3284" s="99">
        <v>3.5179965114776648</v>
      </c>
      <c r="P3284" s="99">
        <v>0.65399144824772493</v>
      </c>
      <c r="Q3284" s="99">
        <v>0.38913270426777641</v>
      </c>
      <c r="R3284" s="99">
        <v>0</v>
      </c>
      <c r="S3284" s="99">
        <v>4.5611206639931661</v>
      </c>
      <c r="T3284" s="99">
        <v>0.12284239759423349</v>
      </c>
      <c r="U3284" s="99">
        <v>2.0110001848286059</v>
      </c>
      <c r="V3284" s="99">
        <v>14.010001015101054</v>
      </c>
      <c r="W3284" s="99">
        <v>0</v>
      </c>
      <c r="X3284" s="99">
        <v>16.143843597523894</v>
      </c>
      <c r="Y3284" s="99">
        <v>1.0588138812680941</v>
      </c>
      <c r="Z3284" s="99">
        <v>1.7650456166641539E-2</v>
      </c>
      <c r="AA3284" s="99">
        <v>1.0764643374347356</v>
      </c>
      <c r="AB3284" s="99">
        <v>1.4139017280448802E-2</v>
      </c>
      <c r="AC3284" s="99">
        <v>4.8075681373830129E-2</v>
      </c>
      <c r="AD3284" s="99">
        <v>1.0363575522146597E-2</v>
      </c>
    </row>
    <row r="3285" spans="4:30" hidden="1" outlineLevel="1" x14ac:dyDescent="0.2">
      <c r="D3285" s="86"/>
      <c r="F3285" s="91" t="s">
        <v>209</v>
      </c>
      <c r="G3285" s="86" t="s">
        <v>684</v>
      </c>
      <c r="H3285" s="92">
        <v>34901.08848688579</v>
      </c>
      <c r="I3285" s="99">
        <v>23325.885985615583</v>
      </c>
      <c r="J3285" s="99">
        <v>1099.5213722749284</v>
      </c>
      <c r="K3285" s="99">
        <v>3992.4295840527989</v>
      </c>
      <c r="L3285" s="99">
        <v>123.38684848927568</v>
      </c>
      <c r="M3285" s="99">
        <v>0</v>
      </c>
      <c r="N3285" s="99">
        <v>4115.8164325420748</v>
      </c>
      <c r="O3285" s="99">
        <v>2993.6243710148947</v>
      </c>
      <c r="P3285" s="99">
        <v>557.56274055453457</v>
      </c>
      <c r="Q3285" s="99">
        <v>0</v>
      </c>
      <c r="R3285" s="99">
        <v>0</v>
      </c>
      <c r="S3285" s="99">
        <v>3551.1871115694294</v>
      </c>
      <c r="T3285" s="99">
        <v>106.72086399621766</v>
      </c>
      <c r="U3285" s="99">
        <v>1721.1660433679106</v>
      </c>
      <c r="V3285" s="99">
        <v>0</v>
      </c>
      <c r="W3285" s="99">
        <v>0</v>
      </c>
      <c r="X3285" s="99">
        <v>1827.8869073641283</v>
      </c>
      <c r="Y3285" s="99">
        <v>902.71532171013951</v>
      </c>
      <c r="Z3285" s="99">
        <v>15.060825256726059</v>
      </c>
      <c r="AA3285" s="99">
        <v>917.77614696686555</v>
      </c>
      <c r="AB3285" s="99">
        <v>12.201792016860988</v>
      </c>
      <c r="AC3285" s="99">
        <v>41.801644260002909</v>
      </c>
      <c r="AD3285" s="99">
        <v>9.0110942759152497</v>
      </c>
    </row>
    <row r="3286" spans="4:30" hidden="1" outlineLevel="1" x14ac:dyDescent="0.2">
      <c r="D3286" s="86"/>
      <c r="F3286" s="91" t="s">
        <v>209</v>
      </c>
      <c r="G3286" s="86" t="s">
        <v>683</v>
      </c>
      <c r="H3286" s="92">
        <v>14404.10848803746</v>
      </c>
      <c r="I3286" s="99">
        <v>10769.972825564188</v>
      </c>
      <c r="J3286" s="99">
        <v>519.22382241170249</v>
      </c>
      <c r="K3286" s="99">
        <v>1566.7146522164448</v>
      </c>
      <c r="L3286" s="99">
        <v>0</v>
      </c>
      <c r="M3286" s="99">
        <v>0</v>
      </c>
      <c r="N3286" s="99">
        <v>1566.7146522164448</v>
      </c>
      <c r="O3286" s="99">
        <v>998.31667441868115</v>
      </c>
      <c r="P3286" s="99">
        <v>0</v>
      </c>
      <c r="Q3286" s="99">
        <v>0</v>
      </c>
      <c r="R3286" s="99">
        <v>0</v>
      </c>
      <c r="S3286" s="99">
        <v>998.31667441868115</v>
      </c>
      <c r="T3286" s="99">
        <v>26.992388541263136</v>
      </c>
      <c r="U3286" s="99">
        <v>0</v>
      </c>
      <c r="V3286" s="99">
        <v>0</v>
      </c>
      <c r="W3286" s="99">
        <v>0</v>
      </c>
      <c r="X3286" s="99">
        <v>26.992388541263136</v>
      </c>
      <c r="Y3286" s="99">
        <v>368.22320818377227</v>
      </c>
      <c r="Z3286" s="99">
        <v>0</v>
      </c>
      <c r="AA3286" s="99">
        <v>368.22320818377227</v>
      </c>
      <c r="AB3286" s="99">
        <v>3.8210640766216408</v>
      </c>
      <c r="AC3286" s="99">
        <v>129.73982180159945</v>
      </c>
      <c r="AD3286" s="99">
        <v>21.104030823187223</v>
      </c>
    </row>
    <row r="3287" spans="4:30" hidden="1" outlineLevel="1" x14ac:dyDescent="0.2">
      <c r="D3287" s="86"/>
      <c r="F3287" s="91" t="s">
        <v>209</v>
      </c>
      <c r="G3287" s="86" t="s">
        <v>682</v>
      </c>
      <c r="H3287" s="92">
        <v>17843.228837084407</v>
      </c>
      <c r="I3287" s="99">
        <v>6695.2628103025618</v>
      </c>
      <c r="J3287" s="99">
        <v>433.89629352155112</v>
      </c>
      <c r="K3287" s="99">
        <v>1455.7691007418709</v>
      </c>
      <c r="L3287" s="99">
        <v>46.267646957223789</v>
      </c>
      <c r="M3287" s="99">
        <v>4.2653361709483866</v>
      </c>
      <c r="N3287" s="99">
        <v>1506.3020838700431</v>
      </c>
      <c r="O3287" s="99">
        <v>1327.2450018694044</v>
      </c>
      <c r="P3287" s="99">
        <v>246.04568494179878</v>
      </c>
      <c r="Q3287" s="99">
        <v>111.79686147019278</v>
      </c>
      <c r="R3287" s="99">
        <v>5.1800112286583584</v>
      </c>
      <c r="S3287" s="99">
        <v>1690.2675595100543</v>
      </c>
      <c r="T3287" s="99">
        <v>50.862543595880609</v>
      </c>
      <c r="U3287" s="99">
        <v>893.07006940404165</v>
      </c>
      <c r="V3287" s="99">
        <v>5070.4810702587456</v>
      </c>
      <c r="W3287" s="99">
        <v>961.98893192737592</v>
      </c>
      <c r="X3287" s="99">
        <v>6976.4026151860444</v>
      </c>
      <c r="Y3287" s="99">
        <v>359.5906787757645</v>
      </c>
      <c r="Z3287" s="99">
        <v>5.8535630073782086</v>
      </c>
      <c r="AA3287" s="99">
        <v>365.44424178314273</v>
      </c>
      <c r="AB3287" s="99">
        <v>6.5291786718666565</v>
      </c>
      <c r="AC3287" s="99">
        <v>141.1847456783253</v>
      </c>
      <c r="AD3287" s="99">
        <v>27.939308560821853</v>
      </c>
    </row>
    <row r="3288" spans="4:30" hidden="1" outlineLevel="1" x14ac:dyDescent="0.2">
      <c r="D3288" s="86"/>
      <c r="F3288" s="91" t="s">
        <v>209</v>
      </c>
      <c r="G3288" s="86" t="s">
        <v>681</v>
      </c>
      <c r="H3288" s="92">
        <v>13449.072360550377</v>
      </c>
      <c r="I3288" s="99">
        <v>9609.3755475273356</v>
      </c>
      <c r="J3288" s="99">
        <v>1644.4805752554025</v>
      </c>
      <c r="K3288" s="99">
        <v>473.52177368154457</v>
      </c>
      <c r="L3288" s="99">
        <v>79.155281033970255</v>
      </c>
      <c r="M3288" s="99">
        <v>12.50615481581621</v>
      </c>
      <c r="N3288" s="99">
        <v>565.18320953133104</v>
      </c>
      <c r="O3288" s="99">
        <v>88.36026947999612</v>
      </c>
      <c r="P3288" s="99">
        <v>22.693364951690448</v>
      </c>
      <c r="Q3288" s="99">
        <v>43.405324525427226</v>
      </c>
      <c r="R3288" s="99">
        <v>7.5757339639858543</v>
      </c>
      <c r="S3288" s="99">
        <v>162.03469292109963</v>
      </c>
      <c r="T3288" s="99">
        <v>0.61452375307039842</v>
      </c>
      <c r="U3288" s="99">
        <v>13.510062825367033</v>
      </c>
      <c r="V3288" s="99">
        <v>63.865661882168844</v>
      </c>
      <c r="W3288" s="99">
        <v>11.367833268517742</v>
      </c>
      <c r="X3288" s="99">
        <v>89.358081729124024</v>
      </c>
      <c r="Y3288" s="99">
        <v>24.184386513818399</v>
      </c>
      <c r="Z3288" s="99">
        <v>0.38314714479923911</v>
      </c>
      <c r="AA3288" s="99">
        <v>24.567533658617638</v>
      </c>
      <c r="AB3288" s="99">
        <v>0.68913258600791572</v>
      </c>
      <c r="AC3288" s="99">
        <v>1060.5972008485714</v>
      </c>
      <c r="AD3288" s="99">
        <v>292.78638649288649</v>
      </c>
    </row>
    <row r="3289" spans="4:30" collapsed="1" x14ac:dyDescent="0.2">
      <c r="D3289" s="119" t="s">
        <v>449</v>
      </c>
      <c r="E3289" s="102">
        <v>148679</v>
      </c>
      <c r="F3289" s="102" t="s">
        <v>209</v>
      </c>
      <c r="G3289" s="86" t="s">
        <v>679</v>
      </c>
      <c r="H3289" s="92">
        <v>148679</v>
      </c>
      <c r="I3289" s="99">
        <v>83935.97558751241</v>
      </c>
      <c r="J3289" s="99">
        <v>5354.8695013866636</v>
      </c>
      <c r="K3289" s="99">
        <v>13560.636980864887</v>
      </c>
      <c r="L3289" s="99">
        <v>439.93839748614874</v>
      </c>
      <c r="M3289" s="99">
        <v>34.699346906650341</v>
      </c>
      <c r="N3289" s="99">
        <v>14035.274725257686</v>
      </c>
      <c r="O3289" s="99">
        <v>10023.342729012264</v>
      </c>
      <c r="P3289" s="99">
        <v>1686.357624624759</v>
      </c>
      <c r="Q3289" s="99">
        <v>543.93900936616717</v>
      </c>
      <c r="R3289" s="99">
        <v>30.219306743372734</v>
      </c>
      <c r="S3289" s="99">
        <v>12283.858669746563</v>
      </c>
      <c r="T3289" s="99">
        <v>346.43186095256641</v>
      </c>
      <c r="U3289" s="99">
        <v>5266.4372277920011</v>
      </c>
      <c r="V3289" s="99">
        <v>19083.284894635231</v>
      </c>
      <c r="W3289" s="99">
        <v>3489.7738299818743</v>
      </c>
      <c r="X3289" s="99">
        <v>28185.927813361672</v>
      </c>
      <c r="Y3289" s="99">
        <v>3072.1957917659156</v>
      </c>
      <c r="Z3289" s="99">
        <v>45.039736103657845</v>
      </c>
      <c r="AA3289" s="99">
        <v>3117.2355278695736</v>
      </c>
      <c r="AB3289" s="99">
        <v>41.635502867225654</v>
      </c>
      <c r="AC3289" s="99">
        <v>1373.3714882698728</v>
      </c>
      <c r="AD3289" s="99">
        <v>350.85118372833296</v>
      </c>
    </row>
    <row r="3290" spans="4:30" hidden="1" outlineLevel="1" x14ac:dyDescent="0.2">
      <c r="D3290" s="86"/>
      <c r="F3290" s="91" t="s">
        <v>224</v>
      </c>
      <c r="G3290" s="86" t="s">
        <v>687</v>
      </c>
      <c r="H3290" s="92">
        <v>67233.000000000015</v>
      </c>
      <c r="I3290" s="99">
        <v>33117.832197388787</v>
      </c>
      <c r="J3290" s="99">
        <v>1637.1327829490895</v>
      </c>
      <c r="K3290" s="99">
        <v>5996.7235585771268</v>
      </c>
      <c r="L3290" s="99">
        <v>188.7555668702457</v>
      </c>
      <c r="M3290" s="99">
        <v>17.700893074913896</v>
      </c>
      <c r="N3290" s="99">
        <v>6203.1800185222864</v>
      </c>
      <c r="O3290" s="99">
        <v>4558.4427594108483</v>
      </c>
      <c r="P3290" s="99">
        <v>849.37069151328069</v>
      </c>
      <c r="Q3290" s="99">
        <v>383.81480021216777</v>
      </c>
      <c r="R3290" s="99">
        <v>17.259722533912754</v>
      </c>
      <c r="S3290" s="99">
        <v>5808.8879736702102</v>
      </c>
      <c r="T3290" s="99">
        <v>159.23808130238461</v>
      </c>
      <c r="U3290" s="99">
        <v>2605.9040692357653</v>
      </c>
      <c r="V3290" s="99">
        <v>13772.276227760931</v>
      </c>
      <c r="W3290" s="99">
        <v>2487.0448213925365</v>
      </c>
      <c r="X3290" s="99">
        <v>19024.463199691618</v>
      </c>
      <c r="Y3290" s="99">
        <v>1399.8905380757317</v>
      </c>
      <c r="Z3290" s="99">
        <v>23.447631410719609</v>
      </c>
      <c r="AA3290" s="99">
        <v>1423.3381694864513</v>
      </c>
      <c r="AB3290" s="99">
        <v>18.165658291575099</v>
      </c>
      <c r="AC3290" s="99">
        <v>0</v>
      </c>
      <c r="AD3290" s="99">
        <v>0</v>
      </c>
    </row>
    <row r="3291" spans="4:30" hidden="1" outlineLevel="1" x14ac:dyDescent="0.2">
      <c r="D3291" s="86"/>
      <c r="F3291" s="91" t="s">
        <v>224</v>
      </c>
      <c r="G3291" s="86" t="s">
        <v>686</v>
      </c>
      <c r="H3291" s="92">
        <v>0</v>
      </c>
      <c r="I3291" s="99">
        <v>0</v>
      </c>
      <c r="J3291" s="99">
        <v>0</v>
      </c>
      <c r="K3291" s="99">
        <v>0</v>
      </c>
      <c r="L3291" s="99">
        <v>0</v>
      </c>
      <c r="M3291" s="99">
        <v>0</v>
      </c>
      <c r="N3291" s="99">
        <v>0</v>
      </c>
      <c r="O3291" s="99">
        <v>0</v>
      </c>
      <c r="P3291" s="99">
        <v>0</v>
      </c>
      <c r="Q3291" s="99">
        <v>0</v>
      </c>
      <c r="R3291" s="99">
        <v>0</v>
      </c>
      <c r="S3291" s="99">
        <v>0</v>
      </c>
      <c r="T3291" s="99">
        <v>0</v>
      </c>
      <c r="U3291" s="99">
        <v>0</v>
      </c>
      <c r="V3291" s="99">
        <v>0</v>
      </c>
      <c r="W3291" s="99">
        <v>0</v>
      </c>
      <c r="X3291" s="99">
        <v>0</v>
      </c>
      <c r="Y3291" s="99">
        <v>0</v>
      </c>
      <c r="Z3291" s="99">
        <v>0</v>
      </c>
      <c r="AA3291" s="99">
        <v>0</v>
      </c>
      <c r="AB3291" s="99">
        <v>0</v>
      </c>
      <c r="AC3291" s="99">
        <v>0</v>
      </c>
      <c r="AD3291" s="99">
        <v>0</v>
      </c>
    </row>
    <row r="3292" spans="4:30" hidden="1" outlineLevel="1" x14ac:dyDescent="0.2">
      <c r="D3292" s="86"/>
      <c r="F3292" s="91" t="s">
        <v>224</v>
      </c>
      <c r="G3292" s="86" t="s">
        <v>685</v>
      </c>
      <c r="H3292" s="92">
        <v>0</v>
      </c>
      <c r="I3292" s="99">
        <v>0</v>
      </c>
      <c r="J3292" s="99">
        <v>0</v>
      </c>
      <c r="K3292" s="99">
        <v>0</v>
      </c>
      <c r="L3292" s="99">
        <v>0</v>
      </c>
      <c r="M3292" s="99">
        <v>0</v>
      </c>
      <c r="N3292" s="99">
        <v>0</v>
      </c>
      <c r="O3292" s="99">
        <v>0</v>
      </c>
      <c r="P3292" s="99">
        <v>0</v>
      </c>
      <c r="Q3292" s="99">
        <v>0</v>
      </c>
      <c r="R3292" s="99">
        <v>0</v>
      </c>
      <c r="S3292" s="99">
        <v>0</v>
      </c>
      <c r="T3292" s="99">
        <v>0</v>
      </c>
      <c r="U3292" s="99">
        <v>0</v>
      </c>
      <c r="V3292" s="99">
        <v>0</v>
      </c>
      <c r="W3292" s="99">
        <v>0</v>
      </c>
      <c r="X3292" s="99">
        <v>0</v>
      </c>
      <c r="Y3292" s="99">
        <v>0</v>
      </c>
      <c r="Z3292" s="99">
        <v>0</v>
      </c>
      <c r="AA3292" s="99">
        <v>0</v>
      </c>
      <c r="AB3292" s="99">
        <v>0</v>
      </c>
      <c r="AC3292" s="99">
        <v>0</v>
      </c>
      <c r="AD3292" s="99">
        <v>0</v>
      </c>
    </row>
    <row r="3293" spans="4:30" hidden="1" outlineLevel="1" x14ac:dyDescent="0.2">
      <c r="D3293" s="86"/>
      <c r="F3293" s="91" t="s">
        <v>224</v>
      </c>
      <c r="G3293" s="86" t="s">
        <v>684</v>
      </c>
      <c r="H3293" s="92">
        <v>0</v>
      </c>
      <c r="I3293" s="99">
        <v>0</v>
      </c>
      <c r="J3293" s="99">
        <v>0</v>
      </c>
      <c r="K3293" s="99">
        <v>0</v>
      </c>
      <c r="L3293" s="99">
        <v>0</v>
      </c>
      <c r="M3293" s="99">
        <v>0</v>
      </c>
      <c r="N3293" s="99">
        <v>0</v>
      </c>
      <c r="O3293" s="99">
        <v>0</v>
      </c>
      <c r="P3293" s="99">
        <v>0</v>
      </c>
      <c r="Q3293" s="99">
        <v>0</v>
      </c>
      <c r="R3293" s="99">
        <v>0</v>
      </c>
      <c r="S3293" s="99">
        <v>0</v>
      </c>
      <c r="T3293" s="99">
        <v>0</v>
      </c>
      <c r="U3293" s="99">
        <v>0</v>
      </c>
      <c r="V3293" s="99">
        <v>0</v>
      </c>
      <c r="W3293" s="99">
        <v>0</v>
      </c>
      <c r="X3293" s="99">
        <v>0</v>
      </c>
      <c r="Y3293" s="99">
        <v>0</v>
      </c>
      <c r="Z3293" s="99">
        <v>0</v>
      </c>
      <c r="AA3293" s="99">
        <v>0</v>
      </c>
      <c r="AB3293" s="99">
        <v>0</v>
      </c>
      <c r="AC3293" s="99">
        <v>0</v>
      </c>
      <c r="AD3293" s="99">
        <v>0</v>
      </c>
    </row>
    <row r="3294" spans="4:30" hidden="1" outlineLevel="1" x14ac:dyDescent="0.2">
      <c r="D3294" s="86"/>
      <c r="F3294" s="91" t="s">
        <v>224</v>
      </c>
      <c r="G3294" s="86" t="s">
        <v>683</v>
      </c>
      <c r="H3294" s="92">
        <v>0</v>
      </c>
      <c r="I3294" s="99">
        <v>0</v>
      </c>
      <c r="J3294" s="99">
        <v>0</v>
      </c>
      <c r="K3294" s="99">
        <v>0</v>
      </c>
      <c r="L3294" s="99">
        <v>0</v>
      </c>
      <c r="M3294" s="99">
        <v>0</v>
      </c>
      <c r="N3294" s="99">
        <v>0</v>
      </c>
      <c r="O3294" s="99">
        <v>0</v>
      </c>
      <c r="P3294" s="99">
        <v>0</v>
      </c>
      <c r="Q3294" s="99">
        <v>0</v>
      </c>
      <c r="R3294" s="99">
        <v>0</v>
      </c>
      <c r="S3294" s="99">
        <v>0</v>
      </c>
      <c r="T3294" s="99">
        <v>0</v>
      </c>
      <c r="U3294" s="99">
        <v>0</v>
      </c>
      <c r="V3294" s="99">
        <v>0</v>
      </c>
      <c r="W3294" s="99">
        <v>0</v>
      </c>
      <c r="X3294" s="99">
        <v>0</v>
      </c>
      <c r="Y3294" s="99">
        <v>0</v>
      </c>
      <c r="Z3294" s="99">
        <v>0</v>
      </c>
      <c r="AA3294" s="99">
        <v>0</v>
      </c>
      <c r="AB3294" s="99">
        <v>0</v>
      </c>
      <c r="AC3294" s="99">
        <v>0</v>
      </c>
      <c r="AD3294" s="99">
        <v>0</v>
      </c>
    </row>
    <row r="3295" spans="4:30" hidden="1" outlineLevel="1" x14ac:dyDescent="0.2">
      <c r="D3295" s="86"/>
      <c r="F3295" s="91" t="s">
        <v>224</v>
      </c>
      <c r="G3295" s="86" t="s">
        <v>682</v>
      </c>
      <c r="H3295" s="92">
        <v>0</v>
      </c>
      <c r="I3295" s="99">
        <v>0</v>
      </c>
      <c r="J3295" s="99">
        <v>0</v>
      </c>
      <c r="K3295" s="99">
        <v>0</v>
      </c>
      <c r="L3295" s="99">
        <v>0</v>
      </c>
      <c r="M3295" s="99">
        <v>0</v>
      </c>
      <c r="N3295" s="99">
        <v>0</v>
      </c>
      <c r="O3295" s="99">
        <v>0</v>
      </c>
      <c r="P3295" s="99">
        <v>0</v>
      </c>
      <c r="Q3295" s="99">
        <v>0</v>
      </c>
      <c r="R3295" s="99">
        <v>0</v>
      </c>
      <c r="S3295" s="99">
        <v>0</v>
      </c>
      <c r="T3295" s="99">
        <v>0</v>
      </c>
      <c r="U3295" s="99">
        <v>0</v>
      </c>
      <c r="V3295" s="99">
        <v>0</v>
      </c>
      <c r="W3295" s="99">
        <v>0</v>
      </c>
      <c r="X3295" s="99">
        <v>0</v>
      </c>
      <c r="Y3295" s="99">
        <v>0</v>
      </c>
      <c r="Z3295" s="99">
        <v>0</v>
      </c>
      <c r="AA3295" s="99">
        <v>0</v>
      </c>
      <c r="AB3295" s="99">
        <v>0</v>
      </c>
      <c r="AC3295" s="99">
        <v>0</v>
      </c>
      <c r="AD3295" s="99">
        <v>0</v>
      </c>
    </row>
    <row r="3296" spans="4:30" hidden="1" outlineLevel="1" x14ac:dyDescent="0.2">
      <c r="D3296" s="86"/>
      <c r="F3296" s="91" t="s">
        <v>224</v>
      </c>
      <c r="G3296" s="86" t="s">
        <v>681</v>
      </c>
      <c r="H3296" s="92">
        <v>0</v>
      </c>
      <c r="I3296" s="99">
        <v>0</v>
      </c>
      <c r="J3296" s="99">
        <v>0</v>
      </c>
      <c r="K3296" s="99">
        <v>0</v>
      </c>
      <c r="L3296" s="99">
        <v>0</v>
      </c>
      <c r="M3296" s="99">
        <v>0</v>
      </c>
      <c r="N3296" s="99">
        <v>0</v>
      </c>
      <c r="O3296" s="99">
        <v>0</v>
      </c>
      <c r="P3296" s="99">
        <v>0</v>
      </c>
      <c r="Q3296" s="99">
        <v>0</v>
      </c>
      <c r="R3296" s="99">
        <v>0</v>
      </c>
      <c r="S3296" s="99">
        <v>0</v>
      </c>
      <c r="T3296" s="99">
        <v>0</v>
      </c>
      <c r="U3296" s="99">
        <v>0</v>
      </c>
      <c r="V3296" s="99">
        <v>0</v>
      </c>
      <c r="W3296" s="99">
        <v>0</v>
      </c>
      <c r="X3296" s="99">
        <v>0</v>
      </c>
      <c r="Y3296" s="99">
        <v>0</v>
      </c>
      <c r="Z3296" s="99">
        <v>0</v>
      </c>
      <c r="AA3296" s="99">
        <v>0</v>
      </c>
      <c r="AB3296" s="99">
        <v>0</v>
      </c>
      <c r="AC3296" s="99">
        <v>0</v>
      </c>
      <c r="AD3296" s="99">
        <v>0</v>
      </c>
    </row>
    <row r="3297" spans="4:30" collapsed="1" x14ac:dyDescent="0.2">
      <c r="D3297" s="86" t="s">
        <v>425</v>
      </c>
      <c r="E3297" s="102">
        <v>67233</v>
      </c>
      <c r="F3297" s="104" t="s">
        <v>224</v>
      </c>
      <c r="G3297" s="86" t="s">
        <v>679</v>
      </c>
      <c r="H3297" s="92">
        <v>67233.000000000015</v>
      </c>
      <c r="I3297" s="99">
        <v>33117.832197388787</v>
      </c>
      <c r="J3297" s="99">
        <v>1637.1327829490895</v>
      </c>
      <c r="K3297" s="99">
        <v>5996.7235585771268</v>
      </c>
      <c r="L3297" s="99">
        <v>188.7555668702457</v>
      </c>
      <c r="M3297" s="99">
        <v>17.700893074913896</v>
      </c>
      <c r="N3297" s="99">
        <v>6203.1800185222864</v>
      </c>
      <c r="O3297" s="99">
        <v>4558.4427594108483</v>
      </c>
      <c r="P3297" s="99">
        <v>849.37069151328069</v>
      </c>
      <c r="Q3297" s="99">
        <v>383.81480021216777</v>
      </c>
      <c r="R3297" s="99">
        <v>17.259722533912754</v>
      </c>
      <c r="S3297" s="99">
        <v>5808.8879736702102</v>
      </c>
      <c r="T3297" s="99">
        <v>159.23808130238461</v>
      </c>
      <c r="U3297" s="99">
        <v>2605.9040692357653</v>
      </c>
      <c r="V3297" s="99">
        <v>13772.276227760931</v>
      </c>
      <c r="W3297" s="99">
        <v>2487.0448213925365</v>
      </c>
      <c r="X3297" s="99">
        <v>19024.463199691618</v>
      </c>
      <c r="Y3297" s="99">
        <v>1399.8905380757317</v>
      </c>
      <c r="Z3297" s="99">
        <v>23.447631410719609</v>
      </c>
      <c r="AA3297" s="99">
        <v>1423.3381694864513</v>
      </c>
      <c r="AB3297" s="99">
        <v>18.165658291575099</v>
      </c>
      <c r="AC3297" s="99">
        <v>0</v>
      </c>
      <c r="AD3297" s="99">
        <v>0</v>
      </c>
    </row>
    <row r="3298" spans="4:30" hidden="1" outlineLevel="1" x14ac:dyDescent="0.2">
      <c r="D3298" s="86"/>
      <c r="F3298" s="91" t="s">
        <v>209</v>
      </c>
      <c r="G3298" s="86" t="s">
        <v>687</v>
      </c>
      <c r="H3298" s="92">
        <v>-227641.39694489297</v>
      </c>
      <c r="I3298" s="99">
        <v>-112132.28005890166</v>
      </c>
      <c r="J3298" s="99">
        <v>-5543.0992770635094</v>
      </c>
      <c r="K3298" s="99">
        <v>-20304.054972511214</v>
      </c>
      <c r="L3298" s="99">
        <v>-639.09956306379138</v>
      </c>
      <c r="M3298" s="99">
        <v>-59.932712012636344</v>
      </c>
      <c r="N3298" s="99">
        <v>-21003.087247587642</v>
      </c>
      <c r="O3298" s="99">
        <v>-15434.240293391904</v>
      </c>
      <c r="P3298" s="99">
        <v>-2875.8486270154967</v>
      </c>
      <c r="Q3298" s="99">
        <v>-1299.5424462454873</v>
      </c>
      <c r="R3298" s="99">
        <v>-58.438971167449694</v>
      </c>
      <c r="S3298" s="99">
        <v>-19668.070337820336</v>
      </c>
      <c r="T3298" s="99">
        <v>-539.15754576620498</v>
      </c>
      <c r="U3298" s="99">
        <v>-8823.2213738076607</v>
      </c>
      <c r="V3298" s="99">
        <v>-46630.972879366353</v>
      </c>
      <c r="W3298" s="99">
        <v>-8420.7808279618421</v>
      </c>
      <c r="X3298" s="99">
        <v>-64414.132626902057</v>
      </c>
      <c r="Y3298" s="99">
        <v>-4739.8307030401347</v>
      </c>
      <c r="Z3298" s="99">
        <v>-79.390352496321171</v>
      </c>
      <c r="AA3298" s="99">
        <v>-4819.2210555364563</v>
      </c>
      <c r="AB3298" s="99">
        <v>-61.506341081280503</v>
      </c>
      <c r="AC3298" s="99">
        <v>0</v>
      </c>
      <c r="AD3298" s="99">
        <v>0</v>
      </c>
    </row>
    <row r="3299" spans="4:30" hidden="1" outlineLevel="1" x14ac:dyDescent="0.2">
      <c r="D3299" s="86"/>
      <c r="F3299" s="91" t="s">
        <v>209</v>
      </c>
      <c r="G3299" s="86" t="s">
        <v>686</v>
      </c>
      <c r="H3299" s="92">
        <v>-831.76026833346123</v>
      </c>
      <c r="I3299" s="99">
        <v>-409.71096031893018</v>
      </c>
      <c r="J3299" s="99">
        <v>-20.25347675759286</v>
      </c>
      <c r="K3299" s="99">
        <v>-74.18732462040515</v>
      </c>
      <c r="L3299" s="99">
        <v>-2.3351535845407785</v>
      </c>
      <c r="M3299" s="99">
        <v>-0.21898323105814538</v>
      </c>
      <c r="N3299" s="99">
        <v>-76.741461436004073</v>
      </c>
      <c r="O3299" s="99">
        <v>-56.393907348330288</v>
      </c>
      <c r="P3299" s="99">
        <v>-10.507827916167118</v>
      </c>
      <c r="Q3299" s="99">
        <v>-4.7482917795550756</v>
      </c>
      <c r="R3299" s="99">
        <v>-0.2135253736434245</v>
      </c>
      <c r="S3299" s="99">
        <v>-71.8635524176959</v>
      </c>
      <c r="T3299" s="99">
        <v>-1.9699836275783755</v>
      </c>
      <c r="U3299" s="99">
        <v>-32.238446415879082</v>
      </c>
      <c r="V3299" s="99">
        <v>-170.3810951581066</v>
      </c>
      <c r="W3299" s="99">
        <v>-30.768001844314561</v>
      </c>
      <c r="X3299" s="99">
        <v>-235.35752704587864</v>
      </c>
      <c r="Y3299" s="99">
        <v>-17.318479460790748</v>
      </c>
      <c r="Z3299" s="99">
        <v>-0.29007791105505082</v>
      </c>
      <c r="AA3299" s="99">
        <v>-17.608557371845798</v>
      </c>
      <c r="AB3299" s="99">
        <v>-0.22473298551387663</v>
      </c>
      <c r="AC3299" s="99">
        <v>0</v>
      </c>
      <c r="AD3299" s="99">
        <v>0</v>
      </c>
    </row>
    <row r="3300" spans="4:30" hidden="1" outlineLevel="1" x14ac:dyDescent="0.2">
      <c r="D3300" s="86"/>
      <c r="F3300" s="91" t="s">
        <v>209</v>
      </c>
      <c r="G3300" s="86" t="s">
        <v>685</v>
      </c>
      <c r="H3300" s="92">
        <v>-182.95275879043945</v>
      </c>
      <c r="I3300" s="99">
        <v>-89.073739908220759</v>
      </c>
      <c r="J3300" s="99">
        <v>-4.2988152102565884</v>
      </c>
      <c r="K3300" s="99">
        <v>-15.638879542696412</v>
      </c>
      <c r="L3300" s="99">
        <v>-0.48307027479602765</v>
      </c>
      <c r="M3300" s="99">
        <v>-6.0163847926422979E-2</v>
      </c>
      <c r="N3300" s="99">
        <v>-16.182113665418861</v>
      </c>
      <c r="O3300" s="99">
        <v>-11.8154179273021</v>
      </c>
      <c r="P3300" s="99">
        <v>-2.1964724117030983</v>
      </c>
      <c r="Q3300" s="99">
        <v>-1.3069272567794081</v>
      </c>
      <c r="R3300" s="99">
        <v>0</v>
      </c>
      <c r="S3300" s="99">
        <v>-15.318817595784607</v>
      </c>
      <c r="T3300" s="99">
        <v>-0.41257410632224661</v>
      </c>
      <c r="U3300" s="99">
        <v>-6.7540736774782895</v>
      </c>
      <c r="V3300" s="99">
        <v>-47.053490989909008</v>
      </c>
      <c r="W3300" s="99">
        <v>0</v>
      </c>
      <c r="X3300" s="99">
        <v>-54.220138773709543</v>
      </c>
      <c r="Y3300" s="99">
        <v>-3.5560946332936076</v>
      </c>
      <c r="Z3300" s="99">
        <v>-5.9280194149140895E-2</v>
      </c>
      <c r="AA3300" s="99">
        <v>-3.6153748274427486</v>
      </c>
      <c r="AB3300" s="99">
        <v>-4.7486800428826859E-2</v>
      </c>
      <c r="AC3300" s="99">
        <v>-0.16146527312303235</v>
      </c>
      <c r="AD3300" s="99">
        <v>-3.4806736054404853E-2</v>
      </c>
    </row>
    <row r="3301" spans="4:30" hidden="1" outlineLevel="1" x14ac:dyDescent="0.2">
      <c r="D3301" s="86"/>
      <c r="F3301" s="91" t="s">
        <v>209</v>
      </c>
      <c r="G3301" s="86" t="s">
        <v>684</v>
      </c>
      <c r="H3301" s="92">
        <v>-117217.55415189399</v>
      </c>
      <c r="I3301" s="99">
        <v>-78341.49083021254</v>
      </c>
      <c r="J3301" s="99">
        <v>-3692.8133643805845</v>
      </c>
      <c r="K3301" s="99">
        <v>-13408.831966435051</v>
      </c>
      <c r="L3301" s="99">
        <v>-414.40267972896532</v>
      </c>
      <c r="M3301" s="99">
        <v>0</v>
      </c>
      <c r="N3301" s="99">
        <v>-13823.234646164017</v>
      </c>
      <c r="O3301" s="99">
        <v>-10054.280311392635</v>
      </c>
      <c r="P3301" s="99">
        <v>-1872.6103845897924</v>
      </c>
      <c r="Q3301" s="99">
        <v>0</v>
      </c>
      <c r="R3301" s="99">
        <v>0</v>
      </c>
      <c r="S3301" s="99">
        <v>-11926.890695982427</v>
      </c>
      <c r="T3301" s="99">
        <v>-358.42889711918491</v>
      </c>
      <c r="U3301" s="99">
        <v>-5780.6470410998154</v>
      </c>
      <c r="V3301" s="99">
        <v>0</v>
      </c>
      <c r="W3301" s="99">
        <v>0</v>
      </c>
      <c r="X3301" s="99">
        <v>-6139.0759382189999</v>
      </c>
      <c r="Y3301" s="99">
        <v>-3031.8275645203071</v>
      </c>
      <c r="Z3301" s="99">
        <v>-50.582751903736536</v>
      </c>
      <c r="AA3301" s="99">
        <v>-3082.4103164240437</v>
      </c>
      <c r="AB3301" s="99">
        <v>-40.980504577213331</v>
      </c>
      <c r="AC3301" s="99">
        <v>-140.39351527750344</v>
      </c>
      <c r="AD3301" s="99">
        <v>-30.264340656647732</v>
      </c>
    </row>
    <row r="3302" spans="4:30" hidden="1" outlineLevel="1" x14ac:dyDescent="0.2">
      <c r="D3302" s="86"/>
      <c r="F3302" s="91" t="s">
        <v>209</v>
      </c>
      <c r="G3302" s="86" t="s">
        <v>683</v>
      </c>
      <c r="H3302" s="92">
        <v>-48377.12632775664</v>
      </c>
      <c r="I3302" s="99">
        <v>-36171.647579683922</v>
      </c>
      <c r="J3302" s="99">
        <v>-1743.8466580595698</v>
      </c>
      <c r="K3302" s="99">
        <v>-5261.912093536931</v>
      </c>
      <c r="L3302" s="99">
        <v>0</v>
      </c>
      <c r="M3302" s="99">
        <v>0</v>
      </c>
      <c r="N3302" s="99">
        <v>-5261.912093536931</v>
      </c>
      <c r="O3302" s="99">
        <v>-3352.9108666161301</v>
      </c>
      <c r="P3302" s="99">
        <v>0</v>
      </c>
      <c r="Q3302" s="99">
        <v>0</v>
      </c>
      <c r="R3302" s="99">
        <v>0</v>
      </c>
      <c r="S3302" s="99">
        <v>-3352.9108666161301</v>
      </c>
      <c r="T3302" s="99">
        <v>-90.655675874216698</v>
      </c>
      <c r="U3302" s="99">
        <v>0</v>
      </c>
      <c r="V3302" s="99">
        <v>0</v>
      </c>
      <c r="W3302" s="99">
        <v>0</v>
      </c>
      <c r="X3302" s="99">
        <v>-90.655675874216698</v>
      </c>
      <c r="Y3302" s="99">
        <v>-1236.7013671073273</v>
      </c>
      <c r="Z3302" s="99">
        <v>0</v>
      </c>
      <c r="AA3302" s="99">
        <v>-1236.7013671073273</v>
      </c>
      <c r="AB3302" s="99">
        <v>-12.833289869671326</v>
      </c>
      <c r="AC3302" s="99">
        <v>-435.73954988253269</v>
      </c>
      <c r="AD3302" s="99">
        <v>-70.879247126338569</v>
      </c>
    </row>
    <row r="3303" spans="4:30" hidden="1" outlineLevel="1" x14ac:dyDescent="0.2">
      <c r="D3303" s="86"/>
      <c r="F3303" s="91" t="s">
        <v>209</v>
      </c>
      <c r="G3303" s="86" t="s">
        <v>682</v>
      </c>
      <c r="H3303" s="92">
        <v>-59927.633582015122</v>
      </c>
      <c r="I3303" s="99">
        <v>-22486.471484197253</v>
      </c>
      <c r="J3303" s="99">
        <v>-1457.2686551389202</v>
      </c>
      <c r="K3303" s="99">
        <v>-4889.2943113503034</v>
      </c>
      <c r="L3303" s="99">
        <v>-155.3928730540008</v>
      </c>
      <c r="M3303" s="99">
        <v>-14.325406320265371</v>
      </c>
      <c r="N3303" s="99">
        <v>-5059.0125907245701</v>
      </c>
      <c r="O3303" s="99">
        <v>-4457.6378452470317</v>
      </c>
      <c r="P3303" s="99">
        <v>-826.36028413102952</v>
      </c>
      <c r="Q3303" s="99">
        <v>-375.47696165173176</v>
      </c>
      <c r="R3303" s="99">
        <v>-17.397401428635476</v>
      </c>
      <c r="S3303" s="99">
        <v>-5676.8724924584276</v>
      </c>
      <c r="T3303" s="99">
        <v>-170.8251294366776</v>
      </c>
      <c r="U3303" s="99">
        <v>-2999.4333632642765</v>
      </c>
      <c r="V3303" s="99">
        <v>-17029.537335276425</v>
      </c>
      <c r="W3303" s="99">
        <v>-3230.9018030795964</v>
      </c>
      <c r="X3303" s="99">
        <v>-23430.697631056977</v>
      </c>
      <c r="Y3303" s="99">
        <v>-1207.7084609482204</v>
      </c>
      <c r="Z3303" s="99">
        <v>-19.659568470384478</v>
      </c>
      <c r="AA3303" s="99">
        <v>-1227.3680294186049</v>
      </c>
      <c r="AB3303" s="99">
        <v>-21.928667205451148</v>
      </c>
      <c r="AC3303" s="99">
        <v>-474.17806405060827</v>
      </c>
      <c r="AD3303" s="99">
        <v>-93.835967764306119</v>
      </c>
    </row>
    <row r="3304" spans="4:30" hidden="1" outlineLevel="1" x14ac:dyDescent="0.2">
      <c r="D3304" s="86"/>
      <c r="F3304" s="91" t="s">
        <v>209</v>
      </c>
      <c r="G3304" s="86" t="s">
        <v>681</v>
      </c>
      <c r="H3304" s="92">
        <v>-45169.575966317439</v>
      </c>
      <c r="I3304" s="99">
        <v>-32273.706851046081</v>
      </c>
      <c r="J3304" s="99">
        <v>-5523.0939560572424</v>
      </c>
      <c r="K3304" s="99">
        <v>-1590.3533830892857</v>
      </c>
      <c r="L3304" s="99">
        <v>-265.84811085459933</v>
      </c>
      <c r="M3304" s="99">
        <v>-42.002726645781799</v>
      </c>
      <c r="N3304" s="99">
        <v>-1898.2042205896669</v>
      </c>
      <c r="O3304" s="99">
        <v>-296.76365757300698</v>
      </c>
      <c r="P3304" s="99">
        <v>-76.217128188222432</v>
      </c>
      <c r="Q3304" s="99">
        <v>-145.77957876447269</v>
      </c>
      <c r="R3304" s="99">
        <v>-25.443590577340501</v>
      </c>
      <c r="S3304" s="99">
        <v>-544.20395510304263</v>
      </c>
      <c r="T3304" s="99">
        <v>-2.0639176147821638</v>
      </c>
      <c r="U3304" s="99">
        <v>-45.374416371655556</v>
      </c>
      <c r="V3304" s="99">
        <v>-214.49693991442805</v>
      </c>
      <c r="W3304" s="99">
        <v>-38.17960039392112</v>
      </c>
      <c r="X3304" s="99">
        <v>-300.11487429478689</v>
      </c>
      <c r="Y3304" s="99">
        <v>-81.224820162243432</v>
      </c>
      <c r="Z3304" s="99">
        <v>-1.2868243696904771</v>
      </c>
      <c r="AA3304" s="99">
        <v>-82.511644531933911</v>
      </c>
      <c r="AB3304" s="99">
        <v>-2.3144961868043281</v>
      </c>
      <c r="AC3304" s="99">
        <v>-3562.0840269932705</v>
      </c>
      <c r="AD3304" s="99">
        <v>-983.34194151460451</v>
      </c>
    </row>
    <row r="3305" spans="4:30" collapsed="1" x14ac:dyDescent="0.2">
      <c r="D3305" s="86" t="s">
        <v>440</v>
      </c>
      <c r="E3305" s="102">
        <v>-499348</v>
      </c>
      <c r="F3305" s="102" t="s">
        <v>209</v>
      </c>
      <c r="G3305" s="86" t="s">
        <v>679</v>
      </c>
      <c r="H3305" s="92">
        <v>-499347.99999999994</v>
      </c>
      <c r="I3305" s="99">
        <v>-281904.38150426856</v>
      </c>
      <c r="J3305" s="99">
        <v>-17984.674202667677</v>
      </c>
      <c r="K3305" s="99">
        <v>-45544.272931085892</v>
      </c>
      <c r="L3305" s="99">
        <v>-1477.5614505606939</v>
      </c>
      <c r="M3305" s="99">
        <v>-116.53999205766809</v>
      </c>
      <c r="N3305" s="99">
        <v>-47138.374373704253</v>
      </c>
      <c r="O3305" s="99">
        <v>-33664.042299496337</v>
      </c>
      <c r="P3305" s="99">
        <v>-5663.7407242524105</v>
      </c>
      <c r="Q3305" s="99">
        <v>-1826.8542056980261</v>
      </c>
      <c r="R3305" s="99">
        <v>-101.49348854706911</v>
      </c>
      <c r="S3305" s="99">
        <v>-41256.130717993852</v>
      </c>
      <c r="T3305" s="99">
        <v>-1163.513723544967</v>
      </c>
      <c r="U3305" s="99">
        <v>-17687.668714636769</v>
      </c>
      <c r="V3305" s="99">
        <v>-64092.441740705231</v>
      </c>
      <c r="W3305" s="99">
        <v>-11720.630233279675</v>
      </c>
      <c r="X3305" s="99">
        <v>-94664.254412166643</v>
      </c>
      <c r="Y3305" s="99">
        <v>-10318.167489872318</v>
      </c>
      <c r="Z3305" s="99">
        <v>-151.26885534533685</v>
      </c>
      <c r="AA3305" s="99">
        <v>-10469.436345217655</v>
      </c>
      <c r="AB3305" s="99">
        <v>-139.83551870636333</v>
      </c>
      <c r="AC3305" s="99">
        <v>-4612.5566214770379</v>
      </c>
      <c r="AD3305" s="99">
        <v>-1178.3563037979513</v>
      </c>
    </row>
    <row r="3306" spans="4:30" hidden="1" outlineLevel="1" x14ac:dyDescent="0.2">
      <c r="D3306" s="86"/>
      <c r="F3306" s="91" t="s">
        <v>224</v>
      </c>
      <c r="G3306" s="86" t="s">
        <v>687</v>
      </c>
      <c r="H3306" s="92">
        <v>4466767.0000000019</v>
      </c>
      <c r="I3306" s="99">
        <v>2200253.4465341978</v>
      </c>
      <c r="J3306" s="99">
        <v>108766.38986056186</v>
      </c>
      <c r="K3306" s="99">
        <v>398405.05257202382</v>
      </c>
      <c r="L3306" s="99">
        <v>12540.376558569555</v>
      </c>
      <c r="M3306" s="99">
        <v>1175.9963865594859</v>
      </c>
      <c r="N3306" s="99">
        <v>412121.42551715288</v>
      </c>
      <c r="O3306" s="99">
        <v>302849.81614869658</v>
      </c>
      <c r="P3306" s="99">
        <v>56429.743959345891</v>
      </c>
      <c r="Q3306" s="99">
        <v>25499.55057336879</v>
      </c>
      <c r="R3306" s="99">
        <v>1146.6862856579041</v>
      </c>
      <c r="S3306" s="99">
        <v>385925.79696706921</v>
      </c>
      <c r="T3306" s="99">
        <v>10579.319779049107</v>
      </c>
      <c r="U3306" s="99">
        <v>173128.76566013758</v>
      </c>
      <c r="V3306" s="99">
        <v>914990.39116277732</v>
      </c>
      <c r="W3306" s="99">
        <v>165232.09935176291</v>
      </c>
      <c r="X3306" s="99">
        <v>1263930.5759537271</v>
      </c>
      <c r="Y3306" s="99">
        <v>93004.697977019052</v>
      </c>
      <c r="Z3306" s="99">
        <v>1557.7931404751505</v>
      </c>
      <c r="AA3306" s="99">
        <v>94562.491117494195</v>
      </c>
      <c r="AB3306" s="99">
        <v>1206.8740497982244</v>
      </c>
      <c r="AC3306" s="99">
        <v>0</v>
      </c>
      <c r="AD3306" s="99">
        <v>0</v>
      </c>
    </row>
    <row r="3307" spans="4:30" hidden="1" outlineLevel="1" x14ac:dyDescent="0.2">
      <c r="D3307" s="86"/>
      <c r="F3307" s="91" t="s">
        <v>224</v>
      </c>
      <c r="G3307" s="86" t="s">
        <v>686</v>
      </c>
      <c r="H3307" s="92">
        <v>0</v>
      </c>
      <c r="I3307" s="99">
        <v>0</v>
      </c>
      <c r="J3307" s="99">
        <v>0</v>
      </c>
      <c r="K3307" s="99">
        <v>0</v>
      </c>
      <c r="L3307" s="99">
        <v>0</v>
      </c>
      <c r="M3307" s="99">
        <v>0</v>
      </c>
      <c r="N3307" s="99">
        <v>0</v>
      </c>
      <c r="O3307" s="99">
        <v>0</v>
      </c>
      <c r="P3307" s="99">
        <v>0</v>
      </c>
      <c r="Q3307" s="99">
        <v>0</v>
      </c>
      <c r="R3307" s="99">
        <v>0</v>
      </c>
      <c r="S3307" s="99">
        <v>0</v>
      </c>
      <c r="T3307" s="99">
        <v>0</v>
      </c>
      <c r="U3307" s="99">
        <v>0</v>
      </c>
      <c r="V3307" s="99">
        <v>0</v>
      </c>
      <c r="W3307" s="99">
        <v>0</v>
      </c>
      <c r="X3307" s="99">
        <v>0</v>
      </c>
      <c r="Y3307" s="99">
        <v>0</v>
      </c>
      <c r="Z3307" s="99">
        <v>0</v>
      </c>
      <c r="AA3307" s="99">
        <v>0</v>
      </c>
      <c r="AB3307" s="99">
        <v>0</v>
      </c>
      <c r="AC3307" s="99">
        <v>0</v>
      </c>
      <c r="AD3307" s="99">
        <v>0</v>
      </c>
    </row>
    <row r="3308" spans="4:30" hidden="1" outlineLevel="1" x14ac:dyDescent="0.2">
      <c r="D3308" s="86"/>
      <c r="F3308" s="91" t="s">
        <v>224</v>
      </c>
      <c r="G3308" s="86" t="s">
        <v>685</v>
      </c>
      <c r="H3308" s="92">
        <v>0</v>
      </c>
      <c r="I3308" s="99">
        <v>0</v>
      </c>
      <c r="J3308" s="99">
        <v>0</v>
      </c>
      <c r="K3308" s="99">
        <v>0</v>
      </c>
      <c r="L3308" s="99">
        <v>0</v>
      </c>
      <c r="M3308" s="99">
        <v>0</v>
      </c>
      <c r="N3308" s="99">
        <v>0</v>
      </c>
      <c r="O3308" s="99">
        <v>0</v>
      </c>
      <c r="P3308" s="99">
        <v>0</v>
      </c>
      <c r="Q3308" s="99">
        <v>0</v>
      </c>
      <c r="R3308" s="99">
        <v>0</v>
      </c>
      <c r="S3308" s="99">
        <v>0</v>
      </c>
      <c r="T3308" s="99">
        <v>0</v>
      </c>
      <c r="U3308" s="99">
        <v>0</v>
      </c>
      <c r="V3308" s="99">
        <v>0</v>
      </c>
      <c r="W3308" s="99">
        <v>0</v>
      </c>
      <c r="X3308" s="99">
        <v>0</v>
      </c>
      <c r="Y3308" s="99">
        <v>0</v>
      </c>
      <c r="Z3308" s="99">
        <v>0</v>
      </c>
      <c r="AA3308" s="99">
        <v>0</v>
      </c>
      <c r="AB3308" s="99">
        <v>0</v>
      </c>
      <c r="AC3308" s="99">
        <v>0</v>
      </c>
      <c r="AD3308" s="99">
        <v>0</v>
      </c>
    </row>
    <row r="3309" spans="4:30" hidden="1" outlineLevel="1" x14ac:dyDescent="0.2">
      <c r="D3309" s="86"/>
      <c r="F3309" s="91" t="s">
        <v>224</v>
      </c>
      <c r="G3309" s="86" t="s">
        <v>684</v>
      </c>
      <c r="H3309" s="92">
        <v>0</v>
      </c>
      <c r="I3309" s="99">
        <v>0</v>
      </c>
      <c r="J3309" s="99">
        <v>0</v>
      </c>
      <c r="K3309" s="99">
        <v>0</v>
      </c>
      <c r="L3309" s="99">
        <v>0</v>
      </c>
      <c r="M3309" s="99">
        <v>0</v>
      </c>
      <c r="N3309" s="99">
        <v>0</v>
      </c>
      <c r="O3309" s="99">
        <v>0</v>
      </c>
      <c r="P3309" s="99">
        <v>0</v>
      </c>
      <c r="Q3309" s="99">
        <v>0</v>
      </c>
      <c r="R3309" s="99">
        <v>0</v>
      </c>
      <c r="S3309" s="99">
        <v>0</v>
      </c>
      <c r="T3309" s="99">
        <v>0</v>
      </c>
      <c r="U3309" s="99">
        <v>0</v>
      </c>
      <c r="V3309" s="99">
        <v>0</v>
      </c>
      <c r="W3309" s="99">
        <v>0</v>
      </c>
      <c r="X3309" s="99">
        <v>0</v>
      </c>
      <c r="Y3309" s="99">
        <v>0</v>
      </c>
      <c r="Z3309" s="99">
        <v>0</v>
      </c>
      <c r="AA3309" s="99">
        <v>0</v>
      </c>
      <c r="AB3309" s="99">
        <v>0</v>
      </c>
      <c r="AC3309" s="99">
        <v>0</v>
      </c>
      <c r="AD3309" s="99">
        <v>0</v>
      </c>
    </row>
    <row r="3310" spans="4:30" hidden="1" outlineLevel="1" x14ac:dyDescent="0.2">
      <c r="D3310" s="86"/>
      <c r="F3310" s="91" t="s">
        <v>224</v>
      </c>
      <c r="G3310" s="86" t="s">
        <v>683</v>
      </c>
      <c r="H3310" s="92">
        <v>0</v>
      </c>
      <c r="I3310" s="99">
        <v>0</v>
      </c>
      <c r="J3310" s="99">
        <v>0</v>
      </c>
      <c r="K3310" s="99">
        <v>0</v>
      </c>
      <c r="L3310" s="99">
        <v>0</v>
      </c>
      <c r="M3310" s="99">
        <v>0</v>
      </c>
      <c r="N3310" s="99">
        <v>0</v>
      </c>
      <c r="O3310" s="99">
        <v>0</v>
      </c>
      <c r="P3310" s="99">
        <v>0</v>
      </c>
      <c r="Q3310" s="99">
        <v>0</v>
      </c>
      <c r="R3310" s="99">
        <v>0</v>
      </c>
      <c r="S3310" s="99">
        <v>0</v>
      </c>
      <c r="T3310" s="99">
        <v>0</v>
      </c>
      <c r="U3310" s="99">
        <v>0</v>
      </c>
      <c r="V3310" s="99">
        <v>0</v>
      </c>
      <c r="W3310" s="99">
        <v>0</v>
      </c>
      <c r="X3310" s="99">
        <v>0</v>
      </c>
      <c r="Y3310" s="99">
        <v>0</v>
      </c>
      <c r="Z3310" s="99">
        <v>0</v>
      </c>
      <c r="AA3310" s="99">
        <v>0</v>
      </c>
      <c r="AB3310" s="99">
        <v>0</v>
      </c>
      <c r="AC3310" s="99">
        <v>0</v>
      </c>
      <c r="AD3310" s="99">
        <v>0</v>
      </c>
    </row>
    <row r="3311" spans="4:30" hidden="1" outlineLevel="1" x14ac:dyDescent="0.2">
      <c r="D3311" s="86"/>
      <c r="F3311" s="91" t="s">
        <v>224</v>
      </c>
      <c r="G3311" s="86" t="s">
        <v>682</v>
      </c>
      <c r="H3311" s="92">
        <v>0</v>
      </c>
      <c r="I3311" s="99">
        <v>0</v>
      </c>
      <c r="J3311" s="99">
        <v>0</v>
      </c>
      <c r="K3311" s="99">
        <v>0</v>
      </c>
      <c r="L3311" s="99">
        <v>0</v>
      </c>
      <c r="M3311" s="99">
        <v>0</v>
      </c>
      <c r="N3311" s="99">
        <v>0</v>
      </c>
      <c r="O3311" s="99">
        <v>0</v>
      </c>
      <c r="P3311" s="99">
        <v>0</v>
      </c>
      <c r="Q3311" s="99">
        <v>0</v>
      </c>
      <c r="R3311" s="99">
        <v>0</v>
      </c>
      <c r="S3311" s="99">
        <v>0</v>
      </c>
      <c r="T3311" s="99">
        <v>0</v>
      </c>
      <c r="U3311" s="99">
        <v>0</v>
      </c>
      <c r="V3311" s="99">
        <v>0</v>
      </c>
      <c r="W3311" s="99">
        <v>0</v>
      </c>
      <c r="X3311" s="99">
        <v>0</v>
      </c>
      <c r="Y3311" s="99">
        <v>0</v>
      </c>
      <c r="Z3311" s="99">
        <v>0</v>
      </c>
      <c r="AA3311" s="99">
        <v>0</v>
      </c>
      <c r="AB3311" s="99">
        <v>0</v>
      </c>
      <c r="AC3311" s="99">
        <v>0</v>
      </c>
      <c r="AD3311" s="99">
        <v>0</v>
      </c>
    </row>
    <row r="3312" spans="4:30" hidden="1" outlineLevel="1" x14ac:dyDescent="0.2">
      <c r="D3312" s="86"/>
      <c r="F3312" s="91" t="s">
        <v>224</v>
      </c>
      <c r="G3312" s="86" t="s">
        <v>681</v>
      </c>
      <c r="H3312" s="92">
        <v>0</v>
      </c>
      <c r="I3312" s="99">
        <v>0</v>
      </c>
      <c r="J3312" s="99">
        <v>0</v>
      </c>
      <c r="K3312" s="99">
        <v>0</v>
      </c>
      <c r="L3312" s="99">
        <v>0</v>
      </c>
      <c r="M3312" s="99">
        <v>0</v>
      </c>
      <c r="N3312" s="99">
        <v>0</v>
      </c>
      <c r="O3312" s="99">
        <v>0</v>
      </c>
      <c r="P3312" s="99">
        <v>0</v>
      </c>
      <c r="Q3312" s="99">
        <v>0</v>
      </c>
      <c r="R3312" s="99">
        <v>0</v>
      </c>
      <c r="S3312" s="99">
        <v>0</v>
      </c>
      <c r="T3312" s="99">
        <v>0</v>
      </c>
      <c r="U3312" s="99">
        <v>0</v>
      </c>
      <c r="V3312" s="99">
        <v>0</v>
      </c>
      <c r="W3312" s="99">
        <v>0</v>
      </c>
      <c r="X3312" s="99">
        <v>0</v>
      </c>
      <c r="Y3312" s="99">
        <v>0</v>
      </c>
      <c r="Z3312" s="99">
        <v>0</v>
      </c>
      <c r="AA3312" s="99">
        <v>0</v>
      </c>
      <c r="AB3312" s="99">
        <v>0</v>
      </c>
      <c r="AC3312" s="99">
        <v>0</v>
      </c>
      <c r="AD3312" s="99">
        <v>0</v>
      </c>
    </row>
    <row r="3313" spans="4:30" collapsed="1" x14ac:dyDescent="0.2">
      <c r="D3313" s="86" t="s">
        <v>424</v>
      </c>
      <c r="E3313" s="102">
        <v>4466767</v>
      </c>
      <c r="F3313" s="104" t="s">
        <v>224</v>
      </c>
      <c r="G3313" s="86" t="s">
        <v>679</v>
      </c>
      <c r="H3313" s="92">
        <v>4466767.0000000019</v>
      </c>
      <c r="I3313" s="99">
        <v>2200253.4465341978</v>
      </c>
      <c r="J3313" s="99">
        <v>108766.38986056186</v>
      </c>
      <c r="K3313" s="99">
        <v>398405.05257202382</v>
      </c>
      <c r="L3313" s="99">
        <v>12540.376558569555</v>
      </c>
      <c r="M3313" s="99">
        <v>1175.9963865594859</v>
      </c>
      <c r="N3313" s="99">
        <v>412121.42551715288</v>
      </c>
      <c r="O3313" s="99">
        <v>302849.81614869658</v>
      </c>
      <c r="P3313" s="99">
        <v>56429.743959345891</v>
      </c>
      <c r="Q3313" s="99">
        <v>25499.55057336879</v>
      </c>
      <c r="R3313" s="99">
        <v>1146.6862856579041</v>
      </c>
      <c r="S3313" s="99">
        <v>385925.79696706921</v>
      </c>
      <c r="T3313" s="99">
        <v>10579.319779049107</v>
      </c>
      <c r="U3313" s="99">
        <v>173128.76566013758</v>
      </c>
      <c r="V3313" s="99">
        <v>914990.39116277732</v>
      </c>
      <c r="W3313" s="99">
        <v>165232.09935176291</v>
      </c>
      <c r="X3313" s="99">
        <v>1263930.5759537271</v>
      </c>
      <c r="Y3313" s="99">
        <v>93004.697977019052</v>
      </c>
      <c r="Z3313" s="99">
        <v>1557.7931404751505</v>
      </c>
      <c r="AA3313" s="99">
        <v>94562.491117494195</v>
      </c>
      <c r="AB3313" s="99">
        <v>1206.8740497982244</v>
      </c>
      <c r="AC3313" s="99">
        <v>0</v>
      </c>
      <c r="AD3313" s="99">
        <v>0</v>
      </c>
    </row>
    <row r="3314" spans="4:30" hidden="1" outlineLevel="1" x14ac:dyDescent="0.2">
      <c r="D3314" s="86"/>
      <c r="F3314" s="91" t="s">
        <v>227</v>
      </c>
      <c r="G3314" s="86" t="s">
        <v>687</v>
      </c>
      <c r="H3314" s="92">
        <v>982.61278165688168</v>
      </c>
      <c r="I3314" s="99">
        <v>484.01834244972002</v>
      </c>
      <c r="J3314" s="99">
        <v>23.9267561732375</v>
      </c>
      <c r="K3314" s="99">
        <v>87.642336601383633</v>
      </c>
      <c r="L3314" s="99">
        <v>2.7586695910578687</v>
      </c>
      <c r="M3314" s="99">
        <v>0.25869920696908022</v>
      </c>
      <c r="N3314" s="99">
        <v>90.659705399410583</v>
      </c>
      <c r="O3314" s="99">
        <v>66.621809525803769</v>
      </c>
      <c r="P3314" s="99">
        <v>12.413584071002241</v>
      </c>
      <c r="Q3314" s="99">
        <v>5.6094675007445511</v>
      </c>
      <c r="R3314" s="99">
        <v>0.25225148319536495</v>
      </c>
      <c r="S3314" s="99">
        <v>84.89711258074594</v>
      </c>
      <c r="T3314" s="99">
        <v>2.3272704477598918</v>
      </c>
      <c r="U3314" s="99">
        <v>38.08538435296272</v>
      </c>
      <c r="V3314" s="99">
        <v>201.28232644545255</v>
      </c>
      <c r="W3314" s="99">
        <v>36.348252049646192</v>
      </c>
      <c r="X3314" s="99">
        <v>278.04323329582132</v>
      </c>
      <c r="Y3314" s="99">
        <v>20.459451989852358</v>
      </c>
      <c r="Z3314" s="99">
        <v>0.34268800029379121</v>
      </c>
      <c r="AA3314" s="99">
        <v>20.802139990146149</v>
      </c>
      <c r="AB3314" s="99">
        <v>0.26549176780023209</v>
      </c>
      <c r="AC3314" s="99">
        <v>0</v>
      </c>
      <c r="AD3314" s="99">
        <v>0</v>
      </c>
    </row>
    <row r="3315" spans="4:30" hidden="1" outlineLevel="1" x14ac:dyDescent="0.2">
      <c r="D3315" s="86"/>
      <c r="F3315" s="91" t="s">
        <v>227</v>
      </c>
      <c r="G3315" s="86" t="s">
        <v>686</v>
      </c>
      <c r="H3315" s="92">
        <v>41605.168964417106</v>
      </c>
      <c r="I3315" s="99">
        <v>20493.998546957198</v>
      </c>
      <c r="J3315" s="99">
        <v>1013.0915778231413</v>
      </c>
      <c r="K3315" s="99">
        <v>3710.8963884922873</v>
      </c>
      <c r="L3315" s="99">
        <v>116.80584315159081</v>
      </c>
      <c r="M3315" s="99">
        <v>10.953678211635255</v>
      </c>
      <c r="N3315" s="99">
        <v>3838.6559098555131</v>
      </c>
      <c r="O3315" s="99">
        <v>2820.8585251277209</v>
      </c>
      <c r="P3315" s="99">
        <v>525.60812597733002</v>
      </c>
      <c r="Q3315" s="99">
        <v>237.51252530559745</v>
      </c>
      <c r="R3315" s="99">
        <v>10.680672769360244</v>
      </c>
      <c r="S3315" s="99">
        <v>3594.6598491800087</v>
      </c>
      <c r="T3315" s="99">
        <v>98.539813457012158</v>
      </c>
      <c r="U3315" s="99">
        <v>1612.5872578289839</v>
      </c>
      <c r="V3315" s="99">
        <v>8522.568968819156</v>
      </c>
      <c r="W3315" s="99">
        <v>1539.0347004613063</v>
      </c>
      <c r="X3315" s="99">
        <v>11772.730740566458</v>
      </c>
      <c r="Y3315" s="99">
        <v>866.28117692694934</v>
      </c>
      <c r="Z3315" s="99">
        <v>14.509878581327071</v>
      </c>
      <c r="AA3315" s="99">
        <v>880.79105550827637</v>
      </c>
      <c r="AB3315" s="99">
        <v>11.241284526509993</v>
      </c>
      <c r="AC3315" s="99">
        <v>0</v>
      </c>
      <c r="AD3315" s="99">
        <v>0</v>
      </c>
    </row>
    <row r="3316" spans="4:30" hidden="1" outlineLevel="1" x14ac:dyDescent="0.2">
      <c r="D3316" s="86"/>
      <c r="F3316" s="91" t="s">
        <v>227</v>
      </c>
      <c r="G3316" s="86" t="s">
        <v>685</v>
      </c>
      <c r="H3316" s="92">
        <v>9815.2182539260011</v>
      </c>
      <c r="I3316" s="99">
        <v>4778.7101089525222</v>
      </c>
      <c r="J3316" s="99">
        <v>230.62680115305338</v>
      </c>
      <c r="K3316" s="99">
        <v>839.00902600898723</v>
      </c>
      <c r="L3316" s="99">
        <v>25.916199408274764</v>
      </c>
      <c r="M3316" s="99">
        <v>3.2277255740661381</v>
      </c>
      <c r="N3316" s="99">
        <v>868.15295099132811</v>
      </c>
      <c r="O3316" s="99">
        <v>633.88443270569792</v>
      </c>
      <c r="P3316" s="99">
        <v>117.83837670514387</v>
      </c>
      <c r="Q3316" s="99">
        <v>70.115238229274652</v>
      </c>
      <c r="R3316" s="99">
        <v>0</v>
      </c>
      <c r="S3316" s="99">
        <v>821.83804764011643</v>
      </c>
      <c r="T3316" s="99">
        <v>22.134155976897667</v>
      </c>
      <c r="U3316" s="99">
        <v>362.34877071998704</v>
      </c>
      <c r="V3316" s="99">
        <v>2524.36905968773</v>
      </c>
      <c r="W3316" s="99">
        <v>0</v>
      </c>
      <c r="X3316" s="99">
        <v>2908.8519863846145</v>
      </c>
      <c r="Y3316" s="99">
        <v>190.78064298211436</v>
      </c>
      <c r="Z3316" s="99">
        <v>3.1803185016488036</v>
      </c>
      <c r="AA3316" s="99">
        <v>193.96096148376316</v>
      </c>
      <c r="AB3316" s="99">
        <v>2.5476156439020547</v>
      </c>
      <c r="AC3316" s="99">
        <v>8.6624378151500867</v>
      </c>
      <c r="AD3316" s="99">
        <v>1.8673438615489835</v>
      </c>
    </row>
    <row r="3317" spans="4:30" hidden="1" outlineLevel="1" x14ac:dyDescent="0.2">
      <c r="D3317" s="86"/>
      <c r="F3317" s="91" t="s">
        <v>227</v>
      </c>
      <c r="G3317" s="86" t="s">
        <v>684</v>
      </c>
      <c r="H3317" s="92">
        <v>0</v>
      </c>
      <c r="I3317" s="99">
        <v>0</v>
      </c>
      <c r="J3317" s="99">
        <v>0</v>
      </c>
      <c r="K3317" s="99">
        <v>0</v>
      </c>
      <c r="L3317" s="99">
        <v>0</v>
      </c>
      <c r="M3317" s="99">
        <v>0</v>
      </c>
      <c r="N3317" s="99">
        <v>0</v>
      </c>
      <c r="O3317" s="99">
        <v>0</v>
      </c>
      <c r="P3317" s="99">
        <v>0</v>
      </c>
      <c r="Q3317" s="99">
        <v>0</v>
      </c>
      <c r="R3317" s="99">
        <v>0</v>
      </c>
      <c r="S3317" s="99">
        <v>0</v>
      </c>
      <c r="T3317" s="99">
        <v>0</v>
      </c>
      <c r="U3317" s="99">
        <v>0</v>
      </c>
      <c r="V3317" s="99">
        <v>0</v>
      </c>
      <c r="W3317" s="99">
        <v>0</v>
      </c>
      <c r="X3317" s="99">
        <v>0</v>
      </c>
      <c r="Y3317" s="99">
        <v>0</v>
      </c>
      <c r="Z3317" s="99">
        <v>0</v>
      </c>
      <c r="AA3317" s="99">
        <v>0</v>
      </c>
      <c r="AB3317" s="99">
        <v>0</v>
      </c>
      <c r="AC3317" s="99">
        <v>0</v>
      </c>
      <c r="AD3317" s="99">
        <v>0</v>
      </c>
    </row>
    <row r="3318" spans="4:30" hidden="1" outlineLevel="1" x14ac:dyDescent="0.2">
      <c r="D3318" s="86"/>
      <c r="F3318" s="91" t="s">
        <v>227</v>
      </c>
      <c r="G3318" s="86" t="s">
        <v>683</v>
      </c>
      <c r="H3318" s="92">
        <v>0</v>
      </c>
      <c r="I3318" s="99">
        <v>0</v>
      </c>
      <c r="J3318" s="99">
        <v>0</v>
      </c>
      <c r="K3318" s="99">
        <v>0</v>
      </c>
      <c r="L3318" s="99">
        <v>0</v>
      </c>
      <c r="M3318" s="99">
        <v>0</v>
      </c>
      <c r="N3318" s="99">
        <v>0</v>
      </c>
      <c r="O3318" s="99">
        <v>0</v>
      </c>
      <c r="P3318" s="99">
        <v>0</v>
      </c>
      <c r="Q3318" s="99">
        <v>0</v>
      </c>
      <c r="R3318" s="99">
        <v>0</v>
      </c>
      <c r="S3318" s="99">
        <v>0</v>
      </c>
      <c r="T3318" s="99">
        <v>0</v>
      </c>
      <c r="U3318" s="99">
        <v>0</v>
      </c>
      <c r="V3318" s="99">
        <v>0</v>
      </c>
      <c r="W3318" s="99">
        <v>0</v>
      </c>
      <c r="X3318" s="99">
        <v>0</v>
      </c>
      <c r="Y3318" s="99">
        <v>0</v>
      </c>
      <c r="Z3318" s="99">
        <v>0</v>
      </c>
      <c r="AA3318" s="99">
        <v>0</v>
      </c>
      <c r="AB3318" s="99">
        <v>0</v>
      </c>
      <c r="AC3318" s="99">
        <v>0</v>
      </c>
      <c r="AD3318" s="99">
        <v>0</v>
      </c>
    </row>
    <row r="3319" spans="4:30" hidden="1" outlineLevel="1" x14ac:dyDescent="0.2">
      <c r="D3319" s="86"/>
      <c r="F3319" s="91" t="s">
        <v>227</v>
      </c>
      <c r="G3319" s="86" t="s">
        <v>682</v>
      </c>
      <c r="H3319" s="92">
        <v>0</v>
      </c>
      <c r="I3319" s="99">
        <v>0</v>
      </c>
      <c r="J3319" s="99">
        <v>0</v>
      </c>
      <c r="K3319" s="99">
        <v>0</v>
      </c>
      <c r="L3319" s="99">
        <v>0</v>
      </c>
      <c r="M3319" s="99">
        <v>0</v>
      </c>
      <c r="N3319" s="99">
        <v>0</v>
      </c>
      <c r="O3319" s="99">
        <v>0</v>
      </c>
      <c r="P3319" s="99">
        <v>0</v>
      </c>
      <c r="Q3319" s="99">
        <v>0</v>
      </c>
      <c r="R3319" s="99">
        <v>0</v>
      </c>
      <c r="S3319" s="99">
        <v>0</v>
      </c>
      <c r="T3319" s="99">
        <v>0</v>
      </c>
      <c r="U3319" s="99">
        <v>0</v>
      </c>
      <c r="V3319" s="99">
        <v>0</v>
      </c>
      <c r="W3319" s="99">
        <v>0</v>
      </c>
      <c r="X3319" s="99">
        <v>0</v>
      </c>
      <c r="Y3319" s="99">
        <v>0</v>
      </c>
      <c r="Z3319" s="99">
        <v>0</v>
      </c>
      <c r="AA3319" s="99">
        <v>0</v>
      </c>
      <c r="AB3319" s="99">
        <v>0</v>
      </c>
      <c r="AC3319" s="99">
        <v>0</v>
      </c>
      <c r="AD3319" s="99">
        <v>0</v>
      </c>
    </row>
    <row r="3320" spans="4:30" hidden="1" outlineLevel="1" x14ac:dyDescent="0.2">
      <c r="D3320" s="86"/>
      <c r="F3320" s="91" t="s">
        <v>227</v>
      </c>
      <c r="G3320" s="86" t="s">
        <v>681</v>
      </c>
      <c r="H3320" s="92">
        <v>0</v>
      </c>
      <c r="I3320" s="99">
        <v>0</v>
      </c>
      <c r="J3320" s="99">
        <v>0</v>
      </c>
      <c r="K3320" s="99">
        <v>0</v>
      </c>
      <c r="L3320" s="99">
        <v>0</v>
      </c>
      <c r="M3320" s="99">
        <v>0</v>
      </c>
      <c r="N3320" s="99">
        <v>0</v>
      </c>
      <c r="O3320" s="99">
        <v>0</v>
      </c>
      <c r="P3320" s="99">
        <v>0</v>
      </c>
      <c r="Q3320" s="99">
        <v>0</v>
      </c>
      <c r="R3320" s="99">
        <v>0</v>
      </c>
      <c r="S3320" s="99">
        <v>0</v>
      </c>
      <c r="T3320" s="99">
        <v>0</v>
      </c>
      <c r="U3320" s="99">
        <v>0</v>
      </c>
      <c r="V3320" s="99">
        <v>0</v>
      </c>
      <c r="W3320" s="99">
        <v>0</v>
      </c>
      <c r="X3320" s="99">
        <v>0</v>
      </c>
      <c r="Y3320" s="99">
        <v>0</v>
      </c>
      <c r="Z3320" s="99">
        <v>0</v>
      </c>
      <c r="AA3320" s="99">
        <v>0</v>
      </c>
      <c r="AB3320" s="99">
        <v>0</v>
      </c>
      <c r="AC3320" s="99">
        <v>0</v>
      </c>
      <c r="AD3320" s="99">
        <v>0</v>
      </c>
    </row>
    <row r="3321" spans="4:30" collapsed="1" x14ac:dyDescent="0.2">
      <c r="D3321" s="86" t="s">
        <v>423</v>
      </c>
      <c r="E3321" s="102">
        <v>52403</v>
      </c>
      <c r="F3321" s="104" t="s">
        <v>227</v>
      </c>
      <c r="G3321" s="86" t="s">
        <v>679</v>
      </c>
      <c r="H3321" s="92">
        <v>52402.999999999993</v>
      </c>
      <c r="I3321" s="99">
        <v>25756.726998359441</v>
      </c>
      <c r="J3321" s="99">
        <v>1267.6451351494322</v>
      </c>
      <c r="K3321" s="99">
        <v>4637.5477511026584</v>
      </c>
      <c r="L3321" s="99">
        <v>145.48071215092344</v>
      </c>
      <c r="M3321" s="99">
        <v>14.440102992670472</v>
      </c>
      <c r="N3321" s="99">
        <v>4797.4685662462525</v>
      </c>
      <c r="O3321" s="99">
        <v>3521.3647673592222</v>
      </c>
      <c r="P3321" s="99">
        <v>655.86008675347614</v>
      </c>
      <c r="Q3321" s="99">
        <v>313.23723103561662</v>
      </c>
      <c r="R3321" s="99">
        <v>10.932924252555608</v>
      </c>
      <c r="S3321" s="99">
        <v>4501.3950094008705</v>
      </c>
      <c r="T3321" s="99">
        <v>123.00123988166972</v>
      </c>
      <c r="U3321" s="99">
        <v>2013.0214129019337</v>
      </c>
      <c r="V3321" s="99">
        <v>11248.220354952336</v>
      </c>
      <c r="W3321" s="99">
        <v>1575.3829525109525</v>
      </c>
      <c r="X3321" s="99">
        <v>14959.625960246893</v>
      </c>
      <c r="Y3321" s="99">
        <v>1077.5212718989162</v>
      </c>
      <c r="Z3321" s="99">
        <v>18.032885083269669</v>
      </c>
      <c r="AA3321" s="99">
        <v>1095.554156982186</v>
      </c>
      <c r="AB3321" s="99">
        <v>14.05439193821228</v>
      </c>
      <c r="AC3321" s="99">
        <v>8.6624378151500867</v>
      </c>
      <c r="AD3321" s="99">
        <v>1.8673438615489835</v>
      </c>
    </row>
    <row r="3322" spans="4:30" hidden="1" outlineLevel="1" x14ac:dyDescent="0.2">
      <c r="D3322" s="86"/>
      <c r="F3322" s="91" t="s">
        <v>226</v>
      </c>
      <c r="G3322" s="86" t="s">
        <v>687</v>
      </c>
      <c r="H3322" s="92">
        <v>0</v>
      </c>
      <c r="I3322" s="99">
        <v>0</v>
      </c>
      <c r="J3322" s="99">
        <v>0</v>
      </c>
      <c r="K3322" s="99">
        <v>0</v>
      </c>
      <c r="L3322" s="99">
        <v>0</v>
      </c>
      <c r="M3322" s="99">
        <v>0</v>
      </c>
      <c r="N3322" s="99">
        <v>0</v>
      </c>
      <c r="O3322" s="99">
        <v>0</v>
      </c>
      <c r="P3322" s="99">
        <v>0</v>
      </c>
      <c r="Q3322" s="99">
        <v>0</v>
      </c>
      <c r="R3322" s="99">
        <v>0</v>
      </c>
      <c r="S3322" s="99">
        <v>0</v>
      </c>
      <c r="T3322" s="99">
        <v>0</v>
      </c>
      <c r="U3322" s="99">
        <v>0</v>
      </c>
      <c r="V3322" s="99">
        <v>0</v>
      </c>
      <c r="W3322" s="99">
        <v>0</v>
      </c>
      <c r="X3322" s="99">
        <v>0</v>
      </c>
      <c r="Y3322" s="99">
        <v>0</v>
      </c>
      <c r="Z3322" s="99">
        <v>0</v>
      </c>
      <c r="AA3322" s="99">
        <v>0</v>
      </c>
      <c r="AB3322" s="99">
        <v>0</v>
      </c>
      <c r="AC3322" s="99">
        <v>0</v>
      </c>
      <c r="AD3322" s="99">
        <v>0</v>
      </c>
    </row>
    <row r="3323" spans="4:30" hidden="1" outlineLevel="1" x14ac:dyDescent="0.2">
      <c r="D3323" s="86"/>
      <c r="F3323" s="91" t="s">
        <v>226</v>
      </c>
      <c r="G3323" s="86" t="s">
        <v>686</v>
      </c>
      <c r="H3323" s="92">
        <v>0</v>
      </c>
      <c r="I3323" s="99">
        <v>0</v>
      </c>
      <c r="J3323" s="99">
        <v>0</v>
      </c>
      <c r="K3323" s="99">
        <v>0</v>
      </c>
      <c r="L3323" s="99">
        <v>0</v>
      </c>
      <c r="M3323" s="99">
        <v>0</v>
      </c>
      <c r="N3323" s="99">
        <v>0</v>
      </c>
      <c r="O3323" s="99">
        <v>0</v>
      </c>
      <c r="P3323" s="99">
        <v>0</v>
      </c>
      <c r="Q3323" s="99">
        <v>0</v>
      </c>
      <c r="R3323" s="99">
        <v>0</v>
      </c>
      <c r="S3323" s="99">
        <v>0</v>
      </c>
      <c r="T3323" s="99">
        <v>0</v>
      </c>
      <c r="U3323" s="99">
        <v>0</v>
      </c>
      <c r="V3323" s="99">
        <v>0</v>
      </c>
      <c r="W3323" s="99">
        <v>0</v>
      </c>
      <c r="X3323" s="99">
        <v>0</v>
      </c>
      <c r="Y3323" s="99">
        <v>0</v>
      </c>
      <c r="Z3323" s="99">
        <v>0</v>
      </c>
      <c r="AA3323" s="99">
        <v>0</v>
      </c>
      <c r="AB3323" s="99">
        <v>0</v>
      </c>
      <c r="AC3323" s="99">
        <v>0</v>
      </c>
      <c r="AD3323" s="99">
        <v>0</v>
      </c>
    </row>
    <row r="3324" spans="4:30" hidden="1" outlineLevel="1" x14ac:dyDescent="0.2">
      <c r="D3324" s="86"/>
      <c r="F3324" s="91" t="s">
        <v>226</v>
      </c>
      <c r="G3324" s="86" t="s">
        <v>685</v>
      </c>
      <c r="H3324" s="92">
        <v>0</v>
      </c>
      <c r="I3324" s="99">
        <v>0</v>
      </c>
      <c r="J3324" s="99">
        <v>0</v>
      </c>
      <c r="K3324" s="99">
        <v>0</v>
      </c>
      <c r="L3324" s="99">
        <v>0</v>
      </c>
      <c r="M3324" s="99">
        <v>0</v>
      </c>
      <c r="N3324" s="99">
        <v>0</v>
      </c>
      <c r="O3324" s="99">
        <v>0</v>
      </c>
      <c r="P3324" s="99">
        <v>0</v>
      </c>
      <c r="Q3324" s="99">
        <v>0</v>
      </c>
      <c r="R3324" s="99">
        <v>0</v>
      </c>
      <c r="S3324" s="99">
        <v>0</v>
      </c>
      <c r="T3324" s="99">
        <v>0</v>
      </c>
      <c r="U3324" s="99">
        <v>0</v>
      </c>
      <c r="V3324" s="99">
        <v>0</v>
      </c>
      <c r="W3324" s="99">
        <v>0</v>
      </c>
      <c r="X3324" s="99">
        <v>0</v>
      </c>
      <c r="Y3324" s="99">
        <v>0</v>
      </c>
      <c r="Z3324" s="99">
        <v>0</v>
      </c>
      <c r="AA3324" s="99">
        <v>0</v>
      </c>
      <c r="AB3324" s="99">
        <v>0</v>
      </c>
      <c r="AC3324" s="99">
        <v>0</v>
      </c>
      <c r="AD3324" s="99">
        <v>0</v>
      </c>
    </row>
    <row r="3325" spans="4:30" hidden="1" outlineLevel="1" x14ac:dyDescent="0.2">
      <c r="D3325" s="86"/>
      <c r="F3325" s="91" t="s">
        <v>226</v>
      </c>
      <c r="G3325" s="86" t="s">
        <v>684</v>
      </c>
      <c r="H3325" s="92">
        <v>289414.20100921608</v>
      </c>
      <c r="I3325" s="99">
        <v>193427.85420276097</v>
      </c>
      <c r="J3325" s="99">
        <v>9117.6840965598039</v>
      </c>
      <c r="K3325" s="99">
        <v>33106.870537529736</v>
      </c>
      <c r="L3325" s="99">
        <v>1023.1745690105635</v>
      </c>
      <c r="M3325" s="99">
        <v>0</v>
      </c>
      <c r="N3325" s="99">
        <v>34130.045106540296</v>
      </c>
      <c r="O3325" s="99">
        <v>24824.366316957265</v>
      </c>
      <c r="P3325" s="99">
        <v>4623.5398970646283</v>
      </c>
      <c r="Q3325" s="99">
        <v>0</v>
      </c>
      <c r="R3325" s="99">
        <v>0</v>
      </c>
      <c r="S3325" s="99">
        <v>29447.906214021892</v>
      </c>
      <c r="T3325" s="99">
        <v>884.97336110546428</v>
      </c>
      <c r="U3325" s="99">
        <v>14272.617756110712</v>
      </c>
      <c r="V3325" s="99">
        <v>0</v>
      </c>
      <c r="W3325" s="99">
        <v>0</v>
      </c>
      <c r="X3325" s="99">
        <v>15157.591117216176</v>
      </c>
      <c r="Y3325" s="99">
        <v>7485.687263584523</v>
      </c>
      <c r="Z3325" s="99">
        <v>124.89056637453105</v>
      </c>
      <c r="AA3325" s="99">
        <v>7610.5778299590538</v>
      </c>
      <c r="AB3325" s="99">
        <v>101.18228515329481</v>
      </c>
      <c r="AC3325" s="99">
        <v>346.63645172344951</v>
      </c>
      <c r="AD3325" s="99">
        <v>74.723705281073805</v>
      </c>
    </row>
    <row r="3326" spans="4:30" hidden="1" outlineLevel="1" x14ac:dyDescent="0.2">
      <c r="D3326" s="86"/>
      <c r="F3326" s="91" t="s">
        <v>226</v>
      </c>
      <c r="G3326" s="86" t="s">
        <v>683</v>
      </c>
      <c r="H3326" s="92">
        <v>152429.58288742058</v>
      </c>
      <c r="I3326" s="99">
        <v>113971.82039228574</v>
      </c>
      <c r="J3326" s="99">
        <v>5494.6177849991554</v>
      </c>
      <c r="K3326" s="99">
        <v>16579.551670226345</v>
      </c>
      <c r="L3326" s="99">
        <v>0</v>
      </c>
      <c r="M3326" s="99">
        <v>0</v>
      </c>
      <c r="N3326" s="99">
        <v>16579.551670226345</v>
      </c>
      <c r="O3326" s="99">
        <v>10564.554855829872</v>
      </c>
      <c r="P3326" s="99">
        <v>0</v>
      </c>
      <c r="Q3326" s="99">
        <v>0</v>
      </c>
      <c r="R3326" s="99">
        <v>0</v>
      </c>
      <c r="S3326" s="99">
        <v>10564.554855829872</v>
      </c>
      <c r="T3326" s="99">
        <v>285.64340027686904</v>
      </c>
      <c r="U3326" s="99">
        <v>0</v>
      </c>
      <c r="V3326" s="99">
        <v>0</v>
      </c>
      <c r="W3326" s="99">
        <v>0</v>
      </c>
      <c r="X3326" s="99">
        <v>285.64340027686904</v>
      </c>
      <c r="Y3326" s="99">
        <v>3896.67365248841</v>
      </c>
      <c r="Z3326" s="99">
        <v>0</v>
      </c>
      <c r="AA3326" s="99">
        <v>3896.67365248841</v>
      </c>
      <c r="AB3326" s="99">
        <v>40.435907843186534</v>
      </c>
      <c r="AC3326" s="99">
        <v>1372.9545939986572</v>
      </c>
      <c r="AD3326" s="99">
        <v>223.33062947236871</v>
      </c>
    </row>
    <row r="3327" spans="4:30" hidden="1" outlineLevel="1" x14ac:dyDescent="0.2">
      <c r="D3327" s="86"/>
      <c r="F3327" s="91" t="s">
        <v>226</v>
      </c>
      <c r="G3327" s="86" t="s">
        <v>682</v>
      </c>
      <c r="H3327" s="92">
        <v>0</v>
      </c>
      <c r="I3327" s="99">
        <v>0</v>
      </c>
      <c r="J3327" s="99">
        <v>0</v>
      </c>
      <c r="K3327" s="99">
        <v>0</v>
      </c>
      <c r="L3327" s="99">
        <v>0</v>
      </c>
      <c r="M3327" s="99">
        <v>0</v>
      </c>
      <c r="N3327" s="99">
        <v>0</v>
      </c>
      <c r="O3327" s="99">
        <v>0</v>
      </c>
      <c r="P3327" s="99">
        <v>0</v>
      </c>
      <c r="Q3327" s="99">
        <v>0</v>
      </c>
      <c r="R3327" s="99">
        <v>0</v>
      </c>
      <c r="S3327" s="99">
        <v>0</v>
      </c>
      <c r="T3327" s="99">
        <v>0</v>
      </c>
      <c r="U3327" s="99">
        <v>0</v>
      </c>
      <c r="V3327" s="99">
        <v>0</v>
      </c>
      <c r="W3327" s="99">
        <v>0</v>
      </c>
      <c r="X3327" s="99">
        <v>0</v>
      </c>
      <c r="Y3327" s="99">
        <v>0</v>
      </c>
      <c r="Z3327" s="99">
        <v>0</v>
      </c>
      <c r="AA3327" s="99">
        <v>0</v>
      </c>
      <c r="AB3327" s="99">
        <v>0</v>
      </c>
      <c r="AC3327" s="99">
        <v>0</v>
      </c>
      <c r="AD3327" s="99">
        <v>0</v>
      </c>
    </row>
    <row r="3328" spans="4:30" hidden="1" outlineLevel="1" x14ac:dyDescent="0.2">
      <c r="D3328" s="86"/>
      <c r="F3328" s="91" t="s">
        <v>226</v>
      </c>
      <c r="G3328" s="86" t="s">
        <v>681</v>
      </c>
      <c r="H3328" s="92">
        <v>71623.216103363287</v>
      </c>
      <c r="I3328" s="99">
        <v>32599.831374134508</v>
      </c>
      <c r="J3328" s="99">
        <v>8775.6822169012721</v>
      </c>
      <c r="K3328" s="99">
        <v>2489.3603825273226</v>
      </c>
      <c r="L3328" s="99">
        <v>823.39466724002409</v>
      </c>
      <c r="M3328" s="99">
        <v>133.74571448764365</v>
      </c>
      <c r="N3328" s="99">
        <v>3446.5007642549899</v>
      </c>
      <c r="O3328" s="99">
        <v>718.83498405705575</v>
      </c>
      <c r="P3328" s="99">
        <v>213.79061641562302</v>
      </c>
      <c r="Q3328" s="99">
        <v>465.98981437563123</v>
      </c>
      <c r="R3328" s="99">
        <v>81.899467005172312</v>
      </c>
      <c r="S3328" s="99">
        <v>1480.5148818534824</v>
      </c>
      <c r="T3328" s="99">
        <v>4.9457811223307351</v>
      </c>
      <c r="U3328" s="99">
        <v>126.82495901087472</v>
      </c>
      <c r="V3328" s="99">
        <v>685.27866486072753</v>
      </c>
      <c r="W3328" s="99">
        <v>122.84945228145888</v>
      </c>
      <c r="X3328" s="99">
        <v>939.89885727539183</v>
      </c>
      <c r="Y3328" s="99">
        <v>199.06605364475948</v>
      </c>
      <c r="Z3328" s="99">
        <v>3.6235270962477792</v>
      </c>
      <c r="AA3328" s="99">
        <v>202.68958074100726</v>
      </c>
      <c r="AB3328" s="99">
        <v>3.6734764415010281</v>
      </c>
      <c r="AC3328" s="99">
        <v>21576.298602886167</v>
      </c>
      <c r="AD3328" s="99">
        <v>2598.1263488749573</v>
      </c>
    </row>
    <row r="3329" spans="4:30" collapsed="1" x14ac:dyDescent="0.2">
      <c r="D3329" s="86" t="s">
        <v>422</v>
      </c>
      <c r="E3329" s="102">
        <v>513467</v>
      </c>
      <c r="F3329" s="104" t="s">
        <v>226</v>
      </c>
      <c r="G3329" s="86" t="s">
        <v>679</v>
      </c>
      <c r="H3329" s="92">
        <v>513466.99999999994</v>
      </c>
      <c r="I3329" s="99">
        <v>339999.50596918119</v>
      </c>
      <c r="J3329" s="99">
        <v>23387.984098460234</v>
      </c>
      <c r="K3329" s="99">
        <v>52175.782590283408</v>
      </c>
      <c r="L3329" s="99">
        <v>1846.5692362505874</v>
      </c>
      <c r="M3329" s="99">
        <v>133.74571448764365</v>
      </c>
      <c r="N3329" s="99">
        <v>54156.097541021642</v>
      </c>
      <c r="O3329" s="99">
        <v>36107.756156844196</v>
      </c>
      <c r="P3329" s="99">
        <v>4837.3305134802513</v>
      </c>
      <c r="Q3329" s="99">
        <v>465.98981437563123</v>
      </c>
      <c r="R3329" s="99">
        <v>81.899467005172312</v>
      </c>
      <c r="S3329" s="99">
        <v>41492.975951705244</v>
      </c>
      <c r="T3329" s="99">
        <v>1175.562542504664</v>
      </c>
      <c r="U3329" s="99">
        <v>14399.442715121586</v>
      </c>
      <c r="V3329" s="99">
        <v>685.27866486072753</v>
      </c>
      <c r="W3329" s="99">
        <v>122.84945228145888</v>
      </c>
      <c r="X3329" s="99">
        <v>16383.133374768435</v>
      </c>
      <c r="Y3329" s="99">
        <v>11581.426969717691</v>
      </c>
      <c r="Z3329" s="99">
        <v>128.51409347077882</v>
      </c>
      <c r="AA3329" s="99">
        <v>11709.941063188471</v>
      </c>
      <c r="AB3329" s="99">
        <v>145.29166943798236</v>
      </c>
      <c r="AC3329" s="99">
        <v>23295.88964860827</v>
      </c>
      <c r="AD3329" s="99">
        <v>2896.1806836283999</v>
      </c>
    </row>
    <row r="3330" spans="4:30" hidden="1" outlineLevel="1" x14ac:dyDescent="0.2">
      <c r="D3330" s="86"/>
      <c r="F3330" s="91" t="s">
        <v>225</v>
      </c>
      <c r="G3330" s="86" t="s">
        <v>687</v>
      </c>
      <c r="H3330" s="92">
        <v>37053.247639489804</v>
      </c>
      <c r="I3330" s="99">
        <v>18251.79952839997</v>
      </c>
      <c r="J3330" s="99">
        <v>902.25166845655747</v>
      </c>
      <c r="K3330" s="99">
        <v>3304.8961528047353</v>
      </c>
      <c r="L3330" s="99">
        <v>104.02639719446537</v>
      </c>
      <c r="M3330" s="99">
        <v>9.7552626618612077</v>
      </c>
      <c r="N3330" s="99">
        <v>3418.677812661062</v>
      </c>
      <c r="O3330" s="99">
        <v>2512.2351882987427</v>
      </c>
      <c r="P3330" s="99">
        <v>468.10260690979544</v>
      </c>
      <c r="Q3330" s="99">
        <v>211.52685199177122</v>
      </c>
      <c r="R3330" s="99">
        <v>9.5121260874563323</v>
      </c>
      <c r="S3330" s="99">
        <v>3201.3767732877659</v>
      </c>
      <c r="T3330" s="99">
        <v>87.75880981265847</v>
      </c>
      <c r="U3330" s="99">
        <v>1436.1579700764057</v>
      </c>
      <c r="V3330" s="99">
        <v>7590.1352256582959</v>
      </c>
      <c r="W3330" s="99">
        <v>1370.652620849409</v>
      </c>
      <c r="X3330" s="99">
        <v>10484.70462639677</v>
      </c>
      <c r="Y3330" s="99">
        <v>771.50343991044156</v>
      </c>
      <c r="Z3330" s="99">
        <v>12.922387714676917</v>
      </c>
      <c r="AA3330" s="99">
        <v>784.42582762511847</v>
      </c>
      <c r="AB3330" s="99">
        <v>10.01140266256278</v>
      </c>
      <c r="AC3330" s="99">
        <v>0</v>
      </c>
      <c r="AD3330" s="99">
        <v>0</v>
      </c>
    </row>
    <row r="3331" spans="4:30" hidden="1" outlineLevel="1" x14ac:dyDescent="0.2">
      <c r="D3331" s="86"/>
      <c r="F3331" s="91" t="s">
        <v>225</v>
      </c>
      <c r="G3331" s="86" t="s">
        <v>686</v>
      </c>
      <c r="H3331" s="92">
        <v>135.38582882053282</v>
      </c>
      <c r="I3331" s="99">
        <v>66.688756425904046</v>
      </c>
      <c r="J3331" s="99">
        <v>3.2966635239960724</v>
      </c>
      <c r="K3331" s="99">
        <v>12.075489554022269</v>
      </c>
      <c r="L3331" s="99">
        <v>0.38009353836981419</v>
      </c>
      <c r="M3331" s="99">
        <v>3.5643955792703685E-2</v>
      </c>
      <c r="N3331" s="99">
        <v>12.491227048184788</v>
      </c>
      <c r="O3331" s="99">
        <v>9.1792505334254635</v>
      </c>
      <c r="P3331" s="99">
        <v>1.7103618021863456</v>
      </c>
      <c r="Q3331" s="99">
        <v>0.77288065147043161</v>
      </c>
      <c r="R3331" s="99">
        <v>3.4755578963696465E-2</v>
      </c>
      <c r="S3331" s="99">
        <v>11.697248566045937</v>
      </c>
      <c r="T3331" s="99">
        <v>0.3206547323028085</v>
      </c>
      <c r="U3331" s="99">
        <v>5.2474600603912238</v>
      </c>
      <c r="V3331" s="99">
        <v>27.732973864630981</v>
      </c>
      <c r="W3331" s="99">
        <v>5.0081154263240135</v>
      </c>
      <c r="X3331" s="99">
        <v>38.309204083649021</v>
      </c>
      <c r="Y3331" s="99">
        <v>2.8189332731754435</v>
      </c>
      <c r="Z3331" s="99">
        <v>4.7216054800747136E-2</v>
      </c>
      <c r="AA3331" s="99">
        <v>2.8661493279761907</v>
      </c>
      <c r="AB3331" s="99">
        <v>3.6579844776753648E-2</v>
      </c>
      <c r="AC3331" s="99">
        <v>0</v>
      </c>
      <c r="AD3331" s="99">
        <v>0</v>
      </c>
    </row>
    <row r="3332" spans="4:30" hidden="1" outlineLevel="1" x14ac:dyDescent="0.2">
      <c r="D3332" s="86"/>
      <c r="F3332" s="91" t="s">
        <v>225</v>
      </c>
      <c r="G3332" s="86" t="s">
        <v>685</v>
      </c>
      <c r="H3332" s="92">
        <v>29.779266727268606</v>
      </c>
      <c r="I3332" s="99">
        <v>14.498555127887316</v>
      </c>
      <c r="J3332" s="99">
        <v>0.69971923683372172</v>
      </c>
      <c r="K3332" s="99">
        <v>2.5455443705608545</v>
      </c>
      <c r="L3332" s="99">
        <v>7.8629470559902798E-2</v>
      </c>
      <c r="M3332" s="99">
        <v>9.7928847128890759E-3</v>
      </c>
      <c r="N3332" s="99">
        <v>2.6339667258336465</v>
      </c>
      <c r="O3332" s="99">
        <v>1.9231985583464588</v>
      </c>
      <c r="P3332" s="99">
        <v>0.35752036886262911</v>
      </c>
      <c r="Q3332" s="99">
        <v>0.21272887946637117</v>
      </c>
      <c r="R3332" s="99">
        <v>0</v>
      </c>
      <c r="S3332" s="99">
        <v>2.4934478066754591</v>
      </c>
      <c r="T3332" s="99">
        <v>6.7154791423548077E-2</v>
      </c>
      <c r="U3332" s="99">
        <v>1.09936227727308</v>
      </c>
      <c r="V3332" s="99">
        <v>7.658908605158758</v>
      </c>
      <c r="W3332" s="99">
        <v>0</v>
      </c>
      <c r="X3332" s="99">
        <v>8.8254256738553867</v>
      </c>
      <c r="Y3332" s="99">
        <v>0.578826421051994</v>
      </c>
      <c r="Z3332" s="99">
        <v>9.6490521645185793E-3</v>
      </c>
      <c r="AA3332" s="99">
        <v>0.58847547321651261</v>
      </c>
      <c r="AB3332" s="99">
        <v>7.7294384919026782E-3</v>
      </c>
      <c r="AC3332" s="99">
        <v>2.6281743261546954E-2</v>
      </c>
      <c r="AD3332" s="99">
        <v>5.6655012131138459E-3</v>
      </c>
    </row>
    <row r="3333" spans="4:30" hidden="1" outlineLevel="1" x14ac:dyDescent="0.2">
      <c r="D3333" s="86"/>
      <c r="F3333" s="91" t="s">
        <v>225</v>
      </c>
      <c r="G3333" s="86" t="s">
        <v>684</v>
      </c>
      <c r="H3333" s="92">
        <v>19079.530876085999</v>
      </c>
      <c r="I3333" s="99">
        <v>12751.664236542145</v>
      </c>
      <c r="J3333" s="99">
        <v>601.08016342007886</v>
      </c>
      <c r="K3333" s="99">
        <v>2182.5589636883988</v>
      </c>
      <c r="L3333" s="99">
        <v>67.45242877850832</v>
      </c>
      <c r="M3333" s="99">
        <v>0</v>
      </c>
      <c r="N3333" s="99">
        <v>2250.0113924669072</v>
      </c>
      <c r="O3333" s="99">
        <v>1636.5377440776415</v>
      </c>
      <c r="P3333" s="99">
        <v>304.80526496366008</v>
      </c>
      <c r="Q3333" s="99">
        <v>0</v>
      </c>
      <c r="R3333" s="99">
        <v>0</v>
      </c>
      <c r="S3333" s="99">
        <v>1941.3430090413017</v>
      </c>
      <c r="T3333" s="99">
        <v>58.34156205481996</v>
      </c>
      <c r="U3333" s="99">
        <v>940.91737796797395</v>
      </c>
      <c r="V3333" s="99">
        <v>0</v>
      </c>
      <c r="W3333" s="99">
        <v>0</v>
      </c>
      <c r="X3333" s="99">
        <v>999.25894002279392</v>
      </c>
      <c r="Y3333" s="99">
        <v>493.49133793796329</v>
      </c>
      <c r="Z3333" s="99">
        <v>8.2333672949201802</v>
      </c>
      <c r="AA3333" s="99">
        <v>501.72470523288348</v>
      </c>
      <c r="AB3333" s="99">
        <v>6.6704070738869943</v>
      </c>
      <c r="AC3333" s="99">
        <v>22.851887918325907</v>
      </c>
      <c r="AD3333" s="99">
        <v>4.9261343676787961</v>
      </c>
    </row>
    <row r="3334" spans="4:30" hidden="1" outlineLevel="1" x14ac:dyDescent="0.2">
      <c r="D3334" s="86"/>
      <c r="F3334" s="91" t="s">
        <v>225</v>
      </c>
      <c r="G3334" s="86" t="s">
        <v>683</v>
      </c>
      <c r="H3334" s="92">
        <v>7874.3570631978782</v>
      </c>
      <c r="I3334" s="99">
        <v>5887.6682065996674</v>
      </c>
      <c r="J3334" s="99">
        <v>283.84636069519411</v>
      </c>
      <c r="K3334" s="99">
        <v>856.4827596197207</v>
      </c>
      <c r="L3334" s="99">
        <v>0</v>
      </c>
      <c r="M3334" s="99">
        <v>0</v>
      </c>
      <c r="N3334" s="99">
        <v>856.4827596197207</v>
      </c>
      <c r="O3334" s="99">
        <v>545.75414806446099</v>
      </c>
      <c r="P3334" s="99">
        <v>0</v>
      </c>
      <c r="Q3334" s="99">
        <v>0</v>
      </c>
      <c r="R3334" s="99">
        <v>0</v>
      </c>
      <c r="S3334" s="99">
        <v>545.75414806446099</v>
      </c>
      <c r="T3334" s="99">
        <v>14.756047244367576</v>
      </c>
      <c r="U3334" s="99">
        <v>0</v>
      </c>
      <c r="V3334" s="99">
        <v>0</v>
      </c>
      <c r="W3334" s="99">
        <v>0</v>
      </c>
      <c r="X3334" s="99">
        <v>14.756047244367576</v>
      </c>
      <c r="Y3334" s="99">
        <v>201.29819367879008</v>
      </c>
      <c r="Z3334" s="99">
        <v>0</v>
      </c>
      <c r="AA3334" s="99">
        <v>201.29819367879008</v>
      </c>
      <c r="AB3334" s="99">
        <v>2.088877831326081</v>
      </c>
      <c r="AC3334" s="99">
        <v>70.925436519025567</v>
      </c>
      <c r="AD3334" s="99">
        <v>11.53703294532405</v>
      </c>
    </row>
    <row r="3335" spans="4:30" hidden="1" outlineLevel="1" x14ac:dyDescent="0.2">
      <c r="D3335" s="86"/>
      <c r="F3335" s="91" t="s">
        <v>225</v>
      </c>
      <c r="G3335" s="86" t="s">
        <v>682</v>
      </c>
      <c r="H3335" s="92">
        <v>9754.4360444271497</v>
      </c>
      <c r="I3335" s="99">
        <v>3660.1286392737507</v>
      </c>
      <c r="J3335" s="99">
        <v>237.19998682489228</v>
      </c>
      <c r="K3335" s="99">
        <v>795.83166916106859</v>
      </c>
      <c r="L3335" s="99">
        <v>25.293337169581402</v>
      </c>
      <c r="M3335" s="99">
        <v>2.3317500026131057</v>
      </c>
      <c r="N3335" s="99">
        <v>823.45675633326312</v>
      </c>
      <c r="O3335" s="99">
        <v>725.57083721940114</v>
      </c>
      <c r="P3335" s="99">
        <v>134.50687202889759</v>
      </c>
      <c r="Q3335" s="99">
        <v>61.11647982186993</v>
      </c>
      <c r="R3335" s="99">
        <v>2.8317794218021555</v>
      </c>
      <c r="S3335" s="99">
        <v>924.02596849197084</v>
      </c>
      <c r="T3335" s="99">
        <v>27.805249436232291</v>
      </c>
      <c r="U3335" s="99">
        <v>488.21852562292668</v>
      </c>
      <c r="V3335" s="99">
        <v>2771.9020904738431</v>
      </c>
      <c r="W3335" s="99">
        <v>525.89470199641642</v>
      </c>
      <c r="X3335" s="99">
        <v>3813.8205675294184</v>
      </c>
      <c r="Y3335" s="99">
        <v>196.57901102519776</v>
      </c>
      <c r="Z3335" s="99">
        <v>3.1999929221792813</v>
      </c>
      <c r="AA3335" s="99">
        <v>199.77900394737705</v>
      </c>
      <c r="AB3335" s="99">
        <v>3.5693346960273482</v>
      </c>
      <c r="AC3335" s="99">
        <v>77.182083172395593</v>
      </c>
      <c r="AD3335" s="99">
        <v>15.273704158052178</v>
      </c>
    </row>
    <row r="3336" spans="4:30" hidden="1" outlineLevel="1" x14ac:dyDescent="0.2">
      <c r="D3336" s="86"/>
      <c r="F3336" s="91" t="s">
        <v>225</v>
      </c>
      <c r="G3336" s="86" t="s">
        <v>681</v>
      </c>
      <c r="H3336" s="92">
        <v>7352.2632812513812</v>
      </c>
      <c r="I3336" s="99">
        <v>5253.199410323411</v>
      </c>
      <c r="J3336" s="99">
        <v>898.9953973068416</v>
      </c>
      <c r="K3336" s="99">
        <v>258.86222158517523</v>
      </c>
      <c r="L3336" s="99">
        <v>43.272164106296579</v>
      </c>
      <c r="M3336" s="99">
        <v>6.8367944180060789</v>
      </c>
      <c r="N3336" s="99">
        <v>308.97118010947793</v>
      </c>
      <c r="O3336" s="99">
        <v>48.30429544901839</v>
      </c>
      <c r="P3336" s="99">
        <v>12.405881193096862</v>
      </c>
      <c r="Q3336" s="99">
        <v>23.728578831591552</v>
      </c>
      <c r="R3336" s="99">
        <v>4.1414596604685689</v>
      </c>
      <c r="S3336" s="99">
        <v>88.580215134175376</v>
      </c>
      <c r="T3336" s="99">
        <v>0.33594439110976609</v>
      </c>
      <c r="U3336" s="99">
        <v>7.38560520573186</v>
      </c>
      <c r="V3336" s="99">
        <v>34.91372105085992</v>
      </c>
      <c r="W3336" s="99">
        <v>6.2145031929986994</v>
      </c>
      <c r="X3336" s="99">
        <v>48.849773840700244</v>
      </c>
      <c r="Y3336" s="99">
        <v>13.22098447969549</v>
      </c>
      <c r="Z3336" s="99">
        <v>0.20945672746075344</v>
      </c>
      <c r="AA3336" s="99">
        <v>13.430441207156244</v>
      </c>
      <c r="AB3336" s="99">
        <v>0.37673112852613605</v>
      </c>
      <c r="AC3336" s="99">
        <v>579.80131617626603</v>
      </c>
      <c r="AD3336" s="99">
        <v>160.05881602482748</v>
      </c>
    </row>
    <row r="3337" spans="4:30" collapsed="1" x14ac:dyDescent="0.2">
      <c r="D3337" s="86" t="s">
        <v>421</v>
      </c>
      <c r="E3337" s="102">
        <v>81279</v>
      </c>
      <c r="F3337" s="104" t="s">
        <v>225</v>
      </c>
      <c r="G3337" s="86" t="s">
        <v>679</v>
      </c>
      <c r="H3337" s="92">
        <v>81278.999999999985</v>
      </c>
      <c r="I3337" s="99">
        <v>45885.64733269273</v>
      </c>
      <c r="J3337" s="99">
        <v>2927.3699594643945</v>
      </c>
      <c r="K3337" s="99">
        <v>7413.2528007836827</v>
      </c>
      <c r="L3337" s="99">
        <v>240.50305025778141</v>
      </c>
      <c r="M3337" s="99">
        <v>18.969243922985985</v>
      </c>
      <c r="N3337" s="99">
        <v>7672.7250949644495</v>
      </c>
      <c r="O3337" s="99">
        <v>5479.5046622010359</v>
      </c>
      <c r="P3337" s="99">
        <v>921.88850726649889</v>
      </c>
      <c r="Q3337" s="99">
        <v>297.35752017616949</v>
      </c>
      <c r="R3337" s="99">
        <v>16.520120748690754</v>
      </c>
      <c r="S3337" s="99">
        <v>6715.2708103923951</v>
      </c>
      <c r="T3337" s="99">
        <v>189.38542246291439</v>
      </c>
      <c r="U3337" s="99">
        <v>2879.0263012107025</v>
      </c>
      <c r="V3337" s="99">
        <v>10432.342919652789</v>
      </c>
      <c r="W3337" s="99">
        <v>1907.7699414651481</v>
      </c>
      <c r="X3337" s="99">
        <v>15408.524584791554</v>
      </c>
      <c r="Y3337" s="99">
        <v>1679.4907267263156</v>
      </c>
      <c r="Z3337" s="99">
        <v>24.622069766202401</v>
      </c>
      <c r="AA3337" s="99">
        <v>1704.1127964925181</v>
      </c>
      <c r="AB3337" s="99">
        <v>22.761062675597994</v>
      </c>
      <c r="AC3337" s="99">
        <v>750.78700552927455</v>
      </c>
      <c r="AD3337" s="99">
        <v>191.80135299709562</v>
      </c>
    </row>
    <row r="3338" spans="4:30" hidden="1" outlineLevel="1" x14ac:dyDescent="0.2">
      <c r="D3338" s="86"/>
      <c r="F3338" s="91" t="s">
        <v>224</v>
      </c>
      <c r="G3338" s="86" t="s">
        <v>687</v>
      </c>
      <c r="H3338" s="92">
        <v>-3818.0000000000009</v>
      </c>
      <c r="I3338" s="99">
        <v>-1880.6818575644456</v>
      </c>
      <c r="J3338" s="99">
        <v>-92.968824316922095</v>
      </c>
      <c r="K3338" s="99">
        <v>-340.53947535655811</v>
      </c>
      <c r="L3338" s="99">
        <v>-10.718973633641189</v>
      </c>
      <c r="M3338" s="99">
        <v>-1.0051910484437889</v>
      </c>
      <c r="N3338" s="99">
        <v>-352.26364003864313</v>
      </c>
      <c r="O3338" s="99">
        <v>-258.86297585159991</v>
      </c>
      <c r="P3338" s="99">
        <v>-48.233714101671879</v>
      </c>
      <c r="Q3338" s="99">
        <v>-21.795917290765793</v>
      </c>
      <c r="R3338" s="99">
        <v>-0.98013803689377077</v>
      </c>
      <c r="S3338" s="99">
        <v>-329.87274528093133</v>
      </c>
      <c r="T3338" s="99">
        <v>-9.0427467822721646</v>
      </c>
      <c r="U3338" s="99">
        <v>-147.98301037202194</v>
      </c>
      <c r="V3338" s="99">
        <v>-782.09436790848588</v>
      </c>
      <c r="W3338" s="99">
        <v>-141.23328020580229</v>
      </c>
      <c r="X3338" s="99">
        <v>-1080.3534052685823</v>
      </c>
      <c r="Y3338" s="99">
        <v>-79.496409120121726</v>
      </c>
      <c r="Z3338" s="99">
        <v>-1.331534465606584</v>
      </c>
      <c r="AA3338" s="99">
        <v>-80.827943585728306</v>
      </c>
      <c r="AB3338" s="99">
        <v>-1.0315839447478727</v>
      </c>
      <c r="AC3338" s="99">
        <v>0</v>
      </c>
      <c r="AD3338" s="99">
        <v>0</v>
      </c>
    </row>
    <row r="3339" spans="4:30" hidden="1" outlineLevel="1" x14ac:dyDescent="0.2">
      <c r="D3339" s="86"/>
      <c r="F3339" s="91" t="s">
        <v>224</v>
      </c>
      <c r="G3339" s="86" t="s">
        <v>686</v>
      </c>
      <c r="H3339" s="92">
        <v>0</v>
      </c>
      <c r="I3339" s="99">
        <v>0</v>
      </c>
      <c r="J3339" s="99">
        <v>0</v>
      </c>
      <c r="K3339" s="99">
        <v>0</v>
      </c>
      <c r="L3339" s="99">
        <v>0</v>
      </c>
      <c r="M3339" s="99">
        <v>0</v>
      </c>
      <c r="N3339" s="99">
        <v>0</v>
      </c>
      <c r="O3339" s="99">
        <v>0</v>
      </c>
      <c r="P3339" s="99">
        <v>0</v>
      </c>
      <c r="Q3339" s="99">
        <v>0</v>
      </c>
      <c r="R3339" s="99">
        <v>0</v>
      </c>
      <c r="S3339" s="99">
        <v>0</v>
      </c>
      <c r="T3339" s="99">
        <v>0</v>
      </c>
      <c r="U3339" s="99">
        <v>0</v>
      </c>
      <c r="V3339" s="99">
        <v>0</v>
      </c>
      <c r="W3339" s="99">
        <v>0</v>
      </c>
      <c r="X3339" s="99">
        <v>0</v>
      </c>
      <c r="Y3339" s="99">
        <v>0</v>
      </c>
      <c r="Z3339" s="99">
        <v>0</v>
      </c>
      <c r="AA3339" s="99">
        <v>0</v>
      </c>
      <c r="AB3339" s="99">
        <v>0</v>
      </c>
      <c r="AC3339" s="99">
        <v>0</v>
      </c>
      <c r="AD3339" s="99">
        <v>0</v>
      </c>
    </row>
    <row r="3340" spans="4:30" hidden="1" outlineLevel="1" x14ac:dyDescent="0.2">
      <c r="D3340" s="86"/>
      <c r="F3340" s="91" t="s">
        <v>224</v>
      </c>
      <c r="G3340" s="86" t="s">
        <v>685</v>
      </c>
      <c r="H3340" s="92">
        <v>0</v>
      </c>
      <c r="I3340" s="99">
        <v>0</v>
      </c>
      <c r="J3340" s="99">
        <v>0</v>
      </c>
      <c r="K3340" s="99">
        <v>0</v>
      </c>
      <c r="L3340" s="99">
        <v>0</v>
      </c>
      <c r="M3340" s="99">
        <v>0</v>
      </c>
      <c r="N3340" s="99">
        <v>0</v>
      </c>
      <c r="O3340" s="99">
        <v>0</v>
      </c>
      <c r="P3340" s="99">
        <v>0</v>
      </c>
      <c r="Q3340" s="99">
        <v>0</v>
      </c>
      <c r="R3340" s="99">
        <v>0</v>
      </c>
      <c r="S3340" s="99">
        <v>0</v>
      </c>
      <c r="T3340" s="99">
        <v>0</v>
      </c>
      <c r="U3340" s="99">
        <v>0</v>
      </c>
      <c r="V3340" s="99">
        <v>0</v>
      </c>
      <c r="W3340" s="99">
        <v>0</v>
      </c>
      <c r="X3340" s="99">
        <v>0</v>
      </c>
      <c r="Y3340" s="99">
        <v>0</v>
      </c>
      <c r="Z3340" s="99">
        <v>0</v>
      </c>
      <c r="AA3340" s="99">
        <v>0</v>
      </c>
      <c r="AB3340" s="99">
        <v>0</v>
      </c>
      <c r="AC3340" s="99">
        <v>0</v>
      </c>
      <c r="AD3340" s="99">
        <v>0</v>
      </c>
    </row>
    <row r="3341" spans="4:30" hidden="1" outlineLevel="1" x14ac:dyDescent="0.2">
      <c r="D3341" s="86"/>
      <c r="F3341" s="91" t="s">
        <v>224</v>
      </c>
      <c r="G3341" s="86" t="s">
        <v>684</v>
      </c>
      <c r="H3341" s="92">
        <v>0</v>
      </c>
      <c r="I3341" s="99">
        <v>0</v>
      </c>
      <c r="J3341" s="99">
        <v>0</v>
      </c>
      <c r="K3341" s="99">
        <v>0</v>
      </c>
      <c r="L3341" s="99">
        <v>0</v>
      </c>
      <c r="M3341" s="99">
        <v>0</v>
      </c>
      <c r="N3341" s="99">
        <v>0</v>
      </c>
      <c r="O3341" s="99">
        <v>0</v>
      </c>
      <c r="P3341" s="99">
        <v>0</v>
      </c>
      <c r="Q3341" s="99">
        <v>0</v>
      </c>
      <c r="R3341" s="99">
        <v>0</v>
      </c>
      <c r="S3341" s="99">
        <v>0</v>
      </c>
      <c r="T3341" s="99">
        <v>0</v>
      </c>
      <c r="U3341" s="99">
        <v>0</v>
      </c>
      <c r="V3341" s="99">
        <v>0</v>
      </c>
      <c r="W3341" s="99">
        <v>0</v>
      </c>
      <c r="X3341" s="99">
        <v>0</v>
      </c>
      <c r="Y3341" s="99">
        <v>0</v>
      </c>
      <c r="Z3341" s="99">
        <v>0</v>
      </c>
      <c r="AA3341" s="99">
        <v>0</v>
      </c>
      <c r="AB3341" s="99">
        <v>0</v>
      </c>
      <c r="AC3341" s="99">
        <v>0</v>
      </c>
      <c r="AD3341" s="99">
        <v>0</v>
      </c>
    </row>
    <row r="3342" spans="4:30" hidden="1" outlineLevel="1" x14ac:dyDescent="0.2">
      <c r="D3342" s="86"/>
      <c r="F3342" s="91" t="s">
        <v>224</v>
      </c>
      <c r="G3342" s="86" t="s">
        <v>683</v>
      </c>
      <c r="H3342" s="92">
        <v>0</v>
      </c>
      <c r="I3342" s="99">
        <v>0</v>
      </c>
      <c r="J3342" s="99">
        <v>0</v>
      </c>
      <c r="K3342" s="99">
        <v>0</v>
      </c>
      <c r="L3342" s="99">
        <v>0</v>
      </c>
      <c r="M3342" s="99">
        <v>0</v>
      </c>
      <c r="N3342" s="99">
        <v>0</v>
      </c>
      <c r="O3342" s="99">
        <v>0</v>
      </c>
      <c r="P3342" s="99">
        <v>0</v>
      </c>
      <c r="Q3342" s="99">
        <v>0</v>
      </c>
      <c r="R3342" s="99">
        <v>0</v>
      </c>
      <c r="S3342" s="99">
        <v>0</v>
      </c>
      <c r="T3342" s="99">
        <v>0</v>
      </c>
      <c r="U3342" s="99">
        <v>0</v>
      </c>
      <c r="V3342" s="99">
        <v>0</v>
      </c>
      <c r="W3342" s="99">
        <v>0</v>
      </c>
      <c r="X3342" s="99">
        <v>0</v>
      </c>
      <c r="Y3342" s="99">
        <v>0</v>
      </c>
      <c r="Z3342" s="99">
        <v>0</v>
      </c>
      <c r="AA3342" s="99">
        <v>0</v>
      </c>
      <c r="AB3342" s="99">
        <v>0</v>
      </c>
      <c r="AC3342" s="99">
        <v>0</v>
      </c>
      <c r="AD3342" s="99">
        <v>0</v>
      </c>
    </row>
    <row r="3343" spans="4:30" hidden="1" outlineLevel="1" x14ac:dyDescent="0.2">
      <c r="D3343" s="86"/>
      <c r="F3343" s="91" t="s">
        <v>224</v>
      </c>
      <c r="G3343" s="86" t="s">
        <v>682</v>
      </c>
      <c r="H3343" s="92">
        <v>0</v>
      </c>
      <c r="I3343" s="99">
        <v>0</v>
      </c>
      <c r="J3343" s="99">
        <v>0</v>
      </c>
      <c r="K3343" s="99">
        <v>0</v>
      </c>
      <c r="L3343" s="99">
        <v>0</v>
      </c>
      <c r="M3343" s="99">
        <v>0</v>
      </c>
      <c r="N3343" s="99">
        <v>0</v>
      </c>
      <c r="O3343" s="99">
        <v>0</v>
      </c>
      <c r="P3343" s="99">
        <v>0</v>
      </c>
      <c r="Q3343" s="99">
        <v>0</v>
      </c>
      <c r="R3343" s="99">
        <v>0</v>
      </c>
      <c r="S3343" s="99">
        <v>0</v>
      </c>
      <c r="T3343" s="99">
        <v>0</v>
      </c>
      <c r="U3343" s="99">
        <v>0</v>
      </c>
      <c r="V3343" s="99">
        <v>0</v>
      </c>
      <c r="W3343" s="99">
        <v>0</v>
      </c>
      <c r="X3343" s="99">
        <v>0</v>
      </c>
      <c r="Y3343" s="99">
        <v>0</v>
      </c>
      <c r="Z3343" s="99">
        <v>0</v>
      </c>
      <c r="AA3343" s="99">
        <v>0</v>
      </c>
      <c r="AB3343" s="99">
        <v>0</v>
      </c>
      <c r="AC3343" s="99">
        <v>0</v>
      </c>
      <c r="AD3343" s="99">
        <v>0</v>
      </c>
    </row>
    <row r="3344" spans="4:30" hidden="1" outlineLevel="1" x14ac:dyDescent="0.2">
      <c r="D3344" s="86"/>
      <c r="F3344" s="91" t="s">
        <v>224</v>
      </c>
      <c r="G3344" s="86" t="s">
        <v>681</v>
      </c>
      <c r="H3344" s="92">
        <v>0</v>
      </c>
      <c r="I3344" s="99">
        <v>0</v>
      </c>
      <c r="J3344" s="99">
        <v>0</v>
      </c>
      <c r="K3344" s="99">
        <v>0</v>
      </c>
      <c r="L3344" s="99">
        <v>0</v>
      </c>
      <c r="M3344" s="99">
        <v>0</v>
      </c>
      <c r="N3344" s="99">
        <v>0</v>
      </c>
      <c r="O3344" s="99">
        <v>0</v>
      </c>
      <c r="P3344" s="99">
        <v>0</v>
      </c>
      <c r="Q3344" s="99">
        <v>0</v>
      </c>
      <c r="R3344" s="99">
        <v>0</v>
      </c>
      <c r="S3344" s="99">
        <v>0</v>
      </c>
      <c r="T3344" s="99">
        <v>0</v>
      </c>
      <c r="U3344" s="99">
        <v>0</v>
      </c>
      <c r="V3344" s="99">
        <v>0</v>
      </c>
      <c r="W3344" s="99">
        <v>0</v>
      </c>
      <c r="X3344" s="99">
        <v>0</v>
      </c>
      <c r="Y3344" s="99">
        <v>0</v>
      </c>
      <c r="Z3344" s="99">
        <v>0</v>
      </c>
      <c r="AA3344" s="99">
        <v>0</v>
      </c>
      <c r="AB3344" s="99">
        <v>0</v>
      </c>
      <c r="AC3344" s="99">
        <v>0</v>
      </c>
      <c r="AD3344" s="99">
        <v>0</v>
      </c>
    </row>
    <row r="3345" spans="4:30" collapsed="1" x14ac:dyDescent="0.2">
      <c r="D3345" s="86" t="s">
        <v>419</v>
      </c>
      <c r="E3345" s="102">
        <v>-3818</v>
      </c>
      <c r="F3345" s="104" t="s">
        <v>224</v>
      </c>
      <c r="G3345" s="86" t="s">
        <v>679</v>
      </c>
      <c r="H3345" s="92">
        <v>-3818.0000000000009</v>
      </c>
      <c r="I3345" s="99">
        <v>-1880.6818575644456</v>
      </c>
      <c r="J3345" s="99">
        <v>-92.968824316922095</v>
      </c>
      <c r="K3345" s="99">
        <v>-340.53947535655811</v>
      </c>
      <c r="L3345" s="99">
        <v>-10.718973633641189</v>
      </c>
      <c r="M3345" s="99">
        <v>-1.0051910484437889</v>
      </c>
      <c r="N3345" s="99">
        <v>-352.26364003864313</v>
      </c>
      <c r="O3345" s="99">
        <v>-258.86297585159991</v>
      </c>
      <c r="P3345" s="99">
        <v>-48.233714101671879</v>
      </c>
      <c r="Q3345" s="99">
        <v>-21.795917290765793</v>
      </c>
      <c r="R3345" s="99">
        <v>-0.98013803689377077</v>
      </c>
      <c r="S3345" s="99">
        <v>-329.87274528093133</v>
      </c>
      <c r="T3345" s="99">
        <v>-9.0427467822721646</v>
      </c>
      <c r="U3345" s="99">
        <v>-147.98301037202194</v>
      </c>
      <c r="V3345" s="99">
        <v>-782.09436790848588</v>
      </c>
      <c r="W3345" s="99">
        <v>-141.23328020580229</v>
      </c>
      <c r="X3345" s="99">
        <v>-1080.3534052685823</v>
      </c>
      <c r="Y3345" s="99">
        <v>-79.496409120121726</v>
      </c>
      <c r="Z3345" s="99">
        <v>-1.331534465606584</v>
      </c>
      <c r="AA3345" s="99">
        <v>-80.827943585728306</v>
      </c>
      <c r="AB3345" s="99">
        <v>-1.0315839447478727</v>
      </c>
      <c r="AC3345" s="99">
        <v>0</v>
      </c>
      <c r="AD3345" s="99">
        <v>0</v>
      </c>
    </row>
    <row r="3346" spans="4:30" hidden="1" outlineLevel="1" x14ac:dyDescent="0.2">
      <c r="D3346" s="86"/>
      <c r="F3346" s="91" t="s">
        <v>201</v>
      </c>
      <c r="G3346" s="86" t="s">
        <v>687</v>
      </c>
      <c r="H3346" s="92">
        <v>-109494.99999999997</v>
      </c>
      <c r="I3346" s="99">
        <v>-53935.374540078286</v>
      </c>
      <c r="J3346" s="99">
        <v>-2666.2182866897283</v>
      </c>
      <c r="K3346" s="99">
        <v>-9766.2047810807544</v>
      </c>
      <c r="L3346" s="99">
        <v>-307.40545259705124</v>
      </c>
      <c r="M3346" s="99">
        <v>-28.827499698625616</v>
      </c>
      <c r="N3346" s="99">
        <v>-10102.437733376431</v>
      </c>
      <c r="O3346" s="99">
        <v>-7423.8348718886655</v>
      </c>
      <c r="P3346" s="99">
        <v>-1383.2767222531586</v>
      </c>
      <c r="Q3346" s="99">
        <v>-625.07699417296999</v>
      </c>
      <c r="R3346" s="99">
        <v>-28.10901371128428</v>
      </c>
      <c r="S3346" s="99">
        <v>-9460.2976020260794</v>
      </c>
      <c r="T3346" s="99">
        <v>-259.33356703113935</v>
      </c>
      <c r="U3346" s="99">
        <v>-4243.9496387335084</v>
      </c>
      <c r="V3346" s="99">
        <v>-22429.393089088429</v>
      </c>
      <c r="W3346" s="99">
        <v>-4050.3766412085679</v>
      </c>
      <c r="X3346" s="99">
        <v>-30983.052936061646</v>
      </c>
      <c r="Y3346" s="99">
        <v>-2279.8479090119758</v>
      </c>
      <c r="Z3346" s="99">
        <v>-38.186581014036889</v>
      </c>
      <c r="AA3346" s="99">
        <v>-2318.0344900260129</v>
      </c>
      <c r="AB3346" s="99">
        <v>-29.584411741793684</v>
      </c>
      <c r="AC3346" s="99">
        <v>0</v>
      </c>
      <c r="AD3346" s="99">
        <v>0</v>
      </c>
    </row>
    <row r="3347" spans="4:30" hidden="1" outlineLevel="1" x14ac:dyDescent="0.2">
      <c r="D3347" s="86"/>
      <c r="F3347" s="91" t="s">
        <v>201</v>
      </c>
      <c r="G3347" s="86" t="s">
        <v>686</v>
      </c>
      <c r="H3347" s="92">
        <v>0</v>
      </c>
      <c r="I3347" s="99">
        <v>0</v>
      </c>
      <c r="J3347" s="99">
        <v>0</v>
      </c>
      <c r="K3347" s="99">
        <v>0</v>
      </c>
      <c r="L3347" s="99">
        <v>0</v>
      </c>
      <c r="M3347" s="99">
        <v>0</v>
      </c>
      <c r="N3347" s="99">
        <v>0</v>
      </c>
      <c r="O3347" s="99">
        <v>0</v>
      </c>
      <c r="P3347" s="99">
        <v>0</v>
      </c>
      <c r="Q3347" s="99">
        <v>0</v>
      </c>
      <c r="R3347" s="99">
        <v>0</v>
      </c>
      <c r="S3347" s="99">
        <v>0</v>
      </c>
      <c r="T3347" s="99">
        <v>0</v>
      </c>
      <c r="U3347" s="99">
        <v>0</v>
      </c>
      <c r="V3347" s="99">
        <v>0</v>
      </c>
      <c r="W3347" s="99">
        <v>0</v>
      </c>
      <c r="X3347" s="99">
        <v>0</v>
      </c>
      <c r="Y3347" s="99">
        <v>0</v>
      </c>
      <c r="Z3347" s="99">
        <v>0</v>
      </c>
      <c r="AA3347" s="99">
        <v>0</v>
      </c>
      <c r="AB3347" s="99">
        <v>0</v>
      </c>
      <c r="AC3347" s="99">
        <v>0</v>
      </c>
      <c r="AD3347" s="99">
        <v>0</v>
      </c>
    </row>
    <row r="3348" spans="4:30" hidden="1" outlineLevel="1" x14ac:dyDescent="0.2">
      <c r="D3348" s="86"/>
      <c r="F3348" s="91" t="s">
        <v>201</v>
      </c>
      <c r="G3348" s="86" t="s">
        <v>685</v>
      </c>
      <c r="H3348" s="92">
        <v>0</v>
      </c>
      <c r="I3348" s="99">
        <v>0</v>
      </c>
      <c r="J3348" s="99">
        <v>0</v>
      </c>
      <c r="K3348" s="99">
        <v>0</v>
      </c>
      <c r="L3348" s="99">
        <v>0</v>
      </c>
      <c r="M3348" s="99">
        <v>0</v>
      </c>
      <c r="N3348" s="99">
        <v>0</v>
      </c>
      <c r="O3348" s="99">
        <v>0</v>
      </c>
      <c r="P3348" s="99">
        <v>0</v>
      </c>
      <c r="Q3348" s="99">
        <v>0</v>
      </c>
      <c r="R3348" s="99">
        <v>0</v>
      </c>
      <c r="S3348" s="99">
        <v>0</v>
      </c>
      <c r="T3348" s="99">
        <v>0</v>
      </c>
      <c r="U3348" s="99">
        <v>0</v>
      </c>
      <c r="V3348" s="99">
        <v>0</v>
      </c>
      <c r="W3348" s="99">
        <v>0</v>
      </c>
      <c r="X3348" s="99">
        <v>0</v>
      </c>
      <c r="Y3348" s="99">
        <v>0</v>
      </c>
      <c r="Z3348" s="99">
        <v>0</v>
      </c>
      <c r="AA3348" s="99">
        <v>0</v>
      </c>
      <c r="AB3348" s="99">
        <v>0</v>
      </c>
      <c r="AC3348" s="99">
        <v>0</v>
      </c>
      <c r="AD3348" s="99">
        <v>0</v>
      </c>
    </row>
    <row r="3349" spans="4:30" hidden="1" outlineLevel="1" x14ac:dyDescent="0.2">
      <c r="D3349" s="86"/>
      <c r="F3349" s="91" t="s">
        <v>201</v>
      </c>
      <c r="G3349" s="86" t="s">
        <v>684</v>
      </c>
      <c r="H3349" s="92">
        <v>0</v>
      </c>
      <c r="I3349" s="99">
        <v>0</v>
      </c>
      <c r="J3349" s="99">
        <v>0</v>
      </c>
      <c r="K3349" s="99">
        <v>0</v>
      </c>
      <c r="L3349" s="99">
        <v>0</v>
      </c>
      <c r="M3349" s="99">
        <v>0</v>
      </c>
      <c r="N3349" s="99">
        <v>0</v>
      </c>
      <c r="O3349" s="99">
        <v>0</v>
      </c>
      <c r="P3349" s="99">
        <v>0</v>
      </c>
      <c r="Q3349" s="99">
        <v>0</v>
      </c>
      <c r="R3349" s="99">
        <v>0</v>
      </c>
      <c r="S3349" s="99">
        <v>0</v>
      </c>
      <c r="T3349" s="99">
        <v>0</v>
      </c>
      <c r="U3349" s="99">
        <v>0</v>
      </c>
      <c r="V3349" s="99">
        <v>0</v>
      </c>
      <c r="W3349" s="99">
        <v>0</v>
      </c>
      <c r="X3349" s="99">
        <v>0</v>
      </c>
      <c r="Y3349" s="99">
        <v>0</v>
      </c>
      <c r="Z3349" s="99">
        <v>0</v>
      </c>
      <c r="AA3349" s="99">
        <v>0</v>
      </c>
      <c r="AB3349" s="99">
        <v>0</v>
      </c>
      <c r="AC3349" s="99">
        <v>0</v>
      </c>
      <c r="AD3349" s="99">
        <v>0</v>
      </c>
    </row>
    <row r="3350" spans="4:30" hidden="1" outlineLevel="1" x14ac:dyDescent="0.2">
      <c r="D3350" s="86"/>
      <c r="F3350" s="91" t="s">
        <v>201</v>
      </c>
      <c r="G3350" s="86" t="s">
        <v>683</v>
      </c>
      <c r="H3350" s="92">
        <v>0</v>
      </c>
      <c r="I3350" s="99">
        <v>0</v>
      </c>
      <c r="J3350" s="99">
        <v>0</v>
      </c>
      <c r="K3350" s="99">
        <v>0</v>
      </c>
      <c r="L3350" s="99">
        <v>0</v>
      </c>
      <c r="M3350" s="99">
        <v>0</v>
      </c>
      <c r="N3350" s="99">
        <v>0</v>
      </c>
      <c r="O3350" s="99">
        <v>0</v>
      </c>
      <c r="P3350" s="99">
        <v>0</v>
      </c>
      <c r="Q3350" s="99">
        <v>0</v>
      </c>
      <c r="R3350" s="99">
        <v>0</v>
      </c>
      <c r="S3350" s="99">
        <v>0</v>
      </c>
      <c r="T3350" s="99">
        <v>0</v>
      </c>
      <c r="U3350" s="99">
        <v>0</v>
      </c>
      <c r="V3350" s="99">
        <v>0</v>
      </c>
      <c r="W3350" s="99">
        <v>0</v>
      </c>
      <c r="X3350" s="99">
        <v>0</v>
      </c>
      <c r="Y3350" s="99">
        <v>0</v>
      </c>
      <c r="Z3350" s="99">
        <v>0</v>
      </c>
      <c r="AA3350" s="99">
        <v>0</v>
      </c>
      <c r="AB3350" s="99">
        <v>0</v>
      </c>
      <c r="AC3350" s="99">
        <v>0</v>
      </c>
      <c r="AD3350" s="99">
        <v>0</v>
      </c>
    </row>
    <row r="3351" spans="4:30" hidden="1" outlineLevel="1" x14ac:dyDescent="0.2">
      <c r="D3351" s="86"/>
      <c r="F3351" s="91" t="s">
        <v>201</v>
      </c>
      <c r="G3351" s="86" t="s">
        <v>682</v>
      </c>
      <c r="H3351" s="92">
        <v>0</v>
      </c>
      <c r="I3351" s="99">
        <v>0</v>
      </c>
      <c r="J3351" s="99">
        <v>0</v>
      </c>
      <c r="K3351" s="99">
        <v>0</v>
      </c>
      <c r="L3351" s="99">
        <v>0</v>
      </c>
      <c r="M3351" s="99">
        <v>0</v>
      </c>
      <c r="N3351" s="99">
        <v>0</v>
      </c>
      <c r="O3351" s="99">
        <v>0</v>
      </c>
      <c r="P3351" s="99">
        <v>0</v>
      </c>
      <c r="Q3351" s="99">
        <v>0</v>
      </c>
      <c r="R3351" s="99">
        <v>0</v>
      </c>
      <c r="S3351" s="99">
        <v>0</v>
      </c>
      <c r="T3351" s="99">
        <v>0</v>
      </c>
      <c r="U3351" s="99">
        <v>0</v>
      </c>
      <c r="V3351" s="99">
        <v>0</v>
      </c>
      <c r="W3351" s="99">
        <v>0</v>
      </c>
      <c r="X3351" s="99">
        <v>0</v>
      </c>
      <c r="Y3351" s="99">
        <v>0</v>
      </c>
      <c r="Z3351" s="99">
        <v>0</v>
      </c>
      <c r="AA3351" s="99">
        <v>0</v>
      </c>
      <c r="AB3351" s="99">
        <v>0</v>
      </c>
      <c r="AC3351" s="99">
        <v>0</v>
      </c>
      <c r="AD3351" s="99">
        <v>0</v>
      </c>
    </row>
    <row r="3352" spans="4:30" hidden="1" outlineLevel="1" x14ac:dyDescent="0.2">
      <c r="D3352" s="86"/>
      <c r="F3352" s="91" t="s">
        <v>201</v>
      </c>
      <c r="G3352" s="86" t="s">
        <v>681</v>
      </c>
      <c r="H3352" s="92">
        <v>0</v>
      </c>
      <c r="I3352" s="99">
        <v>0</v>
      </c>
      <c r="J3352" s="99">
        <v>0</v>
      </c>
      <c r="K3352" s="99">
        <v>0</v>
      </c>
      <c r="L3352" s="99">
        <v>0</v>
      </c>
      <c r="M3352" s="99">
        <v>0</v>
      </c>
      <c r="N3352" s="99">
        <v>0</v>
      </c>
      <c r="O3352" s="99">
        <v>0</v>
      </c>
      <c r="P3352" s="99">
        <v>0</v>
      </c>
      <c r="Q3352" s="99">
        <v>0</v>
      </c>
      <c r="R3352" s="99">
        <v>0</v>
      </c>
      <c r="S3352" s="99">
        <v>0</v>
      </c>
      <c r="T3352" s="99">
        <v>0</v>
      </c>
      <c r="U3352" s="99">
        <v>0</v>
      </c>
      <c r="V3352" s="99">
        <v>0</v>
      </c>
      <c r="W3352" s="99">
        <v>0</v>
      </c>
      <c r="X3352" s="99">
        <v>0</v>
      </c>
      <c r="Y3352" s="99">
        <v>0</v>
      </c>
      <c r="Z3352" s="99">
        <v>0</v>
      </c>
      <c r="AA3352" s="99">
        <v>0</v>
      </c>
      <c r="AB3352" s="99">
        <v>0</v>
      </c>
      <c r="AC3352" s="99">
        <v>0</v>
      </c>
      <c r="AD3352" s="99">
        <v>0</v>
      </c>
    </row>
    <row r="3353" spans="4:30" collapsed="1" x14ac:dyDescent="0.2">
      <c r="D3353" s="86" t="s">
        <v>381</v>
      </c>
      <c r="E3353" s="102">
        <v>-109495</v>
      </c>
      <c r="F3353" s="102" t="s">
        <v>201</v>
      </c>
      <c r="G3353" s="86" t="s">
        <v>679</v>
      </c>
      <c r="H3353" s="92">
        <v>-109494.99999999997</v>
      </c>
      <c r="I3353" s="99">
        <v>-53935.374540078286</v>
      </c>
      <c r="J3353" s="99">
        <v>-2666.2182866897283</v>
      </c>
      <c r="K3353" s="99">
        <v>-9766.2047810807544</v>
      </c>
      <c r="L3353" s="99">
        <v>-307.40545259705124</v>
      </c>
      <c r="M3353" s="99">
        <v>-28.827499698625616</v>
      </c>
      <c r="N3353" s="99">
        <v>-10102.437733376431</v>
      </c>
      <c r="O3353" s="99">
        <v>-7423.8348718886655</v>
      </c>
      <c r="P3353" s="99">
        <v>-1383.2767222531586</v>
      </c>
      <c r="Q3353" s="99">
        <v>-625.07699417296999</v>
      </c>
      <c r="R3353" s="99">
        <v>-28.10901371128428</v>
      </c>
      <c r="S3353" s="99">
        <v>-9460.2976020260794</v>
      </c>
      <c r="T3353" s="99">
        <v>-259.33356703113935</v>
      </c>
      <c r="U3353" s="99">
        <v>-4243.9496387335084</v>
      </c>
      <c r="V3353" s="99">
        <v>-22429.393089088429</v>
      </c>
      <c r="W3353" s="99">
        <v>-4050.3766412085679</v>
      </c>
      <c r="X3353" s="99">
        <v>-30983.052936061646</v>
      </c>
      <c r="Y3353" s="99">
        <v>-2279.8479090119758</v>
      </c>
      <c r="Z3353" s="99">
        <v>-38.186581014036889</v>
      </c>
      <c r="AA3353" s="99">
        <v>-2318.0344900260129</v>
      </c>
      <c r="AB3353" s="99">
        <v>-29.584411741793684</v>
      </c>
      <c r="AC3353" s="99">
        <v>0</v>
      </c>
      <c r="AD3353" s="99">
        <v>0</v>
      </c>
    </row>
    <row r="3355" spans="4:30" hidden="1" outlineLevel="1" x14ac:dyDescent="0.2">
      <c r="D3355" s="86"/>
      <c r="E3355" s="93"/>
      <c r="F3355" s="93"/>
      <c r="G3355" s="86" t="s">
        <v>687</v>
      </c>
      <c r="H3355" s="92">
        <v>-1955731.1617062418</v>
      </c>
      <c r="I3355" s="92">
        <v>-963359.90416300856</v>
      </c>
      <c r="J3355" s="92">
        <v>-47622.322363488129</v>
      </c>
      <c r="K3355" s="92">
        <v>-174437.83754476579</v>
      </c>
      <c r="L3355" s="92">
        <v>-5490.6838022052543</v>
      </c>
      <c r="M3355" s="92">
        <v>-514.89875770290337</v>
      </c>
      <c r="N3355" s="92">
        <v>-180443.42010467395</v>
      </c>
      <c r="O3355" s="92">
        <v>-132599.89221712528</v>
      </c>
      <c r="P3355" s="92">
        <v>-24707.223078436196</v>
      </c>
      <c r="Q3355" s="92">
        <v>-11164.734060639741</v>
      </c>
      <c r="R3355" s="92">
        <v>-502.06561066703216</v>
      </c>
      <c r="S3355" s="92">
        <v>-168973.91496686829</v>
      </c>
      <c r="T3355" s="92">
        <v>-4632.053868388819</v>
      </c>
      <c r="U3355" s="92">
        <v>-75802.772338308423</v>
      </c>
      <c r="V3355" s="92">
        <v>-400619.78174792347</v>
      </c>
      <c r="W3355" s="92">
        <v>-72345.292605677532</v>
      </c>
      <c r="X3355" s="92">
        <v>-553399.90056029824</v>
      </c>
      <c r="Y3355" s="92">
        <v>-40721.216490301289</v>
      </c>
      <c r="Z3355" s="92">
        <v>-682.06481070525501</v>
      </c>
      <c r="AA3355" s="92">
        <v>-41403.281301006544</v>
      </c>
      <c r="AB3355" s="92">
        <v>-528.41824689870714</v>
      </c>
      <c r="AC3355" s="92">
        <v>0</v>
      </c>
      <c r="AD3355" s="92">
        <v>0</v>
      </c>
    </row>
    <row r="3356" spans="4:30" hidden="1" outlineLevel="1" x14ac:dyDescent="0.2">
      <c r="D3356" s="86"/>
      <c r="E3356" s="91"/>
      <c r="F3356" s="93"/>
      <c r="G3356" s="86" t="s">
        <v>686</v>
      </c>
      <c r="H3356" s="92">
        <v>41156.44803495238</v>
      </c>
      <c r="I3356" s="92">
        <v>20272.966249640864</v>
      </c>
      <c r="J3356" s="92">
        <v>1002.1651615688899</v>
      </c>
      <c r="K3356" s="92">
        <v>3670.8735519544603</v>
      </c>
      <c r="L3356" s="92">
        <v>115.54606635436835</v>
      </c>
      <c r="M3356" s="92">
        <v>10.835540374666341</v>
      </c>
      <c r="N3356" s="92">
        <v>3797.2551586834943</v>
      </c>
      <c r="O3356" s="92">
        <v>2790.434943375983</v>
      </c>
      <c r="P3356" s="92">
        <v>519.9393263379277</v>
      </c>
      <c r="Q3356" s="92">
        <v>234.95090030160355</v>
      </c>
      <c r="R3356" s="92">
        <v>10.565479356338059</v>
      </c>
      <c r="S3356" s="92">
        <v>3555.8906493718528</v>
      </c>
      <c r="T3356" s="92">
        <v>97.477039821324539</v>
      </c>
      <c r="U3356" s="92">
        <v>1595.1951483582868</v>
      </c>
      <c r="V3356" s="92">
        <v>8430.6511815753056</v>
      </c>
      <c r="W3356" s="92">
        <v>1522.4358715547323</v>
      </c>
      <c r="X3356" s="92">
        <v>11645.759241309648</v>
      </c>
      <c r="Y3356" s="92">
        <v>856.93814324714606</v>
      </c>
      <c r="Z3356" s="92">
        <v>14.353386338524215</v>
      </c>
      <c r="AA3356" s="92">
        <v>871.29152958567022</v>
      </c>
      <c r="AB3356" s="92">
        <v>11.120044791960975</v>
      </c>
      <c r="AC3356" s="92">
        <v>0</v>
      </c>
      <c r="AD3356" s="92">
        <v>0</v>
      </c>
    </row>
    <row r="3357" spans="4:30" hidden="1" outlineLevel="1" x14ac:dyDescent="0.2">
      <c r="D3357" s="86"/>
      <c r="E3357" s="91"/>
      <c r="F3357" s="93"/>
      <c r="G3357" s="86" t="s">
        <v>685</v>
      </c>
      <c r="H3357" s="92">
        <v>9716.5182617550981</v>
      </c>
      <c r="I3357" s="92">
        <v>4730.6562971942385</v>
      </c>
      <c r="J3357" s="92">
        <v>228.30766133574957</v>
      </c>
      <c r="K3357" s="92">
        <v>830.57210874886607</v>
      </c>
      <c r="L3357" s="92">
        <v>25.655590972219546</v>
      </c>
      <c r="M3357" s="92">
        <v>3.1952681716275602</v>
      </c>
      <c r="N3357" s="92">
        <v>859.42296789271313</v>
      </c>
      <c r="O3357" s="92">
        <v>627.51020984821992</v>
      </c>
      <c r="P3357" s="92">
        <v>116.65341611055113</v>
      </c>
      <c r="Q3357" s="92">
        <v>69.410172556229398</v>
      </c>
      <c r="R3357" s="92">
        <v>0</v>
      </c>
      <c r="S3357" s="92">
        <v>813.57379851500048</v>
      </c>
      <c r="T3357" s="92">
        <v>21.911579059593201</v>
      </c>
      <c r="U3357" s="92">
        <v>358.70505950461046</v>
      </c>
      <c r="V3357" s="92">
        <v>2498.9844783180806</v>
      </c>
      <c r="W3357" s="92">
        <v>0</v>
      </c>
      <c r="X3357" s="92">
        <v>2879.6011168822843</v>
      </c>
      <c r="Y3357" s="92">
        <v>188.86218865114083</v>
      </c>
      <c r="Z3357" s="92">
        <v>3.1483378158308226</v>
      </c>
      <c r="AA3357" s="92">
        <v>192.01052646697167</v>
      </c>
      <c r="AB3357" s="92">
        <v>2.5219972992455792</v>
      </c>
      <c r="AC3357" s="92">
        <v>8.5753299666624319</v>
      </c>
      <c r="AD3357" s="92">
        <v>1.848566202229839</v>
      </c>
    </row>
    <row r="3358" spans="4:30" hidden="1" outlineLevel="1" x14ac:dyDescent="0.2">
      <c r="D3358" s="86"/>
      <c r="E3358" s="91"/>
      <c r="F3358" s="93"/>
      <c r="G3358" s="86" t="s">
        <v>684</v>
      </c>
      <c r="H3358" s="92">
        <v>813584.4562053862</v>
      </c>
      <c r="I3358" s="92">
        <v>543753.19188817812</v>
      </c>
      <c r="J3358" s="92">
        <v>25631.105977815823</v>
      </c>
      <c r="K3358" s="92">
        <v>93068.118872579202</v>
      </c>
      <c r="L3358" s="92">
        <v>2876.2891469348865</v>
      </c>
      <c r="M3358" s="92">
        <v>0</v>
      </c>
      <c r="N3358" s="92">
        <v>95944.408019514085</v>
      </c>
      <c r="O3358" s="92">
        <v>69784.822238152177</v>
      </c>
      <c r="P3358" s="92">
        <v>12997.427837956879</v>
      </c>
      <c r="Q3358" s="92">
        <v>0</v>
      </c>
      <c r="R3358" s="92">
        <v>0</v>
      </c>
      <c r="S3358" s="92">
        <v>82782.250076109049</v>
      </c>
      <c r="T3358" s="92">
        <v>2487.7859076732539</v>
      </c>
      <c r="U3358" s="92">
        <v>40122.357214126154</v>
      </c>
      <c r="V3358" s="92">
        <v>0</v>
      </c>
      <c r="W3358" s="92">
        <v>0</v>
      </c>
      <c r="X3358" s="92">
        <v>42610.14312179941</v>
      </c>
      <c r="Y3358" s="92">
        <v>21043.330909228825</v>
      </c>
      <c r="Z3358" s="92">
        <v>351.08513395225532</v>
      </c>
      <c r="AA3358" s="92">
        <v>21394.416043181081</v>
      </c>
      <c r="AB3358" s="92">
        <v>284.43778555787003</v>
      </c>
      <c r="AC3358" s="92">
        <v>974.44433650098176</v>
      </c>
      <c r="AD3358" s="92">
        <v>210.05895672969433</v>
      </c>
    </row>
    <row r="3359" spans="4:30" hidden="1" outlineLevel="1" x14ac:dyDescent="0.2">
      <c r="D3359" s="86"/>
      <c r="E3359" s="91"/>
      <c r="F3359" s="93"/>
      <c r="G3359" s="86" t="s">
        <v>683</v>
      </c>
      <c r="H3359" s="92">
        <v>368761.09429242823</v>
      </c>
      <c r="I3359" s="92">
        <v>275723.2054974534</v>
      </c>
      <c r="J3359" s="92">
        <v>13292.703612601315</v>
      </c>
      <c r="K3359" s="92">
        <v>40109.626366333636</v>
      </c>
      <c r="L3359" s="92">
        <v>0</v>
      </c>
      <c r="M3359" s="92">
        <v>0</v>
      </c>
      <c r="N3359" s="92">
        <v>40109.626366333636</v>
      </c>
      <c r="O3359" s="92">
        <v>25558.010036841184</v>
      </c>
      <c r="P3359" s="92">
        <v>0</v>
      </c>
      <c r="Q3359" s="92">
        <v>0</v>
      </c>
      <c r="R3359" s="92">
        <v>0</v>
      </c>
      <c r="S3359" s="92">
        <v>25558.010036841184</v>
      </c>
      <c r="T3359" s="92">
        <v>691.03497410541786</v>
      </c>
      <c r="U3359" s="92">
        <v>0</v>
      </c>
      <c r="V3359" s="92">
        <v>0</v>
      </c>
      <c r="W3359" s="92">
        <v>0</v>
      </c>
      <c r="X3359" s="92">
        <v>691.03497410541786</v>
      </c>
      <c r="Y3359" s="92">
        <v>9426.921027878012</v>
      </c>
      <c r="Z3359" s="92">
        <v>0</v>
      </c>
      <c r="AA3359" s="92">
        <v>9426.921027878012</v>
      </c>
      <c r="AB3359" s="92">
        <v>97.823462759024636</v>
      </c>
      <c r="AC3359" s="92">
        <v>3321.4828047564233</v>
      </c>
      <c r="AD3359" s="92">
        <v>540.28650969984392</v>
      </c>
    </row>
    <row r="3360" spans="4:30" hidden="1" outlineLevel="1" x14ac:dyDescent="0.2">
      <c r="D3360" s="86"/>
      <c r="E3360" s="91"/>
      <c r="F3360" s="93"/>
      <c r="G3360" s="86" t="s">
        <v>682</v>
      </c>
      <c r="H3360" s="92">
        <v>1921141.0312994961</v>
      </c>
      <c r="I3360" s="92">
        <v>720864.15623796743</v>
      </c>
      <c r="J3360" s="92">
        <v>46716.655400426287</v>
      </c>
      <c r="K3360" s="92">
        <v>156739.44312817353</v>
      </c>
      <c r="L3360" s="92">
        <v>4981.5353377335268</v>
      </c>
      <c r="M3360" s="92">
        <v>459.23932294497104</v>
      </c>
      <c r="N3360" s="92">
        <v>162180.21778885205</v>
      </c>
      <c r="O3360" s="92">
        <v>142901.53732597263</v>
      </c>
      <c r="P3360" s="92">
        <v>26491.195356608769</v>
      </c>
      <c r="Q3360" s="92">
        <v>12036.92110334375</v>
      </c>
      <c r="R3360" s="92">
        <v>557.72036579416385</v>
      </c>
      <c r="S3360" s="92">
        <v>181987.37415171933</v>
      </c>
      <c r="T3360" s="92">
        <v>5476.2577082025564</v>
      </c>
      <c r="U3360" s="92">
        <v>96154.881486009195</v>
      </c>
      <c r="V3360" s="92">
        <v>545927.49560304137</v>
      </c>
      <c r="W3360" s="92">
        <v>103575.22316480264</v>
      </c>
      <c r="X3360" s="92">
        <v>751133.85796205571</v>
      </c>
      <c r="Y3360" s="92">
        <v>38716.33400974972</v>
      </c>
      <c r="Z3360" s="92">
        <v>630.24019786144675</v>
      </c>
      <c r="AA3360" s="92">
        <v>39346.574207611164</v>
      </c>
      <c r="AB3360" s="92">
        <v>702.98224395009163</v>
      </c>
      <c r="AC3360" s="92">
        <v>15201.049675072991</v>
      </c>
      <c r="AD3360" s="92">
        <v>3008.1636318409005</v>
      </c>
    </row>
    <row r="3361" spans="2:30" hidden="1" outlineLevel="1" x14ac:dyDescent="0.2">
      <c r="D3361" s="86"/>
      <c r="E3361" s="91"/>
      <c r="F3361" s="93"/>
      <c r="G3361" s="86" t="s">
        <v>681</v>
      </c>
      <c r="H3361" s="92">
        <v>2495847.6136122262</v>
      </c>
      <c r="I3361" s="92">
        <v>1565165.2135267609</v>
      </c>
      <c r="J3361" s="92">
        <v>281724.26395239646</v>
      </c>
      <c r="K3361" s="92">
        <v>79164.360704358129</v>
      </c>
      <c r="L3361" s="92">
        <v>2820.0175446179846</v>
      </c>
      <c r="M3361" s="92">
        <v>383.69551168150264</v>
      </c>
      <c r="N3361" s="92">
        <v>82368.073760657629</v>
      </c>
      <c r="O3361" s="92">
        <v>8111.4864950972496</v>
      </c>
      <c r="P3361" s="92">
        <v>1163.5830063447072</v>
      </c>
      <c r="Q3361" s="92">
        <v>1293.3443852370724</v>
      </c>
      <c r="R3361" s="92">
        <v>216.3230238238682</v>
      </c>
      <c r="S3361" s="92">
        <v>10784.736910502897</v>
      </c>
      <c r="T3361" s="92">
        <v>55.371897583594617</v>
      </c>
      <c r="U3361" s="92">
        <v>690.17436431209683</v>
      </c>
      <c r="V3361" s="92">
        <v>1901.9136837680483</v>
      </c>
      <c r="W3361" s="92">
        <v>324.4775054631188</v>
      </c>
      <c r="X3361" s="92">
        <v>2971.9374511268584</v>
      </c>
      <c r="Y3361" s="92">
        <v>2229.7116212651354</v>
      </c>
      <c r="Z3361" s="92">
        <v>19.724330453149534</v>
      </c>
      <c r="AA3361" s="92">
        <v>2249.4359517182852</v>
      </c>
      <c r="AB3361" s="92">
        <v>117.93366025776373</v>
      </c>
      <c r="AC3361" s="92">
        <v>542896.44068488874</v>
      </c>
      <c r="AD3361" s="92">
        <v>7569.5777139166648</v>
      </c>
    </row>
    <row r="3362" spans="2:30" collapsed="1" x14ac:dyDescent="0.2">
      <c r="C3362" s="86" t="s">
        <v>338</v>
      </c>
      <c r="D3362" s="86"/>
      <c r="E3362" s="91">
        <v>3694476</v>
      </c>
      <c r="F3362" s="91"/>
      <c r="G3362" s="86" t="s">
        <v>679</v>
      </c>
      <c r="H3362" s="92">
        <v>3694476.0000000019</v>
      </c>
      <c r="I3362" s="92">
        <v>2167149.4855341869</v>
      </c>
      <c r="J3362" s="92">
        <v>320972.87940265634</v>
      </c>
      <c r="K3362" s="92">
        <v>199145.15718738193</v>
      </c>
      <c r="L3362" s="92">
        <v>5328.3598844077314</v>
      </c>
      <c r="M3362" s="92">
        <v>342.06688546986413</v>
      </c>
      <c r="N3362" s="92">
        <v>204815.58395725969</v>
      </c>
      <c r="O3362" s="92">
        <v>117173.90903216219</v>
      </c>
      <c r="P3362" s="92">
        <v>16581.575864922626</v>
      </c>
      <c r="Q3362" s="92">
        <v>2469.8925007989055</v>
      </c>
      <c r="R3362" s="92">
        <v>282.54325830733762</v>
      </c>
      <c r="S3362" s="92">
        <v>136507.92065619098</v>
      </c>
      <c r="T3362" s="92">
        <v>4197.7852380569229</v>
      </c>
      <c r="U3362" s="92">
        <v>63118.540934001881</v>
      </c>
      <c r="V3362" s="92">
        <v>158139.26319877943</v>
      </c>
      <c r="W3362" s="92">
        <v>33076.843936142977</v>
      </c>
      <c r="X3362" s="92">
        <v>258532.43330698134</v>
      </c>
      <c r="Y3362" s="92">
        <v>31740.881409718691</v>
      </c>
      <c r="Z3362" s="92">
        <v>336.48657571595209</v>
      </c>
      <c r="AA3362" s="92">
        <v>32077.367985434634</v>
      </c>
      <c r="AB3362" s="92">
        <v>688.4009477172491</v>
      </c>
      <c r="AC3362" s="92">
        <v>562401.99283118581</v>
      </c>
      <c r="AD3362" s="92">
        <v>11329.935378389335</v>
      </c>
    </row>
    <row r="3363" spans="2:30" x14ac:dyDescent="0.2">
      <c r="D3363" s="86"/>
      <c r="E3363" s="86"/>
      <c r="F3363" s="91"/>
      <c r="G3363" s="86"/>
      <c r="H3363" s="92"/>
      <c r="I3363" s="92"/>
      <c r="J3363" s="92"/>
      <c r="K3363" s="92"/>
      <c r="L3363" s="92"/>
      <c r="M3363" s="92"/>
      <c r="N3363" s="92"/>
      <c r="O3363" s="92"/>
      <c r="P3363" s="92"/>
      <c r="Q3363" s="92"/>
      <c r="R3363" s="92"/>
      <c r="S3363" s="92"/>
      <c r="T3363" s="92"/>
      <c r="U3363" s="92"/>
      <c r="V3363" s="92"/>
      <c r="W3363" s="92"/>
      <c r="X3363" s="92"/>
      <c r="Y3363" s="92"/>
      <c r="Z3363" s="92"/>
      <c r="AA3363" s="92"/>
      <c r="AB3363" s="92"/>
      <c r="AC3363" s="92"/>
      <c r="AD3363" s="92"/>
    </row>
    <row r="3364" spans="2:30" hidden="1" outlineLevel="1" x14ac:dyDescent="0.2">
      <c r="D3364" s="86"/>
      <c r="E3364" s="92"/>
      <c r="F3364" s="91"/>
      <c r="G3364" s="86" t="s">
        <v>687</v>
      </c>
      <c r="H3364" s="92">
        <v>-27753605.350748956</v>
      </c>
      <c r="I3364" s="92">
        <v>-13681368.342851294</v>
      </c>
      <c r="J3364" s="92">
        <v>-674552.44271809305</v>
      </c>
      <c r="K3364" s="92">
        <v>-2472441.6704106438</v>
      </c>
      <c r="L3364" s="92">
        <v>-77872.69721148198</v>
      </c>
      <c r="M3364" s="92">
        <v>-7300.1215869143871</v>
      </c>
      <c r="N3364" s="92">
        <v>-2557614.4892090415</v>
      </c>
      <c r="O3364" s="92">
        <v>-1879366.1037845684</v>
      </c>
      <c r="P3364" s="92">
        <v>-350062.33390778088</v>
      </c>
      <c r="Q3364" s="92">
        <v>-158269.25858953706</v>
      </c>
      <c r="R3364" s="92">
        <v>-7118.9780953061927</v>
      </c>
      <c r="S3364" s="92">
        <v>-2394816.6743771918</v>
      </c>
      <c r="T3364" s="92">
        <v>-65744.255526046574</v>
      </c>
      <c r="U3364" s="92">
        <v>-1075332.957681461</v>
      </c>
      <c r="V3364" s="92">
        <v>-5682461.541865129</v>
      </c>
      <c r="W3364" s="92">
        <v>-1027045.7963145982</v>
      </c>
      <c r="X3364" s="92">
        <v>-7850584.5513872346</v>
      </c>
      <c r="Y3364" s="92">
        <v>-577508.43567099597</v>
      </c>
      <c r="Z3364" s="92">
        <v>-9677.7389798854692</v>
      </c>
      <c r="AA3364" s="92">
        <v>-587186.17465088144</v>
      </c>
      <c r="AB3364" s="92">
        <v>-7482.6755552068807</v>
      </c>
      <c r="AC3364" s="92">
        <v>0</v>
      </c>
      <c r="AD3364" s="92">
        <v>0</v>
      </c>
    </row>
    <row r="3365" spans="2:30" hidden="1" outlineLevel="1" x14ac:dyDescent="0.2">
      <c r="D3365" s="86"/>
      <c r="E3365" s="92"/>
      <c r="F3365" s="91"/>
      <c r="G3365" s="86" t="s">
        <v>686</v>
      </c>
      <c r="H3365" s="92">
        <v>-10991556.953884743</v>
      </c>
      <c r="I3365" s="92">
        <v>-5419478.7218650263</v>
      </c>
      <c r="J3365" s="92">
        <v>-267059.53747185715</v>
      </c>
      <c r="K3365" s="92">
        <v>-978952.87275743275</v>
      </c>
      <c r="L3365" s="92">
        <v>-30825.873975288501</v>
      </c>
      <c r="M3365" s="92">
        <v>-2872.2141575203891</v>
      </c>
      <c r="N3365" s="92">
        <v>-1012650.9608902419</v>
      </c>
      <c r="O3365" s="92">
        <v>-744161.18686634128</v>
      </c>
      <c r="P3365" s="92">
        <v>-138616.71092032694</v>
      </c>
      <c r="Q3365" s="92">
        <v>-62669.166300286823</v>
      </c>
      <c r="R3365" s="92">
        <v>-2818.9107787109774</v>
      </c>
      <c r="S3365" s="92">
        <v>-948265.97486566612</v>
      </c>
      <c r="T3365" s="92">
        <v>-26036.875252602764</v>
      </c>
      <c r="U3365" s="92">
        <v>-425794.29226650752</v>
      </c>
      <c r="V3365" s="92">
        <v>-2250105.8663477809</v>
      </c>
      <c r="W3365" s="92">
        <v>-406689.31789850286</v>
      </c>
      <c r="X3365" s="92">
        <v>-3108626.3517653937</v>
      </c>
      <c r="Y3365" s="92">
        <v>-228680.5923091764</v>
      </c>
      <c r="Z3365" s="92">
        <v>-3832.5127940998468</v>
      </c>
      <c r="AA3365" s="92">
        <v>-232513.1051032762</v>
      </c>
      <c r="AB3365" s="92">
        <v>-2962.3019232775282</v>
      </c>
      <c r="AC3365" s="92">
        <v>0</v>
      </c>
      <c r="AD3365" s="92">
        <v>0</v>
      </c>
    </row>
    <row r="3366" spans="2:30" hidden="1" outlineLevel="1" x14ac:dyDescent="0.2">
      <c r="D3366" s="86"/>
      <c r="E3366" s="92"/>
      <c r="F3366" s="91"/>
      <c r="G3366" s="86" t="s">
        <v>685</v>
      </c>
      <c r="H3366" s="92">
        <v>-2420893.7849345049</v>
      </c>
      <c r="I3366" s="92">
        <v>-1179781.5455120709</v>
      </c>
      <c r="J3366" s="92">
        <v>-56767.01685153311</v>
      </c>
      <c r="K3366" s="92">
        <v>-206661.75329047404</v>
      </c>
      <c r="L3366" s="92">
        <v>-6385.9895485411071</v>
      </c>
      <c r="M3366" s="92">
        <v>-789.16034703228763</v>
      </c>
      <c r="N3366" s="92">
        <v>-213836.90318604733</v>
      </c>
      <c r="O3366" s="92">
        <v>-156136.94212398925</v>
      </c>
      <c r="P3366" s="92">
        <v>-29017.352374501952</v>
      </c>
      <c r="Q3366" s="92">
        <v>-17273.84350977654</v>
      </c>
      <c r="R3366" s="92">
        <v>0</v>
      </c>
      <c r="S3366" s="92">
        <v>-202428.13800826779</v>
      </c>
      <c r="T3366" s="92">
        <v>-5460.3085133192581</v>
      </c>
      <c r="U3366" s="92">
        <v>-89329.533296542038</v>
      </c>
      <c r="V3366" s="92">
        <v>-622269.69512743107</v>
      </c>
      <c r="W3366" s="92">
        <v>0</v>
      </c>
      <c r="X3366" s="92">
        <v>-717059.53693729243</v>
      </c>
      <c r="Y3366" s="92">
        <v>-47021.979104025973</v>
      </c>
      <c r="Z3366" s="92">
        <v>-784.28676898047593</v>
      </c>
      <c r="AA3366" s="92">
        <v>-47806.265873006421</v>
      </c>
      <c r="AB3366" s="92">
        <v>-626.87190282909319</v>
      </c>
      <c r="AC3366" s="92">
        <v>-2128.710750193176</v>
      </c>
      <c r="AD3366" s="92">
        <v>-458.79591326334452</v>
      </c>
    </row>
    <row r="3367" spans="2:30" hidden="1" outlineLevel="1" x14ac:dyDescent="0.2">
      <c r="D3367" s="86"/>
      <c r="E3367" s="92"/>
      <c r="F3367" s="91"/>
      <c r="G3367" s="86" t="s">
        <v>684</v>
      </c>
      <c r="H3367" s="92">
        <v>-9059143.9438984022</v>
      </c>
      <c r="I3367" s="92">
        <v>-6060523.544851711</v>
      </c>
      <c r="J3367" s="92">
        <v>-284515.79748102883</v>
      </c>
      <c r="K3367" s="92">
        <v>-1034111.8217621082</v>
      </c>
      <c r="L3367" s="92">
        <v>-31983.491907956897</v>
      </c>
      <c r="M3367" s="92">
        <v>0</v>
      </c>
      <c r="N3367" s="92">
        <v>-1066095.313670065</v>
      </c>
      <c r="O3367" s="92">
        <v>-775380.98279717192</v>
      </c>
      <c r="P3367" s="92">
        <v>-144347.88166347431</v>
      </c>
      <c r="Q3367" s="92">
        <v>0</v>
      </c>
      <c r="R3367" s="92">
        <v>0</v>
      </c>
      <c r="S3367" s="92">
        <v>-919728.86446064606</v>
      </c>
      <c r="T3367" s="92">
        <v>-27700.952580860358</v>
      </c>
      <c r="U3367" s="92">
        <v>-446374.11478177761</v>
      </c>
      <c r="V3367" s="92">
        <v>0</v>
      </c>
      <c r="W3367" s="92">
        <v>0</v>
      </c>
      <c r="X3367" s="92">
        <v>-474075.06736263802</v>
      </c>
      <c r="Y3367" s="92">
        <v>-234025.69461142173</v>
      </c>
      <c r="Z3367" s="92">
        <v>-3907.3885952368992</v>
      </c>
      <c r="AA3367" s="92">
        <v>-237933.08320665857</v>
      </c>
      <c r="AB3367" s="92">
        <v>-3155.9744841641086</v>
      </c>
      <c r="AC3367" s="92">
        <v>-10790.231194993843</v>
      </c>
      <c r="AD3367" s="92">
        <v>-2326.0671864964488</v>
      </c>
    </row>
    <row r="3368" spans="2:30" hidden="1" outlineLevel="1" x14ac:dyDescent="0.2">
      <c r="D3368" s="86"/>
      <c r="E3368" s="92"/>
      <c r="F3368" s="91"/>
      <c r="G3368" s="86" t="s">
        <v>683</v>
      </c>
      <c r="H3368" s="92">
        <v>-4886370.990569937</v>
      </c>
      <c r="I3368" s="92">
        <v>-3656408.4492587401</v>
      </c>
      <c r="J3368" s="92">
        <v>-175597.12911200328</v>
      </c>
      <c r="K3368" s="92">
        <v>-530341.71298162523</v>
      </c>
      <c r="L3368" s="92">
        <v>0</v>
      </c>
      <c r="M3368" s="92">
        <v>0</v>
      </c>
      <c r="N3368" s="92">
        <v>-530341.71298162523</v>
      </c>
      <c r="O3368" s="92">
        <v>-337929.51506838296</v>
      </c>
      <c r="P3368" s="92">
        <v>0</v>
      </c>
      <c r="Q3368" s="92">
        <v>0</v>
      </c>
      <c r="R3368" s="92">
        <v>0</v>
      </c>
      <c r="S3368" s="92">
        <v>-337929.51506838296</v>
      </c>
      <c r="T3368" s="92">
        <v>-9155.2509786200626</v>
      </c>
      <c r="U3368" s="92">
        <v>0</v>
      </c>
      <c r="V3368" s="92">
        <v>0</v>
      </c>
      <c r="W3368" s="92">
        <v>0</v>
      </c>
      <c r="X3368" s="92">
        <v>-9155.2509786200626</v>
      </c>
      <c r="Y3368" s="92">
        <v>-124748.99439904225</v>
      </c>
      <c r="Z3368" s="92">
        <v>0</v>
      </c>
      <c r="AA3368" s="92">
        <v>-124748.99439904225</v>
      </c>
      <c r="AB3368" s="92">
        <v>-1291.7119155245921</v>
      </c>
      <c r="AC3368" s="92">
        <v>-43777.514122416593</v>
      </c>
      <c r="AD3368" s="92">
        <v>-7120.7127335819059</v>
      </c>
    </row>
    <row r="3369" spans="2:30" hidden="1" outlineLevel="1" x14ac:dyDescent="0.2">
      <c r="D3369" s="86"/>
      <c r="E3369" s="92"/>
      <c r="F3369" s="91"/>
      <c r="G3369" s="86" t="s">
        <v>682</v>
      </c>
      <c r="H3369" s="92">
        <v>1064669.3221628377</v>
      </c>
      <c r="I3369" s="92">
        <v>473563.43526165118</v>
      </c>
      <c r="J3369" s="92">
        <v>27733.758873949322</v>
      </c>
      <c r="K3369" s="92">
        <v>93158.162000098499</v>
      </c>
      <c r="L3369" s="92">
        <v>2051.3692989282426</v>
      </c>
      <c r="M3369" s="92">
        <v>2.80144275599406</v>
      </c>
      <c r="N3369" s="92">
        <v>95212.332741782739</v>
      </c>
      <c r="O3369" s="92">
        <v>87641.69650206012</v>
      </c>
      <c r="P3369" s="92">
        <v>15745.583086571854</v>
      </c>
      <c r="Q3369" s="92">
        <v>6416.5949268013665</v>
      </c>
      <c r="R3369" s="92">
        <v>287.25027364399313</v>
      </c>
      <c r="S3369" s="92">
        <v>110091.12478907738</v>
      </c>
      <c r="T3369" s="92">
        <v>3264.9781586934996</v>
      </c>
      <c r="U3369" s="92">
        <v>49673.833304474741</v>
      </c>
      <c r="V3369" s="92">
        <v>224874.25969201216</v>
      </c>
      <c r="W3369" s="92">
        <v>44932.713591985834</v>
      </c>
      <c r="X3369" s="92">
        <v>322745.78474716615</v>
      </c>
      <c r="Y3369" s="92">
        <v>22925.783161353575</v>
      </c>
      <c r="Z3369" s="92">
        <v>346.46364798273896</v>
      </c>
      <c r="AA3369" s="92">
        <v>23272.246809336342</v>
      </c>
      <c r="AB3369" s="92">
        <v>420.5571341523667</v>
      </c>
      <c r="AC3369" s="92">
        <v>9827.5782732940934</v>
      </c>
      <c r="AD3369" s="92">
        <v>1802.5035324268683</v>
      </c>
    </row>
    <row r="3370" spans="2:30" hidden="1" outlineLevel="1" x14ac:dyDescent="0.2">
      <c r="D3370" s="86"/>
      <c r="E3370" s="92"/>
      <c r="F3370" s="91"/>
      <c r="G3370" s="86" t="s">
        <v>681</v>
      </c>
      <c r="H3370" s="92">
        <v>-2830908.298126298</v>
      </c>
      <c r="I3370" s="92">
        <v>-1396906.1648529659</v>
      </c>
      <c r="J3370" s="92">
        <v>-335059.01658326911</v>
      </c>
      <c r="K3370" s="92">
        <v>-95116.858890877993</v>
      </c>
      <c r="L3370" s="92">
        <v>-26126.915304722854</v>
      </c>
      <c r="M3370" s="92">
        <v>-4212.7839274379694</v>
      </c>
      <c r="N3370" s="92">
        <v>-125456.55812303882</v>
      </c>
      <c r="O3370" s="92">
        <v>-24143.426827488867</v>
      </c>
      <c r="P3370" s="92">
        <v>-6848.2836395986396</v>
      </c>
      <c r="Q3370" s="92">
        <v>-14731.231542674555</v>
      </c>
      <c r="R3370" s="92">
        <v>-2588.1060208868957</v>
      </c>
      <c r="S3370" s="92">
        <v>-48311.048030648955</v>
      </c>
      <c r="T3370" s="92">
        <v>-166.4771548529244</v>
      </c>
      <c r="U3370" s="92">
        <v>-4070.0812949879578</v>
      </c>
      <c r="V3370" s="92">
        <v>-21681.748006508391</v>
      </c>
      <c r="W3370" s="92">
        <v>-3888.6255109042118</v>
      </c>
      <c r="X3370" s="92">
        <v>-29806.931967253458</v>
      </c>
      <c r="Y3370" s="92">
        <v>-6683.7956271457542</v>
      </c>
      <c r="Z3370" s="92">
        <v>-116.27892841596362</v>
      </c>
      <c r="AA3370" s="92">
        <v>-6800.0745555617104</v>
      </c>
      <c r="AB3370" s="92">
        <v>-140.21739056820127</v>
      </c>
      <c r="AC3370" s="92">
        <v>-809115.42525185994</v>
      </c>
      <c r="AD3370" s="92">
        <v>-79312.861371132036</v>
      </c>
    </row>
    <row r="3371" spans="2:30" collapsed="1" x14ac:dyDescent="0.2">
      <c r="B3371" s="2" t="s">
        <v>337</v>
      </c>
      <c r="D3371" s="86"/>
      <c r="E3371" s="101">
        <v>-56877810</v>
      </c>
      <c r="F3371" s="91"/>
      <c r="G3371" s="86" t="s">
        <v>679</v>
      </c>
      <c r="H3371" s="92">
        <v>-56877810</v>
      </c>
      <c r="I3371" s="92">
        <v>-30920903.333930179</v>
      </c>
      <c r="J3371" s="92">
        <v>-1765817.1813438365</v>
      </c>
      <c r="K3371" s="92">
        <v>-5224468.5280930651</v>
      </c>
      <c r="L3371" s="92">
        <v>-171143.59864906306</v>
      </c>
      <c r="M3371" s="92">
        <v>-15171.478576149037</v>
      </c>
      <c r="N3371" s="92">
        <v>-5410783.6053182762</v>
      </c>
      <c r="O3371" s="92">
        <v>-3829476.4609658858</v>
      </c>
      <c r="P3371" s="92">
        <v>-653146.97941911058</v>
      </c>
      <c r="Q3371" s="92">
        <v>-246526.90501547357</v>
      </c>
      <c r="R3371" s="92">
        <v>-12238.744621260077</v>
      </c>
      <c r="S3371" s="92">
        <v>-4741389.0900217276</v>
      </c>
      <c r="T3371" s="92">
        <v>-130999.14184760833</v>
      </c>
      <c r="U3371" s="92">
        <v>-1991227.1460168012</v>
      </c>
      <c r="V3371" s="92">
        <v>-8351644.5916548409</v>
      </c>
      <c r="W3371" s="92">
        <v>-1392691.0261320195</v>
      </c>
      <c r="X3371" s="92">
        <v>-11866561.905651266</v>
      </c>
      <c r="Y3371" s="92">
        <v>-1195743.708560454</v>
      </c>
      <c r="Z3371" s="92">
        <v>-17971.742418635924</v>
      </c>
      <c r="AA3371" s="92">
        <v>-1213715.4509790912</v>
      </c>
      <c r="AB3371" s="92">
        <v>-15239.196037418043</v>
      </c>
      <c r="AC3371" s="92">
        <v>-855984.30304616934</v>
      </c>
      <c r="AD3371" s="92">
        <v>-87415.933672046871</v>
      </c>
    </row>
    <row r="3372" spans="2:30" x14ac:dyDescent="0.2">
      <c r="D3372" s="86"/>
      <c r="E3372" s="92"/>
      <c r="F3372" s="91"/>
      <c r="G3372" s="86"/>
      <c r="H3372" s="92"/>
      <c r="I3372" s="92"/>
      <c r="J3372" s="92"/>
      <c r="K3372" s="92"/>
      <c r="L3372" s="92"/>
      <c r="M3372" s="92"/>
      <c r="N3372" s="92"/>
      <c r="O3372" s="92"/>
      <c r="P3372" s="92"/>
      <c r="Q3372" s="92"/>
      <c r="R3372" s="92"/>
      <c r="S3372" s="92"/>
      <c r="T3372" s="92"/>
      <c r="U3372" s="92"/>
      <c r="V3372" s="92"/>
      <c r="W3372" s="92"/>
      <c r="X3372" s="92"/>
      <c r="Y3372" s="92"/>
      <c r="Z3372" s="92"/>
      <c r="AA3372" s="92"/>
      <c r="AB3372" s="92"/>
      <c r="AC3372" s="92"/>
      <c r="AD3372" s="92"/>
    </row>
    <row r="3373" spans="2:30" hidden="1" outlineLevel="1" x14ac:dyDescent="0.2">
      <c r="D3373" s="86"/>
      <c r="F3373" s="91"/>
      <c r="G3373" s="86" t="s">
        <v>687</v>
      </c>
      <c r="H3373" s="93">
        <v>-22295810.496852413</v>
      </c>
      <c r="I3373" s="93">
        <v>-22061378.498027883</v>
      </c>
      <c r="J3373" s="93">
        <v>706366.45660884585</v>
      </c>
      <c r="K3373" s="93">
        <v>1022639.4253530581</v>
      </c>
      <c r="L3373" s="93">
        <v>12848.766151850461</v>
      </c>
      <c r="M3373" s="93">
        <v>14859.963764142105</v>
      </c>
      <c r="N3373" s="93">
        <v>1050348.1552690472</v>
      </c>
      <c r="O3373" s="93">
        <v>747527.00960583822</v>
      </c>
      <c r="P3373" s="93">
        <v>232536.17824103887</v>
      </c>
      <c r="Q3373" s="93">
        <v>45549.796233754081</v>
      </c>
      <c r="R3373" s="93">
        <v>118.16037184680681</v>
      </c>
      <c r="S3373" s="93">
        <v>1025731.1444524769</v>
      </c>
      <c r="T3373" s="93">
        <v>-61179.509511117962</v>
      </c>
      <c r="U3373" s="93">
        <v>-365333.37932219193</v>
      </c>
      <c r="V3373" s="93">
        <v>-1501731.6251777699</v>
      </c>
      <c r="W3373" s="93">
        <v>-1005943.1498479306</v>
      </c>
      <c r="X3373" s="93">
        <v>-2934187.6638589995</v>
      </c>
      <c r="Y3373" s="93">
        <v>-86328.399454848201</v>
      </c>
      <c r="Z3373" s="93">
        <v>-6090.1406398933304</v>
      </c>
      <c r="AA3373" s="93">
        <v>-92418.540094741213</v>
      </c>
      <c r="AB3373" s="93">
        <v>9728.4487989155077</v>
      </c>
      <c r="AC3373" s="93">
        <v>0</v>
      </c>
      <c r="AD3373" s="93">
        <v>0</v>
      </c>
    </row>
    <row r="3374" spans="2:30" hidden="1" outlineLevel="1" x14ac:dyDescent="0.2">
      <c r="D3374" s="86"/>
      <c r="F3374" s="91"/>
      <c r="G3374" s="86" t="s">
        <v>686</v>
      </c>
      <c r="H3374" s="93">
        <v>-8334794.464820113</v>
      </c>
      <c r="I3374" s="93">
        <v>-9175789.3088737875</v>
      </c>
      <c r="J3374" s="93">
        <v>366137.20609353238</v>
      </c>
      <c r="K3374" s="93">
        <v>630833.66386477766</v>
      </c>
      <c r="L3374" s="93">
        <v>10710.322105683765</v>
      </c>
      <c r="M3374" s="93">
        <v>20942.664606523784</v>
      </c>
      <c r="N3374" s="93">
        <v>662486.65057698451</v>
      </c>
      <c r="O3374" s="93">
        <v>466907.36447174323</v>
      </c>
      <c r="P3374" s="93">
        <v>128312.13890424283</v>
      </c>
      <c r="Q3374" s="93">
        <v>30372.098998836424</v>
      </c>
      <c r="R3374" s="93">
        <v>534.55198292394425</v>
      </c>
      <c r="S3374" s="93">
        <v>626126.15435774671</v>
      </c>
      <c r="T3374" s="93">
        <v>-23618.911939804395</v>
      </c>
      <c r="U3374" s="93">
        <v>-95291.707154513337</v>
      </c>
      <c r="V3374" s="93">
        <v>-305091.71031997073</v>
      </c>
      <c r="W3374" s="93">
        <v>-391940.64546412672</v>
      </c>
      <c r="X3374" s="93">
        <v>-815942.97487841547</v>
      </c>
      <c r="Y3374" s="93">
        <v>-638.5389877941052</v>
      </c>
      <c r="Z3374" s="93">
        <v>-2139.7381239863184</v>
      </c>
      <c r="AA3374" s="93">
        <v>-2778.2771117804223</v>
      </c>
      <c r="AB3374" s="93">
        <v>4966.0850156133256</v>
      </c>
      <c r="AC3374" s="93">
        <v>0</v>
      </c>
      <c r="AD3374" s="93">
        <v>0</v>
      </c>
    </row>
    <row r="3375" spans="2:30" hidden="1" outlineLevel="1" x14ac:dyDescent="0.2">
      <c r="D3375" s="86"/>
      <c r="F3375" s="91"/>
      <c r="G3375" s="86" t="s">
        <v>685</v>
      </c>
      <c r="H3375" s="93">
        <v>-1786630.7057732355</v>
      </c>
      <c r="I3375" s="93">
        <v>-1963072.1206258489</v>
      </c>
      <c r="J3375" s="93">
        <v>71059.289985179057</v>
      </c>
      <c r="K3375" s="93">
        <v>116076.9163954434</v>
      </c>
      <c r="L3375" s="93">
        <v>1752.9811520964722</v>
      </c>
      <c r="M3375" s="93">
        <v>6744.9783978674413</v>
      </c>
      <c r="N3375" s="93">
        <v>124574.87594540726</v>
      </c>
      <c r="O3375" s="93">
        <v>85276.452170726116</v>
      </c>
      <c r="P3375" s="93">
        <v>24008.402079719552</v>
      </c>
      <c r="Q3375" s="93">
        <v>6993.5652199947544</v>
      </c>
      <c r="R3375" s="93">
        <v>0</v>
      </c>
      <c r="S3375" s="93">
        <v>116278.41947044031</v>
      </c>
      <c r="T3375" s="93">
        <v>-4999.3245852383643</v>
      </c>
      <c r="U3375" s="93">
        <v>-23637.006306675044</v>
      </c>
      <c r="V3375" s="93">
        <v>-112123.88994375092</v>
      </c>
      <c r="W3375" s="93">
        <v>0</v>
      </c>
      <c r="X3375" s="93">
        <v>-140760.22083566431</v>
      </c>
      <c r="Y3375" s="93">
        <v>-2519.3937529087052</v>
      </c>
      <c r="Z3375" s="93">
        <v>-457.28342221227331</v>
      </c>
      <c r="AA3375" s="93">
        <v>-2976.6771751209671</v>
      </c>
      <c r="AB3375" s="93">
        <v>969.75636714646657</v>
      </c>
      <c r="AC3375" s="93">
        <v>5916.550917717278</v>
      </c>
      <c r="AD3375" s="93">
        <v>1379.4201775078241</v>
      </c>
    </row>
    <row r="3376" spans="2:30" hidden="1" outlineLevel="1" x14ac:dyDescent="0.2">
      <c r="D3376" s="86"/>
      <c r="F3376" s="91"/>
      <c r="G3376" s="86" t="s">
        <v>684</v>
      </c>
      <c r="H3376" s="93">
        <v>-8311857.6152927643</v>
      </c>
      <c r="I3376" s="93">
        <v>-11469338.307965904</v>
      </c>
      <c r="J3376" s="93">
        <v>615110.60472729523</v>
      </c>
      <c r="K3376" s="93">
        <v>1238118.6685147444</v>
      </c>
      <c r="L3376" s="93">
        <v>25952.780897247005</v>
      </c>
      <c r="M3376" s="93">
        <v>0</v>
      </c>
      <c r="N3376" s="93">
        <v>1264071.4494119927</v>
      </c>
      <c r="O3376" s="93">
        <v>910234.05383694824</v>
      </c>
      <c r="P3376" s="93">
        <v>227373.85005623492</v>
      </c>
      <c r="Q3376" s="93">
        <v>0</v>
      </c>
      <c r="R3376" s="93">
        <v>0</v>
      </c>
      <c r="S3376" s="93">
        <v>1137607.9038931844</v>
      </c>
      <c r="T3376" s="93">
        <v>-23646.646175747301</v>
      </c>
      <c r="U3376" s="93">
        <v>21568.538199462288</v>
      </c>
      <c r="V3376" s="93">
        <v>0</v>
      </c>
      <c r="W3376" s="93">
        <v>0</v>
      </c>
      <c r="X3376" s="93">
        <v>-2078.1079762859736</v>
      </c>
      <c r="Y3376" s="93">
        <v>79450.164759108622</v>
      </c>
      <c r="Z3376" s="93">
        <v>-1537.6817715470725</v>
      </c>
      <c r="AA3376" s="93">
        <v>77912.482987561874</v>
      </c>
      <c r="AB3376" s="93">
        <v>8068.875459357173</v>
      </c>
      <c r="AC3376" s="93">
        <v>46136.772958151036</v>
      </c>
      <c r="AD3376" s="93">
        <v>10650.711211913505</v>
      </c>
    </row>
    <row r="3377" spans="4:30" hidden="1" outlineLevel="1" x14ac:dyDescent="0.2">
      <c r="D3377" s="86"/>
      <c r="F3377" s="91"/>
      <c r="G3377" s="86" t="s">
        <v>683</v>
      </c>
      <c r="H3377" s="93">
        <v>-5246275.062215006</v>
      </c>
      <c r="I3377" s="93">
        <v>-6744245.9535730407</v>
      </c>
      <c r="J3377" s="93">
        <v>346990.46558513772</v>
      </c>
      <c r="K3377" s="93">
        <v>566159.73425309267</v>
      </c>
      <c r="L3377" s="93">
        <v>0</v>
      </c>
      <c r="M3377" s="93">
        <v>0</v>
      </c>
      <c r="N3377" s="93">
        <v>566159.73425309267</v>
      </c>
      <c r="O3377" s="93">
        <v>353345.03722839535</v>
      </c>
      <c r="P3377" s="93">
        <v>0</v>
      </c>
      <c r="Q3377" s="93">
        <v>0</v>
      </c>
      <c r="R3377" s="93">
        <v>0</v>
      </c>
      <c r="S3377" s="93">
        <v>353345.03722839535</v>
      </c>
      <c r="T3377" s="93">
        <v>-7922.8980863082488</v>
      </c>
      <c r="U3377" s="93">
        <v>0</v>
      </c>
      <c r="V3377" s="93">
        <v>0</v>
      </c>
      <c r="W3377" s="93">
        <v>0</v>
      </c>
      <c r="X3377" s="93">
        <v>-7922.8980863082488</v>
      </c>
      <c r="Y3377" s="93">
        <v>32366.506718443969</v>
      </c>
      <c r="Z3377" s="93">
        <v>0</v>
      </c>
      <c r="AA3377" s="93">
        <v>32366.506718443969</v>
      </c>
      <c r="AB3377" s="93">
        <v>3034.6749342056055</v>
      </c>
      <c r="AC3377" s="93">
        <v>173695.4595380406</v>
      </c>
      <c r="AD3377" s="93">
        <v>30301.9111870331</v>
      </c>
    </row>
    <row r="3378" spans="4:30" hidden="1" outlineLevel="1" x14ac:dyDescent="0.2">
      <c r="D3378" s="86"/>
      <c r="F3378" s="91"/>
      <c r="G3378" s="86" t="s">
        <v>682</v>
      </c>
      <c r="H3378" s="93">
        <v>1910676.9273933945</v>
      </c>
      <c r="I3378" s="93">
        <v>181553.9422592331</v>
      </c>
      <c r="J3378" s="93">
        <v>117396.05003333944</v>
      </c>
      <c r="K3378" s="93">
        <v>305729.04019990691</v>
      </c>
      <c r="L3378" s="93">
        <v>7524.7915619527557</v>
      </c>
      <c r="M3378" s="93">
        <v>-4728.8110655349374</v>
      </c>
      <c r="N3378" s="93">
        <v>308525.02069631545</v>
      </c>
      <c r="O3378" s="93">
        <v>280608.86612883653</v>
      </c>
      <c r="P3378" s="93">
        <v>59178.438146678825</v>
      </c>
      <c r="Q3378" s="93">
        <v>22112.372895191769</v>
      </c>
      <c r="R3378" s="93">
        <v>842.80372649058404</v>
      </c>
      <c r="S3378" s="93">
        <v>362742.48089719634</v>
      </c>
      <c r="T3378" s="93">
        <v>4342.5195083718936</v>
      </c>
      <c r="U3378" s="93">
        <v>115730.86366845469</v>
      </c>
      <c r="V3378" s="93">
        <v>631823.34959241981</v>
      </c>
      <c r="W3378" s="93">
        <v>59759.005462650639</v>
      </c>
      <c r="X3378" s="93">
        <v>811655.73823192483</v>
      </c>
      <c r="Y3378" s="93">
        <v>56166.593728317668</v>
      </c>
      <c r="Z3378" s="93">
        <v>630.01365306155094</v>
      </c>
      <c r="AA3378" s="93">
        <v>56796.60738137993</v>
      </c>
      <c r="AB3378" s="93">
        <v>1889.0072461341908</v>
      </c>
      <c r="AC3378" s="93">
        <v>58902.950092609855</v>
      </c>
      <c r="AD3378" s="93">
        <v>11215.130555356172</v>
      </c>
    </row>
    <row r="3379" spans="4:30" hidden="1" outlineLevel="1" x14ac:dyDescent="0.2">
      <c r="D3379" s="86"/>
      <c r="F3379" s="91"/>
      <c r="G3379" s="86" t="s">
        <v>681</v>
      </c>
      <c r="H3379" s="93">
        <v>1223411.2308853525</v>
      </c>
      <c r="I3379" s="93">
        <v>-2359895.1359483907</v>
      </c>
      <c r="J3379" s="93">
        <v>523788.54461798037</v>
      </c>
      <c r="K3379" s="93">
        <v>74221.590384812953</v>
      </c>
      <c r="L3379" s="93">
        <v>18887.522983064184</v>
      </c>
      <c r="M3379" s="93">
        <v>28067.627779101407</v>
      </c>
      <c r="N3379" s="93">
        <v>121176.74114697831</v>
      </c>
      <c r="O3379" s="93">
        <v>23367.864214767513</v>
      </c>
      <c r="P3379" s="93">
        <v>9815.9286459630948</v>
      </c>
      <c r="Q3379" s="93">
        <v>13303.16841869842</v>
      </c>
      <c r="R3379" s="93">
        <v>1347.3352993680828</v>
      </c>
      <c r="S3379" s="93">
        <v>47834.296578797112</v>
      </c>
      <c r="T3379" s="93">
        <v>-145.2685532134214</v>
      </c>
      <c r="U3379" s="93">
        <v>-44.621655597359222</v>
      </c>
      <c r="V3379" s="93">
        <v>2378.2667366025526</v>
      </c>
      <c r="W3379" s="93">
        <v>-3632.1715505800125</v>
      </c>
      <c r="X3379" s="93">
        <v>-1443.7950227881774</v>
      </c>
      <c r="Y3379" s="93">
        <v>1413.1119262958046</v>
      </c>
      <c r="Z3379" s="93">
        <v>-49.885761911534075</v>
      </c>
      <c r="AA3379" s="93">
        <v>1363.2261643842858</v>
      </c>
      <c r="AB3379" s="93">
        <v>264.29753551107387</v>
      </c>
      <c r="AC3379" s="93">
        <v>2530015.7351343185</v>
      </c>
      <c r="AD3379" s="93">
        <v>360307.32067856769</v>
      </c>
    </row>
    <row r="3380" spans="4:30" collapsed="1" x14ac:dyDescent="0.2">
      <c r="D3380" s="86" t="s">
        <v>336</v>
      </c>
      <c r="E3380" s="93">
        <v>-42841280.186674714</v>
      </c>
      <c r="F3380" s="91"/>
      <c r="G3380" s="86" t="s">
        <v>679</v>
      </c>
      <c r="H3380" s="93">
        <v>-42841280.186674774</v>
      </c>
      <c r="I3380" s="93">
        <v>-53592165.382755645</v>
      </c>
      <c r="J3380" s="93">
        <v>2746848.6176513024</v>
      </c>
      <c r="K3380" s="93">
        <v>3953779.0389658334</v>
      </c>
      <c r="L3380" s="93">
        <v>77677.164851894631</v>
      </c>
      <c r="M3380" s="93">
        <v>65886.423482099694</v>
      </c>
      <c r="N3380" s="93">
        <v>4097342.6272998322</v>
      </c>
      <c r="O3380" s="93">
        <v>2867266.6476572631</v>
      </c>
      <c r="P3380" s="93">
        <v>681224.93607387948</v>
      </c>
      <c r="Q3380" s="93">
        <v>118331.00176647448</v>
      </c>
      <c r="R3380" s="93">
        <v>2842.8513806293722</v>
      </c>
      <c r="S3380" s="93">
        <v>3669665.4368782397</v>
      </c>
      <c r="T3380" s="93">
        <v>-117170.03934305732</v>
      </c>
      <c r="U3380" s="93">
        <v>-347007.31257106387</v>
      </c>
      <c r="V3380" s="93">
        <v>-1284745.6091124425</v>
      </c>
      <c r="W3380" s="93">
        <v>-1341756.9613999866</v>
      </c>
      <c r="X3380" s="93">
        <v>-3090679.9224265423</v>
      </c>
      <c r="Y3380" s="93">
        <v>79910.04493661481</v>
      </c>
      <c r="Z3380" s="93">
        <v>-9644.7160664889107</v>
      </c>
      <c r="AA3380" s="93">
        <v>70265.328870127443</v>
      </c>
      <c r="AB3380" s="93">
        <v>28921.145356883353</v>
      </c>
      <c r="AC3380" s="93">
        <v>2814667.4686408346</v>
      </c>
      <c r="AD3380" s="93">
        <v>413854.49381037778</v>
      </c>
    </row>
    <row r="3381" spans="4:30" hidden="1" outlineLevel="1" x14ac:dyDescent="0.2">
      <c r="D3381" s="86"/>
      <c r="F3381" s="91" t="s">
        <v>219</v>
      </c>
      <c r="G3381" s="86" t="s">
        <v>687</v>
      </c>
      <c r="H3381" s="92">
        <v>15546394.035900924</v>
      </c>
      <c r="I3381" s="99">
        <v>7657889.2650253968</v>
      </c>
      <c r="J3381" s="99">
        <v>378556.82972376066</v>
      </c>
      <c r="K3381" s="99">
        <v>1386631.9718889536</v>
      </c>
      <c r="L3381" s="99">
        <v>43646.251380046779</v>
      </c>
      <c r="M3381" s="99">
        <v>4093.0057937316683</v>
      </c>
      <c r="N3381" s="99">
        <v>1434371.2290627321</v>
      </c>
      <c r="O3381" s="99">
        <v>1054056.0041631423</v>
      </c>
      <c r="P3381" s="99">
        <v>196401.34238857566</v>
      </c>
      <c r="Q3381" s="99">
        <v>88750.109632307765</v>
      </c>
      <c r="R3381" s="99">
        <v>3990.9932244957968</v>
      </c>
      <c r="S3381" s="99">
        <v>1343198.4494085214</v>
      </c>
      <c r="T3381" s="99">
        <v>36820.876019926203</v>
      </c>
      <c r="U3381" s="99">
        <v>602567.36245737725</v>
      </c>
      <c r="V3381" s="99">
        <v>3184585.4417926101</v>
      </c>
      <c r="W3381" s="99">
        <v>575083.34862813191</v>
      </c>
      <c r="X3381" s="99">
        <v>4399057.0288980454</v>
      </c>
      <c r="Y3381" s="99">
        <v>323698.92630188586</v>
      </c>
      <c r="Z3381" s="99">
        <v>5421.8332830546669</v>
      </c>
      <c r="AA3381" s="99">
        <v>329120.7595849405</v>
      </c>
      <c r="AB3381" s="99">
        <v>4200.4741975273637</v>
      </c>
      <c r="AC3381" s="99">
        <v>0</v>
      </c>
      <c r="AD3381" s="99">
        <v>0</v>
      </c>
    </row>
    <row r="3382" spans="4:30" hidden="1" outlineLevel="1" x14ac:dyDescent="0.2">
      <c r="D3382" s="86"/>
      <c r="F3382" s="91" t="s">
        <v>219</v>
      </c>
      <c r="G3382" s="86" t="s">
        <v>686</v>
      </c>
      <c r="H3382" s="92">
        <v>8239931.1275815303</v>
      </c>
      <c r="I3382" s="99">
        <v>4058849.9159830082</v>
      </c>
      <c r="J3382" s="99">
        <v>200643.45452688978</v>
      </c>
      <c r="K3382" s="99">
        <v>734945.47489805822</v>
      </c>
      <c r="L3382" s="99">
        <v>23133.474201038694</v>
      </c>
      <c r="M3382" s="99">
        <v>2169.3831873332342</v>
      </c>
      <c r="N3382" s="99">
        <v>760248.33228643017</v>
      </c>
      <c r="O3382" s="99">
        <v>558672.88960135775</v>
      </c>
      <c r="P3382" s="99">
        <v>104097.03567973657</v>
      </c>
      <c r="Q3382" s="99">
        <v>47039.512136818637</v>
      </c>
      <c r="R3382" s="99">
        <v>2115.3142796038856</v>
      </c>
      <c r="S3382" s="99">
        <v>711924.75169751677</v>
      </c>
      <c r="T3382" s="99">
        <v>19515.874984306472</v>
      </c>
      <c r="U3382" s="99">
        <v>319373.96896742895</v>
      </c>
      <c r="V3382" s="99">
        <v>1687900.3999044872</v>
      </c>
      <c r="W3382" s="99">
        <v>304806.83651603828</v>
      </c>
      <c r="X3382" s="99">
        <v>2331597.0803722609</v>
      </c>
      <c r="Y3382" s="99">
        <v>171567.5578941454</v>
      </c>
      <c r="Z3382" s="99">
        <v>2873.6910137766704</v>
      </c>
      <c r="AA3382" s="99">
        <v>174441.24890792207</v>
      </c>
      <c r="AB3382" s="99">
        <v>2226.3438075016602</v>
      </c>
      <c r="AC3382" s="99">
        <v>0</v>
      </c>
      <c r="AD3382" s="99">
        <v>0</v>
      </c>
    </row>
    <row r="3383" spans="4:30" hidden="1" outlineLevel="1" x14ac:dyDescent="0.2">
      <c r="D3383" s="86"/>
      <c r="F3383" s="91" t="s">
        <v>219</v>
      </c>
      <c r="G3383" s="86" t="s">
        <v>685</v>
      </c>
      <c r="H3383" s="92">
        <v>1810065.4944865974</v>
      </c>
      <c r="I3383" s="99">
        <v>881261.93963230669</v>
      </c>
      <c r="J3383" s="99">
        <v>42530.854034141077</v>
      </c>
      <c r="K3383" s="99">
        <v>154725.16741379898</v>
      </c>
      <c r="L3383" s="99">
        <v>4779.3148439046217</v>
      </c>
      <c r="M3383" s="99">
        <v>595.23838758778049</v>
      </c>
      <c r="N3383" s="99">
        <v>160099.72064529138</v>
      </c>
      <c r="O3383" s="99">
        <v>116897.28230687654</v>
      </c>
      <c r="P3383" s="99">
        <v>21731.068437013924</v>
      </c>
      <c r="Q3383" s="99">
        <v>12930.244654086371</v>
      </c>
      <c r="R3383" s="99">
        <v>0</v>
      </c>
      <c r="S3383" s="99">
        <v>151558.59539797684</v>
      </c>
      <c r="T3383" s="99">
        <v>4081.8523793234449</v>
      </c>
      <c r="U3383" s="99">
        <v>66822.2539613462</v>
      </c>
      <c r="V3383" s="99">
        <v>465529.46782030741</v>
      </c>
      <c r="W3383" s="99">
        <v>0</v>
      </c>
      <c r="X3383" s="99">
        <v>536433.57416097703</v>
      </c>
      <c r="Y3383" s="99">
        <v>35182.65717013117</v>
      </c>
      <c r="Z3383" s="99">
        <v>586.49585087007461</v>
      </c>
      <c r="AA3383" s="99">
        <v>35769.153021001242</v>
      </c>
      <c r="AB3383" s="99">
        <v>469.81646774862747</v>
      </c>
      <c r="AC3383" s="99">
        <v>1597.4764270847822</v>
      </c>
      <c r="AD3383" s="99">
        <v>344.3647000696289</v>
      </c>
    </row>
    <row r="3384" spans="4:30" hidden="1" outlineLevel="1" x14ac:dyDescent="0.2">
      <c r="D3384" s="86"/>
      <c r="F3384" s="91" t="s">
        <v>219</v>
      </c>
      <c r="G3384" s="86" t="s">
        <v>684</v>
      </c>
      <c r="H3384" s="92">
        <v>8305154.9307951005</v>
      </c>
      <c r="I3384" s="99">
        <v>5550689.2594880676</v>
      </c>
      <c r="J3384" s="99">
        <v>261645.00141292103</v>
      </c>
      <c r="K3384" s="99">
        <v>950049.05816354358</v>
      </c>
      <c r="L3384" s="99">
        <v>29361.459414397006</v>
      </c>
      <c r="M3384" s="99">
        <v>0</v>
      </c>
      <c r="N3384" s="99">
        <v>979410.5175779406</v>
      </c>
      <c r="O3384" s="99">
        <v>712370.73924570915</v>
      </c>
      <c r="P3384" s="99">
        <v>132679.09812280218</v>
      </c>
      <c r="Q3384" s="99">
        <v>0</v>
      </c>
      <c r="R3384" s="99">
        <v>0</v>
      </c>
      <c r="S3384" s="99">
        <v>845049.83736851136</v>
      </c>
      <c r="T3384" s="99">
        <v>25395.577853393981</v>
      </c>
      <c r="U3384" s="99">
        <v>409573.20449089498</v>
      </c>
      <c r="V3384" s="99">
        <v>0</v>
      </c>
      <c r="W3384" s="99">
        <v>0</v>
      </c>
      <c r="X3384" s="99">
        <v>434968.78234428895</v>
      </c>
      <c r="Y3384" s="99">
        <v>214812.51531803506</v>
      </c>
      <c r="Z3384" s="99">
        <v>3583.9136418264425</v>
      </c>
      <c r="AA3384" s="99">
        <v>218396.42895986151</v>
      </c>
      <c r="AB3384" s="99">
        <v>2903.5705626042968</v>
      </c>
      <c r="AC3384" s="99">
        <v>9947.2293556619588</v>
      </c>
      <c r="AD3384" s="99">
        <v>2144.3037252433519</v>
      </c>
    </row>
    <row r="3385" spans="4:30" hidden="1" outlineLevel="1" x14ac:dyDescent="0.2">
      <c r="D3385" s="86"/>
      <c r="F3385" s="91" t="s">
        <v>219</v>
      </c>
      <c r="G3385" s="86" t="s">
        <v>683</v>
      </c>
      <c r="H3385" s="92">
        <v>4273710.5373027567</v>
      </c>
      <c r="I3385" s="99">
        <v>3195459.572475716</v>
      </c>
      <c r="J3385" s="99">
        <v>154054.12441196106</v>
      </c>
      <c r="K3385" s="99">
        <v>464845.49347047607</v>
      </c>
      <c r="L3385" s="99">
        <v>0</v>
      </c>
      <c r="M3385" s="99">
        <v>0</v>
      </c>
      <c r="N3385" s="99">
        <v>464845.49347047607</v>
      </c>
      <c r="O3385" s="99">
        <v>296201.35772869829</v>
      </c>
      <c r="P3385" s="99">
        <v>0</v>
      </c>
      <c r="Q3385" s="99">
        <v>0</v>
      </c>
      <c r="R3385" s="99">
        <v>0</v>
      </c>
      <c r="S3385" s="99">
        <v>296201.35772869829</v>
      </c>
      <c r="T3385" s="99">
        <v>8008.6633221049688</v>
      </c>
      <c r="U3385" s="99">
        <v>0</v>
      </c>
      <c r="V3385" s="99">
        <v>0</v>
      </c>
      <c r="W3385" s="99">
        <v>0</v>
      </c>
      <c r="X3385" s="99">
        <v>8008.6633221049688</v>
      </c>
      <c r="Y3385" s="99">
        <v>109252.121101514</v>
      </c>
      <c r="Z3385" s="99">
        <v>0</v>
      </c>
      <c r="AA3385" s="99">
        <v>109252.121101514</v>
      </c>
      <c r="AB3385" s="99">
        <v>1133.7127751800135</v>
      </c>
      <c r="AC3385" s="99">
        <v>38493.909151112166</v>
      </c>
      <c r="AD3385" s="99">
        <v>6261.582865994229</v>
      </c>
    </row>
    <row r="3386" spans="4:30" hidden="1" outlineLevel="1" x14ac:dyDescent="0.2">
      <c r="D3386" s="86"/>
      <c r="F3386" s="91" t="s">
        <v>219</v>
      </c>
      <c r="G3386" s="86" t="s">
        <v>682</v>
      </c>
      <c r="H3386" s="92">
        <v>131360.53203774081</v>
      </c>
      <c r="I3386" s="99">
        <v>49290.030012166448</v>
      </c>
      <c r="J3386" s="99">
        <v>3194.3124468445708</v>
      </c>
      <c r="K3386" s="99">
        <v>10717.264534550621</v>
      </c>
      <c r="L3386" s="99">
        <v>340.61899760000966</v>
      </c>
      <c r="M3386" s="99">
        <v>31.401089671119916</v>
      </c>
      <c r="N3386" s="99">
        <v>11089.284621821751</v>
      </c>
      <c r="O3386" s="99">
        <v>9771.0796169156656</v>
      </c>
      <c r="P3386" s="99">
        <v>1811.3701491274633</v>
      </c>
      <c r="Q3386" s="99">
        <v>823.04023206563193</v>
      </c>
      <c r="R3386" s="99">
        <v>38.134859849122407</v>
      </c>
      <c r="S3386" s="99">
        <v>12443.624857957884</v>
      </c>
      <c r="T3386" s="99">
        <v>374.44628707902604</v>
      </c>
      <c r="U3386" s="99">
        <v>6574.715850758892</v>
      </c>
      <c r="V3386" s="99">
        <v>37328.506917547151</v>
      </c>
      <c r="W3386" s="99">
        <v>7082.0914233730473</v>
      </c>
      <c r="X3386" s="99">
        <v>51359.760478758122</v>
      </c>
      <c r="Y3386" s="99">
        <v>2647.2800024636781</v>
      </c>
      <c r="Z3386" s="99">
        <v>43.093498266835127</v>
      </c>
      <c r="AA3386" s="99">
        <v>2690.3735007305131</v>
      </c>
      <c r="AB3386" s="99">
        <v>48.067330859049754</v>
      </c>
      <c r="AC3386" s="99">
        <v>1039.3916637650645</v>
      </c>
      <c r="AD3386" s="99">
        <v>205.68712483742738</v>
      </c>
    </row>
    <row r="3387" spans="4:30" hidden="1" outlineLevel="1" x14ac:dyDescent="0.2">
      <c r="D3387" s="86"/>
      <c r="F3387" s="91" t="s">
        <v>219</v>
      </c>
      <c r="G3387" s="86" t="s">
        <v>681</v>
      </c>
      <c r="H3387" s="92">
        <v>2057304.341895351</v>
      </c>
      <c r="I3387" s="99">
        <v>962075.03467006923</v>
      </c>
      <c r="J3387" s="99">
        <v>252047.72997533783</v>
      </c>
      <c r="K3387" s="99">
        <v>71549.126041992393</v>
      </c>
      <c r="L3387" s="99">
        <v>23095.662269626413</v>
      </c>
      <c r="M3387" s="99">
        <v>3748.8911021257786</v>
      </c>
      <c r="N3387" s="99">
        <v>98393.679413744583</v>
      </c>
      <c r="O3387" s="99">
        <v>20304.599768627086</v>
      </c>
      <c r="P3387" s="99">
        <v>6012.4442134336186</v>
      </c>
      <c r="Q3387" s="99">
        <v>13060.453507716094</v>
      </c>
      <c r="R3387" s="99">
        <v>2295.0343916781198</v>
      </c>
      <c r="S3387" s="99">
        <v>41672.531881454917</v>
      </c>
      <c r="T3387" s="99">
        <v>139.74964342471517</v>
      </c>
      <c r="U3387" s="99">
        <v>3567.057276584982</v>
      </c>
      <c r="V3387" s="99">
        <v>19206.788849026114</v>
      </c>
      <c r="W3387" s="99">
        <v>3442.5896294585268</v>
      </c>
      <c r="X3387" s="99">
        <v>26356.185398494337</v>
      </c>
      <c r="Y3387" s="99">
        <v>5620.8279109272553</v>
      </c>
      <c r="Z3387" s="99">
        <v>101.89372636786547</v>
      </c>
      <c r="AA3387" s="99">
        <v>5722.7216372951207</v>
      </c>
      <c r="AB3387" s="99">
        <v>105.51206354904052</v>
      </c>
      <c r="AC3387" s="99">
        <v>597738.54592318297</v>
      </c>
      <c r="AD3387" s="99">
        <v>73192.400932222634</v>
      </c>
    </row>
    <row r="3388" spans="4:30" collapsed="1" x14ac:dyDescent="0.2">
      <c r="D3388" s="86" t="s">
        <v>319</v>
      </c>
      <c r="E3388" s="104">
        <v>40363921</v>
      </c>
      <c r="F3388" s="102" t="s">
        <v>219</v>
      </c>
      <c r="G3388" s="86" t="s">
        <v>679</v>
      </c>
      <c r="H3388" s="92">
        <v>40363921</v>
      </c>
      <c r="I3388" s="99">
        <v>22355515.017286733</v>
      </c>
      <c r="J3388" s="99">
        <v>1292672.3065318561</v>
      </c>
      <c r="K3388" s="99">
        <v>3773463.5564113739</v>
      </c>
      <c r="L3388" s="99">
        <v>124356.78110661352</v>
      </c>
      <c r="M3388" s="99">
        <v>10637.919560449582</v>
      </c>
      <c r="N3388" s="99">
        <v>3908458.2570784371</v>
      </c>
      <c r="O3388" s="99">
        <v>2768273.9524313272</v>
      </c>
      <c r="P3388" s="99">
        <v>462732.35899068933</v>
      </c>
      <c r="Q3388" s="99">
        <v>162603.3601629945</v>
      </c>
      <c r="R3388" s="99">
        <v>8439.4767556269235</v>
      </c>
      <c r="S3388" s="99">
        <v>3402049.1483406378</v>
      </c>
      <c r="T3388" s="99">
        <v>94337.0404895588</v>
      </c>
      <c r="U3388" s="99">
        <v>1408478.563004391</v>
      </c>
      <c r="V3388" s="99">
        <v>5394550.6052839784</v>
      </c>
      <c r="W3388" s="99">
        <v>890414.86619700177</v>
      </c>
      <c r="X3388" s="99">
        <v>7787781.0749749308</v>
      </c>
      <c r="Y3388" s="99">
        <v>862781.88569910231</v>
      </c>
      <c r="Z3388" s="99">
        <v>12610.921014162555</v>
      </c>
      <c r="AA3388" s="99">
        <v>875392.8067132649</v>
      </c>
      <c r="AB3388" s="99">
        <v>11087.49720497005</v>
      </c>
      <c r="AC3388" s="99">
        <v>648816.55252080702</v>
      </c>
      <c r="AD3388" s="99">
        <v>82148.339348367284</v>
      </c>
    </row>
    <row r="3389" spans="4:30" hidden="1" outlineLevel="1" x14ac:dyDescent="0.2">
      <c r="D3389" s="86"/>
      <c r="E3389" s="93"/>
      <c r="F3389" s="93"/>
      <c r="G3389" s="86" t="s">
        <v>687</v>
      </c>
      <c r="H3389" s="92">
        <v>-6749416.4609514885</v>
      </c>
      <c r="I3389" s="92">
        <v>-14403489.233002488</v>
      </c>
      <c r="J3389" s="92">
        <v>1084923.2863326066</v>
      </c>
      <c r="K3389" s="92">
        <v>2409271.3972420115</v>
      </c>
      <c r="L3389" s="92">
        <v>56495.01753189724</v>
      </c>
      <c r="M3389" s="92">
        <v>18952.969557873774</v>
      </c>
      <c r="N3389" s="92">
        <v>2484719.3843317796</v>
      </c>
      <c r="O3389" s="92">
        <v>1801583.0137689805</v>
      </c>
      <c r="P3389" s="92">
        <v>428937.52062961453</v>
      </c>
      <c r="Q3389" s="92">
        <v>134299.90586606186</v>
      </c>
      <c r="R3389" s="92">
        <v>4109.1535963426031</v>
      </c>
      <c r="S3389" s="92">
        <v>2368929.5938609983</v>
      </c>
      <c r="T3389" s="92">
        <v>-24358.633491191758</v>
      </c>
      <c r="U3389" s="92">
        <v>237233.98313518532</v>
      </c>
      <c r="V3389" s="92">
        <v>1682853.8166148402</v>
      </c>
      <c r="W3389" s="92">
        <v>-430859.80121979874</v>
      </c>
      <c r="X3389" s="92">
        <v>1464869.3650390459</v>
      </c>
      <c r="Y3389" s="92">
        <v>237370.52684703766</v>
      </c>
      <c r="Z3389" s="92">
        <v>-668.30735683866351</v>
      </c>
      <c r="AA3389" s="92">
        <v>236702.21949019929</v>
      </c>
      <c r="AB3389" s="92">
        <v>13928.92299644287</v>
      </c>
      <c r="AC3389" s="92">
        <v>0</v>
      </c>
      <c r="AD3389" s="92">
        <v>0</v>
      </c>
    </row>
    <row r="3390" spans="4:30" hidden="1" outlineLevel="1" x14ac:dyDescent="0.2">
      <c r="D3390" s="86"/>
      <c r="E3390" s="93"/>
      <c r="F3390" s="93"/>
      <c r="G3390" s="86" t="s">
        <v>686</v>
      </c>
      <c r="H3390" s="92">
        <v>-94863.337238582782</v>
      </c>
      <c r="I3390" s="92">
        <v>-5116939.3928907793</v>
      </c>
      <c r="J3390" s="92">
        <v>566780.6606204221</v>
      </c>
      <c r="K3390" s="92">
        <v>1365779.1387628359</v>
      </c>
      <c r="L3390" s="92">
        <v>33843.796306722463</v>
      </c>
      <c r="M3390" s="92">
        <v>23112.047793857018</v>
      </c>
      <c r="N3390" s="92">
        <v>1422734.9828634146</v>
      </c>
      <c r="O3390" s="92">
        <v>1025580.254073101</v>
      </c>
      <c r="P3390" s="92">
        <v>232409.17458397942</v>
      </c>
      <c r="Q3390" s="92">
        <v>77411.611135655054</v>
      </c>
      <c r="R3390" s="92">
        <v>2649.8662625278298</v>
      </c>
      <c r="S3390" s="92">
        <v>1338050.9060552635</v>
      </c>
      <c r="T3390" s="92">
        <v>-4103.0369554979225</v>
      </c>
      <c r="U3390" s="92">
        <v>224082.26181291562</v>
      </c>
      <c r="V3390" s="92">
        <v>1382808.6895845165</v>
      </c>
      <c r="W3390" s="92">
        <v>-87133.808948088437</v>
      </c>
      <c r="X3390" s="92">
        <v>1515654.1054938454</v>
      </c>
      <c r="Y3390" s="92">
        <v>170929.0189063513</v>
      </c>
      <c r="Z3390" s="92">
        <v>733.95288979035195</v>
      </c>
      <c r="AA3390" s="92">
        <v>171662.97179614165</v>
      </c>
      <c r="AB3390" s="92">
        <v>7192.4288231149858</v>
      </c>
      <c r="AC3390" s="92">
        <v>0</v>
      </c>
      <c r="AD3390" s="92">
        <v>0</v>
      </c>
    </row>
    <row r="3391" spans="4:30" hidden="1" outlineLevel="1" x14ac:dyDescent="0.2">
      <c r="D3391" s="86"/>
      <c r="E3391" s="93"/>
      <c r="F3391" s="93"/>
      <c r="G3391" s="86" t="s">
        <v>685</v>
      </c>
      <c r="H3391" s="92">
        <v>23434.788713361835</v>
      </c>
      <c r="I3391" s="92">
        <v>-1081810.1809935421</v>
      </c>
      <c r="J3391" s="92">
        <v>113590.14401932014</v>
      </c>
      <c r="K3391" s="92">
        <v>270802.08380924235</v>
      </c>
      <c r="L3391" s="92">
        <v>6532.295996001094</v>
      </c>
      <c r="M3391" s="92">
        <v>7340.2167854552217</v>
      </c>
      <c r="N3391" s="92">
        <v>284674.59659069864</v>
      </c>
      <c r="O3391" s="92">
        <v>202173.73447760264</v>
      </c>
      <c r="P3391" s="92">
        <v>45739.470516733476</v>
      </c>
      <c r="Q3391" s="92">
        <v>19923.809874081126</v>
      </c>
      <c r="R3391" s="92">
        <v>0</v>
      </c>
      <c r="S3391" s="92">
        <v>267837.01486841717</v>
      </c>
      <c r="T3391" s="92">
        <v>-917.47220591491941</v>
      </c>
      <c r="U3391" s="92">
        <v>43185.247654671155</v>
      </c>
      <c r="V3391" s="92">
        <v>353405.57787655649</v>
      </c>
      <c r="W3391" s="92">
        <v>0</v>
      </c>
      <c r="X3391" s="92">
        <v>395673.35332531272</v>
      </c>
      <c r="Y3391" s="92">
        <v>32663.263417222464</v>
      </c>
      <c r="Z3391" s="92">
        <v>129.2124286578013</v>
      </c>
      <c r="AA3391" s="92">
        <v>32792.475845880275</v>
      </c>
      <c r="AB3391" s="92">
        <v>1439.572834895094</v>
      </c>
      <c r="AC3391" s="92">
        <v>7514.0273448020598</v>
      </c>
      <c r="AD3391" s="92">
        <v>1723.784877577453</v>
      </c>
    </row>
    <row r="3392" spans="4:30" hidden="1" outlineLevel="1" x14ac:dyDescent="0.2">
      <c r="D3392" s="86"/>
      <c r="E3392" s="93"/>
      <c r="F3392" s="93"/>
      <c r="G3392" s="86" t="s">
        <v>684</v>
      </c>
      <c r="H3392" s="92">
        <v>-6702.6844976637512</v>
      </c>
      <c r="I3392" s="92">
        <v>-5918649.0484778369</v>
      </c>
      <c r="J3392" s="92">
        <v>876755.60614021623</v>
      </c>
      <c r="K3392" s="92">
        <v>2188167.7266782881</v>
      </c>
      <c r="L3392" s="92">
        <v>55314.240311644011</v>
      </c>
      <c r="M3392" s="92">
        <v>0</v>
      </c>
      <c r="N3392" s="92">
        <v>2243481.9669899335</v>
      </c>
      <c r="O3392" s="92">
        <v>1622604.7930826573</v>
      </c>
      <c r="P3392" s="92">
        <v>360052.94817903708</v>
      </c>
      <c r="Q3392" s="92">
        <v>0</v>
      </c>
      <c r="R3392" s="92">
        <v>0</v>
      </c>
      <c r="S3392" s="92">
        <v>1982657.7412616957</v>
      </c>
      <c r="T3392" s="92">
        <v>1748.9316776466803</v>
      </c>
      <c r="U3392" s="92">
        <v>431141.74269035726</v>
      </c>
      <c r="V3392" s="92">
        <v>0</v>
      </c>
      <c r="W3392" s="92">
        <v>0</v>
      </c>
      <c r="X3392" s="92">
        <v>432890.67436800298</v>
      </c>
      <c r="Y3392" s="92">
        <v>294262.68007714371</v>
      </c>
      <c r="Z3392" s="92">
        <v>2046.23187027937</v>
      </c>
      <c r="AA3392" s="92">
        <v>296308.91194742336</v>
      </c>
      <c r="AB3392" s="92">
        <v>10972.44602196147</v>
      </c>
      <c r="AC3392" s="92">
        <v>56084.002313812991</v>
      </c>
      <c r="AD3392" s="92">
        <v>12795.014937156857</v>
      </c>
    </row>
    <row r="3393" spans="2:30" hidden="1" outlineLevel="1" x14ac:dyDescent="0.2">
      <c r="D3393" s="86"/>
      <c r="E3393" s="93"/>
      <c r="F3393" s="93"/>
      <c r="G3393" s="86" t="s">
        <v>683</v>
      </c>
      <c r="H3393" s="92">
        <v>-972564.5249122493</v>
      </c>
      <c r="I3393" s="92">
        <v>-3548786.3810973247</v>
      </c>
      <c r="J3393" s="92">
        <v>501044.58999709878</v>
      </c>
      <c r="K3393" s="92">
        <v>1031005.2277235687</v>
      </c>
      <c r="L3393" s="92">
        <v>0</v>
      </c>
      <c r="M3393" s="92">
        <v>0</v>
      </c>
      <c r="N3393" s="92">
        <v>1031005.2277235687</v>
      </c>
      <c r="O3393" s="92">
        <v>649546.39495709364</v>
      </c>
      <c r="P3393" s="92">
        <v>0</v>
      </c>
      <c r="Q3393" s="92">
        <v>0</v>
      </c>
      <c r="R3393" s="92">
        <v>0</v>
      </c>
      <c r="S3393" s="92">
        <v>649546.39495709364</v>
      </c>
      <c r="T3393" s="92">
        <v>85.765235796719935</v>
      </c>
      <c r="U3393" s="92">
        <v>0</v>
      </c>
      <c r="V3393" s="92">
        <v>0</v>
      </c>
      <c r="W3393" s="92">
        <v>0</v>
      </c>
      <c r="X3393" s="92">
        <v>85.765235796719935</v>
      </c>
      <c r="Y3393" s="92">
        <v>141618.62781995797</v>
      </c>
      <c r="Z3393" s="92">
        <v>0</v>
      </c>
      <c r="AA3393" s="92">
        <v>141618.62781995797</v>
      </c>
      <c r="AB3393" s="92">
        <v>4168.387709385619</v>
      </c>
      <c r="AC3393" s="92">
        <v>212189.36868915276</v>
      </c>
      <c r="AD3393" s="92">
        <v>36563.494053027331</v>
      </c>
    </row>
    <row r="3394" spans="2:30" hidden="1" outlineLevel="1" x14ac:dyDescent="0.2">
      <c r="D3394" s="86"/>
      <c r="E3394" s="93"/>
      <c r="F3394" s="93"/>
      <c r="G3394" s="86" t="s">
        <v>682</v>
      </c>
      <c r="H3394" s="92">
        <v>2042037.4594311353</v>
      </c>
      <c r="I3394" s="92">
        <v>230843.97227139954</v>
      </c>
      <c r="J3394" s="92">
        <v>120590.36248018402</v>
      </c>
      <c r="K3394" s="92">
        <v>316446.30473445752</v>
      </c>
      <c r="L3394" s="92">
        <v>7865.4105595527653</v>
      </c>
      <c r="M3394" s="92">
        <v>-4697.4099758638176</v>
      </c>
      <c r="N3394" s="92">
        <v>319614.30531813722</v>
      </c>
      <c r="O3394" s="92">
        <v>290379.94574575219</v>
      </c>
      <c r="P3394" s="92">
        <v>60989.808295806288</v>
      </c>
      <c r="Q3394" s="92">
        <v>22935.413127257401</v>
      </c>
      <c r="R3394" s="92">
        <v>880.93858633970649</v>
      </c>
      <c r="S3394" s="92">
        <v>375186.10575515422</v>
      </c>
      <c r="T3394" s="92">
        <v>4716.9657954509194</v>
      </c>
      <c r="U3394" s="92">
        <v>122305.57951921358</v>
      </c>
      <c r="V3394" s="92">
        <v>669151.85650996701</v>
      </c>
      <c r="W3394" s="92">
        <v>66841.09688602369</v>
      </c>
      <c r="X3394" s="92">
        <v>863015.49871068296</v>
      </c>
      <c r="Y3394" s="92">
        <v>58813.873730781343</v>
      </c>
      <c r="Z3394" s="92">
        <v>673.10715132838607</v>
      </c>
      <c r="AA3394" s="92">
        <v>59486.980882110445</v>
      </c>
      <c r="AB3394" s="92">
        <v>1937.0745769932405</v>
      </c>
      <c r="AC3394" s="92">
        <v>59942.341756374917</v>
      </c>
      <c r="AD3394" s="92">
        <v>11420.817680193601</v>
      </c>
    </row>
    <row r="3395" spans="2:30" hidden="1" outlineLevel="1" x14ac:dyDescent="0.2">
      <c r="D3395" s="86"/>
      <c r="E3395" s="93"/>
      <c r="F3395" s="93"/>
      <c r="G3395" s="86" t="s">
        <v>681</v>
      </c>
      <c r="H3395" s="92">
        <v>3280715.5727807032</v>
      </c>
      <c r="I3395" s="92">
        <v>-1397820.1012783214</v>
      </c>
      <c r="J3395" s="92">
        <v>775836.27459331823</v>
      </c>
      <c r="K3395" s="92">
        <v>145770.71642680536</v>
      </c>
      <c r="L3395" s="92">
        <v>41983.1852526906</v>
      </c>
      <c r="M3395" s="92">
        <v>31816.518881227184</v>
      </c>
      <c r="N3395" s="92">
        <v>219570.42056072288</v>
      </c>
      <c r="O3395" s="92">
        <v>43672.463983394598</v>
      </c>
      <c r="P3395" s="92">
        <v>15828.372859396713</v>
      </c>
      <c r="Q3395" s="92">
        <v>26363.621926414515</v>
      </c>
      <c r="R3395" s="92">
        <v>3642.3696910462027</v>
      </c>
      <c r="S3395" s="92">
        <v>89506.828460252029</v>
      </c>
      <c r="T3395" s="92">
        <v>-5.5189097887062246</v>
      </c>
      <c r="U3395" s="92">
        <v>3522.4356209876228</v>
      </c>
      <c r="V3395" s="92">
        <v>21585.055585628666</v>
      </c>
      <c r="W3395" s="92">
        <v>-189.58192112148572</v>
      </c>
      <c r="X3395" s="92">
        <v>24912.39037570616</v>
      </c>
      <c r="Y3395" s="92">
        <v>7033.9398372230598</v>
      </c>
      <c r="Z3395" s="92">
        <v>52.007964456331393</v>
      </c>
      <c r="AA3395" s="92">
        <v>7085.9478016794064</v>
      </c>
      <c r="AB3395" s="92">
        <v>369.80959906011441</v>
      </c>
      <c r="AC3395" s="92">
        <v>3127754.2810575012</v>
      </c>
      <c r="AD3395" s="92">
        <v>433499.72161079035</v>
      </c>
    </row>
    <row r="3396" spans="2:30" collapsed="1" x14ac:dyDescent="0.2">
      <c r="B3396" s="2" t="s">
        <v>335</v>
      </c>
      <c r="D3396" s="86"/>
      <c r="E3396" s="92">
        <v>-2477359.1866747141</v>
      </c>
      <c r="F3396" s="91"/>
      <c r="G3396" s="86" t="s">
        <v>679</v>
      </c>
      <c r="H3396" s="92">
        <v>-2477359.1866747737</v>
      </c>
      <c r="I3396" s="92">
        <v>-31236650.365468912</v>
      </c>
      <c r="J3396" s="92">
        <v>4039520.9241831582</v>
      </c>
      <c r="K3396" s="92">
        <v>7727242.5953772068</v>
      </c>
      <c r="L3396" s="92">
        <v>202033.94595850815</v>
      </c>
      <c r="M3396" s="92">
        <v>76524.34304254927</v>
      </c>
      <c r="N3396" s="92">
        <v>8005800.8843782693</v>
      </c>
      <c r="O3396" s="92">
        <v>5635540.6000885908</v>
      </c>
      <c r="P3396" s="92">
        <v>1143957.2950645688</v>
      </c>
      <c r="Q3396" s="92">
        <v>280934.36192946899</v>
      </c>
      <c r="R3396" s="92">
        <v>11282.328136256296</v>
      </c>
      <c r="S3396" s="92">
        <v>7071714.5852188775</v>
      </c>
      <c r="T3396" s="92">
        <v>-22832.998853498517</v>
      </c>
      <c r="U3396" s="92">
        <v>1061471.2504333272</v>
      </c>
      <c r="V3396" s="92">
        <v>4109804.9961715359</v>
      </c>
      <c r="W3396" s="92">
        <v>-451342.09520298487</v>
      </c>
      <c r="X3396" s="92">
        <v>4697101.1525483886</v>
      </c>
      <c r="Y3396" s="92">
        <v>942691.93063571712</v>
      </c>
      <c r="Z3396" s="92">
        <v>2966.2049476736447</v>
      </c>
      <c r="AA3396" s="92">
        <v>945658.13558339234</v>
      </c>
      <c r="AB3396" s="92">
        <v>40008.642561853405</v>
      </c>
      <c r="AC3396" s="92">
        <v>3463484.0211616415</v>
      </c>
      <c r="AD3396" s="92">
        <v>496002.83315874508</v>
      </c>
    </row>
    <row r="3397" spans="2:30" x14ac:dyDescent="0.2">
      <c r="D3397" s="86" t="s">
        <v>307</v>
      </c>
      <c r="E3397" s="118">
        <v>4.3238100000000002E-2</v>
      </c>
    </row>
    <row r="3398" spans="2:30" hidden="1" outlineLevel="1" x14ac:dyDescent="0.2">
      <c r="D3398" s="86"/>
      <c r="E3398" s="93"/>
      <c r="G3398" s="86" t="s">
        <v>687</v>
      </c>
      <c r="H3398" s="92">
        <v>-291831.94388026657</v>
      </c>
      <c r="I3398" s="92">
        <v>-622779.50780548493</v>
      </c>
      <c r="J3398" s="92">
        <v>46910.021546777876</v>
      </c>
      <c r="K3398" s="92">
        <v>104172.31760108982</v>
      </c>
      <c r="L3398" s="92">
        <v>2442.7372175459263</v>
      </c>
      <c r="M3398" s="92">
        <v>819.49039304030202</v>
      </c>
      <c r="N3398" s="92">
        <v>107434.54521167593</v>
      </c>
      <c r="O3398" s="92">
        <v>77897.026507644565</v>
      </c>
      <c r="P3398" s="92">
        <v>18546.443410735337</v>
      </c>
      <c r="Q3398" s="92">
        <v>5806.8727598273699</v>
      </c>
      <c r="R3398" s="92">
        <v>177.67199411402112</v>
      </c>
      <c r="S3398" s="92">
        <v>102428.01467232124</v>
      </c>
      <c r="T3398" s="92">
        <v>-1053.2210307554983</v>
      </c>
      <c r="U3398" s="92">
        <v>10257.546686197456</v>
      </c>
      <c r="V3398" s="92">
        <v>72763.401608174128</v>
      </c>
      <c r="W3398" s="92">
        <v>-18629.559171121782</v>
      </c>
      <c r="X3398" s="92">
        <v>63338.168092494772</v>
      </c>
      <c r="Y3398" s="92">
        <v>10263.4505768649</v>
      </c>
      <c r="Z3398" s="92">
        <v>-28.896340325725816</v>
      </c>
      <c r="AA3398" s="92">
        <v>10234.554236539187</v>
      </c>
      <c r="AB3398" s="92">
        <v>602.26016541249646</v>
      </c>
      <c r="AC3398" s="92">
        <v>0</v>
      </c>
      <c r="AD3398" s="92">
        <v>0</v>
      </c>
    </row>
    <row r="3399" spans="2:30" hidden="1" outlineLevel="1" x14ac:dyDescent="0.2">
      <c r="D3399" s="86"/>
      <c r="E3399" s="93"/>
      <c r="G3399" s="86" t="s">
        <v>686</v>
      </c>
      <c r="H3399" s="92">
        <v>-4101.7104618555668</v>
      </c>
      <c r="I3399" s="92">
        <v>-221246.7371637508</v>
      </c>
      <c r="J3399" s="92">
        <v>24506.518881971875</v>
      </c>
      <c r="K3399" s="92">
        <v>59053.694979741376</v>
      </c>
      <c r="L3399" s="92">
        <v>1463.3414490896967</v>
      </c>
      <c r="M3399" s="92">
        <v>999.32103371556923</v>
      </c>
      <c r="N3399" s="92">
        <v>61516.357462546606</v>
      </c>
      <c r="O3399" s="92">
        <v>44344.141583638149</v>
      </c>
      <c r="P3399" s="92">
        <v>10048.93113157956</v>
      </c>
      <c r="Q3399" s="92">
        <v>3347.1309834445669</v>
      </c>
      <c r="R3399" s="92">
        <v>114.57518244580456</v>
      </c>
      <c r="S3399" s="92">
        <v>57854.77888110809</v>
      </c>
      <c r="T3399" s="92">
        <v>-177.40752218551472</v>
      </c>
      <c r="U3399" s="92">
        <v>9688.8912444930265</v>
      </c>
      <c r="V3399" s="92">
        <v>59790.020401124282</v>
      </c>
      <c r="W3399" s="92">
        <v>-3767.5003446783426</v>
      </c>
      <c r="X3399" s="92">
        <v>65534.003778753438</v>
      </c>
      <c r="Y3399" s="92">
        <v>7390.6460123747083</v>
      </c>
      <c r="Z3399" s="92">
        <v>31.734728444044219</v>
      </c>
      <c r="AA3399" s="92">
        <v>7422.3807408187522</v>
      </c>
      <c r="AB3399" s="92">
        <v>310.9869566967281</v>
      </c>
      <c r="AC3399" s="92">
        <v>0</v>
      </c>
      <c r="AD3399" s="92">
        <v>0</v>
      </c>
    </row>
    <row r="3400" spans="2:30" hidden="1" outlineLevel="1" x14ac:dyDescent="0.2">
      <c r="D3400" s="86"/>
      <c r="E3400" s="93"/>
      <c r="G3400" s="86" t="s">
        <v>685</v>
      </c>
      <c r="H3400" s="92">
        <v>1013.2757378672104</v>
      </c>
      <c r="I3400" s="92">
        <v>-46775.416786816873</v>
      </c>
      <c r="J3400" s="92">
        <v>4911.4220061217666</v>
      </c>
      <c r="K3400" s="92">
        <v>11708.967579952403</v>
      </c>
      <c r="L3400" s="92">
        <v>282.44406750469489</v>
      </c>
      <c r="M3400" s="92">
        <v>317.37702739119146</v>
      </c>
      <c r="N3400" s="92">
        <v>12308.788674848287</v>
      </c>
      <c r="O3400" s="92">
        <v>8741.6081487160318</v>
      </c>
      <c r="P3400" s="92">
        <v>1977.6878001495738</v>
      </c>
      <c r="Q3400" s="92">
        <v>861.46768371650717</v>
      </c>
      <c r="R3400" s="92">
        <v>0</v>
      </c>
      <c r="S3400" s="92">
        <v>11580.763632582109</v>
      </c>
      <c r="T3400" s="92">
        <v>-39.669754986569878</v>
      </c>
      <c r="U3400" s="92">
        <v>1867.248056617437</v>
      </c>
      <c r="V3400" s="92">
        <v>15280.585716784337</v>
      </c>
      <c r="W3400" s="92">
        <v>0</v>
      </c>
      <c r="X3400" s="92">
        <v>17108.164018415206</v>
      </c>
      <c r="Y3400" s="92">
        <v>1412.2974499602067</v>
      </c>
      <c r="Z3400" s="92">
        <v>5.5868999115488789</v>
      </c>
      <c r="AA3400" s="92">
        <v>1417.8843498717561</v>
      </c>
      <c r="AB3400" s="92">
        <v>62.244394192477571</v>
      </c>
      <c r="AC3400" s="92">
        <v>324.89226573728598</v>
      </c>
      <c r="AD3400" s="92">
        <v>74.533182915181669</v>
      </c>
    </row>
    <row r="3401" spans="2:30" hidden="1" outlineLevel="1" x14ac:dyDescent="0.2">
      <c r="D3401" s="86"/>
      <c r="E3401" s="93"/>
      <c r="G3401" s="86" t="s">
        <v>684</v>
      </c>
      <c r="H3401" s="92">
        <v>-289.81134257843507</v>
      </c>
      <c r="I3401" s="92">
        <v>-255911.13942298957</v>
      </c>
      <c r="J3401" s="92">
        <v>37909.246573851284</v>
      </c>
      <c r="K3401" s="92">
        <v>94612.214982888487</v>
      </c>
      <c r="L3401" s="92">
        <v>2391.6826540188949</v>
      </c>
      <c r="M3401" s="92">
        <v>0</v>
      </c>
      <c r="N3401" s="92">
        <v>97003.897636907452</v>
      </c>
      <c r="O3401" s="92">
        <v>70158.34830378725</v>
      </c>
      <c r="P3401" s="92">
        <v>15568.005378660024</v>
      </c>
      <c r="Q3401" s="92">
        <v>0</v>
      </c>
      <c r="R3401" s="92">
        <v>0</v>
      </c>
      <c r="S3401" s="92">
        <v>85726.353682447327</v>
      </c>
      <c r="T3401" s="92">
        <v>75.620482771254927</v>
      </c>
      <c r="U3401" s="92">
        <v>18641.749784619937</v>
      </c>
      <c r="V3401" s="92">
        <v>0</v>
      </c>
      <c r="W3401" s="92">
        <v>0</v>
      </c>
      <c r="X3401" s="92">
        <v>18717.37026739115</v>
      </c>
      <c r="Y3401" s="92">
        <v>12723.359187443548</v>
      </c>
      <c r="Z3401" s="92">
        <v>88.475178230326435</v>
      </c>
      <c r="AA3401" s="92">
        <v>12811.834365673887</v>
      </c>
      <c r="AB3401" s="92">
        <v>474.42771834217228</v>
      </c>
      <c r="AC3401" s="92">
        <v>2424.9657004448777</v>
      </c>
      <c r="AD3401" s="92">
        <v>553.23213535428192</v>
      </c>
    </row>
    <row r="3402" spans="2:30" hidden="1" outlineLevel="1" x14ac:dyDescent="0.2">
      <c r="D3402" s="86"/>
      <c r="E3402" s="93"/>
      <c r="G3402" s="86" t="s">
        <v>683</v>
      </c>
      <c r="H3402" s="92">
        <v>-42051.842184608329</v>
      </c>
      <c r="I3402" s="92">
        <v>-153442.78042452424</v>
      </c>
      <c r="J3402" s="92">
        <v>21664.216086753557</v>
      </c>
      <c r="K3402" s="92">
        <v>44578.707136834433</v>
      </c>
      <c r="L3402" s="92">
        <v>0</v>
      </c>
      <c r="M3402" s="92">
        <v>0</v>
      </c>
      <c r="N3402" s="92">
        <v>44578.707136834433</v>
      </c>
      <c r="O3402" s="92">
        <v>28085.151979794311</v>
      </c>
      <c r="P3402" s="92">
        <v>0</v>
      </c>
      <c r="Q3402" s="92">
        <v>0</v>
      </c>
      <c r="R3402" s="92">
        <v>0</v>
      </c>
      <c r="S3402" s="92">
        <v>28085.151979794311</v>
      </c>
      <c r="T3402" s="92">
        <v>3.7083258419021563</v>
      </c>
      <c r="U3402" s="92">
        <v>0</v>
      </c>
      <c r="V3402" s="92">
        <v>0</v>
      </c>
      <c r="W3402" s="92">
        <v>0</v>
      </c>
      <c r="X3402" s="92">
        <v>3.7083258419021563</v>
      </c>
      <c r="Y3402" s="92">
        <v>6123.3203915421245</v>
      </c>
      <c r="Z3402" s="92">
        <v>0</v>
      </c>
      <c r="AA3402" s="92">
        <v>6123.3203915421245</v>
      </c>
      <c r="AB3402" s="92">
        <v>180.23316461718633</v>
      </c>
      <c r="AC3402" s="92">
        <v>9174.6651423184558</v>
      </c>
      <c r="AD3402" s="92">
        <v>1580.9360122142011</v>
      </c>
    </row>
    <row r="3403" spans="2:30" hidden="1" outlineLevel="1" x14ac:dyDescent="0.2">
      <c r="D3403" s="86"/>
      <c r="E3403" s="93"/>
      <c r="G3403" s="86" t="s">
        <v>682</v>
      </c>
      <c r="H3403" s="92">
        <v>88293.819874629378</v>
      </c>
      <c r="I3403" s="92">
        <v>9981.2547574680011</v>
      </c>
      <c r="J3403" s="92">
        <v>5214.0981519544448</v>
      </c>
      <c r="K3403" s="92">
        <v>13682.536968738948</v>
      </c>
      <c r="L3403" s="92">
        <v>340.08540831499846</v>
      </c>
      <c r="M3403" s="92">
        <v>-203.10708227739735</v>
      </c>
      <c r="N3403" s="92">
        <v>13819.515294776149</v>
      </c>
      <c r="O3403" s="92">
        <v>12555.477132149408</v>
      </c>
      <c r="P3403" s="92">
        <v>2637.083430074902</v>
      </c>
      <c r="Q3403" s="92">
        <v>991.68368633766829</v>
      </c>
      <c r="R3403" s="92">
        <v>38.090110690014868</v>
      </c>
      <c r="S3403" s="92">
        <v>16222.334359251934</v>
      </c>
      <c r="T3403" s="92">
        <v>203.95263876028639</v>
      </c>
      <c r="U3403" s="92">
        <v>5288.2608778097092</v>
      </c>
      <c r="V3403" s="92">
        <v>28932.854886963607</v>
      </c>
      <c r="W3403" s="92">
        <v>2890.082031267581</v>
      </c>
      <c r="X3403" s="92">
        <v>37315.150434802381</v>
      </c>
      <c r="Y3403" s="92">
        <v>2543.0001537588969</v>
      </c>
      <c r="Z3403" s="92">
        <v>29.10387431985189</v>
      </c>
      <c r="AA3403" s="92">
        <v>2572.1040280787797</v>
      </c>
      <c r="AB3403" s="92">
        <v>83.755424267491435</v>
      </c>
      <c r="AC3403" s="92">
        <v>2591.7929670963144</v>
      </c>
      <c r="AD3403" s="92">
        <v>493.81445693797895</v>
      </c>
    </row>
    <row r="3404" spans="2:30" hidden="1" outlineLevel="1" x14ac:dyDescent="0.2">
      <c r="D3404" s="86"/>
      <c r="E3404" s="93"/>
      <c r="G3404" s="86" t="s">
        <v>681</v>
      </c>
      <c r="H3404" s="92">
        <v>141851.90800744932</v>
      </c>
      <c r="I3404" s="92">
        <v>-60439.085321082188</v>
      </c>
      <c r="J3404" s="92">
        <v>33545.686424493353</v>
      </c>
      <c r="K3404" s="92">
        <v>6302.8488139338533</v>
      </c>
      <c r="L3404" s="92">
        <v>1815.2731622743615</v>
      </c>
      <c r="M3404" s="92">
        <v>1375.6858250383891</v>
      </c>
      <c r="N3404" s="92">
        <v>9493.8078012465921</v>
      </c>
      <c r="O3404" s="92">
        <v>1888.314364960414</v>
      </c>
      <c r="P3404" s="92">
        <v>684.38876853188106</v>
      </c>
      <c r="Q3404" s="92">
        <v>1139.9129212165035</v>
      </c>
      <c r="R3404" s="92">
        <v>157.48914493842483</v>
      </c>
      <c r="S3404" s="92">
        <v>3870.1051996472233</v>
      </c>
      <c r="T3404" s="92">
        <v>-0.23862717333505862</v>
      </c>
      <c r="U3404" s="92">
        <v>152.30342362382493</v>
      </c>
      <c r="V3404" s="92">
        <v>933.29679191697085</v>
      </c>
      <c r="W3404" s="92">
        <v>-8.1971620636429119</v>
      </c>
      <c r="X3404" s="92">
        <v>1077.1644263038206</v>
      </c>
      <c r="Y3404" s="92">
        <v>304.13419407583439</v>
      </c>
      <c r="Z3404" s="92">
        <v>2.2487255679593026</v>
      </c>
      <c r="AA3404" s="92">
        <v>306.38291964379437</v>
      </c>
      <c r="AB3404" s="92">
        <v>15.989864425121134</v>
      </c>
      <c r="AC3404" s="92">
        <v>135238.15237979236</v>
      </c>
      <c r="AD3404" s="92">
        <v>18743.704312979517</v>
      </c>
    </row>
    <row r="3405" spans="2:30" collapsed="1" x14ac:dyDescent="0.2">
      <c r="B3405" s="2" t="s">
        <v>334</v>
      </c>
      <c r="D3405" s="86"/>
      <c r="E3405" s="101">
        <v>-107116.30424935996</v>
      </c>
      <c r="G3405" s="86" t="s">
        <v>679</v>
      </c>
      <c r="H3405" s="92">
        <v>-107116.30424936254</v>
      </c>
      <c r="I3405" s="92">
        <v>-1350613.4121671815</v>
      </c>
      <c r="J3405" s="92">
        <v>174661.20967192383</v>
      </c>
      <c r="K3405" s="92">
        <v>334111.28806317924</v>
      </c>
      <c r="L3405" s="92">
        <v>8735.5639587485712</v>
      </c>
      <c r="M3405" s="92">
        <v>3308.7671969080498</v>
      </c>
      <c r="N3405" s="92">
        <v>346155.61921883607</v>
      </c>
      <c r="O3405" s="92">
        <v>243670.06802069049</v>
      </c>
      <c r="P3405" s="92">
        <v>49462.539919731331</v>
      </c>
      <c r="Q3405" s="92">
        <v>12147.068034542574</v>
      </c>
      <c r="R3405" s="92">
        <v>487.82643218826337</v>
      </c>
      <c r="S3405" s="92">
        <v>305767.50240715238</v>
      </c>
      <c r="T3405" s="92">
        <v>-987.25548772745424</v>
      </c>
      <c r="U3405" s="92">
        <v>45896.000073361247</v>
      </c>
      <c r="V3405" s="92">
        <v>177700.15940496451</v>
      </c>
      <c r="W3405" s="92">
        <v>-19515.174646596181</v>
      </c>
      <c r="X3405" s="92">
        <v>203093.7293440025</v>
      </c>
      <c r="Y3405" s="92">
        <v>40760.2079660202</v>
      </c>
      <c r="Z3405" s="92">
        <v>128.25306614800783</v>
      </c>
      <c r="AA3405" s="92">
        <v>40888.461032168278</v>
      </c>
      <c r="AB3405" s="92">
        <v>1729.8976879536738</v>
      </c>
      <c r="AC3405" s="92">
        <v>149754.46845538917</v>
      </c>
      <c r="AD3405" s="92">
        <v>21446.220100401137</v>
      </c>
    </row>
    <row r="3406" spans="2:30" x14ac:dyDescent="0.2">
      <c r="D3406" s="86"/>
    </row>
    <row r="3407" spans="2:30" hidden="1" outlineLevel="1" x14ac:dyDescent="0.2">
      <c r="D3407" s="86"/>
      <c r="F3407" s="91"/>
      <c r="G3407" s="86" t="s">
        <v>687</v>
      </c>
      <c r="H3407" s="93">
        <v>-22295810.496852413</v>
      </c>
      <c r="I3407" s="93">
        <v>-22061378.498027883</v>
      </c>
      <c r="J3407" s="93">
        <v>706366.45660884585</v>
      </c>
      <c r="K3407" s="93">
        <v>1022639.4253530581</v>
      </c>
      <c r="L3407" s="93">
        <v>12848.766151850461</v>
      </c>
      <c r="M3407" s="93">
        <v>14859.963764142105</v>
      </c>
      <c r="N3407" s="93">
        <v>1050348.1552690472</v>
      </c>
      <c r="O3407" s="93">
        <v>747527.00960583822</v>
      </c>
      <c r="P3407" s="93">
        <v>232536.17824103887</v>
      </c>
      <c r="Q3407" s="93">
        <v>45549.796233754081</v>
      </c>
      <c r="R3407" s="93">
        <v>118.16037184680681</v>
      </c>
      <c r="S3407" s="93">
        <v>1025731.1444524769</v>
      </c>
      <c r="T3407" s="93">
        <v>-61179.509511117962</v>
      </c>
      <c r="U3407" s="93">
        <v>-365333.37932219193</v>
      </c>
      <c r="V3407" s="93">
        <v>-1501731.6251777699</v>
      </c>
      <c r="W3407" s="93">
        <v>-1005943.1498479306</v>
      </c>
      <c r="X3407" s="93">
        <v>-2934187.6638589995</v>
      </c>
      <c r="Y3407" s="93">
        <v>-86328.399454848201</v>
      </c>
      <c r="Z3407" s="93">
        <v>-6090.1406398933304</v>
      </c>
      <c r="AA3407" s="93">
        <v>-92418.540094741213</v>
      </c>
      <c r="AB3407" s="93">
        <v>9728.4487989155077</v>
      </c>
      <c r="AC3407" s="93">
        <v>0</v>
      </c>
      <c r="AD3407" s="93">
        <v>0</v>
      </c>
    </row>
    <row r="3408" spans="2:30" hidden="1" outlineLevel="1" x14ac:dyDescent="0.2">
      <c r="D3408" s="86"/>
      <c r="F3408" s="91"/>
      <c r="G3408" s="86" t="s">
        <v>686</v>
      </c>
      <c r="H3408" s="93">
        <v>-8334794.464820113</v>
      </c>
      <c r="I3408" s="93">
        <v>-9175789.3088737875</v>
      </c>
      <c r="J3408" s="93">
        <v>366137.20609353238</v>
      </c>
      <c r="K3408" s="93">
        <v>630833.66386477766</v>
      </c>
      <c r="L3408" s="93">
        <v>10710.322105683765</v>
      </c>
      <c r="M3408" s="93">
        <v>20942.664606523784</v>
      </c>
      <c r="N3408" s="93">
        <v>662486.65057698451</v>
      </c>
      <c r="O3408" s="93">
        <v>466907.36447174323</v>
      </c>
      <c r="P3408" s="93">
        <v>128312.13890424283</v>
      </c>
      <c r="Q3408" s="93">
        <v>30372.098998836424</v>
      </c>
      <c r="R3408" s="93">
        <v>534.55198292394425</v>
      </c>
      <c r="S3408" s="93">
        <v>626126.15435774671</v>
      </c>
      <c r="T3408" s="93">
        <v>-23618.911939804395</v>
      </c>
      <c r="U3408" s="93">
        <v>-95291.707154513337</v>
      </c>
      <c r="V3408" s="93">
        <v>-305091.71031997073</v>
      </c>
      <c r="W3408" s="93">
        <v>-391940.64546412672</v>
      </c>
      <c r="X3408" s="93">
        <v>-815942.97487841547</v>
      </c>
      <c r="Y3408" s="93">
        <v>-638.5389877941052</v>
      </c>
      <c r="Z3408" s="93">
        <v>-2139.7381239863184</v>
      </c>
      <c r="AA3408" s="93">
        <v>-2778.2771117804223</v>
      </c>
      <c r="AB3408" s="93">
        <v>4966.0850156133256</v>
      </c>
      <c r="AC3408" s="93">
        <v>0</v>
      </c>
      <c r="AD3408" s="93">
        <v>0</v>
      </c>
    </row>
    <row r="3409" spans="4:30" hidden="1" outlineLevel="1" x14ac:dyDescent="0.2">
      <c r="D3409" s="86"/>
      <c r="F3409" s="91"/>
      <c r="G3409" s="86" t="s">
        <v>685</v>
      </c>
      <c r="H3409" s="93">
        <v>-1786630.7057732355</v>
      </c>
      <c r="I3409" s="93">
        <v>-1963072.1206258489</v>
      </c>
      <c r="J3409" s="93">
        <v>71059.289985179057</v>
      </c>
      <c r="K3409" s="93">
        <v>116076.9163954434</v>
      </c>
      <c r="L3409" s="93">
        <v>1752.9811520964722</v>
      </c>
      <c r="M3409" s="93">
        <v>6744.9783978674413</v>
      </c>
      <c r="N3409" s="93">
        <v>124574.87594540726</v>
      </c>
      <c r="O3409" s="93">
        <v>85276.452170726116</v>
      </c>
      <c r="P3409" s="93">
        <v>24008.402079719552</v>
      </c>
      <c r="Q3409" s="93">
        <v>6993.5652199947544</v>
      </c>
      <c r="R3409" s="93">
        <v>0</v>
      </c>
      <c r="S3409" s="93">
        <v>116278.41947044031</v>
      </c>
      <c r="T3409" s="93">
        <v>-4999.3245852383643</v>
      </c>
      <c r="U3409" s="93">
        <v>-23637.006306675044</v>
      </c>
      <c r="V3409" s="93">
        <v>-112123.88994375092</v>
      </c>
      <c r="W3409" s="93">
        <v>0</v>
      </c>
      <c r="X3409" s="93">
        <v>-140760.22083566431</v>
      </c>
      <c r="Y3409" s="93">
        <v>-2519.3937529087052</v>
      </c>
      <c r="Z3409" s="93">
        <v>-457.28342221227331</v>
      </c>
      <c r="AA3409" s="93">
        <v>-2976.6771751209671</v>
      </c>
      <c r="AB3409" s="93">
        <v>969.75636714646657</v>
      </c>
      <c r="AC3409" s="93">
        <v>5916.550917717278</v>
      </c>
      <c r="AD3409" s="93">
        <v>1379.4201775078241</v>
      </c>
    </row>
    <row r="3410" spans="4:30" hidden="1" outlineLevel="1" x14ac:dyDescent="0.2">
      <c r="D3410" s="86"/>
      <c r="F3410" s="91"/>
      <c r="G3410" s="86" t="s">
        <v>684</v>
      </c>
      <c r="H3410" s="93">
        <v>-8311857.6152927643</v>
      </c>
      <c r="I3410" s="93">
        <v>-11469338.307965904</v>
      </c>
      <c r="J3410" s="93">
        <v>615110.60472729523</v>
      </c>
      <c r="K3410" s="93">
        <v>1238118.6685147444</v>
      </c>
      <c r="L3410" s="93">
        <v>25952.780897247005</v>
      </c>
      <c r="M3410" s="93">
        <v>0</v>
      </c>
      <c r="N3410" s="93">
        <v>1264071.4494119927</v>
      </c>
      <c r="O3410" s="93">
        <v>910234.05383694824</v>
      </c>
      <c r="P3410" s="93">
        <v>227373.85005623492</v>
      </c>
      <c r="Q3410" s="93">
        <v>0</v>
      </c>
      <c r="R3410" s="93">
        <v>0</v>
      </c>
      <c r="S3410" s="93">
        <v>1137607.9038931844</v>
      </c>
      <c r="T3410" s="93">
        <v>-23646.646175747301</v>
      </c>
      <c r="U3410" s="93">
        <v>21568.538199462288</v>
      </c>
      <c r="V3410" s="93">
        <v>0</v>
      </c>
      <c r="W3410" s="93">
        <v>0</v>
      </c>
      <c r="X3410" s="93">
        <v>-2078.1079762859736</v>
      </c>
      <c r="Y3410" s="93">
        <v>79450.164759108622</v>
      </c>
      <c r="Z3410" s="93">
        <v>-1537.6817715470725</v>
      </c>
      <c r="AA3410" s="93">
        <v>77912.482987561874</v>
      </c>
      <c r="AB3410" s="93">
        <v>8068.875459357173</v>
      </c>
      <c r="AC3410" s="93">
        <v>46136.772958151036</v>
      </c>
      <c r="AD3410" s="93">
        <v>10650.711211913505</v>
      </c>
    </row>
    <row r="3411" spans="4:30" hidden="1" outlineLevel="1" x14ac:dyDescent="0.2">
      <c r="D3411" s="86"/>
      <c r="F3411" s="91"/>
      <c r="G3411" s="86" t="s">
        <v>683</v>
      </c>
      <c r="H3411" s="93">
        <v>-5246275.062215006</v>
      </c>
      <c r="I3411" s="93">
        <v>-6744245.9535730407</v>
      </c>
      <c r="J3411" s="93">
        <v>346990.46558513772</v>
      </c>
      <c r="K3411" s="93">
        <v>566159.73425309267</v>
      </c>
      <c r="L3411" s="93">
        <v>0</v>
      </c>
      <c r="M3411" s="93">
        <v>0</v>
      </c>
      <c r="N3411" s="93">
        <v>566159.73425309267</v>
      </c>
      <c r="O3411" s="93">
        <v>353345.03722839535</v>
      </c>
      <c r="P3411" s="93">
        <v>0</v>
      </c>
      <c r="Q3411" s="93">
        <v>0</v>
      </c>
      <c r="R3411" s="93">
        <v>0</v>
      </c>
      <c r="S3411" s="93">
        <v>353345.03722839535</v>
      </c>
      <c r="T3411" s="93">
        <v>-7922.8980863082488</v>
      </c>
      <c r="U3411" s="93">
        <v>0</v>
      </c>
      <c r="V3411" s="93">
        <v>0</v>
      </c>
      <c r="W3411" s="93">
        <v>0</v>
      </c>
      <c r="X3411" s="93">
        <v>-7922.8980863082488</v>
      </c>
      <c r="Y3411" s="93">
        <v>32366.506718443969</v>
      </c>
      <c r="Z3411" s="93">
        <v>0</v>
      </c>
      <c r="AA3411" s="93">
        <v>32366.506718443969</v>
      </c>
      <c r="AB3411" s="93">
        <v>3034.6749342056055</v>
      </c>
      <c r="AC3411" s="93">
        <v>173695.4595380406</v>
      </c>
      <c r="AD3411" s="93">
        <v>30301.9111870331</v>
      </c>
    </row>
    <row r="3412" spans="4:30" hidden="1" outlineLevel="1" x14ac:dyDescent="0.2">
      <c r="D3412" s="86"/>
      <c r="F3412" s="91"/>
      <c r="G3412" s="86" t="s">
        <v>682</v>
      </c>
      <c r="H3412" s="93">
        <v>1910676.9273933945</v>
      </c>
      <c r="I3412" s="93">
        <v>181553.9422592331</v>
      </c>
      <c r="J3412" s="93">
        <v>117396.05003333944</v>
      </c>
      <c r="K3412" s="93">
        <v>305729.04019990691</v>
      </c>
      <c r="L3412" s="93">
        <v>7524.7915619527557</v>
      </c>
      <c r="M3412" s="93">
        <v>-4728.8110655349374</v>
      </c>
      <c r="N3412" s="93">
        <v>308525.02069631545</v>
      </c>
      <c r="O3412" s="93">
        <v>280608.86612883653</v>
      </c>
      <c r="P3412" s="93">
        <v>59178.438146678825</v>
      </c>
      <c r="Q3412" s="93">
        <v>22112.372895191769</v>
      </c>
      <c r="R3412" s="93">
        <v>842.80372649058404</v>
      </c>
      <c r="S3412" s="93">
        <v>362742.48089719634</v>
      </c>
      <c r="T3412" s="93">
        <v>4342.5195083718936</v>
      </c>
      <c r="U3412" s="93">
        <v>115730.86366845469</v>
      </c>
      <c r="V3412" s="93">
        <v>631823.34959241981</v>
      </c>
      <c r="W3412" s="93">
        <v>59759.005462650639</v>
      </c>
      <c r="X3412" s="93">
        <v>811655.73823192483</v>
      </c>
      <c r="Y3412" s="93">
        <v>56166.593728317668</v>
      </c>
      <c r="Z3412" s="93">
        <v>630.01365306155094</v>
      </c>
      <c r="AA3412" s="93">
        <v>56796.60738137993</v>
      </c>
      <c r="AB3412" s="93">
        <v>1889.0072461341908</v>
      </c>
      <c r="AC3412" s="93">
        <v>58902.950092609855</v>
      </c>
      <c r="AD3412" s="93">
        <v>11215.130555356172</v>
      </c>
    </row>
    <row r="3413" spans="4:30" hidden="1" outlineLevel="1" x14ac:dyDescent="0.2">
      <c r="D3413" s="86"/>
      <c r="F3413" s="91"/>
      <c r="G3413" s="86" t="s">
        <v>681</v>
      </c>
      <c r="H3413" s="93">
        <v>1223411.2308853525</v>
      </c>
      <c r="I3413" s="93">
        <v>-2359895.1359483907</v>
      </c>
      <c r="J3413" s="93">
        <v>523788.54461798037</v>
      </c>
      <c r="K3413" s="93">
        <v>74221.590384812953</v>
      </c>
      <c r="L3413" s="93">
        <v>18887.522983064184</v>
      </c>
      <c r="M3413" s="93">
        <v>28067.627779101407</v>
      </c>
      <c r="N3413" s="93">
        <v>121176.74114697831</v>
      </c>
      <c r="O3413" s="93">
        <v>23367.864214767513</v>
      </c>
      <c r="P3413" s="93">
        <v>9815.9286459630948</v>
      </c>
      <c r="Q3413" s="93">
        <v>13303.16841869842</v>
      </c>
      <c r="R3413" s="93">
        <v>1347.3352993680828</v>
      </c>
      <c r="S3413" s="93">
        <v>47834.296578797112</v>
      </c>
      <c r="T3413" s="93">
        <v>-145.2685532134214</v>
      </c>
      <c r="U3413" s="93">
        <v>-44.621655597359222</v>
      </c>
      <c r="V3413" s="93">
        <v>2378.2667366025526</v>
      </c>
      <c r="W3413" s="93">
        <v>-3632.1715505800125</v>
      </c>
      <c r="X3413" s="93">
        <v>-1443.7950227881774</v>
      </c>
      <c r="Y3413" s="93">
        <v>1413.1119262958046</v>
      </c>
      <c r="Z3413" s="93">
        <v>-49.885761911534075</v>
      </c>
      <c r="AA3413" s="93">
        <v>1363.2261643842858</v>
      </c>
      <c r="AB3413" s="93">
        <v>264.29753551107387</v>
      </c>
      <c r="AC3413" s="93">
        <v>2530015.7351343185</v>
      </c>
      <c r="AD3413" s="93">
        <v>360307.32067856769</v>
      </c>
    </row>
    <row r="3414" spans="4:30" collapsed="1" x14ac:dyDescent="0.2">
      <c r="D3414" s="86" t="s">
        <v>333</v>
      </c>
      <c r="E3414" s="93">
        <v>-42841280.186674714</v>
      </c>
      <c r="F3414" s="91"/>
      <c r="G3414" s="86" t="s">
        <v>679</v>
      </c>
      <c r="H3414" s="93">
        <v>-42841280.186674774</v>
      </c>
      <c r="I3414" s="93">
        <v>-53592165.382755645</v>
      </c>
      <c r="J3414" s="93">
        <v>2746848.6176513024</v>
      </c>
      <c r="K3414" s="93">
        <v>3953779.0389658334</v>
      </c>
      <c r="L3414" s="93">
        <v>77677.164851894631</v>
      </c>
      <c r="M3414" s="93">
        <v>65886.423482099694</v>
      </c>
      <c r="N3414" s="93">
        <v>4097342.6272998322</v>
      </c>
      <c r="O3414" s="93">
        <v>2867266.6476572631</v>
      </c>
      <c r="P3414" s="93">
        <v>681224.93607387948</v>
      </c>
      <c r="Q3414" s="93">
        <v>118331.00176647448</v>
      </c>
      <c r="R3414" s="93">
        <v>2842.8513806293722</v>
      </c>
      <c r="S3414" s="93">
        <v>3669665.4368782397</v>
      </c>
      <c r="T3414" s="93">
        <v>-117170.03934305732</v>
      </c>
      <c r="U3414" s="93">
        <v>-347007.31257106387</v>
      </c>
      <c r="V3414" s="93">
        <v>-1284745.6091124425</v>
      </c>
      <c r="W3414" s="93">
        <v>-1341756.9613999866</v>
      </c>
      <c r="X3414" s="93">
        <v>-3090679.9224265423</v>
      </c>
      <c r="Y3414" s="93">
        <v>79910.04493661481</v>
      </c>
      <c r="Z3414" s="93">
        <v>-9644.7160664889107</v>
      </c>
      <c r="AA3414" s="93">
        <v>70265.328870127443</v>
      </c>
      <c r="AB3414" s="93">
        <v>28921.145356883353</v>
      </c>
      <c r="AC3414" s="93">
        <v>2814667.4686408346</v>
      </c>
      <c r="AD3414" s="93">
        <v>413854.49381037778</v>
      </c>
    </row>
    <row r="3415" spans="4:30" hidden="1" outlineLevel="1" x14ac:dyDescent="0.2">
      <c r="D3415" s="86"/>
      <c r="F3415" s="91" t="s">
        <v>311</v>
      </c>
      <c r="G3415" s="86" t="s">
        <v>687</v>
      </c>
      <c r="H3415" s="92">
        <v>0</v>
      </c>
      <c r="I3415" s="99">
        <v>0</v>
      </c>
      <c r="J3415" s="99">
        <v>0</v>
      </c>
      <c r="K3415" s="99">
        <v>0</v>
      </c>
      <c r="L3415" s="99">
        <v>0</v>
      </c>
      <c r="M3415" s="99">
        <v>0</v>
      </c>
      <c r="N3415" s="99">
        <v>0</v>
      </c>
      <c r="O3415" s="99">
        <v>0</v>
      </c>
      <c r="P3415" s="99">
        <v>0</v>
      </c>
      <c r="Q3415" s="99">
        <v>0</v>
      </c>
      <c r="R3415" s="99">
        <v>0</v>
      </c>
      <c r="S3415" s="99">
        <v>0</v>
      </c>
      <c r="T3415" s="99">
        <v>0</v>
      </c>
      <c r="U3415" s="99">
        <v>0</v>
      </c>
      <c r="V3415" s="99">
        <v>0</v>
      </c>
      <c r="W3415" s="99">
        <v>0</v>
      </c>
      <c r="X3415" s="99">
        <v>0</v>
      </c>
      <c r="Y3415" s="99">
        <v>0</v>
      </c>
      <c r="Z3415" s="99">
        <v>0</v>
      </c>
      <c r="AA3415" s="99">
        <v>0</v>
      </c>
      <c r="AB3415" s="99">
        <v>0</v>
      </c>
      <c r="AC3415" s="99">
        <v>0</v>
      </c>
      <c r="AD3415" s="99">
        <v>0</v>
      </c>
    </row>
    <row r="3416" spans="4:30" hidden="1" outlineLevel="1" x14ac:dyDescent="0.2">
      <c r="D3416" s="86"/>
      <c r="F3416" s="91" t="s">
        <v>311</v>
      </c>
      <c r="G3416" s="86" t="s">
        <v>686</v>
      </c>
      <c r="H3416" s="92">
        <v>0</v>
      </c>
      <c r="I3416" s="99">
        <v>0</v>
      </c>
      <c r="J3416" s="99">
        <v>0</v>
      </c>
      <c r="K3416" s="99">
        <v>0</v>
      </c>
      <c r="L3416" s="99">
        <v>0</v>
      </c>
      <c r="M3416" s="99">
        <v>0</v>
      </c>
      <c r="N3416" s="99">
        <v>0</v>
      </c>
      <c r="O3416" s="99">
        <v>0</v>
      </c>
      <c r="P3416" s="99">
        <v>0</v>
      </c>
      <c r="Q3416" s="99">
        <v>0</v>
      </c>
      <c r="R3416" s="99">
        <v>0</v>
      </c>
      <c r="S3416" s="99">
        <v>0</v>
      </c>
      <c r="T3416" s="99">
        <v>0</v>
      </c>
      <c r="U3416" s="99">
        <v>0</v>
      </c>
      <c r="V3416" s="99">
        <v>0</v>
      </c>
      <c r="W3416" s="99">
        <v>0</v>
      </c>
      <c r="X3416" s="99">
        <v>0</v>
      </c>
      <c r="Y3416" s="99">
        <v>0</v>
      </c>
      <c r="Z3416" s="99">
        <v>0</v>
      </c>
      <c r="AA3416" s="99">
        <v>0</v>
      </c>
      <c r="AB3416" s="99">
        <v>0</v>
      </c>
      <c r="AC3416" s="99">
        <v>0</v>
      </c>
      <c r="AD3416" s="99">
        <v>0</v>
      </c>
    </row>
    <row r="3417" spans="4:30" hidden="1" outlineLevel="1" x14ac:dyDescent="0.2">
      <c r="D3417" s="86"/>
      <c r="F3417" s="91" t="s">
        <v>311</v>
      </c>
      <c r="G3417" s="86" t="s">
        <v>685</v>
      </c>
      <c r="H3417" s="92">
        <v>0</v>
      </c>
      <c r="I3417" s="99">
        <v>0</v>
      </c>
      <c r="J3417" s="99">
        <v>0</v>
      </c>
      <c r="K3417" s="99">
        <v>0</v>
      </c>
      <c r="L3417" s="99">
        <v>0</v>
      </c>
      <c r="M3417" s="99">
        <v>0</v>
      </c>
      <c r="N3417" s="99">
        <v>0</v>
      </c>
      <c r="O3417" s="99">
        <v>0</v>
      </c>
      <c r="P3417" s="99">
        <v>0</v>
      </c>
      <c r="Q3417" s="99">
        <v>0</v>
      </c>
      <c r="R3417" s="99">
        <v>0</v>
      </c>
      <c r="S3417" s="99">
        <v>0</v>
      </c>
      <c r="T3417" s="99">
        <v>0</v>
      </c>
      <c r="U3417" s="99">
        <v>0</v>
      </c>
      <c r="V3417" s="99">
        <v>0</v>
      </c>
      <c r="W3417" s="99">
        <v>0</v>
      </c>
      <c r="X3417" s="99">
        <v>0</v>
      </c>
      <c r="Y3417" s="99">
        <v>0</v>
      </c>
      <c r="Z3417" s="99">
        <v>0</v>
      </c>
      <c r="AA3417" s="99">
        <v>0</v>
      </c>
      <c r="AB3417" s="99">
        <v>0</v>
      </c>
      <c r="AC3417" s="99">
        <v>0</v>
      </c>
      <c r="AD3417" s="99">
        <v>0</v>
      </c>
    </row>
    <row r="3418" spans="4:30" hidden="1" outlineLevel="1" x14ac:dyDescent="0.2">
      <c r="D3418" s="86"/>
      <c r="F3418" s="91" t="s">
        <v>311</v>
      </c>
      <c r="G3418" s="86" t="s">
        <v>684</v>
      </c>
      <c r="H3418" s="92">
        <v>0</v>
      </c>
      <c r="I3418" s="99">
        <v>0</v>
      </c>
      <c r="J3418" s="99">
        <v>0</v>
      </c>
      <c r="K3418" s="99">
        <v>0</v>
      </c>
      <c r="L3418" s="99">
        <v>0</v>
      </c>
      <c r="M3418" s="99">
        <v>0</v>
      </c>
      <c r="N3418" s="99">
        <v>0</v>
      </c>
      <c r="O3418" s="99">
        <v>0</v>
      </c>
      <c r="P3418" s="99">
        <v>0</v>
      </c>
      <c r="Q3418" s="99">
        <v>0</v>
      </c>
      <c r="R3418" s="99">
        <v>0</v>
      </c>
      <c r="S3418" s="99">
        <v>0</v>
      </c>
      <c r="T3418" s="99">
        <v>0</v>
      </c>
      <c r="U3418" s="99">
        <v>0</v>
      </c>
      <c r="V3418" s="99">
        <v>0</v>
      </c>
      <c r="W3418" s="99">
        <v>0</v>
      </c>
      <c r="X3418" s="99">
        <v>0</v>
      </c>
      <c r="Y3418" s="99">
        <v>0</v>
      </c>
      <c r="Z3418" s="99">
        <v>0</v>
      </c>
      <c r="AA3418" s="99">
        <v>0</v>
      </c>
      <c r="AB3418" s="99">
        <v>0</v>
      </c>
      <c r="AC3418" s="99">
        <v>0</v>
      </c>
      <c r="AD3418" s="99">
        <v>0</v>
      </c>
    </row>
    <row r="3419" spans="4:30" hidden="1" outlineLevel="1" x14ac:dyDescent="0.2">
      <c r="D3419" s="86"/>
      <c r="F3419" s="91" t="s">
        <v>311</v>
      </c>
      <c r="G3419" s="86" t="s">
        <v>683</v>
      </c>
      <c r="H3419" s="92">
        <v>0</v>
      </c>
      <c r="I3419" s="99">
        <v>0</v>
      </c>
      <c r="J3419" s="99">
        <v>0</v>
      </c>
      <c r="K3419" s="99">
        <v>0</v>
      </c>
      <c r="L3419" s="99">
        <v>0</v>
      </c>
      <c r="M3419" s="99">
        <v>0</v>
      </c>
      <c r="N3419" s="99">
        <v>0</v>
      </c>
      <c r="O3419" s="99">
        <v>0</v>
      </c>
      <c r="P3419" s="99">
        <v>0</v>
      </c>
      <c r="Q3419" s="99">
        <v>0</v>
      </c>
      <c r="R3419" s="99">
        <v>0</v>
      </c>
      <c r="S3419" s="99">
        <v>0</v>
      </c>
      <c r="T3419" s="99">
        <v>0</v>
      </c>
      <c r="U3419" s="99">
        <v>0</v>
      </c>
      <c r="V3419" s="99">
        <v>0</v>
      </c>
      <c r="W3419" s="99">
        <v>0</v>
      </c>
      <c r="X3419" s="99">
        <v>0</v>
      </c>
      <c r="Y3419" s="99">
        <v>0</v>
      </c>
      <c r="Z3419" s="99">
        <v>0</v>
      </c>
      <c r="AA3419" s="99">
        <v>0</v>
      </c>
      <c r="AB3419" s="99">
        <v>0</v>
      </c>
      <c r="AC3419" s="99">
        <v>0</v>
      </c>
      <c r="AD3419" s="99">
        <v>0</v>
      </c>
    </row>
    <row r="3420" spans="4:30" hidden="1" outlineLevel="1" x14ac:dyDescent="0.2">
      <c r="D3420" s="86"/>
      <c r="F3420" s="91" t="s">
        <v>311</v>
      </c>
      <c r="G3420" s="86" t="s">
        <v>682</v>
      </c>
      <c r="H3420" s="92">
        <v>0</v>
      </c>
      <c r="I3420" s="99">
        <v>0</v>
      </c>
      <c r="J3420" s="99">
        <v>0</v>
      </c>
      <c r="K3420" s="99">
        <v>0</v>
      </c>
      <c r="L3420" s="99">
        <v>0</v>
      </c>
      <c r="M3420" s="99">
        <v>0</v>
      </c>
      <c r="N3420" s="99">
        <v>0</v>
      </c>
      <c r="O3420" s="99">
        <v>0</v>
      </c>
      <c r="P3420" s="99">
        <v>0</v>
      </c>
      <c r="Q3420" s="99">
        <v>0</v>
      </c>
      <c r="R3420" s="99">
        <v>0</v>
      </c>
      <c r="S3420" s="99">
        <v>0</v>
      </c>
      <c r="T3420" s="99">
        <v>0</v>
      </c>
      <c r="U3420" s="99">
        <v>0</v>
      </c>
      <c r="V3420" s="99">
        <v>0</v>
      </c>
      <c r="W3420" s="99">
        <v>0</v>
      </c>
      <c r="X3420" s="99">
        <v>0</v>
      </c>
      <c r="Y3420" s="99">
        <v>0</v>
      </c>
      <c r="Z3420" s="99">
        <v>0</v>
      </c>
      <c r="AA3420" s="99">
        <v>0</v>
      </c>
      <c r="AB3420" s="99">
        <v>0</v>
      </c>
      <c r="AC3420" s="99">
        <v>0</v>
      </c>
      <c r="AD3420" s="99">
        <v>0</v>
      </c>
    </row>
    <row r="3421" spans="4:30" hidden="1" outlineLevel="1" x14ac:dyDescent="0.2">
      <c r="D3421" s="86"/>
      <c r="F3421" s="91" t="s">
        <v>311</v>
      </c>
      <c r="G3421" s="86" t="s">
        <v>681</v>
      </c>
      <c r="H3421" s="92">
        <v>0</v>
      </c>
      <c r="I3421" s="99">
        <v>0</v>
      </c>
      <c r="J3421" s="99">
        <v>0</v>
      </c>
      <c r="K3421" s="99">
        <v>0</v>
      </c>
      <c r="L3421" s="99">
        <v>0</v>
      </c>
      <c r="M3421" s="99">
        <v>0</v>
      </c>
      <c r="N3421" s="99">
        <v>0</v>
      </c>
      <c r="O3421" s="99">
        <v>0</v>
      </c>
      <c r="P3421" s="99">
        <v>0</v>
      </c>
      <c r="Q3421" s="99">
        <v>0</v>
      </c>
      <c r="R3421" s="99">
        <v>0</v>
      </c>
      <c r="S3421" s="99">
        <v>0</v>
      </c>
      <c r="T3421" s="99">
        <v>0</v>
      </c>
      <c r="U3421" s="99">
        <v>0</v>
      </c>
      <c r="V3421" s="99">
        <v>0</v>
      </c>
      <c r="W3421" s="99">
        <v>0</v>
      </c>
      <c r="X3421" s="99">
        <v>0</v>
      </c>
      <c r="Y3421" s="99">
        <v>0</v>
      </c>
      <c r="Z3421" s="99">
        <v>0</v>
      </c>
      <c r="AA3421" s="99">
        <v>0</v>
      </c>
      <c r="AB3421" s="99">
        <v>0</v>
      </c>
      <c r="AC3421" s="99">
        <v>0</v>
      </c>
      <c r="AD3421" s="99">
        <v>0</v>
      </c>
    </row>
    <row r="3422" spans="4:30" collapsed="1" x14ac:dyDescent="0.2">
      <c r="D3422" s="86" t="s">
        <v>332</v>
      </c>
      <c r="E3422" s="104">
        <v>0</v>
      </c>
      <c r="F3422" s="102" t="s">
        <v>311</v>
      </c>
      <c r="G3422" s="86" t="s">
        <v>679</v>
      </c>
      <c r="H3422" s="92">
        <v>0</v>
      </c>
      <c r="I3422" s="99">
        <v>0</v>
      </c>
      <c r="J3422" s="99">
        <v>0</v>
      </c>
      <c r="K3422" s="99">
        <v>0</v>
      </c>
      <c r="L3422" s="99">
        <v>0</v>
      </c>
      <c r="M3422" s="99">
        <v>0</v>
      </c>
      <c r="N3422" s="99">
        <v>0</v>
      </c>
      <c r="O3422" s="99">
        <v>0</v>
      </c>
      <c r="P3422" s="99">
        <v>0</v>
      </c>
      <c r="Q3422" s="99">
        <v>0</v>
      </c>
      <c r="R3422" s="99">
        <v>0</v>
      </c>
      <c r="S3422" s="99">
        <v>0</v>
      </c>
      <c r="T3422" s="99">
        <v>0</v>
      </c>
      <c r="U3422" s="99">
        <v>0</v>
      </c>
      <c r="V3422" s="99">
        <v>0</v>
      </c>
      <c r="W3422" s="99">
        <v>0</v>
      </c>
      <c r="X3422" s="99">
        <v>0</v>
      </c>
      <c r="Y3422" s="99">
        <v>0</v>
      </c>
      <c r="Z3422" s="99">
        <v>0</v>
      </c>
      <c r="AA3422" s="99">
        <v>0</v>
      </c>
      <c r="AB3422" s="99">
        <v>0</v>
      </c>
      <c r="AC3422" s="99">
        <v>0</v>
      </c>
      <c r="AD3422" s="99">
        <v>0</v>
      </c>
    </row>
    <row r="3423" spans="4:30" hidden="1" outlineLevel="1" x14ac:dyDescent="0.2">
      <c r="D3423" s="86"/>
      <c r="E3423" s="93"/>
      <c r="F3423" s="93"/>
      <c r="G3423" s="86" t="s">
        <v>687</v>
      </c>
      <c r="H3423" s="92">
        <v>-22295810.496852413</v>
      </c>
      <c r="I3423" s="92">
        <v>-22061378.498027883</v>
      </c>
      <c r="J3423" s="92">
        <v>706366.45660884585</v>
      </c>
      <c r="K3423" s="92">
        <v>1022639.4253530581</v>
      </c>
      <c r="L3423" s="92">
        <v>12848.766151850461</v>
      </c>
      <c r="M3423" s="92">
        <v>14859.963764142105</v>
      </c>
      <c r="N3423" s="92">
        <v>1050348.1552690472</v>
      </c>
      <c r="O3423" s="92">
        <v>747527.00960583822</v>
      </c>
      <c r="P3423" s="92">
        <v>232536.17824103887</v>
      </c>
      <c r="Q3423" s="92">
        <v>45549.796233754081</v>
      </c>
      <c r="R3423" s="92">
        <v>118.16037184680681</v>
      </c>
      <c r="S3423" s="92">
        <v>1025731.1444524769</v>
      </c>
      <c r="T3423" s="92">
        <v>-61179.509511117962</v>
      </c>
      <c r="U3423" s="92">
        <v>-365333.37932219193</v>
      </c>
      <c r="V3423" s="92">
        <v>-1501731.6251777699</v>
      </c>
      <c r="W3423" s="92">
        <v>-1005943.1498479306</v>
      </c>
      <c r="X3423" s="92">
        <v>-2934187.6638589995</v>
      </c>
      <c r="Y3423" s="92">
        <v>-86328.399454848201</v>
      </c>
      <c r="Z3423" s="92">
        <v>-6090.1406398933304</v>
      </c>
      <c r="AA3423" s="92">
        <v>-92418.540094741213</v>
      </c>
      <c r="AB3423" s="92">
        <v>9728.4487989155077</v>
      </c>
      <c r="AC3423" s="92">
        <v>0</v>
      </c>
      <c r="AD3423" s="92">
        <v>0</v>
      </c>
    </row>
    <row r="3424" spans="4:30" hidden="1" outlineLevel="1" x14ac:dyDescent="0.2">
      <c r="D3424" s="86"/>
      <c r="E3424" s="93"/>
      <c r="F3424" s="93"/>
      <c r="G3424" s="86" t="s">
        <v>686</v>
      </c>
      <c r="H3424" s="92">
        <v>-8334794.464820113</v>
      </c>
      <c r="I3424" s="92">
        <v>-9175789.3088737875</v>
      </c>
      <c r="J3424" s="92">
        <v>366137.20609353238</v>
      </c>
      <c r="K3424" s="92">
        <v>630833.66386477766</v>
      </c>
      <c r="L3424" s="92">
        <v>10710.322105683765</v>
      </c>
      <c r="M3424" s="92">
        <v>20942.664606523784</v>
      </c>
      <c r="N3424" s="92">
        <v>662486.65057698451</v>
      </c>
      <c r="O3424" s="92">
        <v>466907.36447174323</v>
      </c>
      <c r="P3424" s="92">
        <v>128312.13890424283</v>
      </c>
      <c r="Q3424" s="92">
        <v>30372.098998836424</v>
      </c>
      <c r="R3424" s="92">
        <v>534.55198292394425</v>
      </c>
      <c r="S3424" s="92">
        <v>626126.15435774671</v>
      </c>
      <c r="T3424" s="92">
        <v>-23618.911939804395</v>
      </c>
      <c r="U3424" s="92">
        <v>-95291.707154513337</v>
      </c>
      <c r="V3424" s="92">
        <v>-305091.71031997073</v>
      </c>
      <c r="W3424" s="92">
        <v>-391940.64546412672</v>
      </c>
      <c r="X3424" s="92">
        <v>-815942.97487841547</v>
      </c>
      <c r="Y3424" s="92">
        <v>-638.5389877941052</v>
      </c>
      <c r="Z3424" s="92">
        <v>-2139.7381239863184</v>
      </c>
      <c r="AA3424" s="92">
        <v>-2778.2771117804223</v>
      </c>
      <c r="AB3424" s="92">
        <v>4966.0850156133256</v>
      </c>
      <c r="AC3424" s="92">
        <v>0</v>
      </c>
      <c r="AD3424" s="92">
        <v>0</v>
      </c>
    </row>
    <row r="3425" spans="2:30" hidden="1" outlineLevel="1" x14ac:dyDescent="0.2">
      <c r="D3425" s="86"/>
      <c r="E3425" s="93"/>
      <c r="F3425" s="93"/>
      <c r="G3425" s="86" t="s">
        <v>685</v>
      </c>
      <c r="H3425" s="92">
        <v>-1786630.7057732355</v>
      </c>
      <c r="I3425" s="92">
        <v>-1963072.1206258489</v>
      </c>
      <c r="J3425" s="92">
        <v>71059.289985179057</v>
      </c>
      <c r="K3425" s="92">
        <v>116076.9163954434</v>
      </c>
      <c r="L3425" s="92">
        <v>1752.9811520964722</v>
      </c>
      <c r="M3425" s="92">
        <v>6744.9783978674413</v>
      </c>
      <c r="N3425" s="92">
        <v>124574.87594540726</v>
      </c>
      <c r="O3425" s="92">
        <v>85276.452170726116</v>
      </c>
      <c r="P3425" s="92">
        <v>24008.402079719552</v>
      </c>
      <c r="Q3425" s="92">
        <v>6993.5652199947544</v>
      </c>
      <c r="R3425" s="92">
        <v>0</v>
      </c>
      <c r="S3425" s="92">
        <v>116278.41947044031</v>
      </c>
      <c r="T3425" s="92">
        <v>-4999.3245852383643</v>
      </c>
      <c r="U3425" s="92">
        <v>-23637.006306675044</v>
      </c>
      <c r="V3425" s="92">
        <v>-112123.88994375092</v>
      </c>
      <c r="W3425" s="92">
        <v>0</v>
      </c>
      <c r="X3425" s="92">
        <v>-140760.22083566431</v>
      </c>
      <c r="Y3425" s="92">
        <v>-2519.3937529087052</v>
      </c>
      <c r="Z3425" s="92">
        <v>-457.28342221227331</v>
      </c>
      <c r="AA3425" s="92">
        <v>-2976.6771751209671</v>
      </c>
      <c r="AB3425" s="92">
        <v>969.75636714646657</v>
      </c>
      <c r="AC3425" s="92">
        <v>5916.550917717278</v>
      </c>
      <c r="AD3425" s="92">
        <v>1379.4201775078241</v>
      </c>
    </row>
    <row r="3426" spans="2:30" hidden="1" outlineLevel="1" x14ac:dyDescent="0.2">
      <c r="D3426" s="86"/>
      <c r="E3426" s="93"/>
      <c r="F3426" s="93"/>
      <c r="G3426" s="86" t="s">
        <v>684</v>
      </c>
      <c r="H3426" s="92">
        <v>-8311857.6152927643</v>
      </c>
      <c r="I3426" s="92">
        <v>-11469338.307965904</v>
      </c>
      <c r="J3426" s="92">
        <v>615110.60472729523</v>
      </c>
      <c r="K3426" s="92">
        <v>1238118.6685147444</v>
      </c>
      <c r="L3426" s="92">
        <v>25952.780897247005</v>
      </c>
      <c r="M3426" s="92">
        <v>0</v>
      </c>
      <c r="N3426" s="92">
        <v>1264071.4494119927</v>
      </c>
      <c r="O3426" s="92">
        <v>910234.05383694824</v>
      </c>
      <c r="P3426" s="92">
        <v>227373.85005623492</v>
      </c>
      <c r="Q3426" s="92">
        <v>0</v>
      </c>
      <c r="R3426" s="92">
        <v>0</v>
      </c>
      <c r="S3426" s="92">
        <v>1137607.9038931844</v>
      </c>
      <c r="T3426" s="92">
        <v>-23646.646175747301</v>
      </c>
      <c r="U3426" s="92">
        <v>21568.538199462288</v>
      </c>
      <c r="V3426" s="92">
        <v>0</v>
      </c>
      <c r="W3426" s="92">
        <v>0</v>
      </c>
      <c r="X3426" s="92">
        <v>-2078.1079762859736</v>
      </c>
      <c r="Y3426" s="92">
        <v>79450.164759108622</v>
      </c>
      <c r="Z3426" s="92">
        <v>-1537.6817715470725</v>
      </c>
      <c r="AA3426" s="92">
        <v>77912.482987561874</v>
      </c>
      <c r="AB3426" s="92">
        <v>8068.875459357173</v>
      </c>
      <c r="AC3426" s="92">
        <v>46136.772958151036</v>
      </c>
      <c r="AD3426" s="92">
        <v>10650.711211913505</v>
      </c>
    </row>
    <row r="3427" spans="2:30" hidden="1" outlineLevel="1" x14ac:dyDescent="0.2">
      <c r="D3427" s="86"/>
      <c r="E3427" s="93"/>
      <c r="F3427" s="93"/>
      <c r="G3427" s="86" t="s">
        <v>683</v>
      </c>
      <c r="H3427" s="92">
        <v>-5246275.062215006</v>
      </c>
      <c r="I3427" s="92">
        <v>-6744245.9535730407</v>
      </c>
      <c r="J3427" s="92">
        <v>346990.46558513772</v>
      </c>
      <c r="K3427" s="92">
        <v>566159.73425309267</v>
      </c>
      <c r="L3427" s="92">
        <v>0</v>
      </c>
      <c r="M3427" s="92">
        <v>0</v>
      </c>
      <c r="N3427" s="92">
        <v>566159.73425309267</v>
      </c>
      <c r="O3427" s="92">
        <v>353345.03722839535</v>
      </c>
      <c r="P3427" s="92">
        <v>0</v>
      </c>
      <c r="Q3427" s="92">
        <v>0</v>
      </c>
      <c r="R3427" s="92">
        <v>0</v>
      </c>
      <c r="S3427" s="92">
        <v>353345.03722839535</v>
      </c>
      <c r="T3427" s="92">
        <v>-7922.8980863082488</v>
      </c>
      <c r="U3427" s="92">
        <v>0</v>
      </c>
      <c r="V3427" s="92">
        <v>0</v>
      </c>
      <c r="W3427" s="92">
        <v>0</v>
      </c>
      <c r="X3427" s="92">
        <v>-7922.8980863082488</v>
      </c>
      <c r="Y3427" s="92">
        <v>32366.506718443969</v>
      </c>
      <c r="Z3427" s="92">
        <v>0</v>
      </c>
      <c r="AA3427" s="92">
        <v>32366.506718443969</v>
      </c>
      <c r="AB3427" s="92">
        <v>3034.6749342056055</v>
      </c>
      <c r="AC3427" s="92">
        <v>173695.4595380406</v>
      </c>
      <c r="AD3427" s="92">
        <v>30301.9111870331</v>
      </c>
    </row>
    <row r="3428" spans="2:30" hidden="1" outlineLevel="1" x14ac:dyDescent="0.2">
      <c r="D3428" s="86"/>
      <c r="E3428" s="93"/>
      <c r="F3428" s="93"/>
      <c r="G3428" s="86" t="s">
        <v>682</v>
      </c>
      <c r="H3428" s="92">
        <v>1910676.9273933945</v>
      </c>
      <c r="I3428" s="92">
        <v>181553.9422592331</v>
      </c>
      <c r="J3428" s="92">
        <v>117396.05003333944</v>
      </c>
      <c r="K3428" s="92">
        <v>305729.04019990691</v>
      </c>
      <c r="L3428" s="92">
        <v>7524.7915619527557</v>
      </c>
      <c r="M3428" s="92">
        <v>-4728.8110655349374</v>
      </c>
      <c r="N3428" s="92">
        <v>308525.02069631545</v>
      </c>
      <c r="O3428" s="92">
        <v>280608.86612883653</v>
      </c>
      <c r="P3428" s="92">
        <v>59178.438146678825</v>
      </c>
      <c r="Q3428" s="92">
        <v>22112.372895191769</v>
      </c>
      <c r="R3428" s="92">
        <v>842.80372649058404</v>
      </c>
      <c r="S3428" s="92">
        <v>362742.48089719634</v>
      </c>
      <c r="T3428" s="92">
        <v>4342.5195083718936</v>
      </c>
      <c r="U3428" s="92">
        <v>115730.86366845469</v>
      </c>
      <c r="V3428" s="92">
        <v>631823.34959241981</v>
      </c>
      <c r="W3428" s="92">
        <v>59759.005462650639</v>
      </c>
      <c r="X3428" s="92">
        <v>811655.73823192483</v>
      </c>
      <c r="Y3428" s="92">
        <v>56166.593728317668</v>
      </c>
      <c r="Z3428" s="92">
        <v>630.01365306155094</v>
      </c>
      <c r="AA3428" s="92">
        <v>56796.60738137993</v>
      </c>
      <c r="AB3428" s="92">
        <v>1889.0072461341908</v>
      </c>
      <c r="AC3428" s="92">
        <v>58902.950092609855</v>
      </c>
      <c r="AD3428" s="92">
        <v>11215.130555356172</v>
      </c>
    </row>
    <row r="3429" spans="2:30" hidden="1" outlineLevel="1" x14ac:dyDescent="0.2">
      <c r="D3429" s="86"/>
      <c r="E3429" s="93"/>
      <c r="F3429" s="93"/>
      <c r="G3429" s="86" t="s">
        <v>681</v>
      </c>
      <c r="H3429" s="92">
        <v>1223411.2308853525</v>
      </c>
      <c r="I3429" s="92">
        <v>-2359895.1359483907</v>
      </c>
      <c r="J3429" s="92">
        <v>523788.54461798037</v>
      </c>
      <c r="K3429" s="92">
        <v>74221.590384812953</v>
      </c>
      <c r="L3429" s="92">
        <v>18887.522983064184</v>
      </c>
      <c r="M3429" s="92">
        <v>28067.627779101407</v>
      </c>
      <c r="N3429" s="92">
        <v>121176.74114697831</v>
      </c>
      <c r="O3429" s="92">
        <v>23367.864214767513</v>
      </c>
      <c r="P3429" s="92">
        <v>9815.9286459630948</v>
      </c>
      <c r="Q3429" s="92">
        <v>13303.16841869842</v>
      </c>
      <c r="R3429" s="92">
        <v>1347.3352993680828</v>
      </c>
      <c r="S3429" s="92">
        <v>47834.296578797112</v>
      </c>
      <c r="T3429" s="92">
        <v>-145.2685532134214</v>
      </c>
      <c r="U3429" s="92">
        <v>-44.621655597359222</v>
      </c>
      <c r="V3429" s="92">
        <v>2378.2667366025526</v>
      </c>
      <c r="W3429" s="92">
        <v>-3632.1715505800125</v>
      </c>
      <c r="X3429" s="92">
        <v>-1443.7950227881774</v>
      </c>
      <c r="Y3429" s="92">
        <v>1413.1119262958046</v>
      </c>
      <c r="Z3429" s="92">
        <v>-49.885761911534075</v>
      </c>
      <c r="AA3429" s="92">
        <v>1363.2261643842858</v>
      </c>
      <c r="AB3429" s="92">
        <v>264.29753551107387</v>
      </c>
      <c r="AC3429" s="92">
        <v>2530015.7351343185</v>
      </c>
      <c r="AD3429" s="92">
        <v>360307.32067856769</v>
      </c>
    </row>
    <row r="3430" spans="2:30" collapsed="1" x14ac:dyDescent="0.2">
      <c r="B3430" s="2" t="s">
        <v>331</v>
      </c>
      <c r="D3430" s="86"/>
      <c r="E3430" s="92">
        <v>-42841280.186674714</v>
      </c>
      <c r="F3430" s="91"/>
      <c r="G3430" s="86" t="s">
        <v>679</v>
      </c>
      <c r="H3430" s="92">
        <v>-42841280.186674774</v>
      </c>
      <c r="I3430" s="92">
        <v>-53592165.382755645</v>
      </c>
      <c r="J3430" s="92">
        <v>2746848.6176513024</v>
      </c>
      <c r="K3430" s="92">
        <v>3953779.0389658334</v>
      </c>
      <c r="L3430" s="92">
        <v>77677.164851894631</v>
      </c>
      <c r="M3430" s="92">
        <v>65886.423482099694</v>
      </c>
      <c r="N3430" s="92">
        <v>4097342.6272998322</v>
      </c>
      <c r="O3430" s="92">
        <v>2867266.6476572631</v>
      </c>
      <c r="P3430" s="92">
        <v>681224.93607387948</v>
      </c>
      <c r="Q3430" s="92">
        <v>118331.00176647448</v>
      </c>
      <c r="R3430" s="92">
        <v>2842.8513806293722</v>
      </c>
      <c r="S3430" s="92">
        <v>3669665.4368782397</v>
      </c>
      <c r="T3430" s="92">
        <v>-117170.03934305732</v>
      </c>
      <c r="U3430" s="92">
        <v>-347007.31257106387</v>
      </c>
      <c r="V3430" s="92">
        <v>-1284745.6091124425</v>
      </c>
      <c r="W3430" s="92">
        <v>-1341756.9613999866</v>
      </c>
      <c r="X3430" s="92">
        <v>-3090679.9224265423</v>
      </c>
      <c r="Y3430" s="92">
        <v>79910.04493661481</v>
      </c>
      <c r="Z3430" s="92">
        <v>-9644.7160664889107</v>
      </c>
      <c r="AA3430" s="92">
        <v>70265.328870127443</v>
      </c>
      <c r="AB3430" s="92">
        <v>28921.145356883353</v>
      </c>
      <c r="AC3430" s="92">
        <v>2814667.4686408346</v>
      </c>
      <c r="AD3430" s="92">
        <v>413854.49381037778</v>
      </c>
    </row>
    <row r="3431" spans="2:30" x14ac:dyDescent="0.2">
      <c r="B3431" s="86"/>
      <c r="D3431" s="86" t="s">
        <v>326</v>
      </c>
      <c r="E3431" s="117">
        <v>0.21620800000000001</v>
      </c>
    </row>
    <row r="3432" spans="2:30" hidden="1" outlineLevel="1" x14ac:dyDescent="0.2">
      <c r="D3432" s="86"/>
      <c r="E3432" s="93"/>
      <c r="G3432" s="86" t="s">
        <v>687</v>
      </c>
      <c r="H3432" s="92">
        <v>-4820532.5959034665</v>
      </c>
      <c r="I3432" s="92">
        <v>-4769846.5223016124</v>
      </c>
      <c r="J3432" s="92">
        <v>152722.07885048536</v>
      </c>
      <c r="K3432" s="92">
        <v>221102.824876734</v>
      </c>
      <c r="L3432" s="92">
        <v>2778.0060321592846</v>
      </c>
      <c r="M3432" s="92">
        <v>3212.8430455176363</v>
      </c>
      <c r="N3432" s="92">
        <v>227093.67395441019</v>
      </c>
      <c r="O3432" s="92">
        <v>161621.31969285908</v>
      </c>
      <c r="P3432" s="92">
        <v>50276.182025138536</v>
      </c>
      <c r="Q3432" s="92">
        <v>9848.2303441075037</v>
      </c>
      <c r="R3432" s="92">
        <v>25.547217676254409</v>
      </c>
      <c r="S3432" s="92">
        <v>221771.27927978113</v>
      </c>
      <c r="T3432" s="92">
        <v>-13227.499392379794</v>
      </c>
      <c r="U3432" s="92">
        <v>-78987.999276492483</v>
      </c>
      <c r="V3432" s="92">
        <v>-324686.3912164353</v>
      </c>
      <c r="W3432" s="92">
        <v>-217492.95654232139</v>
      </c>
      <c r="X3432" s="92">
        <v>-634394.84642762656</v>
      </c>
      <c r="Y3432" s="92">
        <v>-18664.89058933382</v>
      </c>
      <c r="Z3432" s="92">
        <v>-1316.7371274700572</v>
      </c>
      <c r="AA3432" s="92">
        <v>-19981.62771680381</v>
      </c>
      <c r="AB3432" s="92">
        <v>2103.3684579159244</v>
      </c>
      <c r="AC3432" s="92">
        <v>0</v>
      </c>
      <c r="AD3432" s="92">
        <v>0</v>
      </c>
    </row>
    <row r="3433" spans="2:30" hidden="1" outlineLevel="1" x14ac:dyDescent="0.2">
      <c r="D3433" s="86"/>
      <c r="E3433" s="93"/>
      <c r="G3433" s="86" t="s">
        <v>686</v>
      </c>
      <c r="H3433" s="92">
        <v>-1802049.241649827</v>
      </c>
      <c r="I3433" s="92">
        <v>-1983879.054892984</v>
      </c>
      <c r="J3433" s="92">
        <v>79161.793055070448</v>
      </c>
      <c r="K3433" s="92">
        <v>136391.28479687584</v>
      </c>
      <c r="L3433" s="92">
        <v>2315.6573218256754</v>
      </c>
      <c r="M3433" s="92">
        <v>4527.9716292472949</v>
      </c>
      <c r="N3433" s="92">
        <v>143234.91374794868</v>
      </c>
      <c r="O3433" s="92">
        <v>100949.10745770666</v>
      </c>
      <c r="P3433" s="92">
        <v>27742.110928208534</v>
      </c>
      <c r="Q3433" s="92">
        <v>6566.6907803404256</v>
      </c>
      <c r="R3433" s="92">
        <v>115.57441512402015</v>
      </c>
      <c r="S3433" s="92">
        <v>135373.4835813797</v>
      </c>
      <c r="T3433" s="92">
        <v>-5106.5977126812286</v>
      </c>
      <c r="U3433" s="92">
        <v>-20602.829420463022</v>
      </c>
      <c r="V3433" s="92">
        <v>-65963.268504860229</v>
      </c>
      <c r="W3433" s="92">
        <v>-84740.70307450791</v>
      </c>
      <c r="X3433" s="92">
        <v>-176413.39871251245</v>
      </c>
      <c r="Y3433" s="92">
        <v>-138.05723747298791</v>
      </c>
      <c r="Z3433" s="92">
        <v>-462.62850031083394</v>
      </c>
      <c r="AA3433" s="92">
        <v>-600.68573778382154</v>
      </c>
      <c r="AB3433" s="92">
        <v>1073.707309055726</v>
      </c>
      <c r="AC3433" s="92">
        <v>0</v>
      </c>
      <c r="AD3433" s="92">
        <v>0</v>
      </c>
    </row>
    <row r="3434" spans="2:30" hidden="1" outlineLevel="1" x14ac:dyDescent="0.2">
      <c r="D3434" s="86"/>
      <c r="E3434" s="93"/>
      <c r="G3434" s="86" t="s">
        <v>685</v>
      </c>
      <c r="H3434" s="92">
        <v>-386283.85163381975</v>
      </c>
      <c r="I3434" s="92">
        <v>-424431.89705627353</v>
      </c>
      <c r="J3434" s="92">
        <v>15363.586969115595</v>
      </c>
      <c r="K3434" s="92">
        <v>25096.757940026029</v>
      </c>
      <c r="L3434" s="92">
        <v>379.00854893247407</v>
      </c>
      <c r="M3434" s="92">
        <v>1458.3182894461238</v>
      </c>
      <c r="N3434" s="92">
        <v>26934.084778404613</v>
      </c>
      <c r="O3434" s="92">
        <v>18437.451170928354</v>
      </c>
      <c r="P3434" s="92">
        <v>5190.8085968520054</v>
      </c>
      <c r="Q3434" s="92">
        <v>1512.0647490846259</v>
      </c>
      <c r="R3434" s="92">
        <v>0</v>
      </c>
      <c r="S3434" s="92">
        <v>25140.324516864959</v>
      </c>
      <c r="T3434" s="92">
        <v>-1080.8939699252164</v>
      </c>
      <c r="U3434" s="92">
        <v>-5110.5098595535983</v>
      </c>
      <c r="V3434" s="92">
        <v>-24242.081996958503</v>
      </c>
      <c r="W3434" s="92">
        <v>0</v>
      </c>
      <c r="X3434" s="92">
        <v>-30433.485826437311</v>
      </c>
      <c r="Y3434" s="92">
        <v>-544.71308452888536</v>
      </c>
      <c r="Z3434" s="92">
        <v>-98.868334149671199</v>
      </c>
      <c r="AA3434" s="92">
        <v>-643.58141867855409</v>
      </c>
      <c r="AB3434" s="92">
        <v>209.66908462800325</v>
      </c>
      <c r="AC3434" s="92">
        <v>1279.2056408178173</v>
      </c>
      <c r="AD3434" s="92">
        <v>298.24167773861166</v>
      </c>
    </row>
    <row r="3435" spans="2:30" hidden="1" outlineLevel="1" x14ac:dyDescent="0.2">
      <c r="D3435" s="86"/>
      <c r="E3435" s="93"/>
      <c r="G3435" s="86" t="s">
        <v>684</v>
      </c>
      <c r="H3435" s="92">
        <v>-1797090.1112872181</v>
      </c>
      <c r="I3435" s="92">
        <v>-2479762.6968886922</v>
      </c>
      <c r="J3435" s="92">
        <v>132991.83362687906</v>
      </c>
      <c r="K3435" s="92">
        <v>267691.16108223586</v>
      </c>
      <c r="L3435" s="92">
        <v>5611.1988522319807</v>
      </c>
      <c r="M3435" s="92">
        <v>0</v>
      </c>
      <c r="N3435" s="92">
        <v>273302.35993446811</v>
      </c>
      <c r="O3435" s="92">
        <v>196799.88431197891</v>
      </c>
      <c r="P3435" s="92">
        <v>49160.045372958441</v>
      </c>
      <c r="Q3435" s="92">
        <v>0</v>
      </c>
      <c r="R3435" s="92">
        <v>0</v>
      </c>
      <c r="S3435" s="92">
        <v>245959.92968493761</v>
      </c>
      <c r="T3435" s="92">
        <v>-5112.5940763659728</v>
      </c>
      <c r="U3435" s="92">
        <v>4663.2905070293427</v>
      </c>
      <c r="V3435" s="92">
        <v>0</v>
      </c>
      <c r="W3435" s="92">
        <v>0</v>
      </c>
      <c r="X3435" s="92">
        <v>-449.30356933683777</v>
      </c>
      <c r="Y3435" s="92">
        <v>17177.761222237357</v>
      </c>
      <c r="Z3435" s="92">
        <v>-332.45910046264947</v>
      </c>
      <c r="AA3435" s="92">
        <v>16845.302121774777</v>
      </c>
      <c r="AB3435" s="92">
        <v>1744.5554253166958</v>
      </c>
      <c r="AC3435" s="92">
        <v>9975.13940773592</v>
      </c>
      <c r="AD3435" s="92">
        <v>2302.7689697053952</v>
      </c>
    </row>
    <row r="3436" spans="2:30" hidden="1" outlineLevel="1" x14ac:dyDescent="0.2">
      <c r="D3436" s="86"/>
      <c r="E3436" s="93"/>
      <c r="G3436" s="86" t="s">
        <v>683</v>
      </c>
      <c r="H3436" s="92">
        <v>-1134286.6386513822</v>
      </c>
      <c r="I3436" s="92">
        <v>-1458159.92913012</v>
      </c>
      <c r="J3436" s="92">
        <v>75022.114583231465</v>
      </c>
      <c r="K3436" s="92">
        <v>122408.26382339267</v>
      </c>
      <c r="L3436" s="92">
        <v>0</v>
      </c>
      <c r="M3436" s="92">
        <v>0</v>
      </c>
      <c r="N3436" s="92">
        <v>122408.26382339267</v>
      </c>
      <c r="O3436" s="92">
        <v>76396.023809076898</v>
      </c>
      <c r="P3436" s="92">
        <v>0</v>
      </c>
      <c r="Q3436" s="92">
        <v>0</v>
      </c>
      <c r="R3436" s="92">
        <v>0</v>
      </c>
      <c r="S3436" s="92">
        <v>76396.023809076898</v>
      </c>
      <c r="T3436" s="92">
        <v>-1712.9939494445339</v>
      </c>
      <c r="U3436" s="92">
        <v>0</v>
      </c>
      <c r="V3436" s="92">
        <v>0</v>
      </c>
      <c r="W3436" s="92">
        <v>0</v>
      </c>
      <c r="X3436" s="92">
        <v>-1712.9939494445339</v>
      </c>
      <c r="Y3436" s="92">
        <v>6997.897684581334</v>
      </c>
      <c r="Z3436" s="92">
        <v>0</v>
      </c>
      <c r="AA3436" s="92">
        <v>6997.897684581334</v>
      </c>
      <c r="AB3436" s="92">
        <v>656.12099817472563</v>
      </c>
      <c r="AC3436" s="92">
        <v>37554.347915800681</v>
      </c>
      <c r="AD3436" s="92">
        <v>6551.5156139260525</v>
      </c>
    </row>
    <row r="3437" spans="2:30" hidden="1" outlineLevel="1" x14ac:dyDescent="0.2">
      <c r="D3437" s="86"/>
      <c r="E3437" s="93"/>
      <c r="G3437" s="86" t="s">
        <v>682</v>
      </c>
      <c r="H3437" s="92">
        <v>413103.63711787108</v>
      </c>
      <c r="I3437" s="92">
        <v>39253.414747984272</v>
      </c>
      <c r="J3437" s="92">
        <v>25381.965185608256</v>
      </c>
      <c r="K3437" s="92">
        <v>66101.064323541475</v>
      </c>
      <c r="L3437" s="92">
        <v>1626.9201340266816</v>
      </c>
      <c r="M3437" s="92">
        <v>-1022.4067828571777</v>
      </c>
      <c r="N3437" s="92">
        <v>66705.577674708969</v>
      </c>
      <c r="O3437" s="92">
        <v>60669.881727983491</v>
      </c>
      <c r="P3437" s="92">
        <v>12794.851754817137</v>
      </c>
      <c r="Q3437" s="92">
        <v>4780.8719189236226</v>
      </c>
      <c r="R3437" s="92">
        <v>182.2209080970762</v>
      </c>
      <c r="S3437" s="92">
        <v>78427.82630982103</v>
      </c>
      <c r="T3437" s="92">
        <v>938.88745786607046</v>
      </c>
      <c r="U3437" s="92">
        <v>25021.938572029252</v>
      </c>
      <c r="V3437" s="92">
        <v>136605.2627686779</v>
      </c>
      <c r="W3437" s="92">
        <v>12920.37505306877</v>
      </c>
      <c r="X3437" s="92">
        <v>175486.463851648</v>
      </c>
      <c r="Y3437" s="92">
        <v>12143.666896812107</v>
      </c>
      <c r="Z3437" s="92">
        <v>136.21399190113181</v>
      </c>
      <c r="AA3437" s="92">
        <v>12279.880888713393</v>
      </c>
      <c r="AB3437" s="92">
        <v>408.41847867218115</v>
      </c>
      <c r="AC3437" s="92">
        <v>12735.289033622992</v>
      </c>
      <c r="AD3437" s="92">
        <v>2424.8009471124474</v>
      </c>
    </row>
    <row r="3438" spans="2:30" hidden="1" outlineLevel="1" x14ac:dyDescent="0.2">
      <c r="D3438" s="86"/>
      <c r="E3438" s="93"/>
      <c r="G3438" s="86" t="s">
        <v>681</v>
      </c>
      <c r="H3438" s="92">
        <v>264511.2954072603</v>
      </c>
      <c r="I3438" s="92">
        <v>-510228.2075531297</v>
      </c>
      <c r="J3438" s="92">
        <v>113247.2736547643</v>
      </c>
      <c r="K3438" s="92">
        <v>16047.301613919639</v>
      </c>
      <c r="L3438" s="92">
        <v>4083.6335691223412</v>
      </c>
      <c r="M3438" s="92">
        <v>6068.4456668639577</v>
      </c>
      <c r="N3438" s="92">
        <v>26199.380849905887</v>
      </c>
      <c r="O3438" s="92">
        <v>5052.3191861464547</v>
      </c>
      <c r="P3438" s="92">
        <v>2122.2823006863891</v>
      </c>
      <c r="Q3438" s="92">
        <v>2876.2514374699481</v>
      </c>
      <c r="R3438" s="92">
        <v>291.30467040577446</v>
      </c>
      <c r="S3438" s="92">
        <v>10342.157594708566</v>
      </c>
      <c r="T3438" s="92">
        <v>-31.408223353167415</v>
      </c>
      <c r="U3438" s="92">
        <v>-9.6475589133938424</v>
      </c>
      <c r="V3438" s="92">
        <v>514.20029458736474</v>
      </c>
      <c r="W3438" s="92">
        <v>-785.30454660780345</v>
      </c>
      <c r="X3438" s="92">
        <v>-312.16003428698627</v>
      </c>
      <c r="Y3438" s="92">
        <v>305.52610336056335</v>
      </c>
      <c r="Z3438" s="92">
        <v>-10.78570081136896</v>
      </c>
      <c r="AA3438" s="92">
        <v>294.74040254919765</v>
      </c>
      <c r="AB3438" s="92">
        <v>57.143241557778261</v>
      </c>
      <c r="AC3438" s="92">
        <v>547009.64206192072</v>
      </c>
      <c r="AD3438" s="92">
        <v>77901.325189271767</v>
      </c>
    </row>
    <row r="3439" spans="2:30" collapsed="1" x14ac:dyDescent="0.2">
      <c r="B3439" s="2" t="s">
        <v>330</v>
      </c>
      <c r="D3439" s="86"/>
      <c r="E3439" s="92">
        <v>-9262627.5066005662</v>
      </c>
      <c r="G3439" s="86" t="s">
        <v>679</v>
      </c>
      <c r="H3439" s="92">
        <v>-9262627.5066005792</v>
      </c>
      <c r="I3439" s="92">
        <v>-11587054.893074833</v>
      </c>
      <c r="J3439" s="92">
        <v>593890.64592515281</v>
      </c>
      <c r="K3439" s="92">
        <v>854838.65845672495</v>
      </c>
      <c r="L3439" s="92">
        <v>16794.424458298436</v>
      </c>
      <c r="M3439" s="92">
        <v>14245.171848217811</v>
      </c>
      <c r="N3439" s="92">
        <v>885878.25476324221</v>
      </c>
      <c r="O3439" s="92">
        <v>619925.98735668161</v>
      </c>
      <c r="P3439" s="92">
        <v>147286.28097866135</v>
      </c>
      <c r="Q3439" s="92">
        <v>25584.109229925914</v>
      </c>
      <c r="R3439" s="92">
        <v>614.64721130311534</v>
      </c>
      <c r="S3439" s="92">
        <v>793411.0247765705</v>
      </c>
      <c r="T3439" s="92">
        <v>-25333.099866283737</v>
      </c>
      <c r="U3439" s="92">
        <v>-75025.757036364579</v>
      </c>
      <c r="V3439" s="92">
        <v>-277772.27865498298</v>
      </c>
      <c r="W3439" s="92">
        <v>-290098.58911036834</v>
      </c>
      <c r="X3439" s="92">
        <v>-668229.72466799791</v>
      </c>
      <c r="Y3439" s="92">
        <v>17277.190995655616</v>
      </c>
      <c r="Z3439" s="92">
        <v>-2085.2647713034344</v>
      </c>
      <c r="AA3439" s="92">
        <v>15191.926224352515</v>
      </c>
      <c r="AB3439" s="92">
        <v>6252.9829953210365</v>
      </c>
      <c r="AC3439" s="92">
        <v>608553.62405989761</v>
      </c>
      <c r="AD3439" s="92">
        <v>89478.652397754166</v>
      </c>
    </row>
    <row r="3440" spans="2:30" hidden="1" outlineLevel="1" x14ac:dyDescent="0.2">
      <c r="D3440" s="86"/>
      <c r="F3440" s="91" t="s">
        <v>219</v>
      </c>
      <c r="G3440" s="86" t="s">
        <v>687</v>
      </c>
      <c r="H3440" s="92">
        <v>2649730.2129488671</v>
      </c>
      <c r="I3440" s="99">
        <v>1305212.0321983518</v>
      </c>
      <c r="J3440" s="99">
        <v>64521.294566496515</v>
      </c>
      <c r="K3440" s="99">
        <v>236337.80423101832</v>
      </c>
      <c r="L3440" s="99">
        <v>7439.0749839867331</v>
      </c>
      <c r="M3440" s="99">
        <v>697.61264820514771</v>
      </c>
      <c r="N3440" s="99">
        <v>244474.49186321022</v>
      </c>
      <c r="O3440" s="99">
        <v>179653.49610472421</v>
      </c>
      <c r="P3440" s="99">
        <v>33474.680339952261</v>
      </c>
      <c r="Q3440" s="99">
        <v>15126.584747060426</v>
      </c>
      <c r="R3440" s="99">
        <v>680.22560744311522</v>
      </c>
      <c r="S3440" s="99">
        <v>228934.98679918001</v>
      </c>
      <c r="T3440" s="99">
        <v>6275.7567724024866</v>
      </c>
      <c r="U3440" s="99">
        <v>102701.69030536195</v>
      </c>
      <c r="V3440" s="99">
        <v>542781.31902154558</v>
      </c>
      <c r="W3440" s="99">
        <v>98017.310014454488</v>
      </c>
      <c r="X3440" s="99">
        <v>749776.07611376455</v>
      </c>
      <c r="Y3440" s="99">
        <v>55171.303579499821</v>
      </c>
      <c r="Z3440" s="99">
        <v>924.09824596660258</v>
      </c>
      <c r="AA3440" s="99">
        <v>56095.401825466426</v>
      </c>
      <c r="AB3440" s="99">
        <v>715.92958239691245</v>
      </c>
      <c r="AC3440" s="99">
        <v>0</v>
      </c>
      <c r="AD3440" s="99">
        <v>0</v>
      </c>
    </row>
    <row r="3441" spans="2:30" hidden="1" outlineLevel="1" x14ac:dyDescent="0.2">
      <c r="D3441" s="86"/>
      <c r="F3441" s="91" t="s">
        <v>219</v>
      </c>
      <c r="G3441" s="86" t="s">
        <v>686</v>
      </c>
      <c r="H3441" s="92">
        <v>1404415.3525859944</v>
      </c>
      <c r="I3441" s="99">
        <v>691791.11422039126</v>
      </c>
      <c r="J3441" s="99">
        <v>34197.706700512193</v>
      </c>
      <c r="K3441" s="99">
        <v>125264.23974655058</v>
      </c>
      <c r="L3441" s="99">
        <v>3942.8735293478708</v>
      </c>
      <c r="M3441" s="99">
        <v>369.7500630477918</v>
      </c>
      <c r="N3441" s="99">
        <v>129576.86333894623</v>
      </c>
      <c r="O3441" s="99">
        <v>95220.308408089171</v>
      </c>
      <c r="P3441" s="99">
        <v>17742.317599955881</v>
      </c>
      <c r="Q3441" s="99">
        <v>8017.4229614578362</v>
      </c>
      <c r="R3441" s="99">
        <v>360.53454862941578</v>
      </c>
      <c r="S3441" s="99">
        <v>121340.58351813229</v>
      </c>
      <c r="T3441" s="99">
        <v>3326.2892641620288</v>
      </c>
      <c r="U3441" s="99">
        <v>54434.157068716617</v>
      </c>
      <c r="V3441" s="99">
        <v>287686.04962328874</v>
      </c>
      <c r="W3441" s="99">
        <v>51951.332377451101</v>
      </c>
      <c r="X3441" s="99">
        <v>397397.82833361853</v>
      </c>
      <c r="Y3441" s="99">
        <v>29242.005616489318</v>
      </c>
      <c r="Z3441" s="99">
        <v>489.79241644716456</v>
      </c>
      <c r="AA3441" s="99">
        <v>29731.798032936484</v>
      </c>
      <c r="AB3441" s="99">
        <v>379.45844145760464</v>
      </c>
      <c r="AC3441" s="99">
        <v>0</v>
      </c>
      <c r="AD3441" s="99">
        <v>0</v>
      </c>
    </row>
    <row r="3442" spans="2:30" hidden="1" outlineLevel="1" x14ac:dyDescent="0.2">
      <c r="D3442" s="86"/>
      <c r="F3442" s="91" t="s">
        <v>219</v>
      </c>
      <c r="G3442" s="86" t="s">
        <v>685</v>
      </c>
      <c r="H3442" s="92">
        <v>308507.89045238716</v>
      </c>
      <c r="I3442" s="99">
        <v>150202.44447511341</v>
      </c>
      <c r="J3442" s="99">
        <v>7248.9664584943102</v>
      </c>
      <c r="K3442" s="99">
        <v>26371.385535009435</v>
      </c>
      <c r="L3442" s="99">
        <v>814.58728691969554</v>
      </c>
      <c r="M3442" s="99">
        <v>101.45253850224492</v>
      </c>
      <c r="N3442" s="99">
        <v>27287.425360431374</v>
      </c>
      <c r="O3442" s="99">
        <v>19923.993951578352</v>
      </c>
      <c r="P3442" s="99">
        <v>3703.8472371306011</v>
      </c>
      <c r="Q3442" s="99">
        <v>2203.8332388612798</v>
      </c>
      <c r="R3442" s="99">
        <v>0</v>
      </c>
      <c r="S3442" s="99">
        <v>25831.674427570233</v>
      </c>
      <c r="T3442" s="99">
        <v>695.71165823494869</v>
      </c>
      <c r="U3442" s="99">
        <v>11389.197058162708</v>
      </c>
      <c r="V3442" s="99">
        <v>79344.926743328353</v>
      </c>
      <c r="W3442" s="99">
        <v>0</v>
      </c>
      <c r="X3442" s="99">
        <v>91429.835459726004</v>
      </c>
      <c r="Y3442" s="99">
        <v>5996.5384551708485</v>
      </c>
      <c r="Z3442" s="99">
        <v>99.962458961920333</v>
      </c>
      <c r="AA3442" s="99">
        <v>6096.5009141327691</v>
      </c>
      <c r="AB3442" s="99">
        <v>80.075603786940349</v>
      </c>
      <c r="AC3442" s="99">
        <v>272.27417133164516</v>
      </c>
      <c r="AD3442" s="99">
        <v>58.693581800410854</v>
      </c>
    </row>
    <row r="3443" spans="2:30" hidden="1" outlineLevel="1" x14ac:dyDescent="0.2">
      <c r="D3443" s="86"/>
      <c r="F3443" s="91" t="s">
        <v>219</v>
      </c>
      <c r="G3443" s="86" t="s">
        <v>684</v>
      </c>
      <c r="H3443" s="92">
        <v>1415532.1094094308</v>
      </c>
      <c r="I3443" s="99">
        <v>946060.48190930043</v>
      </c>
      <c r="J3443" s="99">
        <v>44594.821391370271</v>
      </c>
      <c r="K3443" s="99">
        <v>161926.53340615475</v>
      </c>
      <c r="L3443" s="99">
        <v>5004.3724562067628</v>
      </c>
      <c r="M3443" s="99">
        <v>0</v>
      </c>
      <c r="N3443" s="99">
        <v>166930.90586236151</v>
      </c>
      <c r="O3443" s="99">
        <v>121416.59771655769</v>
      </c>
      <c r="P3443" s="99">
        <v>22613.849495319497</v>
      </c>
      <c r="Q3443" s="99">
        <v>0</v>
      </c>
      <c r="R3443" s="99">
        <v>0</v>
      </c>
      <c r="S3443" s="99">
        <v>144030.44721187718</v>
      </c>
      <c r="T3443" s="99">
        <v>4328.4268852338764</v>
      </c>
      <c r="U3443" s="99">
        <v>69807.73109491801</v>
      </c>
      <c r="V3443" s="99">
        <v>0</v>
      </c>
      <c r="W3443" s="99">
        <v>0</v>
      </c>
      <c r="X3443" s="99">
        <v>74136.157980151882</v>
      </c>
      <c r="Y3443" s="99">
        <v>36612.683985965457</v>
      </c>
      <c r="Z3443" s="99">
        <v>610.84288970273769</v>
      </c>
      <c r="AA3443" s="99">
        <v>37223.526875668198</v>
      </c>
      <c r="AB3443" s="99">
        <v>494.88509215672207</v>
      </c>
      <c r="AC3443" s="99">
        <v>1695.4075715540646</v>
      </c>
      <c r="AD3443" s="99">
        <v>365.47551499049911</v>
      </c>
    </row>
    <row r="3444" spans="2:30" hidden="1" outlineLevel="1" x14ac:dyDescent="0.2">
      <c r="D3444" s="86"/>
      <c r="F3444" s="91" t="s">
        <v>219</v>
      </c>
      <c r="G3444" s="86" t="s">
        <v>683</v>
      </c>
      <c r="H3444" s="92">
        <v>728411.99740199454</v>
      </c>
      <c r="I3444" s="99">
        <v>544634.70782309282</v>
      </c>
      <c r="J3444" s="99">
        <v>26257.012844335844</v>
      </c>
      <c r="K3444" s="99">
        <v>79228.350031362541</v>
      </c>
      <c r="L3444" s="99">
        <v>0</v>
      </c>
      <c r="M3444" s="99">
        <v>0</v>
      </c>
      <c r="N3444" s="99">
        <v>79228.350031362541</v>
      </c>
      <c r="O3444" s="99">
        <v>50484.613015581795</v>
      </c>
      <c r="P3444" s="99">
        <v>0</v>
      </c>
      <c r="Q3444" s="99">
        <v>0</v>
      </c>
      <c r="R3444" s="99">
        <v>0</v>
      </c>
      <c r="S3444" s="99">
        <v>50484.613015581795</v>
      </c>
      <c r="T3444" s="99">
        <v>1364.9980259674549</v>
      </c>
      <c r="U3444" s="99">
        <v>0</v>
      </c>
      <c r="V3444" s="99">
        <v>0</v>
      </c>
      <c r="W3444" s="99">
        <v>0</v>
      </c>
      <c r="X3444" s="99">
        <v>1364.9980259674549</v>
      </c>
      <c r="Y3444" s="99">
        <v>18620.951292172365</v>
      </c>
      <c r="Z3444" s="99">
        <v>0</v>
      </c>
      <c r="AA3444" s="99">
        <v>18620.951292172365</v>
      </c>
      <c r="AB3444" s="99">
        <v>193.23021057252532</v>
      </c>
      <c r="AC3444" s="99">
        <v>6560.9088420548242</v>
      </c>
      <c r="AD3444" s="99">
        <v>1067.2253168544091</v>
      </c>
    </row>
    <row r="3445" spans="2:30" hidden="1" outlineLevel="1" x14ac:dyDescent="0.2">
      <c r="D3445" s="86"/>
      <c r="F3445" s="91" t="s">
        <v>219</v>
      </c>
      <c r="G3445" s="86" t="s">
        <v>682</v>
      </c>
      <c r="H3445" s="92">
        <v>22389.112853157432</v>
      </c>
      <c r="I3445" s="99">
        <v>8401.0016354139807</v>
      </c>
      <c r="J3445" s="99">
        <v>544.43919152292221</v>
      </c>
      <c r="K3445" s="99">
        <v>1826.6525067990451</v>
      </c>
      <c r="L3445" s="99">
        <v>58.055163593619774</v>
      </c>
      <c r="M3445" s="99">
        <v>5.3520074062796175</v>
      </c>
      <c r="N3445" s="99">
        <v>1890.0596777989444</v>
      </c>
      <c r="O3445" s="99">
        <v>1665.3845782038861</v>
      </c>
      <c r="P3445" s="99">
        <v>308.7302560254829</v>
      </c>
      <c r="Q3445" s="99">
        <v>140.27912610092096</v>
      </c>
      <c r="R3445" s="99">
        <v>6.4997124140456366</v>
      </c>
      <c r="S3445" s="99">
        <v>2120.8936727443356</v>
      </c>
      <c r="T3445" s="99">
        <v>63.820692934232731</v>
      </c>
      <c r="U3445" s="99">
        <v>1120.5957594461597</v>
      </c>
      <c r="V3445" s="99">
        <v>6362.2774744602384</v>
      </c>
      <c r="W3445" s="99">
        <v>1207.072943863546</v>
      </c>
      <c r="X3445" s="99">
        <v>8753.7668707041776</v>
      </c>
      <c r="Y3445" s="99">
        <v>451.20288270480967</v>
      </c>
      <c r="Z3445" s="99">
        <v>7.3448636433378223</v>
      </c>
      <c r="AA3445" s="99">
        <v>458.54774634814748</v>
      </c>
      <c r="AB3445" s="99">
        <v>8.1926045704818407</v>
      </c>
      <c r="AC3445" s="99">
        <v>177.15410327343338</v>
      </c>
      <c r="AD3445" s="99">
        <v>35.057350781005887</v>
      </c>
    </row>
    <row r="3446" spans="2:30" hidden="1" outlineLevel="1" x14ac:dyDescent="0.2">
      <c r="D3446" s="86"/>
      <c r="F3446" s="91" t="s">
        <v>219</v>
      </c>
      <c r="G3446" s="86" t="s">
        <v>681</v>
      </c>
      <c r="H3446" s="92">
        <v>350647.3243481692</v>
      </c>
      <c r="I3446" s="99">
        <v>163976.24301829812</v>
      </c>
      <c r="J3446" s="99">
        <v>42959.060710706304</v>
      </c>
      <c r="K3446" s="99">
        <v>12194.845991021941</v>
      </c>
      <c r="L3446" s="99">
        <v>3936.4288569150417</v>
      </c>
      <c r="M3446" s="99">
        <v>638.96167789254116</v>
      </c>
      <c r="N3446" s="99">
        <v>16770.236525829525</v>
      </c>
      <c r="O3446" s="99">
        <v>3460.7196591391366</v>
      </c>
      <c r="P3446" s="99">
        <v>1024.7620798247322</v>
      </c>
      <c r="Q3446" s="99">
        <v>2226.026059438153</v>
      </c>
      <c r="R3446" s="99">
        <v>391.16607705574762</v>
      </c>
      <c r="S3446" s="99">
        <v>7102.6738754577682</v>
      </c>
      <c r="T3446" s="99">
        <v>23.818954516151859</v>
      </c>
      <c r="U3446" s="99">
        <v>607.96988776044441</v>
      </c>
      <c r="V3446" s="99">
        <v>3273.6085673287516</v>
      </c>
      <c r="W3446" s="99">
        <v>586.7555994589892</v>
      </c>
      <c r="X3446" s="99">
        <v>4492.1530090643373</v>
      </c>
      <c r="Y3446" s="99">
        <v>958.01492635376326</v>
      </c>
      <c r="Z3446" s="99">
        <v>17.366785162102158</v>
      </c>
      <c r="AA3446" s="99">
        <v>975.38171151586539</v>
      </c>
      <c r="AB3446" s="99">
        <v>17.983495206081187</v>
      </c>
      <c r="AC3446" s="99">
        <v>101878.66594139085</v>
      </c>
      <c r="AD3446" s="99">
        <v>12474.92606070036</v>
      </c>
    </row>
    <row r="3447" spans="2:30" collapsed="1" x14ac:dyDescent="0.2">
      <c r="D3447" s="86" t="s">
        <v>324</v>
      </c>
      <c r="E3447" s="104">
        <v>6879634</v>
      </c>
      <c r="F3447" s="102" t="s">
        <v>219</v>
      </c>
      <c r="G3447" s="86" t="s">
        <v>679</v>
      </c>
      <c r="H3447" s="92">
        <v>6879634.0000000019</v>
      </c>
      <c r="I3447" s="99">
        <v>3810278.025279962</v>
      </c>
      <c r="J3447" s="99">
        <v>220323.30186343839</v>
      </c>
      <c r="K3447" s="99">
        <v>643149.81144791667</v>
      </c>
      <c r="L3447" s="99">
        <v>21195.392276969724</v>
      </c>
      <c r="M3447" s="99">
        <v>1813.1289350540053</v>
      </c>
      <c r="N3447" s="99">
        <v>666158.33265994047</v>
      </c>
      <c r="O3447" s="99">
        <v>471825.11343387433</v>
      </c>
      <c r="P3447" s="99">
        <v>78868.18700820845</v>
      </c>
      <c r="Q3447" s="99">
        <v>27714.146132918613</v>
      </c>
      <c r="R3447" s="99">
        <v>1438.4259455423244</v>
      </c>
      <c r="S3447" s="99">
        <v>579845.87252054375</v>
      </c>
      <c r="T3447" s="99">
        <v>16078.822253451179</v>
      </c>
      <c r="U3447" s="99">
        <v>240061.34117436587</v>
      </c>
      <c r="V3447" s="99">
        <v>919448.18142995168</v>
      </c>
      <c r="W3447" s="99">
        <v>151762.47093522814</v>
      </c>
      <c r="X3447" s="99">
        <v>1327350.8157929967</v>
      </c>
      <c r="Y3447" s="99">
        <v>147052.70073835636</v>
      </c>
      <c r="Z3447" s="99">
        <v>2149.4076598838651</v>
      </c>
      <c r="AA3447" s="99">
        <v>149202.10839824023</v>
      </c>
      <c r="AB3447" s="99">
        <v>1889.7550301472675</v>
      </c>
      <c r="AC3447" s="99">
        <v>110584.41062960483</v>
      </c>
      <c r="AD3447" s="99">
        <v>14001.377825126687</v>
      </c>
    </row>
    <row r="3448" spans="2:30" hidden="1" outlineLevel="1" x14ac:dyDescent="0.2">
      <c r="D3448" s="86"/>
      <c r="F3448" s="91"/>
      <c r="G3448" s="86" t="s">
        <v>687</v>
      </c>
      <c r="H3448" s="93">
        <v>-2170802.3829545993</v>
      </c>
      <c r="I3448" s="93">
        <v>-3464634.4901032606</v>
      </c>
      <c r="J3448" s="93">
        <v>217243.37341698186</v>
      </c>
      <c r="K3448" s="93">
        <v>457440.62910775235</v>
      </c>
      <c r="L3448" s="93">
        <v>10217.081016146018</v>
      </c>
      <c r="M3448" s="93">
        <v>3910.455693722784</v>
      </c>
      <c r="N3448" s="93">
        <v>471568.16581762041</v>
      </c>
      <c r="O3448" s="93">
        <v>341274.81579758332</v>
      </c>
      <c r="P3448" s="93">
        <v>83750.862365090798</v>
      </c>
      <c r="Q3448" s="93">
        <v>24974.815091167929</v>
      </c>
      <c r="R3448" s="93">
        <v>705.7728251193696</v>
      </c>
      <c r="S3448" s="93">
        <v>450706.26607896114</v>
      </c>
      <c r="T3448" s="93">
        <v>-6951.7426199773072</v>
      </c>
      <c r="U3448" s="93">
        <v>23713.691028869463</v>
      </c>
      <c r="V3448" s="93">
        <v>218094.92780511029</v>
      </c>
      <c r="W3448" s="93">
        <v>-119475.64652786691</v>
      </c>
      <c r="X3448" s="93">
        <v>115381.22968613799</v>
      </c>
      <c r="Y3448" s="93">
        <v>36506.412990166005</v>
      </c>
      <c r="Z3448" s="93">
        <v>-392.63888150345463</v>
      </c>
      <c r="AA3448" s="93">
        <v>36113.774108662619</v>
      </c>
      <c r="AB3448" s="93">
        <v>2819.2980403128367</v>
      </c>
      <c r="AC3448" s="93">
        <v>0</v>
      </c>
      <c r="AD3448" s="93">
        <v>0</v>
      </c>
    </row>
    <row r="3449" spans="2:30" hidden="1" outlineLevel="1" x14ac:dyDescent="0.2">
      <c r="D3449" s="86"/>
      <c r="F3449" s="91"/>
      <c r="G3449" s="86" t="s">
        <v>686</v>
      </c>
      <c r="H3449" s="93">
        <v>-397633.88906383258</v>
      </c>
      <c r="I3449" s="93">
        <v>-1292087.9406725927</v>
      </c>
      <c r="J3449" s="93">
        <v>113359.49975558264</v>
      </c>
      <c r="K3449" s="93">
        <v>261655.52454342641</v>
      </c>
      <c r="L3449" s="93">
        <v>6258.5308511735457</v>
      </c>
      <c r="M3449" s="93">
        <v>4897.7216922950865</v>
      </c>
      <c r="N3449" s="93">
        <v>272811.7770868949</v>
      </c>
      <c r="O3449" s="93">
        <v>196169.41586579583</v>
      </c>
      <c r="P3449" s="93">
        <v>45484.428528164412</v>
      </c>
      <c r="Q3449" s="93">
        <v>14584.113741798261</v>
      </c>
      <c r="R3449" s="93">
        <v>476.10896375343594</v>
      </c>
      <c r="S3449" s="93">
        <v>256714.06709951197</v>
      </c>
      <c r="T3449" s="93">
        <v>-1780.3084485191998</v>
      </c>
      <c r="U3449" s="93">
        <v>33831.327648253595</v>
      </c>
      <c r="V3449" s="93">
        <v>221722.78111842851</v>
      </c>
      <c r="W3449" s="93">
        <v>-32789.370697056809</v>
      </c>
      <c r="X3449" s="93">
        <v>220984.42962110607</v>
      </c>
      <c r="Y3449" s="93">
        <v>29103.948379016329</v>
      </c>
      <c r="Z3449" s="93">
        <v>27.163916136330613</v>
      </c>
      <c r="AA3449" s="93">
        <v>29131.112295152663</v>
      </c>
      <c r="AB3449" s="93">
        <v>1453.1657505133307</v>
      </c>
      <c r="AC3449" s="93">
        <v>0</v>
      </c>
      <c r="AD3449" s="93">
        <v>0</v>
      </c>
    </row>
    <row r="3450" spans="2:30" hidden="1" outlineLevel="1" x14ac:dyDescent="0.2">
      <c r="D3450" s="86"/>
      <c r="F3450" s="91"/>
      <c r="G3450" s="86" t="s">
        <v>685</v>
      </c>
      <c r="H3450" s="93">
        <v>-77775.961181432591</v>
      </c>
      <c r="I3450" s="93">
        <v>-274229.45258116012</v>
      </c>
      <c r="J3450" s="93">
        <v>22612.553427609906</v>
      </c>
      <c r="K3450" s="93">
        <v>51468.143475035467</v>
      </c>
      <c r="L3450" s="93">
        <v>1193.5958358521696</v>
      </c>
      <c r="M3450" s="93">
        <v>1559.7708279483686</v>
      </c>
      <c r="N3450" s="93">
        <v>54221.510138835991</v>
      </c>
      <c r="O3450" s="93">
        <v>38361.445122506702</v>
      </c>
      <c r="P3450" s="93">
        <v>8894.6558339826061</v>
      </c>
      <c r="Q3450" s="93">
        <v>3715.8979879459057</v>
      </c>
      <c r="R3450" s="93">
        <v>0</v>
      </c>
      <c r="S3450" s="93">
        <v>50971.998944435196</v>
      </c>
      <c r="T3450" s="93">
        <v>-385.18231169026774</v>
      </c>
      <c r="U3450" s="93">
        <v>6278.6871986091101</v>
      </c>
      <c r="V3450" s="93">
        <v>55102.844746369854</v>
      </c>
      <c r="W3450" s="93">
        <v>0</v>
      </c>
      <c r="X3450" s="93">
        <v>60996.349633288693</v>
      </c>
      <c r="Y3450" s="93">
        <v>5451.8253706419628</v>
      </c>
      <c r="Z3450" s="93">
        <v>1.0941248122491345</v>
      </c>
      <c r="AA3450" s="93">
        <v>5452.9194954542154</v>
      </c>
      <c r="AB3450" s="93">
        <v>289.7446884149436</v>
      </c>
      <c r="AC3450" s="93">
        <v>1551.4798121494625</v>
      </c>
      <c r="AD3450" s="93">
        <v>356.93525953902252</v>
      </c>
    </row>
    <row r="3451" spans="2:30" hidden="1" outlineLevel="1" x14ac:dyDescent="0.2">
      <c r="D3451" s="86"/>
      <c r="F3451" s="91"/>
      <c r="G3451" s="86" t="s">
        <v>684</v>
      </c>
      <c r="H3451" s="93">
        <v>-381558.00187778729</v>
      </c>
      <c r="I3451" s="93">
        <v>-1533702.2149793918</v>
      </c>
      <c r="J3451" s="93">
        <v>177586.65501824932</v>
      </c>
      <c r="K3451" s="93">
        <v>429617.69448839058</v>
      </c>
      <c r="L3451" s="93">
        <v>10615.571308438743</v>
      </c>
      <c r="M3451" s="93">
        <v>0</v>
      </c>
      <c r="N3451" s="93">
        <v>440233.2657968296</v>
      </c>
      <c r="O3451" s="93">
        <v>318216.48202853661</v>
      </c>
      <c r="P3451" s="93">
        <v>71773.894868277945</v>
      </c>
      <c r="Q3451" s="93">
        <v>0</v>
      </c>
      <c r="R3451" s="93">
        <v>0</v>
      </c>
      <c r="S3451" s="93">
        <v>389990.37689681479</v>
      </c>
      <c r="T3451" s="93">
        <v>-784.16719113209638</v>
      </c>
      <c r="U3451" s="93">
        <v>74471.021601947359</v>
      </c>
      <c r="V3451" s="93">
        <v>0</v>
      </c>
      <c r="W3451" s="93">
        <v>0</v>
      </c>
      <c r="X3451" s="93">
        <v>73686.854410815038</v>
      </c>
      <c r="Y3451" s="93">
        <v>53790.445208202815</v>
      </c>
      <c r="Z3451" s="93">
        <v>278.38378924008822</v>
      </c>
      <c r="AA3451" s="93">
        <v>54068.828997442979</v>
      </c>
      <c r="AB3451" s="93">
        <v>2239.4405174734179</v>
      </c>
      <c r="AC3451" s="93">
        <v>11670.546979289984</v>
      </c>
      <c r="AD3451" s="93">
        <v>2668.2444846958942</v>
      </c>
    </row>
    <row r="3452" spans="2:30" hidden="1" outlineLevel="1" x14ac:dyDescent="0.2">
      <c r="D3452" s="86"/>
      <c r="F3452" s="91"/>
      <c r="G3452" s="86" t="s">
        <v>683</v>
      </c>
      <c r="H3452" s="93">
        <v>-405874.64124938764</v>
      </c>
      <c r="I3452" s="93">
        <v>-913525.22130702715</v>
      </c>
      <c r="J3452" s="93">
        <v>101279.12742756731</v>
      </c>
      <c r="K3452" s="93">
        <v>201636.61385475521</v>
      </c>
      <c r="L3452" s="93">
        <v>0</v>
      </c>
      <c r="M3452" s="93">
        <v>0</v>
      </c>
      <c r="N3452" s="93">
        <v>201636.61385475521</v>
      </c>
      <c r="O3452" s="93">
        <v>126880.63682465869</v>
      </c>
      <c r="P3452" s="93">
        <v>0</v>
      </c>
      <c r="Q3452" s="93">
        <v>0</v>
      </c>
      <c r="R3452" s="93">
        <v>0</v>
      </c>
      <c r="S3452" s="93">
        <v>126880.63682465869</v>
      </c>
      <c r="T3452" s="93">
        <v>-347.99592347707903</v>
      </c>
      <c r="U3452" s="93">
        <v>0</v>
      </c>
      <c r="V3452" s="93">
        <v>0</v>
      </c>
      <c r="W3452" s="93">
        <v>0</v>
      </c>
      <c r="X3452" s="93">
        <v>-347.99592347707903</v>
      </c>
      <c r="Y3452" s="93">
        <v>25618.848976753699</v>
      </c>
      <c r="Z3452" s="93">
        <v>0</v>
      </c>
      <c r="AA3452" s="93">
        <v>25618.848976753699</v>
      </c>
      <c r="AB3452" s="93">
        <v>849.35120874725089</v>
      </c>
      <c r="AC3452" s="93">
        <v>44115.256757855503</v>
      </c>
      <c r="AD3452" s="93">
        <v>7618.7409307804619</v>
      </c>
    </row>
    <row r="3453" spans="2:30" hidden="1" outlineLevel="1" x14ac:dyDescent="0.2">
      <c r="D3453" s="86"/>
      <c r="F3453" s="91"/>
      <c r="G3453" s="86" t="s">
        <v>682</v>
      </c>
      <c r="H3453" s="93">
        <v>435492.74997102853</v>
      </c>
      <c r="I3453" s="93">
        <v>47654.416383398253</v>
      </c>
      <c r="J3453" s="93">
        <v>25926.404377131177</v>
      </c>
      <c r="K3453" s="93">
        <v>67927.71683034052</v>
      </c>
      <c r="L3453" s="93">
        <v>1684.9752976203013</v>
      </c>
      <c r="M3453" s="93">
        <v>-1017.0547754508981</v>
      </c>
      <c r="N3453" s="93">
        <v>68595.637352507911</v>
      </c>
      <c r="O3453" s="93">
        <v>62335.266306187375</v>
      </c>
      <c r="P3453" s="93">
        <v>13103.58201084262</v>
      </c>
      <c r="Q3453" s="93">
        <v>4921.1510450245432</v>
      </c>
      <c r="R3453" s="93">
        <v>188.72062051112184</v>
      </c>
      <c r="S3453" s="93">
        <v>80548.719982565366</v>
      </c>
      <c r="T3453" s="93">
        <v>1002.7081508003032</v>
      </c>
      <c r="U3453" s="93">
        <v>26142.534331475414</v>
      </c>
      <c r="V3453" s="93">
        <v>142967.54024313815</v>
      </c>
      <c r="W3453" s="93">
        <v>14127.447996932317</v>
      </c>
      <c r="X3453" s="93">
        <v>184240.23072235219</v>
      </c>
      <c r="Y3453" s="93">
        <v>12594.869779516916</v>
      </c>
      <c r="Z3453" s="93">
        <v>143.55885554446962</v>
      </c>
      <c r="AA3453" s="93">
        <v>12738.42863506154</v>
      </c>
      <c r="AB3453" s="93">
        <v>416.61108324266297</v>
      </c>
      <c r="AC3453" s="93">
        <v>12912.443136896425</v>
      </c>
      <c r="AD3453" s="93">
        <v>2459.8582978934533</v>
      </c>
    </row>
    <row r="3454" spans="2:30" hidden="1" outlineLevel="1" x14ac:dyDescent="0.2">
      <c r="D3454" s="86"/>
      <c r="F3454" s="91"/>
      <c r="G3454" s="86" t="s">
        <v>681</v>
      </c>
      <c r="H3454" s="93">
        <v>615158.61975542945</v>
      </c>
      <c r="I3454" s="93">
        <v>-346251.96453483158</v>
      </c>
      <c r="J3454" s="93">
        <v>156206.3343654706</v>
      </c>
      <c r="K3454" s="93">
        <v>28242.14760494158</v>
      </c>
      <c r="L3454" s="93">
        <v>8020.0624260373825</v>
      </c>
      <c r="M3454" s="93">
        <v>6707.4073447564988</v>
      </c>
      <c r="N3454" s="93">
        <v>42969.617375735412</v>
      </c>
      <c r="O3454" s="93">
        <v>8513.0388452855914</v>
      </c>
      <c r="P3454" s="93">
        <v>3147.0443805111213</v>
      </c>
      <c r="Q3454" s="93">
        <v>5102.2774969081011</v>
      </c>
      <c r="R3454" s="93">
        <v>682.47074746152202</v>
      </c>
      <c r="S3454" s="93">
        <v>17444.831470166333</v>
      </c>
      <c r="T3454" s="93">
        <v>-7.5892688370155561</v>
      </c>
      <c r="U3454" s="93">
        <v>598.32232884705058</v>
      </c>
      <c r="V3454" s="93">
        <v>3787.8088619161163</v>
      </c>
      <c r="W3454" s="93">
        <v>-198.54894714881425</v>
      </c>
      <c r="X3454" s="93">
        <v>4179.9929747773513</v>
      </c>
      <c r="Y3454" s="93">
        <v>1263.5410297143267</v>
      </c>
      <c r="Z3454" s="93">
        <v>6.5810843507331978</v>
      </c>
      <c r="AA3454" s="93">
        <v>1270.122114065063</v>
      </c>
      <c r="AB3454" s="93">
        <v>75.126736763859441</v>
      </c>
      <c r="AC3454" s="93">
        <v>648888.30800331151</v>
      </c>
      <c r="AD3454" s="93">
        <v>90376.25124997212</v>
      </c>
    </row>
    <row r="3455" spans="2:30" collapsed="1" x14ac:dyDescent="0.2">
      <c r="B3455" s="2" t="s">
        <v>323</v>
      </c>
      <c r="E3455" s="93">
        <v>-2382993.5066005662</v>
      </c>
      <c r="F3455" s="91"/>
      <c r="G3455" s="86" t="s">
        <v>679</v>
      </c>
      <c r="H3455" s="93">
        <v>-2382993.5066005774</v>
      </c>
      <c r="I3455" s="93">
        <v>-7776776.8677948713</v>
      </c>
      <c r="J3455" s="93">
        <v>814213.94778859126</v>
      </c>
      <c r="K3455" s="93">
        <v>1497988.4699046416</v>
      </c>
      <c r="L3455" s="93">
        <v>37989.816735268163</v>
      </c>
      <c r="M3455" s="93">
        <v>16058.300783271816</v>
      </c>
      <c r="N3455" s="93">
        <v>1552036.5874231826</v>
      </c>
      <c r="O3455" s="93">
        <v>1091751.1007905561</v>
      </c>
      <c r="P3455" s="93">
        <v>226154.4679868698</v>
      </c>
      <c r="Q3455" s="93">
        <v>53298.255362844531</v>
      </c>
      <c r="R3455" s="93">
        <v>2053.0731568454398</v>
      </c>
      <c r="S3455" s="93">
        <v>1373256.8972971141</v>
      </c>
      <c r="T3455" s="93">
        <v>-9254.2776128325586</v>
      </c>
      <c r="U3455" s="93">
        <v>165035.58413800129</v>
      </c>
      <c r="V3455" s="93">
        <v>641675.90277496865</v>
      </c>
      <c r="W3455" s="93">
        <v>-138336.1181751402</v>
      </c>
      <c r="X3455" s="93">
        <v>659121.09112499875</v>
      </c>
      <c r="Y3455" s="93">
        <v>164329.89173401197</v>
      </c>
      <c r="Z3455" s="93">
        <v>64.142888580430736</v>
      </c>
      <c r="AA3455" s="93">
        <v>164394.03462259274</v>
      </c>
      <c r="AB3455" s="93">
        <v>8142.7380254683039</v>
      </c>
      <c r="AC3455" s="93">
        <v>719138.03468950244</v>
      </c>
      <c r="AD3455" s="93">
        <v>103480.03022288086</v>
      </c>
    </row>
    <row r="3456" spans="2:30" x14ac:dyDescent="0.2">
      <c r="B3456" s="86"/>
      <c r="D3456" s="86" t="s">
        <v>322</v>
      </c>
      <c r="E3456" s="114">
        <v>6.5000000000000002E-2</v>
      </c>
    </row>
    <row r="3457" spans="2:30" hidden="1" outlineLevel="1" x14ac:dyDescent="0.2">
      <c r="D3457" s="86"/>
      <c r="E3457" s="93"/>
      <c r="G3457" s="86" t="s">
        <v>687</v>
      </c>
      <c r="H3457" s="92">
        <v>-141102.15489204897</v>
      </c>
      <c r="I3457" s="92">
        <v>-225201.24185671195</v>
      </c>
      <c r="J3457" s="92">
        <v>14120.819272103821</v>
      </c>
      <c r="K3457" s="92">
        <v>29733.640892003903</v>
      </c>
      <c r="L3457" s="92">
        <v>664.1102660494912</v>
      </c>
      <c r="M3457" s="92">
        <v>254.17962009198098</v>
      </c>
      <c r="N3457" s="92">
        <v>30651.930778145328</v>
      </c>
      <c r="O3457" s="92">
        <v>22182.863026842915</v>
      </c>
      <c r="P3457" s="92">
        <v>5443.806053730902</v>
      </c>
      <c r="Q3457" s="92">
        <v>1623.3629809259155</v>
      </c>
      <c r="R3457" s="92">
        <v>45.875233632759027</v>
      </c>
      <c r="S3457" s="92">
        <v>29295.907295132474</v>
      </c>
      <c r="T3457" s="92">
        <v>-451.86327029852498</v>
      </c>
      <c r="U3457" s="92">
        <v>1541.3899168765151</v>
      </c>
      <c r="V3457" s="92">
        <v>14176.17030733217</v>
      </c>
      <c r="W3457" s="92">
        <v>-7765.9170243113495</v>
      </c>
      <c r="X3457" s="92">
        <v>7499.7799295989698</v>
      </c>
      <c r="Y3457" s="92">
        <v>2372.9168443607905</v>
      </c>
      <c r="Z3457" s="92">
        <v>-25.521527297724553</v>
      </c>
      <c r="AA3457" s="92">
        <v>2347.3953170630703</v>
      </c>
      <c r="AB3457" s="92">
        <v>183.25437262033441</v>
      </c>
      <c r="AC3457" s="92">
        <v>0</v>
      </c>
      <c r="AD3457" s="92">
        <v>0</v>
      </c>
    </row>
    <row r="3458" spans="2:30" hidden="1" outlineLevel="1" x14ac:dyDescent="0.2">
      <c r="D3458" s="86"/>
      <c r="E3458" s="93"/>
      <c r="G3458" s="86" t="s">
        <v>686</v>
      </c>
      <c r="H3458" s="92">
        <v>-25846.20278914912</v>
      </c>
      <c r="I3458" s="92">
        <v>-83985.716143718528</v>
      </c>
      <c r="J3458" s="92">
        <v>7368.3674841128723</v>
      </c>
      <c r="K3458" s="92">
        <v>17007.609095322718</v>
      </c>
      <c r="L3458" s="92">
        <v>406.80450532628049</v>
      </c>
      <c r="M3458" s="92">
        <v>318.35190999918063</v>
      </c>
      <c r="N3458" s="92">
        <v>17732.765510648169</v>
      </c>
      <c r="O3458" s="92">
        <v>12751.01203127673</v>
      </c>
      <c r="P3458" s="92">
        <v>2956.4878543306868</v>
      </c>
      <c r="Q3458" s="92">
        <v>947.96739321688699</v>
      </c>
      <c r="R3458" s="92">
        <v>30.947082643973339</v>
      </c>
      <c r="S3458" s="92">
        <v>16686.41436146828</v>
      </c>
      <c r="T3458" s="92">
        <v>-115.72004915374799</v>
      </c>
      <c r="U3458" s="92">
        <v>2199.0362971364839</v>
      </c>
      <c r="V3458" s="92">
        <v>14411.980772697854</v>
      </c>
      <c r="W3458" s="92">
        <v>-2131.3090953086926</v>
      </c>
      <c r="X3458" s="92">
        <v>14363.987925371895</v>
      </c>
      <c r="Y3458" s="92">
        <v>1891.7566446360613</v>
      </c>
      <c r="Z3458" s="92">
        <v>1.7656545488614899</v>
      </c>
      <c r="AA3458" s="92">
        <v>1893.5222991849232</v>
      </c>
      <c r="AB3458" s="92">
        <v>94.455773783366496</v>
      </c>
      <c r="AC3458" s="92">
        <v>0</v>
      </c>
      <c r="AD3458" s="92">
        <v>0</v>
      </c>
    </row>
    <row r="3459" spans="2:30" hidden="1" outlineLevel="1" x14ac:dyDescent="0.2">
      <c r="D3459" s="86"/>
      <c r="E3459" s="93"/>
      <c r="G3459" s="86" t="s">
        <v>685</v>
      </c>
      <c r="H3459" s="92">
        <v>-5055.4374767931185</v>
      </c>
      <c r="I3459" s="92">
        <v>-17824.91441777541</v>
      </c>
      <c r="J3459" s="92">
        <v>1469.815972794644</v>
      </c>
      <c r="K3459" s="92">
        <v>3345.4293258773055</v>
      </c>
      <c r="L3459" s="92">
        <v>77.583729330391023</v>
      </c>
      <c r="M3459" s="92">
        <v>101.38510381664396</v>
      </c>
      <c r="N3459" s="92">
        <v>3524.3981590243397</v>
      </c>
      <c r="O3459" s="92">
        <v>2493.4939329629356</v>
      </c>
      <c r="P3459" s="92">
        <v>578.15262920886937</v>
      </c>
      <c r="Q3459" s="92">
        <v>241.53336921648389</v>
      </c>
      <c r="R3459" s="92">
        <v>0</v>
      </c>
      <c r="S3459" s="92">
        <v>3313.179931388288</v>
      </c>
      <c r="T3459" s="92">
        <v>-25.036850259867403</v>
      </c>
      <c r="U3459" s="92">
        <v>408.11466790959219</v>
      </c>
      <c r="V3459" s="92">
        <v>3581.6849085140407</v>
      </c>
      <c r="W3459" s="92">
        <v>0</v>
      </c>
      <c r="X3459" s="92">
        <v>3964.7627261637654</v>
      </c>
      <c r="Y3459" s="92">
        <v>354.3686490917276</v>
      </c>
      <c r="Z3459" s="92">
        <v>7.1118112796193747E-2</v>
      </c>
      <c r="AA3459" s="92">
        <v>354.439767204524</v>
      </c>
      <c r="AB3459" s="92">
        <v>18.833404746971336</v>
      </c>
      <c r="AC3459" s="92">
        <v>100.84618778971507</v>
      </c>
      <c r="AD3459" s="92">
        <v>23.200791870036465</v>
      </c>
    </row>
    <row r="3460" spans="2:30" hidden="1" outlineLevel="1" x14ac:dyDescent="0.2">
      <c r="D3460" s="86"/>
      <c r="E3460" s="93"/>
      <c r="G3460" s="86" t="s">
        <v>684</v>
      </c>
      <c r="H3460" s="92">
        <v>-24801.270122056176</v>
      </c>
      <c r="I3460" s="92">
        <v>-99690.643973660466</v>
      </c>
      <c r="J3460" s="92">
        <v>11543.132576186206</v>
      </c>
      <c r="K3460" s="92">
        <v>27925.150141745387</v>
      </c>
      <c r="L3460" s="92">
        <v>690.0121350485183</v>
      </c>
      <c r="M3460" s="92">
        <v>0</v>
      </c>
      <c r="N3460" s="92">
        <v>28615.162276793926</v>
      </c>
      <c r="O3460" s="92">
        <v>20684.071331854881</v>
      </c>
      <c r="P3460" s="92">
        <v>4665.3031664380669</v>
      </c>
      <c r="Q3460" s="92">
        <v>0</v>
      </c>
      <c r="R3460" s="92">
        <v>0</v>
      </c>
      <c r="S3460" s="92">
        <v>25349.374498292964</v>
      </c>
      <c r="T3460" s="92">
        <v>-50.970867423586263</v>
      </c>
      <c r="U3460" s="92">
        <v>4840.6164041265783</v>
      </c>
      <c r="V3460" s="92">
        <v>0</v>
      </c>
      <c r="W3460" s="92">
        <v>0</v>
      </c>
      <c r="X3460" s="92">
        <v>4789.6455367029776</v>
      </c>
      <c r="Y3460" s="92">
        <v>3496.3789385331829</v>
      </c>
      <c r="Z3460" s="92">
        <v>18.094946300605734</v>
      </c>
      <c r="AA3460" s="92">
        <v>3514.4738848337938</v>
      </c>
      <c r="AB3460" s="92">
        <v>145.56363363577216</v>
      </c>
      <c r="AC3460" s="92">
        <v>758.58555365384893</v>
      </c>
      <c r="AD3460" s="92">
        <v>173.43589150523314</v>
      </c>
    </row>
    <row r="3461" spans="2:30" hidden="1" outlineLevel="1" x14ac:dyDescent="0.2">
      <c r="D3461" s="86"/>
      <c r="E3461" s="93"/>
      <c r="G3461" s="86" t="s">
        <v>683</v>
      </c>
      <c r="H3461" s="92">
        <v>-26381.851681210199</v>
      </c>
      <c r="I3461" s="92">
        <v>-59379.139384956768</v>
      </c>
      <c r="J3461" s="92">
        <v>6583.1432827918752</v>
      </c>
      <c r="K3461" s="92">
        <v>13106.37990055909</v>
      </c>
      <c r="L3461" s="92">
        <v>0</v>
      </c>
      <c r="M3461" s="92">
        <v>0</v>
      </c>
      <c r="N3461" s="92">
        <v>13106.37990055909</v>
      </c>
      <c r="O3461" s="92">
        <v>8247.2413936028152</v>
      </c>
      <c r="P3461" s="92">
        <v>0</v>
      </c>
      <c r="Q3461" s="92">
        <v>0</v>
      </c>
      <c r="R3461" s="92">
        <v>0</v>
      </c>
      <c r="S3461" s="92">
        <v>8247.2413936028152</v>
      </c>
      <c r="T3461" s="92">
        <v>-22.619735026010137</v>
      </c>
      <c r="U3461" s="92">
        <v>0</v>
      </c>
      <c r="V3461" s="92">
        <v>0</v>
      </c>
      <c r="W3461" s="92">
        <v>0</v>
      </c>
      <c r="X3461" s="92">
        <v>-22.619735026010137</v>
      </c>
      <c r="Y3461" s="92">
        <v>1665.2251834889905</v>
      </c>
      <c r="Z3461" s="92">
        <v>0</v>
      </c>
      <c r="AA3461" s="92">
        <v>1665.2251834889905</v>
      </c>
      <c r="AB3461" s="92">
        <v>55.207828568571308</v>
      </c>
      <c r="AC3461" s="92">
        <v>2867.4916892606079</v>
      </c>
      <c r="AD3461" s="92">
        <v>495.21816050073005</v>
      </c>
    </row>
    <row r="3462" spans="2:30" hidden="1" outlineLevel="1" x14ac:dyDescent="0.2">
      <c r="D3462" s="86"/>
      <c r="E3462" s="93"/>
      <c r="G3462" s="86" t="s">
        <v>682</v>
      </c>
      <c r="H3462" s="92">
        <v>28307.028748116856</v>
      </c>
      <c r="I3462" s="92">
        <v>3097.5370649208867</v>
      </c>
      <c r="J3462" s="92">
        <v>1685.2162845135265</v>
      </c>
      <c r="K3462" s="92">
        <v>4415.3015939721336</v>
      </c>
      <c r="L3462" s="92">
        <v>109.52339434531959</v>
      </c>
      <c r="M3462" s="92">
        <v>-66.108560404308378</v>
      </c>
      <c r="N3462" s="92">
        <v>4458.7164279130147</v>
      </c>
      <c r="O3462" s="92">
        <v>4051.7923099021796</v>
      </c>
      <c r="P3462" s="92">
        <v>851.73283070477032</v>
      </c>
      <c r="Q3462" s="92">
        <v>319.87481792659531</v>
      </c>
      <c r="R3462" s="92">
        <v>12.26684033322292</v>
      </c>
      <c r="S3462" s="92">
        <v>5235.6667988667486</v>
      </c>
      <c r="T3462" s="92">
        <v>65.176029802019713</v>
      </c>
      <c r="U3462" s="92">
        <v>1699.2647315459019</v>
      </c>
      <c r="V3462" s="92">
        <v>9292.8901158039807</v>
      </c>
      <c r="W3462" s="92">
        <v>918.28411980060059</v>
      </c>
      <c r="X3462" s="92">
        <v>11975.614996952892</v>
      </c>
      <c r="Y3462" s="92">
        <v>818.66653566859952</v>
      </c>
      <c r="Z3462" s="92">
        <v>9.3313256103905253</v>
      </c>
      <c r="AA3462" s="92">
        <v>827.99786127900018</v>
      </c>
      <c r="AB3462" s="92">
        <v>27.079720410773096</v>
      </c>
      <c r="AC3462" s="92">
        <v>839.30880389826768</v>
      </c>
      <c r="AD3462" s="92">
        <v>159.89078936307448</v>
      </c>
    </row>
    <row r="3463" spans="2:30" hidden="1" outlineLevel="1" x14ac:dyDescent="0.2">
      <c r="D3463" s="86"/>
      <c r="E3463" s="93"/>
      <c r="G3463" s="86" t="s">
        <v>681</v>
      </c>
      <c r="H3463" s="92">
        <v>39985.310284102918</v>
      </c>
      <c r="I3463" s="92">
        <v>-22506.377694764054</v>
      </c>
      <c r="J3463" s="92">
        <v>10153.411733755589</v>
      </c>
      <c r="K3463" s="92">
        <v>1835.7395943212027</v>
      </c>
      <c r="L3463" s="92">
        <v>521.30405769242986</v>
      </c>
      <c r="M3463" s="92">
        <v>435.98147740917244</v>
      </c>
      <c r="N3463" s="92">
        <v>2793.0251294228019</v>
      </c>
      <c r="O3463" s="92">
        <v>553.34752494356349</v>
      </c>
      <c r="P3463" s="92">
        <v>204.55788473322289</v>
      </c>
      <c r="Q3463" s="92">
        <v>331.64803729902656</v>
      </c>
      <c r="R3463" s="92">
        <v>44.360598584998932</v>
      </c>
      <c r="S3463" s="92">
        <v>1133.9140455608117</v>
      </c>
      <c r="T3463" s="92">
        <v>-0.49330247440601116</v>
      </c>
      <c r="U3463" s="92">
        <v>38.890951375058286</v>
      </c>
      <c r="V3463" s="92">
        <v>246.20757602454756</v>
      </c>
      <c r="W3463" s="92">
        <v>-12.905681564672927</v>
      </c>
      <c r="X3463" s="92">
        <v>271.69954336052785</v>
      </c>
      <c r="Y3463" s="92">
        <v>82.130166931431233</v>
      </c>
      <c r="Z3463" s="92">
        <v>0.42777048279765789</v>
      </c>
      <c r="AA3463" s="92">
        <v>82.557937414229102</v>
      </c>
      <c r="AB3463" s="92">
        <v>4.8832378896508635</v>
      </c>
      <c r="AC3463" s="92">
        <v>42177.740020215249</v>
      </c>
      <c r="AD3463" s="92">
        <v>5874.4563312481878</v>
      </c>
    </row>
    <row r="3464" spans="2:30" collapsed="1" x14ac:dyDescent="0.2">
      <c r="B3464" s="2" t="s">
        <v>329</v>
      </c>
      <c r="D3464" s="86"/>
      <c r="E3464" s="101">
        <v>-154894.57792903681</v>
      </c>
      <c r="G3464" s="86" t="s">
        <v>679</v>
      </c>
      <c r="H3464" s="92">
        <v>-154894.57792903754</v>
      </c>
      <c r="I3464" s="92">
        <v>-505490.49640666664</v>
      </c>
      <c r="J3464" s="92">
        <v>52923.906606258432</v>
      </c>
      <c r="K3464" s="92">
        <v>97369.250543801711</v>
      </c>
      <c r="L3464" s="92">
        <v>2469.3380877924305</v>
      </c>
      <c r="M3464" s="92">
        <v>1043.7895509126681</v>
      </c>
      <c r="N3464" s="92">
        <v>100882.37818250687</v>
      </c>
      <c r="O3464" s="92">
        <v>70963.821551386151</v>
      </c>
      <c r="P3464" s="92">
        <v>14700.040419146537</v>
      </c>
      <c r="Q3464" s="92">
        <v>3464.3865985848947</v>
      </c>
      <c r="R3464" s="92">
        <v>133.44975519495358</v>
      </c>
      <c r="S3464" s="92">
        <v>89261.698324312427</v>
      </c>
      <c r="T3464" s="92">
        <v>-601.52804483411637</v>
      </c>
      <c r="U3464" s="92">
        <v>10727.312968970084</v>
      </c>
      <c r="V3464" s="92">
        <v>41708.93368037296</v>
      </c>
      <c r="W3464" s="92">
        <v>-8991.8476813841135</v>
      </c>
      <c r="X3464" s="92">
        <v>42842.870923124923</v>
      </c>
      <c r="Y3464" s="92">
        <v>10681.442962710778</v>
      </c>
      <c r="Z3464" s="92">
        <v>4.1692877577279983</v>
      </c>
      <c r="AA3464" s="92">
        <v>10685.612250468528</v>
      </c>
      <c r="AB3464" s="92">
        <v>529.27797165543973</v>
      </c>
      <c r="AC3464" s="92">
        <v>46743.972254817658</v>
      </c>
      <c r="AD3464" s="92">
        <v>6726.2019644872562</v>
      </c>
    </row>
    <row r="3465" spans="2:30" x14ac:dyDescent="0.2">
      <c r="D3465" s="86"/>
    </row>
    <row r="3466" spans="2:30" hidden="1" outlineLevel="1" x14ac:dyDescent="0.2">
      <c r="D3466" s="86"/>
      <c r="F3466" s="91"/>
      <c r="G3466" s="86" t="s">
        <v>687</v>
      </c>
      <c r="H3466" s="93">
        <v>-22295810.496852413</v>
      </c>
      <c r="I3466" s="93">
        <v>-22061378.498027883</v>
      </c>
      <c r="J3466" s="93">
        <v>706366.45660884585</v>
      </c>
      <c r="K3466" s="93">
        <v>1022639.4253530581</v>
      </c>
      <c r="L3466" s="93">
        <v>12848.766151850461</v>
      </c>
      <c r="M3466" s="93">
        <v>14859.963764142105</v>
      </c>
      <c r="N3466" s="93">
        <v>1050348.1552690472</v>
      </c>
      <c r="O3466" s="93">
        <v>747527.00960583822</v>
      </c>
      <c r="P3466" s="93">
        <v>232536.17824103887</v>
      </c>
      <c r="Q3466" s="93">
        <v>45549.796233754081</v>
      </c>
      <c r="R3466" s="93">
        <v>118.16037184680681</v>
      </c>
      <c r="S3466" s="93">
        <v>1025731.1444524769</v>
      </c>
      <c r="T3466" s="93">
        <v>-61179.509511117962</v>
      </c>
      <c r="U3466" s="93">
        <v>-365333.37932219193</v>
      </c>
      <c r="V3466" s="93">
        <v>-1501731.6251777699</v>
      </c>
      <c r="W3466" s="93">
        <v>-1005943.1498479306</v>
      </c>
      <c r="X3466" s="93">
        <v>-2934187.6638589995</v>
      </c>
      <c r="Y3466" s="93">
        <v>-86328.399454848201</v>
      </c>
      <c r="Z3466" s="93">
        <v>-6090.1406398933304</v>
      </c>
      <c r="AA3466" s="93">
        <v>-92418.540094741213</v>
      </c>
      <c r="AB3466" s="93">
        <v>9728.4487989155077</v>
      </c>
      <c r="AC3466" s="93">
        <v>0</v>
      </c>
      <c r="AD3466" s="93">
        <v>0</v>
      </c>
    </row>
    <row r="3467" spans="2:30" hidden="1" outlineLevel="1" x14ac:dyDescent="0.2">
      <c r="D3467" s="86"/>
      <c r="F3467" s="91"/>
      <c r="G3467" s="86" t="s">
        <v>686</v>
      </c>
      <c r="H3467" s="93">
        <v>-8334794.464820113</v>
      </c>
      <c r="I3467" s="93">
        <v>-9175789.3088737875</v>
      </c>
      <c r="J3467" s="93">
        <v>366137.20609353238</v>
      </c>
      <c r="K3467" s="93">
        <v>630833.66386477766</v>
      </c>
      <c r="L3467" s="93">
        <v>10710.322105683765</v>
      </c>
      <c r="M3467" s="93">
        <v>20942.664606523784</v>
      </c>
      <c r="N3467" s="93">
        <v>662486.65057698451</v>
      </c>
      <c r="O3467" s="93">
        <v>466907.36447174323</v>
      </c>
      <c r="P3467" s="93">
        <v>128312.13890424283</v>
      </c>
      <c r="Q3467" s="93">
        <v>30372.098998836424</v>
      </c>
      <c r="R3467" s="93">
        <v>534.55198292394425</v>
      </c>
      <c r="S3467" s="93">
        <v>626126.15435774671</v>
      </c>
      <c r="T3467" s="93">
        <v>-23618.911939804395</v>
      </c>
      <c r="U3467" s="93">
        <v>-95291.707154513337</v>
      </c>
      <c r="V3467" s="93">
        <v>-305091.71031997073</v>
      </c>
      <c r="W3467" s="93">
        <v>-391940.64546412672</v>
      </c>
      <c r="X3467" s="93">
        <v>-815942.97487841547</v>
      </c>
      <c r="Y3467" s="93">
        <v>-638.5389877941052</v>
      </c>
      <c r="Z3467" s="93">
        <v>-2139.7381239863184</v>
      </c>
      <c r="AA3467" s="93">
        <v>-2778.2771117804223</v>
      </c>
      <c r="AB3467" s="93">
        <v>4966.0850156133256</v>
      </c>
      <c r="AC3467" s="93">
        <v>0</v>
      </c>
      <c r="AD3467" s="93">
        <v>0</v>
      </c>
    </row>
    <row r="3468" spans="2:30" hidden="1" outlineLevel="1" x14ac:dyDescent="0.2">
      <c r="D3468" s="86"/>
      <c r="F3468" s="91"/>
      <c r="G3468" s="86" t="s">
        <v>685</v>
      </c>
      <c r="H3468" s="93">
        <v>-1786630.7057732355</v>
      </c>
      <c r="I3468" s="93">
        <v>-1963072.1206258489</v>
      </c>
      <c r="J3468" s="93">
        <v>71059.289985179057</v>
      </c>
      <c r="K3468" s="93">
        <v>116076.9163954434</v>
      </c>
      <c r="L3468" s="93">
        <v>1752.9811520964722</v>
      </c>
      <c r="M3468" s="93">
        <v>6744.9783978674413</v>
      </c>
      <c r="N3468" s="93">
        <v>124574.87594540726</v>
      </c>
      <c r="O3468" s="93">
        <v>85276.452170726116</v>
      </c>
      <c r="P3468" s="93">
        <v>24008.402079719552</v>
      </c>
      <c r="Q3468" s="93">
        <v>6993.5652199947544</v>
      </c>
      <c r="R3468" s="93">
        <v>0</v>
      </c>
      <c r="S3468" s="93">
        <v>116278.41947044031</v>
      </c>
      <c r="T3468" s="93">
        <v>-4999.3245852383643</v>
      </c>
      <c r="U3468" s="93">
        <v>-23637.006306675044</v>
      </c>
      <c r="V3468" s="93">
        <v>-112123.88994375092</v>
      </c>
      <c r="W3468" s="93">
        <v>0</v>
      </c>
      <c r="X3468" s="93">
        <v>-140760.22083566431</v>
      </c>
      <c r="Y3468" s="93">
        <v>-2519.3937529087052</v>
      </c>
      <c r="Z3468" s="93">
        <v>-457.28342221227331</v>
      </c>
      <c r="AA3468" s="93">
        <v>-2976.6771751209671</v>
      </c>
      <c r="AB3468" s="93">
        <v>969.75636714646657</v>
      </c>
      <c r="AC3468" s="93">
        <v>5916.550917717278</v>
      </c>
      <c r="AD3468" s="93">
        <v>1379.4201775078241</v>
      </c>
    </row>
    <row r="3469" spans="2:30" hidden="1" outlineLevel="1" x14ac:dyDescent="0.2">
      <c r="D3469" s="86"/>
      <c r="F3469" s="91"/>
      <c r="G3469" s="86" t="s">
        <v>684</v>
      </c>
      <c r="H3469" s="93">
        <v>-8311857.6152927643</v>
      </c>
      <c r="I3469" s="93">
        <v>-11469338.307965904</v>
      </c>
      <c r="J3469" s="93">
        <v>615110.60472729523</v>
      </c>
      <c r="K3469" s="93">
        <v>1238118.6685147444</v>
      </c>
      <c r="L3469" s="93">
        <v>25952.780897247005</v>
      </c>
      <c r="M3469" s="93">
        <v>0</v>
      </c>
      <c r="N3469" s="93">
        <v>1264071.4494119927</v>
      </c>
      <c r="O3469" s="93">
        <v>910234.05383694824</v>
      </c>
      <c r="P3469" s="93">
        <v>227373.85005623492</v>
      </c>
      <c r="Q3469" s="93">
        <v>0</v>
      </c>
      <c r="R3469" s="93">
        <v>0</v>
      </c>
      <c r="S3469" s="93">
        <v>1137607.9038931844</v>
      </c>
      <c r="T3469" s="93">
        <v>-23646.646175747301</v>
      </c>
      <c r="U3469" s="93">
        <v>21568.538199462288</v>
      </c>
      <c r="V3469" s="93">
        <v>0</v>
      </c>
      <c r="W3469" s="93">
        <v>0</v>
      </c>
      <c r="X3469" s="93">
        <v>-2078.1079762859736</v>
      </c>
      <c r="Y3469" s="93">
        <v>79450.164759108622</v>
      </c>
      <c r="Z3469" s="93">
        <v>-1537.6817715470725</v>
      </c>
      <c r="AA3469" s="93">
        <v>77912.482987561874</v>
      </c>
      <c r="AB3469" s="93">
        <v>8068.875459357173</v>
      </c>
      <c r="AC3469" s="93">
        <v>46136.772958151036</v>
      </c>
      <c r="AD3469" s="93">
        <v>10650.711211913505</v>
      </c>
    </row>
    <row r="3470" spans="2:30" hidden="1" outlineLevel="1" x14ac:dyDescent="0.2">
      <c r="D3470" s="86"/>
      <c r="F3470" s="91"/>
      <c r="G3470" s="86" t="s">
        <v>683</v>
      </c>
      <c r="H3470" s="93">
        <v>-5246275.062215006</v>
      </c>
      <c r="I3470" s="93">
        <v>-6744245.9535730407</v>
      </c>
      <c r="J3470" s="93">
        <v>346990.46558513772</v>
      </c>
      <c r="K3470" s="93">
        <v>566159.73425309267</v>
      </c>
      <c r="L3470" s="93">
        <v>0</v>
      </c>
      <c r="M3470" s="93">
        <v>0</v>
      </c>
      <c r="N3470" s="93">
        <v>566159.73425309267</v>
      </c>
      <c r="O3470" s="93">
        <v>353345.03722839535</v>
      </c>
      <c r="P3470" s="93">
        <v>0</v>
      </c>
      <c r="Q3470" s="93">
        <v>0</v>
      </c>
      <c r="R3470" s="93">
        <v>0</v>
      </c>
      <c r="S3470" s="93">
        <v>353345.03722839535</v>
      </c>
      <c r="T3470" s="93">
        <v>-7922.8980863082488</v>
      </c>
      <c r="U3470" s="93">
        <v>0</v>
      </c>
      <c r="V3470" s="93">
        <v>0</v>
      </c>
      <c r="W3470" s="93">
        <v>0</v>
      </c>
      <c r="X3470" s="93">
        <v>-7922.8980863082488</v>
      </c>
      <c r="Y3470" s="93">
        <v>32366.506718443969</v>
      </c>
      <c r="Z3470" s="93">
        <v>0</v>
      </c>
      <c r="AA3470" s="93">
        <v>32366.506718443969</v>
      </c>
      <c r="AB3470" s="93">
        <v>3034.6749342056055</v>
      </c>
      <c r="AC3470" s="93">
        <v>173695.4595380406</v>
      </c>
      <c r="AD3470" s="93">
        <v>30301.9111870331</v>
      </c>
    </row>
    <row r="3471" spans="2:30" hidden="1" outlineLevel="1" x14ac:dyDescent="0.2">
      <c r="D3471" s="86"/>
      <c r="F3471" s="91"/>
      <c r="G3471" s="86" t="s">
        <v>682</v>
      </c>
      <c r="H3471" s="93">
        <v>1910676.9273933945</v>
      </c>
      <c r="I3471" s="93">
        <v>181553.9422592331</v>
      </c>
      <c r="J3471" s="93">
        <v>117396.05003333944</v>
      </c>
      <c r="K3471" s="93">
        <v>305729.04019990691</v>
      </c>
      <c r="L3471" s="93">
        <v>7524.7915619527557</v>
      </c>
      <c r="M3471" s="93">
        <v>-4728.8110655349374</v>
      </c>
      <c r="N3471" s="93">
        <v>308525.02069631545</v>
      </c>
      <c r="O3471" s="93">
        <v>280608.86612883653</v>
      </c>
      <c r="P3471" s="93">
        <v>59178.438146678825</v>
      </c>
      <c r="Q3471" s="93">
        <v>22112.372895191769</v>
      </c>
      <c r="R3471" s="93">
        <v>842.80372649058404</v>
      </c>
      <c r="S3471" s="93">
        <v>362742.48089719634</v>
      </c>
      <c r="T3471" s="93">
        <v>4342.5195083718936</v>
      </c>
      <c r="U3471" s="93">
        <v>115730.86366845469</v>
      </c>
      <c r="V3471" s="93">
        <v>631823.34959241981</v>
      </c>
      <c r="W3471" s="93">
        <v>59759.005462650639</v>
      </c>
      <c r="X3471" s="93">
        <v>811655.73823192483</v>
      </c>
      <c r="Y3471" s="93">
        <v>56166.593728317668</v>
      </c>
      <c r="Z3471" s="93">
        <v>630.01365306155094</v>
      </c>
      <c r="AA3471" s="93">
        <v>56796.60738137993</v>
      </c>
      <c r="AB3471" s="93">
        <v>1889.0072461341908</v>
      </c>
      <c r="AC3471" s="93">
        <v>58902.950092609855</v>
      </c>
      <c r="AD3471" s="93">
        <v>11215.130555356172</v>
      </c>
    </row>
    <row r="3472" spans="2:30" hidden="1" outlineLevel="1" x14ac:dyDescent="0.2">
      <c r="D3472" s="86"/>
      <c r="F3472" s="91"/>
      <c r="G3472" s="86" t="s">
        <v>681</v>
      </c>
      <c r="H3472" s="93">
        <v>1223411.2308853525</v>
      </c>
      <c r="I3472" s="93">
        <v>-2359895.1359483907</v>
      </c>
      <c r="J3472" s="93">
        <v>523788.54461798037</v>
      </c>
      <c r="K3472" s="93">
        <v>74221.590384812953</v>
      </c>
      <c r="L3472" s="93">
        <v>18887.522983064184</v>
      </c>
      <c r="M3472" s="93">
        <v>28067.627779101407</v>
      </c>
      <c r="N3472" s="93">
        <v>121176.74114697831</v>
      </c>
      <c r="O3472" s="93">
        <v>23367.864214767513</v>
      </c>
      <c r="P3472" s="93">
        <v>9815.9286459630948</v>
      </c>
      <c r="Q3472" s="93">
        <v>13303.16841869842</v>
      </c>
      <c r="R3472" s="93">
        <v>1347.3352993680828</v>
      </c>
      <c r="S3472" s="93">
        <v>47834.296578797112</v>
      </c>
      <c r="T3472" s="93">
        <v>-145.2685532134214</v>
      </c>
      <c r="U3472" s="93">
        <v>-44.621655597359222</v>
      </c>
      <c r="V3472" s="93">
        <v>2378.2667366025526</v>
      </c>
      <c r="W3472" s="93">
        <v>-3632.1715505800125</v>
      </c>
      <c r="X3472" s="93">
        <v>-1443.7950227881774</v>
      </c>
      <c r="Y3472" s="93">
        <v>1413.1119262958046</v>
      </c>
      <c r="Z3472" s="93">
        <v>-49.885761911534075</v>
      </c>
      <c r="AA3472" s="93">
        <v>1363.2261643842858</v>
      </c>
      <c r="AB3472" s="93">
        <v>264.29753551107387</v>
      </c>
      <c r="AC3472" s="93">
        <v>2530015.7351343185</v>
      </c>
      <c r="AD3472" s="93">
        <v>360307.32067856769</v>
      </c>
    </row>
    <row r="3473" spans="4:30" collapsed="1" x14ac:dyDescent="0.2">
      <c r="D3473" s="86" t="s">
        <v>328</v>
      </c>
      <c r="E3473" s="93">
        <v>-42841280.186674714</v>
      </c>
      <c r="F3473" s="91"/>
      <c r="G3473" s="86" t="s">
        <v>679</v>
      </c>
      <c r="H3473" s="93">
        <v>-42841280.186674774</v>
      </c>
      <c r="I3473" s="93">
        <v>-53592165.382755645</v>
      </c>
      <c r="J3473" s="93">
        <v>2746848.6176513024</v>
      </c>
      <c r="K3473" s="93">
        <v>3953779.0389658334</v>
      </c>
      <c r="L3473" s="93">
        <v>77677.164851894631</v>
      </c>
      <c r="M3473" s="93">
        <v>65886.423482099694</v>
      </c>
      <c r="N3473" s="93">
        <v>4097342.6272998322</v>
      </c>
      <c r="O3473" s="93">
        <v>2867266.6476572631</v>
      </c>
      <c r="P3473" s="93">
        <v>681224.93607387948</v>
      </c>
      <c r="Q3473" s="93">
        <v>118331.00176647448</v>
      </c>
      <c r="R3473" s="93">
        <v>2842.8513806293722</v>
      </c>
      <c r="S3473" s="93">
        <v>3669665.4368782397</v>
      </c>
      <c r="T3473" s="93">
        <v>-117170.03934305732</v>
      </c>
      <c r="U3473" s="93">
        <v>-347007.31257106387</v>
      </c>
      <c r="V3473" s="93">
        <v>-1284745.6091124425</v>
      </c>
      <c r="W3473" s="93">
        <v>-1341756.9613999866</v>
      </c>
      <c r="X3473" s="93">
        <v>-3090679.9224265423</v>
      </c>
      <c r="Y3473" s="93">
        <v>79910.04493661481</v>
      </c>
      <c r="Z3473" s="93">
        <v>-9644.7160664889107</v>
      </c>
      <c r="AA3473" s="93">
        <v>70265.328870127443</v>
      </c>
      <c r="AB3473" s="93">
        <v>28921.145356883353</v>
      </c>
      <c r="AC3473" s="93">
        <v>2814667.4686408346</v>
      </c>
      <c r="AD3473" s="93">
        <v>413854.49381037778</v>
      </c>
    </row>
    <row r="3474" spans="4:30" hidden="1" outlineLevel="1" x14ac:dyDescent="0.2">
      <c r="D3474" s="86"/>
      <c r="F3474" s="91" t="s">
        <v>219</v>
      </c>
      <c r="G3474" s="86" t="s">
        <v>687</v>
      </c>
      <c r="H3474" s="92">
        <v>16586938.749127984</v>
      </c>
      <c r="I3474" s="99">
        <v>8170443.8915708996</v>
      </c>
      <c r="J3474" s="99">
        <v>403894.23638638732</v>
      </c>
      <c r="K3474" s="99">
        <v>1479441.4403874825</v>
      </c>
      <c r="L3474" s="99">
        <v>46567.563937853382</v>
      </c>
      <c r="M3474" s="99">
        <v>4366.9571376922104</v>
      </c>
      <c r="N3474" s="99">
        <v>1530375.9614630281</v>
      </c>
      <c r="O3474" s="99">
        <v>1124605.6377337568</v>
      </c>
      <c r="P3474" s="99">
        <v>209546.79451214825</v>
      </c>
      <c r="Q3474" s="99">
        <v>94690.29467862536</v>
      </c>
      <c r="R3474" s="99">
        <v>4258.1167060365415</v>
      </c>
      <c r="S3474" s="99">
        <v>1433100.843630567</v>
      </c>
      <c r="T3474" s="99">
        <v>39285.355422059336</v>
      </c>
      <c r="U3474" s="99">
        <v>642898.14797074348</v>
      </c>
      <c r="V3474" s="99">
        <v>3397734.7764630746</v>
      </c>
      <c r="W3474" s="99">
        <v>613574.58567628893</v>
      </c>
      <c r="X3474" s="99">
        <v>4693492.8655321663</v>
      </c>
      <c r="Y3474" s="99">
        <v>345364.60682322632</v>
      </c>
      <c r="Z3474" s="99">
        <v>5784.7251501752926</v>
      </c>
      <c r="AA3474" s="99">
        <v>351149.3319734016</v>
      </c>
      <c r="AB3474" s="99">
        <v>4481.6185715339934</v>
      </c>
      <c r="AC3474" s="99">
        <v>0</v>
      </c>
      <c r="AD3474" s="99">
        <v>0</v>
      </c>
    </row>
    <row r="3475" spans="4:30" hidden="1" outlineLevel="1" x14ac:dyDescent="0.2">
      <c r="D3475" s="86"/>
      <c r="F3475" s="91" t="s">
        <v>219</v>
      </c>
      <c r="G3475" s="86" t="s">
        <v>686</v>
      </c>
      <c r="H3475" s="92">
        <v>8791442.7355055455</v>
      </c>
      <c r="I3475" s="99">
        <v>4330515.1530859135</v>
      </c>
      <c r="J3475" s="99">
        <v>214072.83791762605</v>
      </c>
      <c r="K3475" s="99">
        <v>784136.53660981718</v>
      </c>
      <c r="L3475" s="99">
        <v>24681.834175890603</v>
      </c>
      <c r="M3475" s="99">
        <v>2314.5834312824381</v>
      </c>
      <c r="N3475" s="99">
        <v>811132.95421699027</v>
      </c>
      <c r="O3475" s="99">
        <v>596065.74870138697</v>
      </c>
      <c r="P3475" s="99">
        <v>111064.41473169054</v>
      </c>
      <c r="Q3475" s="99">
        <v>50187.940997795355</v>
      </c>
      <c r="R3475" s="99">
        <v>2256.8956061399704</v>
      </c>
      <c r="S3475" s="99">
        <v>759575.00003701285</v>
      </c>
      <c r="T3475" s="99">
        <v>20822.103328450168</v>
      </c>
      <c r="U3475" s="99">
        <v>340750.17326174799</v>
      </c>
      <c r="V3475" s="99">
        <v>1800874.2402380453</v>
      </c>
      <c r="W3475" s="99">
        <v>325208.03962203226</v>
      </c>
      <c r="X3475" s="99">
        <v>2487654.5564502757</v>
      </c>
      <c r="Y3475" s="99">
        <v>183050.84558875611</v>
      </c>
      <c r="Z3475" s="99">
        <v>3066.0316932247929</v>
      </c>
      <c r="AA3475" s="99">
        <v>186116.87728198091</v>
      </c>
      <c r="AB3475" s="99">
        <v>2375.3565157458979</v>
      </c>
      <c r="AC3475" s="99">
        <v>0</v>
      </c>
      <c r="AD3475" s="99">
        <v>0</v>
      </c>
    </row>
    <row r="3476" spans="4:30" hidden="1" outlineLevel="1" x14ac:dyDescent="0.2">
      <c r="D3476" s="86"/>
      <c r="F3476" s="91" t="s">
        <v>219</v>
      </c>
      <c r="G3476" s="86" t="s">
        <v>685</v>
      </c>
      <c r="H3476" s="92">
        <v>1931216.0375986099</v>
      </c>
      <c r="I3476" s="99">
        <v>940246.19348146499</v>
      </c>
      <c r="J3476" s="99">
        <v>45377.511285466346</v>
      </c>
      <c r="K3476" s="99">
        <v>165081.16730572315</v>
      </c>
      <c r="L3476" s="99">
        <v>5099.2019368335878</v>
      </c>
      <c r="M3476" s="99">
        <v>635.07863323471076</v>
      </c>
      <c r="N3476" s="99">
        <v>170815.44787579146</v>
      </c>
      <c r="O3476" s="99">
        <v>124721.4020875883</v>
      </c>
      <c r="P3476" s="99">
        <v>23185.56317854</v>
      </c>
      <c r="Q3476" s="99">
        <v>13795.686356160297</v>
      </c>
      <c r="R3476" s="99">
        <v>0</v>
      </c>
      <c r="S3476" s="99">
        <v>161702.6516222886</v>
      </c>
      <c r="T3476" s="99">
        <v>4355.0572076373292</v>
      </c>
      <c r="U3476" s="99">
        <v>71294.772985682459</v>
      </c>
      <c r="V3476" s="99">
        <v>496688.09055128956</v>
      </c>
      <c r="W3476" s="99">
        <v>0</v>
      </c>
      <c r="X3476" s="99">
        <v>572337.92074460932</v>
      </c>
      <c r="Y3476" s="99">
        <v>37537.487996567157</v>
      </c>
      <c r="Z3476" s="99">
        <v>625.75094472291062</v>
      </c>
      <c r="AA3476" s="99">
        <v>38163.238941290067</v>
      </c>
      <c r="AB3476" s="99">
        <v>501.26202615747269</v>
      </c>
      <c r="AC3476" s="99">
        <v>1704.3980480644989</v>
      </c>
      <c r="AD3476" s="99">
        <v>367.41357347731423</v>
      </c>
    </row>
    <row r="3477" spans="4:30" hidden="1" outlineLevel="1" x14ac:dyDescent="0.2">
      <c r="D3477" s="86"/>
      <c r="F3477" s="91" t="s">
        <v>219</v>
      </c>
      <c r="G3477" s="86" t="s">
        <v>684</v>
      </c>
      <c r="H3477" s="92">
        <v>8861032.0709096491</v>
      </c>
      <c r="I3477" s="99">
        <v>5922205.6606798004</v>
      </c>
      <c r="J3477" s="99">
        <v>279157.31470781076</v>
      </c>
      <c r="K3477" s="99">
        <v>1013637.3425268206</v>
      </c>
      <c r="L3477" s="99">
        <v>31326.668278634519</v>
      </c>
      <c r="M3477" s="99">
        <v>0</v>
      </c>
      <c r="N3477" s="99">
        <v>1044964.0108054552</v>
      </c>
      <c r="O3477" s="99">
        <v>760050.83823638281</v>
      </c>
      <c r="P3477" s="99">
        <v>141559.51976840055</v>
      </c>
      <c r="Q3477" s="99">
        <v>0</v>
      </c>
      <c r="R3477" s="99">
        <v>0</v>
      </c>
      <c r="S3477" s="99">
        <v>901610.3580047834</v>
      </c>
      <c r="T3477" s="99">
        <v>27095.343999400069</v>
      </c>
      <c r="U3477" s="99">
        <v>436986.58611677558</v>
      </c>
      <c r="V3477" s="99">
        <v>0</v>
      </c>
      <c r="W3477" s="99">
        <v>0</v>
      </c>
      <c r="X3477" s="99">
        <v>464081.93011617567</v>
      </c>
      <c r="Y3477" s="99">
        <v>229190.25633199714</v>
      </c>
      <c r="Z3477" s="99">
        <v>3823.7906437892793</v>
      </c>
      <c r="AA3477" s="99">
        <v>233014.04697578642</v>
      </c>
      <c r="AB3477" s="99">
        <v>3097.9111274595689</v>
      </c>
      <c r="AC3477" s="99">
        <v>10613.013131204301</v>
      </c>
      <c r="AD3477" s="99">
        <v>2287.8253611740056</v>
      </c>
    </row>
    <row r="3478" spans="4:30" hidden="1" outlineLevel="1" x14ac:dyDescent="0.2">
      <c r="D3478" s="86"/>
      <c r="F3478" s="91" t="s">
        <v>219</v>
      </c>
      <c r="G3478" s="86" t="s">
        <v>683</v>
      </c>
      <c r="H3478" s="92">
        <v>4559756.7352303173</v>
      </c>
      <c r="I3478" s="99">
        <v>3409336.7298919</v>
      </c>
      <c r="J3478" s="99">
        <v>164365.21033564938</v>
      </c>
      <c r="K3478" s="99">
        <v>495958.33671767201</v>
      </c>
      <c r="L3478" s="99">
        <v>0</v>
      </c>
      <c r="M3478" s="99">
        <v>0</v>
      </c>
      <c r="N3478" s="99">
        <v>495958.33671767201</v>
      </c>
      <c r="O3478" s="99">
        <v>316026.58254440344</v>
      </c>
      <c r="P3478" s="99">
        <v>0</v>
      </c>
      <c r="Q3478" s="99">
        <v>0</v>
      </c>
      <c r="R3478" s="99">
        <v>0</v>
      </c>
      <c r="S3478" s="99">
        <v>316026.58254440344</v>
      </c>
      <c r="T3478" s="99">
        <v>8544.695810448422</v>
      </c>
      <c r="U3478" s="99">
        <v>0</v>
      </c>
      <c r="V3478" s="99">
        <v>0</v>
      </c>
      <c r="W3478" s="99">
        <v>0</v>
      </c>
      <c r="X3478" s="99">
        <v>8544.695810448422</v>
      </c>
      <c r="Y3478" s="99">
        <v>116564.53816482144</v>
      </c>
      <c r="Z3478" s="99">
        <v>0</v>
      </c>
      <c r="AA3478" s="99">
        <v>116564.53816482144</v>
      </c>
      <c r="AB3478" s="99">
        <v>1209.5939622776348</v>
      </c>
      <c r="AC3478" s="99">
        <v>41070.367303796011</v>
      </c>
      <c r="AD3478" s="99">
        <v>6680.6804993487831</v>
      </c>
    </row>
    <row r="3479" spans="4:30" hidden="1" outlineLevel="1" x14ac:dyDescent="0.2">
      <c r="D3479" s="86"/>
      <c r="F3479" s="91" t="s">
        <v>219</v>
      </c>
      <c r="G3479" s="86" t="s">
        <v>682</v>
      </c>
      <c r="H3479" s="92">
        <v>140152.69997217745</v>
      </c>
      <c r="I3479" s="99">
        <v>52589.089589938863</v>
      </c>
      <c r="J3479" s="99">
        <v>3408.1128253300176</v>
      </c>
      <c r="K3479" s="99">
        <v>11434.587981128003</v>
      </c>
      <c r="L3479" s="99">
        <v>363.41716522389174</v>
      </c>
      <c r="M3479" s="99">
        <v>33.502814210675439</v>
      </c>
      <c r="N3479" s="99">
        <v>11831.507960562569</v>
      </c>
      <c r="O3479" s="99">
        <v>10425.073412159971</v>
      </c>
      <c r="P3479" s="99">
        <v>1932.6080148357003</v>
      </c>
      <c r="Q3479" s="99">
        <v>878.12761504790922</v>
      </c>
      <c r="R3479" s="99">
        <v>40.687286264793123</v>
      </c>
      <c r="S3479" s="99">
        <v>13276.496328308373</v>
      </c>
      <c r="T3479" s="99">
        <v>399.50856862854954</v>
      </c>
      <c r="U3479" s="99">
        <v>7014.7719694754824</v>
      </c>
      <c r="V3479" s="99">
        <v>39826.962857620238</v>
      </c>
      <c r="W3479" s="99">
        <v>7556.106990723516</v>
      </c>
      <c r="X3479" s="99">
        <v>54797.350386447783</v>
      </c>
      <c r="Y3479" s="99">
        <v>2824.4666352374347</v>
      </c>
      <c r="Z3479" s="99">
        <v>45.977814185527599</v>
      </c>
      <c r="AA3479" s="99">
        <v>2870.4444494229624</v>
      </c>
      <c r="AB3479" s="99">
        <v>51.284553250867361</v>
      </c>
      <c r="AC3479" s="99">
        <v>1108.9597898659117</v>
      </c>
      <c r="AD3479" s="99">
        <v>219.45408905010672</v>
      </c>
    </row>
    <row r="3480" spans="4:30" hidden="1" outlineLevel="1" x14ac:dyDescent="0.2">
      <c r="D3480" s="86"/>
      <c r="F3480" s="91" t="s">
        <v>219</v>
      </c>
      <c r="G3480" s="86" t="s">
        <v>681</v>
      </c>
      <c r="H3480" s="92">
        <v>2195002.9716557171</v>
      </c>
      <c r="I3480" s="99">
        <v>1026468.2366397289</v>
      </c>
      <c r="J3480" s="99">
        <v>268917.68273101043</v>
      </c>
      <c r="K3480" s="99">
        <v>76338.022082262949</v>
      </c>
      <c r="L3480" s="99">
        <v>24641.491432173094</v>
      </c>
      <c r="M3480" s="99">
        <v>3999.8103061400802</v>
      </c>
      <c r="N3480" s="99">
        <v>104979.32382057612</v>
      </c>
      <c r="O3480" s="99">
        <v>21663.618708623479</v>
      </c>
      <c r="P3480" s="99">
        <v>6414.8666031796674</v>
      </c>
      <c r="Q3480" s="99">
        <v>13934.610294069173</v>
      </c>
      <c r="R3480" s="99">
        <v>2448.6446692396044</v>
      </c>
      <c r="S3480" s="99">
        <v>44461.740275111923</v>
      </c>
      <c r="T3480" s="99">
        <v>149.10330783751397</v>
      </c>
      <c r="U3480" s="99">
        <v>3805.8060553922933</v>
      </c>
      <c r="V3480" s="99">
        <v>20492.329569837028</v>
      </c>
      <c r="W3480" s="99">
        <v>3673.0075920079876</v>
      </c>
      <c r="X3480" s="99">
        <v>28120.246525074821</v>
      </c>
      <c r="Y3480" s="99">
        <v>5997.0388028658062</v>
      </c>
      <c r="Z3480" s="99">
        <v>108.71363444675798</v>
      </c>
      <c r="AA3480" s="99">
        <v>6105.7524373125643</v>
      </c>
      <c r="AB3480" s="99">
        <v>112.57415265176724</v>
      </c>
      <c r="AC3480" s="99">
        <v>637746.13111728581</v>
      </c>
      <c r="AD3480" s="99">
        <v>78091.283956964267</v>
      </c>
    </row>
    <row r="3481" spans="4:30" collapsed="1" x14ac:dyDescent="0.2">
      <c r="D3481" s="86" t="s">
        <v>319</v>
      </c>
      <c r="E3481" s="104">
        <v>43065542</v>
      </c>
      <c r="F3481" s="102" t="s">
        <v>219</v>
      </c>
      <c r="G3481" s="86" t="s">
        <v>679</v>
      </c>
      <c r="H3481" s="92">
        <v>43065542.000000015</v>
      </c>
      <c r="I3481" s="99">
        <v>23851804.954939649</v>
      </c>
      <c r="J3481" s="99">
        <v>1379192.9061892803</v>
      </c>
      <c r="K3481" s="99">
        <v>4026027.4336109068</v>
      </c>
      <c r="L3481" s="99">
        <v>132680.17692660907</v>
      </c>
      <c r="M3481" s="99">
        <v>11349.932322560115</v>
      </c>
      <c r="N3481" s="99">
        <v>4170057.5428600763</v>
      </c>
      <c r="O3481" s="99">
        <v>2953558.9014243023</v>
      </c>
      <c r="P3481" s="99">
        <v>493703.76680879464</v>
      </c>
      <c r="Q3481" s="99">
        <v>173486.65994169808</v>
      </c>
      <c r="R3481" s="99">
        <v>9004.3442676809082</v>
      </c>
      <c r="S3481" s="99">
        <v>3629753.6724424758</v>
      </c>
      <c r="T3481" s="99">
        <v>100651.16764446138</v>
      </c>
      <c r="U3481" s="99">
        <v>1502750.2583598173</v>
      </c>
      <c r="V3481" s="99">
        <v>5755616.3996798676</v>
      </c>
      <c r="W3481" s="99">
        <v>950011.73988105275</v>
      </c>
      <c r="X3481" s="99">
        <v>8309029.5655651987</v>
      </c>
      <c r="Y3481" s="99">
        <v>920529.24034347141</v>
      </c>
      <c r="Z3481" s="99">
        <v>13454.989880544561</v>
      </c>
      <c r="AA3481" s="99">
        <v>933984.23022401601</v>
      </c>
      <c r="AB3481" s="99">
        <v>11829.6009090772</v>
      </c>
      <c r="AC3481" s="99">
        <v>692242.86939021654</v>
      </c>
      <c r="AD3481" s="99">
        <v>87646.657480014488</v>
      </c>
    </row>
    <row r="3482" spans="4:30" hidden="1" outlineLevel="1" x14ac:dyDescent="0.2">
      <c r="D3482" s="86"/>
      <c r="E3482" s="93"/>
      <c r="F3482" s="93"/>
      <c r="G3482" s="86" t="s">
        <v>687</v>
      </c>
      <c r="H3482" s="92">
        <v>-5708871.7477244288</v>
      </c>
      <c r="I3482" s="92">
        <v>-13890934.606456984</v>
      </c>
      <c r="J3482" s="92">
        <v>1110260.6929952332</v>
      </c>
      <c r="K3482" s="92">
        <v>2502080.8657405404</v>
      </c>
      <c r="L3482" s="92">
        <v>59416.330089703843</v>
      </c>
      <c r="M3482" s="92">
        <v>19226.920901834317</v>
      </c>
      <c r="N3482" s="92">
        <v>2580724.1167320753</v>
      </c>
      <c r="O3482" s="92">
        <v>1872132.647339595</v>
      </c>
      <c r="P3482" s="92">
        <v>442082.97275318712</v>
      </c>
      <c r="Q3482" s="92">
        <v>140240.09091237944</v>
      </c>
      <c r="R3482" s="92">
        <v>4376.2770778833483</v>
      </c>
      <c r="S3482" s="92">
        <v>2458831.9880830441</v>
      </c>
      <c r="T3482" s="92">
        <v>-21894.154089058626</v>
      </c>
      <c r="U3482" s="92">
        <v>277564.76864855154</v>
      </c>
      <c r="V3482" s="92">
        <v>1896003.1512853047</v>
      </c>
      <c r="W3482" s="92">
        <v>-392368.56417164172</v>
      </c>
      <c r="X3482" s="92">
        <v>1759305.2016731668</v>
      </c>
      <c r="Y3482" s="92">
        <v>259036.20736837812</v>
      </c>
      <c r="Z3482" s="92">
        <v>-305.41548971803786</v>
      </c>
      <c r="AA3482" s="92">
        <v>258730.79187866038</v>
      </c>
      <c r="AB3482" s="92">
        <v>14210.067370449502</v>
      </c>
      <c r="AC3482" s="92">
        <v>0</v>
      </c>
      <c r="AD3482" s="92">
        <v>0</v>
      </c>
    </row>
    <row r="3483" spans="4:30" hidden="1" outlineLevel="1" x14ac:dyDescent="0.2">
      <c r="D3483" s="86"/>
      <c r="E3483" s="93"/>
      <c r="F3483" s="93"/>
      <c r="G3483" s="86" t="s">
        <v>686</v>
      </c>
      <c r="H3483" s="92">
        <v>456648.27068543248</v>
      </c>
      <c r="I3483" s="92">
        <v>-4845274.155787874</v>
      </c>
      <c r="J3483" s="92">
        <v>580210.0440111584</v>
      </c>
      <c r="K3483" s="92">
        <v>1414970.2004745947</v>
      </c>
      <c r="L3483" s="92">
        <v>35392.156281574367</v>
      </c>
      <c r="M3483" s="92">
        <v>23257.248037806221</v>
      </c>
      <c r="N3483" s="92">
        <v>1473619.6047939747</v>
      </c>
      <c r="O3483" s="92">
        <v>1062973.1131731302</v>
      </c>
      <c r="P3483" s="92">
        <v>239376.55363593338</v>
      </c>
      <c r="Q3483" s="92">
        <v>80560.039996631778</v>
      </c>
      <c r="R3483" s="92">
        <v>2791.4475890639146</v>
      </c>
      <c r="S3483" s="92">
        <v>1385701.1543947596</v>
      </c>
      <c r="T3483" s="92">
        <v>-2796.8086113542267</v>
      </c>
      <c r="U3483" s="92">
        <v>245458.46610723465</v>
      </c>
      <c r="V3483" s="92">
        <v>1495782.5299180746</v>
      </c>
      <c r="W3483" s="92">
        <v>-66732.605842094461</v>
      </c>
      <c r="X3483" s="92">
        <v>1671711.5815718602</v>
      </c>
      <c r="Y3483" s="92">
        <v>182412.30660096201</v>
      </c>
      <c r="Z3483" s="92">
        <v>926.29356923847445</v>
      </c>
      <c r="AA3483" s="92">
        <v>183338.60017020049</v>
      </c>
      <c r="AB3483" s="92">
        <v>7341.4415313592235</v>
      </c>
      <c r="AC3483" s="92">
        <v>0</v>
      </c>
      <c r="AD3483" s="92">
        <v>0</v>
      </c>
    </row>
    <row r="3484" spans="4:30" hidden="1" outlineLevel="1" x14ac:dyDescent="0.2">
      <c r="D3484" s="86"/>
      <c r="E3484" s="93"/>
      <c r="F3484" s="93"/>
      <c r="G3484" s="86" t="s">
        <v>685</v>
      </c>
      <c r="H3484" s="92">
        <v>144585.33182537439</v>
      </c>
      <c r="I3484" s="92">
        <v>-1022825.9271443839</v>
      </c>
      <c r="J3484" s="92">
        <v>116436.8012706454</v>
      </c>
      <c r="K3484" s="92">
        <v>281158.08370116656</v>
      </c>
      <c r="L3484" s="92">
        <v>6852.18308893006</v>
      </c>
      <c r="M3484" s="92">
        <v>7380.057031102152</v>
      </c>
      <c r="N3484" s="92">
        <v>295390.32382119872</v>
      </c>
      <c r="O3484" s="92">
        <v>209997.85425831442</v>
      </c>
      <c r="P3484" s="92">
        <v>47193.965258259552</v>
      </c>
      <c r="Q3484" s="92">
        <v>20789.251576155053</v>
      </c>
      <c r="R3484" s="92">
        <v>0</v>
      </c>
      <c r="S3484" s="92">
        <v>277981.07109272887</v>
      </c>
      <c r="T3484" s="92">
        <v>-644.26737760103515</v>
      </c>
      <c r="U3484" s="92">
        <v>47657.766679007414</v>
      </c>
      <c r="V3484" s="92">
        <v>384564.20060753863</v>
      </c>
      <c r="W3484" s="92">
        <v>0</v>
      </c>
      <c r="X3484" s="92">
        <v>431577.69990894501</v>
      </c>
      <c r="Y3484" s="92">
        <v>35018.094243658452</v>
      </c>
      <c r="Z3484" s="92">
        <v>168.46752251063731</v>
      </c>
      <c r="AA3484" s="92">
        <v>35186.561766169099</v>
      </c>
      <c r="AB3484" s="92">
        <v>1471.0183933039393</v>
      </c>
      <c r="AC3484" s="92">
        <v>7620.9489657817767</v>
      </c>
      <c r="AD3484" s="92">
        <v>1746.8337509851383</v>
      </c>
    </row>
    <row r="3485" spans="4:30" hidden="1" outlineLevel="1" x14ac:dyDescent="0.2">
      <c r="D3485" s="86"/>
      <c r="E3485" s="93"/>
      <c r="F3485" s="93"/>
      <c r="G3485" s="86" t="s">
        <v>684</v>
      </c>
      <c r="H3485" s="92">
        <v>549174.45561688486</v>
      </c>
      <c r="I3485" s="92">
        <v>-5547132.647286104</v>
      </c>
      <c r="J3485" s="92">
        <v>894267.91943510599</v>
      </c>
      <c r="K3485" s="92">
        <v>2251756.0110415649</v>
      </c>
      <c r="L3485" s="92">
        <v>57279.449175881527</v>
      </c>
      <c r="M3485" s="92">
        <v>0</v>
      </c>
      <c r="N3485" s="92">
        <v>2309035.460217448</v>
      </c>
      <c r="O3485" s="92">
        <v>1670284.8920733309</v>
      </c>
      <c r="P3485" s="92">
        <v>368933.36982463545</v>
      </c>
      <c r="Q3485" s="92">
        <v>0</v>
      </c>
      <c r="R3485" s="92">
        <v>0</v>
      </c>
      <c r="S3485" s="92">
        <v>2039218.2618979677</v>
      </c>
      <c r="T3485" s="92">
        <v>3448.6978236527684</v>
      </c>
      <c r="U3485" s="92">
        <v>458555.12431623787</v>
      </c>
      <c r="V3485" s="92">
        <v>0</v>
      </c>
      <c r="W3485" s="92">
        <v>0</v>
      </c>
      <c r="X3485" s="92">
        <v>462003.8221398897</v>
      </c>
      <c r="Y3485" s="92">
        <v>308640.42109110579</v>
      </c>
      <c r="Z3485" s="92">
        <v>2286.1088722422069</v>
      </c>
      <c r="AA3485" s="92">
        <v>310926.52996334829</v>
      </c>
      <c r="AB3485" s="92">
        <v>11166.786586816743</v>
      </c>
      <c r="AC3485" s="92">
        <v>56749.786089355337</v>
      </c>
      <c r="AD3485" s="92">
        <v>12938.536573087511</v>
      </c>
    </row>
    <row r="3486" spans="4:30" hidden="1" outlineLevel="1" x14ac:dyDescent="0.2">
      <c r="D3486" s="86"/>
      <c r="E3486" s="93"/>
      <c r="F3486" s="93"/>
      <c r="G3486" s="86" t="s">
        <v>683</v>
      </c>
      <c r="H3486" s="92">
        <v>-686518.32698468864</v>
      </c>
      <c r="I3486" s="92">
        <v>-3334909.2236811407</v>
      </c>
      <c r="J3486" s="92">
        <v>511355.67592078709</v>
      </c>
      <c r="K3486" s="92">
        <v>1062118.0709707646</v>
      </c>
      <c r="L3486" s="92">
        <v>0</v>
      </c>
      <c r="M3486" s="92">
        <v>0</v>
      </c>
      <c r="N3486" s="92">
        <v>1062118.0709707646</v>
      </c>
      <c r="O3486" s="92">
        <v>669371.61977279885</v>
      </c>
      <c r="P3486" s="92">
        <v>0</v>
      </c>
      <c r="Q3486" s="92">
        <v>0</v>
      </c>
      <c r="R3486" s="92">
        <v>0</v>
      </c>
      <c r="S3486" s="92">
        <v>669371.61977279885</v>
      </c>
      <c r="T3486" s="92">
        <v>621.79772414017316</v>
      </c>
      <c r="U3486" s="92">
        <v>0</v>
      </c>
      <c r="V3486" s="92">
        <v>0</v>
      </c>
      <c r="W3486" s="92">
        <v>0</v>
      </c>
      <c r="X3486" s="92">
        <v>621.79772414017316</v>
      </c>
      <c r="Y3486" s="92">
        <v>148931.04488326539</v>
      </c>
      <c r="Z3486" s="92">
        <v>0</v>
      </c>
      <c r="AA3486" s="92">
        <v>148931.04488326539</v>
      </c>
      <c r="AB3486" s="92">
        <v>4244.2688964832405</v>
      </c>
      <c r="AC3486" s="92">
        <v>214765.82684183662</v>
      </c>
      <c r="AD3486" s="92">
        <v>36982.591686381886</v>
      </c>
    </row>
    <row r="3487" spans="4:30" hidden="1" outlineLevel="1" x14ac:dyDescent="0.2">
      <c r="D3487" s="86"/>
      <c r="E3487" s="93"/>
      <c r="F3487" s="93"/>
      <c r="G3487" s="86" t="s">
        <v>682</v>
      </c>
      <c r="H3487" s="92">
        <v>2050829.6273655719</v>
      </c>
      <c r="I3487" s="92">
        <v>234143.03184917197</v>
      </c>
      <c r="J3487" s="92">
        <v>120804.16285866946</v>
      </c>
      <c r="K3487" s="92">
        <v>317163.62818103493</v>
      </c>
      <c r="L3487" s="92">
        <v>7888.2087271766477</v>
      </c>
      <c r="M3487" s="92">
        <v>-4695.3082513242616</v>
      </c>
      <c r="N3487" s="92">
        <v>320356.52865687804</v>
      </c>
      <c r="O3487" s="92">
        <v>291033.93954099651</v>
      </c>
      <c r="P3487" s="92">
        <v>61111.046161514525</v>
      </c>
      <c r="Q3487" s="92">
        <v>22990.500510239679</v>
      </c>
      <c r="R3487" s="92">
        <v>883.49101275537714</v>
      </c>
      <c r="S3487" s="92">
        <v>376018.9772255047</v>
      </c>
      <c r="T3487" s="92">
        <v>4742.0280770004429</v>
      </c>
      <c r="U3487" s="92">
        <v>122745.63563793017</v>
      </c>
      <c r="V3487" s="92">
        <v>671650.31245004002</v>
      </c>
      <c r="W3487" s="92">
        <v>67315.112453374153</v>
      </c>
      <c r="X3487" s="92">
        <v>866453.08861837257</v>
      </c>
      <c r="Y3487" s="92">
        <v>58991.060363555102</v>
      </c>
      <c r="Z3487" s="92">
        <v>675.9914672470785</v>
      </c>
      <c r="AA3487" s="92">
        <v>59667.051830802891</v>
      </c>
      <c r="AB3487" s="92">
        <v>1940.2917993850583</v>
      </c>
      <c r="AC3487" s="92">
        <v>60011.909882475768</v>
      </c>
      <c r="AD3487" s="92">
        <v>11434.584644406279</v>
      </c>
    </row>
    <row r="3488" spans="4:30" hidden="1" outlineLevel="1" x14ac:dyDescent="0.2">
      <c r="D3488" s="86"/>
      <c r="E3488" s="93"/>
      <c r="F3488" s="93"/>
      <c r="G3488" s="86" t="s">
        <v>681</v>
      </c>
      <c r="H3488" s="92">
        <v>3418414.2025410696</v>
      </c>
      <c r="I3488" s="92">
        <v>-1333426.8993086619</v>
      </c>
      <c r="J3488" s="92">
        <v>792706.22734899074</v>
      </c>
      <c r="K3488" s="92">
        <v>150559.6124670759</v>
      </c>
      <c r="L3488" s="92">
        <v>43529.014415237281</v>
      </c>
      <c r="M3488" s="92">
        <v>32067.438085241487</v>
      </c>
      <c r="N3488" s="92">
        <v>226156.06496755441</v>
      </c>
      <c r="O3488" s="92">
        <v>45031.482923390991</v>
      </c>
      <c r="P3488" s="92">
        <v>16230.795249142762</v>
      </c>
      <c r="Q3488" s="92">
        <v>27237.778712767591</v>
      </c>
      <c r="R3488" s="92">
        <v>3795.9799686076872</v>
      </c>
      <c r="S3488" s="92">
        <v>92296.036853909027</v>
      </c>
      <c r="T3488" s="92">
        <v>3.8347546240925681</v>
      </c>
      <c r="U3488" s="92">
        <v>3761.1843997949341</v>
      </c>
      <c r="V3488" s="92">
        <v>22870.59630643958</v>
      </c>
      <c r="W3488" s="92">
        <v>40.836041427975033</v>
      </c>
      <c r="X3488" s="92">
        <v>26676.451502286644</v>
      </c>
      <c r="Y3488" s="92">
        <v>7410.1507291616108</v>
      </c>
      <c r="Z3488" s="92">
        <v>58.827872535223904</v>
      </c>
      <c r="AA3488" s="92">
        <v>7468.9786016968501</v>
      </c>
      <c r="AB3488" s="92">
        <v>376.87168816284111</v>
      </c>
      <c r="AC3488" s="92">
        <v>3167761.8662516042</v>
      </c>
      <c r="AD3488" s="92">
        <v>438398.60463553196</v>
      </c>
    </row>
    <row r="3489" spans="2:30" collapsed="1" x14ac:dyDescent="0.2">
      <c r="B3489" s="2" t="s">
        <v>327</v>
      </c>
      <c r="D3489" s="86"/>
      <c r="E3489" s="92">
        <v>224261.81332528591</v>
      </c>
      <c r="F3489" s="91"/>
      <c r="G3489" s="86" t="s">
        <v>679</v>
      </c>
      <c r="H3489" s="92">
        <v>224261.81332524121</v>
      </c>
      <c r="I3489" s="92">
        <v>-29740360.427815996</v>
      </c>
      <c r="J3489" s="92">
        <v>4126041.5238405829</v>
      </c>
      <c r="K3489" s="92">
        <v>7979806.4725767402</v>
      </c>
      <c r="L3489" s="92">
        <v>210357.3417785037</v>
      </c>
      <c r="M3489" s="92">
        <v>77236.355804659805</v>
      </c>
      <c r="N3489" s="92">
        <v>8267400.170159908</v>
      </c>
      <c r="O3489" s="92">
        <v>5820825.5490815658</v>
      </c>
      <c r="P3489" s="92">
        <v>1174928.7028826741</v>
      </c>
      <c r="Q3489" s="92">
        <v>291817.66170817253</v>
      </c>
      <c r="R3489" s="92">
        <v>11847.19564831028</v>
      </c>
      <c r="S3489" s="92">
        <v>7299419.1093207151</v>
      </c>
      <c r="T3489" s="92">
        <v>-16518.871698595933</v>
      </c>
      <c r="U3489" s="92">
        <v>1155742.9457887535</v>
      </c>
      <c r="V3489" s="92">
        <v>4470870.7905674251</v>
      </c>
      <c r="W3489" s="92">
        <v>-391745.22151893389</v>
      </c>
      <c r="X3489" s="92">
        <v>5218349.6431386564</v>
      </c>
      <c r="Y3489" s="92">
        <v>1000439.2852800862</v>
      </c>
      <c r="Z3489" s="92">
        <v>3810.2738140556503</v>
      </c>
      <c r="AA3489" s="92">
        <v>1004249.5590941434</v>
      </c>
      <c r="AB3489" s="92">
        <v>40750.746265960552</v>
      </c>
      <c r="AC3489" s="92">
        <v>3506910.3380310512</v>
      </c>
      <c r="AD3489" s="92">
        <v>501501.15129039227</v>
      </c>
    </row>
    <row r="3490" spans="2:30" x14ac:dyDescent="0.2">
      <c r="B3490" s="2" t="s">
        <v>326</v>
      </c>
      <c r="D3490" s="86"/>
      <c r="E3490" s="116">
        <v>1.8069999999999999E-2</v>
      </c>
    </row>
    <row r="3491" spans="2:30" hidden="1" outlineLevel="1" x14ac:dyDescent="0.2">
      <c r="D3491" s="86"/>
      <c r="E3491" s="93"/>
      <c r="G3491" s="86" t="s">
        <v>687</v>
      </c>
      <c r="H3491" s="92">
        <v>-103159.31248138042</v>
      </c>
      <c r="I3491" s="92">
        <v>-251009.18833867769</v>
      </c>
      <c r="J3491" s="92">
        <v>20062.410722423865</v>
      </c>
      <c r="K3491" s="92">
        <v>45212.601243931567</v>
      </c>
      <c r="L3491" s="92">
        <v>1073.6530847209483</v>
      </c>
      <c r="M3491" s="92">
        <v>347.4304606961461</v>
      </c>
      <c r="N3491" s="92">
        <v>46633.684789348597</v>
      </c>
      <c r="O3491" s="92">
        <v>33829.436937426479</v>
      </c>
      <c r="P3491" s="92">
        <v>7988.4393176500907</v>
      </c>
      <c r="Q3491" s="92">
        <v>2534.1384427866965</v>
      </c>
      <c r="R3491" s="92">
        <v>79.079326797352095</v>
      </c>
      <c r="S3491" s="92">
        <v>44431.094024660604</v>
      </c>
      <c r="T3491" s="92">
        <v>-395.62736438928937</v>
      </c>
      <c r="U3491" s="92">
        <v>5015.5953694793261</v>
      </c>
      <c r="V3491" s="92">
        <v>34260.776943725454</v>
      </c>
      <c r="W3491" s="92">
        <v>-7090.0999545815657</v>
      </c>
      <c r="X3491" s="92">
        <v>31790.644994234124</v>
      </c>
      <c r="Y3491" s="92">
        <v>4680.7842671465924</v>
      </c>
      <c r="Z3491" s="92">
        <v>-5.518857899204944</v>
      </c>
      <c r="AA3491" s="92">
        <v>4675.2654092473931</v>
      </c>
      <c r="AB3491" s="92">
        <v>256.77591738402248</v>
      </c>
      <c r="AC3491" s="92">
        <v>0</v>
      </c>
      <c r="AD3491" s="92">
        <v>0</v>
      </c>
    </row>
    <row r="3492" spans="2:30" hidden="1" outlineLevel="1" x14ac:dyDescent="0.2">
      <c r="D3492" s="86"/>
      <c r="E3492" s="93"/>
      <c r="G3492" s="86" t="s">
        <v>686</v>
      </c>
      <c r="H3492" s="92">
        <v>8251.6342512857645</v>
      </c>
      <c r="I3492" s="92">
        <v>-87554.103995086873</v>
      </c>
      <c r="J3492" s="92">
        <v>10484.395495281631</v>
      </c>
      <c r="K3492" s="92">
        <v>25568.511522575925</v>
      </c>
      <c r="L3492" s="92">
        <v>639.53626400804876</v>
      </c>
      <c r="M3492" s="92">
        <v>420.25847204315841</v>
      </c>
      <c r="N3492" s="92">
        <v>26628.306258627123</v>
      </c>
      <c r="O3492" s="92">
        <v>19207.924155038461</v>
      </c>
      <c r="P3492" s="92">
        <v>4325.5343242013159</v>
      </c>
      <c r="Q3492" s="92">
        <v>1455.7199227391361</v>
      </c>
      <c r="R3492" s="92">
        <v>50.441457934384935</v>
      </c>
      <c r="S3492" s="92">
        <v>25039.619859913306</v>
      </c>
      <c r="T3492" s="92">
        <v>-50.538331607170875</v>
      </c>
      <c r="U3492" s="92">
        <v>4435.43448255773</v>
      </c>
      <c r="V3492" s="92">
        <v>27028.790315619608</v>
      </c>
      <c r="W3492" s="92">
        <v>-1205.8581875666468</v>
      </c>
      <c r="X3492" s="92">
        <v>30207.828279003512</v>
      </c>
      <c r="Y3492" s="92">
        <v>3296.1903802793836</v>
      </c>
      <c r="Z3492" s="92">
        <v>16.738124796139232</v>
      </c>
      <c r="AA3492" s="92">
        <v>3312.9285050755225</v>
      </c>
      <c r="AB3492" s="92">
        <v>132.65984847166115</v>
      </c>
      <c r="AC3492" s="92">
        <v>0</v>
      </c>
      <c r="AD3492" s="92">
        <v>0</v>
      </c>
    </row>
    <row r="3493" spans="2:30" hidden="1" outlineLevel="1" x14ac:dyDescent="0.2">
      <c r="D3493" s="86"/>
      <c r="E3493" s="93"/>
      <c r="G3493" s="86" t="s">
        <v>685</v>
      </c>
      <c r="H3493" s="92">
        <v>2612.6569460845153</v>
      </c>
      <c r="I3493" s="92">
        <v>-18482.464503499017</v>
      </c>
      <c r="J3493" s="92">
        <v>2104.0129989605625</v>
      </c>
      <c r="K3493" s="92">
        <v>5080.5265724800793</v>
      </c>
      <c r="L3493" s="92">
        <v>123.81894841696618</v>
      </c>
      <c r="M3493" s="92">
        <v>133.35763055201588</v>
      </c>
      <c r="N3493" s="92">
        <v>5337.7031514490609</v>
      </c>
      <c r="O3493" s="92">
        <v>3794.6612264477412</v>
      </c>
      <c r="P3493" s="92">
        <v>852.79495221675006</v>
      </c>
      <c r="Q3493" s="92">
        <v>375.66177598112182</v>
      </c>
      <c r="R3493" s="92">
        <v>0</v>
      </c>
      <c r="S3493" s="92">
        <v>5023.1179546456106</v>
      </c>
      <c r="T3493" s="92">
        <v>-11.641911513250705</v>
      </c>
      <c r="U3493" s="92">
        <v>861.17584388966395</v>
      </c>
      <c r="V3493" s="92">
        <v>6949.075104978223</v>
      </c>
      <c r="W3493" s="92">
        <v>0</v>
      </c>
      <c r="X3493" s="92">
        <v>7798.6090373546358</v>
      </c>
      <c r="Y3493" s="92">
        <v>632.77696298290823</v>
      </c>
      <c r="Z3493" s="92">
        <v>3.0442081317672161</v>
      </c>
      <c r="AA3493" s="92">
        <v>635.82117111467562</v>
      </c>
      <c r="AB3493" s="92">
        <v>26.581302367002184</v>
      </c>
      <c r="AC3493" s="92">
        <v>137.71054781167669</v>
      </c>
      <c r="AD3493" s="92">
        <v>31.565285880301449</v>
      </c>
    </row>
    <row r="3494" spans="2:30" hidden="1" outlineLevel="1" x14ac:dyDescent="0.2">
      <c r="D3494" s="86"/>
      <c r="E3494" s="93"/>
      <c r="G3494" s="86" t="s">
        <v>684</v>
      </c>
      <c r="H3494" s="92">
        <v>9923.5824129971097</v>
      </c>
      <c r="I3494" s="92">
        <v>-100236.6869364599</v>
      </c>
      <c r="J3494" s="92">
        <v>16159.421304192365</v>
      </c>
      <c r="K3494" s="92">
        <v>40689.231119521079</v>
      </c>
      <c r="L3494" s="92">
        <v>1035.0396466081791</v>
      </c>
      <c r="M3494" s="92">
        <v>0</v>
      </c>
      <c r="N3494" s="92">
        <v>41724.270766129281</v>
      </c>
      <c r="O3494" s="92">
        <v>30182.047999765087</v>
      </c>
      <c r="P3494" s="92">
        <v>6666.6259927311621</v>
      </c>
      <c r="Q3494" s="92">
        <v>0</v>
      </c>
      <c r="R3494" s="92">
        <v>0</v>
      </c>
      <c r="S3494" s="92">
        <v>36848.673992496275</v>
      </c>
      <c r="T3494" s="92">
        <v>62.317969673405521</v>
      </c>
      <c r="U3494" s="92">
        <v>8286.091096394417</v>
      </c>
      <c r="V3494" s="92">
        <v>0</v>
      </c>
      <c r="W3494" s="92">
        <v>0</v>
      </c>
      <c r="X3494" s="92">
        <v>8348.4090660678066</v>
      </c>
      <c r="Y3494" s="92">
        <v>5577.1324091162815</v>
      </c>
      <c r="Z3494" s="92">
        <v>41.309987321416678</v>
      </c>
      <c r="AA3494" s="92">
        <v>5618.4423964377038</v>
      </c>
      <c r="AB3494" s="92">
        <v>201.78383362377852</v>
      </c>
      <c r="AC3494" s="92">
        <v>1025.4686346346509</v>
      </c>
      <c r="AD3494" s="92">
        <v>233.7993558756913</v>
      </c>
    </row>
    <row r="3495" spans="2:30" hidden="1" outlineLevel="1" x14ac:dyDescent="0.2">
      <c r="D3495" s="86"/>
      <c r="E3495" s="93"/>
      <c r="G3495" s="86" t="s">
        <v>683</v>
      </c>
      <c r="H3495" s="92">
        <v>-12405.386168613324</v>
      </c>
      <c r="I3495" s="92">
        <v>-60261.809671918207</v>
      </c>
      <c r="J3495" s="92">
        <v>9240.1970638886232</v>
      </c>
      <c r="K3495" s="92">
        <v>19192.473542441716</v>
      </c>
      <c r="L3495" s="92">
        <v>0</v>
      </c>
      <c r="M3495" s="92">
        <v>0</v>
      </c>
      <c r="N3495" s="92">
        <v>19192.473542441716</v>
      </c>
      <c r="O3495" s="92">
        <v>12095.545169294475</v>
      </c>
      <c r="P3495" s="92">
        <v>0</v>
      </c>
      <c r="Q3495" s="92">
        <v>0</v>
      </c>
      <c r="R3495" s="92">
        <v>0</v>
      </c>
      <c r="S3495" s="92">
        <v>12095.545169294475</v>
      </c>
      <c r="T3495" s="92">
        <v>11.235884875212928</v>
      </c>
      <c r="U3495" s="92">
        <v>0</v>
      </c>
      <c r="V3495" s="92">
        <v>0</v>
      </c>
      <c r="W3495" s="92">
        <v>0</v>
      </c>
      <c r="X3495" s="92">
        <v>11.235884875212928</v>
      </c>
      <c r="Y3495" s="92">
        <v>2691.1839810406054</v>
      </c>
      <c r="Z3495" s="92">
        <v>0</v>
      </c>
      <c r="AA3495" s="92">
        <v>2691.1839810406054</v>
      </c>
      <c r="AB3495" s="92">
        <v>76.693938959452154</v>
      </c>
      <c r="AC3495" s="92">
        <v>3880.8184910319874</v>
      </c>
      <c r="AD3495" s="92">
        <v>668.27543177292068</v>
      </c>
    </row>
    <row r="3496" spans="2:30" hidden="1" outlineLevel="1" x14ac:dyDescent="0.2">
      <c r="D3496" s="86"/>
      <c r="E3496" s="93"/>
      <c r="G3496" s="86" t="s">
        <v>682</v>
      </c>
      <c r="H3496" s="92">
        <v>37058.49136649588</v>
      </c>
      <c r="I3496" s="92">
        <v>4230.9645855145372</v>
      </c>
      <c r="J3496" s="92">
        <v>2182.9312228561571</v>
      </c>
      <c r="K3496" s="92">
        <v>5731.1467612313008</v>
      </c>
      <c r="L3496" s="92">
        <v>142.53993170008201</v>
      </c>
      <c r="M3496" s="92">
        <v>-84.8442201014294</v>
      </c>
      <c r="N3496" s="92">
        <v>5788.8424728297859</v>
      </c>
      <c r="O3496" s="92">
        <v>5258.9832875058064</v>
      </c>
      <c r="P3496" s="92">
        <v>1104.2766041385673</v>
      </c>
      <c r="Q3496" s="92">
        <v>415.43834422003096</v>
      </c>
      <c r="R3496" s="92">
        <v>15.964682600489665</v>
      </c>
      <c r="S3496" s="92">
        <v>6794.66291846487</v>
      </c>
      <c r="T3496" s="92">
        <v>85.688447351397997</v>
      </c>
      <c r="U3496" s="92">
        <v>2218.0136359773983</v>
      </c>
      <c r="V3496" s="92">
        <v>12136.721145972222</v>
      </c>
      <c r="W3496" s="92">
        <v>1216.3840820324708</v>
      </c>
      <c r="X3496" s="92">
        <v>15656.807311333992</v>
      </c>
      <c r="Y3496" s="92">
        <v>1065.9684607694408</v>
      </c>
      <c r="Z3496" s="92">
        <v>12.215165813154709</v>
      </c>
      <c r="AA3496" s="92">
        <v>1078.1836265826082</v>
      </c>
      <c r="AB3496" s="92">
        <v>35.061072814888</v>
      </c>
      <c r="AC3496" s="92">
        <v>1084.415211576337</v>
      </c>
      <c r="AD3496" s="92">
        <v>206.62294452442146</v>
      </c>
    </row>
    <row r="3497" spans="2:30" hidden="1" outlineLevel="1" x14ac:dyDescent="0.2">
      <c r="D3497" s="86"/>
      <c r="E3497" s="93"/>
      <c r="G3497" s="86" t="s">
        <v>681</v>
      </c>
      <c r="H3497" s="92">
        <v>61770.744639917124</v>
      </c>
      <c r="I3497" s="92">
        <v>-24095.024070507519</v>
      </c>
      <c r="J3497" s="92">
        <v>14324.201528196261</v>
      </c>
      <c r="K3497" s="92">
        <v>2720.6121972800615</v>
      </c>
      <c r="L3497" s="92">
        <v>786.56929048333768</v>
      </c>
      <c r="M3497" s="92">
        <v>579.45860620031362</v>
      </c>
      <c r="N3497" s="92">
        <v>4086.6400939637078</v>
      </c>
      <c r="O3497" s="92">
        <v>813.71889642567521</v>
      </c>
      <c r="P3497" s="92">
        <v>293.29047015200968</v>
      </c>
      <c r="Q3497" s="92">
        <v>492.18666133971033</v>
      </c>
      <c r="R3497" s="92">
        <v>68.593358032740909</v>
      </c>
      <c r="S3497" s="92">
        <v>1667.789385950136</v>
      </c>
      <c r="T3497" s="92">
        <v>6.9294016057352706E-2</v>
      </c>
      <c r="U3497" s="92">
        <v>67.964602104294457</v>
      </c>
      <c r="V3497" s="92">
        <v>413.2716752573632</v>
      </c>
      <c r="W3497" s="92">
        <v>0.73790726860350886</v>
      </c>
      <c r="X3497" s="92">
        <v>482.04347864631961</v>
      </c>
      <c r="Y3497" s="92">
        <v>133.9014236759503</v>
      </c>
      <c r="Z3497" s="92">
        <v>1.0630196567114958</v>
      </c>
      <c r="AA3497" s="92">
        <v>134.96444333266209</v>
      </c>
      <c r="AB3497" s="92">
        <v>6.8100714051025388</v>
      </c>
      <c r="AC3497" s="92">
        <v>57241.456923166486</v>
      </c>
      <c r="AD3497" s="92">
        <v>7921.8627857640622</v>
      </c>
    </row>
    <row r="3498" spans="2:30" collapsed="1" x14ac:dyDescent="0.2">
      <c r="B3498" s="2" t="s">
        <v>325</v>
      </c>
      <c r="D3498" s="86"/>
      <c r="E3498" s="92">
        <v>4052.4109667879161</v>
      </c>
      <c r="G3498" s="86" t="s">
        <v>679</v>
      </c>
      <c r="H3498" s="92">
        <v>4052.4109667871085</v>
      </c>
      <c r="I3498" s="92">
        <v>-537408.31293063506</v>
      </c>
      <c r="J3498" s="92">
        <v>74557.570335799333</v>
      </c>
      <c r="K3498" s="92">
        <v>144195.10295946168</v>
      </c>
      <c r="L3498" s="92">
        <v>3801.1571659375618</v>
      </c>
      <c r="M3498" s="92">
        <v>1395.6609493902026</v>
      </c>
      <c r="N3498" s="92">
        <v>149391.92107478954</v>
      </c>
      <c r="O3498" s="92">
        <v>105182.31767190389</v>
      </c>
      <c r="P3498" s="92">
        <v>21230.961661089921</v>
      </c>
      <c r="Q3498" s="92">
        <v>5273.1451470666771</v>
      </c>
      <c r="R3498" s="92">
        <v>214.07882536496675</v>
      </c>
      <c r="S3498" s="92">
        <v>131900.50330542531</v>
      </c>
      <c r="T3498" s="92">
        <v>-298.49601159362851</v>
      </c>
      <c r="U3498" s="92">
        <v>20884.275030402772</v>
      </c>
      <c r="V3498" s="92">
        <v>80788.635185553372</v>
      </c>
      <c r="W3498" s="92">
        <v>-7078.8361528471351</v>
      </c>
      <c r="X3498" s="92">
        <v>94295.57805151552</v>
      </c>
      <c r="Y3498" s="92">
        <v>18077.937885011157</v>
      </c>
      <c r="Z3498" s="92">
        <v>68.851647819985601</v>
      </c>
      <c r="AA3498" s="92">
        <v>18146.789532831172</v>
      </c>
      <c r="AB3498" s="92">
        <v>736.36598502590709</v>
      </c>
      <c r="AC3498" s="92">
        <v>63369.86980822109</v>
      </c>
      <c r="AD3498" s="92">
        <v>9062.1258038173874</v>
      </c>
    </row>
    <row r="3499" spans="2:30" hidden="1" outlineLevel="1" x14ac:dyDescent="0.2">
      <c r="D3499" s="86"/>
      <c r="F3499" s="91" t="s">
        <v>219</v>
      </c>
      <c r="G3499" s="86" t="s">
        <v>687</v>
      </c>
      <c r="H3499" s="92">
        <v>18103.087965002582</v>
      </c>
      <c r="I3499" s="99">
        <v>8917.2732063052972</v>
      </c>
      <c r="J3499" s="99">
        <v>440.8126780021247</v>
      </c>
      <c r="K3499" s="99">
        <v>1614.6715762010483</v>
      </c>
      <c r="L3499" s="99">
        <v>50.82412849249603</v>
      </c>
      <c r="M3499" s="99">
        <v>4.7661241413334414</v>
      </c>
      <c r="N3499" s="99">
        <v>1670.2618288348779</v>
      </c>
      <c r="O3499" s="99">
        <v>1227.4015774551738</v>
      </c>
      <c r="P3499" s="99">
        <v>228.70067293382706</v>
      </c>
      <c r="Q3499" s="99">
        <v>103.3455756921566</v>
      </c>
      <c r="R3499" s="99">
        <v>4.6473350182642426</v>
      </c>
      <c r="S3499" s="99">
        <v>1564.0951610994216</v>
      </c>
      <c r="T3499" s="99">
        <v>42.876280891754078</v>
      </c>
      <c r="U3499" s="99">
        <v>701.66303145379868</v>
      </c>
      <c r="V3499" s="99">
        <v>3708.3088368728168</v>
      </c>
      <c r="W3499" s="99">
        <v>669.65911344984193</v>
      </c>
      <c r="X3499" s="99">
        <v>5122.5072626682113</v>
      </c>
      <c r="Y3499" s="99">
        <v>376.93307679502288</v>
      </c>
      <c r="Z3499" s="99">
        <v>6.3134849552930072</v>
      </c>
      <c r="AA3499" s="99">
        <v>383.24656175031589</v>
      </c>
      <c r="AB3499" s="99">
        <v>4.8912663423402583</v>
      </c>
      <c r="AC3499" s="99">
        <v>0</v>
      </c>
      <c r="AD3499" s="99">
        <v>0</v>
      </c>
    </row>
    <row r="3500" spans="2:30" hidden="1" outlineLevel="1" x14ac:dyDescent="0.2">
      <c r="D3500" s="86"/>
      <c r="F3500" s="91" t="s">
        <v>219</v>
      </c>
      <c r="G3500" s="86" t="s">
        <v>686</v>
      </c>
      <c r="H3500" s="92">
        <v>9595.0352013271222</v>
      </c>
      <c r="I3500" s="99">
        <v>4726.3511330089405</v>
      </c>
      <c r="J3500" s="99">
        <v>233.64042481583675</v>
      </c>
      <c r="K3500" s="99">
        <v>855.8114859841919</v>
      </c>
      <c r="L3500" s="99">
        <v>26.937907107617733</v>
      </c>
      <c r="M3500" s="99">
        <v>2.5261507317645546</v>
      </c>
      <c r="N3500" s="99">
        <v>885.27554382357425</v>
      </c>
      <c r="O3500" s="99">
        <v>650.5498600357239</v>
      </c>
      <c r="P3500" s="99">
        <v>121.21639201055264</v>
      </c>
      <c r="Q3500" s="99">
        <v>54.775430500291328</v>
      </c>
      <c r="R3500" s="99">
        <v>2.4631898811302753</v>
      </c>
      <c r="S3500" s="99">
        <v>829.00487242769816</v>
      </c>
      <c r="T3500" s="99">
        <v>22.725372889625188</v>
      </c>
      <c r="U3500" s="99">
        <v>371.8968553478017</v>
      </c>
      <c r="V3500" s="99">
        <v>1965.485330236146</v>
      </c>
      <c r="W3500" s="99">
        <v>354.93407416803808</v>
      </c>
      <c r="X3500" s="99">
        <v>2715.0416326416107</v>
      </c>
      <c r="Y3500" s="99">
        <v>199.78282972411483</v>
      </c>
      <c r="Z3500" s="99">
        <v>3.3462860317641359</v>
      </c>
      <c r="AA3500" s="99">
        <v>203.12911575587896</v>
      </c>
      <c r="AB3500" s="99">
        <v>2.592478853582957</v>
      </c>
      <c r="AC3500" s="99">
        <v>0</v>
      </c>
      <c r="AD3500" s="99">
        <v>0</v>
      </c>
    </row>
    <row r="3501" spans="2:30" hidden="1" outlineLevel="1" x14ac:dyDescent="0.2">
      <c r="D3501" s="86"/>
      <c r="F3501" s="91" t="s">
        <v>219</v>
      </c>
      <c r="G3501" s="86" t="s">
        <v>685</v>
      </c>
      <c r="H3501" s="92">
        <v>2107.7411773712233</v>
      </c>
      <c r="I3501" s="99">
        <v>1026.1905350225436</v>
      </c>
      <c r="J3501" s="99">
        <v>49.52529763678556</v>
      </c>
      <c r="K3501" s="99">
        <v>180.17061124421932</v>
      </c>
      <c r="L3501" s="99">
        <v>5.5653006627677479</v>
      </c>
      <c r="M3501" s="99">
        <v>0.69312876450731475</v>
      </c>
      <c r="N3501" s="99">
        <v>186.42904067149439</v>
      </c>
      <c r="O3501" s="99">
        <v>136.12171282834024</v>
      </c>
      <c r="P3501" s="99">
        <v>25.304867648426139</v>
      </c>
      <c r="Q3501" s="99">
        <v>15.056697768072819</v>
      </c>
      <c r="R3501" s="99">
        <v>0</v>
      </c>
      <c r="S3501" s="99">
        <v>176.4832782448392</v>
      </c>
      <c r="T3501" s="99">
        <v>4.7531364837662959</v>
      </c>
      <c r="U3501" s="99">
        <v>77.811558017150858</v>
      </c>
      <c r="V3501" s="99">
        <v>542.08846673964331</v>
      </c>
      <c r="W3501" s="99">
        <v>0</v>
      </c>
      <c r="X3501" s="99">
        <v>624.65316124056051</v>
      </c>
      <c r="Y3501" s="99">
        <v>40.968647528333662</v>
      </c>
      <c r="Z3501" s="99">
        <v>0.68294846733535242</v>
      </c>
      <c r="AA3501" s="99">
        <v>41.651595995669012</v>
      </c>
      <c r="AB3501" s="99">
        <v>0.54708048846694024</v>
      </c>
      <c r="AC3501" s="99">
        <v>1.8601906149266059</v>
      </c>
      <c r="AD3501" s="99">
        <v>0.40099745593775932</v>
      </c>
    </row>
    <row r="3502" spans="2:30" hidden="1" outlineLevel="1" x14ac:dyDescent="0.2">
      <c r="D3502" s="86"/>
      <c r="F3502" s="91" t="s">
        <v>219</v>
      </c>
      <c r="G3502" s="86" t="s">
        <v>684</v>
      </c>
      <c r="H3502" s="92">
        <v>9670.9854341760147</v>
      </c>
      <c r="I3502" s="99">
        <v>6463.5320382888012</v>
      </c>
      <c r="J3502" s="99">
        <v>304.67402699579446</v>
      </c>
      <c r="K3502" s="99">
        <v>1106.2900908908941</v>
      </c>
      <c r="L3502" s="99">
        <v>34.190120315503741</v>
      </c>
      <c r="M3502" s="99">
        <v>0</v>
      </c>
      <c r="N3502" s="99">
        <v>1140.4802112063978</v>
      </c>
      <c r="O3502" s="99">
        <v>829.52420519371299</v>
      </c>
      <c r="P3502" s="99">
        <v>154.49893903934526</v>
      </c>
      <c r="Q3502" s="99">
        <v>0</v>
      </c>
      <c r="R3502" s="99">
        <v>0</v>
      </c>
      <c r="S3502" s="99">
        <v>984.02314423305825</v>
      </c>
      <c r="T3502" s="99">
        <v>29.572026718247319</v>
      </c>
      <c r="U3502" s="99">
        <v>476.92987401994583</v>
      </c>
      <c r="V3502" s="99">
        <v>0</v>
      </c>
      <c r="W3502" s="99">
        <v>0</v>
      </c>
      <c r="X3502" s="99">
        <v>506.50190073819317</v>
      </c>
      <c r="Y3502" s="99">
        <v>250.13966916093912</v>
      </c>
      <c r="Z3502" s="99">
        <v>4.1733088565188314</v>
      </c>
      <c r="AA3502" s="99">
        <v>254.31297801745797</v>
      </c>
      <c r="AB3502" s="99">
        <v>3.3810794442771592</v>
      </c>
      <c r="AC3502" s="99">
        <v>11.583108444167836</v>
      </c>
      <c r="AD3502" s="99">
        <v>2.4969468078655694</v>
      </c>
    </row>
    <row r="3503" spans="2:30" hidden="1" outlineLevel="1" x14ac:dyDescent="0.2">
      <c r="D3503" s="86"/>
      <c r="F3503" s="91" t="s">
        <v>219</v>
      </c>
      <c r="G3503" s="86" t="s">
        <v>683</v>
      </c>
      <c r="H3503" s="92">
        <v>4976.5468194803034</v>
      </c>
      <c r="I3503" s="99">
        <v>3720.9712808996828</v>
      </c>
      <c r="J3503" s="99">
        <v>179.38921136058596</v>
      </c>
      <c r="K3503" s="99">
        <v>541.292008873452</v>
      </c>
      <c r="L3503" s="99">
        <v>0</v>
      </c>
      <c r="M3503" s="99">
        <v>0</v>
      </c>
      <c r="N3503" s="99">
        <v>541.292008873452</v>
      </c>
      <c r="O3503" s="99">
        <v>344.91337489150959</v>
      </c>
      <c r="P3503" s="99">
        <v>0</v>
      </c>
      <c r="Q3503" s="99">
        <v>0</v>
      </c>
      <c r="R3503" s="99">
        <v>0</v>
      </c>
      <c r="S3503" s="99">
        <v>344.91337489150959</v>
      </c>
      <c r="T3503" s="99">
        <v>9.3257340748828081</v>
      </c>
      <c r="U3503" s="99">
        <v>0</v>
      </c>
      <c r="V3503" s="99">
        <v>0</v>
      </c>
      <c r="W3503" s="99">
        <v>0</v>
      </c>
      <c r="X3503" s="99">
        <v>9.3257340748828081</v>
      </c>
      <c r="Y3503" s="99">
        <v>127.2192608843269</v>
      </c>
      <c r="Z3503" s="99">
        <v>0</v>
      </c>
      <c r="AA3503" s="99">
        <v>127.2192608843269</v>
      </c>
      <c r="AB3503" s="99">
        <v>1.3201583626875841</v>
      </c>
      <c r="AC3503" s="99">
        <v>44.824453945407683</v>
      </c>
      <c r="AD3503" s="99">
        <v>7.2913361877668112</v>
      </c>
    </row>
    <row r="3504" spans="2:30" hidden="1" outlineLevel="1" x14ac:dyDescent="0.2">
      <c r="D3504" s="86"/>
      <c r="F3504" s="91" t="s">
        <v>219</v>
      </c>
      <c r="G3504" s="86" t="s">
        <v>682</v>
      </c>
      <c r="H3504" s="92">
        <v>152.96352717660645</v>
      </c>
      <c r="I3504" s="99">
        <v>57.396058986237911</v>
      </c>
      <c r="J3504" s="99">
        <v>3.7196355038597098</v>
      </c>
      <c r="K3504" s="99">
        <v>12.47978033781575</v>
      </c>
      <c r="L3504" s="99">
        <v>0.39663575115003452</v>
      </c>
      <c r="M3504" s="99">
        <v>3.6565179500821492E-2</v>
      </c>
      <c r="N3504" s="99">
        <v>12.912981268466606</v>
      </c>
      <c r="O3504" s="99">
        <v>11.377989867591657</v>
      </c>
      <c r="P3504" s="99">
        <v>2.1092603899727438</v>
      </c>
      <c r="Q3504" s="99">
        <v>0.95839393272890494</v>
      </c>
      <c r="R3504" s="99">
        <v>4.4406356920291545E-2</v>
      </c>
      <c r="S3504" s="99">
        <v>14.490050547213597</v>
      </c>
      <c r="T3504" s="99">
        <v>0.43602613297376092</v>
      </c>
      <c r="U3504" s="99">
        <v>7.6559656931587359</v>
      </c>
      <c r="V3504" s="99">
        <v>43.467394610611571</v>
      </c>
      <c r="W3504" s="99">
        <v>8.246782097343317</v>
      </c>
      <c r="X3504" s="99">
        <v>59.806168534087377</v>
      </c>
      <c r="Y3504" s="99">
        <v>3.082640427222068</v>
      </c>
      <c r="Z3504" s="99">
        <v>5.0180471950130534E-2</v>
      </c>
      <c r="AA3504" s="99">
        <v>3.1328208991721986</v>
      </c>
      <c r="AB3504" s="99">
        <v>5.5972279923872034E-2</v>
      </c>
      <c r="AC3504" s="99">
        <v>1.2103256019227062</v>
      </c>
      <c r="AD3504" s="99">
        <v>0.23951355572241759</v>
      </c>
    </row>
    <row r="3505" spans="2:30" hidden="1" outlineLevel="1" x14ac:dyDescent="0.2">
      <c r="D3505" s="86"/>
      <c r="F3505" s="91" t="s">
        <v>219</v>
      </c>
      <c r="G3505" s="86" t="s">
        <v>681</v>
      </c>
      <c r="H3505" s="92">
        <v>2395.6398754661441</v>
      </c>
      <c r="I3505" s="99">
        <v>1120.2938084127802</v>
      </c>
      <c r="J3505" s="99">
        <v>293.49842906244982</v>
      </c>
      <c r="K3505" s="99">
        <v>83.315791402567825</v>
      </c>
      <c r="L3505" s="99">
        <v>26.893876786573355</v>
      </c>
      <c r="M3505" s="99">
        <v>4.3654178091894451</v>
      </c>
      <c r="N3505" s="99">
        <v>114.57508599833062</v>
      </c>
      <c r="O3505" s="99">
        <v>23.643808001829413</v>
      </c>
      <c r="P3505" s="99">
        <v>7.0012252506342714</v>
      </c>
      <c r="Q3505" s="99">
        <v>15.208320216702235</v>
      </c>
      <c r="R3505" s="99">
        <v>2.6724659994665778</v>
      </c>
      <c r="S3505" s="99">
        <v>48.525819468632491</v>
      </c>
      <c r="T3505" s="99">
        <v>0.16273227618913588</v>
      </c>
      <c r="U3505" s="99">
        <v>4.1536803650479674</v>
      </c>
      <c r="V3505" s="99">
        <v>22.365455761394575</v>
      </c>
      <c r="W3505" s="99">
        <v>4.0087432973573032</v>
      </c>
      <c r="X3505" s="99">
        <v>30.690611699988981</v>
      </c>
      <c r="Y3505" s="99">
        <v>6.5452053944264454</v>
      </c>
      <c r="Z3505" s="99">
        <v>0.11865073580791154</v>
      </c>
      <c r="AA3505" s="99">
        <v>6.6638561302343566</v>
      </c>
      <c r="AB3505" s="99">
        <v>0.12286412935284464</v>
      </c>
      <c r="AC3505" s="99">
        <v>696.04008826301697</v>
      </c>
      <c r="AD3505" s="99">
        <v>85.229312301357652</v>
      </c>
    </row>
    <row r="3506" spans="2:30" collapsed="1" x14ac:dyDescent="0.2">
      <c r="D3506" s="86" t="s">
        <v>324</v>
      </c>
      <c r="E3506" s="104">
        <v>47002</v>
      </c>
      <c r="F3506" s="102" t="s">
        <v>219</v>
      </c>
      <c r="G3506" s="86" t="s">
        <v>679</v>
      </c>
      <c r="H3506" s="92">
        <v>47002.000000000015</v>
      </c>
      <c r="I3506" s="99">
        <v>26032.008060924287</v>
      </c>
      <c r="J3506" s="99">
        <v>1505.2597033774371</v>
      </c>
      <c r="K3506" s="99">
        <v>4394.0313449341902</v>
      </c>
      <c r="L3506" s="99">
        <v>144.80796911610864</v>
      </c>
      <c r="M3506" s="99">
        <v>12.387386626295578</v>
      </c>
      <c r="N3506" s="99">
        <v>4551.2267006765942</v>
      </c>
      <c r="O3506" s="99">
        <v>3223.5325282738822</v>
      </c>
      <c r="P3506" s="99">
        <v>538.83135727275805</v>
      </c>
      <c r="Q3506" s="99">
        <v>189.34441810995187</v>
      </c>
      <c r="R3506" s="99">
        <v>9.8273972557813867</v>
      </c>
      <c r="S3506" s="99">
        <v>3961.5357009123732</v>
      </c>
      <c r="T3506" s="99">
        <v>109.85130946743858</v>
      </c>
      <c r="U3506" s="99">
        <v>1640.1109648969036</v>
      </c>
      <c r="V3506" s="99">
        <v>6281.7154842206119</v>
      </c>
      <c r="W3506" s="99">
        <v>1036.8487130125807</v>
      </c>
      <c r="X3506" s="99">
        <v>9068.5264715975354</v>
      </c>
      <c r="Y3506" s="99">
        <v>1004.6713299143859</v>
      </c>
      <c r="Z3506" s="99">
        <v>14.684859518669368</v>
      </c>
      <c r="AA3506" s="99">
        <v>1019.3561894330552</v>
      </c>
      <c r="AB3506" s="99">
        <v>12.910899900631613</v>
      </c>
      <c r="AC3506" s="99">
        <v>755.51816686944187</v>
      </c>
      <c r="AD3506" s="99">
        <v>95.658106308650218</v>
      </c>
    </row>
    <row r="3507" spans="2:30" hidden="1" outlineLevel="1" x14ac:dyDescent="0.2">
      <c r="D3507" s="86"/>
      <c r="F3507" s="91"/>
      <c r="G3507" s="86" t="s">
        <v>687</v>
      </c>
      <c r="H3507" s="93">
        <v>-85056.224516377843</v>
      </c>
      <c r="I3507" s="93">
        <v>-242091.91513237241</v>
      </c>
      <c r="J3507" s="93">
        <v>20503.223400425988</v>
      </c>
      <c r="K3507" s="93">
        <v>46827.272820132617</v>
      </c>
      <c r="L3507" s="93">
        <v>1124.4772132134444</v>
      </c>
      <c r="M3507" s="93">
        <v>352.19658483747952</v>
      </c>
      <c r="N3507" s="93">
        <v>48303.946618183472</v>
      </c>
      <c r="O3507" s="93">
        <v>35056.838514881652</v>
      </c>
      <c r="P3507" s="93">
        <v>8217.1399905839171</v>
      </c>
      <c r="Q3507" s="93">
        <v>2637.4840184788532</v>
      </c>
      <c r="R3507" s="93">
        <v>83.726661815616339</v>
      </c>
      <c r="S3507" s="93">
        <v>45995.189185760028</v>
      </c>
      <c r="T3507" s="93">
        <v>-352.75108349753532</v>
      </c>
      <c r="U3507" s="93">
        <v>5717.2584009331249</v>
      </c>
      <c r="V3507" s="93">
        <v>37969.085780598267</v>
      </c>
      <c r="W3507" s="93">
        <v>-6420.4408411317236</v>
      </c>
      <c r="X3507" s="93">
        <v>36913.152256902336</v>
      </c>
      <c r="Y3507" s="93">
        <v>5057.7173439416156</v>
      </c>
      <c r="Z3507" s="93">
        <v>0.79462705608806328</v>
      </c>
      <c r="AA3507" s="93">
        <v>5058.5119709977089</v>
      </c>
      <c r="AB3507" s="93">
        <v>261.66718372636274</v>
      </c>
      <c r="AC3507" s="93">
        <v>0</v>
      </c>
      <c r="AD3507" s="93">
        <v>0</v>
      </c>
    </row>
    <row r="3508" spans="2:30" hidden="1" outlineLevel="1" x14ac:dyDescent="0.2">
      <c r="D3508" s="86"/>
      <c r="F3508" s="91"/>
      <c r="G3508" s="86" t="s">
        <v>686</v>
      </c>
      <c r="H3508" s="93">
        <v>17846.669452612885</v>
      </c>
      <c r="I3508" s="93">
        <v>-82827.752862077934</v>
      </c>
      <c r="J3508" s="93">
        <v>10718.035920097467</v>
      </c>
      <c r="K3508" s="93">
        <v>26424.323008560117</v>
      </c>
      <c r="L3508" s="93">
        <v>666.47417111566654</v>
      </c>
      <c r="M3508" s="93">
        <v>422.78462277492298</v>
      </c>
      <c r="N3508" s="93">
        <v>27513.581802450695</v>
      </c>
      <c r="O3508" s="93">
        <v>19858.474015074185</v>
      </c>
      <c r="P3508" s="93">
        <v>4446.7507162118682</v>
      </c>
      <c r="Q3508" s="93">
        <v>1510.4953532394275</v>
      </c>
      <c r="R3508" s="93">
        <v>52.904647815515212</v>
      </c>
      <c r="S3508" s="93">
        <v>25868.624732341003</v>
      </c>
      <c r="T3508" s="93">
        <v>-27.812958717545687</v>
      </c>
      <c r="U3508" s="93">
        <v>4807.3313379055317</v>
      </c>
      <c r="V3508" s="93">
        <v>28994.275645855752</v>
      </c>
      <c r="W3508" s="93">
        <v>-850.92411339860882</v>
      </c>
      <c r="X3508" s="93">
        <v>32922.869911645124</v>
      </c>
      <c r="Y3508" s="93">
        <v>3495.9732100034985</v>
      </c>
      <c r="Z3508" s="93">
        <v>20.084410827903369</v>
      </c>
      <c r="AA3508" s="93">
        <v>3516.0576208314014</v>
      </c>
      <c r="AB3508" s="93">
        <v>135.2523273252441</v>
      </c>
      <c r="AC3508" s="93">
        <v>0</v>
      </c>
      <c r="AD3508" s="93">
        <v>0</v>
      </c>
    </row>
    <row r="3509" spans="2:30" hidden="1" outlineLevel="1" x14ac:dyDescent="0.2">
      <c r="D3509" s="86"/>
      <c r="F3509" s="91"/>
      <c r="G3509" s="86" t="s">
        <v>685</v>
      </c>
      <c r="H3509" s="93">
        <v>4720.3981234557386</v>
      </c>
      <c r="I3509" s="93">
        <v>-17456.273968476475</v>
      </c>
      <c r="J3509" s="93">
        <v>2153.5382965973481</v>
      </c>
      <c r="K3509" s="93">
        <v>5260.6971837242982</v>
      </c>
      <c r="L3509" s="93">
        <v>129.38424907973393</v>
      </c>
      <c r="M3509" s="93">
        <v>134.0507593165232</v>
      </c>
      <c r="N3509" s="93">
        <v>5524.1321921205554</v>
      </c>
      <c r="O3509" s="93">
        <v>3930.7829392760814</v>
      </c>
      <c r="P3509" s="93">
        <v>878.09981986517619</v>
      </c>
      <c r="Q3509" s="93">
        <v>390.71847374919463</v>
      </c>
      <c r="R3509" s="93">
        <v>0</v>
      </c>
      <c r="S3509" s="93">
        <v>5199.6012328904499</v>
      </c>
      <c r="T3509" s="93">
        <v>-6.8887750294844086</v>
      </c>
      <c r="U3509" s="93">
        <v>938.98740190681485</v>
      </c>
      <c r="V3509" s="93">
        <v>7491.163571717866</v>
      </c>
      <c r="W3509" s="93">
        <v>0</v>
      </c>
      <c r="X3509" s="93">
        <v>8423.2621985951955</v>
      </c>
      <c r="Y3509" s="93">
        <v>673.74561051124192</v>
      </c>
      <c r="Z3509" s="93">
        <v>3.7271565991025684</v>
      </c>
      <c r="AA3509" s="93">
        <v>677.47276711034465</v>
      </c>
      <c r="AB3509" s="93">
        <v>27.128382855469123</v>
      </c>
      <c r="AC3509" s="93">
        <v>139.5707384266033</v>
      </c>
      <c r="AD3509" s="93">
        <v>31.966283336239208</v>
      </c>
    </row>
    <row r="3510" spans="2:30" hidden="1" outlineLevel="1" x14ac:dyDescent="0.2">
      <c r="D3510" s="86"/>
      <c r="F3510" s="91"/>
      <c r="G3510" s="86" t="s">
        <v>684</v>
      </c>
      <c r="H3510" s="93">
        <v>19594.567847173123</v>
      </c>
      <c r="I3510" s="93">
        <v>-93773.154898171095</v>
      </c>
      <c r="J3510" s="93">
        <v>16464.09533118816</v>
      </c>
      <c r="K3510" s="93">
        <v>41795.521210411971</v>
      </c>
      <c r="L3510" s="93">
        <v>1069.2297669236827</v>
      </c>
      <c r="M3510" s="93">
        <v>0</v>
      </c>
      <c r="N3510" s="93">
        <v>42864.75097733568</v>
      </c>
      <c r="O3510" s="93">
        <v>31011.5722049588</v>
      </c>
      <c r="P3510" s="93">
        <v>6821.1249317705078</v>
      </c>
      <c r="Q3510" s="93">
        <v>0</v>
      </c>
      <c r="R3510" s="93">
        <v>0</v>
      </c>
      <c r="S3510" s="93">
        <v>37832.69713672933</v>
      </c>
      <c r="T3510" s="93">
        <v>91.889996391652843</v>
      </c>
      <c r="U3510" s="93">
        <v>8763.0209704143635</v>
      </c>
      <c r="V3510" s="93">
        <v>0</v>
      </c>
      <c r="W3510" s="93">
        <v>0</v>
      </c>
      <c r="X3510" s="93">
        <v>8854.9109668059991</v>
      </c>
      <c r="Y3510" s="93">
        <v>5827.2720782772203</v>
      </c>
      <c r="Z3510" s="93">
        <v>45.483296177935507</v>
      </c>
      <c r="AA3510" s="93">
        <v>5872.7553744551615</v>
      </c>
      <c r="AB3510" s="93">
        <v>205.16491306805568</v>
      </c>
      <c r="AC3510" s="93">
        <v>1037.0517430788188</v>
      </c>
      <c r="AD3510" s="93">
        <v>236.29630268355686</v>
      </c>
    </row>
    <row r="3511" spans="2:30" hidden="1" outlineLevel="1" x14ac:dyDescent="0.2">
      <c r="D3511" s="86"/>
      <c r="F3511" s="91"/>
      <c r="G3511" s="86" t="s">
        <v>683</v>
      </c>
      <c r="H3511" s="93">
        <v>-7428.8393491330207</v>
      </c>
      <c r="I3511" s="93">
        <v>-56540.838391018522</v>
      </c>
      <c r="J3511" s="93">
        <v>9419.5862752492085</v>
      </c>
      <c r="K3511" s="93">
        <v>19733.765551315169</v>
      </c>
      <c r="L3511" s="93">
        <v>0</v>
      </c>
      <c r="M3511" s="93">
        <v>0</v>
      </c>
      <c r="N3511" s="93">
        <v>19733.765551315169</v>
      </c>
      <c r="O3511" s="93">
        <v>12440.458544185985</v>
      </c>
      <c r="P3511" s="93">
        <v>0</v>
      </c>
      <c r="Q3511" s="93">
        <v>0</v>
      </c>
      <c r="R3511" s="93">
        <v>0</v>
      </c>
      <c r="S3511" s="93">
        <v>12440.458544185985</v>
      </c>
      <c r="T3511" s="93">
        <v>20.561618950095735</v>
      </c>
      <c r="U3511" s="93">
        <v>0</v>
      </c>
      <c r="V3511" s="93">
        <v>0</v>
      </c>
      <c r="W3511" s="93">
        <v>0</v>
      </c>
      <c r="X3511" s="93">
        <v>20.561618950095735</v>
      </c>
      <c r="Y3511" s="93">
        <v>2818.4032419249324</v>
      </c>
      <c r="Z3511" s="93">
        <v>0</v>
      </c>
      <c r="AA3511" s="93">
        <v>2818.4032419249324</v>
      </c>
      <c r="AB3511" s="93">
        <v>78.014097322139733</v>
      </c>
      <c r="AC3511" s="93">
        <v>3925.642944977395</v>
      </c>
      <c r="AD3511" s="93">
        <v>675.56676796068746</v>
      </c>
    </row>
    <row r="3512" spans="2:30" hidden="1" outlineLevel="1" x14ac:dyDescent="0.2">
      <c r="D3512" s="86"/>
      <c r="F3512" s="91"/>
      <c r="G3512" s="86" t="s">
        <v>682</v>
      </c>
      <c r="H3512" s="93">
        <v>37211.45489367249</v>
      </c>
      <c r="I3512" s="93">
        <v>4288.3606445007754</v>
      </c>
      <c r="J3512" s="93">
        <v>2186.6508583600166</v>
      </c>
      <c r="K3512" s="93">
        <v>5743.6265415691169</v>
      </c>
      <c r="L3512" s="93">
        <v>142.93656745123204</v>
      </c>
      <c r="M3512" s="93">
        <v>-84.807654921928574</v>
      </c>
      <c r="N3512" s="93">
        <v>5801.7554540982528</v>
      </c>
      <c r="O3512" s="93">
        <v>5270.3612773733985</v>
      </c>
      <c r="P3512" s="93">
        <v>1106.38586452854</v>
      </c>
      <c r="Q3512" s="93">
        <v>416.39673815275984</v>
      </c>
      <c r="R3512" s="93">
        <v>16.009088957409958</v>
      </c>
      <c r="S3512" s="93">
        <v>6809.1529690120833</v>
      </c>
      <c r="T3512" s="93">
        <v>86.124473484371762</v>
      </c>
      <c r="U3512" s="93">
        <v>2225.6696016705569</v>
      </c>
      <c r="V3512" s="93">
        <v>12180.188540582834</v>
      </c>
      <c r="W3512" s="93">
        <v>1224.6308641298142</v>
      </c>
      <c r="X3512" s="93">
        <v>15716.61347986808</v>
      </c>
      <c r="Y3512" s="93">
        <v>1069.0511011966628</v>
      </c>
      <c r="Z3512" s="93">
        <v>12.265346285104838</v>
      </c>
      <c r="AA3512" s="93">
        <v>1081.3164474817804</v>
      </c>
      <c r="AB3512" s="93">
        <v>35.117045094811871</v>
      </c>
      <c r="AC3512" s="93">
        <v>1085.6255371782597</v>
      </c>
      <c r="AD3512" s="93">
        <v>206.86245808014388</v>
      </c>
    </row>
    <row r="3513" spans="2:30" hidden="1" outlineLevel="1" x14ac:dyDescent="0.2">
      <c r="D3513" s="86"/>
      <c r="F3513" s="91"/>
      <c r="G3513" s="86" t="s">
        <v>681</v>
      </c>
      <c r="H3513" s="93">
        <v>64166.384515383266</v>
      </c>
      <c r="I3513" s="93">
        <v>-22974.730262094738</v>
      </c>
      <c r="J3513" s="93">
        <v>14617.699957258712</v>
      </c>
      <c r="K3513" s="93">
        <v>2803.9279886826293</v>
      </c>
      <c r="L3513" s="93">
        <v>813.46316726991108</v>
      </c>
      <c r="M3513" s="93">
        <v>583.82402400950309</v>
      </c>
      <c r="N3513" s="93">
        <v>4201.2151799620387</v>
      </c>
      <c r="O3513" s="93">
        <v>837.36270442750458</v>
      </c>
      <c r="P3513" s="93">
        <v>300.29169540264394</v>
      </c>
      <c r="Q3513" s="93">
        <v>507.39498155641257</v>
      </c>
      <c r="R3513" s="93">
        <v>71.26582403220749</v>
      </c>
      <c r="S3513" s="93">
        <v>1716.3152054187685</v>
      </c>
      <c r="T3513" s="93">
        <v>0.23202629224648857</v>
      </c>
      <c r="U3513" s="93">
        <v>72.118282469342418</v>
      </c>
      <c r="V3513" s="93">
        <v>435.63713101875777</v>
      </c>
      <c r="W3513" s="93">
        <v>4.7466505659608123</v>
      </c>
      <c r="X3513" s="93">
        <v>512.73409034630856</v>
      </c>
      <c r="Y3513" s="93">
        <v>140.44662907037673</v>
      </c>
      <c r="Z3513" s="93">
        <v>1.1816703925194074</v>
      </c>
      <c r="AA3513" s="93">
        <v>141.62829946289645</v>
      </c>
      <c r="AB3513" s="93">
        <v>6.9329355344553836</v>
      </c>
      <c r="AC3513" s="93">
        <v>57937.497011429507</v>
      </c>
      <c r="AD3513" s="93">
        <v>8007.09209806542</v>
      </c>
    </row>
    <row r="3514" spans="2:30" collapsed="1" x14ac:dyDescent="0.2">
      <c r="B3514" s="2" t="s">
        <v>323</v>
      </c>
      <c r="E3514" s="93">
        <v>51054.410966787917</v>
      </c>
      <c r="F3514" s="91"/>
      <c r="G3514" s="86" t="s">
        <v>679</v>
      </c>
      <c r="H3514" s="93">
        <v>51054.410966787123</v>
      </c>
      <c r="I3514" s="93">
        <v>-511376.30486971076</v>
      </c>
      <c r="J3514" s="93">
        <v>76062.83003917677</v>
      </c>
      <c r="K3514" s="93">
        <v>148589.13430439588</v>
      </c>
      <c r="L3514" s="93">
        <v>3945.9651350536706</v>
      </c>
      <c r="M3514" s="93">
        <v>1408.0483360164983</v>
      </c>
      <c r="N3514" s="93">
        <v>153943.14777546615</v>
      </c>
      <c r="O3514" s="93">
        <v>108405.85020017777</v>
      </c>
      <c r="P3514" s="93">
        <v>21769.793018362678</v>
      </c>
      <c r="Q3514" s="93">
        <v>5462.4895651766292</v>
      </c>
      <c r="R3514" s="93">
        <v>223.90622262074814</v>
      </c>
      <c r="S3514" s="93">
        <v>135862.0390063377</v>
      </c>
      <c r="T3514" s="93">
        <v>-188.64470212618994</v>
      </c>
      <c r="U3514" s="93">
        <v>22524.385995299675</v>
      </c>
      <c r="V3514" s="93">
        <v>87070.350669773979</v>
      </c>
      <c r="W3514" s="93">
        <v>-6041.9874398345546</v>
      </c>
      <c r="X3514" s="93">
        <v>103364.10452311306</v>
      </c>
      <c r="Y3514" s="93">
        <v>19082.609214925542</v>
      </c>
      <c r="Z3514" s="93">
        <v>83.536507338654971</v>
      </c>
      <c r="AA3514" s="93">
        <v>19166.145722264228</v>
      </c>
      <c r="AB3514" s="93">
        <v>749.27688492653874</v>
      </c>
      <c r="AC3514" s="93">
        <v>64125.387975090533</v>
      </c>
      <c r="AD3514" s="93">
        <v>9157.7839101260379</v>
      </c>
    </row>
    <row r="3515" spans="2:30" x14ac:dyDescent="0.2">
      <c r="B3515" s="86"/>
      <c r="D3515" s="86" t="s">
        <v>322</v>
      </c>
      <c r="E3515" s="114">
        <v>7.7499999999999999E-2</v>
      </c>
    </row>
    <row r="3516" spans="2:30" hidden="1" outlineLevel="1" x14ac:dyDescent="0.2">
      <c r="D3516" s="86"/>
      <c r="E3516" s="93"/>
      <c r="G3516" s="86" t="s">
        <v>687</v>
      </c>
      <c r="H3516" s="92">
        <v>-6591.857400019283</v>
      </c>
      <c r="I3516" s="92">
        <v>-18762.123422758861</v>
      </c>
      <c r="J3516" s="92">
        <v>1588.999813533014</v>
      </c>
      <c r="K3516" s="92">
        <v>3629.113643560278</v>
      </c>
      <c r="L3516" s="92">
        <v>87.146984024041942</v>
      </c>
      <c r="M3516" s="92">
        <v>27.295235324904663</v>
      </c>
      <c r="N3516" s="92">
        <v>3743.5558629092193</v>
      </c>
      <c r="O3516" s="92">
        <v>2716.9049849033281</v>
      </c>
      <c r="P3516" s="92">
        <v>636.82834927025363</v>
      </c>
      <c r="Q3516" s="92">
        <v>204.40501143211111</v>
      </c>
      <c r="R3516" s="92">
        <v>6.4888162907102664</v>
      </c>
      <c r="S3516" s="92">
        <v>3564.627161896402</v>
      </c>
      <c r="T3516" s="92">
        <v>-27.338208971058986</v>
      </c>
      <c r="U3516" s="92">
        <v>443.08752607231719</v>
      </c>
      <c r="V3516" s="92">
        <v>2942.6041479963656</v>
      </c>
      <c r="W3516" s="92">
        <v>-497.58416518770855</v>
      </c>
      <c r="X3516" s="92">
        <v>2860.7692999099309</v>
      </c>
      <c r="Y3516" s="92">
        <v>391.97309415547522</v>
      </c>
      <c r="Z3516" s="92">
        <v>6.1583596846824906E-2</v>
      </c>
      <c r="AA3516" s="92">
        <v>392.03467775232241</v>
      </c>
      <c r="AB3516" s="92">
        <v>20.279206738793111</v>
      </c>
      <c r="AC3516" s="92">
        <v>0</v>
      </c>
      <c r="AD3516" s="92">
        <v>0</v>
      </c>
    </row>
    <row r="3517" spans="2:30" hidden="1" outlineLevel="1" x14ac:dyDescent="0.2">
      <c r="D3517" s="86"/>
      <c r="E3517" s="93"/>
      <c r="G3517" s="86" t="s">
        <v>686</v>
      </c>
      <c r="H3517" s="92">
        <v>1383.1168825774985</v>
      </c>
      <c r="I3517" s="92">
        <v>-6419.1508468110396</v>
      </c>
      <c r="J3517" s="92">
        <v>830.64778380755365</v>
      </c>
      <c r="K3517" s="92">
        <v>2047.8850331634092</v>
      </c>
      <c r="L3517" s="92">
        <v>51.651748261464157</v>
      </c>
      <c r="M3517" s="92">
        <v>32.765808265056528</v>
      </c>
      <c r="N3517" s="92">
        <v>2132.3025896899289</v>
      </c>
      <c r="O3517" s="92">
        <v>1539.0317361682494</v>
      </c>
      <c r="P3517" s="92">
        <v>344.62318050641977</v>
      </c>
      <c r="Q3517" s="92">
        <v>117.06338987605562</v>
      </c>
      <c r="R3517" s="92">
        <v>4.1001102057024292</v>
      </c>
      <c r="S3517" s="92">
        <v>2004.8184167564277</v>
      </c>
      <c r="T3517" s="92">
        <v>-2.1555043006097909</v>
      </c>
      <c r="U3517" s="92">
        <v>372.56817868767871</v>
      </c>
      <c r="V3517" s="92">
        <v>2247.0563625538207</v>
      </c>
      <c r="W3517" s="92">
        <v>-65.946618788392186</v>
      </c>
      <c r="X3517" s="92">
        <v>2551.5224181524973</v>
      </c>
      <c r="Y3517" s="92">
        <v>270.93792377527114</v>
      </c>
      <c r="Z3517" s="92">
        <v>1.556541839162511</v>
      </c>
      <c r="AA3517" s="92">
        <v>272.49446561443364</v>
      </c>
      <c r="AB3517" s="92">
        <v>10.482055367706417</v>
      </c>
      <c r="AC3517" s="92">
        <v>0</v>
      </c>
      <c r="AD3517" s="92">
        <v>0</v>
      </c>
    </row>
    <row r="3518" spans="2:30" hidden="1" outlineLevel="1" x14ac:dyDescent="0.2">
      <c r="D3518" s="86"/>
      <c r="E3518" s="93"/>
      <c r="G3518" s="86" t="s">
        <v>685</v>
      </c>
      <c r="H3518" s="92">
        <v>365.83085456781976</v>
      </c>
      <c r="I3518" s="92">
        <v>-1352.8612325569268</v>
      </c>
      <c r="J3518" s="92">
        <v>166.89921798629447</v>
      </c>
      <c r="K3518" s="92">
        <v>407.70403173863309</v>
      </c>
      <c r="L3518" s="92">
        <v>10.02727930367938</v>
      </c>
      <c r="M3518" s="92">
        <v>10.388933847030549</v>
      </c>
      <c r="N3518" s="92">
        <v>428.12024488934304</v>
      </c>
      <c r="O3518" s="92">
        <v>304.63567779389632</v>
      </c>
      <c r="P3518" s="92">
        <v>68.052736039551149</v>
      </c>
      <c r="Q3518" s="92">
        <v>30.280681715562583</v>
      </c>
      <c r="R3518" s="92">
        <v>0</v>
      </c>
      <c r="S3518" s="92">
        <v>402.96909554900986</v>
      </c>
      <c r="T3518" s="92">
        <v>-0.53388006478504169</v>
      </c>
      <c r="U3518" s="92">
        <v>72.771523647778153</v>
      </c>
      <c r="V3518" s="92">
        <v>580.56517680813465</v>
      </c>
      <c r="W3518" s="92">
        <v>0</v>
      </c>
      <c r="X3518" s="92">
        <v>652.80282039112763</v>
      </c>
      <c r="Y3518" s="92">
        <v>52.215284814621249</v>
      </c>
      <c r="Z3518" s="92">
        <v>0.28885463643044906</v>
      </c>
      <c r="AA3518" s="92">
        <v>52.504139451051707</v>
      </c>
      <c r="AB3518" s="92">
        <v>2.102449671298857</v>
      </c>
      <c r="AC3518" s="92">
        <v>10.816732228061756</v>
      </c>
      <c r="AD3518" s="92">
        <v>2.4773869585585384</v>
      </c>
    </row>
    <row r="3519" spans="2:30" hidden="1" outlineLevel="1" x14ac:dyDescent="0.2">
      <c r="D3519" s="86"/>
      <c r="E3519" s="93"/>
      <c r="G3519" s="86" t="s">
        <v>684</v>
      </c>
      <c r="H3519" s="92">
        <v>1518.5790081559169</v>
      </c>
      <c r="I3519" s="92">
        <v>-7267.4195046082596</v>
      </c>
      <c r="J3519" s="92">
        <v>1275.9673881670824</v>
      </c>
      <c r="K3519" s="92">
        <v>3239.1528938069278</v>
      </c>
      <c r="L3519" s="92">
        <v>82.865306936585412</v>
      </c>
      <c r="M3519" s="92">
        <v>0</v>
      </c>
      <c r="N3519" s="92">
        <v>3322.0182007435151</v>
      </c>
      <c r="O3519" s="92">
        <v>2403.3968458843069</v>
      </c>
      <c r="P3519" s="92">
        <v>528.63718221221438</v>
      </c>
      <c r="Q3519" s="92">
        <v>0</v>
      </c>
      <c r="R3519" s="92">
        <v>0</v>
      </c>
      <c r="S3519" s="92">
        <v>2932.0340280965229</v>
      </c>
      <c r="T3519" s="92">
        <v>7.1214747203530955</v>
      </c>
      <c r="U3519" s="92">
        <v>679.13412520711313</v>
      </c>
      <c r="V3519" s="92">
        <v>0</v>
      </c>
      <c r="W3519" s="92">
        <v>0</v>
      </c>
      <c r="X3519" s="92">
        <v>686.25559992746491</v>
      </c>
      <c r="Y3519" s="92">
        <v>451.61358606648457</v>
      </c>
      <c r="Z3519" s="92">
        <v>3.5249554537900019</v>
      </c>
      <c r="AA3519" s="92">
        <v>455.138541520275</v>
      </c>
      <c r="AB3519" s="92">
        <v>15.900280762774315</v>
      </c>
      <c r="AC3519" s="92">
        <v>80.37151008860846</v>
      </c>
      <c r="AD3519" s="92">
        <v>18.312963457975656</v>
      </c>
    </row>
    <row r="3520" spans="2:30" hidden="1" outlineLevel="1" x14ac:dyDescent="0.2">
      <c r="D3520" s="86"/>
      <c r="E3520" s="93"/>
      <c r="G3520" s="86" t="s">
        <v>683</v>
      </c>
      <c r="H3520" s="92">
        <v>-575.73504955780913</v>
      </c>
      <c r="I3520" s="92">
        <v>-4381.9149753039355</v>
      </c>
      <c r="J3520" s="92">
        <v>730.01793633181364</v>
      </c>
      <c r="K3520" s="92">
        <v>1529.3668302269257</v>
      </c>
      <c r="L3520" s="92">
        <v>0</v>
      </c>
      <c r="M3520" s="92">
        <v>0</v>
      </c>
      <c r="N3520" s="92">
        <v>1529.3668302269257</v>
      </c>
      <c r="O3520" s="92">
        <v>964.13553717441391</v>
      </c>
      <c r="P3520" s="92">
        <v>0</v>
      </c>
      <c r="Q3520" s="92">
        <v>0</v>
      </c>
      <c r="R3520" s="92">
        <v>0</v>
      </c>
      <c r="S3520" s="92">
        <v>964.13553717441391</v>
      </c>
      <c r="T3520" s="92">
        <v>1.5935254686324194</v>
      </c>
      <c r="U3520" s="92">
        <v>0</v>
      </c>
      <c r="V3520" s="92">
        <v>0</v>
      </c>
      <c r="W3520" s="92">
        <v>0</v>
      </c>
      <c r="X3520" s="92">
        <v>1.5935254686324194</v>
      </c>
      <c r="Y3520" s="92">
        <v>218.42625124918226</v>
      </c>
      <c r="Z3520" s="92">
        <v>0</v>
      </c>
      <c r="AA3520" s="92">
        <v>218.42625124918226</v>
      </c>
      <c r="AB3520" s="92">
        <v>6.0460925424658294</v>
      </c>
      <c r="AC3520" s="92">
        <v>304.23732823574812</v>
      </c>
      <c r="AD3520" s="92">
        <v>52.356424516953275</v>
      </c>
    </row>
    <row r="3521" spans="2:30" hidden="1" outlineLevel="1" x14ac:dyDescent="0.2">
      <c r="D3521" s="86"/>
      <c r="E3521" s="93"/>
      <c r="G3521" s="86" t="s">
        <v>682</v>
      </c>
      <c r="H3521" s="92">
        <v>2883.8877542596179</v>
      </c>
      <c r="I3521" s="92">
        <v>332.34794994881008</v>
      </c>
      <c r="J3521" s="92">
        <v>169.4654415229013</v>
      </c>
      <c r="K3521" s="92">
        <v>445.13105697160654</v>
      </c>
      <c r="L3521" s="92">
        <v>11.077583977470482</v>
      </c>
      <c r="M3521" s="92">
        <v>-6.5725932564494647</v>
      </c>
      <c r="N3521" s="92">
        <v>449.63604769261457</v>
      </c>
      <c r="O3521" s="92">
        <v>408.4529989964384</v>
      </c>
      <c r="P3521" s="92">
        <v>85.744904500961852</v>
      </c>
      <c r="Q3521" s="92">
        <v>32.270747206838884</v>
      </c>
      <c r="R3521" s="92">
        <v>1.2407043941992717</v>
      </c>
      <c r="S3521" s="92">
        <v>527.7093550984365</v>
      </c>
      <c r="T3521" s="92">
        <v>6.6746466950388115</v>
      </c>
      <c r="U3521" s="92">
        <v>172.48939412946817</v>
      </c>
      <c r="V3521" s="92">
        <v>943.9646118951697</v>
      </c>
      <c r="W3521" s="92">
        <v>94.908891970060594</v>
      </c>
      <c r="X3521" s="92">
        <v>1218.0375446897763</v>
      </c>
      <c r="Y3521" s="92">
        <v>82.851460342741362</v>
      </c>
      <c r="Z3521" s="92">
        <v>0.95056433709562493</v>
      </c>
      <c r="AA3521" s="92">
        <v>83.802024679837984</v>
      </c>
      <c r="AB3521" s="92">
        <v>2.7215709948479199</v>
      </c>
      <c r="AC3521" s="92">
        <v>84.135979131315125</v>
      </c>
      <c r="AD3521" s="92">
        <v>16.03184050121115</v>
      </c>
    </row>
    <row r="3522" spans="2:30" hidden="1" outlineLevel="1" x14ac:dyDescent="0.2">
      <c r="D3522" s="86"/>
      <c r="E3522" s="93"/>
      <c r="G3522" s="86" t="s">
        <v>681</v>
      </c>
      <c r="H3522" s="92">
        <v>4972.8947999422035</v>
      </c>
      <c r="I3522" s="92">
        <v>-1780.5415953123422</v>
      </c>
      <c r="J3522" s="92">
        <v>1132.8717466875501</v>
      </c>
      <c r="K3522" s="92">
        <v>217.30441912290377</v>
      </c>
      <c r="L3522" s="92">
        <v>63.043395463418108</v>
      </c>
      <c r="M3522" s="92">
        <v>45.246361860736492</v>
      </c>
      <c r="N3522" s="92">
        <v>325.59417644705798</v>
      </c>
      <c r="O3522" s="92">
        <v>64.89560959313161</v>
      </c>
      <c r="P3522" s="92">
        <v>23.272606393704905</v>
      </c>
      <c r="Q3522" s="92">
        <v>39.323111070621977</v>
      </c>
      <c r="R3522" s="92">
        <v>5.5231013624960807</v>
      </c>
      <c r="S3522" s="92">
        <v>133.01442841995456</v>
      </c>
      <c r="T3522" s="92">
        <v>1.7982037649102865E-2</v>
      </c>
      <c r="U3522" s="92">
        <v>5.5891668913740373</v>
      </c>
      <c r="V3522" s="92">
        <v>33.761877653953725</v>
      </c>
      <c r="W3522" s="92">
        <v>0.36786541886196295</v>
      </c>
      <c r="X3522" s="92">
        <v>39.73689200183891</v>
      </c>
      <c r="Y3522" s="92">
        <v>10.884613752954197</v>
      </c>
      <c r="Z3522" s="92">
        <v>9.1579455420254072E-2</v>
      </c>
      <c r="AA3522" s="92">
        <v>10.976193208374475</v>
      </c>
      <c r="AB3522" s="92">
        <v>0.53730250392029222</v>
      </c>
      <c r="AC3522" s="92">
        <v>4490.1560183857864</v>
      </c>
      <c r="AD3522" s="92">
        <v>620.54963760007001</v>
      </c>
    </row>
    <row r="3523" spans="2:30" collapsed="1" x14ac:dyDescent="0.2">
      <c r="B3523" s="2" t="s">
        <v>321</v>
      </c>
      <c r="D3523" s="86"/>
      <c r="E3523" s="101">
        <v>3956.7168499260633</v>
      </c>
      <c r="G3523" s="86" t="s">
        <v>679</v>
      </c>
      <c r="H3523" s="92">
        <v>3956.7168499260019</v>
      </c>
      <c r="I3523" s="92">
        <v>-39631.66362740258</v>
      </c>
      <c r="J3523" s="92">
        <v>5894.8693280361995</v>
      </c>
      <c r="K3523" s="92">
        <v>11515.65790859068</v>
      </c>
      <c r="L3523" s="92">
        <v>305.81229796665946</v>
      </c>
      <c r="M3523" s="92">
        <v>109.12374604127862</v>
      </c>
      <c r="N3523" s="92">
        <v>11930.593952598627</v>
      </c>
      <c r="O3523" s="92">
        <v>8401.4533905137778</v>
      </c>
      <c r="P3523" s="92">
        <v>1687.1589589231075</v>
      </c>
      <c r="Q3523" s="92">
        <v>423.34294130118877</v>
      </c>
      <c r="R3523" s="92">
        <v>17.35273225310798</v>
      </c>
      <c r="S3523" s="92">
        <v>10529.308022991172</v>
      </c>
      <c r="T3523" s="92">
        <v>-14.619964414779721</v>
      </c>
      <c r="U3523" s="92">
        <v>1745.6399146357248</v>
      </c>
      <c r="V3523" s="92">
        <v>6747.9521769074836</v>
      </c>
      <c r="W3523" s="92">
        <v>-468.25402658717798</v>
      </c>
      <c r="X3523" s="92">
        <v>8010.7181005412622</v>
      </c>
      <c r="Y3523" s="92">
        <v>1478.9022141567295</v>
      </c>
      <c r="Z3523" s="92">
        <v>6.4740793187457601</v>
      </c>
      <c r="AA3523" s="92">
        <v>1485.3762934754777</v>
      </c>
      <c r="AB3523" s="92">
        <v>58.068958581806754</v>
      </c>
      <c r="AC3523" s="92">
        <v>4969.7175680695163</v>
      </c>
      <c r="AD3523" s="92">
        <v>709.72825303476793</v>
      </c>
    </row>
    <row r="3524" spans="2:30" x14ac:dyDescent="0.2">
      <c r="D3524" s="86"/>
    </row>
    <row r="3525" spans="2:30" hidden="1" outlineLevel="1" x14ac:dyDescent="0.2">
      <c r="D3525" s="86"/>
      <c r="F3525" s="91"/>
      <c r="G3525" s="86" t="s">
        <v>687</v>
      </c>
      <c r="H3525" s="93">
        <v>-22295810.496852413</v>
      </c>
      <c r="I3525" s="93">
        <v>-22061378.498027883</v>
      </c>
      <c r="J3525" s="93">
        <v>706366.45660884585</v>
      </c>
      <c r="K3525" s="93">
        <v>1022639.4253530581</v>
      </c>
      <c r="L3525" s="93">
        <v>12848.766151850461</v>
      </c>
      <c r="M3525" s="93">
        <v>14859.963764142105</v>
      </c>
      <c r="N3525" s="93">
        <v>1050348.1552690472</v>
      </c>
      <c r="O3525" s="93">
        <v>747527.00960583822</v>
      </c>
      <c r="P3525" s="93">
        <v>232536.17824103887</v>
      </c>
      <c r="Q3525" s="93">
        <v>45549.796233754081</v>
      </c>
      <c r="R3525" s="93">
        <v>118.16037184680681</v>
      </c>
      <c r="S3525" s="93">
        <v>1025731.1444524769</v>
      </c>
      <c r="T3525" s="93">
        <v>-61179.509511117962</v>
      </c>
      <c r="U3525" s="93">
        <v>-365333.37932219193</v>
      </c>
      <c r="V3525" s="93">
        <v>-1501731.6251777699</v>
      </c>
      <c r="W3525" s="93">
        <v>-1005943.1498479306</v>
      </c>
      <c r="X3525" s="93">
        <v>-2934187.6638589995</v>
      </c>
      <c r="Y3525" s="93">
        <v>-86328.399454848201</v>
      </c>
      <c r="Z3525" s="93">
        <v>-6090.1406398933304</v>
      </c>
      <c r="AA3525" s="93">
        <v>-92418.540094741213</v>
      </c>
      <c r="AB3525" s="93">
        <v>9728.4487989155077</v>
      </c>
      <c r="AC3525" s="93">
        <v>0</v>
      </c>
      <c r="AD3525" s="93">
        <v>0</v>
      </c>
    </row>
    <row r="3526" spans="2:30" hidden="1" outlineLevel="1" x14ac:dyDescent="0.2">
      <c r="D3526" s="86"/>
      <c r="F3526" s="91"/>
      <c r="G3526" s="86" t="s">
        <v>686</v>
      </c>
      <c r="H3526" s="93">
        <v>-8334794.464820113</v>
      </c>
      <c r="I3526" s="93">
        <v>-9175789.3088737875</v>
      </c>
      <c r="J3526" s="93">
        <v>366137.20609353238</v>
      </c>
      <c r="K3526" s="93">
        <v>630833.66386477766</v>
      </c>
      <c r="L3526" s="93">
        <v>10710.322105683765</v>
      </c>
      <c r="M3526" s="93">
        <v>20942.664606523784</v>
      </c>
      <c r="N3526" s="93">
        <v>662486.65057698451</v>
      </c>
      <c r="O3526" s="93">
        <v>466907.36447174323</v>
      </c>
      <c r="P3526" s="93">
        <v>128312.13890424283</v>
      </c>
      <c r="Q3526" s="93">
        <v>30372.098998836424</v>
      </c>
      <c r="R3526" s="93">
        <v>534.55198292394425</v>
      </c>
      <c r="S3526" s="93">
        <v>626126.15435774671</v>
      </c>
      <c r="T3526" s="93">
        <v>-23618.911939804395</v>
      </c>
      <c r="U3526" s="93">
        <v>-95291.707154513337</v>
      </c>
      <c r="V3526" s="93">
        <v>-305091.71031997073</v>
      </c>
      <c r="W3526" s="93">
        <v>-391940.64546412672</v>
      </c>
      <c r="X3526" s="93">
        <v>-815942.97487841547</v>
      </c>
      <c r="Y3526" s="93">
        <v>-638.5389877941052</v>
      </c>
      <c r="Z3526" s="93">
        <v>-2139.7381239863184</v>
      </c>
      <c r="AA3526" s="93">
        <v>-2778.2771117804223</v>
      </c>
      <c r="AB3526" s="93">
        <v>4966.0850156133256</v>
      </c>
      <c r="AC3526" s="93">
        <v>0</v>
      </c>
      <c r="AD3526" s="93">
        <v>0</v>
      </c>
    </row>
    <row r="3527" spans="2:30" hidden="1" outlineLevel="1" x14ac:dyDescent="0.2">
      <c r="D3527" s="86"/>
      <c r="F3527" s="91"/>
      <c r="G3527" s="86" t="s">
        <v>685</v>
      </c>
      <c r="H3527" s="93">
        <v>-1786630.7057732355</v>
      </c>
      <c r="I3527" s="93">
        <v>-1963072.1206258489</v>
      </c>
      <c r="J3527" s="93">
        <v>71059.289985179057</v>
      </c>
      <c r="K3527" s="93">
        <v>116076.9163954434</v>
      </c>
      <c r="L3527" s="93">
        <v>1752.9811520964722</v>
      </c>
      <c r="M3527" s="93">
        <v>6744.9783978674413</v>
      </c>
      <c r="N3527" s="93">
        <v>124574.87594540726</v>
      </c>
      <c r="O3527" s="93">
        <v>85276.452170726116</v>
      </c>
      <c r="P3527" s="93">
        <v>24008.402079719552</v>
      </c>
      <c r="Q3527" s="93">
        <v>6993.5652199947544</v>
      </c>
      <c r="R3527" s="93">
        <v>0</v>
      </c>
      <c r="S3527" s="93">
        <v>116278.41947044031</v>
      </c>
      <c r="T3527" s="93">
        <v>-4999.3245852383643</v>
      </c>
      <c r="U3527" s="93">
        <v>-23637.006306675044</v>
      </c>
      <c r="V3527" s="93">
        <v>-112123.88994375092</v>
      </c>
      <c r="W3527" s="93">
        <v>0</v>
      </c>
      <c r="X3527" s="93">
        <v>-140760.22083566431</v>
      </c>
      <c r="Y3527" s="93">
        <v>-2519.3937529087052</v>
      </c>
      <c r="Z3527" s="93">
        <v>-457.28342221227331</v>
      </c>
      <c r="AA3527" s="93">
        <v>-2976.6771751209671</v>
      </c>
      <c r="AB3527" s="93">
        <v>969.75636714646657</v>
      </c>
      <c r="AC3527" s="93">
        <v>5916.550917717278</v>
      </c>
      <c r="AD3527" s="93">
        <v>1379.4201775078241</v>
      </c>
    </row>
    <row r="3528" spans="2:30" hidden="1" outlineLevel="1" x14ac:dyDescent="0.2">
      <c r="D3528" s="86"/>
      <c r="F3528" s="91"/>
      <c r="G3528" s="86" t="s">
        <v>684</v>
      </c>
      <c r="H3528" s="93">
        <v>-8311857.6152927643</v>
      </c>
      <c r="I3528" s="93">
        <v>-11469338.307965904</v>
      </c>
      <c r="J3528" s="93">
        <v>615110.60472729523</v>
      </c>
      <c r="K3528" s="93">
        <v>1238118.6685147444</v>
      </c>
      <c r="L3528" s="93">
        <v>25952.780897247005</v>
      </c>
      <c r="M3528" s="93">
        <v>0</v>
      </c>
      <c r="N3528" s="93">
        <v>1264071.4494119927</v>
      </c>
      <c r="O3528" s="93">
        <v>910234.05383694824</v>
      </c>
      <c r="P3528" s="93">
        <v>227373.85005623492</v>
      </c>
      <c r="Q3528" s="93">
        <v>0</v>
      </c>
      <c r="R3528" s="93">
        <v>0</v>
      </c>
      <c r="S3528" s="93">
        <v>1137607.9038931844</v>
      </c>
      <c r="T3528" s="93">
        <v>-23646.646175747301</v>
      </c>
      <c r="U3528" s="93">
        <v>21568.538199462288</v>
      </c>
      <c r="V3528" s="93">
        <v>0</v>
      </c>
      <c r="W3528" s="93">
        <v>0</v>
      </c>
      <c r="X3528" s="93">
        <v>-2078.1079762859736</v>
      </c>
      <c r="Y3528" s="93">
        <v>79450.164759108622</v>
      </c>
      <c r="Z3528" s="93">
        <v>-1537.6817715470725</v>
      </c>
      <c r="AA3528" s="93">
        <v>77912.482987561874</v>
      </c>
      <c r="AB3528" s="93">
        <v>8068.875459357173</v>
      </c>
      <c r="AC3528" s="93">
        <v>46136.772958151036</v>
      </c>
      <c r="AD3528" s="93">
        <v>10650.711211913505</v>
      </c>
    </row>
    <row r="3529" spans="2:30" hidden="1" outlineLevel="1" x14ac:dyDescent="0.2">
      <c r="D3529" s="86"/>
      <c r="F3529" s="91"/>
      <c r="G3529" s="86" t="s">
        <v>683</v>
      </c>
      <c r="H3529" s="93">
        <v>-5246275.062215006</v>
      </c>
      <c r="I3529" s="93">
        <v>-6744245.9535730407</v>
      </c>
      <c r="J3529" s="93">
        <v>346990.46558513772</v>
      </c>
      <c r="K3529" s="93">
        <v>566159.73425309267</v>
      </c>
      <c r="L3529" s="93">
        <v>0</v>
      </c>
      <c r="M3529" s="93">
        <v>0</v>
      </c>
      <c r="N3529" s="93">
        <v>566159.73425309267</v>
      </c>
      <c r="O3529" s="93">
        <v>353345.03722839535</v>
      </c>
      <c r="P3529" s="93">
        <v>0</v>
      </c>
      <c r="Q3529" s="93">
        <v>0</v>
      </c>
      <c r="R3529" s="93">
        <v>0</v>
      </c>
      <c r="S3529" s="93">
        <v>353345.03722839535</v>
      </c>
      <c r="T3529" s="93">
        <v>-7922.8980863082488</v>
      </c>
      <c r="U3529" s="93">
        <v>0</v>
      </c>
      <c r="V3529" s="93">
        <v>0</v>
      </c>
      <c r="W3529" s="93">
        <v>0</v>
      </c>
      <c r="X3529" s="93">
        <v>-7922.8980863082488</v>
      </c>
      <c r="Y3529" s="93">
        <v>32366.506718443969</v>
      </c>
      <c r="Z3529" s="93">
        <v>0</v>
      </c>
      <c r="AA3529" s="93">
        <v>32366.506718443969</v>
      </c>
      <c r="AB3529" s="93">
        <v>3034.6749342056055</v>
      </c>
      <c r="AC3529" s="93">
        <v>173695.4595380406</v>
      </c>
      <c r="AD3529" s="93">
        <v>30301.9111870331</v>
      </c>
    </row>
    <row r="3530" spans="2:30" hidden="1" outlineLevel="1" x14ac:dyDescent="0.2">
      <c r="D3530" s="86"/>
      <c r="F3530" s="91"/>
      <c r="G3530" s="86" t="s">
        <v>682</v>
      </c>
      <c r="H3530" s="93">
        <v>1910676.9273933945</v>
      </c>
      <c r="I3530" s="93">
        <v>181553.9422592331</v>
      </c>
      <c r="J3530" s="93">
        <v>117396.05003333944</v>
      </c>
      <c r="K3530" s="93">
        <v>305729.04019990691</v>
      </c>
      <c r="L3530" s="93">
        <v>7524.7915619527557</v>
      </c>
      <c r="M3530" s="93">
        <v>-4728.8110655349374</v>
      </c>
      <c r="N3530" s="93">
        <v>308525.02069631545</v>
      </c>
      <c r="O3530" s="93">
        <v>280608.86612883653</v>
      </c>
      <c r="P3530" s="93">
        <v>59178.438146678825</v>
      </c>
      <c r="Q3530" s="93">
        <v>22112.372895191769</v>
      </c>
      <c r="R3530" s="93">
        <v>842.80372649058404</v>
      </c>
      <c r="S3530" s="93">
        <v>362742.48089719634</v>
      </c>
      <c r="T3530" s="93">
        <v>4342.5195083718936</v>
      </c>
      <c r="U3530" s="93">
        <v>115730.86366845469</v>
      </c>
      <c r="V3530" s="93">
        <v>631823.34959241981</v>
      </c>
      <c r="W3530" s="93">
        <v>59759.005462650639</v>
      </c>
      <c r="X3530" s="93">
        <v>811655.73823192483</v>
      </c>
      <c r="Y3530" s="93">
        <v>56166.593728317668</v>
      </c>
      <c r="Z3530" s="93">
        <v>630.01365306155094</v>
      </c>
      <c r="AA3530" s="93">
        <v>56796.60738137993</v>
      </c>
      <c r="AB3530" s="93">
        <v>1889.0072461341908</v>
      </c>
      <c r="AC3530" s="93">
        <v>58902.950092609855</v>
      </c>
      <c r="AD3530" s="93">
        <v>11215.130555356172</v>
      </c>
    </row>
    <row r="3531" spans="2:30" hidden="1" outlineLevel="1" x14ac:dyDescent="0.2">
      <c r="D3531" s="86"/>
      <c r="F3531" s="91"/>
      <c r="G3531" s="86" t="s">
        <v>681</v>
      </c>
      <c r="H3531" s="93">
        <v>1223411.2308853525</v>
      </c>
      <c r="I3531" s="93">
        <v>-2359895.1359483907</v>
      </c>
      <c r="J3531" s="93">
        <v>523788.54461798037</v>
      </c>
      <c r="K3531" s="93">
        <v>74221.590384812953</v>
      </c>
      <c r="L3531" s="93">
        <v>18887.522983064184</v>
      </c>
      <c r="M3531" s="93">
        <v>28067.627779101407</v>
      </c>
      <c r="N3531" s="93">
        <v>121176.74114697831</v>
      </c>
      <c r="O3531" s="93">
        <v>23367.864214767513</v>
      </c>
      <c r="P3531" s="93">
        <v>9815.9286459630948</v>
      </c>
      <c r="Q3531" s="93">
        <v>13303.16841869842</v>
      </c>
      <c r="R3531" s="93">
        <v>1347.3352993680828</v>
      </c>
      <c r="S3531" s="93">
        <v>47834.296578797112</v>
      </c>
      <c r="T3531" s="93">
        <v>-145.2685532134214</v>
      </c>
      <c r="U3531" s="93">
        <v>-44.621655597359222</v>
      </c>
      <c r="V3531" s="93">
        <v>2378.2667366025526</v>
      </c>
      <c r="W3531" s="93">
        <v>-3632.1715505800125</v>
      </c>
      <c r="X3531" s="93">
        <v>-1443.7950227881774</v>
      </c>
      <c r="Y3531" s="93">
        <v>1413.1119262958046</v>
      </c>
      <c r="Z3531" s="93">
        <v>-49.885761911534075</v>
      </c>
      <c r="AA3531" s="93">
        <v>1363.2261643842858</v>
      </c>
      <c r="AB3531" s="93">
        <v>264.29753551107387</v>
      </c>
      <c r="AC3531" s="93">
        <v>2530015.7351343185</v>
      </c>
      <c r="AD3531" s="93">
        <v>360307.32067856769</v>
      </c>
    </row>
    <row r="3532" spans="2:30" collapsed="1" x14ac:dyDescent="0.2">
      <c r="D3532" s="86" t="s">
        <v>320</v>
      </c>
      <c r="E3532" s="93">
        <v>-42841280.186674714</v>
      </c>
      <c r="F3532" s="91"/>
      <c r="G3532" s="86" t="s">
        <v>679</v>
      </c>
      <c r="H3532" s="93">
        <v>-42841280.186674774</v>
      </c>
      <c r="I3532" s="93">
        <v>-53592165.382755645</v>
      </c>
      <c r="J3532" s="93">
        <v>2746848.6176513024</v>
      </c>
      <c r="K3532" s="93">
        <v>3953779.0389658334</v>
      </c>
      <c r="L3532" s="93">
        <v>77677.164851894631</v>
      </c>
      <c r="M3532" s="93">
        <v>65886.423482099694</v>
      </c>
      <c r="N3532" s="93">
        <v>4097342.6272998322</v>
      </c>
      <c r="O3532" s="93">
        <v>2867266.6476572631</v>
      </c>
      <c r="P3532" s="93">
        <v>681224.93607387948</v>
      </c>
      <c r="Q3532" s="93">
        <v>118331.00176647448</v>
      </c>
      <c r="R3532" s="93">
        <v>2842.8513806293722</v>
      </c>
      <c r="S3532" s="93">
        <v>3669665.4368782397</v>
      </c>
      <c r="T3532" s="93">
        <v>-117170.03934305732</v>
      </c>
      <c r="U3532" s="93">
        <v>-347007.31257106387</v>
      </c>
      <c r="V3532" s="93">
        <v>-1284745.6091124425</v>
      </c>
      <c r="W3532" s="93">
        <v>-1341756.9613999866</v>
      </c>
      <c r="X3532" s="93">
        <v>-3090679.9224265423</v>
      </c>
      <c r="Y3532" s="93">
        <v>79910.04493661481</v>
      </c>
      <c r="Z3532" s="93">
        <v>-9644.7160664889107</v>
      </c>
      <c r="AA3532" s="93">
        <v>70265.328870127443</v>
      </c>
      <c r="AB3532" s="93">
        <v>28921.145356883353</v>
      </c>
      <c r="AC3532" s="93">
        <v>2814667.4686408346</v>
      </c>
      <c r="AD3532" s="93">
        <v>413854.49381037778</v>
      </c>
    </row>
    <row r="3533" spans="2:30" hidden="1" outlineLevel="1" x14ac:dyDescent="0.2">
      <c r="D3533" s="86"/>
      <c r="F3533" s="91" t="s">
        <v>219</v>
      </c>
      <c r="G3533" s="86" t="s">
        <v>687</v>
      </c>
      <c r="H3533" s="92">
        <v>15931994.200330403</v>
      </c>
      <c r="I3533" s="99">
        <v>7847829.3471407397</v>
      </c>
      <c r="J3533" s="99">
        <v>387946.24668117822</v>
      </c>
      <c r="K3533" s="99">
        <v>1421024.868089115</v>
      </c>
      <c r="L3533" s="99">
        <v>44728.817643966962</v>
      </c>
      <c r="M3533" s="99">
        <v>4194.5253939315007</v>
      </c>
      <c r="N3533" s="99">
        <v>1469948.2111270134</v>
      </c>
      <c r="O3533" s="99">
        <v>1080199.9554604394</v>
      </c>
      <c r="P3533" s="99">
        <v>201272.72219178389</v>
      </c>
      <c r="Q3533" s="99">
        <v>90951.395460283282</v>
      </c>
      <c r="R3533" s="99">
        <v>4089.9825875628007</v>
      </c>
      <c r="S3533" s="99">
        <v>1376514.0557000695</v>
      </c>
      <c r="T3533" s="99">
        <v>37734.151202256806</v>
      </c>
      <c r="U3533" s="99">
        <v>617512.9552107089</v>
      </c>
      <c r="V3533" s="99">
        <v>3263573.3194418713</v>
      </c>
      <c r="W3533" s="99">
        <v>589347.25016565726</v>
      </c>
      <c r="X3533" s="99">
        <v>4508167.6760204947</v>
      </c>
      <c r="Y3533" s="99">
        <v>331727.69226005027</v>
      </c>
      <c r="Z3533" s="99">
        <v>5556.3120438931728</v>
      </c>
      <c r="AA3533" s="99">
        <v>337284.00430394342</v>
      </c>
      <c r="AB3533" s="99">
        <v>4304.6593569609895</v>
      </c>
      <c r="AC3533" s="99">
        <v>0</v>
      </c>
      <c r="AD3533" s="99">
        <v>0</v>
      </c>
    </row>
    <row r="3534" spans="2:30" hidden="1" outlineLevel="1" x14ac:dyDescent="0.2">
      <c r="D3534" s="86"/>
      <c r="F3534" s="91" t="s">
        <v>219</v>
      </c>
      <c r="G3534" s="86" t="s">
        <v>686</v>
      </c>
      <c r="H3534" s="92">
        <v>8444307.7045771778</v>
      </c>
      <c r="I3534" s="99">
        <v>4159522.3414588696</v>
      </c>
      <c r="J3534" s="99">
        <v>205620.05224328642</v>
      </c>
      <c r="K3534" s="99">
        <v>753174.46712049586</v>
      </c>
      <c r="L3534" s="99">
        <v>23707.258156028267</v>
      </c>
      <c r="M3534" s="99">
        <v>2223.1908106196688</v>
      </c>
      <c r="N3534" s="99">
        <v>779104.91608714371</v>
      </c>
      <c r="O3534" s="99">
        <v>572529.75940634916</v>
      </c>
      <c r="P3534" s="99">
        <v>106678.97422973301</v>
      </c>
      <c r="Q3534" s="99">
        <v>48206.242091864988</v>
      </c>
      <c r="R3534" s="99">
        <v>2167.7808215011046</v>
      </c>
      <c r="S3534" s="99">
        <v>729582.75654944836</v>
      </c>
      <c r="T3534" s="99">
        <v>19999.930938732661</v>
      </c>
      <c r="U3534" s="99">
        <v>327295.46218726796</v>
      </c>
      <c r="V3534" s="99">
        <v>1729765.714152971</v>
      </c>
      <c r="W3534" s="99">
        <v>312367.01838254667</v>
      </c>
      <c r="X3534" s="99">
        <v>2389428.1256615184</v>
      </c>
      <c r="Y3534" s="99">
        <v>175822.98062317006</v>
      </c>
      <c r="Z3534" s="99">
        <v>2944.9677178710663</v>
      </c>
      <c r="AA3534" s="99">
        <v>178767.94834104113</v>
      </c>
      <c r="AB3534" s="99">
        <v>2281.5642358702403</v>
      </c>
      <c r="AC3534" s="99">
        <v>0</v>
      </c>
      <c r="AD3534" s="99">
        <v>0</v>
      </c>
    </row>
    <row r="3535" spans="2:30" hidden="1" outlineLevel="1" x14ac:dyDescent="0.2">
      <c r="D3535" s="86"/>
      <c r="F3535" s="91" t="s">
        <v>219</v>
      </c>
      <c r="G3535" s="86" t="s">
        <v>685</v>
      </c>
      <c r="H3535" s="92">
        <v>1854960.8927822001</v>
      </c>
      <c r="I3535" s="99">
        <v>903120.046923485</v>
      </c>
      <c r="J3535" s="99">
        <v>43585.754885812465</v>
      </c>
      <c r="K3535" s="99">
        <v>158562.8451323981</v>
      </c>
      <c r="L3535" s="99">
        <v>4897.8570978455728</v>
      </c>
      <c r="M3535" s="99">
        <v>610.00219838522639</v>
      </c>
      <c r="N3535" s="99">
        <v>164070.7044286289</v>
      </c>
      <c r="O3535" s="99">
        <v>119796.70780547116</v>
      </c>
      <c r="P3535" s="99">
        <v>22270.068255440638</v>
      </c>
      <c r="Q3535" s="99">
        <v>13250.95596844102</v>
      </c>
      <c r="R3535" s="99">
        <v>0</v>
      </c>
      <c r="S3535" s="99">
        <v>155317.7320293528</v>
      </c>
      <c r="T3535" s="99">
        <v>4183.0953392670335</v>
      </c>
      <c r="U3535" s="99">
        <v>68479.65901975015</v>
      </c>
      <c r="V3535" s="99">
        <v>477076.08364155464</v>
      </c>
      <c r="W3535" s="99">
        <v>0</v>
      </c>
      <c r="X3535" s="99">
        <v>549738.83800057182</v>
      </c>
      <c r="Y3535" s="99">
        <v>36055.299299138045</v>
      </c>
      <c r="Z3535" s="99">
        <v>601.04281886859928</v>
      </c>
      <c r="AA3535" s="99">
        <v>36656.342118006643</v>
      </c>
      <c r="AB3535" s="99">
        <v>481.46941484344541</v>
      </c>
      <c r="AC3535" s="99">
        <v>1637.0989383586905</v>
      </c>
      <c r="AD3535" s="99">
        <v>352.90604314017725</v>
      </c>
    </row>
    <row r="3536" spans="2:30" hidden="1" outlineLevel="1" x14ac:dyDescent="0.2">
      <c r="D3536" s="86"/>
      <c r="F3536" s="91" t="s">
        <v>219</v>
      </c>
      <c r="G3536" s="86" t="s">
        <v>684</v>
      </c>
      <c r="H3536" s="92">
        <v>8511149.2661716156</v>
      </c>
      <c r="I3536" s="99">
        <v>5688364.0595872337</v>
      </c>
      <c r="J3536" s="99">
        <v>268134.63208444451</v>
      </c>
      <c r="K3536" s="99">
        <v>973613.30542229384</v>
      </c>
      <c r="L3536" s="99">
        <v>30089.71726968716</v>
      </c>
      <c r="M3536" s="99">
        <v>0</v>
      </c>
      <c r="N3536" s="99">
        <v>1003703.0226919811</v>
      </c>
      <c r="O3536" s="99">
        <v>730039.80601151707</v>
      </c>
      <c r="P3536" s="99">
        <v>135969.9629969564</v>
      </c>
      <c r="Q3536" s="99">
        <v>0</v>
      </c>
      <c r="R3536" s="99">
        <v>0</v>
      </c>
      <c r="S3536" s="99">
        <v>866009.76900847349</v>
      </c>
      <c r="T3536" s="99">
        <v>26025.469194976897</v>
      </c>
      <c r="U3536" s="99">
        <v>419731.92648346053</v>
      </c>
      <c r="V3536" s="99">
        <v>0</v>
      </c>
      <c r="W3536" s="99">
        <v>0</v>
      </c>
      <c r="X3536" s="99">
        <v>445757.39567843743</v>
      </c>
      <c r="Y3536" s="99">
        <v>220140.55094075642</v>
      </c>
      <c r="Z3536" s="99">
        <v>3672.8061326766033</v>
      </c>
      <c r="AA3536" s="99">
        <v>223813.35707343303</v>
      </c>
      <c r="AB3536" s="99">
        <v>2975.588374824114</v>
      </c>
      <c r="AC3536" s="99">
        <v>10193.952374923107</v>
      </c>
      <c r="AD3536" s="99">
        <v>2197.4892978675348</v>
      </c>
    </row>
    <row r="3537" spans="2:30" hidden="1" outlineLevel="1" x14ac:dyDescent="0.2">
      <c r="D3537" s="86"/>
      <c r="F3537" s="91" t="s">
        <v>219</v>
      </c>
      <c r="G3537" s="86" t="s">
        <v>683</v>
      </c>
      <c r="H3537" s="92">
        <v>4379712.1915836381</v>
      </c>
      <c r="I3537" s="99">
        <v>3274717.1632539351</v>
      </c>
      <c r="J3537" s="99">
        <v>157875.15812351581</v>
      </c>
      <c r="K3537" s="99">
        <v>476375.14454599819</v>
      </c>
      <c r="L3537" s="99">
        <v>0</v>
      </c>
      <c r="M3537" s="99">
        <v>0</v>
      </c>
      <c r="N3537" s="99">
        <v>476375.14454599819</v>
      </c>
      <c r="O3537" s="99">
        <v>303548.09627016744</v>
      </c>
      <c r="P3537" s="99">
        <v>0</v>
      </c>
      <c r="Q3537" s="99">
        <v>0</v>
      </c>
      <c r="R3537" s="99">
        <v>0</v>
      </c>
      <c r="S3537" s="99">
        <v>303548.09627016744</v>
      </c>
      <c r="T3537" s="99">
        <v>8207.303719790285</v>
      </c>
      <c r="U3537" s="99">
        <v>0</v>
      </c>
      <c r="V3537" s="99">
        <v>0</v>
      </c>
      <c r="W3537" s="99">
        <v>0</v>
      </c>
      <c r="X3537" s="99">
        <v>8207.303719790285</v>
      </c>
      <c r="Y3537" s="99">
        <v>111961.92221447489</v>
      </c>
      <c r="Z3537" s="99">
        <v>0</v>
      </c>
      <c r="AA3537" s="99">
        <v>111961.92221447489</v>
      </c>
      <c r="AB3537" s="99">
        <v>1161.8324685002578</v>
      </c>
      <c r="AC3537" s="99">
        <v>39448.680892001081</v>
      </c>
      <c r="AD3537" s="99">
        <v>6416.8900952552704</v>
      </c>
    </row>
    <row r="3538" spans="2:30" hidden="1" outlineLevel="1" x14ac:dyDescent="0.2">
      <c r="D3538" s="86"/>
      <c r="F3538" s="91" t="s">
        <v>219</v>
      </c>
      <c r="G3538" s="86" t="s">
        <v>682</v>
      </c>
      <c r="H3538" s="92">
        <v>134618.69226681552</v>
      </c>
      <c r="I3538" s="99">
        <v>50512.579989578218</v>
      </c>
      <c r="J3538" s="99">
        <v>3273.541585247855</v>
      </c>
      <c r="K3538" s="99">
        <v>10983.086882627842</v>
      </c>
      <c r="L3538" s="99">
        <v>349.06743530067899</v>
      </c>
      <c r="M3538" s="99">
        <v>32.17993686311101</v>
      </c>
      <c r="N3538" s="99">
        <v>11364.334254791633</v>
      </c>
      <c r="O3538" s="99">
        <v>10013.433560745691</v>
      </c>
      <c r="P3538" s="99">
        <v>1856.2979070199524</v>
      </c>
      <c r="Q3538" s="99">
        <v>843.45425528437318</v>
      </c>
      <c r="R3538" s="99">
        <v>39.080726021969895</v>
      </c>
      <c r="S3538" s="99">
        <v>12752.266449071987</v>
      </c>
      <c r="T3538" s="99">
        <v>383.73374946639706</v>
      </c>
      <c r="U3538" s="99">
        <v>6737.7897769230685</v>
      </c>
      <c r="V3538" s="99">
        <v>38254.372965459843</v>
      </c>
      <c r="W3538" s="99">
        <v>7257.7498822446623</v>
      </c>
      <c r="X3538" s="99">
        <v>52633.646374093973</v>
      </c>
      <c r="Y3538" s="99">
        <v>2712.9409912359661</v>
      </c>
      <c r="Z3538" s="99">
        <v>44.162354490288621</v>
      </c>
      <c r="AA3538" s="99">
        <v>2757.1033457262547</v>
      </c>
      <c r="AB3538" s="99">
        <v>49.259553997105677</v>
      </c>
      <c r="AC3538" s="99">
        <v>1065.1718926418639</v>
      </c>
      <c r="AD3538" s="99">
        <v>210.78882166662021</v>
      </c>
    </row>
    <row r="3539" spans="2:30" hidden="1" outlineLevel="1" x14ac:dyDescent="0.2">
      <c r="D3539" s="86"/>
      <c r="F3539" s="91" t="s">
        <v>219</v>
      </c>
      <c r="G3539" s="86" t="s">
        <v>681</v>
      </c>
      <c r="H3539" s="92">
        <v>2108332.0522881513</v>
      </c>
      <c r="I3539" s="99">
        <v>985937.56450853753</v>
      </c>
      <c r="J3539" s="99">
        <v>258299.31770031949</v>
      </c>
      <c r="K3539" s="99">
        <v>73323.772606518294</v>
      </c>
      <c r="L3539" s="99">
        <v>23668.508368098501</v>
      </c>
      <c r="M3539" s="99">
        <v>3841.8755602624801</v>
      </c>
      <c r="N3539" s="99">
        <v>100834.15653487926</v>
      </c>
      <c r="O3539" s="99">
        <v>20808.218613703117</v>
      </c>
      <c r="P3539" s="99">
        <v>6161.5720093693981</v>
      </c>
      <c r="Q3539" s="99">
        <v>13384.394417001495</v>
      </c>
      <c r="R3539" s="99">
        <v>2351.9585656543327</v>
      </c>
      <c r="S3539" s="99">
        <v>42706.143605728343</v>
      </c>
      <c r="T3539" s="99">
        <v>143.21588037709714</v>
      </c>
      <c r="U3539" s="99">
        <v>3655.5316758060626</v>
      </c>
      <c r="V3539" s="99">
        <v>19683.17848132566</v>
      </c>
      <c r="W3539" s="99">
        <v>3527.976833984344</v>
      </c>
      <c r="X3539" s="99">
        <v>27009.902871493163</v>
      </c>
      <c r="Y3539" s="99">
        <v>5760.2423733214437</v>
      </c>
      <c r="Z3539" s="99">
        <v>104.42101581846403</v>
      </c>
      <c r="AA3539" s="99">
        <v>5864.6633891399078</v>
      </c>
      <c r="AB3539" s="99">
        <v>108.12909930407471</v>
      </c>
      <c r="AC3539" s="99">
        <v>612564.3686227462</v>
      </c>
      <c r="AD3539" s="99">
        <v>75007.80595600362</v>
      </c>
    </row>
    <row r="3540" spans="2:30" collapsed="1" x14ac:dyDescent="0.2">
      <c r="D3540" s="86" t="s">
        <v>319</v>
      </c>
      <c r="E3540" s="104">
        <v>41365075</v>
      </c>
      <c r="F3540" s="102" t="s">
        <v>219</v>
      </c>
      <c r="G3540" s="86" t="s">
        <v>679</v>
      </c>
      <c r="H3540" s="92">
        <v>41365075</v>
      </c>
      <c r="I3540" s="99">
        <v>22910003.10286238</v>
      </c>
      <c r="J3540" s="99">
        <v>1324734.7033038049</v>
      </c>
      <c r="K3540" s="99">
        <v>3867057.4897994474</v>
      </c>
      <c r="L3540" s="99">
        <v>127441.22597092715</v>
      </c>
      <c r="M3540" s="99">
        <v>10901.773900061988</v>
      </c>
      <c r="N3540" s="99">
        <v>4005400.4896704364</v>
      </c>
      <c r="O3540" s="99">
        <v>2836935.9771283935</v>
      </c>
      <c r="P3540" s="99">
        <v>474209.59759030322</v>
      </c>
      <c r="Q3540" s="99">
        <v>166636.44219287514</v>
      </c>
      <c r="R3540" s="99">
        <v>8648.802700740207</v>
      </c>
      <c r="S3540" s="99">
        <v>3486430.8196123121</v>
      </c>
      <c r="T3540" s="99">
        <v>96676.900024867165</v>
      </c>
      <c r="U3540" s="99">
        <v>1443413.3243539166</v>
      </c>
      <c r="V3540" s="99">
        <v>5528352.6686831824</v>
      </c>
      <c r="W3540" s="99">
        <v>912499.99526443286</v>
      </c>
      <c r="X3540" s="99">
        <v>7980942.888326399</v>
      </c>
      <c r="Y3540" s="99">
        <v>884181.62870214705</v>
      </c>
      <c r="Z3540" s="99">
        <v>12923.712083618193</v>
      </c>
      <c r="AA3540" s="99">
        <v>897105.34078576521</v>
      </c>
      <c r="AB3540" s="99">
        <v>11362.502504300226</v>
      </c>
      <c r="AC3540" s="99">
        <v>664909.27272067103</v>
      </c>
      <c r="AD3540" s="99">
        <v>84185.880213933226</v>
      </c>
    </row>
    <row r="3541" spans="2:30" hidden="1" outlineLevel="1" x14ac:dyDescent="0.2">
      <c r="D3541" s="86"/>
      <c r="E3541" s="93"/>
      <c r="F3541" s="93"/>
      <c r="G3541" s="86" t="s">
        <v>687</v>
      </c>
      <c r="H3541" s="92">
        <v>-6363816.2965220101</v>
      </c>
      <c r="I3541" s="92">
        <v>-14213549.150887143</v>
      </c>
      <c r="J3541" s="92">
        <v>1094312.7032900241</v>
      </c>
      <c r="K3541" s="92">
        <v>2443664.2934421729</v>
      </c>
      <c r="L3541" s="92">
        <v>57577.583795817423</v>
      </c>
      <c r="M3541" s="92">
        <v>19054.489158073608</v>
      </c>
      <c r="N3541" s="92">
        <v>2520296.3663960607</v>
      </c>
      <c r="O3541" s="92">
        <v>1827726.9650662777</v>
      </c>
      <c r="P3541" s="92">
        <v>433808.90043282276</v>
      </c>
      <c r="Q3541" s="92">
        <v>136501.19169403735</v>
      </c>
      <c r="R3541" s="92">
        <v>4208.142959409608</v>
      </c>
      <c r="S3541" s="92">
        <v>2402245.2001525462</v>
      </c>
      <c r="T3541" s="92">
        <v>-23445.358308861156</v>
      </c>
      <c r="U3541" s="92">
        <v>252179.57588851696</v>
      </c>
      <c r="V3541" s="92">
        <v>1761841.6942641013</v>
      </c>
      <c r="W3541" s="92">
        <v>-416595.89968227339</v>
      </c>
      <c r="X3541" s="92">
        <v>1573980.0121614952</v>
      </c>
      <c r="Y3541" s="92">
        <v>245399.29280520207</v>
      </c>
      <c r="Z3541" s="92">
        <v>-533.82859600015763</v>
      </c>
      <c r="AA3541" s="92">
        <v>244865.46420920221</v>
      </c>
      <c r="AB3541" s="92">
        <v>14033.108155876496</v>
      </c>
      <c r="AC3541" s="92">
        <v>0</v>
      </c>
      <c r="AD3541" s="92">
        <v>0</v>
      </c>
    </row>
    <row r="3542" spans="2:30" hidden="1" outlineLevel="1" x14ac:dyDescent="0.2">
      <c r="D3542" s="86"/>
      <c r="E3542" s="93"/>
      <c r="F3542" s="93"/>
      <c r="G3542" s="86" t="s">
        <v>686</v>
      </c>
      <c r="H3542" s="92">
        <v>109513.23975706473</v>
      </c>
      <c r="I3542" s="92">
        <v>-5016266.9674149174</v>
      </c>
      <c r="J3542" s="92">
        <v>571757.25833681878</v>
      </c>
      <c r="K3542" s="92">
        <v>1384008.1309852735</v>
      </c>
      <c r="L3542" s="92">
        <v>34417.580261712035</v>
      </c>
      <c r="M3542" s="92">
        <v>23165.855417143452</v>
      </c>
      <c r="N3542" s="92">
        <v>1441591.5666641281</v>
      </c>
      <c r="O3542" s="92">
        <v>1039437.1238780924</v>
      </c>
      <c r="P3542" s="92">
        <v>234991.11313397583</v>
      </c>
      <c r="Q3542" s="92">
        <v>78578.341090701404</v>
      </c>
      <c r="R3542" s="92">
        <v>2702.3328044250488</v>
      </c>
      <c r="S3542" s="92">
        <v>1355708.9109071949</v>
      </c>
      <c r="T3542" s="92">
        <v>-3618.9810010717338</v>
      </c>
      <c r="U3542" s="92">
        <v>232003.75503275462</v>
      </c>
      <c r="V3542" s="92">
        <v>1424674.0038330003</v>
      </c>
      <c r="W3542" s="92">
        <v>-79573.627081580053</v>
      </c>
      <c r="X3542" s="92">
        <v>1573485.150783103</v>
      </c>
      <c r="Y3542" s="92">
        <v>175184.44163537596</v>
      </c>
      <c r="Z3542" s="92">
        <v>805.22959388474783</v>
      </c>
      <c r="AA3542" s="92">
        <v>175989.67122926071</v>
      </c>
      <c r="AB3542" s="92">
        <v>7247.6492514835663</v>
      </c>
      <c r="AC3542" s="92">
        <v>0</v>
      </c>
      <c r="AD3542" s="92">
        <v>0</v>
      </c>
    </row>
    <row r="3543" spans="2:30" hidden="1" outlineLevel="1" x14ac:dyDescent="0.2">
      <c r="D3543" s="86"/>
      <c r="E3543" s="93"/>
      <c r="F3543" s="93"/>
      <c r="G3543" s="86" t="s">
        <v>685</v>
      </c>
      <c r="H3543" s="92">
        <v>68330.187008964596</v>
      </c>
      <c r="I3543" s="92">
        <v>-1059952.0737023638</v>
      </c>
      <c r="J3543" s="92">
        <v>114645.04487099152</v>
      </c>
      <c r="K3543" s="92">
        <v>274639.7615278415</v>
      </c>
      <c r="L3543" s="92">
        <v>6650.838249942045</v>
      </c>
      <c r="M3543" s="92">
        <v>7354.980596252668</v>
      </c>
      <c r="N3543" s="92">
        <v>288645.58037403616</v>
      </c>
      <c r="O3543" s="92">
        <v>205073.15997619729</v>
      </c>
      <c r="P3543" s="92">
        <v>46278.470335160193</v>
      </c>
      <c r="Q3543" s="92">
        <v>20244.521188435774</v>
      </c>
      <c r="R3543" s="92">
        <v>0</v>
      </c>
      <c r="S3543" s="92">
        <v>271596.15149979311</v>
      </c>
      <c r="T3543" s="92">
        <v>-816.22924597133078</v>
      </c>
      <c r="U3543" s="92">
        <v>44842.652713075106</v>
      </c>
      <c r="V3543" s="92">
        <v>364952.19369780371</v>
      </c>
      <c r="W3543" s="92">
        <v>0</v>
      </c>
      <c r="X3543" s="92">
        <v>408978.61716490751</v>
      </c>
      <c r="Y3543" s="92">
        <v>33535.90554622934</v>
      </c>
      <c r="Z3543" s="92">
        <v>143.75939665632598</v>
      </c>
      <c r="AA3543" s="92">
        <v>33679.664942885676</v>
      </c>
      <c r="AB3543" s="92">
        <v>1451.2257819899119</v>
      </c>
      <c r="AC3543" s="92">
        <v>7553.6498560759683</v>
      </c>
      <c r="AD3543" s="92">
        <v>1732.3262206480013</v>
      </c>
    </row>
    <row r="3544" spans="2:30" hidden="1" outlineLevel="1" x14ac:dyDescent="0.2">
      <c r="D3544" s="86"/>
      <c r="E3544" s="93"/>
      <c r="F3544" s="93"/>
      <c r="G3544" s="86" t="s">
        <v>684</v>
      </c>
      <c r="H3544" s="92">
        <v>199291.6508788513</v>
      </c>
      <c r="I3544" s="92">
        <v>-5780974.2483786708</v>
      </c>
      <c r="J3544" s="92">
        <v>883245.23681173974</v>
      </c>
      <c r="K3544" s="92">
        <v>2211731.9739370383</v>
      </c>
      <c r="L3544" s="92">
        <v>56042.498166934165</v>
      </c>
      <c r="M3544" s="92">
        <v>0</v>
      </c>
      <c r="N3544" s="92">
        <v>2267774.4721039739</v>
      </c>
      <c r="O3544" s="92">
        <v>1640273.8598484653</v>
      </c>
      <c r="P3544" s="92">
        <v>363343.81305319129</v>
      </c>
      <c r="Q3544" s="92">
        <v>0</v>
      </c>
      <c r="R3544" s="92">
        <v>0</v>
      </c>
      <c r="S3544" s="92">
        <v>2003617.6729016579</v>
      </c>
      <c r="T3544" s="92">
        <v>2378.823019229596</v>
      </c>
      <c r="U3544" s="92">
        <v>441300.46468292281</v>
      </c>
      <c r="V3544" s="92">
        <v>0</v>
      </c>
      <c r="W3544" s="92">
        <v>0</v>
      </c>
      <c r="X3544" s="92">
        <v>443679.28770215146</v>
      </c>
      <c r="Y3544" s="92">
        <v>299590.71569986502</v>
      </c>
      <c r="Z3544" s="92">
        <v>2135.1243611295308</v>
      </c>
      <c r="AA3544" s="92">
        <v>301725.8400609949</v>
      </c>
      <c r="AB3544" s="92">
        <v>11044.463834181286</v>
      </c>
      <c r="AC3544" s="92">
        <v>56330.725333074144</v>
      </c>
      <c r="AD3544" s="92">
        <v>12848.20050978104</v>
      </c>
    </row>
    <row r="3545" spans="2:30" hidden="1" outlineLevel="1" x14ac:dyDescent="0.2">
      <c r="D3545" s="86"/>
      <c r="E3545" s="93"/>
      <c r="F3545" s="93"/>
      <c r="G3545" s="86" t="s">
        <v>683</v>
      </c>
      <c r="H3545" s="92">
        <v>-866562.8706313679</v>
      </c>
      <c r="I3545" s="92">
        <v>-3469528.7903191056</v>
      </c>
      <c r="J3545" s="92">
        <v>504865.6237086535</v>
      </c>
      <c r="K3545" s="92">
        <v>1042534.8787990909</v>
      </c>
      <c r="L3545" s="92">
        <v>0</v>
      </c>
      <c r="M3545" s="92">
        <v>0</v>
      </c>
      <c r="N3545" s="92">
        <v>1042534.8787990909</v>
      </c>
      <c r="O3545" s="92">
        <v>656893.13349856273</v>
      </c>
      <c r="P3545" s="92">
        <v>0</v>
      </c>
      <c r="Q3545" s="92">
        <v>0</v>
      </c>
      <c r="R3545" s="92">
        <v>0</v>
      </c>
      <c r="S3545" s="92">
        <v>656893.13349856273</v>
      </c>
      <c r="T3545" s="92">
        <v>284.40563348203614</v>
      </c>
      <c r="U3545" s="92">
        <v>0</v>
      </c>
      <c r="V3545" s="92">
        <v>0</v>
      </c>
      <c r="W3545" s="92">
        <v>0</v>
      </c>
      <c r="X3545" s="92">
        <v>284.40563348203614</v>
      </c>
      <c r="Y3545" s="92">
        <v>144328.42893291888</v>
      </c>
      <c r="Z3545" s="92">
        <v>0</v>
      </c>
      <c r="AA3545" s="92">
        <v>144328.42893291888</v>
      </c>
      <c r="AB3545" s="92">
        <v>4196.5074027058636</v>
      </c>
      <c r="AC3545" s="92">
        <v>213144.14043004168</v>
      </c>
      <c r="AD3545" s="92">
        <v>36718.801282288368</v>
      </c>
    </row>
    <row r="3546" spans="2:30" hidden="1" outlineLevel="1" x14ac:dyDescent="0.2">
      <c r="D3546" s="86"/>
      <c r="E3546" s="93"/>
      <c r="F3546" s="93"/>
      <c r="G3546" s="86" t="s">
        <v>682</v>
      </c>
      <c r="H3546" s="92">
        <v>2045295.6196602101</v>
      </c>
      <c r="I3546" s="92">
        <v>232066.52224881132</v>
      </c>
      <c r="J3546" s="92">
        <v>120669.59161858731</v>
      </c>
      <c r="K3546" s="92">
        <v>316712.12708253477</v>
      </c>
      <c r="L3546" s="92">
        <v>7873.8589972534346</v>
      </c>
      <c r="M3546" s="92">
        <v>-4696.6311286718264</v>
      </c>
      <c r="N3546" s="92">
        <v>319889.35495110706</v>
      </c>
      <c r="O3546" s="92">
        <v>290622.2996895822</v>
      </c>
      <c r="P3546" s="92">
        <v>61034.736053698776</v>
      </c>
      <c r="Q3546" s="92">
        <v>22955.827150476143</v>
      </c>
      <c r="R3546" s="92">
        <v>881.88445251255393</v>
      </c>
      <c r="S3546" s="92">
        <v>375494.74734626833</v>
      </c>
      <c r="T3546" s="92">
        <v>4726.2532578382907</v>
      </c>
      <c r="U3546" s="92">
        <v>122468.65344537776</v>
      </c>
      <c r="V3546" s="92">
        <v>670077.72255787964</v>
      </c>
      <c r="W3546" s="92">
        <v>67016.755344895297</v>
      </c>
      <c r="X3546" s="92">
        <v>864289.38460601878</v>
      </c>
      <c r="Y3546" s="92">
        <v>58879.534719553631</v>
      </c>
      <c r="Z3546" s="92">
        <v>674.17600755183958</v>
      </c>
      <c r="AA3546" s="92">
        <v>59553.710727106183</v>
      </c>
      <c r="AB3546" s="92">
        <v>1938.2668001312966</v>
      </c>
      <c r="AC3546" s="92">
        <v>59968.121985251717</v>
      </c>
      <c r="AD3546" s="92">
        <v>11425.919377022792</v>
      </c>
    </row>
    <row r="3547" spans="2:30" hidden="1" outlineLevel="1" x14ac:dyDescent="0.2">
      <c r="D3547" s="86"/>
      <c r="E3547" s="93"/>
      <c r="F3547" s="93"/>
      <c r="G3547" s="86" t="s">
        <v>681</v>
      </c>
      <c r="H3547" s="92">
        <v>3331743.2831735038</v>
      </c>
      <c r="I3547" s="92">
        <v>-1373957.5714398532</v>
      </c>
      <c r="J3547" s="92">
        <v>782087.86231829983</v>
      </c>
      <c r="K3547" s="92">
        <v>147545.36299133126</v>
      </c>
      <c r="L3547" s="92">
        <v>42556.031351162688</v>
      </c>
      <c r="M3547" s="92">
        <v>31909.503339363888</v>
      </c>
      <c r="N3547" s="92">
        <v>222010.89768185758</v>
      </c>
      <c r="O3547" s="92">
        <v>44176.082828470629</v>
      </c>
      <c r="P3547" s="92">
        <v>15977.500655332493</v>
      </c>
      <c r="Q3547" s="92">
        <v>26687.562835699915</v>
      </c>
      <c r="R3547" s="92">
        <v>3699.2938650224155</v>
      </c>
      <c r="S3547" s="92">
        <v>90540.440184525447</v>
      </c>
      <c r="T3547" s="92">
        <v>-2.0526728363242626</v>
      </c>
      <c r="U3547" s="92">
        <v>3610.9100202087034</v>
      </c>
      <c r="V3547" s="92">
        <v>22061.445217928213</v>
      </c>
      <c r="W3547" s="92">
        <v>-104.19471659566852</v>
      </c>
      <c r="X3547" s="92">
        <v>25566.107848704985</v>
      </c>
      <c r="Y3547" s="92">
        <v>7173.3542996172482</v>
      </c>
      <c r="Z3547" s="92">
        <v>54.535253906929952</v>
      </c>
      <c r="AA3547" s="92">
        <v>7227.8895535241936</v>
      </c>
      <c r="AB3547" s="92">
        <v>372.42663481514859</v>
      </c>
      <c r="AC3547" s="92">
        <v>3142580.1037570648</v>
      </c>
      <c r="AD3547" s="92">
        <v>435315.12663457129</v>
      </c>
    </row>
    <row r="3548" spans="2:30" collapsed="1" x14ac:dyDescent="0.2">
      <c r="B3548" s="2" t="s">
        <v>318</v>
      </c>
      <c r="D3548" s="86"/>
      <c r="E3548" s="92">
        <v>-1476205.1866747141</v>
      </c>
      <c r="F3548" s="91"/>
      <c r="G3548" s="86" t="s">
        <v>679</v>
      </c>
      <c r="H3548" s="92">
        <v>-1476205.1866747737</v>
      </c>
      <c r="I3548" s="92">
        <v>-30682162.279893264</v>
      </c>
      <c r="J3548" s="92">
        <v>4071583.320955107</v>
      </c>
      <c r="K3548" s="92">
        <v>7820836.5287652807</v>
      </c>
      <c r="L3548" s="92">
        <v>205118.39082282176</v>
      </c>
      <c r="M3548" s="92">
        <v>76788.197382161685</v>
      </c>
      <c r="N3548" s="92">
        <v>8102743.116970269</v>
      </c>
      <c r="O3548" s="92">
        <v>5704202.6247856561</v>
      </c>
      <c r="P3548" s="92">
        <v>1155434.5336641828</v>
      </c>
      <c r="Q3548" s="92">
        <v>284967.44395934965</v>
      </c>
      <c r="R3548" s="92">
        <v>11491.654081369579</v>
      </c>
      <c r="S3548" s="92">
        <v>7156096.2564905519</v>
      </c>
      <c r="T3548" s="92">
        <v>-20493.139318190151</v>
      </c>
      <c r="U3548" s="92">
        <v>1096406.0117828527</v>
      </c>
      <c r="V3548" s="92">
        <v>4243607.05957074</v>
      </c>
      <c r="W3548" s="92">
        <v>-429256.96613555378</v>
      </c>
      <c r="X3548" s="92">
        <v>4890262.9658998568</v>
      </c>
      <c r="Y3548" s="92">
        <v>964091.67363876186</v>
      </c>
      <c r="Z3548" s="92">
        <v>3278.9960171292823</v>
      </c>
      <c r="AA3548" s="92">
        <v>967370.66965589265</v>
      </c>
      <c r="AB3548" s="92">
        <v>40283.647861183577</v>
      </c>
      <c r="AC3548" s="92">
        <v>3479576.7413615054</v>
      </c>
      <c r="AD3548" s="92">
        <v>498040.37402431102</v>
      </c>
    </row>
    <row r="3549" spans="2:30" x14ac:dyDescent="0.2">
      <c r="D3549" s="86" t="s">
        <v>307</v>
      </c>
      <c r="E3549" s="115">
        <v>5.0160000000000001E-5</v>
      </c>
    </row>
    <row r="3550" spans="2:30" hidden="1" outlineLevel="1" x14ac:dyDescent="0.2">
      <c r="D3550" s="86"/>
      <c r="E3550" s="93"/>
      <c r="G3550" s="86" t="s">
        <v>687</v>
      </c>
      <c r="H3550" s="92">
        <v>-319.20902543354401</v>
      </c>
      <c r="I3550" s="92">
        <v>-712.95162540849913</v>
      </c>
      <c r="J3550" s="92">
        <v>54.890725197027606</v>
      </c>
      <c r="K3550" s="92">
        <v>122.5742009590594</v>
      </c>
      <c r="L3550" s="92">
        <v>2.8880916031982018</v>
      </c>
      <c r="M3550" s="92">
        <v>0.95577317616897217</v>
      </c>
      <c r="N3550" s="92">
        <v>126.41806573842641</v>
      </c>
      <c r="O3550" s="92">
        <v>91.678784567724492</v>
      </c>
      <c r="P3550" s="92">
        <v>21.759854445710388</v>
      </c>
      <c r="Q3550" s="92">
        <v>6.8468997753729139</v>
      </c>
      <c r="R3550" s="92">
        <v>0.21108045084398594</v>
      </c>
      <c r="S3550" s="92">
        <v>120.49661923965172</v>
      </c>
      <c r="T3550" s="92">
        <v>-1.1760191727724756</v>
      </c>
      <c r="U3550" s="92">
        <v>12.649327526568012</v>
      </c>
      <c r="V3550" s="92">
        <v>88.373979384287324</v>
      </c>
      <c r="W3550" s="92">
        <v>-20.896450328062834</v>
      </c>
      <c r="X3550" s="92">
        <v>78.950837410020597</v>
      </c>
      <c r="Y3550" s="92">
        <v>12.309228527108937</v>
      </c>
      <c r="Z3550" s="92">
        <v>-2.6776842375367909E-2</v>
      </c>
      <c r="AA3550" s="92">
        <v>12.282451684733584</v>
      </c>
      <c r="AB3550" s="92">
        <v>0.70390070509876512</v>
      </c>
      <c r="AC3550" s="92">
        <v>0</v>
      </c>
      <c r="AD3550" s="92">
        <v>0</v>
      </c>
    </row>
    <row r="3551" spans="2:30" hidden="1" outlineLevel="1" x14ac:dyDescent="0.2">
      <c r="D3551" s="86"/>
      <c r="E3551" s="93"/>
      <c r="G3551" s="86" t="s">
        <v>686</v>
      </c>
      <c r="H3551" s="92">
        <v>5.4931841062143674</v>
      </c>
      <c r="I3551" s="92">
        <v>-251.61595108553226</v>
      </c>
      <c r="J3551" s="92">
        <v>28.679344078174829</v>
      </c>
      <c r="K3551" s="92">
        <v>69.421847850221326</v>
      </c>
      <c r="L3551" s="92">
        <v>1.7263858259274758</v>
      </c>
      <c r="M3551" s="92">
        <v>1.1619993077239155</v>
      </c>
      <c r="N3551" s="92">
        <v>72.310232983872666</v>
      </c>
      <c r="O3551" s="92">
        <v>52.138166133725115</v>
      </c>
      <c r="P3551" s="92">
        <v>11.787154234800228</v>
      </c>
      <c r="Q3551" s="92">
        <v>3.9414895891095827</v>
      </c>
      <c r="R3551" s="92">
        <v>0.13554901346996046</v>
      </c>
      <c r="S3551" s="92">
        <v>68.002358971104897</v>
      </c>
      <c r="T3551" s="92">
        <v>-0.18152808701375817</v>
      </c>
      <c r="U3551" s="92">
        <v>11.637308352442972</v>
      </c>
      <c r="V3551" s="92">
        <v>71.461648032263298</v>
      </c>
      <c r="W3551" s="92">
        <v>-3.9914131344120554</v>
      </c>
      <c r="X3551" s="92">
        <v>78.926015163280439</v>
      </c>
      <c r="Y3551" s="92">
        <v>8.7872515924304579</v>
      </c>
      <c r="Z3551" s="92">
        <v>4.039031642925895E-2</v>
      </c>
      <c r="AA3551" s="92">
        <v>8.827641908859718</v>
      </c>
      <c r="AB3551" s="92">
        <v>0.36354208645441571</v>
      </c>
      <c r="AC3551" s="92">
        <v>0</v>
      </c>
      <c r="AD3551" s="92">
        <v>0</v>
      </c>
    </row>
    <row r="3552" spans="2:30" hidden="1" outlineLevel="1" x14ac:dyDescent="0.2">
      <c r="D3552" s="86"/>
      <c r="E3552" s="93"/>
      <c r="G3552" s="86" t="s">
        <v>685</v>
      </c>
      <c r="H3552" s="92">
        <v>3.4274421803696642</v>
      </c>
      <c r="I3552" s="92">
        <v>-53.167196016910566</v>
      </c>
      <c r="J3552" s="92">
        <v>5.7505954507289347</v>
      </c>
      <c r="K3552" s="92">
        <v>13.77593043823653</v>
      </c>
      <c r="L3552" s="92">
        <v>0.33360604661709298</v>
      </c>
      <c r="M3552" s="92">
        <v>0.36892582670803381</v>
      </c>
      <c r="N3552" s="92">
        <v>14.478462311561653</v>
      </c>
      <c r="O3552" s="92">
        <v>10.286469704406056</v>
      </c>
      <c r="P3552" s="92">
        <v>2.3213280720116352</v>
      </c>
      <c r="Q3552" s="92">
        <v>1.0154651828119385</v>
      </c>
      <c r="R3552" s="92">
        <v>0</v>
      </c>
      <c r="S3552" s="92">
        <v>13.623262959229622</v>
      </c>
      <c r="T3552" s="92">
        <v>-4.0942058977921955E-2</v>
      </c>
      <c r="U3552" s="92">
        <v>2.2493074600878473</v>
      </c>
      <c r="V3552" s="92">
        <v>18.306002035881836</v>
      </c>
      <c r="W3552" s="92">
        <v>0</v>
      </c>
      <c r="X3552" s="92">
        <v>20.514367436991762</v>
      </c>
      <c r="Y3552" s="92">
        <v>1.6821610221988637</v>
      </c>
      <c r="Z3552" s="92">
        <v>7.210971336281311E-3</v>
      </c>
      <c r="AA3552" s="92">
        <v>1.6893719935351454</v>
      </c>
      <c r="AB3552" s="92">
        <v>7.2793485224613985E-2</v>
      </c>
      <c r="AC3552" s="92">
        <v>0.37889107678077055</v>
      </c>
      <c r="AD3552" s="92">
        <v>8.6893483227703738E-2</v>
      </c>
    </row>
    <row r="3553" spans="2:30" hidden="1" outlineLevel="1" x14ac:dyDescent="0.2">
      <c r="D3553" s="86"/>
      <c r="E3553" s="93"/>
      <c r="G3553" s="86" t="s">
        <v>684</v>
      </c>
      <c r="H3553" s="92">
        <v>9.9964692080831821</v>
      </c>
      <c r="I3553" s="92">
        <v>-289.97366829867411</v>
      </c>
      <c r="J3553" s="92">
        <v>44.303581078476867</v>
      </c>
      <c r="K3553" s="92">
        <v>110.94047581268184</v>
      </c>
      <c r="L3553" s="92">
        <v>2.8110917080534179</v>
      </c>
      <c r="M3553" s="92">
        <v>0</v>
      </c>
      <c r="N3553" s="92">
        <v>113.75156752073534</v>
      </c>
      <c r="O3553" s="92">
        <v>82.276136809999016</v>
      </c>
      <c r="P3553" s="92">
        <v>18.225325662748077</v>
      </c>
      <c r="Q3553" s="92">
        <v>0</v>
      </c>
      <c r="R3553" s="92">
        <v>0</v>
      </c>
      <c r="S3553" s="92">
        <v>100.50146247274716</v>
      </c>
      <c r="T3553" s="92">
        <v>0.11932176264455653</v>
      </c>
      <c r="U3553" s="92">
        <v>22.135631308495409</v>
      </c>
      <c r="V3553" s="92">
        <v>0</v>
      </c>
      <c r="W3553" s="92">
        <v>0</v>
      </c>
      <c r="X3553" s="92">
        <v>22.254953071139919</v>
      </c>
      <c r="Y3553" s="92">
        <v>15.027470299505229</v>
      </c>
      <c r="Z3553" s="92">
        <v>0.10709783795425727</v>
      </c>
      <c r="AA3553" s="92">
        <v>15.134568137459505</v>
      </c>
      <c r="AB3553" s="92">
        <v>0.55399030592253329</v>
      </c>
      <c r="AC3553" s="92">
        <v>2.825549182706999</v>
      </c>
      <c r="AD3553" s="92">
        <v>0.64446573757061698</v>
      </c>
    </row>
    <row r="3554" spans="2:30" hidden="1" outlineLevel="1" x14ac:dyDescent="0.2">
      <c r="D3554" s="86"/>
      <c r="E3554" s="93"/>
      <c r="G3554" s="86" t="s">
        <v>683</v>
      </c>
      <c r="H3554" s="92">
        <v>-43.466793590869415</v>
      </c>
      <c r="I3554" s="92">
        <v>-174.03156412240634</v>
      </c>
      <c r="J3554" s="92">
        <v>25.324059685226061</v>
      </c>
      <c r="K3554" s="92">
        <v>52.293549520562401</v>
      </c>
      <c r="L3554" s="92">
        <v>0</v>
      </c>
      <c r="M3554" s="92">
        <v>0</v>
      </c>
      <c r="N3554" s="92">
        <v>52.293549520562401</v>
      </c>
      <c r="O3554" s="92">
        <v>32.94975957628791</v>
      </c>
      <c r="P3554" s="92">
        <v>0</v>
      </c>
      <c r="Q3554" s="92">
        <v>0</v>
      </c>
      <c r="R3554" s="92">
        <v>0</v>
      </c>
      <c r="S3554" s="92">
        <v>32.94975957628791</v>
      </c>
      <c r="T3554" s="92">
        <v>1.4265786575458933E-2</v>
      </c>
      <c r="U3554" s="92">
        <v>0</v>
      </c>
      <c r="V3554" s="92">
        <v>0</v>
      </c>
      <c r="W3554" s="92">
        <v>0</v>
      </c>
      <c r="X3554" s="92">
        <v>1.4265786575458933E-2</v>
      </c>
      <c r="Y3554" s="92">
        <v>7.2395139952752112</v>
      </c>
      <c r="Z3554" s="92">
        <v>0</v>
      </c>
      <c r="AA3554" s="92">
        <v>7.2395139952752112</v>
      </c>
      <c r="AB3554" s="92">
        <v>0.21049681131972611</v>
      </c>
      <c r="AC3554" s="92">
        <v>10.69131008397089</v>
      </c>
      <c r="AD3554" s="92">
        <v>1.8418150723195845</v>
      </c>
    </row>
    <row r="3555" spans="2:30" hidden="1" outlineLevel="1" x14ac:dyDescent="0.2">
      <c r="D3555" s="86"/>
      <c r="E3555" s="93"/>
      <c r="G3555" s="86" t="s">
        <v>682</v>
      </c>
      <c r="H3555" s="92">
        <v>102.59202828215614</v>
      </c>
      <c r="I3555" s="92">
        <v>11.640456756000376</v>
      </c>
      <c r="J3555" s="92">
        <v>6.052786715588339</v>
      </c>
      <c r="K3555" s="92">
        <v>15.886280294459944</v>
      </c>
      <c r="L3555" s="92">
        <v>0.39495276730223228</v>
      </c>
      <c r="M3555" s="92">
        <v>-0.23558301741417881</v>
      </c>
      <c r="N3555" s="92">
        <v>16.045650044347532</v>
      </c>
      <c r="O3555" s="92">
        <v>14.577614552429443</v>
      </c>
      <c r="P3555" s="92">
        <v>3.0615023604535305</v>
      </c>
      <c r="Q3555" s="92">
        <v>1.1514642898678833</v>
      </c>
      <c r="R3555" s="92">
        <v>4.4235324138029705E-2</v>
      </c>
      <c r="S3555" s="92">
        <v>18.834816526888819</v>
      </c>
      <c r="T3555" s="92">
        <v>0.23706886341316866</v>
      </c>
      <c r="U3555" s="92">
        <v>6.1430276568201485</v>
      </c>
      <c r="V3555" s="92">
        <v>33.611098563503241</v>
      </c>
      <c r="W3555" s="92">
        <v>3.3615604480999481</v>
      </c>
      <c r="X3555" s="92">
        <v>43.3527555318379</v>
      </c>
      <c r="Y3555" s="92">
        <v>2.95339746153281</v>
      </c>
      <c r="Z3555" s="92">
        <v>3.3816668538800276E-2</v>
      </c>
      <c r="AA3555" s="92">
        <v>2.9872141300716462</v>
      </c>
      <c r="AB3555" s="92">
        <v>9.7223462694585844E-2</v>
      </c>
      <c r="AC3555" s="92">
        <v>3.0080009987802261</v>
      </c>
      <c r="AD3555" s="92">
        <v>0.57312411595146329</v>
      </c>
    </row>
    <row r="3556" spans="2:30" hidden="1" outlineLevel="1" x14ac:dyDescent="0.2">
      <c r="D3556" s="86"/>
      <c r="E3556" s="93"/>
      <c r="G3556" s="86" t="s">
        <v>681</v>
      </c>
      <c r="H3556" s="92">
        <v>167.12024308398296</v>
      </c>
      <c r="I3556" s="92">
        <v>-68.91771178342303</v>
      </c>
      <c r="J3556" s="92">
        <v>39.22952717388592</v>
      </c>
      <c r="K3556" s="92">
        <v>7.4008754076451764</v>
      </c>
      <c r="L3556" s="92">
        <v>2.1346105325743205</v>
      </c>
      <c r="M3556" s="92">
        <v>1.6005806875024926</v>
      </c>
      <c r="N3556" s="92">
        <v>11.136066627721975</v>
      </c>
      <c r="O3556" s="92">
        <v>2.215872314676087</v>
      </c>
      <c r="P3556" s="92">
        <v>0.80143143287147789</v>
      </c>
      <c r="Q3556" s="92">
        <v>1.3386481518387077</v>
      </c>
      <c r="R3556" s="92">
        <v>0.18555658026952437</v>
      </c>
      <c r="S3556" s="92">
        <v>4.5415084796557963</v>
      </c>
      <c r="T3556" s="92">
        <v>-1.0296206947002501E-4</v>
      </c>
      <c r="U3556" s="92">
        <v>0.18112324661366858</v>
      </c>
      <c r="V3556" s="92">
        <v>1.1066020921312791</v>
      </c>
      <c r="W3556" s="92">
        <v>-5.2264069844387331E-3</v>
      </c>
      <c r="X3556" s="92">
        <v>1.2823959696910421</v>
      </c>
      <c r="Y3556" s="92">
        <v>0.35981545166880119</v>
      </c>
      <c r="Z3556" s="92">
        <v>2.7354883359716063E-3</v>
      </c>
      <c r="AA3556" s="92">
        <v>0.36255094000477356</v>
      </c>
      <c r="AB3556" s="92">
        <v>1.8680920002327853E-2</v>
      </c>
      <c r="AC3556" s="92">
        <v>157.63181800445437</v>
      </c>
      <c r="AD3556" s="92">
        <v>21.835406751990096</v>
      </c>
    </row>
    <row r="3557" spans="2:30" collapsed="1" x14ac:dyDescent="0.2">
      <c r="B3557" s="2" t="s">
        <v>317</v>
      </c>
      <c r="D3557" s="86"/>
      <c r="E3557" s="92">
        <v>-74.046452163603661</v>
      </c>
      <c r="G3557" s="86" t="s">
        <v>679</v>
      </c>
      <c r="H3557" s="92">
        <v>-74.046452163606645</v>
      </c>
      <c r="I3557" s="92">
        <v>-1539.0172599594462</v>
      </c>
      <c r="J3557" s="92">
        <v>204.23061937910816</v>
      </c>
      <c r="K3557" s="92">
        <v>392.29316028286649</v>
      </c>
      <c r="L3557" s="92">
        <v>10.28873848367274</v>
      </c>
      <c r="M3557" s="92">
        <v>3.8516959806892301</v>
      </c>
      <c r="N3557" s="92">
        <v>406.43359474722871</v>
      </c>
      <c r="O3557" s="92">
        <v>286.12280365924852</v>
      </c>
      <c r="P3557" s="92">
        <v>57.956596208595407</v>
      </c>
      <c r="Q3557" s="92">
        <v>14.293966989000978</v>
      </c>
      <c r="R3557" s="92">
        <v>0.57642136872149807</v>
      </c>
      <c r="S3557" s="92">
        <v>358.94978822556607</v>
      </c>
      <c r="T3557" s="92">
        <v>-1.027935868200418</v>
      </c>
      <c r="U3557" s="92">
        <v>54.995725551027896</v>
      </c>
      <c r="V3557" s="92">
        <v>212.85933010806832</v>
      </c>
      <c r="W3557" s="92">
        <v>-21.531529421359377</v>
      </c>
      <c r="X3557" s="92">
        <v>245.29559036953682</v>
      </c>
      <c r="Y3557" s="92">
        <v>48.358838349720294</v>
      </c>
      <c r="Z3557" s="92">
        <v>0.16447444021920479</v>
      </c>
      <c r="AA3557" s="92">
        <v>48.523312789939574</v>
      </c>
      <c r="AB3557" s="92">
        <v>2.0206277767169682</v>
      </c>
      <c r="AC3557" s="92">
        <v>174.53556934669311</v>
      </c>
      <c r="AD3557" s="92">
        <v>24.981705161059441</v>
      </c>
    </row>
    <row r="3558" spans="2:30" x14ac:dyDescent="0.2">
      <c r="D3558" s="86"/>
    </row>
    <row r="3559" spans="2:30" hidden="1" outlineLevel="1" x14ac:dyDescent="0.2">
      <c r="D3559" s="86"/>
      <c r="E3559" s="93"/>
      <c r="G3559" s="86" t="s">
        <v>687</v>
      </c>
      <c r="H3559" s="92">
        <v>-439845.16519776837</v>
      </c>
      <c r="I3559" s="92">
        <v>-867455.82471036422</v>
      </c>
      <c r="J3559" s="92">
        <v>62674.731357611745</v>
      </c>
      <c r="K3559" s="92">
        <v>137657.64633761306</v>
      </c>
      <c r="L3559" s="92">
        <v>3196.8825592226576</v>
      </c>
      <c r="M3559" s="92">
        <v>1101.9210216333568</v>
      </c>
      <c r="N3559" s="92">
        <v>141956.44991846889</v>
      </c>
      <c r="O3559" s="92">
        <v>102888.47330395853</v>
      </c>
      <c r="P3559" s="92">
        <v>24648.837668182205</v>
      </c>
      <c r="Q3559" s="92">
        <v>7641.4876519607687</v>
      </c>
      <c r="R3559" s="92">
        <v>230.24712448833441</v>
      </c>
      <c r="S3559" s="92">
        <v>135409.04574858976</v>
      </c>
      <c r="T3559" s="92">
        <v>-1533.5985291978548</v>
      </c>
      <c r="U3559" s="92">
        <v>12254.673456672856</v>
      </c>
      <c r="V3559" s="92">
        <v>89970.550042886942</v>
      </c>
      <c r="W3559" s="92">
        <v>-26913.956810948905</v>
      </c>
      <c r="X3559" s="92">
        <v>73777.668159413704</v>
      </c>
      <c r="Y3559" s="92">
        <v>13040.649743908274</v>
      </c>
      <c r="Z3559" s="92">
        <v>-54.383060868978916</v>
      </c>
      <c r="AA3559" s="92">
        <v>12986.266683039314</v>
      </c>
      <c r="AB3559" s="92">
        <v>806.49764547672282</v>
      </c>
      <c r="AC3559" s="92">
        <v>0</v>
      </c>
      <c r="AD3559" s="92">
        <v>0</v>
      </c>
    </row>
    <row r="3560" spans="2:30" hidden="1" outlineLevel="1" x14ac:dyDescent="0.2">
      <c r="D3560" s="86"/>
      <c r="E3560" s="93"/>
      <c r="G3560" s="86" t="s">
        <v>686</v>
      </c>
      <c r="H3560" s="92">
        <v>-28559.303184320976</v>
      </c>
      <c r="I3560" s="92">
        <v>-311903.22010536585</v>
      </c>
      <c r="J3560" s="92">
        <v>32734.213493970477</v>
      </c>
      <c r="K3560" s="92">
        <v>78178.610956077711</v>
      </c>
      <c r="L3560" s="92">
        <v>1923.5240885033688</v>
      </c>
      <c r="M3560" s="92">
        <v>1351.6007512875301</v>
      </c>
      <c r="N3560" s="92">
        <v>81453.73579586859</v>
      </c>
      <c r="O3560" s="92">
        <v>58686.32351721685</v>
      </c>
      <c r="P3560" s="92">
        <v>13361.829320651468</v>
      </c>
      <c r="Q3560" s="92">
        <v>4416.1032561266184</v>
      </c>
      <c r="R3560" s="92">
        <v>149.75792430895029</v>
      </c>
      <c r="S3560" s="92">
        <v>76614.014018303904</v>
      </c>
      <c r="T3560" s="92">
        <v>-295.46460372688625</v>
      </c>
      <c r="U3560" s="92">
        <v>12272.133028669632</v>
      </c>
      <c r="V3560" s="92">
        <v>76520.519184408215</v>
      </c>
      <c r="W3560" s="92">
        <v>-5968.7474719098391</v>
      </c>
      <c r="X3560" s="92">
        <v>82528.44013744111</v>
      </c>
      <c r="Y3560" s="92">
        <v>9562.12783237847</v>
      </c>
      <c r="Z3560" s="92">
        <v>35.097315148497479</v>
      </c>
      <c r="AA3560" s="92">
        <v>9597.2251475269695</v>
      </c>
      <c r="AB3560" s="92">
        <v>416.28832793425545</v>
      </c>
      <c r="AC3560" s="92">
        <v>0</v>
      </c>
      <c r="AD3560" s="92">
        <v>0</v>
      </c>
    </row>
    <row r="3561" spans="2:30" hidden="1" outlineLevel="1" x14ac:dyDescent="0.2">
      <c r="D3561" s="86"/>
      <c r="E3561" s="93"/>
      <c r="G3561" s="86" t="s">
        <v>685</v>
      </c>
      <c r="H3561" s="92">
        <v>-3672.9034421777187</v>
      </c>
      <c r="I3561" s="92">
        <v>-66006.35963316611</v>
      </c>
      <c r="J3561" s="92">
        <v>6553.8877923534337</v>
      </c>
      <c r="K3561" s="92">
        <v>15475.876868006577</v>
      </c>
      <c r="L3561" s="92">
        <v>370.38868218538238</v>
      </c>
      <c r="M3561" s="92">
        <v>429.51999088157402</v>
      </c>
      <c r="N3561" s="92">
        <v>16275.785541073532</v>
      </c>
      <c r="O3561" s="92">
        <v>11550.02422917727</v>
      </c>
      <c r="P3561" s="92">
        <v>2626.2144934700059</v>
      </c>
      <c r="Q3561" s="92">
        <v>1134.2971998313658</v>
      </c>
      <c r="R3561" s="92">
        <v>0</v>
      </c>
      <c r="S3561" s="92">
        <v>15310.535922478637</v>
      </c>
      <c r="T3561" s="92">
        <v>-65.281427370200234</v>
      </c>
      <c r="U3561" s="92">
        <v>2350.3835556348949</v>
      </c>
      <c r="V3561" s="92">
        <v>19461.141804142393</v>
      </c>
      <c r="W3561" s="92">
        <v>0</v>
      </c>
      <c r="X3561" s="92">
        <v>21746.243932407087</v>
      </c>
      <c r="Y3561" s="92">
        <v>1820.5635448887544</v>
      </c>
      <c r="Z3561" s="92">
        <v>5.9540836321118036</v>
      </c>
      <c r="AA3561" s="92">
        <v>1826.517628520867</v>
      </c>
      <c r="AB3561" s="92">
        <v>83.253042095972376</v>
      </c>
      <c r="AC3561" s="92">
        <v>436.93407683184358</v>
      </c>
      <c r="AD3561" s="92">
        <v>100.29825522700438</v>
      </c>
    </row>
    <row r="3562" spans="2:30" hidden="1" outlineLevel="1" x14ac:dyDescent="0.2">
      <c r="D3562" s="86"/>
      <c r="E3562" s="93"/>
      <c r="G3562" s="86" t="s">
        <v>684</v>
      </c>
      <c r="H3562" s="92">
        <v>-23562.505987270612</v>
      </c>
      <c r="I3562" s="92">
        <v>-363159.17656955699</v>
      </c>
      <c r="J3562" s="92">
        <v>50772.650119283055</v>
      </c>
      <c r="K3562" s="92">
        <v>125887.45849425347</v>
      </c>
      <c r="L3562" s="92">
        <v>3167.3711877120522</v>
      </c>
      <c r="M3562" s="92">
        <v>0</v>
      </c>
      <c r="N3562" s="92">
        <v>129054.82968196564</v>
      </c>
      <c r="O3562" s="92">
        <v>93328.092618336435</v>
      </c>
      <c r="P3562" s="92">
        <v>20780.171052973052</v>
      </c>
      <c r="Q3562" s="92">
        <v>0</v>
      </c>
      <c r="R3562" s="92">
        <v>0</v>
      </c>
      <c r="S3562" s="92">
        <v>114108.26367130956</v>
      </c>
      <c r="T3562" s="92">
        <v>31.890411830666316</v>
      </c>
      <c r="U3562" s="92">
        <v>24183.635945262122</v>
      </c>
      <c r="V3562" s="92">
        <v>0</v>
      </c>
      <c r="W3562" s="92">
        <v>0</v>
      </c>
      <c r="X3562" s="92">
        <v>24215.526357092735</v>
      </c>
      <c r="Y3562" s="92">
        <v>16686.37918234272</v>
      </c>
      <c r="Z3562" s="92">
        <v>110.20217782267642</v>
      </c>
      <c r="AA3562" s="92">
        <v>16796.581360165415</v>
      </c>
      <c r="AB3562" s="92">
        <v>636.44562304664123</v>
      </c>
      <c r="AC3562" s="92">
        <v>3266.7483133700421</v>
      </c>
      <c r="AD3562" s="92">
        <v>745.62545605506136</v>
      </c>
    </row>
    <row r="3563" spans="2:30" hidden="1" outlineLevel="1" x14ac:dyDescent="0.2">
      <c r="D3563" s="86"/>
      <c r="E3563" s="93"/>
      <c r="G3563" s="86" t="s">
        <v>683</v>
      </c>
      <c r="H3563" s="92">
        <v>-69052.895708967204</v>
      </c>
      <c r="I3563" s="92">
        <v>-217377.86634890735</v>
      </c>
      <c r="J3563" s="92">
        <v>29002.701365562472</v>
      </c>
      <c r="K3563" s="92">
        <v>59266.747417141014</v>
      </c>
      <c r="L3563" s="92">
        <v>0</v>
      </c>
      <c r="M3563" s="92">
        <v>0</v>
      </c>
      <c r="N3563" s="92">
        <v>59266.747417141014</v>
      </c>
      <c r="O3563" s="92">
        <v>37329.47867014783</v>
      </c>
      <c r="P3563" s="92">
        <v>0</v>
      </c>
      <c r="Q3563" s="92">
        <v>0</v>
      </c>
      <c r="R3563" s="92">
        <v>0</v>
      </c>
      <c r="S3563" s="92">
        <v>37329.47867014783</v>
      </c>
      <c r="T3563" s="92">
        <v>-17.303617928900106</v>
      </c>
      <c r="U3563" s="92">
        <v>0</v>
      </c>
      <c r="V3563" s="92">
        <v>0</v>
      </c>
      <c r="W3563" s="92">
        <v>0</v>
      </c>
      <c r="X3563" s="92">
        <v>-17.303617928900106</v>
      </c>
      <c r="Y3563" s="92">
        <v>8014.2113402755722</v>
      </c>
      <c r="Z3563" s="92">
        <v>0</v>
      </c>
      <c r="AA3563" s="92">
        <v>8014.2113402755722</v>
      </c>
      <c r="AB3563" s="92">
        <v>241.69758253954319</v>
      </c>
      <c r="AC3563" s="92">
        <v>12357.085469898782</v>
      </c>
      <c r="AD3563" s="92">
        <v>2130.3524123042039</v>
      </c>
    </row>
    <row r="3564" spans="2:30" hidden="1" outlineLevel="1" x14ac:dyDescent="0.2">
      <c r="D3564" s="86"/>
      <c r="E3564" s="93"/>
      <c r="G3564" s="86" t="s">
        <v>682</v>
      </c>
      <c r="H3564" s="92">
        <v>119587.32840528802</v>
      </c>
      <c r="I3564" s="92">
        <v>13422.780229093698</v>
      </c>
      <c r="J3564" s="92">
        <v>7074.8326647064605</v>
      </c>
      <c r="K3564" s="92">
        <v>18558.855899977152</v>
      </c>
      <c r="L3564" s="92">
        <v>461.08133940509072</v>
      </c>
      <c r="M3564" s="92">
        <v>-276.02381895556937</v>
      </c>
      <c r="N3564" s="92">
        <v>18743.913420426125</v>
      </c>
      <c r="O3564" s="92">
        <v>17030.300055600455</v>
      </c>
      <c r="P3564" s="92">
        <v>3577.6226676410874</v>
      </c>
      <c r="Q3564" s="92">
        <v>1344.9807157609703</v>
      </c>
      <c r="R3564" s="92">
        <v>51.641890741575082</v>
      </c>
      <c r="S3564" s="92">
        <v>22004.545329744007</v>
      </c>
      <c r="T3564" s="92">
        <v>276.04038412075806</v>
      </c>
      <c r="U3564" s="92">
        <v>7166.1580311418993</v>
      </c>
      <c r="V3564" s="92">
        <v>39203.320713226261</v>
      </c>
      <c r="W3564" s="92">
        <v>3906.6366034863422</v>
      </c>
      <c r="X3564" s="92">
        <v>50552.155731976884</v>
      </c>
      <c r="Y3564" s="92">
        <v>3447.4715472317707</v>
      </c>
      <c r="Z3564" s="92">
        <v>39.419580935876844</v>
      </c>
      <c r="AA3564" s="92">
        <v>3486.8911281676892</v>
      </c>
      <c r="AB3564" s="92">
        <v>113.65393913580704</v>
      </c>
      <c r="AC3564" s="92">
        <v>3518.2457511246776</v>
      </c>
      <c r="AD3564" s="92">
        <v>670.31021091821606</v>
      </c>
    </row>
    <row r="3565" spans="2:30" hidden="1" outlineLevel="1" x14ac:dyDescent="0.2">
      <c r="D3565" s="86"/>
      <c r="E3565" s="93"/>
      <c r="G3565" s="86" t="s">
        <v>681</v>
      </c>
      <c r="H3565" s="92">
        <v>186977.23333457843</v>
      </c>
      <c r="I3565" s="92">
        <v>-84794.922322942002</v>
      </c>
      <c r="J3565" s="92">
        <v>44871.199432110378</v>
      </c>
      <c r="K3565" s="92">
        <v>8363.293702785606</v>
      </c>
      <c r="L3565" s="92">
        <v>2401.7552259627837</v>
      </c>
      <c r="M3565" s="92">
        <v>1858.5142449958005</v>
      </c>
      <c r="N3565" s="92">
        <v>12623.563173744173</v>
      </c>
      <c r="O3565" s="92">
        <v>2508.7733718117856</v>
      </c>
      <c r="P3565" s="92">
        <v>913.02069109168031</v>
      </c>
      <c r="Q3565" s="92">
        <v>1512.2227177379907</v>
      </c>
      <c r="R3565" s="92">
        <v>207.55840146618937</v>
      </c>
      <c r="S3565" s="92">
        <v>5141.5751821076456</v>
      </c>
      <c r="T3565" s="92">
        <v>-0.71405057216143686</v>
      </c>
      <c r="U3565" s="92">
        <v>196.96466513687093</v>
      </c>
      <c r="V3565" s="92">
        <v>1214.3728476876033</v>
      </c>
      <c r="W3565" s="92">
        <v>-20.740204616438312</v>
      </c>
      <c r="X3565" s="92">
        <v>1389.8832576358786</v>
      </c>
      <c r="Y3565" s="92">
        <v>397.50879021188859</v>
      </c>
      <c r="Z3565" s="92">
        <v>2.7708109945131865</v>
      </c>
      <c r="AA3565" s="92">
        <v>400.27960120640273</v>
      </c>
      <c r="AB3565" s="92">
        <v>21.429085738694617</v>
      </c>
      <c r="AC3565" s="92">
        <v>182063.68023639783</v>
      </c>
      <c r="AD3565" s="92">
        <v>25260.545688579765</v>
      </c>
    </row>
    <row r="3566" spans="2:30" collapsed="1" x14ac:dyDescent="0.2">
      <c r="B3566" s="2" t="s">
        <v>316</v>
      </c>
      <c r="D3566" s="86"/>
      <c r="E3566" s="92">
        <v>-258128.2117806343</v>
      </c>
      <c r="G3566" s="86" t="s">
        <v>679</v>
      </c>
      <c r="H3566" s="92">
        <v>-258128.21178063765</v>
      </c>
      <c r="I3566" s="92">
        <v>-1897274.5894612102</v>
      </c>
      <c r="J3566" s="92">
        <v>233684.21622559757</v>
      </c>
      <c r="K3566" s="92">
        <v>443388.48967585451</v>
      </c>
      <c r="L3566" s="92">
        <v>11521.003082991332</v>
      </c>
      <c r="M3566" s="92">
        <v>4465.5321898426855</v>
      </c>
      <c r="N3566" s="92">
        <v>459375.02494868881</v>
      </c>
      <c r="O3566" s="92">
        <v>323321.46576624963</v>
      </c>
      <c r="P3566" s="92">
        <v>65907.695894009565</v>
      </c>
      <c r="Q3566" s="92">
        <v>16049.091541417658</v>
      </c>
      <c r="R3566" s="92">
        <v>639.20534100504642</v>
      </c>
      <c r="S3566" s="92">
        <v>405917.45854268153</v>
      </c>
      <c r="T3566" s="92">
        <v>-1604.431432844551</v>
      </c>
      <c r="U3566" s="92">
        <v>58423.948682518079</v>
      </c>
      <c r="V3566" s="92">
        <v>226369.90459235301</v>
      </c>
      <c r="W3566" s="92">
        <v>-28996.807883988833</v>
      </c>
      <c r="X3566" s="92">
        <v>254192.61395803822</v>
      </c>
      <c r="Y3566" s="92">
        <v>52968.911981237427</v>
      </c>
      <c r="Z3566" s="92">
        <v>139.06090766470081</v>
      </c>
      <c r="AA3566" s="92">
        <v>53107.972888902223</v>
      </c>
      <c r="AB3566" s="92">
        <v>2319.2652459676374</v>
      </c>
      <c r="AC3566" s="92">
        <v>201642.69384762304</v>
      </c>
      <c r="AD3566" s="92">
        <v>28907.132023084221</v>
      </c>
    </row>
    <row r="3567" spans="2:30" x14ac:dyDescent="0.2">
      <c r="D3567" s="86"/>
      <c r="E3567" s="92"/>
      <c r="G3567" s="86"/>
      <c r="H3567" s="92"/>
      <c r="I3567" s="92"/>
      <c r="J3567" s="92"/>
      <c r="K3567" s="92"/>
      <c r="L3567" s="92"/>
      <c r="M3567" s="92"/>
      <c r="N3567" s="92"/>
      <c r="O3567" s="92"/>
      <c r="P3567" s="92"/>
      <c r="Q3567" s="92"/>
      <c r="R3567" s="92"/>
      <c r="S3567" s="92"/>
      <c r="T3567" s="92"/>
      <c r="U3567" s="92"/>
      <c r="V3567" s="92"/>
      <c r="W3567" s="92"/>
      <c r="X3567" s="92"/>
      <c r="Y3567" s="92"/>
      <c r="Z3567" s="92"/>
      <c r="AA3567" s="92"/>
      <c r="AB3567" s="92"/>
      <c r="AC3567" s="92"/>
      <c r="AD3567" s="92"/>
    </row>
    <row r="3568" spans="2:30" x14ac:dyDescent="0.2">
      <c r="B3568" s="2" t="s">
        <v>315</v>
      </c>
      <c r="D3568" s="86"/>
    </row>
    <row r="3569" spans="2:30" hidden="1" outlineLevel="1" x14ac:dyDescent="0.2">
      <c r="D3569" s="86"/>
      <c r="G3569" s="86" t="s">
        <v>687</v>
      </c>
      <c r="H3569" s="93">
        <v>-172232.46384167636</v>
      </c>
      <c r="I3569" s="93">
        <v>-84838.78209289287</v>
      </c>
      <c r="J3569" s="93">
        <v>-4193.8841468222736</v>
      </c>
      <c r="K3569" s="93">
        <v>-15361.957275016191</v>
      </c>
      <c r="L3569" s="93">
        <v>-483.53987395913765</v>
      </c>
      <c r="M3569" s="93">
        <v>-45.344822133334603</v>
      </c>
      <c r="N3569" s="93">
        <v>-15890.841971108664</v>
      </c>
      <c r="O3569" s="93">
        <v>-11677.477246807073</v>
      </c>
      <c r="P3569" s="93">
        <v>-2175.854222096897</v>
      </c>
      <c r="Q3569" s="93">
        <v>-983.22800855892774</v>
      </c>
      <c r="R3569" s="93">
        <v>-44.214664483802494</v>
      </c>
      <c r="S3569" s="93">
        <v>-14880.774141946702</v>
      </c>
      <c r="T3569" s="93">
        <v>-407.92419020616165</v>
      </c>
      <c r="U3569" s="93">
        <v>-6675.6098698485266</v>
      </c>
      <c r="V3569" s="93">
        <v>-35280.785736400467</v>
      </c>
      <c r="W3569" s="93">
        <v>-6371.1251509395415</v>
      </c>
      <c r="X3569" s="93">
        <v>-48735.444947394695</v>
      </c>
      <c r="Y3569" s="93">
        <v>-3586.1347326674886</v>
      </c>
      <c r="Z3569" s="93">
        <v>-60.066385987829172</v>
      </c>
      <c r="AA3569" s="93">
        <v>-3646.2011186553177</v>
      </c>
      <c r="AB3569" s="93">
        <v>-46.535422855799311</v>
      </c>
      <c r="AC3569" s="93">
        <v>0</v>
      </c>
      <c r="AD3569" s="93">
        <v>0</v>
      </c>
    </row>
    <row r="3570" spans="2:30" hidden="1" outlineLevel="1" x14ac:dyDescent="0.2">
      <c r="D3570" s="86"/>
      <c r="G3570" s="86" t="s">
        <v>686</v>
      </c>
      <c r="H3570" s="93">
        <v>-91286.997918089633</v>
      </c>
      <c r="I3570" s="93">
        <v>-44966.422424325436</v>
      </c>
      <c r="J3570" s="93">
        <v>-2222.8509355332926</v>
      </c>
      <c r="K3570" s="93">
        <v>-8142.1755835257882</v>
      </c>
      <c r="L3570" s="93">
        <v>-256.28677940761162</v>
      </c>
      <c r="M3570" s="93">
        <v>-24.033754098106467</v>
      </c>
      <c r="N3570" s="93">
        <v>-8422.4961170315055</v>
      </c>
      <c r="O3570" s="93">
        <v>-6189.320046525796</v>
      </c>
      <c r="P3570" s="93">
        <v>-1153.2506439971323</v>
      </c>
      <c r="Q3570" s="93">
        <v>-521.13249249475939</v>
      </c>
      <c r="R3570" s="93">
        <v>-23.434745660912025</v>
      </c>
      <c r="S3570" s="93">
        <v>-7887.1379286785996</v>
      </c>
      <c r="T3570" s="93">
        <v>-216.20880217053187</v>
      </c>
      <c r="U3570" s="93">
        <v>-3538.2202094665804</v>
      </c>
      <c r="V3570" s="93">
        <v>-18699.593225513767</v>
      </c>
      <c r="W3570" s="93">
        <v>-3376.8366045343219</v>
      </c>
      <c r="X3570" s="93">
        <v>-25830.858841685204</v>
      </c>
      <c r="Y3570" s="93">
        <v>-1900.7303650718056</v>
      </c>
      <c r="Z3570" s="93">
        <v>-31.836507069065696</v>
      </c>
      <c r="AA3570" s="93">
        <v>-1932.5668721408715</v>
      </c>
      <c r="AB3570" s="93">
        <v>-24.664798694744302</v>
      </c>
      <c r="AC3570" s="93">
        <v>0</v>
      </c>
      <c r="AD3570" s="93">
        <v>0</v>
      </c>
    </row>
    <row r="3571" spans="2:30" hidden="1" outlineLevel="1" x14ac:dyDescent="0.2">
      <c r="D3571" s="86"/>
      <c r="G3571" s="86" t="s">
        <v>685</v>
      </c>
      <c r="H3571" s="93">
        <v>-20053.012879405167</v>
      </c>
      <c r="I3571" s="93">
        <v>-9763.1588908823724</v>
      </c>
      <c r="J3571" s="93">
        <v>-471.18281980213015</v>
      </c>
      <c r="K3571" s="93">
        <v>-1714.1400597756133</v>
      </c>
      <c r="L3571" s="93">
        <v>-52.948173649780209</v>
      </c>
      <c r="M3571" s="93">
        <v>-6.5944150026459196</v>
      </c>
      <c r="N3571" s="93">
        <v>-1773.6826484280393</v>
      </c>
      <c r="O3571" s="93">
        <v>-1295.0596068525929</v>
      </c>
      <c r="P3571" s="93">
        <v>-240.75007041348908</v>
      </c>
      <c r="Q3571" s="93">
        <v>-143.2491605259832</v>
      </c>
      <c r="R3571" s="93">
        <v>0</v>
      </c>
      <c r="S3571" s="93">
        <v>-1679.0588377920651</v>
      </c>
      <c r="T3571" s="93">
        <v>-45.221257785271668</v>
      </c>
      <c r="U3571" s="93">
        <v>-740.29780878057602</v>
      </c>
      <c r="V3571" s="93">
        <v>-5157.4202383163429</v>
      </c>
      <c r="W3571" s="93">
        <v>0</v>
      </c>
      <c r="X3571" s="93">
        <v>-5942.9393048821903</v>
      </c>
      <c r="Y3571" s="93">
        <v>-389.77499958610514</v>
      </c>
      <c r="Z3571" s="93">
        <v>-6.4975598325248223</v>
      </c>
      <c r="AA3571" s="93">
        <v>-396.27255941863001</v>
      </c>
      <c r="AB3571" s="93">
        <v>-5.2049142461511231</v>
      </c>
      <c r="AC3571" s="93">
        <v>-17.697821136556936</v>
      </c>
      <c r="AD3571" s="93">
        <v>-3.8150828170267057</v>
      </c>
    </row>
    <row r="3572" spans="2:30" hidden="1" outlineLevel="1" x14ac:dyDescent="0.2">
      <c r="D3572" s="86"/>
      <c r="G3572" s="86" t="s">
        <v>684</v>
      </c>
      <c r="H3572" s="93">
        <v>-92009.587111613</v>
      </c>
      <c r="I3572" s="93">
        <v>-61493.931324104531</v>
      </c>
      <c r="J3572" s="93">
        <v>-2898.6633904390678</v>
      </c>
      <c r="K3572" s="93">
        <v>-10525.224671400059</v>
      </c>
      <c r="L3572" s="93">
        <v>-325.28420965343958</v>
      </c>
      <c r="M3572" s="93">
        <v>0</v>
      </c>
      <c r="N3572" s="93">
        <v>-10850.508881053498</v>
      </c>
      <c r="O3572" s="93">
        <v>-7892.0788515762506</v>
      </c>
      <c r="P3572" s="93">
        <v>-1469.9002171957673</v>
      </c>
      <c r="Q3572" s="93">
        <v>0</v>
      </c>
      <c r="R3572" s="93">
        <v>0</v>
      </c>
      <c r="S3572" s="93">
        <v>-9361.9790687720179</v>
      </c>
      <c r="T3572" s="93">
        <v>-281.34774754020196</v>
      </c>
      <c r="U3572" s="93">
        <v>-4537.5025211696711</v>
      </c>
      <c r="V3572" s="93">
        <v>0</v>
      </c>
      <c r="W3572" s="93">
        <v>0</v>
      </c>
      <c r="X3572" s="93">
        <v>-4818.8502687098726</v>
      </c>
      <c r="Y3572" s="93">
        <v>-2379.8244590877548</v>
      </c>
      <c r="Z3572" s="93">
        <v>-39.704787830677951</v>
      </c>
      <c r="AA3572" s="93">
        <v>-2419.5292469184328</v>
      </c>
      <c r="AB3572" s="93">
        <v>-32.167530990186933</v>
      </c>
      <c r="AC3572" s="93">
        <v>-110.20149215101421</v>
      </c>
      <c r="AD3572" s="93">
        <v>-23.755908474382444</v>
      </c>
    </row>
    <row r="3573" spans="2:30" hidden="1" outlineLevel="1" x14ac:dyDescent="0.2">
      <c r="D3573" s="86"/>
      <c r="G3573" s="86" t="s">
        <v>683</v>
      </c>
      <c r="H3573" s="93">
        <v>-47346.77983112965</v>
      </c>
      <c r="I3573" s="93">
        <v>-35401.256008501034</v>
      </c>
      <c r="J3573" s="93">
        <v>-1706.70583488183</v>
      </c>
      <c r="K3573" s="93">
        <v>-5149.8427520385658</v>
      </c>
      <c r="L3573" s="93">
        <v>0</v>
      </c>
      <c r="M3573" s="93">
        <v>0</v>
      </c>
      <c r="N3573" s="93">
        <v>-5149.8427520385658</v>
      </c>
      <c r="O3573" s="93">
        <v>-3281.4998460128168</v>
      </c>
      <c r="P3573" s="93">
        <v>0</v>
      </c>
      <c r="Q3573" s="93">
        <v>0</v>
      </c>
      <c r="R3573" s="93">
        <v>0</v>
      </c>
      <c r="S3573" s="93">
        <v>-3281.4998460128168</v>
      </c>
      <c r="T3573" s="93">
        <v>-88.724871687884573</v>
      </c>
      <c r="U3573" s="93">
        <v>0</v>
      </c>
      <c r="V3573" s="93">
        <v>0</v>
      </c>
      <c r="W3573" s="93">
        <v>0</v>
      </c>
      <c r="X3573" s="93">
        <v>-88.724871687884573</v>
      </c>
      <c r="Y3573" s="93">
        <v>-1210.3618339912039</v>
      </c>
      <c r="Z3573" s="93">
        <v>0</v>
      </c>
      <c r="AA3573" s="93">
        <v>-1210.3618339912039</v>
      </c>
      <c r="AB3573" s="93">
        <v>-12.559963687214147</v>
      </c>
      <c r="AC3573" s="93">
        <v>-426.45907473356357</v>
      </c>
      <c r="AD3573" s="93">
        <v>-69.369645595536596</v>
      </c>
    </row>
    <row r="3574" spans="2:30" hidden="1" outlineLevel="1" x14ac:dyDescent="0.2">
      <c r="D3574" s="86"/>
      <c r="G3574" s="86" t="s">
        <v>682</v>
      </c>
      <c r="H3574" s="93">
        <v>-1455.2923354552331</v>
      </c>
      <c r="I3574" s="93">
        <v>-546.06510630190871</v>
      </c>
      <c r="J3574" s="93">
        <v>-35.388547448989947</v>
      </c>
      <c r="K3574" s="93">
        <v>-118.73241294193794</v>
      </c>
      <c r="L3574" s="93">
        <v>-3.7735856335852853</v>
      </c>
      <c r="M3574" s="93">
        <v>-0.34788048140817512</v>
      </c>
      <c r="N3574" s="93">
        <v>-122.85387905693139</v>
      </c>
      <c r="O3574" s="93">
        <v>-108.24999758325261</v>
      </c>
      <c r="P3574" s="93">
        <v>-20.067466641656388</v>
      </c>
      <c r="Q3574" s="93">
        <v>-9.1181431965598634</v>
      </c>
      <c r="R3574" s="93">
        <v>-0.42248130691296637</v>
      </c>
      <c r="S3574" s="93">
        <v>-137.85808872838183</v>
      </c>
      <c r="T3574" s="93">
        <v>-4.1483450407251281</v>
      </c>
      <c r="U3574" s="93">
        <v>-72.838724364000385</v>
      </c>
      <c r="V3574" s="93">
        <v>-413.54803583991549</v>
      </c>
      <c r="W3574" s="93">
        <v>-78.459741351130489</v>
      </c>
      <c r="X3574" s="93">
        <v>-568.99484659577161</v>
      </c>
      <c r="Y3574" s="93">
        <v>-29.328187375812629</v>
      </c>
      <c r="Z3574" s="93">
        <v>-0.47741613681695844</v>
      </c>
      <c r="AA3574" s="93">
        <v>-29.805603512629588</v>
      </c>
      <c r="AB3574" s="93">
        <v>-0.53251929708131962</v>
      </c>
      <c r="AC3574" s="93">
        <v>-11.51501671277317</v>
      </c>
      <c r="AD3574" s="93">
        <v>-2.2787278007653828</v>
      </c>
    </row>
    <row r="3575" spans="2:30" hidden="1" outlineLevel="1" x14ac:dyDescent="0.2">
      <c r="D3575" s="86"/>
      <c r="G3575" s="86" t="s">
        <v>681</v>
      </c>
      <c r="H3575" s="93">
        <v>-22792.076082631</v>
      </c>
      <c r="I3575" s="93">
        <v>-10658.455796189379</v>
      </c>
      <c r="J3575" s="93">
        <v>-2792.33894619591</v>
      </c>
      <c r="K3575" s="93">
        <v>-792.66498941642612</v>
      </c>
      <c r="L3575" s="93">
        <v>-255.86787569947771</v>
      </c>
      <c r="M3575" s="93">
        <v>-41.532509063015176</v>
      </c>
      <c r="N3575" s="93">
        <v>-1090.0653741789192</v>
      </c>
      <c r="O3575" s="93">
        <v>-224.94677784404388</v>
      </c>
      <c r="P3575" s="93">
        <v>-66.609535188607595</v>
      </c>
      <c r="Q3575" s="93">
        <v>-144.69169386347994</v>
      </c>
      <c r="R3575" s="93">
        <v>-25.425795008623595</v>
      </c>
      <c r="S3575" s="93">
        <v>-461.67380190475495</v>
      </c>
      <c r="T3575" s="93">
        <v>-1.5482320435498709</v>
      </c>
      <c r="U3575" s="93">
        <v>-39.518042704428886</v>
      </c>
      <c r="V3575" s="93">
        <v>-212.78455687636887</v>
      </c>
      <c r="W3575" s="93">
        <v>-38.139113964834301</v>
      </c>
      <c r="X3575" s="93">
        <v>-291.98994558918196</v>
      </c>
      <c r="Y3575" s="93">
        <v>-62.270970212994612</v>
      </c>
      <c r="Z3575" s="93">
        <v>-1.1288410355366403</v>
      </c>
      <c r="AA3575" s="93">
        <v>-63.39981124853125</v>
      </c>
      <c r="AB3575" s="93">
        <v>-1.1689271883952772</v>
      </c>
      <c r="AC3575" s="93">
        <v>-6622.1132861904052</v>
      </c>
      <c r="AD3575" s="93">
        <v>-810.8701939455234</v>
      </c>
    </row>
    <row r="3576" spans="2:30" collapsed="1" x14ac:dyDescent="0.2">
      <c r="B3576" s="86"/>
      <c r="C3576" s="86" t="s">
        <v>314</v>
      </c>
      <c r="E3576" s="93">
        <v>-447176.21</v>
      </c>
      <c r="G3576" s="86" t="s">
        <v>679</v>
      </c>
      <c r="H3576" s="93">
        <v>-447176.21000000014</v>
      </c>
      <c r="I3576" s="93">
        <v>-247668.07164319753</v>
      </c>
      <c r="J3576" s="93">
        <v>-14321.014621123495</v>
      </c>
      <c r="K3576" s="93">
        <v>-41804.737744114587</v>
      </c>
      <c r="L3576" s="93">
        <v>-1377.7004980030322</v>
      </c>
      <c r="M3576" s="93">
        <v>-117.85338077851034</v>
      </c>
      <c r="N3576" s="93">
        <v>-43300.291622896133</v>
      </c>
      <c r="O3576" s="93">
        <v>-30668.632373201832</v>
      </c>
      <c r="P3576" s="93">
        <v>-5126.4321555335491</v>
      </c>
      <c r="Q3576" s="93">
        <v>-1801.4194986397099</v>
      </c>
      <c r="R3576" s="93">
        <v>-93.497686460251089</v>
      </c>
      <c r="S3576" s="93">
        <v>-37689.981713835346</v>
      </c>
      <c r="T3576" s="93">
        <v>-1045.1234464743266</v>
      </c>
      <c r="U3576" s="93">
        <v>-15603.987176333781</v>
      </c>
      <c r="V3576" s="93">
        <v>-59764.131792946864</v>
      </c>
      <c r="W3576" s="93">
        <v>-9864.5606107898293</v>
      </c>
      <c r="X3576" s="93">
        <v>-86277.803026544789</v>
      </c>
      <c r="Y3576" s="93">
        <v>-9558.4255479931635</v>
      </c>
      <c r="Z3576" s="93">
        <v>-139.71149789245123</v>
      </c>
      <c r="AA3576" s="93">
        <v>-9698.1370458856163</v>
      </c>
      <c r="AB3576" s="93">
        <v>-122.83407695957239</v>
      </c>
      <c r="AC3576" s="93">
        <v>-7187.9866909243137</v>
      </c>
      <c r="AD3576" s="93">
        <v>-910.08955863323467</v>
      </c>
    </row>
    <row r="3577" spans="2:30" hidden="1" outlineLevel="1" x14ac:dyDescent="0.2">
      <c r="B3577" s="86"/>
      <c r="C3577" s="2"/>
      <c r="D3577" s="86"/>
      <c r="F3577" s="91" t="s">
        <v>311</v>
      </c>
      <c r="G3577" s="86" t="s">
        <v>687</v>
      </c>
      <c r="H3577" s="92">
        <v>-1551003.0000000002</v>
      </c>
      <c r="I3577" s="99">
        <v>-763997.69594762393</v>
      </c>
      <c r="J3577" s="99">
        <v>-37767.136045578613</v>
      </c>
      <c r="K3577" s="99">
        <v>-138338.85487073017</v>
      </c>
      <c r="L3577" s="99">
        <v>-4354.4159933730716</v>
      </c>
      <c r="M3577" s="99">
        <v>-408.34319845716652</v>
      </c>
      <c r="N3577" s="99">
        <v>-143101.61406256043</v>
      </c>
      <c r="O3577" s="99">
        <v>-105159.0497995702</v>
      </c>
      <c r="P3577" s="99">
        <v>-19594.194675965267</v>
      </c>
      <c r="Q3577" s="99">
        <v>-8854.2517301544303</v>
      </c>
      <c r="R3577" s="99">
        <v>-398.16580294299342</v>
      </c>
      <c r="S3577" s="99">
        <v>-134005.66200863291</v>
      </c>
      <c r="T3577" s="99">
        <v>-3673.4749574500979</v>
      </c>
      <c r="U3577" s="99">
        <v>-60115.791785237598</v>
      </c>
      <c r="V3577" s="99">
        <v>-317713.64874519786</v>
      </c>
      <c r="W3577" s="99">
        <v>-57373.819093514918</v>
      </c>
      <c r="X3577" s="99">
        <v>-438876.73458140047</v>
      </c>
      <c r="Y3577" s="99">
        <v>-32294.177327013138</v>
      </c>
      <c r="Z3577" s="99">
        <v>-540.91512591912226</v>
      </c>
      <c r="AA3577" s="99">
        <v>-32835.092452932258</v>
      </c>
      <c r="AB3577" s="99">
        <v>-419.06490127181371</v>
      </c>
      <c r="AC3577" s="99">
        <v>0</v>
      </c>
      <c r="AD3577" s="99">
        <v>0</v>
      </c>
    </row>
    <row r="3578" spans="2:30" hidden="1" outlineLevel="1" x14ac:dyDescent="0.2">
      <c r="B3578" s="86"/>
      <c r="C3578" s="2"/>
      <c r="D3578" s="86"/>
      <c r="F3578" s="91" t="s">
        <v>311</v>
      </c>
      <c r="G3578" s="86" t="s">
        <v>686</v>
      </c>
      <c r="H3578" s="92">
        <v>0</v>
      </c>
      <c r="I3578" s="99">
        <v>0</v>
      </c>
      <c r="J3578" s="99">
        <v>0</v>
      </c>
      <c r="K3578" s="99">
        <v>0</v>
      </c>
      <c r="L3578" s="99">
        <v>0</v>
      </c>
      <c r="M3578" s="99">
        <v>0</v>
      </c>
      <c r="N3578" s="99">
        <v>0</v>
      </c>
      <c r="O3578" s="99">
        <v>0</v>
      </c>
      <c r="P3578" s="99">
        <v>0</v>
      </c>
      <c r="Q3578" s="99">
        <v>0</v>
      </c>
      <c r="R3578" s="99">
        <v>0</v>
      </c>
      <c r="S3578" s="99">
        <v>0</v>
      </c>
      <c r="T3578" s="99">
        <v>0</v>
      </c>
      <c r="U3578" s="99">
        <v>0</v>
      </c>
      <c r="V3578" s="99">
        <v>0</v>
      </c>
      <c r="W3578" s="99">
        <v>0</v>
      </c>
      <c r="X3578" s="99">
        <v>0</v>
      </c>
      <c r="Y3578" s="99">
        <v>0</v>
      </c>
      <c r="Z3578" s="99">
        <v>0</v>
      </c>
      <c r="AA3578" s="99">
        <v>0</v>
      </c>
      <c r="AB3578" s="99">
        <v>0</v>
      </c>
      <c r="AC3578" s="99">
        <v>0</v>
      </c>
      <c r="AD3578" s="99">
        <v>0</v>
      </c>
    </row>
    <row r="3579" spans="2:30" hidden="1" outlineLevel="1" x14ac:dyDescent="0.2">
      <c r="B3579" s="86"/>
      <c r="C3579" s="2"/>
      <c r="D3579" s="86"/>
      <c r="F3579" s="91" t="s">
        <v>311</v>
      </c>
      <c r="G3579" s="86" t="s">
        <v>685</v>
      </c>
      <c r="H3579" s="92">
        <v>0</v>
      </c>
      <c r="I3579" s="99">
        <v>0</v>
      </c>
      <c r="J3579" s="99">
        <v>0</v>
      </c>
      <c r="K3579" s="99">
        <v>0</v>
      </c>
      <c r="L3579" s="99">
        <v>0</v>
      </c>
      <c r="M3579" s="99">
        <v>0</v>
      </c>
      <c r="N3579" s="99">
        <v>0</v>
      </c>
      <c r="O3579" s="99">
        <v>0</v>
      </c>
      <c r="P3579" s="99">
        <v>0</v>
      </c>
      <c r="Q3579" s="99">
        <v>0</v>
      </c>
      <c r="R3579" s="99">
        <v>0</v>
      </c>
      <c r="S3579" s="99">
        <v>0</v>
      </c>
      <c r="T3579" s="99">
        <v>0</v>
      </c>
      <c r="U3579" s="99">
        <v>0</v>
      </c>
      <c r="V3579" s="99">
        <v>0</v>
      </c>
      <c r="W3579" s="99">
        <v>0</v>
      </c>
      <c r="X3579" s="99">
        <v>0</v>
      </c>
      <c r="Y3579" s="99">
        <v>0</v>
      </c>
      <c r="Z3579" s="99">
        <v>0</v>
      </c>
      <c r="AA3579" s="99">
        <v>0</v>
      </c>
      <c r="AB3579" s="99">
        <v>0</v>
      </c>
      <c r="AC3579" s="99">
        <v>0</v>
      </c>
      <c r="AD3579" s="99">
        <v>0</v>
      </c>
    </row>
    <row r="3580" spans="2:30" hidden="1" outlineLevel="1" x14ac:dyDescent="0.2">
      <c r="B3580" s="86"/>
      <c r="C3580" s="2"/>
      <c r="D3580" s="86"/>
      <c r="F3580" s="91" t="s">
        <v>311</v>
      </c>
      <c r="G3580" s="86" t="s">
        <v>684</v>
      </c>
      <c r="H3580" s="92">
        <v>0</v>
      </c>
      <c r="I3580" s="99">
        <v>0</v>
      </c>
      <c r="J3580" s="99">
        <v>0</v>
      </c>
      <c r="K3580" s="99">
        <v>0</v>
      </c>
      <c r="L3580" s="99">
        <v>0</v>
      </c>
      <c r="M3580" s="99">
        <v>0</v>
      </c>
      <c r="N3580" s="99">
        <v>0</v>
      </c>
      <c r="O3580" s="99">
        <v>0</v>
      </c>
      <c r="P3580" s="99">
        <v>0</v>
      </c>
      <c r="Q3580" s="99">
        <v>0</v>
      </c>
      <c r="R3580" s="99">
        <v>0</v>
      </c>
      <c r="S3580" s="99">
        <v>0</v>
      </c>
      <c r="T3580" s="99">
        <v>0</v>
      </c>
      <c r="U3580" s="99">
        <v>0</v>
      </c>
      <c r="V3580" s="99">
        <v>0</v>
      </c>
      <c r="W3580" s="99">
        <v>0</v>
      </c>
      <c r="X3580" s="99">
        <v>0</v>
      </c>
      <c r="Y3580" s="99">
        <v>0</v>
      </c>
      <c r="Z3580" s="99">
        <v>0</v>
      </c>
      <c r="AA3580" s="99">
        <v>0</v>
      </c>
      <c r="AB3580" s="99">
        <v>0</v>
      </c>
      <c r="AC3580" s="99">
        <v>0</v>
      </c>
      <c r="AD3580" s="99">
        <v>0</v>
      </c>
    </row>
    <row r="3581" spans="2:30" hidden="1" outlineLevel="1" x14ac:dyDescent="0.2">
      <c r="B3581" s="86"/>
      <c r="C3581" s="2"/>
      <c r="D3581" s="86"/>
      <c r="F3581" s="91" t="s">
        <v>311</v>
      </c>
      <c r="G3581" s="86" t="s">
        <v>683</v>
      </c>
      <c r="H3581" s="92">
        <v>0</v>
      </c>
      <c r="I3581" s="99">
        <v>0</v>
      </c>
      <c r="J3581" s="99">
        <v>0</v>
      </c>
      <c r="K3581" s="99">
        <v>0</v>
      </c>
      <c r="L3581" s="99">
        <v>0</v>
      </c>
      <c r="M3581" s="99">
        <v>0</v>
      </c>
      <c r="N3581" s="99">
        <v>0</v>
      </c>
      <c r="O3581" s="99">
        <v>0</v>
      </c>
      <c r="P3581" s="99">
        <v>0</v>
      </c>
      <c r="Q3581" s="99">
        <v>0</v>
      </c>
      <c r="R3581" s="99">
        <v>0</v>
      </c>
      <c r="S3581" s="99">
        <v>0</v>
      </c>
      <c r="T3581" s="99">
        <v>0</v>
      </c>
      <c r="U3581" s="99">
        <v>0</v>
      </c>
      <c r="V3581" s="99">
        <v>0</v>
      </c>
      <c r="W3581" s="99">
        <v>0</v>
      </c>
      <c r="X3581" s="99">
        <v>0</v>
      </c>
      <c r="Y3581" s="99">
        <v>0</v>
      </c>
      <c r="Z3581" s="99">
        <v>0</v>
      </c>
      <c r="AA3581" s="99">
        <v>0</v>
      </c>
      <c r="AB3581" s="99">
        <v>0</v>
      </c>
      <c r="AC3581" s="99">
        <v>0</v>
      </c>
      <c r="AD3581" s="99">
        <v>0</v>
      </c>
    </row>
    <row r="3582" spans="2:30" hidden="1" outlineLevel="1" x14ac:dyDescent="0.2">
      <c r="B3582" s="86"/>
      <c r="C3582" s="2"/>
      <c r="D3582" s="86"/>
      <c r="F3582" s="91" t="s">
        <v>311</v>
      </c>
      <c r="G3582" s="86" t="s">
        <v>682</v>
      </c>
      <c r="H3582" s="92">
        <v>0</v>
      </c>
      <c r="I3582" s="99">
        <v>0</v>
      </c>
      <c r="J3582" s="99">
        <v>0</v>
      </c>
      <c r="K3582" s="99">
        <v>0</v>
      </c>
      <c r="L3582" s="99">
        <v>0</v>
      </c>
      <c r="M3582" s="99">
        <v>0</v>
      </c>
      <c r="N3582" s="99">
        <v>0</v>
      </c>
      <c r="O3582" s="99">
        <v>0</v>
      </c>
      <c r="P3582" s="99">
        <v>0</v>
      </c>
      <c r="Q3582" s="99">
        <v>0</v>
      </c>
      <c r="R3582" s="99">
        <v>0</v>
      </c>
      <c r="S3582" s="99">
        <v>0</v>
      </c>
      <c r="T3582" s="99">
        <v>0</v>
      </c>
      <c r="U3582" s="99">
        <v>0</v>
      </c>
      <c r="V3582" s="99">
        <v>0</v>
      </c>
      <c r="W3582" s="99">
        <v>0</v>
      </c>
      <c r="X3582" s="99">
        <v>0</v>
      </c>
      <c r="Y3582" s="99">
        <v>0</v>
      </c>
      <c r="Z3582" s="99">
        <v>0</v>
      </c>
      <c r="AA3582" s="99">
        <v>0</v>
      </c>
      <c r="AB3582" s="99">
        <v>0</v>
      </c>
      <c r="AC3582" s="99">
        <v>0</v>
      </c>
      <c r="AD3582" s="99">
        <v>0</v>
      </c>
    </row>
    <row r="3583" spans="2:30" hidden="1" outlineLevel="1" x14ac:dyDescent="0.2">
      <c r="B3583" s="86"/>
      <c r="C3583" s="2"/>
      <c r="D3583" s="86"/>
      <c r="F3583" s="91" t="s">
        <v>311</v>
      </c>
      <c r="G3583" s="86" t="s">
        <v>681</v>
      </c>
      <c r="H3583" s="92">
        <v>0</v>
      </c>
      <c r="I3583" s="99">
        <v>0</v>
      </c>
      <c r="J3583" s="99">
        <v>0</v>
      </c>
      <c r="K3583" s="99">
        <v>0</v>
      </c>
      <c r="L3583" s="99">
        <v>0</v>
      </c>
      <c r="M3583" s="99">
        <v>0</v>
      </c>
      <c r="N3583" s="99">
        <v>0</v>
      </c>
      <c r="O3583" s="99">
        <v>0</v>
      </c>
      <c r="P3583" s="99">
        <v>0</v>
      </c>
      <c r="Q3583" s="99">
        <v>0</v>
      </c>
      <c r="R3583" s="99">
        <v>0</v>
      </c>
      <c r="S3583" s="99">
        <v>0</v>
      </c>
      <c r="T3583" s="99">
        <v>0</v>
      </c>
      <c r="U3583" s="99">
        <v>0</v>
      </c>
      <c r="V3583" s="99">
        <v>0</v>
      </c>
      <c r="W3583" s="99">
        <v>0</v>
      </c>
      <c r="X3583" s="99">
        <v>0</v>
      </c>
      <c r="Y3583" s="99">
        <v>0</v>
      </c>
      <c r="Z3583" s="99">
        <v>0</v>
      </c>
      <c r="AA3583" s="99">
        <v>0</v>
      </c>
      <c r="AB3583" s="99">
        <v>0</v>
      </c>
      <c r="AC3583" s="99">
        <v>0</v>
      </c>
      <c r="AD3583" s="99">
        <v>0</v>
      </c>
    </row>
    <row r="3584" spans="2:30" collapsed="1" x14ac:dyDescent="0.2">
      <c r="B3584" s="86"/>
      <c r="C3584" s="86" t="s">
        <v>313</v>
      </c>
      <c r="D3584" s="86"/>
      <c r="E3584" s="104">
        <v>-1551003</v>
      </c>
      <c r="F3584" s="102" t="s">
        <v>311</v>
      </c>
      <c r="G3584" s="86" t="s">
        <v>679</v>
      </c>
      <c r="H3584" s="92">
        <v>-1551003.0000000002</v>
      </c>
      <c r="I3584" s="99">
        <v>-763997.69594762393</v>
      </c>
      <c r="J3584" s="99">
        <v>-37767.136045578613</v>
      </c>
      <c r="K3584" s="99">
        <v>-138338.85487073017</v>
      </c>
      <c r="L3584" s="99">
        <v>-4354.4159933730716</v>
      </c>
      <c r="M3584" s="99">
        <v>-408.34319845716652</v>
      </c>
      <c r="N3584" s="99">
        <v>-143101.61406256043</v>
      </c>
      <c r="O3584" s="99">
        <v>-105159.0497995702</v>
      </c>
      <c r="P3584" s="99">
        <v>-19594.194675965267</v>
      </c>
      <c r="Q3584" s="99">
        <v>-8854.2517301544303</v>
      </c>
      <c r="R3584" s="99">
        <v>-398.16580294299342</v>
      </c>
      <c r="S3584" s="99">
        <v>-134005.66200863291</v>
      </c>
      <c r="T3584" s="99">
        <v>-3673.4749574500979</v>
      </c>
      <c r="U3584" s="99">
        <v>-60115.791785237598</v>
      </c>
      <c r="V3584" s="99">
        <v>-317713.64874519786</v>
      </c>
      <c r="W3584" s="99">
        <v>-57373.819093514918</v>
      </c>
      <c r="X3584" s="99">
        <v>-438876.73458140047</v>
      </c>
      <c r="Y3584" s="99">
        <v>-32294.177327013138</v>
      </c>
      <c r="Z3584" s="99">
        <v>-540.91512591912226</v>
      </c>
      <c r="AA3584" s="99">
        <v>-32835.092452932258</v>
      </c>
      <c r="AB3584" s="99">
        <v>-419.06490127181371</v>
      </c>
      <c r="AC3584" s="99">
        <v>0</v>
      </c>
      <c r="AD3584" s="99">
        <v>0</v>
      </c>
    </row>
    <row r="3585" spans="4:30" hidden="1" outlineLevel="1" x14ac:dyDescent="0.2">
      <c r="D3585" s="86"/>
      <c r="F3585" s="91" t="s">
        <v>311</v>
      </c>
      <c r="G3585" s="86" t="s">
        <v>687</v>
      </c>
      <c r="H3585" s="92">
        <v>1292491.0000000005</v>
      </c>
      <c r="I3585" s="99">
        <v>636659.0819186297</v>
      </c>
      <c r="J3585" s="99">
        <v>31472.333344736242</v>
      </c>
      <c r="K3585" s="99">
        <v>115281.35333763048</v>
      </c>
      <c r="L3585" s="99">
        <v>3628.6477084123981</v>
      </c>
      <c r="M3585" s="99">
        <v>340.28297103042462</v>
      </c>
      <c r="N3585" s="99">
        <v>119250.28401707331</v>
      </c>
      <c r="O3585" s="99">
        <v>87631.761791883255</v>
      </c>
      <c r="P3585" s="99">
        <v>16328.350281032999</v>
      </c>
      <c r="Q3585" s="99">
        <v>7378.4774581087404</v>
      </c>
      <c r="R3585" s="99">
        <v>331.80188356282514</v>
      </c>
      <c r="S3585" s="99">
        <v>111670.39141458782</v>
      </c>
      <c r="T3585" s="99">
        <v>3061.2018940193116</v>
      </c>
      <c r="U3585" s="99">
        <v>50096.047422405711</v>
      </c>
      <c r="V3585" s="99">
        <v>264759.01824840409</v>
      </c>
      <c r="W3585" s="99">
        <v>47811.090509816029</v>
      </c>
      <c r="X3585" s="99">
        <v>365727.3580746451</v>
      </c>
      <c r="Y3585" s="99">
        <v>26911.574992162194</v>
      </c>
      <c r="Z3585" s="99">
        <v>450.75859428662108</v>
      </c>
      <c r="AA3585" s="99">
        <v>27362.333586448814</v>
      </c>
      <c r="AB3585" s="99">
        <v>349.21764387928829</v>
      </c>
      <c r="AC3585" s="99">
        <v>0</v>
      </c>
      <c r="AD3585" s="99">
        <v>0</v>
      </c>
    </row>
    <row r="3586" spans="4:30" hidden="1" outlineLevel="1" x14ac:dyDescent="0.2">
      <c r="D3586" s="86"/>
      <c r="F3586" s="91" t="s">
        <v>311</v>
      </c>
      <c r="G3586" s="86" t="s">
        <v>686</v>
      </c>
      <c r="H3586" s="92">
        <v>0</v>
      </c>
      <c r="I3586" s="99">
        <v>0</v>
      </c>
      <c r="J3586" s="99">
        <v>0</v>
      </c>
      <c r="K3586" s="99">
        <v>0</v>
      </c>
      <c r="L3586" s="99">
        <v>0</v>
      </c>
      <c r="M3586" s="99">
        <v>0</v>
      </c>
      <c r="N3586" s="99">
        <v>0</v>
      </c>
      <c r="O3586" s="99">
        <v>0</v>
      </c>
      <c r="P3586" s="99">
        <v>0</v>
      </c>
      <c r="Q3586" s="99">
        <v>0</v>
      </c>
      <c r="R3586" s="99">
        <v>0</v>
      </c>
      <c r="S3586" s="99">
        <v>0</v>
      </c>
      <c r="T3586" s="99">
        <v>0</v>
      </c>
      <c r="U3586" s="99">
        <v>0</v>
      </c>
      <c r="V3586" s="99">
        <v>0</v>
      </c>
      <c r="W3586" s="99">
        <v>0</v>
      </c>
      <c r="X3586" s="99">
        <v>0</v>
      </c>
      <c r="Y3586" s="99">
        <v>0</v>
      </c>
      <c r="Z3586" s="99">
        <v>0</v>
      </c>
      <c r="AA3586" s="99">
        <v>0</v>
      </c>
      <c r="AB3586" s="99">
        <v>0</v>
      </c>
      <c r="AC3586" s="99">
        <v>0</v>
      </c>
      <c r="AD3586" s="99">
        <v>0</v>
      </c>
    </row>
    <row r="3587" spans="4:30" hidden="1" outlineLevel="1" x14ac:dyDescent="0.2">
      <c r="D3587" s="86"/>
      <c r="F3587" s="91" t="s">
        <v>311</v>
      </c>
      <c r="G3587" s="86" t="s">
        <v>685</v>
      </c>
      <c r="H3587" s="92">
        <v>0</v>
      </c>
      <c r="I3587" s="99">
        <v>0</v>
      </c>
      <c r="J3587" s="99">
        <v>0</v>
      </c>
      <c r="K3587" s="99">
        <v>0</v>
      </c>
      <c r="L3587" s="99">
        <v>0</v>
      </c>
      <c r="M3587" s="99">
        <v>0</v>
      </c>
      <c r="N3587" s="99">
        <v>0</v>
      </c>
      <c r="O3587" s="99">
        <v>0</v>
      </c>
      <c r="P3587" s="99">
        <v>0</v>
      </c>
      <c r="Q3587" s="99">
        <v>0</v>
      </c>
      <c r="R3587" s="99">
        <v>0</v>
      </c>
      <c r="S3587" s="99">
        <v>0</v>
      </c>
      <c r="T3587" s="99">
        <v>0</v>
      </c>
      <c r="U3587" s="99">
        <v>0</v>
      </c>
      <c r="V3587" s="99">
        <v>0</v>
      </c>
      <c r="W3587" s="99">
        <v>0</v>
      </c>
      <c r="X3587" s="99">
        <v>0</v>
      </c>
      <c r="Y3587" s="99">
        <v>0</v>
      </c>
      <c r="Z3587" s="99">
        <v>0</v>
      </c>
      <c r="AA3587" s="99">
        <v>0</v>
      </c>
      <c r="AB3587" s="99">
        <v>0</v>
      </c>
      <c r="AC3587" s="99">
        <v>0</v>
      </c>
      <c r="AD3587" s="99">
        <v>0</v>
      </c>
    </row>
    <row r="3588" spans="4:30" hidden="1" outlineLevel="1" x14ac:dyDescent="0.2">
      <c r="D3588" s="86"/>
      <c r="F3588" s="91" t="s">
        <v>311</v>
      </c>
      <c r="G3588" s="86" t="s">
        <v>684</v>
      </c>
      <c r="H3588" s="92">
        <v>0</v>
      </c>
      <c r="I3588" s="99">
        <v>0</v>
      </c>
      <c r="J3588" s="99">
        <v>0</v>
      </c>
      <c r="K3588" s="99">
        <v>0</v>
      </c>
      <c r="L3588" s="99">
        <v>0</v>
      </c>
      <c r="M3588" s="99">
        <v>0</v>
      </c>
      <c r="N3588" s="99">
        <v>0</v>
      </c>
      <c r="O3588" s="99">
        <v>0</v>
      </c>
      <c r="P3588" s="99">
        <v>0</v>
      </c>
      <c r="Q3588" s="99">
        <v>0</v>
      </c>
      <c r="R3588" s="99">
        <v>0</v>
      </c>
      <c r="S3588" s="99">
        <v>0</v>
      </c>
      <c r="T3588" s="99">
        <v>0</v>
      </c>
      <c r="U3588" s="99">
        <v>0</v>
      </c>
      <c r="V3588" s="99">
        <v>0</v>
      </c>
      <c r="W3588" s="99">
        <v>0</v>
      </c>
      <c r="X3588" s="99">
        <v>0</v>
      </c>
      <c r="Y3588" s="99">
        <v>0</v>
      </c>
      <c r="Z3588" s="99">
        <v>0</v>
      </c>
      <c r="AA3588" s="99">
        <v>0</v>
      </c>
      <c r="AB3588" s="99">
        <v>0</v>
      </c>
      <c r="AC3588" s="99">
        <v>0</v>
      </c>
      <c r="AD3588" s="99">
        <v>0</v>
      </c>
    </row>
    <row r="3589" spans="4:30" hidden="1" outlineLevel="1" x14ac:dyDescent="0.2">
      <c r="D3589" s="86"/>
      <c r="F3589" s="91" t="s">
        <v>311</v>
      </c>
      <c r="G3589" s="86" t="s">
        <v>683</v>
      </c>
      <c r="H3589" s="92">
        <v>0</v>
      </c>
      <c r="I3589" s="99">
        <v>0</v>
      </c>
      <c r="J3589" s="99">
        <v>0</v>
      </c>
      <c r="K3589" s="99">
        <v>0</v>
      </c>
      <c r="L3589" s="99">
        <v>0</v>
      </c>
      <c r="M3589" s="99">
        <v>0</v>
      </c>
      <c r="N3589" s="99">
        <v>0</v>
      </c>
      <c r="O3589" s="99">
        <v>0</v>
      </c>
      <c r="P3589" s="99">
        <v>0</v>
      </c>
      <c r="Q3589" s="99">
        <v>0</v>
      </c>
      <c r="R3589" s="99">
        <v>0</v>
      </c>
      <c r="S3589" s="99">
        <v>0</v>
      </c>
      <c r="T3589" s="99">
        <v>0</v>
      </c>
      <c r="U3589" s="99">
        <v>0</v>
      </c>
      <c r="V3589" s="99">
        <v>0</v>
      </c>
      <c r="W3589" s="99">
        <v>0</v>
      </c>
      <c r="X3589" s="99">
        <v>0</v>
      </c>
      <c r="Y3589" s="99">
        <v>0</v>
      </c>
      <c r="Z3589" s="99">
        <v>0</v>
      </c>
      <c r="AA3589" s="99">
        <v>0</v>
      </c>
      <c r="AB3589" s="99">
        <v>0</v>
      </c>
      <c r="AC3589" s="99">
        <v>0</v>
      </c>
      <c r="AD3589" s="99">
        <v>0</v>
      </c>
    </row>
    <row r="3590" spans="4:30" hidden="1" outlineLevel="1" x14ac:dyDescent="0.2">
      <c r="D3590" s="86"/>
      <c r="F3590" s="91" t="s">
        <v>311</v>
      </c>
      <c r="G3590" s="86" t="s">
        <v>682</v>
      </c>
      <c r="H3590" s="92">
        <v>0</v>
      </c>
      <c r="I3590" s="99">
        <v>0</v>
      </c>
      <c r="J3590" s="99">
        <v>0</v>
      </c>
      <c r="K3590" s="99">
        <v>0</v>
      </c>
      <c r="L3590" s="99">
        <v>0</v>
      </c>
      <c r="M3590" s="99">
        <v>0</v>
      </c>
      <c r="N3590" s="99">
        <v>0</v>
      </c>
      <c r="O3590" s="99">
        <v>0</v>
      </c>
      <c r="P3590" s="99">
        <v>0</v>
      </c>
      <c r="Q3590" s="99">
        <v>0</v>
      </c>
      <c r="R3590" s="99">
        <v>0</v>
      </c>
      <c r="S3590" s="99">
        <v>0</v>
      </c>
      <c r="T3590" s="99">
        <v>0</v>
      </c>
      <c r="U3590" s="99">
        <v>0</v>
      </c>
      <c r="V3590" s="99">
        <v>0</v>
      </c>
      <c r="W3590" s="99">
        <v>0</v>
      </c>
      <c r="X3590" s="99">
        <v>0</v>
      </c>
      <c r="Y3590" s="99">
        <v>0</v>
      </c>
      <c r="Z3590" s="99">
        <v>0</v>
      </c>
      <c r="AA3590" s="99">
        <v>0</v>
      </c>
      <c r="AB3590" s="99">
        <v>0</v>
      </c>
      <c r="AC3590" s="99">
        <v>0</v>
      </c>
      <c r="AD3590" s="99">
        <v>0</v>
      </c>
    </row>
    <row r="3591" spans="4:30" hidden="1" outlineLevel="1" x14ac:dyDescent="0.2">
      <c r="D3591" s="86"/>
      <c r="F3591" s="91" t="s">
        <v>311</v>
      </c>
      <c r="G3591" s="86" t="s">
        <v>681</v>
      </c>
      <c r="H3591" s="92">
        <v>0</v>
      </c>
      <c r="I3591" s="99">
        <v>0</v>
      </c>
      <c r="J3591" s="99">
        <v>0</v>
      </c>
      <c r="K3591" s="99">
        <v>0</v>
      </c>
      <c r="L3591" s="99">
        <v>0</v>
      </c>
      <c r="M3591" s="99">
        <v>0</v>
      </c>
      <c r="N3591" s="99">
        <v>0</v>
      </c>
      <c r="O3591" s="99">
        <v>0</v>
      </c>
      <c r="P3591" s="99">
        <v>0</v>
      </c>
      <c r="Q3591" s="99">
        <v>0</v>
      </c>
      <c r="R3591" s="99">
        <v>0</v>
      </c>
      <c r="S3591" s="99">
        <v>0</v>
      </c>
      <c r="T3591" s="99">
        <v>0</v>
      </c>
      <c r="U3591" s="99">
        <v>0</v>
      </c>
      <c r="V3591" s="99">
        <v>0</v>
      </c>
      <c r="W3591" s="99">
        <v>0</v>
      </c>
      <c r="X3591" s="99">
        <v>0</v>
      </c>
      <c r="Y3591" s="99">
        <v>0</v>
      </c>
      <c r="Z3591" s="99">
        <v>0</v>
      </c>
      <c r="AA3591" s="99">
        <v>0</v>
      </c>
      <c r="AB3591" s="99">
        <v>0</v>
      </c>
      <c r="AC3591" s="99">
        <v>0</v>
      </c>
      <c r="AD3591" s="99">
        <v>0</v>
      </c>
    </row>
    <row r="3592" spans="4:30" collapsed="1" x14ac:dyDescent="0.2">
      <c r="D3592" s="86" t="s">
        <v>312</v>
      </c>
      <c r="E3592" s="104">
        <v>1292491</v>
      </c>
      <c r="F3592" s="102" t="s">
        <v>311</v>
      </c>
      <c r="G3592" s="86" t="s">
        <v>679</v>
      </c>
      <c r="H3592" s="92">
        <v>1292491.0000000005</v>
      </c>
      <c r="I3592" s="99">
        <v>636659.0819186297</v>
      </c>
      <c r="J3592" s="99">
        <v>31472.333344736242</v>
      </c>
      <c r="K3592" s="99">
        <v>115281.35333763048</v>
      </c>
      <c r="L3592" s="99">
        <v>3628.6477084123981</v>
      </c>
      <c r="M3592" s="99">
        <v>340.28297103042462</v>
      </c>
      <c r="N3592" s="99">
        <v>119250.28401707331</v>
      </c>
      <c r="O3592" s="99">
        <v>87631.761791883255</v>
      </c>
      <c r="P3592" s="99">
        <v>16328.350281032999</v>
      </c>
      <c r="Q3592" s="99">
        <v>7378.4774581087404</v>
      </c>
      <c r="R3592" s="99">
        <v>331.80188356282514</v>
      </c>
      <c r="S3592" s="99">
        <v>111670.39141458782</v>
      </c>
      <c r="T3592" s="99">
        <v>3061.2018940193116</v>
      </c>
      <c r="U3592" s="99">
        <v>50096.047422405711</v>
      </c>
      <c r="V3592" s="99">
        <v>264759.01824840409</v>
      </c>
      <c r="W3592" s="99">
        <v>47811.090509816029</v>
      </c>
      <c r="X3592" s="99">
        <v>365727.3580746451</v>
      </c>
      <c r="Y3592" s="99">
        <v>26911.574992162194</v>
      </c>
      <c r="Z3592" s="99">
        <v>450.75859428662108</v>
      </c>
      <c r="AA3592" s="99">
        <v>27362.333586448814</v>
      </c>
      <c r="AB3592" s="99">
        <v>349.21764387928829</v>
      </c>
      <c r="AC3592" s="99">
        <v>0</v>
      </c>
      <c r="AD3592" s="99">
        <v>0</v>
      </c>
    </row>
    <row r="3593" spans="4:30" x14ac:dyDescent="0.2">
      <c r="D3593" s="86"/>
      <c r="E3593" s="93"/>
      <c r="F3593" s="93"/>
      <c r="G3593" s="86"/>
      <c r="H3593" s="92"/>
      <c r="I3593" s="99"/>
      <c r="J3593" s="99"/>
      <c r="K3593" s="99"/>
      <c r="L3593" s="99"/>
      <c r="M3593" s="99"/>
      <c r="N3593" s="99"/>
      <c r="O3593" s="99"/>
      <c r="P3593" s="99"/>
      <c r="Q3593" s="99"/>
      <c r="R3593" s="99"/>
      <c r="S3593" s="99"/>
      <c r="T3593" s="99"/>
      <c r="U3593" s="99"/>
      <c r="V3593" s="99"/>
      <c r="W3593" s="99"/>
      <c r="X3593" s="99"/>
      <c r="Y3593" s="99"/>
      <c r="Z3593" s="99"/>
      <c r="AA3593" s="99"/>
      <c r="AB3593" s="99"/>
      <c r="AC3593" s="99"/>
      <c r="AD3593" s="99"/>
    </row>
    <row r="3594" spans="4:30" hidden="1" outlineLevel="1" x14ac:dyDescent="0.2">
      <c r="D3594" s="86"/>
      <c r="E3594" s="93"/>
      <c r="F3594" s="93"/>
      <c r="G3594" s="86" t="s">
        <v>687</v>
      </c>
      <c r="H3594" s="101">
        <v>-430744.46384167625</v>
      </c>
      <c r="I3594" s="101">
        <v>-212177.39612188714</v>
      </c>
      <c r="J3594" s="101">
        <v>-10488.686847664645</v>
      </c>
      <c r="K3594" s="101">
        <v>-38419.458808115887</v>
      </c>
      <c r="L3594" s="101">
        <v>-1209.3081589198109</v>
      </c>
      <c r="M3594" s="101">
        <v>-113.40504956007652</v>
      </c>
      <c r="N3594" s="101">
        <v>-39742.172016595781</v>
      </c>
      <c r="O3594" s="101">
        <v>-29204.765254494021</v>
      </c>
      <c r="P3594" s="101">
        <v>-5441.6986170291639</v>
      </c>
      <c r="Q3594" s="101">
        <v>-2459.0022806046181</v>
      </c>
      <c r="R3594" s="101">
        <v>-110.57858386397078</v>
      </c>
      <c r="S3594" s="101">
        <v>-37216.044735991774</v>
      </c>
      <c r="T3594" s="101">
        <v>-1020.1972536369481</v>
      </c>
      <c r="U3594" s="101">
        <v>-16695.354232680416</v>
      </c>
      <c r="V3594" s="101">
        <v>-88235.416233194235</v>
      </c>
      <c r="W3594" s="101">
        <v>-15933.853734638433</v>
      </c>
      <c r="X3594" s="101">
        <v>-121884.82145415008</v>
      </c>
      <c r="Y3594" s="101">
        <v>-8968.737067518432</v>
      </c>
      <c r="Z3594" s="101">
        <v>-150.22291762033041</v>
      </c>
      <c r="AA3594" s="101">
        <v>-9118.9599851387648</v>
      </c>
      <c r="AB3594" s="101">
        <v>-116.38268024832473</v>
      </c>
      <c r="AC3594" s="101">
        <v>0</v>
      </c>
      <c r="AD3594" s="101">
        <v>0</v>
      </c>
    </row>
    <row r="3595" spans="4:30" hidden="1" outlineLevel="1" x14ac:dyDescent="0.2">
      <c r="D3595" s="86"/>
      <c r="E3595" s="93"/>
      <c r="F3595" s="93"/>
      <c r="G3595" s="86" t="s">
        <v>686</v>
      </c>
      <c r="H3595" s="101">
        <v>-91286.997918089633</v>
      </c>
      <c r="I3595" s="101">
        <v>-44966.422424325436</v>
      </c>
      <c r="J3595" s="101">
        <v>-2222.8509355332926</v>
      </c>
      <c r="K3595" s="101">
        <v>-8142.1755835257882</v>
      </c>
      <c r="L3595" s="101">
        <v>-256.28677940761162</v>
      </c>
      <c r="M3595" s="101">
        <v>-24.033754098106467</v>
      </c>
      <c r="N3595" s="101">
        <v>-8422.4961170315055</v>
      </c>
      <c r="O3595" s="101">
        <v>-6189.320046525796</v>
      </c>
      <c r="P3595" s="101">
        <v>-1153.2506439971323</v>
      </c>
      <c r="Q3595" s="101">
        <v>-521.13249249475939</v>
      </c>
      <c r="R3595" s="101">
        <v>-23.434745660912025</v>
      </c>
      <c r="S3595" s="101">
        <v>-7887.1379286785996</v>
      </c>
      <c r="T3595" s="101">
        <v>-216.20880217053187</v>
      </c>
      <c r="U3595" s="101">
        <v>-3538.2202094665804</v>
      </c>
      <c r="V3595" s="101">
        <v>-18699.593225513767</v>
      </c>
      <c r="W3595" s="101">
        <v>-3376.8366045343219</v>
      </c>
      <c r="X3595" s="101">
        <v>-25830.858841685204</v>
      </c>
      <c r="Y3595" s="101">
        <v>-1900.7303650718056</v>
      </c>
      <c r="Z3595" s="101">
        <v>-31.836507069065696</v>
      </c>
      <c r="AA3595" s="101">
        <v>-1932.5668721408715</v>
      </c>
      <c r="AB3595" s="101">
        <v>-24.664798694744302</v>
      </c>
      <c r="AC3595" s="101">
        <v>0</v>
      </c>
      <c r="AD3595" s="101">
        <v>0</v>
      </c>
    </row>
    <row r="3596" spans="4:30" hidden="1" outlineLevel="1" x14ac:dyDescent="0.2">
      <c r="D3596" s="86"/>
      <c r="E3596" s="93"/>
      <c r="F3596" s="93"/>
      <c r="G3596" s="86" t="s">
        <v>685</v>
      </c>
      <c r="H3596" s="101">
        <v>-20053.012879405167</v>
      </c>
      <c r="I3596" s="101">
        <v>-9763.1588908823724</v>
      </c>
      <c r="J3596" s="101">
        <v>-471.18281980213015</v>
      </c>
      <c r="K3596" s="101">
        <v>-1714.1400597756133</v>
      </c>
      <c r="L3596" s="101">
        <v>-52.948173649780209</v>
      </c>
      <c r="M3596" s="101">
        <v>-6.5944150026459196</v>
      </c>
      <c r="N3596" s="101">
        <v>-1773.6826484280393</v>
      </c>
      <c r="O3596" s="101">
        <v>-1295.0596068525929</v>
      </c>
      <c r="P3596" s="101">
        <v>-240.75007041348908</v>
      </c>
      <c r="Q3596" s="101">
        <v>-143.2491605259832</v>
      </c>
      <c r="R3596" s="101">
        <v>0</v>
      </c>
      <c r="S3596" s="101">
        <v>-1679.0588377920651</v>
      </c>
      <c r="T3596" s="101">
        <v>-45.221257785271668</v>
      </c>
      <c r="U3596" s="101">
        <v>-740.29780878057602</v>
      </c>
      <c r="V3596" s="101">
        <v>-5157.4202383163429</v>
      </c>
      <c r="W3596" s="101">
        <v>0</v>
      </c>
      <c r="X3596" s="101">
        <v>-5942.9393048821903</v>
      </c>
      <c r="Y3596" s="101">
        <v>-389.77499958610514</v>
      </c>
      <c r="Z3596" s="101">
        <v>-6.4975598325248223</v>
      </c>
      <c r="AA3596" s="101">
        <v>-396.27255941863001</v>
      </c>
      <c r="AB3596" s="101">
        <v>-5.2049142461511231</v>
      </c>
      <c r="AC3596" s="101">
        <v>-17.697821136556936</v>
      </c>
      <c r="AD3596" s="101">
        <v>-3.8150828170267057</v>
      </c>
    </row>
    <row r="3597" spans="4:30" hidden="1" outlineLevel="1" x14ac:dyDescent="0.2">
      <c r="D3597" s="86"/>
      <c r="E3597" s="93"/>
      <c r="F3597" s="93"/>
      <c r="G3597" s="86" t="s">
        <v>684</v>
      </c>
      <c r="H3597" s="101">
        <v>-92009.587111613</v>
      </c>
      <c r="I3597" s="101">
        <v>-61493.931324104531</v>
      </c>
      <c r="J3597" s="101">
        <v>-2898.6633904390678</v>
      </c>
      <c r="K3597" s="101">
        <v>-10525.224671400059</v>
      </c>
      <c r="L3597" s="101">
        <v>-325.28420965343958</v>
      </c>
      <c r="M3597" s="101">
        <v>0</v>
      </c>
      <c r="N3597" s="101">
        <v>-10850.508881053498</v>
      </c>
      <c r="O3597" s="101">
        <v>-7892.0788515762506</v>
      </c>
      <c r="P3597" s="101">
        <v>-1469.9002171957673</v>
      </c>
      <c r="Q3597" s="101">
        <v>0</v>
      </c>
      <c r="R3597" s="101">
        <v>0</v>
      </c>
      <c r="S3597" s="101">
        <v>-9361.9790687720179</v>
      </c>
      <c r="T3597" s="101">
        <v>-281.34774754020196</v>
      </c>
      <c r="U3597" s="101">
        <v>-4537.5025211696711</v>
      </c>
      <c r="V3597" s="101">
        <v>0</v>
      </c>
      <c r="W3597" s="101">
        <v>0</v>
      </c>
      <c r="X3597" s="101">
        <v>-4818.8502687098726</v>
      </c>
      <c r="Y3597" s="101">
        <v>-2379.8244590877548</v>
      </c>
      <c r="Z3597" s="101">
        <v>-39.704787830677951</v>
      </c>
      <c r="AA3597" s="101">
        <v>-2419.5292469184328</v>
      </c>
      <c r="AB3597" s="101">
        <v>-32.167530990186933</v>
      </c>
      <c r="AC3597" s="101">
        <v>-110.20149215101421</v>
      </c>
      <c r="AD3597" s="101">
        <v>-23.755908474382444</v>
      </c>
    </row>
    <row r="3598" spans="4:30" hidden="1" outlineLevel="1" x14ac:dyDescent="0.2">
      <c r="D3598" s="86"/>
      <c r="E3598" s="93"/>
      <c r="F3598" s="93"/>
      <c r="G3598" s="86" t="s">
        <v>683</v>
      </c>
      <c r="H3598" s="101">
        <v>-47346.77983112965</v>
      </c>
      <c r="I3598" s="101">
        <v>-35401.256008501034</v>
      </c>
      <c r="J3598" s="101">
        <v>-1706.70583488183</v>
      </c>
      <c r="K3598" s="101">
        <v>-5149.8427520385658</v>
      </c>
      <c r="L3598" s="101">
        <v>0</v>
      </c>
      <c r="M3598" s="101">
        <v>0</v>
      </c>
      <c r="N3598" s="101">
        <v>-5149.8427520385658</v>
      </c>
      <c r="O3598" s="101">
        <v>-3281.4998460128168</v>
      </c>
      <c r="P3598" s="101">
        <v>0</v>
      </c>
      <c r="Q3598" s="101">
        <v>0</v>
      </c>
      <c r="R3598" s="101">
        <v>0</v>
      </c>
      <c r="S3598" s="101">
        <v>-3281.4998460128168</v>
      </c>
      <c r="T3598" s="101">
        <v>-88.724871687884573</v>
      </c>
      <c r="U3598" s="101">
        <v>0</v>
      </c>
      <c r="V3598" s="101">
        <v>0</v>
      </c>
      <c r="W3598" s="101">
        <v>0</v>
      </c>
      <c r="X3598" s="101">
        <v>-88.724871687884573</v>
      </c>
      <c r="Y3598" s="101">
        <v>-1210.3618339912039</v>
      </c>
      <c r="Z3598" s="101">
        <v>0</v>
      </c>
      <c r="AA3598" s="101">
        <v>-1210.3618339912039</v>
      </c>
      <c r="AB3598" s="101">
        <v>-12.559963687214147</v>
      </c>
      <c r="AC3598" s="101">
        <v>-426.45907473356357</v>
      </c>
      <c r="AD3598" s="101">
        <v>-69.369645595536596</v>
      </c>
    </row>
    <row r="3599" spans="4:30" hidden="1" outlineLevel="1" x14ac:dyDescent="0.2">
      <c r="D3599" s="86"/>
      <c r="E3599" s="93"/>
      <c r="F3599" s="93"/>
      <c r="G3599" s="86" t="s">
        <v>682</v>
      </c>
      <c r="H3599" s="101">
        <v>-1455.2923354552331</v>
      </c>
      <c r="I3599" s="101">
        <v>-546.06510630190871</v>
      </c>
      <c r="J3599" s="101">
        <v>-35.388547448989947</v>
      </c>
      <c r="K3599" s="101">
        <v>-118.73241294193794</v>
      </c>
      <c r="L3599" s="101">
        <v>-3.7735856335852853</v>
      </c>
      <c r="M3599" s="101">
        <v>-0.34788048140817512</v>
      </c>
      <c r="N3599" s="101">
        <v>-122.85387905693139</v>
      </c>
      <c r="O3599" s="101">
        <v>-108.24999758325261</v>
      </c>
      <c r="P3599" s="101">
        <v>-20.067466641656388</v>
      </c>
      <c r="Q3599" s="101">
        <v>-9.1181431965598634</v>
      </c>
      <c r="R3599" s="101">
        <v>-0.42248130691296637</v>
      </c>
      <c r="S3599" s="101">
        <v>-137.85808872838183</v>
      </c>
      <c r="T3599" s="101">
        <v>-4.1483450407251281</v>
      </c>
      <c r="U3599" s="101">
        <v>-72.838724364000385</v>
      </c>
      <c r="V3599" s="101">
        <v>-413.54803583991549</v>
      </c>
      <c r="W3599" s="101">
        <v>-78.459741351130489</v>
      </c>
      <c r="X3599" s="101">
        <v>-568.99484659577161</v>
      </c>
      <c r="Y3599" s="101">
        <v>-29.328187375812629</v>
      </c>
      <c r="Z3599" s="101">
        <v>-0.47741613681695844</v>
      </c>
      <c r="AA3599" s="101">
        <v>-29.805603512629588</v>
      </c>
      <c r="AB3599" s="101">
        <v>-0.53251929708131962</v>
      </c>
      <c r="AC3599" s="101">
        <v>-11.51501671277317</v>
      </c>
      <c r="AD3599" s="101">
        <v>-2.2787278007653828</v>
      </c>
    </row>
    <row r="3600" spans="4:30" hidden="1" outlineLevel="1" x14ac:dyDescent="0.2">
      <c r="D3600" s="86"/>
      <c r="E3600" s="93"/>
      <c r="F3600" s="93"/>
      <c r="G3600" s="86" t="s">
        <v>681</v>
      </c>
      <c r="H3600" s="101">
        <v>-22792.076082631</v>
      </c>
      <c r="I3600" s="101">
        <v>-10658.455796189379</v>
      </c>
      <c r="J3600" s="101">
        <v>-2792.33894619591</v>
      </c>
      <c r="K3600" s="101">
        <v>-792.66498941642612</v>
      </c>
      <c r="L3600" s="101">
        <v>-255.86787569947771</v>
      </c>
      <c r="M3600" s="101">
        <v>-41.532509063015176</v>
      </c>
      <c r="N3600" s="101">
        <v>-1090.0653741789192</v>
      </c>
      <c r="O3600" s="101">
        <v>-224.94677784404388</v>
      </c>
      <c r="P3600" s="101">
        <v>-66.609535188607595</v>
      </c>
      <c r="Q3600" s="101">
        <v>-144.69169386347994</v>
      </c>
      <c r="R3600" s="101">
        <v>-25.425795008623595</v>
      </c>
      <c r="S3600" s="101">
        <v>-461.67380190475495</v>
      </c>
      <c r="T3600" s="101">
        <v>-1.5482320435498709</v>
      </c>
      <c r="U3600" s="101">
        <v>-39.518042704428886</v>
      </c>
      <c r="V3600" s="101">
        <v>-212.78455687636887</v>
      </c>
      <c r="W3600" s="101">
        <v>-38.139113964834301</v>
      </c>
      <c r="X3600" s="101">
        <v>-291.98994558918196</v>
      </c>
      <c r="Y3600" s="101">
        <v>-62.270970212994612</v>
      </c>
      <c r="Z3600" s="101">
        <v>-1.1288410355366403</v>
      </c>
      <c r="AA3600" s="101">
        <v>-63.39981124853125</v>
      </c>
      <c r="AB3600" s="101">
        <v>-1.1689271883952772</v>
      </c>
      <c r="AC3600" s="101">
        <v>-6622.1132861904052</v>
      </c>
      <c r="AD3600" s="101">
        <v>-810.8701939455234</v>
      </c>
    </row>
    <row r="3601" spans="2:30" collapsed="1" x14ac:dyDescent="0.2">
      <c r="B3601" s="2" t="s">
        <v>310</v>
      </c>
      <c r="D3601" s="86"/>
      <c r="E3601" s="101">
        <v>-705688.21</v>
      </c>
      <c r="F3601" s="91"/>
      <c r="G3601" s="86" t="s">
        <v>679</v>
      </c>
      <c r="H3601" s="101">
        <v>-705688.21</v>
      </c>
      <c r="I3601" s="101">
        <v>-375006.68567219179</v>
      </c>
      <c r="J3601" s="101">
        <v>-20615.817321965867</v>
      </c>
      <c r="K3601" s="101">
        <v>-64862.239277214278</v>
      </c>
      <c r="L3601" s="101">
        <v>-2103.468782963706</v>
      </c>
      <c r="M3601" s="101">
        <v>-185.91360820525222</v>
      </c>
      <c r="N3601" s="101">
        <v>-67151.621668383246</v>
      </c>
      <c r="O3601" s="101">
        <v>-48195.920380888783</v>
      </c>
      <c r="P3601" s="101">
        <v>-8392.2765504658164</v>
      </c>
      <c r="Q3601" s="101">
        <v>-3277.1937706854005</v>
      </c>
      <c r="R3601" s="101">
        <v>-159.86160584041937</v>
      </c>
      <c r="S3601" s="101">
        <v>-60025.252307880437</v>
      </c>
      <c r="T3601" s="101">
        <v>-1657.3965099051134</v>
      </c>
      <c r="U3601" s="101">
        <v>-25623.731539165674</v>
      </c>
      <c r="V3601" s="101">
        <v>-112718.76228974067</v>
      </c>
      <c r="W3601" s="101">
        <v>-19427.289194488723</v>
      </c>
      <c r="X3601" s="101">
        <v>-159427.17953330016</v>
      </c>
      <c r="Y3601" s="101">
        <v>-14941.027882844104</v>
      </c>
      <c r="Z3601" s="101">
        <v>-229.86802952495242</v>
      </c>
      <c r="AA3601" s="101">
        <v>-15170.895912369062</v>
      </c>
      <c r="AB3601" s="101">
        <v>-192.68133435209779</v>
      </c>
      <c r="AC3601" s="101">
        <v>-7187.9866909243137</v>
      </c>
      <c r="AD3601" s="101">
        <v>-910.08955863323467</v>
      </c>
    </row>
    <row r="3602" spans="2:30" x14ac:dyDescent="0.2">
      <c r="D3602" s="86"/>
      <c r="E3602" s="93"/>
      <c r="F3602" s="93"/>
      <c r="G3602" s="86"/>
      <c r="H3602" s="92"/>
      <c r="I3602" s="99"/>
      <c r="J3602" s="99"/>
      <c r="K3602" s="99"/>
      <c r="L3602" s="99"/>
      <c r="M3602" s="99"/>
      <c r="N3602" s="99"/>
      <c r="O3602" s="99"/>
      <c r="P3602" s="99"/>
      <c r="Q3602" s="99"/>
      <c r="R3602" s="99"/>
      <c r="S3602" s="99"/>
      <c r="T3602" s="99"/>
      <c r="U3602" s="99"/>
      <c r="V3602" s="99"/>
      <c r="W3602" s="99"/>
      <c r="X3602" s="99"/>
      <c r="Y3602" s="99"/>
      <c r="Z3602" s="99"/>
      <c r="AA3602" s="99"/>
      <c r="AB3602" s="99"/>
      <c r="AC3602" s="99"/>
      <c r="AD3602" s="99"/>
    </row>
    <row r="3603" spans="2:30" hidden="1" outlineLevel="1" x14ac:dyDescent="0.2">
      <c r="D3603" s="86"/>
      <c r="E3603" s="93"/>
      <c r="F3603" s="93"/>
      <c r="G3603" s="86" t="s">
        <v>687</v>
      </c>
      <c r="H3603" s="92">
        <v>-870589.62903944461</v>
      </c>
      <c r="I3603" s="92">
        <v>-1079633.2208322515</v>
      </c>
      <c r="J3603" s="92">
        <v>52186.044509947096</v>
      </c>
      <c r="K3603" s="92">
        <v>99238.187529497169</v>
      </c>
      <c r="L3603" s="92">
        <v>1987.5744003028467</v>
      </c>
      <c r="M3603" s="92">
        <v>988.51597207328018</v>
      </c>
      <c r="N3603" s="92">
        <v>102214.27790187311</v>
      </c>
      <c r="O3603" s="92">
        <v>73683.708049464505</v>
      </c>
      <c r="P3603" s="92">
        <v>19207.139051153041</v>
      </c>
      <c r="Q3603" s="92">
        <v>5182.4853713561506</v>
      </c>
      <c r="R3603" s="92">
        <v>119.66854062436363</v>
      </c>
      <c r="S3603" s="92">
        <v>98193.00101259799</v>
      </c>
      <c r="T3603" s="92">
        <v>-2553.7957828348026</v>
      </c>
      <c r="U3603" s="92">
        <v>-4440.6807760075608</v>
      </c>
      <c r="V3603" s="92">
        <v>1735.1338096927066</v>
      </c>
      <c r="W3603" s="92">
        <v>-42847.810545587337</v>
      </c>
      <c r="X3603" s="92">
        <v>-48107.153294736374</v>
      </c>
      <c r="Y3603" s="92">
        <v>4071.9126763898421</v>
      </c>
      <c r="Z3603" s="92">
        <v>-204.60597848930934</v>
      </c>
      <c r="AA3603" s="92">
        <v>3867.3066979005489</v>
      </c>
      <c r="AB3603" s="92">
        <v>690.11496522839809</v>
      </c>
      <c r="AC3603" s="92">
        <v>0</v>
      </c>
      <c r="AD3603" s="92">
        <v>0</v>
      </c>
    </row>
    <row r="3604" spans="2:30" hidden="1" outlineLevel="1" x14ac:dyDescent="0.2">
      <c r="D3604" s="86"/>
      <c r="E3604" s="93"/>
      <c r="F3604" s="93"/>
      <c r="G3604" s="86" t="s">
        <v>686</v>
      </c>
      <c r="H3604" s="92">
        <v>-119846.30110241061</v>
      </c>
      <c r="I3604" s="92">
        <v>-356869.64252969128</v>
      </c>
      <c r="J3604" s="92">
        <v>30511.362558437184</v>
      </c>
      <c r="K3604" s="92">
        <v>70036.435372551918</v>
      </c>
      <c r="L3604" s="92">
        <v>1667.2373090957572</v>
      </c>
      <c r="M3604" s="92">
        <v>1327.5669971894235</v>
      </c>
      <c r="N3604" s="92">
        <v>73031.239678837082</v>
      </c>
      <c r="O3604" s="92">
        <v>52497.003470691052</v>
      </c>
      <c r="P3604" s="92">
        <v>12208.578676654335</v>
      </c>
      <c r="Q3604" s="92">
        <v>3894.970763631859</v>
      </c>
      <c r="R3604" s="92">
        <v>126.32317864803827</v>
      </c>
      <c r="S3604" s="92">
        <v>68726.876089625308</v>
      </c>
      <c r="T3604" s="92">
        <v>-511.67340589741809</v>
      </c>
      <c r="U3604" s="92">
        <v>8733.9128192030512</v>
      </c>
      <c r="V3604" s="92">
        <v>57820.925958894448</v>
      </c>
      <c r="W3604" s="92">
        <v>-9345.58407644416</v>
      </c>
      <c r="X3604" s="92">
        <v>56697.58129575591</v>
      </c>
      <c r="Y3604" s="92">
        <v>7661.3974673066641</v>
      </c>
      <c r="Z3604" s="92">
        <v>3.2608080794317829</v>
      </c>
      <c r="AA3604" s="92">
        <v>7664.6582753860985</v>
      </c>
      <c r="AB3604" s="92">
        <v>391.62352923951113</v>
      </c>
      <c r="AC3604" s="92">
        <v>0</v>
      </c>
      <c r="AD3604" s="92">
        <v>0</v>
      </c>
    </row>
    <row r="3605" spans="2:30" hidden="1" outlineLevel="1" x14ac:dyDescent="0.2">
      <c r="D3605" s="86"/>
      <c r="E3605" s="93"/>
      <c r="F3605" s="93"/>
      <c r="G3605" s="86" t="s">
        <v>685</v>
      </c>
      <c r="H3605" s="92">
        <v>-23725.916321582885</v>
      </c>
      <c r="I3605" s="92">
        <v>-75769.518524048486</v>
      </c>
      <c r="J3605" s="92">
        <v>6082.7049725513034</v>
      </c>
      <c r="K3605" s="92">
        <v>13761.736808230964</v>
      </c>
      <c r="L3605" s="92">
        <v>317.44050853560219</v>
      </c>
      <c r="M3605" s="92">
        <v>422.9255758789281</v>
      </c>
      <c r="N3605" s="92">
        <v>14502.102892645493</v>
      </c>
      <c r="O3605" s="92">
        <v>10254.964622324678</v>
      </c>
      <c r="P3605" s="92">
        <v>2385.4644230565168</v>
      </c>
      <c r="Q3605" s="92">
        <v>991.04803930538264</v>
      </c>
      <c r="R3605" s="92">
        <v>0</v>
      </c>
      <c r="S3605" s="92">
        <v>13631.477084686572</v>
      </c>
      <c r="T3605" s="92">
        <v>-110.50268515547191</v>
      </c>
      <c r="U3605" s="92">
        <v>1610.085746854319</v>
      </c>
      <c r="V3605" s="92">
        <v>14303.72156582605</v>
      </c>
      <c r="W3605" s="92">
        <v>0</v>
      </c>
      <c r="X3605" s="92">
        <v>15803.304627524896</v>
      </c>
      <c r="Y3605" s="92">
        <v>1430.7885453026493</v>
      </c>
      <c r="Z3605" s="92">
        <v>-0.5434762004130187</v>
      </c>
      <c r="AA3605" s="92">
        <v>1430.245069102237</v>
      </c>
      <c r="AB3605" s="92">
        <v>78.048127849821256</v>
      </c>
      <c r="AC3605" s="92">
        <v>419.23625569528667</v>
      </c>
      <c r="AD3605" s="92">
        <v>96.483172409977669</v>
      </c>
    </row>
    <row r="3606" spans="2:30" hidden="1" outlineLevel="1" x14ac:dyDescent="0.2">
      <c r="D3606" s="86"/>
      <c r="E3606" s="93"/>
      <c r="F3606" s="93"/>
      <c r="G3606" s="86" t="s">
        <v>684</v>
      </c>
      <c r="H3606" s="92">
        <v>-115572.0930988836</v>
      </c>
      <c r="I3606" s="92">
        <v>-424653.10789366154</v>
      </c>
      <c r="J3606" s="92">
        <v>47873.986728843985</v>
      </c>
      <c r="K3606" s="92">
        <v>115362.23382285341</v>
      </c>
      <c r="L3606" s="92">
        <v>2842.0869780586127</v>
      </c>
      <c r="M3606" s="92">
        <v>0</v>
      </c>
      <c r="N3606" s="92">
        <v>118204.32080091214</v>
      </c>
      <c r="O3606" s="92">
        <v>85436.013766760181</v>
      </c>
      <c r="P3606" s="92">
        <v>19310.270835777286</v>
      </c>
      <c r="Q3606" s="92">
        <v>0</v>
      </c>
      <c r="R3606" s="92">
        <v>0</v>
      </c>
      <c r="S3606" s="92">
        <v>104746.28460253753</v>
      </c>
      <c r="T3606" s="92">
        <v>-249.45733570953564</v>
      </c>
      <c r="U3606" s="92">
        <v>19646.133424092452</v>
      </c>
      <c r="V3606" s="92">
        <v>0</v>
      </c>
      <c r="W3606" s="92">
        <v>0</v>
      </c>
      <c r="X3606" s="92">
        <v>19396.676088382861</v>
      </c>
      <c r="Y3606" s="92">
        <v>14306.554723254965</v>
      </c>
      <c r="Z3606" s="92">
        <v>70.49738999199846</v>
      </c>
      <c r="AA3606" s="92">
        <v>14377.052113246982</v>
      </c>
      <c r="AB3606" s="92">
        <v>604.27809205645428</v>
      </c>
      <c r="AC3606" s="92">
        <v>3156.5468212190281</v>
      </c>
      <c r="AD3606" s="92">
        <v>721.86954758067895</v>
      </c>
    </row>
    <row r="3607" spans="2:30" hidden="1" outlineLevel="1" x14ac:dyDescent="0.2">
      <c r="D3607" s="86"/>
      <c r="E3607" s="93"/>
      <c r="F3607" s="93"/>
      <c r="G3607" s="86" t="s">
        <v>683</v>
      </c>
      <c r="H3607" s="92">
        <v>-116399.67554009685</v>
      </c>
      <c r="I3607" s="92">
        <v>-252779.1223574084</v>
      </c>
      <c r="J3607" s="92">
        <v>27295.995530680644</v>
      </c>
      <c r="K3607" s="92">
        <v>54116.904665102447</v>
      </c>
      <c r="L3607" s="92">
        <v>0</v>
      </c>
      <c r="M3607" s="92">
        <v>0</v>
      </c>
      <c r="N3607" s="92">
        <v>54116.904665102447</v>
      </c>
      <c r="O3607" s="92">
        <v>34047.978824135011</v>
      </c>
      <c r="P3607" s="92">
        <v>0</v>
      </c>
      <c r="Q3607" s="92">
        <v>0</v>
      </c>
      <c r="R3607" s="92">
        <v>0</v>
      </c>
      <c r="S3607" s="92">
        <v>34047.978824135011</v>
      </c>
      <c r="T3607" s="92">
        <v>-106.02848961678468</v>
      </c>
      <c r="U3607" s="92">
        <v>0</v>
      </c>
      <c r="V3607" s="92">
        <v>0</v>
      </c>
      <c r="W3607" s="92">
        <v>0</v>
      </c>
      <c r="X3607" s="92">
        <v>-106.02848961678468</v>
      </c>
      <c r="Y3607" s="92">
        <v>6803.8495062843685</v>
      </c>
      <c r="Z3607" s="92">
        <v>0</v>
      </c>
      <c r="AA3607" s="92">
        <v>6803.8495062843685</v>
      </c>
      <c r="AB3607" s="92">
        <v>229.13761885232904</v>
      </c>
      <c r="AC3607" s="92">
        <v>11930.626395165218</v>
      </c>
      <c r="AD3607" s="92">
        <v>2060.9827667086674</v>
      </c>
    </row>
    <row r="3608" spans="2:30" hidden="1" outlineLevel="1" x14ac:dyDescent="0.2">
      <c r="D3608" s="86"/>
      <c r="E3608" s="93"/>
      <c r="F3608" s="93"/>
      <c r="G3608" s="86" t="s">
        <v>682</v>
      </c>
      <c r="H3608" s="92">
        <v>118132.03606983279</v>
      </c>
      <c r="I3608" s="92">
        <v>12876.715122791789</v>
      </c>
      <c r="J3608" s="92">
        <v>7039.4441172574707</v>
      </c>
      <c r="K3608" s="92">
        <v>18440.123487035213</v>
      </c>
      <c r="L3608" s="92">
        <v>457.30775377150542</v>
      </c>
      <c r="M3608" s="92">
        <v>-276.37169943697756</v>
      </c>
      <c r="N3608" s="92">
        <v>18621.059541369192</v>
      </c>
      <c r="O3608" s="92">
        <v>16922.050058017201</v>
      </c>
      <c r="P3608" s="92">
        <v>3557.5552009994312</v>
      </c>
      <c r="Q3608" s="92">
        <v>1335.8625725644104</v>
      </c>
      <c r="R3608" s="92">
        <v>51.219409434662118</v>
      </c>
      <c r="S3608" s="92">
        <v>21866.687241015625</v>
      </c>
      <c r="T3608" s="92">
        <v>271.89203908003293</v>
      </c>
      <c r="U3608" s="92">
        <v>7093.3193067778993</v>
      </c>
      <c r="V3608" s="92">
        <v>38789.772677386347</v>
      </c>
      <c r="W3608" s="92">
        <v>3828.1768621352116</v>
      </c>
      <c r="X3608" s="92">
        <v>49983.160885381112</v>
      </c>
      <c r="Y3608" s="92">
        <v>3418.1433598559579</v>
      </c>
      <c r="Z3608" s="92">
        <v>38.942164799059888</v>
      </c>
      <c r="AA3608" s="92">
        <v>3457.0855246550595</v>
      </c>
      <c r="AB3608" s="92">
        <v>113.12141983872571</v>
      </c>
      <c r="AC3608" s="92">
        <v>3506.7307344119045</v>
      </c>
      <c r="AD3608" s="92">
        <v>668.03148311745065</v>
      </c>
    </row>
    <row r="3609" spans="2:30" hidden="1" outlineLevel="1" x14ac:dyDescent="0.2">
      <c r="D3609" s="86"/>
      <c r="E3609" s="93"/>
      <c r="F3609" s="93"/>
      <c r="G3609" s="86" t="s">
        <v>681</v>
      </c>
      <c r="H3609" s="92">
        <v>164185.15725194744</v>
      </c>
      <c r="I3609" s="92">
        <v>-95453.378119131376</v>
      </c>
      <c r="J3609" s="92">
        <v>42078.860485914469</v>
      </c>
      <c r="K3609" s="92">
        <v>7570.6287133691803</v>
      </c>
      <c r="L3609" s="92">
        <v>2145.887350263306</v>
      </c>
      <c r="M3609" s="92">
        <v>1816.9817359327853</v>
      </c>
      <c r="N3609" s="92">
        <v>11533.497799565253</v>
      </c>
      <c r="O3609" s="92">
        <v>2283.8265939677417</v>
      </c>
      <c r="P3609" s="92">
        <v>846.41115590307277</v>
      </c>
      <c r="Q3609" s="92">
        <v>1367.5310238745108</v>
      </c>
      <c r="R3609" s="92">
        <v>182.13260645756577</v>
      </c>
      <c r="S3609" s="92">
        <v>4679.9013802028903</v>
      </c>
      <c r="T3609" s="92">
        <v>-2.2622826157113076</v>
      </c>
      <c r="U3609" s="92">
        <v>157.44662243244204</v>
      </c>
      <c r="V3609" s="92">
        <v>1001.5882908112344</v>
      </c>
      <c r="W3609" s="92">
        <v>-58.879318581272614</v>
      </c>
      <c r="X3609" s="92">
        <v>1097.8933120466968</v>
      </c>
      <c r="Y3609" s="92">
        <v>335.237819998894</v>
      </c>
      <c r="Z3609" s="92">
        <v>1.6419699589765462</v>
      </c>
      <c r="AA3609" s="92">
        <v>336.87978995787148</v>
      </c>
      <c r="AB3609" s="92">
        <v>20.260158550299341</v>
      </c>
      <c r="AC3609" s="92">
        <v>175441.56695020743</v>
      </c>
      <c r="AD3609" s="92">
        <v>24449.675494634241</v>
      </c>
    </row>
    <row r="3610" spans="2:30" collapsed="1" x14ac:dyDescent="0.2">
      <c r="B3610" s="2" t="s">
        <v>309</v>
      </c>
      <c r="D3610" s="86"/>
      <c r="E3610" s="101">
        <v>-963816.42178063421</v>
      </c>
      <c r="F3610" s="91"/>
      <c r="G3610" s="86" t="s">
        <v>679</v>
      </c>
      <c r="H3610" s="92">
        <v>-963816.42178063758</v>
      </c>
      <c r="I3610" s="92">
        <v>-2272281.2751334021</v>
      </c>
      <c r="J3610" s="92">
        <v>213068.39890363169</v>
      </c>
      <c r="K3610" s="92">
        <v>378526.25039864023</v>
      </c>
      <c r="L3610" s="92">
        <v>9417.5343000276262</v>
      </c>
      <c r="M3610" s="92">
        <v>4279.6185816374336</v>
      </c>
      <c r="N3610" s="92">
        <v>392223.40328030556</v>
      </c>
      <c r="O3610" s="92">
        <v>275125.54538536083</v>
      </c>
      <c r="P3610" s="92">
        <v>57515.419343543748</v>
      </c>
      <c r="Q3610" s="92">
        <v>12771.897770732257</v>
      </c>
      <c r="R3610" s="92">
        <v>479.34373516462705</v>
      </c>
      <c r="S3610" s="92">
        <v>345892.20623480109</v>
      </c>
      <c r="T3610" s="92">
        <v>-3261.8279427496645</v>
      </c>
      <c r="U3610" s="92">
        <v>32800.217143352405</v>
      </c>
      <c r="V3610" s="92">
        <v>113651.14230261234</v>
      </c>
      <c r="W3610" s="92">
        <v>-48424.097078477556</v>
      </c>
      <c r="X3610" s="92">
        <v>94765.43442473805</v>
      </c>
      <c r="Y3610" s="92">
        <v>38027.884098393319</v>
      </c>
      <c r="Z3610" s="92">
        <v>-90.807121860251613</v>
      </c>
      <c r="AA3610" s="92">
        <v>37937.076976533164</v>
      </c>
      <c r="AB3610" s="92">
        <v>2126.5839116155394</v>
      </c>
      <c r="AC3610" s="92">
        <v>194454.70715669874</v>
      </c>
      <c r="AD3610" s="92">
        <v>27997.042464450988</v>
      </c>
    </row>
    <row r="3611" spans="2:30" x14ac:dyDescent="0.2">
      <c r="D3611" s="86"/>
    </row>
    <row r="3612" spans="2:30" hidden="1" outlineLevel="1" x14ac:dyDescent="0.2">
      <c r="D3612" s="86"/>
      <c r="E3612" s="93"/>
      <c r="F3612" s="93"/>
      <c r="G3612" s="86" t="s">
        <v>687</v>
      </c>
      <c r="H3612" s="92">
        <v>-21855965.331654646</v>
      </c>
      <c r="I3612" s="92">
        <v>-21193922.673317518</v>
      </c>
      <c r="J3612" s="92">
        <v>643691.72525123414</v>
      </c>
      <c r="K3612" s="92">
        <v>884981.77901544515</v>
      </c>
      <c r="L3612" s="92">
        <v>9651.8835926278043</v>
      </c>
      <c r="M3612" s="92">
        <v>13758.042742508747</v>
      </c>
      <c r="N3612" s="92">
        <v>908391.7053505783</v>
      </c>
      <c r="O3612" s="92">
        <v>644638.53630187968</v>
      </c>
      <c r="P3612" s="92">
        <v>207887.34057285666</v>
      </c>
      <c r="Q3612" s="92">
        <v>37908.30858179331</v>
      </c>
      <c r="R3612" s="92">
        <v>-112.0867526415276</v>
      </c>
      <c r="S3612" s="92">
        <v>890322.09870388708</v>
      </c>
      <c r="T3612" s="92">
        <v>-59645.910981920104</v>
      </c>
      <c r="U3612" s="92">
        <v>-377588.0527788648</v>
      </c>
      <c r="V3612" s="92">
        <v>-1591702.1752206569</v>
      </c>
      <c r="W3612" s="92">
        <v>-979029.19303698174</v>
      </c>
      <c r="X3612" s="92">
        <v>-3007965.3320184131</v>
      </c>
      <c r="Y3612" s="92">
        <v>-99369.049198756475</v>
      </c>
      <c r="Z3612" s="92">
        <v>-6035.7575790243518</v>
      </c>
      <c r="AA3612" s="92">
        <v>-105404.80677778053</v>
      </c>
      <c r="AB3612" s="92">
        <v>8921.9511534387857</v>
      </c>
      <c r="AC3612" s="92">
        <v>0</v>
      </c>
      <c r="AD3612" s="92">
        <v>0</v>
      </c>
    </row>
    <row r="3613" spans="2:30" hidden="1" outlineLevel="1" x14ac:dyDescent="0.2">
      <c r="D3613" s="86"/>
      <c r="E3613" s="93"/>
      <c r="F3613" s="93"/>
      <c r="G3613" s="86" t="s">
        <v>686</v>
      </c>
      <c r="H3613" s="92">
        <v>-8306235.1616357919</v>
      </c>
      <c r="I3613" s="92">
        <v>-8863886.0887684226</v>
      </c>
      <c r="J3613" s="92">
        <v>333402.99259956193</v>
      </c>
      <c r="K3613" s="92">
        <v>552655.05290869996</v>
      </c>
      <c r="L3613" s="92">
        <v>8786.7980171803956</v>
      </c>
      <c r="M3613" s="92">
        <v>19591.063855236254</v>
      </c>
      <c r="N3613" s="92">
        <v>581032.91478111595</v>
      </c>
      <c r="O3613" s="92">
        <v>408221.0409545264</v>
      </c>
      <c r="P3613" s="92">
        <v>114950.30958359137</v>
      </c>
      <c r="Q3613" s="92">
        <v>25955.995742709805</v>
      </c>
      <c r="R3613" s="92">
        <v>384.79405861499396</v>
      </c>
      <c r="S3613" s="92">
        <v>549512.14033944276</v>
      </c>
      <c r="T3613" s="92">
        <v>-23323.447336077508</v>
      </c>
      <c r="U3613" s="92">
        <v>-107563.84018318297</v>
      </c>
      <c r="V3613" s="92">
        <v>-381612.22950437898</v>
      </c>
      <c r="W3613" s="92">
        <v>-385971.89799221687</v>
      </c>
      <c r="X3613" s="92">
        <v>-898471.41501585662</v>
      </c>
      <c r="Y3613" s="92">
        <v>-10200.666820172575</v>
      </c>
      <c r="Z3613" s="92">
        <v>-2174.8354391348157</v>
      </c>
      <c r="AA3613" s="92">
        <v>-12375.502259307392</v>
      </c>
      <c r="AB3613" s="92">
        <v>4549.7966876790706</v>
      </c>
      <c r="AC3613" s="92">
        <v>0</v>
      </c>
      <c r="AD3613" s="92">
        <v>0</v>
      </c>
    </row>
    <row r="3614" spans="2:30" hidden="1" outlineLevel="1" x14ac:dyDescent="0.2">
      <c r="D3614" s="86"/>
      <c r="E3614" s="93"/>
      <c r="F3614" s="93"/>
      <c r="G3614" s="86" t="s">
        <v>685</v>
      </c>
      <c r="H3614" s="92">
        <v>-1782957.8023310578</v>
      </c>
      <c r="I3614" s="92">
        <v>-1897065.7609926828</v>
      </c>
      <c r="J3614" s="92">
        <v>64505.402192825626</v>
      </c>
      <c r="K3614" s="92">
        <v>100601.03952743683</v>
      </c>
      <c r="L3614" s="92">
        <v>1382.5924699110899</v>
      </c>
      <c r="M3614" s="92">
        <v>6315.4584069858674</v>
      </c>
      <c r="N3614" s="92">
        <v>108299.09040433372</v>
      </c>
      <c r="O3614" s="92">
        <v>73726.427941548842</v>
      </c>
      <c r="P3614" s="92">
        <v>21382.187586249547</v>
      </c>
      <c r="Q3614" s="92">
        <v>5859.2680201633884</v>
      </c>
      <c r="R3614" s="92">
        <v>0</v>
      </c>
      <c r="S3614" s="92">
        <v>100967.88354796167</v>
      </c>
      <c r="T3614" s="92">
        <v>-4934.0431578681637</v>
      </c>
      <c r="U3614" s="92">
        <v>-25987.389862309938</v>
      </c>
      <c r="V3614" s="92">
        <v>-131585.03174789331</v>
      </c>
      <c r="W3614" s="92">
        <v>0</v>
      </c>
      <c r="X3614" s="92">
        <v>-162506.4647680714</v>
      </c>
      <c r="Y3614" s="92">
        <v>-4339.9572977974594</v>
      </c>
      <c r="Z3614" s="92">
        <v>-463.23750584438511</v>
      </c>
      <c r="AA3614" s="92">
        <v>-4803.1948036418344</v>
      </c>
      <c r="AB3614" s="92">
        <v>886.50332505049414</v>
      </c>
      <c r="AC3614" s="92">
        <v>5479.6168408854346</v>
      </c>
      <c r="AD3614" s="92">
        <v>1279.1219222808197</v>
      </c>
    </row>
    <row r="3615" spans="2:30" hidden="1" outlineLevel="1" x14ac:dyDescent="0.2">
      <c r="D3615" s="86"/>
      <c r="E3615" s="93"/>
      <c r="F3615" s="93"/>
      <c r="G3615" s="86" t="s">
        <v>684</v>
      </c>
      <c r="H3615" s="92">
        <v>-8288295.1093054935</v>
      </c>
      <c r="I3615" s="92">
        <v>-11106179.131396348</v>
      </c>
      <c r="J3615" s="92">
        <v>564337.95460801222</v>
      </c>
      <c r="K3615" s="92">
        <v>1112231.2100204909</v>
      </c>
      <c r="L3615" s="92">
        <v>22785.409709534953</v>
      </c>
      <c r="M3615" s="92">
        <v>0</v>
      </c>
      <c r="N3615" s="92">
        <v>1135016.6197300269</v>
      </c>
      <c r="O3615" s="92">
        <v>816905.9612186118</v>
      </c>
      <c r="P3615" s="92">
        <v>206593.67900326187</v>
      </c>
      <c r="Q3615" s="92">
        <v>0</v>
      </c>
      <c r="R3615" s="92">
        <v>0</v>
      </c>
      <c r="S3615" s="92">
        <v>1023499.6402218748</v>
      </c>
      <c r="T3615" s="92">
        <v>-23678.536587577968</v>
      </c>
      <c r="U3615" s="92">
        <v>-2615.0977457998342</v>
      </c>
      <c r="V3615" s="92">
        <v>0</v>
      </c>
      <c r="W3615" s="92">
        <v>0</v>
      </c>
      <c r="X3615" s="92">
        <v>-26293.634333378708</v>
      </c>
      <c r="Y3615" s="92">
        <v>62763.785576765906</v>
      </c>
      <c r="Z3615" s="92">
        <v>-1647.883949369749</v>
      </c>
      <c r="AA3615" s="92">
        <v>61115.901627396459</v>
      </c>
      <c r="AB3615" s="92">
        <v>7432.4298363105318</v>
      </c>
      <c r="AC3615" s="92">
        <v>42870.024644780991</v>
      </c>
      <c r="AD3615" s="92">
        <v>9905.0857558584448</v>
      </c>
    </row>
    <row r="3616" spans="2:30" hidden="1" outlineLevel="1" x14ac:dyDescent="0.2">
      <c r="D3616" s="86"/>
      <c r="E3616" s="93"/>
      <c r="F3616" s="93"/>
      <c r="G3616" s="86" t="s">
        <v>683</v>
      </c>
      <c r="H3616" s="92">
        <v>-5177222.166506039</v>
      </c>
      <c r="I3616" s="92">
        <v>-6526868.0872241333</v>
      </c>
      <c r="J3616" s="92">
        <v>317987.76421957527</v>
      </c>
      <c r="K3616" s="92">
        <v>506892.98683595168</v>
      </c>
      <c r="L3616" s="92">
        <v>0</v>
      </c>
      <c r="M3616" s="92">
        <v>0</v>
      </c>
      <c r="N3616" s="92">
        <v>506892.98683595168</v>
      </c>
      <c r="O3616" s="92">
        <v>316015.55855824752</v>
      </c>
      <c r="P3616" s="92">
        <v>0</v>
      </c>
      <c r="Q3616" s="92">
        <v>0</v>
      </c>
      <c r="R3616" s="92">
        <v>0</v>
      </c>
      <c r="S3616" s="92">
        <v>316015.55855824752</v>
      </c>
      <c r="T3616" s="92">
        <v>-7905.5944683793487</v>
      </c>
      <c r="U3616" s="92">
        <v>0</v>
      </c>
      <c r="V3616" s="92">
        <v>0</v>
      </c>
      <c r="W3616" s="92">
        <v>0</v>
      </c>
      <c r="X3616" s="92">
        <v>-7905.5944683793487</v>
      </c>
      <c r="Y3616" s="92">
        <v>24352.295378168397</v>
      </c>
      <c r="Z3616" s="92">
        <v>0</v>
      </c>
      <c r="AA3616" s="92">
        <v>24352.295378168397</v>
      </c>
      <c r="AB3616" s="92">
        <v>2792.9773516660625</v>
      </c>
      <c r="AC3616" s="92">
        <v>161338.3740681418</v>
      </c>
      <c r="AD3616" s="92">
        <v>28171.558774728896</v>
      </c>
    </row>
    <row r="3617" spans="2:30" hidden="1" outlineLevel="1" x14ac:dyDescent="0.2">
      <c r="D3617" s="86"/>
      <c r="E3617" s="93"/>
      <c r="F3617" s="93"/>
      <c r="G3617" s="86" t="s">
        <v>682</v>
      </c>
      <c r="H3617" s="92">
        <v>1791089.5989881065</v>
      </c>
      <c r="I3617" s="92">
        <v>168131.16203013939</v>
      </c>
      <c r="J3617" s="92">
        <v>110321.21736863299</v>
      </c>
      <c r="K3617" s="92">
        <v>287170.18429992977</v>
      </c>
      <c r="L3617" s="92">
        <v>7063.7102225476647</v>
      </c>
      <c r="M3617" s="92">
        <v>-4452.787246579368</v>
      </c>
      <c r="N3617" s="92">
        <v>289781.10727588931</v>
      </c>
      <c r="O3617" s="92">
        <v>263578.56607323606</v>
      </c>
      <c r="P3617" s="92">
        <v>55600.815479037738</v>
      </c>
      <c r="Q3617" s="92">
        <v>20767.392179430797</v>
      </c>
      <c r="R3617" s="92">
        <v>791.16183574900901</v>
      </c>
      <c r="S3617" s="92">
        <v>340737.93556745234</v>
      </c>
      <c r="T3617" s="92">
        <v>4066.4791242511355</v>
      </c>
      <c r="U3617" s="92">
        <v>108564.7056373128</v>
      </c>
      <c r="V3617" s="92">
        <v>592620.02887919359</v>
      </c>
      <c r="W3617" s="92">
        <v>55852.3688591643</v>
      </c>
      <c r="X3617" s="92">
        <v>761103.58249994798</v>
      </c>
      <c r="Y3617" s="92">
        <v>52719.122181085899</v>
      </c>
      <c r="Z3617" s="92">
        <v>590.59407212567407</v>
      </c>
      <c r="AA3617" s="92">
        <v>53309.716253212238</v>
      </c>
      <c r="AB3617" s="92">
        <v>1775.3533069983837</v>
      </c>
      <c r="AC3617" s="92">
        <v>55384.70434148518</v>
      </c>
      <c r="AD3617" s="92">
        <v>10544.820344437956</v>
      </c>
    </row>
    <row r="3618" spans="2:30" hidden="1" outlineLevel="1" x14ac:dyDescent="0.2">
      <c r="D3618" s="86"/>
      <c r="E3618" s="93"/>
      <c r="F3618" s="93"/>
      <c r="G3618" s="86" t="s">
        <v>681</v>
      </c>
      <c r="H3618" s="92">
        <v>1036433.997550774</v>
      </c>
      <c r="I3618" s="92">
        <v>-2275100.2136254488</v>
      </c>
      <c r="J3618" s="92">
        <v>478917.34518587001</v>
      </c>
      <c r="K3618" s="92">
        <v>65858.296682027343</v>
      </c>
      <c r="L3618" s="92">
        <v>16485.767757101399</v>
      </c>
      <c r="M3618" s="92">
        <v>26209.113534105607</v>
      </c>
      <c r="N3618" s="92">
        <v>108553.17797323414</v>
      </c>
      <c r="O3618" s="92">
        <v>20859.090842955728</v>
      </c>
      <c r="P3618" s="92">
        <v>8902.9079548714144</v>
      </c>
      <c r="Q3618" s="92">
        <v>11790.94570096043</v>
      </c>
      <c r="R3618" s="92">
        <v>1139.7768979018933</v>
      </c>
      <c r="S3618" s="92">
        <v>42692.721396689463</v>
      </c>
      <c r="T3618" s="92">
        <v>-144.55450264125997</v>
      </c>
      <c r="U3618" s="92">
        <v>-241.58632073423016</v>
      </c>
      <c r="V3618" s="92">
        <v>1163.8938889149492</v>
      </c>
      <c r="W3618" s="92">
        <v>-3611.4313459635741</v>
      </c>
      <c r="X3618" s="92">
        <v>-2833.6782804240561</v>
      </c>
      <c r="Y3618" s="92">
        <v>1015.603136083916</v>
      </c>
      <c r="Z3618" s="92">
        <v>-52.656572906047259</v>
      </c>
      <c r="AA3618" s="92">
        <v>962.94656317788304</v>
      </c>
      <c r="AB3618" s="92">
        <v>242.86844977237925</v>
      </c>
      <c r="AC3618" s="92">
        <v>2347952.0548979207</v>
      </c>
      <c r="AD3618" s="92">
        <v>335046.7749899879</v>
      </c>
    </row>
    <row r="3619" spans="2:30" collapsed="1" x14ac:dyDescent="0.2">
      <c r="B3619" s="2" t="s">
        <v>308</v>
      </c>
      <c r="D3619" s="86"/>
      <c r="E3619" s="92">
        <v>-42583151.974894077</v>
      </c>
      <c r="F3619" s="91"/>
      <c r="G3619" s="86" t="s">
        <v>679</v>
      </c>
      <c r="H3619" s="92">
        <v>-42583151.974894136</v>
      </c>
      <c r="I3619" s="92">
        <v>-51694890.793294437</v>
      </c>
      <c r="J3619" s="92">
        <v>2513164.4014257048</v>
      </c>
      <c r="K3619" s="92">
        <v>3510390.549289979</v>
      </c>
      <c r="L3619" s="92">
        <v>66156.161768903301</v>
      </c>
      <c r="M3619" s="92">
        <v>61420.891292257009</v>
      </c>
      <c r="N3619" s="92">
        <v>3637967.6023511435</v>
      </c>
      <c r="O3619" s="92">
        <v>2543945.1818910134</v>
      </c>
      <c r="P3619" s="92">
        <v>615317.24017986993</v>
      </c>
      <c r="Q3619" s="92">
        <v>102281.91022505682</v>
      </c>
      <c r="R3619" s="92">
        <v>2203.6460396243256</v>
      </c>
      <c r="S3619" s="92">
        <v>3263747.9783355584</v>
      </c>
      <c r="T3619" s="92">
        <v>-115565.60791021277</v>
      </c>
      <c r="U3619" s="92">
        <v>-405431.26125358196</v>
      </c>
      <c r="V3619" s="92">
        <v>-1511115.5137047954</v>
      </c>
      <c r="W3619" s="92">
        <v>-1312760.1535159978</v>
      </c>
      <c r="X3619" s="92">
        <v>-3344872.5363845807</v>
      </c>
      <c r="Y3619" s="92">
        <v>26941.132955377383</v>
      </c>
      <c r="Z3619" s="92">
        <v>-9783.7769741536122</v>
      </c>
      <c r="AA3619" s="92">
        <v>17157.355981225221</v>
      </c>
      <c r="AB3619" s="92">
        <v>26601.880110915714</v>
      </c>
      <c r="AC3619" s="92">
        <v>2613024.7747932114</v>
      </c>
      <c r="AD3619" s="92">
        <v>384947.36178729357</v>
      </c>
    </row>
    <row r="3620" spans="2:30" x14ac:dyDescent="0.2">
      <c r="D3620" s="86" t="s">
        <v>307</v>
      </c>
      <c r="E3620" s="114">
        <v>0.35</v>
      </c>
      <c r="F3620" s="103"/>
    </row>
    <row r="3621" spans="2:30" hidden="1" outlineLevel="1" x14ac:dyDescent="0.2">
      <c r="D3621" s="86"/>
      <c r="E3621" s="93"/>
      <c r="G3621" s="86" t="s">
        <v>687</v>
      </c>
      <c r="H3621" s="92">
        <v>-7649587.8660791256</v>
      </c>
      <c r="I3621" s="92">
        <v>-7417872.9356611306</v>
      </c>
      <c r="J3621" s="92">
        <v>225292.10383793194</v>
      </c>
      <c r="K3621" s="92">
        <v>309743.62265540578</v>
      </c>
      <c r="L3621" s="92">
        <v>3378.1592574197311</v>
      </c>
      <c r="M3621" s="92">
        <v>4815.314959878061</v>
      </c>
      <c r="N3621" s="92">
        <v>317937.09687270236</v>
      </c>
      <c r="O3621" s="92">
        <v>225623.48770565787</v>
      </c>
      <c r="P3621" s="92">
        <v>72760.569200499827</v>
      </c>
      <c r="Q3621" s="92">
        <v>13267.908003627657</v>
      </c>
      <c r="R3621" s="92">
        <v>-39.230363424534659</v>
      </c>
      <c r="S3621" s="92">
        <v>311612.73454636044</v>
      </c>
      <c r="T3621" s="92">
        <v>-20876.068843672034</v>
      </c>
      <c r="U3621" s="92">
        <v>-132155.81847260267</v>
      </c>
      <c r="V3621" s="92">
        <v>-557095.76132722991</v>
      </c>
      <c r="W3621" s="92">
        <v>-342660.21756294358</v>
      </c>
      <c r="X3621" s="92">
        <v>-1052787.8662064446</v>
      </c>
      <c r="Y3621" s="92">
        <v>-34779.167219564762</v>
      </c>
      <c r="Z3621" s="92">
        <v>-2112.5151526585232</v>
      </c>
      <c r="AA3621" s="92">
        <v>-36891.682372223178</v>
      </c>
      <c r="AB3621" s="92">
        <v>3122.682903703575</v>
      </c>
      <c r="AC3621" s="92">
        <v>0</v>
      </c>
      <c r="AD3621" s="92">
        <v>0</v>
      </c>
    </row>
    <row r="3622" spans="2:30" hidden="1" outlineLevel="1" x14ac:dyDescent="0.2">
      <c r="D3622" s="86"/>
      <c r="E3622" s="93"/>
      <c r="G3622" s="86" t="s">
        <v>686</v>
      </c>
      <c r="H3622" s="92">
        <v>-2907182.3065725272</v>
      </c>
      <c r="I3622" s="92">
        <v>-3102360.1310689477</v>
      </c>
      <c r="J3622" s="92">
        <v>116691.04740984667</v>
      </c>
      <c r="K3622" s="92">
        <v>193429.26851804496</v>
      </c>
      <c r="L3622" s="92">
        <v>3075.3793060131384</v>
      </c>
      <c r="M3622" s="92">
        <v>6856.8723493326888</v>
      </c>
      <c r="N3622" s="92">
        <v>203361.52017339057</v>
      </c>
      <c r="O3622" s="92">
        <v>142877.36433408424</v>
      </c>
      <c r="P3622" s="92">
        <v>40232.608354256976</v>
      </c>
      <c r="Q3622" s="92">
        <v>9084.5985099484315</v>
      </c>
      <c r="R3622" s="92">
        <v>134.67792051524788</v>
      </c>
      <c r="S3622" s="92">
        <v>192329.24911880496</v>
      </c>
      <c r="T3622" s="92">
        <v>-8163.2065676271277</v>
      </c>
      <c r="U3622" s="92">
        <v>-37647.344064114033</v>
      </c>
      <c r="V3622" s="92">
        <v>-133564.28032653264</v>
      </c>
      <c r="W3622" s="92">
        <v>-135090.16429727589</v>
      </c>
      <c r="X3622" s="92">
        <v>-314464.99525554979</v>
      </c>
      <c r="Y3622" s="92">
        <v>-3570.2333870604011</v>
      </c>
      <c r="Z3622" s="92">
        <v>-761.19240369718545</v>
      </c>
      <c r="AA3622" s="92">
        <v>-4331.4257907575866</v>
      </c>
      <c r="AB3622" s="92">
        <v>1592.4288406876747</v>
      </c>
      <c r="AC3622" s="92">
        <v>0</v>
      </c>
      <c r="AD3622" s="92">
        <v>0</v>
      </c>
    </row>
    <row r="3623" spans="2:30" hidden="1" outlineLevel="1" x14ac:dyDescent="0.2">
      <c r="D3623" s="86"/>
      <c r="E3623" s="93"/>
      <c r="G3623" s="86" t="s">
        <v>685</v>
      </c>
      <c r="H3623" s="92">
        <v>-624035.23081587022</v>
      </c>
      <c r="I3623" s="92">
        <v>-663973.01634743891</v>
      </c>
      <c r="J3623" s="92">
        <v>22576.890767488967</v>
      </c>
      <c r="K3623" s="92">
        <v>35210.363834602889</v>
      </c>
      <c r="L3623" s="92">
        <v>483.90736446888144</v>
      </c>
      <c r="M3623" s="92">
        <v>2210.4104424450534</v>
      </c>
      <c r="N3623" s="92">
        <v>37904.6816415168</v>
      </c>
      <c r="O3623" s="92">
        <v>25804.249779542093</v>
      </c>
      <c r="P3623" s="92">
        <v>7483.7656551873406</v>
      </c>
      <c r="Q3623" s="92">
        <v>2050.7438070571857</v>
      </c>
      <c r="R3623" s="92">
        <v>0</v>
      </c>
      <c r="S3623" s="92">
        <v>35338.759241786582</v>
      </c>
      <c r="T3623" s="92">
        <v>-1726.9151052538573</v>
      </c>
      <c r="U3623" s="92">
        <v>-9095.5864518084782</v>
      </c>
      <c r="V3623" s="92">
        <v>-46054.761111762658</v>
      </c>
      <c r="W3623" s="92">
        <v>0</v>
      </c>
      <c r="X3623" s="92">
        <v>-56877.262668824987</v>
      </c>
      <c r="Y3623" s="92">
        <v>-1518.9850542291108</v>
      </c>
      <c r="Z3623" s="92">
        <v>-162.13312704553479</v>
      </c>
      <c r="AA3623" s="92">
        <v>-1681.118181274642</v>
      </c>
      <c r="AB3623" s="92">
        <v>310.27616376767293</v>
      </c>
      <c r="AC3623" s="92">
        <v>1917.8658943099019</v>
      </c>
      <c r="AD3623" s="92">
        <v>447.69267279828688</v>
      </c>
    </row>
    <row r="3624" spans="2:30" hidden="1" outlineLevel="1" x14ac:dyDescent="0.2">
      <c r="D3624" s="86"/>
      <c r="E3624" s="93"/>
      <c r="G3624" s="86" t="s">
        <v>684</v>
      </c>
      <c r="H3624" s="92">
        <v>-2900903.2882569227</v>
      </c>
      <c r="I3624" s="92">
        <v>-3887162.6959887212</v>
      </c>
      <c r="J3624" s="92">
        <v>197518.28411280428</v>
      </c>
      <c r="K3624" s="92">
        <v>389280.9235071718</v>
      </c>
      <c r="L3624" s="92">
        <v>7974.8933983372335</v>
      </c>
      <c r="M3624" s="92">
        <v>0</v>
      </c>
      <c r="N3624" s="92">
        <v>397255.81690550939</v>
      </c>
      <c r="O3624" s="92">
        <v>285917.08642651408</v>
      </c>
      <c r="P3624" s="92">
        <v>72307.787651141654</v>
      </c>
      <c r="Q3624" s="92">
        <v>0</v>
      </c>
      <c r="R3624" s="92">
        <v>0</v>
      </c>
      <c r="S3624" s="92">
        <v>358224.87407765619</v>
      </c>
      <c r="T3624" s="92">
        <v>-8287.4878056522884</v>
      </c>
      <c r="U3624" s="92">
        <v>-915.28421102994196</v>
      </c>
      <c r="V3624" s="92">
        <v>0</v>
      </c>
      <c r="W3624" s="92">
        <v>0</v>
      </c>
      <c r="X3624" s="92">
        <v>-9202.7720166825475</v>
      </c>
      <c r="Y3624" s="92">
        <v>21967.324951868064</v>
      </c>
      <c r="Z3624" s="92">
        <v>-576.75938227941208</v>
      </c>
      <c r="AA3624" s="92">
        <v>21390.565569588758</v>
      </c>
      <c r="AB3624" s="92">
        <v>2601.3504427086859</v>
      </c>
      <c r="AC3624" s="92">
        <v>15004.508625673347</v>
      </c>
      <c r="AD3624" s="92">
        <v>3466.7800145504557</v>
      </c>
    </row>
    <row r="3625" spans="2:30" hidden="1" outlineLevel="1" x14ac:dyDescent="0.2">
      <c r="D3625" s="86"/>
      <c r="E3625" s="93"/>
      <c r="G3625" s="86" t="s">
        <v>683</v>
      </c>
      <c r="H3625" s="92">
        <v>-1812027.7582771135</v>
      </c>
      <c r="I3625" s="92">
        <v>-2284403.8305284465</v>
      </c>
      <c r="J3625" s="92">
        <v>111295.71747685134</v>
      </c>
      <c r="K3625" s="92">
        <v>177412.54539258307</v>
      </c>
      <c r="L3625" s="92">
        <v>0</v>
      </c>
      <c r="M3625" s="92">
        <v>0</v>
      </c>
      <c r="N3625" s="92">
        <v>177412.54539258307</v>
      </c>
      <c r="O3625" s="92">
        <v>110605.44549538662</v>
      </c>
      <c r="P3625" s="92">
        <v>0</v>
      </c>
      <c r="Q3625" s="92">
        <v>0</v>
      </c>
      <c r="R3625" s="92">
        <v>0</v>
      </c>
      <c r="S3625" s="92">
        <v>110605.44549538662</v>
      </c>
      <c r="T3625" s="92">
        <v>-2766.9580639327719</v>
      </c>
      <c r="U3625" s="92">
        <v>0</v>
      </c>
      <c r="V3625" s="92">
        <v>0</v>
      </c>
      <c r="W3625" s="92">
        <v>0</v>
      </c>
      <c r="X3625" s="92">
        <v>-2766.9580639327719</v>
      </c>
      <c r="Y3625" s="92">
        <v>8523.3033823589394</v>
      </c>
      <c r="Z3625" s="92">
        <v>0</v>
      </c>
      <c r="AA3625" s="92">
        <v>8523.3033823589394</v>
      </c>
      <c r="AB3625" s="92">
        <v>977.54207308312186</v>
      </c>
      <c r="AC3625" s="92">
        <v>56468.430923849628</v>
      </c>
      <c r="AD3625" s="92">
        <v>9860.0455711551131</v>
      </c>
    </row>
    <row r="3626" spans="2:30" hidden="1" outlineLevel="1" x14ac:dyDescent="0.2">
      <c r="D3626" s="86"/>
      <c r="E3626" s="93"/>
      <c r="G3626" s="86" t="s">
        <v>682</v>
      </c>
      <c r="H3626" s="92">
        <v>626881.35964583722</v>
      </c>
      <c r="I3626" s="92">
        <v>58845.906710548777</v>
      </c>
      <c r="J3626" s="92">
        <v>38612.426079021541</v>
      </c>
      <c r="K3626" s="92">
        <v>100509.56450497541</v>
      </c>
      <c r="L3626" s="92">
        <v>2472.2985778916823</v>
      </c>
      <c r="M3626" s="92">
        <v>-1558.4755363027787</v>
      </c>
      <c r="N3626" s="92">
        <v>101423.38754656125</v>
      </c>
      <c r="O3626" s="92">
        <v>92252.498125632614</v>
      </c>
      <c r="P3626" s="92">
        <v>19460.285417663206</v>
      </c>
      <c r="Q3626" s="92">
        <v>7268.5872628007783</v>
      </c>
      <c r="R3626" s="92">
        <v>276.90664251215316</v>
      </c>
      <c r="S3626" s="92">
        <v>119258.27744860831</v>
      </c>
      <c r="T3626" s="92">
        <v>1423.2676934878973</v>
      </c>
      <c r="U3626" s="92">
        <v>37997.646973059476</v>
      </c>
      <c r="V3626" s="92">
        <v>207417.01010771774</v>
      </c>
      <c r="W3626" s="92">
        <v>19548.329100707502</v>
      </c>
      <c r="X3626" s="92">
        <v>266386.25387498178</v>
      </c>
      <c r="Y3626" s="92">
        <v>18451.692763380062</v>
      </c>
      <c r="Z3626" s="92">
        <v>206.70792524398593</v>
      </c>
      <c r="AA3626" s="92">
        <v>18658.400688624282</v>
      </c>
      <c r="AB3626" s="92">
        <v>621.37365744943429</v>
      </c>
      <c r="AC3626" s="92">
        <v>19384.646519519811</v>
      </c>
      <c r="AD3626" s="92">
        <v>3690.6871205532843</v>
      </c>
    </row>
    <row r="3627" spans="2:30" hidden="1" outlineLevel="1" x14ac:dyDescent="0.2">
      <c r="D3627" s="86"/>
      <c r="E3627" s="93"/>
      <c r="G3627" s="86" t="s">
        <v>681</v>
      </c>
      <c r="H3627" s="92">
        <v>362751.89914277091</v>
      </c>
      <c r="I3627" s="92">
        <v>-796285.07476890704</v>
      </c>
      <c r="J3627" s="92">
        <v>167621.0708150545</v>
      </c>
      <c r="K3627" s="92">
        <v>23050.403838709568</v>
      </c>
      <c r="L3627" s="92">
        <v>5770.0187149854892</v>
      </c>
      <c r="M3627" s="92">
        <v>9173.1897369369617</v>
      </c>
      <c r="N3627" s="92">
        <v>37993.612290631943</v>
      </c>
      <c r="O3627" s="92">
        <v>7300.6817950345039</v>
      </c>
      <c r="P3627" s="92">
        <v>3116.0177842049948</v>
      </c>
      <c r="Q3627" s="92">
        <v>4126.8309953361504</v>
      </c>
      <c r="R3627" s="92">
        <v>398.92191426566262</v>
      </c>
      <c r="S3627" s="92">
        <v>14942.452488841311</v>
      </c>
      <c r="T3627" s="92">
        <v>-50.594075924440986</v>
      </c>
      <c r="U3627" s="92">
        <v>-84.555212256980553</v>
      </c>
      <c r="V3627" s="92">
        <v>407.3628611202322</v>
      </c>
      <c r="W3627" s="92">
        <v>-1264.0009710872509</v>
      </c>
      <c r="X3627" s="92">
        <v>-991.78739814841958</v>
      </c>
      <c r="Y3627" s="92">
        <v>355.46109762937056</v>
      </c>
      <c r="Z3627" s="92">
        <v>-18.42980051711654</v>
      </c>
      <c r="AA3627" s="92">
        <v>337.03129711225904</v>
      </c>
      <c r="AB3627" s="92">
        <v>85.003957420332739</v>
      </c>
      <c r="AC3627" s="92">
        <v>821783.21921427222</v>
      </c>
      <c r="AD3627" s="92">
        <v>117266.37124649575</v>
      </c>
    </row>
    <row r="3628" spans="2:30" collapsed="1" x14ac:dyDescent="0.2">
      <c r="B3628" s="2" t="s">
        <v>306</v>
      </c>
      <c r="D3628" s="86"/>
      <c r="E3628" s="92">
        <v>-14904103.191212926</v>
      </c>
      <c r="F3628" s="113"/>
      <c r="G3628" s="86" t="s">
        <v>679</v>
      </c>
      <c r="H3628" s="92">
        <v>-14904103.191212947</v>
      </c>
      <c r="I3628" s="92">
        <v>-18093211.777653053</v>
      </c>
      <c r="J3628" s="92">
        <v>879607.54049899662</v>
      </c>
      <c r="K3628" s="92">
        <v>1228636.6922514925</v>
      </c>
      <c r="L3628" s="92">
        <v>23154.656619116155</v>
      </c>
      <c r="M3628" s="92">
        <v>21497.311952289951</v>
      </c>
      <c r="N3628" s="92">
        <v>1273288.6608229002</v>
      </c>
      <c r="O3628" s="92">
        <v>890380.8136618546</v>
      </c>
      <c r="P3628" s="92">
        <v>215361.03406295445</v>
      </c>
      <c r="Q3628" s="92">
        <v>35798.668578769888</v>
      </c>
      <c r="R3628" s="92">
        <v>771.2761138685139</v>
      </c>
      <c r="S3628" s="92">
        <v>1142311.7924174455</v>
      </c>
      <c r="T3628" s="92">
        <v>-40447.962768574464</v>
      </c>
      <c r="U3628" s="92">
        <v>-141900.94143875368</v>
      </c>
      <c r="V3628" s="92">
        <v>-528890.42979667836</v>
      </c>
      <c r="W3628" s="92">
        <v>-459466.05373059917</v>
      </c>
      <c r="X3628" s="92">
        <v>-1170705.3877346031</v>
      </c>
      <c r="Y3628" s="92">
        <v>9429.3965343820837</v>
      </c>
      <c r="Z3628" s="92">
        <v>-3424.3219409537642</v>
      </c>
      <c r="AA3628" s="92">
        <v>6005.074593428827</v>
      </c>
      <c r="AB3628" s="92">
        <v>9310.6580388204984</v>
      </c>
      <c r="AC3628" s="92">
        <v>914558.67117762391</v>
      </c>
      <c r="AD3628" s="92">
        <v>134731.57662555276</v>
      </c>
    </row>
    <row r="3630" spans="2:30" x14ac:dyDescent="0.2">
      <c r="B3630" s="2" t="s">
        <v>305</v>
      </c>
      <c r="D3630" s="86"/>
      <c r="E3630" s="91"/>
      <c r="F3630" s="91"/>
      <c r="G3630" s="91"/>
      <c r="I3630" s="105"/>
      <c r="J3630" s="105"/>
      <c r="K3630" s="105"/>
      <c r="L3630" s="105"/>
      <c r="M3630" s="105"/>
      <c r="N3630" s="105"/>
      <c r="O3630" s="105"/>
      <c r="P3630" s="105"/>
      <c r="Q3630" s="105"/>
      <c r="R3630" s="105"/>
      <c r="S3630" s="105"/>
      <c r="T3630" s="105"/>
      <c r="U3630" s="105"/>
      <c r="V3630" s="105"/>
      <c r="W3630" s="105"/>
      <c r="X3630" s="105"/>
      <c r="Y3630" s="105"/>
      <c r="Z3630" s="105"/>
      <c r="AA3630" s="105"/>
      <c r="AB3630" s="105"/>
      <c r="AC3630" s="105"/>
      <c r="AD3630" s="105"/>
    </row>
    <row r="3631" spans="2:30" hidden="1" outlineLevel="1" x14ac:dyDescent="0.2">
      <c r="D3631" s="86"/>
      <c r="F3631" s="91" t="s">
        <v>219</v>
      </c>
      <c r="G3631" s="86" t="s">
        <v>687</v>
      </c>
      <c r="H3631" s="92">
        <v>7833884.6527285045</v>
      </c>
      <c r="I3631" s="99">
        <v>3858838.3291354231</v>
      </c>
      <c r="J3631" s="99">
        <v>190756.16710281523</v>
      </c>
      <c r="K3631" s="99">
        <v>698728.90771187993</v>
      </c>
      <c r="L3631" s="99">
        <v>21993.505249236037</v>
      </c>
      <c r="M3631" s="99">
        <v>2062.4805467427632</v>
      </c>
      <c r="N3631" s="99">
        <v>722784.89350785874</v>
      </c>
      <c r="O3631" s="99">
        <v>531142.66466303775</v>
      </c>
      <c r="P3631" s="99">
        <v>98967.352709581392</v>
      </c>
      <c r="Q3631" s="99">
        <v>44721.503917304857</v>
      </c>
      <c r="R3631" s="99">
        <v>2011.0760410627431</v>
      </c>
      <c r="S3631" s="99">
        <v>676842.59733098664</v>
      </c>
      <c r="T3631" s="99">
        <v>18554.173712978514</v>
      </c>
      <c r="U3631" s="99">
        <v>303635.89151858189</v>
      </c>
      <c r="V3631" s="99">
        <v>1604724.2183718407</v>
      </c>
      <c r="W3631" s="99">
        <v>289786.59671522753</v>
      </c>
      <c r="X3631" s="99">
        <v>2216700.8803186286</v>
      </c>
      <c r="Y3631" s="99">
        <v>163113.06950056256</v>
      </c>
      <c r="Z3631" s="99">
        <v>2732.0815648754501</v>
      </c>
      <c r="AA3631" s="99">
        <v>165845.151065438</v>
      </c>
      <c r="AB3631" s="99">
        <v>2116.6342673550257</v>
      </c>
      <c r="AC3631" s="99">
        <v>0</v>
      </c>
      <c r="AD3631" s="99">
        <v>0</v>
      </c>
    </row>
    <row r="3632" spans="2:30" hidden="1" outlineLevel="1" x14ac:dyDescent="0.2">
      <c r="D3632" s="86"/>
      <c r="F3632" s="91" t="s">
        <v>219</v>
      </c>
      <c r="G3632" s="86" t="s">
        <v>686</v>
      </c>
      <c r="H3632" s="92">
        <v>4152131.3463968225</v>
      </c>
      <c r="I3632" s="99">
        <v>2045269.2753779825</v>
      </c>
      <c r="J3632" s="99">
        <v>101104.96848715334</v>
      </c>
      <c r="K3632" s="99">
        <v>370341.70516330353</v>
      </c>
      <c r="L3632" s="99">
        <v>11657.042018188222</v>
      </c>
      <c r="M3632" s="99">
        <v>1093.1600998850031</v>
      </c>
      <c r="N3632" s="99">
        <v>383091.90728137677</v>
      </c>
      <c r="O3632" s="99">
        <v>281517.30656233412</v>
      </c>
      <c r="P3632" s="99">
        <v>52454.875923178159</v>
      </c>
      <c r="Q3632" s="99">
        <v>23703.381719869343</v>
      </c>
      <c r="R3632" s="99">
        <v>1065.9145800896988</v>
      </c>
      <c r="S3632" s="99">
        <v>358741.47878547129</v>
      </c>
      <c r="T3632" s="99">
        <v>9834.1205794136313</v>
      </c>
      <c r="U3632" s="99">
        <v>160933.70772651603</v>
      </c>
      <c r="V3632" s="99">
        <v>850539.1673214332</v>
      </c>
      <c r="W3632" s="99">
        <v>153593.2765576106</v>
      </c>
      <c r="X3632" s="99">
        <v>1174900.2721849736</v>
      </c>
      <c r="Y3632" s="99">
        <v>86453.518133484453</v>
      </c>
      <c r="Z3632" s="99">
        <v>1448.0633822558507</v>
      </c>
      <c r="AA3632" s="99">
        <v>87901.581515740298</v>
      </c>
      <c r="AB3632" s="99">
        <v>1121.8627641244968</v>
      </c>
      <c r="AC3632" s="99">
        <v>0</v>
      </c>
      <c r="AD3632" s="99">
        <v>0</v>
      </c>
    </row>
    <row r="3633" spans="4:30" hidden="1" outlineLevel="1" x14ac:dyDescent="0.2">
      <c r="D3633" s="86"/>
      <c r="F3633" s="91" t="s">
        <v>219</v>
      </c>
      <c r="G3633" s="86" t="s">
        <v>685</v>
      </c>
      <c r="H3633" s="92">
        <v>912098.60402012197</v>
      </c>
      <c r="I3633" s="99">
        <v>444071.10536222864</v>
      </c>
      <c r="J3633" s="99">
        <v>21431.452458755713</v>
      </c>
      <c r="K3633" s="99">
        <v>77966.576145872561</v>
      </c>
      <c r="L3633" s="99">
        <v>2408.3141801089846</v>
      </c>
      <c r="M3633" s="99">
        <v>299.94279435286097</v>
      </c>
      <c r="N3633" s="99">
        <v>80674.833120334399</v>
      </c>
      <c r="O3633" s="99">
        <v>58904.966881372544</v>
      </c>
      <c r="P3633" s="99">
        <v>10950.36463909174</v>
      </c>
      <c r="Q3633" s="99">
        <v>6515.5974380783127</v>
      </c>
      <c r="R3633" s="99">
        <v>0</v>
      </c>
      <c r="S3633" s="99">
        <v>76370.928958542601</v>
      </c>
      <c r="T3633" s="99">
        <v>2056.8603005457139</v>
      </c>
      <c r="U3633" s="99">
        <v>33671.977473339568</v>
      </c>
      <c r="V3633" s="99">
        <v>234581.99663077266</v>
      </c>
      <c r="W3633" s="99">
        <v>0</v>
      </c>
      <c r="X3633" s="99">
        <v>270310.83440465794</v>
      </c>
      <c r="Y3633" s="99">
        <v>17728.669259946935</v>
      </c>
      <c r="Z3633" s="99">
        <v>295.53739821658689</v>
      </c>
      <c r="AA3633" s="99">
        <v>18024.206658163523</v>
      </c>
      <c r="AB3633" s="99">
        <v>236.74223152943534</v>
      </c>
      <c r="AC3633" s="99">
        <v>804.97419763938353</v>
      </c>
      <c r="AD3633" s="99">
        <v>173.52662827065583</v>
      </c>
    </row>
    <row r="3634" spans="4:30" hidden="1" outlineLevel="1" x14ac:dyDescent="0.2">
      <c r="D3634" s="86"/>
      <c r="F3634" s="91" t="s">
        <v>219</v>
      </c>
      <c r="G3634" s="86" t="s">
        <v>684</v>
      </c>
      <c r="H3634" s="92">
        <v>4184997.8587087742</v>
      </c>
      <c r="I3634" s="99">
        <v>2797012.5613407963</v>
      </c>
      <c r="J3634" s="99">
        <v>131843.87043699608</v>
      </c>
      <c r="K3634" s="99">
        <v>478733.18525823997</v>
      </c>
      <c r="L3634" s="99">
        <v>14795.346480797347</v>
      </c>
      <c r="M3634" s="99">
        <v>0</v>
      </c>
      <c r="N3634" s="99">
        <v>493528.53173903731</v>
      </c>
      <c r="O3634" s="99">
        <v>358966.21353753173</v>
      </c>
      <c r="P3634" s="99">
        <v>66857.48142764387</v>
      </c>
      <c r="Q3634" s="99">
        <v>0</v>
      </c>
      <c r="R3634" s="99">
        <v>0</v>
      </c>
      <c r="S3634" s="99">
        <v>425823.69496517559</v>
      </c>
      <c r="T3634" s="99">
        <v>12796.924298551396</v>
      </c>
      <c r="U3634" s="99">
        <v>206385.43146536927</v>
      </c>
      <c r="V3634" s="99">
        <v>0</v>
      </c>
      <c r="W3634" s="99">
        <v>0</v>
      </c>
      <c r="X3634" s="99">
        <v>219182.35576392067</v>
      </c>
      <c r="Y3634" s="99">
        <v>108244.8098946851</v>
      </c>
      <c r="Z3634" s="99">
        <v>1805.9471547275414</v>
      </c>
      <c r="AA3634" s="99">
        <v>110050.75704941264</v>
      </c>
      <c r="AB3634" s="99">
        <v>1463.1197958814578</v>
      </c>
      <c r="AC3634" s="99">
        <v>5012.4451500804153</v>
      </c>
      <c r="AD3634" s="99">
        <v>1080.5224674725662</v>
      </c>
    </row>
    <row r="3635" spans="4:30" hidden="1" outlineLevel="1" x14ac:dyDescent="0.2">
      <c r="D3635" s="86"/>
      <c r="F3635" s="91" t="s">
        <v>219</v>
      </c>
      <c r="G3635" s="86" t="s">
        <v>683</v>
      </c>
      <c r="H3635" s="92">
        <v>2153538.3260623752</v>
      </c>
      <c r="I3635" s="99">
        <v>1610203.7324812494</v>
      </c>
      <c r="J3635" s="99">
        <v>77628.435129937978</v>
      </c>
      <c r="K3635" s="99">
        <v>234237.33946142325</v>
      </c>
      <c r="L3635" s="99">
        <v>0</v>
      </c>
      <c r="M3635" s="99">
        <v>0</v>
      </c>
      <c r="N3635" s="99">
        <v>234237.33946142325</v>
      </c>
      <c r="O3635" s="99">
        <v>149256.94441230121</v>
      </c>
      <c r="P3635" s="99">
        <v>0</v>
      </c>
      <c r="Q3635" s="99">
        <v>0</v>
      </c>
      <c r="R3635" s="99">
        <v>0</v>
      </c>
      <c r="S3635" s="99">
        <v>149256.94441230121</v>
      </c>
      <c r="T3635" s="99">
        <v>4035.5946557784541</v>
      </c>
      <c r="U3635" s="99">
        <v>0</v>
      </c>
      <c r="V3635" s="99">
        <v>0</v>
      </c>
      <c r="W3635" s="99">
        <v>0</v>
      </c>
      <c r="X3635" s="99">
        <v>4035.5946557784541</v>
      </c>
      <c r="Y3635" s="99">
        <v>55052.542267920748</v>
      </c>
      <c r="Z3635" s="99">
        <v>0</v>
      </c>
      <c r="AA3635" s="99">
        <v>55052.542267920748</v>
      </c>
      <c r="AB3635" s="99">
        <v>571.28200208841986</v>
      </c>
      <c r="AC3635" s="99">
        <v>19397.221209371433</v>
      </c>
      <c r="AD3635" s="99">
        <v>3155.2344423037343</v>
      </c>
    </row>
    <row r="3636" spans="4:30" hidden="1" outlineLevel="1" x14ac:dyDescent="0.2">
      <c r="D3636" s="86"/>
      <c r="F3636" s="91" t="s">
        <v>219</v>
      </c>
      <c r="G3636" s="86" t="s">
        <v>682</v>
      </c>
      <c r="H3636" s="92">
        <v>66193.051168542181</v>
      </c>
      <c r="I3636" s="99">
        <v>24837.425884944867</v>
      </c>
      <c r="J3636" s="99">
        <v>1609.6256916921232</v>
      </c>
      <c r="K3636" s="99">
        <v>5400.468685057499</v>
      </c>
      <c r="L3636" s="99">
        <v>171.63915513555611</v>
      </c>
      <c r="M3636" s="99">
        <v>15.823123605736038</v>
      </c>
      <c r="N3636" s="99">
        <v>5587.9309637987917</v>
      </c>
      <c r="O3636" s="99">
        <v>4923.6826543042198</v>
      </c>
      <c r="P3636" s="99">
        <v>912.7560242517585</v>
      </c>
      <c r="Q3636" s="99">
        <v>414.73297458354426</v>
      </c>
      <c r="R3636" s="99">
        <v>19.216294956638158</v>
      </c>
      <c r="S3636" s="99">
        <v>6270.3879480961605</v>
      </c>
      <c r="T3636" s="99">
        <v>188.68484967289479</v>
      </c>
      <c r="U3636" s="99">
        <v>3313.0232953294712</v>
      </c>
      <c r="V3636" s="99">
        <v>18809.970773630666</v>
      </c>
      <c r="W3636" s="99">
        <v>3568.6916967795205</v>
      </c>
      <c r="X3636" s="99">
        <v>25880.370615412554</v>
      </c>
      <c r="Y3636" s="99">
        <v>1333.9740479293389</v>
      </c>
      <c r="Z3636" s="99">
        <v>21.714970939586031</v>
      </c>
      <c r="AA3636" s="99">
        <v>1355.6890188689249</v>
      </c>
      <c r="AB3636" s="99">
        <v>24.221303322478896</v>
      </c>
      <c r="AC3636" s="99">
        <v>523.75325005527714</v>
      </c>
      <c r="AD3636" s="99">
        <v>103.64649235100883</v>
      </c>
    </row>
    <row r="3637" spans="4:30" hidden="1" outlineLevel="1" x14ac:dyDescent="0.2">
      <c r="D3637" s="86"/>
      <c r="F3637" s="91" t="s">
        <v>219</v>
      </c>
      <c r="G3637" s="86" t="s">
        <v>681</v>
      </c>
      <c r="H3637" s="92">
        <v>1036683.1609148602</v>
      </c>
      <c r="I3637" s="99">
        <v>484793.11867887684</v>
      </c>
      <c r="J3637" s="99">
        <v>127007.77035813971</v>
      </c>
      <c r="K3637" s="99">
        <v>36053.865553782736</v>
      </c>
      <c r="L3637" s="99">
        <v>11637.988448048636</v>
      </c>
      <c r="M3637" s="99">
        <v>1889.0798986487719</v>
      </c>
      <c r="N3637" s="99">
        <v>49580.933900480144</v>
      </c>
      <c r="O3637" s="99">
        <v>10231.561874729276</v>
      </c>
      <c r="P3637" s="99">
        <v>3029.6925666643447</v>
      </c>
      <c r="Q3637" s="99">
        <v>6581.2101542968594</v>
      </c>
      <c r="R3637" s="99">
        <v>1156.476200007073</v>
      </c>
      <c r="S3637" s="99">
        <v>20998.940795697552</v>
      </c>
      <c r="T3637" s="99">
        <v>70.42035499171071</v>
      </c>
      <c r="U3637" s="99">
        <v>1797.4531708068378</v>
      </c>
      <c r="V3637" s="99">
        <v>9678.3709486019852</v>
      </c>
      <c r="W3637" s="99">
        <v>1734.7334694835943</v>
      </c>
      <c r="X3637" s="99">
        <v>13280.977943884127</v>
      </c>
      <c r="Y3637" s="99">
        <v>2832.3556835981944</v>
      </c>
      <c r="Z3637" s="99">
        <v>51.34462032540921</v>
      </c>
      <c r="AA3637" s="99">
        <v>2883.7003039236038</v>
      </c>
      <c r="AB3637" s="99">
        <v>53.167913627157908</v>
      </c>
      <c r="AC3637" s="99">
        <v>301202.63325620221</v>
      </c>
      <c r="AD3637" s="99">
        <v>36881.917764029109</v>
      </c>
    </row>
    <row r="3638" spans="4:30" collapsed="1" x14ac:dyDescent="0.2">
      <c r="D3638" s="86" t="s">
        <v>304</v>
      </c>
      <c r="E3638" s="104">
        <v>20339527</v>
      </c>
      <c r="F3638" s="102" t="s">
        <v>219</v>
      </c>
      <c r="G3638" s="86" t="s">
        <v>679</v>
      </c>
      <c r="H3638" s="92">
        <v>20339527.000000004</v>
      </c>
      <c r="I3638" s="99">
        <v>11265025.548261503</v>
      </c>
      <c r="J3638" s="99">
        <v>651382.28966549027</v>
      </c>
      <c r="K3638" s="99">
        <v>1901462.0479795597</v>
      </c>
      <c r="L3638" s="99">
        <v>62663.835531514778</v>
      </c>
      <c r="M3638" s="99">
        <v>5360.4864632351346</v>
      </c>
      <c r="N3638" s="99">
        <v>1969486.3699743098</v>
      </c>
      <c r="O3638" s="99">
        <v>1394943.3405856111</v>
      </c>
      <c r="P3638" s="99">
        <v>233172.52329041122</v>
      </c>
      <c r="Q3638" s="99">
        <v>81936.42620413292</v>
      </c>
      <c r="R3638" s="99">
        <v>4252.6831161161526</v>
      </c>
      <c r="S3638" s="99">
        <v>1714304.9731962713</v>
      </c>
      <c r="T3638" s="99">
        <v>47536.77875193231</v>
      </c>
      <c r="U3638" s="99">
        <v>709737.48464994307</v>
      </c>
      <c r="V3638" s="99">
        <v>2718333.7240462792</v>
      </c>
      <c r="W3638" s="99">
        <v>448683.29843910126</v>
      </c>
      <c r="X3638" s="99">
        <v>3924291.2858872558</v>
      </c>
      <c r="Y3638" s="99">
        <v>434758.93878812733</v>
      </c>
      <c r="Z3638" s="99">
        <v>6354.6890913404241</v>
      </c>
      <c r="AA3638" s="99">
        <v>441113.62787946773</v>
      </c>
      <c r="AB3638" s="99">
        <v>5587.0302779284712</v>
      </c>
      <c r="AC3638" s="99">
        <v>326941.0270633488</v>
      </c>
      <c r="AD3638" s="99">
        <v>41394.847794427078</v>
      </c>
    </row>
    <row r="3639" spans="4:30" hidden="1" outlineLevel="1" x14ac:dyDescent="0.2">
      <c r="D3639" s="86"/>
      <c r="F3639" s="91" t="s">
        <v>302</v>
      </c>
      <c r="G3639" s="86" t="s">
        <v>687</v>
      </c>
      <c r="H3639" s="92">
        <v>-20088.454083535995</v>
      </c>
      <c r="I3639" s="99">
        <v>-9895.2307861242898</v>
      </c>
      <c r="J3639" s="99">
        <v>-489.15661563405286</v>
      </c>
      <c r="K3639" s="99">
        <v>-1791.7526491177719</v>
      </c>
      <c r="L3639" s="99">
        <v>-56.398011959673639</v>
      </c>
      <c r="M3639" s="99">
        <v>-5.2888250973924693</v>
      </c>
      <c r="N3639" s="99">
        <v>-1853.4394861748378</v>
      </c>
      <c r="O3639" s="99">
        <v>-1362.0107397386982</v>
      </c>
      <c r="P3639" s="99">
        <v>-253.78228156360342</v>
      </c>
      <c r="Q3639" s="99">
        <v>-114.67948761238783</v>
      </c>
      <c r="R3639" s="99">
        <v>-5.1570083681685723</v>
      </c>
      <c r="S3639" s="99">
        <v>-1735.6295172828582</v>
      </c>
      <c r="T3639" s="99">
        <v>-47.578523709983543</v>
      </c>
      <c r="U3639" s="99">
        <v>-778.61443399732661</v>
      </c>
      <c r="V3639" s="99">
        <v>-4114.9991615300478</v>
      </c>
      <c r="W3639" s="99">
        <v>-743.10064549015999</v>
      </c>
      <c r="X3639" s="99">
        <v>-5684.2927647275174</v>
      </c>
      <c r="Y3639" s="99">
        <v>-418.27133693440447</v>
      </c>
      <c r="Z3639" s="99">
        <v>-7.0058850112581181</v>
      </c>
      <c r="AA3639" s="99">
        <v>-425.27722194566257</v>
      </c>
      <c r="AB3639" s="99">
        <v>-5.4276916467733267</v>
      </c>
      <c r="AC3639" s="99">
        <v>0</v>
      </c>
      <c r="AD3639" s="99">
        <v>0</v>
      </c>
    </row>
    <row r="3640" spans="4:30" hidden="1" outlineLevel="1" x14ac:dyDescent="0.2">
      <c r="D3640" s="86"/>
      <c r="F3640" s="91" t="s">
        <v>302</v>
      </c>
      <c r="G3640" s="86" t="s">
        <v>686</v>
      </c>
      <c r="H3640" s="92">
        <v>-19194.720387594043</v>
      </c>
      <c r="I3640" s="99">
        <v>-9454.9927695051083</v>
      </c>
      <c r="J3640" s="99">
        <v>-467.39407740352902</v>
      </c>
      <c r="K3640" s="99">
        <v>-1712.0377188075186</v>
      </c>
      <c r="L3640" s="99">
        <v>-53.888868973215182</v>
      </c>
      <c r="M3640" s="99">
        <v>-5.053525696959408</v>
      </c>
      <c r="N3640" s="99">
        <v>-1770.9801134776933</v>
      </c>
      <c r="O3640" s="99">
        <v>-1301.4149921875246</v>
      </c>
      <c r="P3640" s="99">
        <v>-242.49152840145189</v>
      </c>
      <c r="Q3640" s="99">
        <v>-109.5774064922409</v>
      </c>
      <c r="R3640" s="99">
        <v>-4.9275734833476328</v>
      </c>
      <c r="S3640" s="99">
        <v>-1658.4115005645651</v>
      </c>
      <c r="T3640" s="99">
        <v>-45.461759041783637</v>
      </c>
      <c r="U3640" s="99">
        <v>-743.97394086050019</v>
      </c>
      <c r="V3640" s="99">
        <v>-3931.9231819579591</v>
      </c>
      <c r="W3640" s="99">
        <v>-710.04015792904499</v>
      </c>
      <c r="X3640" s="99">
        <v>-5431.3990397892876</v>
      </c>
      <c r="Y3640" s="99">
        <v>-399.6624790148029</v>
      </c>
      <c r="Z3640" s="99">
        <v>-6.6941937542595165</v>
      </c>
      <c r="AA3640" s="99">
        <v>-406.35667276906241</v>
      </c>
      <c r="AB3640" s="99">
        <v>-5.1862140848000733</v>
      </c>
      <c r="AC3640" s="99">
        <v>0</v>
      </c>
      <c r="AD3640" s="99">
        <v>0</v>
      </c>
    </row>
    <row r="3641" spans="4:30" hidden="1" outlineLevel="1" x14ac:dyDescent="0.2">
      <c r="D3641" s="86"/>
      <c r="F3641" s="91" t="s">
        <v>302</v>
      </c>
      <c r="G3641" s="86" t="s">
        <v>685</v>
      </c>
      <c r="H3641" s="92">
        <v>-4216.5063766172852</v>
      </c>
      <c r="I3641" s="99">
        <v>-2052.8796329459287</v>
      </c>
      <c r="J3641" s="99">
        <v>-99.074656571363448</v>
      </c>
      <c r="K3641" s="99">
        <v>-360.42875631332078</v>
      </c>
      <c r="L3641" s="99">
        <v>-11.133305163027451</v>
      </c>
      <c r="M3641" s="99">
        <v>-1.3865942776745477</v>
      </c>
      <c r="N3641" s="99">
        <v>-372.94865575402275</v>
      </c>
      <c r="O3641" s="99">
        <v>-272.30955882951645</v>
      </c>
      <c r="P3641" s="99">
        <v>-50.622029376547658</v>
      </c>
      <c r="Q3641" s="99">
        <v>-30.120710660053096</v>
      </c>
      <c r="R3641" s="99">
        <v>0</v>
      </c>
      <c r="S3641" s="99">
        <v>-353.05229886611721</v>
      </c>
      <c r="T3641" s="99">
        <v>-9.5085822243738587</v>
      </c>
      <c r="U3641" s="99">
        <v>-155.66091988725108</v>
      </c>
      <c r="V3641" s="99">
        <v>-1084.440300942995</v>
      </c>
      <c r="W3641" s="99">
        <v>0</v>
      </c>
      <c r="X3641" s="99">
        <v>-1249.60980305462</v>
      </c>
      <c r="Y3641" s="99">
        <v>-81.957199204150854</v>
      </c>
      <c r="Z3641" s="99">
        <v>-1.3662287373500117</v>
      </c>
      <c r="AA3641" s="99">
        <v>-83.323427941500867</v>
      </c>
      <c r="AB3641" s="99">
        <v>-1.0944267697140859</v>
      </c>
      <c r="AC3641" s="99">
        <v>-3.7212849821267371</v>
      </c>
      <c r="AD3641" s="99">
        <v>-0.80218973188996956</v>
      </c>
    </row>
    <row r="3642" spans="4:30" hidden="1" outlineLevel="1" x14ac:dyDescent="0.2">
      <c r="D3642" s="86"/>
      <c r="F3642" s="91" t="s">
        <v>302</v>
      </c>
      <c r="G3642" s="86" t="s">
        <v>684</v>
      </c>
      <c r="H3642" s="92">
        <v>-12835.34500300175</v>
      </c>
      <c r="I3642" s="99">
        <v>-8578.4084997394439</v>
      </c>
      <c r="J3642" s="99">
        <v>-404.36378242545447</v>
      </c>
      <c r="K3642" s="99">
        <v>-1468.2697111513767</v>
      </c>
      <c r="L3642" s="99">
        <v>-45.377174118453169</v>
      </c>
      <c r="M3642" s="99">
        <v>0</v>
      </c>
      <c r="N3642" s="99">
        <v>-1513.6468852698299</v>
      </c>
      <c r="O3642" s="99">
        <v>-1100.9456517612139</v>
      </c>
      <c r="P3642" s="99">
        <v>-205.05120172758188</v>
      </c>
      <c r="Q3642" s="99">
        <v>0</v>
      </c>
      <c r="R3642" s="99">
        <v>0</v>
      </c>
      <c r="S3642" s="99">
        <v>-1305.9968534887958</v>
      </c>
      <c r="T3642" s="99">
        <v>-39.248034024055961</v>
      </c>
      <c r="U3642" s="99">
        <v>-632.98197654722583</v>
      </c>
      <c r="V3642" s="99">
        <v>0</v>
      </c>
      <c r="W3642" s="99">
        <v>0</v>
      </c>
      <c r="X3642" s="99">
        <v>-672.23001057128181</v>
      </c>
      <c r="Y3642" s="99">
        <v>-331.98570864055091</v>
      </c>
      <c r="Z3642" s="99">
        <v>-5.5388211824006159</v>
      </c>
      <c r="AA3642" s="99">
        <v>-337.52452982295154</v>
      </c>
      <c r="AB3642" s="99">
        <v>-4.4873732304977141</v>
      </c>
      <c r="AC3642" s="99">
        <v>-15.373117258835391</v>
      </c>
      <c r="AD3642" s="99">
        <v>-3.3139511946570464</v>
      </c>
    </row>
    <row r="3643" spans="4:30" hidden="1" outlineLevel="1" x14ac:dyDescent="0.2">
      <c r="D3643" s="86"/>
      <c r="F3643" s="91" t="s">
        <v>302</v>
      </c>
      <c r="G3643" s="86" t="s">
        <v>683</v>
      </c>
      <c r="H3643" s="92">
        <v>-6452.302077713005</v>
      </c>
      <c r="I3643" s="99">
        <v>-4824.3956296922124</v>
      </c>
      <c r="J3643" s="99">
        <v>-232.58565088755267</v>
      </c>
      <c r="K3643" s="99">
        <v>-701.80783587370104</v>
      </c>
      <c r="L3643" s="99">
        <v>0</v>
      </c>
      <c r="M3643" s="99">
        <v>0</v>
      </c>
      <c r="N3643" s="99">
        <v>-701.80783587370104</v>
      </c>
      <c r="O3643" s="99">
        <v>-447.19468462187569</v>
      </c>
      <c r="P3643" s="99">
        <v>0</v>
      </c>
      <c r="Q3643" s="99">
        <v>0</v>
      </c>
      <c r="R3643" s="99">
        <v>0</v>
      </c>
      <c r="S3643" s="99">
        <v>-447.19468462187569</v>
      </c>
      <c r="T3643" s="99">
        <v>-12.091206117467832</v>
      </c>
      <c r="U3643" s="99">
        <v>0</v>
      </c>
      <c r="V3643" s="99">
        <v>0</v>
      </c>
      <c r="W3643" s="99">
        <v>0</v>
      </c>
      <c r="X3643" s="99">
        <v>-12.091206117467832</v>
      </c>
      <c r="Y3643" s="99">
        <v>-164.94511779048767</v>
      </c>
      <c r="Z3643" s="99">
        <v>0</v>
      </c>
      <c r="AA3643" s="99">
        <v>-164.94511779048767</v>
      </c>
      <c r="AB3643" s="99">
        <v>-1.7116407933983495</v>
      </c>
      <c r="AC3643" s="99">
        <v>-58.11678816969475</v>
      </c>
      <c r="AD3643" s="99">
        <v>-9.4535237666155005</v>
      </c>
    </row>
    <row r="3644" spans="4:30" hidden="1" outlineLevel="1" x14ac:dyDescent="0.2">
      <c r="D3644" s="86"/>
      <c r="F3644" s="91" t="s">
        <v>302</v>
      </c>
      <c r="G3644" s="86" t="s">
        <v>682</v>
      </c>
      <c r="H3644" s="92">
        <v>-945.03771264998284</v>
      </c>
      <c r="I3644" s="99">
        <v>-354.60374966937371</v>
      </c>
      <c r="J3644" s="99">
        <v>-22.98061435521635</v>
      </c>
      <c r="K3644" s="99">
        <v>-77.102452346086679</v>
      </c>
      <c r="L3644" s="99">
        <v>-2.450490976121805</v>
      </c>
      <c r="M3644" s="99">
        <v>-0.22590662124439528</v>
      </c>
      <c r="N3644" s="99">
        <v>-79.778849943452869</v>
      </c>
      <c r="O3644" s="99">
        <v>-70.295381634400272</v>
      </c>
      <c r="P3644" s="99">
        <v>-13.031411154775626</v>
      </c>
      <c r="Q3644" s="99">
        <v>-5.9211396776829996</v>
      </c>
      <c r="R3644" s="99">
        <v>-0.27435090407283136</v>
      </c>
      <c r="S3644" s="99">
        <v>-89.522283370931731</v>
      </c>
      <c r="T3644" s="99">
        <v>-2.6938522337118229</v>
      </c>
      <c r="U3644" s="99">
        <v>-47.300009618868089</v>
      </c>
      <c r="V3644" s="99">
        <v>-268.5498166516449</v>
      </c>
      <c r="W3644" s="99">
        <v>-50.950185536700062</v>
      </c>
      <c r="X3644" s="99">
        <v>-369.4938640409249</v>
      </c>
      <c r="Y3644" s="99">
        <v>-19.04513783145714</v>
      </c>
      <c r="Z3644" s="99">
        <v>-0.31002448300434182</v>
      </c>
      <c r="AA3644" s="99">
        <v>-19.355162314461481</v>
      </c>
      <c r="AB3644" s="99">
        <v>-0.34580737230247566</v>
      </c>
      <c r="AC3644" s="99">
        <v>-7.4776213618698284</v>
      </c>
      <c r="AD3644" s="99">
        <v>-1.4797602214496703</v>
      </c>
    </row>
    <row r="3645" spans="4:30" hidden="1" outlineLevel="1" x14ac:dyDescent="0.2">
      <c r="D3645" s="86"/>
      <c r="F3645" s="91" t="s">
        <v>302</v>
      </c>
      <c r="G3645" s="86" t="s">
        <v>681</v>
      </c>
      <c r="H3645" s="92">
        <v>-3385.6343588879395</v>
      </c>
      <c r="I3645" s="99">
        <v>-1725.7289306485197</v>
      </c>
      <c r="J3645" s="99">
        <v>-414.64830033472538</v>
      </c>
      <c r="K3645" s="99">
        <v>-117.9943245494887</v>
      </c>
      <c r="L3645" s="99">
        <v>-34.925416318183842</v>
      </c>
      <c r="M3645" s="99">
        <v>-5.654407390687191</v>
      </c>
      <c r="N3645" s="99">
        <v>-158.57414825835974</v>
      </c>
      <c r="O3645" s="99">
        <v>-31.51026879610048</v>
      </c>
      <c r="P3645" s="99">
        <v>-9.181620687499608</v>
      </c>
      <c r="Q3645" s="99">
        <v>-19.691894116177359</v>
      </c>
      <c r="R3645" s="99">
        <v>-3.4581220607171614</v>
      </c>
      <c r="S3645" s="99">
        <v>-63.841905660494604</v>
      </c>
      <c r="T3645" s="99">
        <v>-0.21714780948546164</v>
      </c>
      <c r="U3645" s="99">
        <v>-5.4492615701107585</v>
      </c>
      <c r="V3645" s="99">
        <v>-28.960466893665622</v>
      </c>
      <c r="W3645" s="99">
        <v>-5.1874166465998499</v>
      </c>
      <c r="X3645" s="99">
        <v>-39.814292919861693</v>
      </c>
      <c r="Y3645" s="99">
        <v>-8.710998085599952</v>
      </c>
      <c r="Z3645" s="99">
        <v>-0.15554038480734345</v>
      </c>
      <c r="AA3645" s="99">
        <v>-8.8665384704072956</v>
      </c>
      <c r="AB3645" s="99">
        <v>-0.17361076004024487</v>
      </c>
      <c r="AC3645" s="99">
        <v>-861.50499058446417</v>
      </c>
      <c r="AD3645" s="99">
        <v>-112.48164125106661</v>
      </c>
    </row>
    <row r="3646" spans="4:30" collapsed="1" x14ac:dyDescent="0.2">
      <c r="D3646" s="86" t="s">
        <v>303</v>
      </c>
      <c r="E3646" s="104">
        <v>-67118</v>
      </c>
      <c r="F3646" s="102" t="s">
        <v>302</v>
      </c>
      <c r="G3646" s="86" t="s">
        <v>679</v>
      </c>
      <c r="H3646" s="92">
        <v>-67118.000000000015</v>
      </c>
      <c r="I3646" s="99">
        <v>-36886.239998324876</v>
      </c>
      <c r="J3646" s="99">
        <v>-2130.2036976118943</v>
      </c>
      <c r="K3646" s="99">
        <v>-6229.3934481592642</v>
      </c>
      <c r="L3646" s="99">
        <v>-204.17326750867508</v>
      </c>
      <c r="M3646" s="99">
        <v>-17.609259083958012</v>
      </c>
      <c r="N3646" s="99">
        <v>-6451.1759747518972</v>
      </c>
      <c r="O3646" s="99">
        <v>-4585.6812775693306</v>
      </c>
      <c r="P3646" s="99">
        <v>-774.16007291146013</v>
      </c>
      <c r="Q3646" s="99">
        <v>-279.99063855854217</v>
      </c>
      <c r="R3646" s="99">
        <v>-13.817054816306198</v>
      </c>
      <c r="S3646" s="99">
        <v>-5653.6490438556384</v>
      </c>
      <c r="T3646" s="99">
        <v>-156.79910516086213</v>
      </c>
      <c r="U3646" s="99">
        <v>-2363.9805424812826</v>
      </c>
      <c r="V3646" s="99">
        <v>-9428.872927976312</v>
      </c>
      <c r="W3646" s="99">
        <v>-1509.2784056025048</v>
      </c>
      <c r="X3646" s="99">
        <v>-13458.930981220961</v>
      </c>
      <c r="Y3646" s="99">
        <v>-1424.5779775014544</v>
      </c>
      <c r="Z3646" s="99">
        <v>-21.070693553079945</v>
      </c>
      <c r="AA3646" s="99">
        <v>-1445.6486710545344</v>
      </c>
      <c r="AB3646" s="99">
        <v>-18.42676465752627</v>
      </c>
      <c r="AC3646" s="99">
        <v>-946.19380235699089</v>
      </c>
      <c r="AD3646" s="99">
        <v>-127.53106616567879</v>
      </c>
    </row>
    <row r="3647" spans="4:30" hidden="1" outlineLevel="1" x14ac:dyDescent="0.2">
      <c r="D3647" s="86"/>
      <c r="F3647" s="91" t="s">
        <v>219</v>
      </c>
      <c r="G3647" s="86" t="s">
        <v>687</v>
      </c>
      <c r="H3647" s="92">
        <v>14313.155928586577</v>
      </c>
      <c r="I3647" s="99">
        <v>7050.417150179087</v>
      </c>
      <c r="J3647" s="99">
        <v>348.52731245297986</v>
      </c>
      <c r="K3647" s="99">
        <v>1276.6355711412996</v>
      </c>
      <c r="L3647" s="99">
        <v>40.183955215483117</v>
      </c>
      <c r="M3647" s="99">
        <v>3.7683227381863187</v>
      </c>
      <c r="N3647" s="99">
        <v>1320.587849094969</v>
      </c>
      <c r="O3647" s="99">
        <v>970.44162847089854</v>
      </c>
      <c r="P3647" s="99">
        <v>180.82154818022383</v>
      </c>
      <c r="Q3647" s="99">
        <v>81.709890725329217</v>
      </c>
      <c r="R3647" s="99">
        <v>3.6744024498688521</v>
      </c>
      <c r="S3647" s="99">
        <v>1236.6474698263205</v>
      </c>
      <c r="T3647" s="99">
        <v>33.900011712254056</v>
      </c>
      <c r="U3647" s="99">
        <v>554.76791572456625</v>
      </c>
      <c r="V3647" s="99">
        <v>2931.964022719621</v>
      </c>
      <c r="W3647" s="99">
        <v>529.46410735762367</v>
      </c>
      <c r="X3647" s="99">
        <v>4050.0960575140648</v>
      </c>
      <c r="Y3647" s="99">
        <v>298.02108420613251</v>
      </c>
      <c r="Z3647" s="99">
        <v>4.9917392431938801</v>
      </c>
      <c r="AA3647" s="99">
        <v>303.01282344932639</v>
      </c>
      <c r="AB3647" s="99">
        <v>3.8672660698278514</v>
      </c>
      <c r="AC3647" s="99">
        <v>0</v>
      </c>
      <c r="AD3647" s="99">
        <v>0</v>
      </c>
    </row>
    <row r="3648" spans="4:30" hidden="1" outlineLevel="1" x14ac:dyDescent="0.2">
      <c r="D3648" s="86"/>
      <c r="F3648" s="91" t="s">
        <v>219</v>
      </c>
      <c r="G3648" s="86" t="s">
        <v>686</v>
      </c>
      <c r="H3648" s="92">
        <v>7586.2877782162141</v>
      </c>
      <c r="I3648" s="99">
        <v>3736.8763202603768</v>
      </c>
      <c r="J3648" s="99">
        <v>184.72714920654707</v>
      </c>
      <c r="K3648" s="99">
        <v>676.64496068559936</v>
      </c>
      <c r="L3648" s="99">
        <v>21.298381003644316</v>
      </c>
      <c r="M3648" s="99">
        <v>1.9972940192722517</v>
      </c>
      <c r="N3648" s="99">
        <v>699.94063570851586</v>
      </c>
      <c r="O3648" s="99">
        <v>514.35542952741525</v>
      </c>
      <c r="P3648" s="99">
        <v>95.839401725376732</v>
      </c>
      <c r="Q3648" s="99">
        <v>43.30804110999162</v>
      </c>
      <c r="R3648" s="99">
        <v>1.9475141985992785</v>
      </c>
      <c r="S3648" s="99">
        <v>655.45038656138286</v>
      </c>
      <c r="T3648" s="99">
        <v>17.967752591895049</v>
      </c>
      <c r="U3648" s="99">
        <v>294.03920978756236</v>
      </c>
      <c r="V3648" s="99">
        <v>1554.0054857715768</v>
      </c>
      <c r="W3648" s="99">
        <v>280.62763423328011</v>
      </c>
      <c r="X3648" s="99">
        <v>2146.6400823843142</v>
      </c>
      <c r="Y3648" s="99">
        <v>157.95773622840633</v>
      </c>
      <c r="Z3648" s="99">
        <v>2.6457317031704783</v>
      </c>
      <c r="AA3648" s="99">
        <v>160.6034679315768</v>
      </c>
      <c r="AB3648" s="99">
        <v>2.0497361635004863</v>
      </c>
      <c r="AC3648" s="99">
        <v>0</v>
      </c>
      <c r="AD3648" s="99">
        <v>0</v>
      </c>
    </row>
    <row r="3649" spans="4:30" hidden="1" outlineLevel="1" x14ac:dyDescent="0.2">
      <c r="D3649" s="86"/>
      <c r="F3649" s="91" t="s">
        <v>219</v>
      </c>
      <c r="G3649" s="86" t="s">
        <v>685</v>
      </c>
      <c r="H3649" s="92">
        <v>1666.4796739174797</v>
      </c>
      <c r="I3649" s="99">
        <v>811.35467985421394</v>
      </c>
      <c r="J3649" s="99">
        <v>39.157038227697228</v>
      </c>
      <c r="K3649" s="99">
        <v>142.45139047397299</v>
      </c>
      <c r="L3649" s="99">
        <v>4.4001894223602198</v>
      </c>
      <c r="M3649" s="99">
        <v>0.54802032140378776</v>
      </c>
      <c r="N3649" s="99">
        <v>147.399600217737</v>
      </c>
      <c r="O3649" s="99">
        <v>107.62425199197438</v>
      </c>
      <c r="P3649" s="99">
        <v>20.007222917127187</v>
      </c>
      <c r="Q3649" s="99">
        <v>11.90453602946943</v>
      </c>
      <c r="R3649" s="99">
        <v>0</v>
      </c>
      <c r="S3649" s="99">
        <v>139.536010938571</v>
      </c>
      <c r="T3649" s="99">
        <v>3.7580540830118525</v>
      </c>
      <c r="U3649" s="99">
        <v>61.521490979817031</v>
      </c>
      <c r="V3649" s="99">
        <v>428.60073190457052</v>
      </c>
      <c r="W3649" s="99">
        <v>0</v>
      </c>
      <c r="X3649" s="99">
        <v>493.88027696739942</v>
      </c>
      <c r="Y3649" s="99">
        <v>32.391746722435968</v>
      </c>
      <c r="Z3649" s="99">
        <v>0.53997129788341702</v>
      </c>
      <c r="AA3649" s="99">
        <v>32.931718020319387</v>
      </c>
      <c r="AB3649" s="99">
        <v>0.43254765993805444</v>
      </c>
      <c r="AC3649" s="99">
        <v>1.4707545132526814</v>
      </c>
      <c r="AD3649" s="99">
        <v>0.31704751835153849</v>
      </c>
    </row>
    <row r="3650" spans="4:30" hidden="1" outlineLevel="1" x14ac:dyDescent="0.2">
      <c r="D3650" s="86"/>
      <c r="F3650" s="91" t="s">
        <v>219</v>
      </c>
      <c r="G3650" s="86" t="s">
        <v>684</v>
      </c>
      <c r="H3650" s="92">
        <v>7646.3376176513548</v>
      </c>
      <c r="I3650" s="99">
        <v>5110.3735502082554</v>
      </c>
      <c r="J3650" s="99">
        <v>240.88966833789442</v>
      </c>
      <c r="K3650" s="99">
        <v>874.68516994356435</v>
      </c>
      <c r="L3650" s="99">
        <v>27.032323117415217</v>
      </c>
      <c r="M3650" s="99">
        <v>0</v>
      </c>
      <c r="N3650" s="99">
        <v>901.71749306097956</v>
      </c>
      <c r="O3650" s="99">
        <v>655.86099556207739</v>
      </c>
      <c r="P3650" s="99">
        <v>122.1541545589581</v>
      </c>
      <c r="Q3650" s="99">
        <v>0</v>
      </c>
      <c r="R3650" s="99">
        <v>0</v>
      </c>
      <c r="S3650" s="99">
        <v>778.0151501210355</v>
      </c>
      <c r="T3650" s="99">
        <v>23.381040315380343</v>
      </c>
      <c r="U3650" s="99">
        <v>377.08327259114992</v>
      </c>
      <c r="V3650" s="99">
        <v>0</v>
      </c>
      <c r="W3650" s="99">
        <v>0</v>
      </c>
      <c r="X3650" s="99">
        <v>400.46431290653027</v>
      </c>
      <c r="Y3650" s="99">
        <v>197.77223065739372</v>
      </c>
      <c r="Z3650" s="99">
        <v>3.2996149892760482</v>
      </c>
      <c r="AA3650" s="99">
        <v>201.07184564666977</v>
      </c>
      <c r="AB3650" s="99">
        <v>2.6732410175785666</v>
      </c>
      <c r="AC3650" s="99">
        <v>9.1581523339892996</v>
      </c>
      <c r="AD3650" s="99">
        <v>1.9742040184226264</v>
      </c>
    </row>
    <row r="3651" spans="4:30" hidden="1" outlineLevel="1" x14ac:dyDescent="0.2">
      <c r="D3651" s="86"/>
      <c r="F3651" s="91" t="s">
        <v>219</v>
      </c>
      <c r="G3651" s="86" t="s">
        <v>683</v>
      </c>
      <c r="H3651" s="92">
        <v>3934.6928408477725</v>
      </c>
      <c r="I3651" s="99">
        <v>2941.9755487169487</v>
      </c>
      <c r="J3651" s="99">
        <v>141.8335788388174</v>
      </c>
      <c r="K3651" s="99">
        <v>427.97101471756997</v>
      </c>
      <c r="L3651" s="99">
        <v>0</v>
      </c>
      <c r="M3651" s="99">
        <v>0</v>
      </c>
      <c r="N3651" s="99">
        <v>427.97101471756997</v>
      </c>
      <c r="O3651" s="99">
        <v>272.70479634309771</v>
      </c>
      <c r="P3651" s="99">
        <v>0</v>
      </c>
      <c r="Q3651" s="99">
        <v>0</v>
      </c>
      <c r="R3651" s="99">
        <v>0</v>
      </c>
      <c r="S3651" s="99">
        <v>272.70479634309771</v>
      </c>
      <c r="T3651" s="99">
        <v>7.3733655948852155</v>
      </c>
      <c r="U3651" s="99">
        <v>0</v>
      </c>
      <c r="V3651" s="99">
        <v>0</v>
      </c>
      <c r="W3651" s="99">
        <v>0</v>
      </c>
      <c r="X3651" s="99">
        <v>7.3733655948852155</v>
      </c>
      <c r="Y3651" s="99">
        <v>100.58555323142326</v>
      </c>
      <c r="Z3651" s="99">
        <v>0</v>
      </c>
      <c r="AA3651" s="99">
        <v>100.58555323142326</v>
      </c>
      <c r="AB3651" s="99">
        <v>1.0437795215989958</v>
      </c>
      <c r="AC3651" s="99">
        <v>35.440329294907457</v>
      </c>
      <c r="AD3651" s="99">
        <v>5.7648745885236847</v>
      </c>
    </row>
    <row r="3652" spans="4:30" hidden="1" outlineLevel="1" x14ac:dyDescent="0.2">
      <c r="D3652" s="86"/>
      <c r="F3652" s="91" t="s">
        <v>219</v>
      </c>
      <c r="G3652" s="86" t="s">
        <v>682</v>
      </c>
      <c r="H3652" s="92">
        <v>120.94018545885379</v>
      </c>
      <c r="I3652" s="99">
        <v>45.380033701684468</v>
      </c>
      <c r="J3652" s="99">
        <v>2.9409194203317846</v>
      </c>
      <c r="K3652" s="99">
        <v>9.867103461850748</v>
      </c>
      <c r="L3652" s="99">
        <v>0.31359894864553817</v>
      </c>
      <c r="M3652" s="99">
        <v>2.891015702756326E-2</v>
      </c>
      <c r="N3652" s="99">
        <v>10.20961256752385</v>
      </c>
      <c r="O3652" s="99">
        <v>8.9959759044177083</v>
      </c>
      <c r="P3652" s="99">
        <v>1.6676808351169548</v>
      </c>
      <c r="Q3652" s="99">
        <v>0.7577514856404316</v>
      </c>
      <c r="R3652" s="99">
        <v>3.5109762049952649E-2</v>
      </c>
      <c r="S3652" s="99">
        <v>11.456517987225046</v>
      </c>
      <c r="T3652" s="99">
        <v>0.34474284399750871</v>
      </c>
      <c r="U3652" s="99">
        <v>6.0531678883699618</v>
      </c>
      <c r="V3652" s="99">
        <v>34.367374122793649</v>
      </c>
      <c r="W3652" s="99">
        <v>6.5202952278939694</v>
      </c>
      <c r="X3652" s="99">
        <v>47.285580083055088</v>
      </c>
      <c r="Y3652" s="99">
        <v>2.4372810424328004</v>
      </c>
      <c r="Z3652" s="99">
        <v>3.9675049968315196E-2</v>
      </c>
      <c r="AA3652" s="99">
        <v>2.4769560924011156</v>
      </c>
      <c r="AB3652" s="99">
        <v>4.4254326763349061E-2</v>
      </c>
      <c r="AC3652" s="99">
        <v>0.956940556117859</v>
      </c>
      <c r="AD3652" s="99">
        <v>0.18937072375125491</v>
      </c>
    </row>
    <row r="3653" spans="4:30" hidden="1" outlineLevel="1" x14ac:dyDescent="0.2">
      <c r="D3653" s="86"/>
      <c r="F3653" s="91" t="s">
        <v>219</v>
      </c>
      <c r="G3653" s="86" t="s">
        <v>681</v>
      </c>
      <c r="H3653" s="92">
        <v>1894.1059753217492</v>
      </c>
      <c r="I3653" s="99">
        <v>885.7571700828845</v>
      </c>
      <c r="J3653" s="99">
        <v>232.05371305090762</v>
      </c>
      <c r="K3653" s="99">
        <v>65.873397729931185</v>
      </c>
      <c r="L3653" s="99">
        <v>21.263568553309199</v>
      </c>
      <c r="M3653" s="99">
        <v>3.4515053960490656</v>
      </c>
      <c r="N3653" s="99">
        <v>90.588471679289455</v>
      </c>
      <c r="O3653" s="99">
        <v>18.69391074771254</v>
      </c>
      <c r="P3653" s="99">
        <v>5.5354991865042082</v>
      </c>
      <c r="Q3653" s="99">
        <v>12.024415894921248</v>
      </c>
      <c r="R3653" s="99">
        <v>2.1129777769494269</v>
      </c>
      <c r="S3653" s="99">
        <v>38.366803606087423</v>
      </c>
      <c r="T3653" s="99">
        <v>0.12866381957662798</v>
      </c>
      <c r="U3653" s="99">
        <v>3.2840957773267641</v>
      </c>
      <c r="V3653" s="99">
        <v>17.683185119887348</v>
      </c>
      <c r="W3653" s="99">
        <v>3.1695016896385706</v>
      </c>
      <c r="X3653" s="99">
        <v>24.265446406429312</v>
      </c>
      <c r="Y3653" s="99">
        <v>5.1749483610841143</v>
      </c>
      <c r="Z3653" s="99">
        <v>9.3810872815914395E-2</v>
      </c>
      <c r="AA3653" s="99">
        <v>5.2687592339000284</v>
      </c>
      <c r="AB3653" s="99">
        <v>9.7142180652108681E-2</v>
      </c>
      <c r="AC3653" s="99">
        <v>550.32215139845619</v>
      </c>
      <c r="AD3653" s="99">
        <v>67.386317683142266</v>
      </c>
    </row>
    <row r="3654" spans="4:30" collapsed="1" x14ac:dyDescent="0.2">
      <c r="D3654" s="86" t="s">
        <v>301</v>
      </c>
      <c r="E3654" s="104">
        <v>37162</v>
      </c>
      <c r="F3654" s="102" t="s">
        <v>219</v>
      </c>
      <c r="G3654" s="86" t="s">
        <v>679</v>
      </c>
      <c r="H3654" s="92">
        <v>37162</v>
      </c>
      <c r="I3654" s="99">
        <v>20582.134453003451</v>
      </c>
      <c r="J3654" s="99">
        <v>1190.1293795351755</v>
      </c>
      <c r="K3654" s="99">
        <v>3474.1286081537883</v>
      </c>
      <c r="L3654" s="99">
        <v>114.49201626085761</v>
      </c>
      <c r="M3654" s="99">
        <v>9.7940526319389871</v>
      </c>
      <c r="N3654" s="99">
        <v>3598.414677046585</v>
      </c>
      <c r="O3654" s="99">
        <v>2548.6769885475937</v>
      </c>
      <c r="P3654" s="99">
        <v>426.02550740330696</v>
      </c>
      <c r="Q3654" s="99">
        <v>149.70463524535194</v>
      </c>
      <c r="R3654" s="99">
        <v>7.7700041874675101</v>
      </c>
      <c r="S3654" s="99">
        <v>3132.1771353837198</v>
      </c>
      <c r="T3654" s="99">
        <v>86.853630961000647</v>
      </c>
      <c r="U3654" s="99">
        <v>1296.7491527487923</v>
      </c>
      <c r="V3654" s="99">
        <v>4966.6207996384492</v>
      </c>
      <c r="W3654" s="99">
        <v>819.78153850843626</v>
      </c>
      <c r="X3654" s="99">
        <v>7170.0051218566778</v>
      </c>
      <c r="Y3654" s="99">
        <v>794.34058044930873</v>
      </c>
      <c r="Z3654" s="99">
        <v>11.610543156308053</v>
      </c>
      <c r="AA3654" s="99">
        <v>805.95112360561677</v>
      </c>
      <c r="AB3654" s="99">
        <v>10.207966939859411</v>
      </c>
      <c r="AC3654" s="99">
        <v>597.34832809672355</v>
      </c>
      <c r="AD3654" s="99">
        <v>75.631814532191385</v>
      </c>
    </row>
    <row r="3655" spans="4:30" hidden="1" outlineLevel="1" x14ac:dyDescent="0.2">
      <c r="D3655" s="86"/>
      <c r="F3655" s="91" t="s">
        <v>219</v>
      </c>
      <c r="G3655" s="86" t="s">
        <v>687</v>
      </c>
      <c r="H3655" s="92">
        <v>-446709.35211543075</v>
      </c>
      <c r="I3655" s="99">
        <v>-220041.42853008336</v>
      </c>
      <c r="J3655" s="99">
        <v>-10877.434069550962</v>
      </c>
      <c r="K3655" s="99">
        <v>-39843.417602476897</v>
      </c>
      <c r="L3655" s="99">
        <v>-1254.1293261462126</v>
      </c>
      <c r="M3655" s="99">
        <v>-117.60823520234555</v>
      </c>
      <c r="N3655" s="99">
        <v>-41215.155163825453</v>
      </c>
      <c r="O3655" s="99">
        <v>-30287.195450324933</v>
      </c>
      <c r="P3655" s="99">
        <v>-5643.3868979776735</v>
      </c>
      <c r="Q3655" s="99">
        <v>-2550.1414593293607</v>
      </c>
      <c r="R3655" s="99">
        <v>-114.67701085503047</v>
      </c>
      <c r="S3655" s="99">
        <v>-38595.400818486996</v>
      </c>
      <c r="T3655" s="99">
        <v>-1058.0093128477461</v>
      </c>
      <c r="U3655" s="99">
        <v>-17314.142139176791</v>
      </c>
      <c r="V3655" s="99">
        <v>-91505.727706004982</v>
      </c>
      <c r="W3655" s="99">
        <v>-16524.417783622579</v>
      </c>
      <c r="X3655" s="99">
        <v>-126402.29694165211</v>
      </c>
      <c r="Y3655" s="99">
        <v>-9301.1496630573056</v>
      </c>
      <c r="Z3655" s="99">
        <v>-155.79070153234244</v>
      </c>
      <c r="AA3655" s="99">
        <v>-9456.9403645896473</v>
      </c>
      <c r="AB3655" s="99">
        <v>-120.69622724227408</v>
      </c>
      <c r="AC3655" s="99">
        <v>0</v>
      </c>
      <c r="AD3655" s="99">
        <v>0</v>
      </c>
    </row>
    <row r="3656" spans="4:30" hidden="1" outlineLevel="1" x14ac:dyDescent="0.2">
      <c r="D3656" s="86"/>
      <c r="F3656" s="91" t="s">
        <v>219</v>
      </c>
      <c r="G3656" s="86" t="s">
        <v>686</v>
      </c>
      <c r="H3656" s="92">
        <v>-236765.79192432697</v>
      </c>
      <c r="I3656" s="99">
        <v>-116626.80182398119</v>
      </c>
      <c r="J3656" s="99">
        <v>-5765.2795478443404</v>
      </c>
      <c r="K3656" s="99">
        <v>-21117.888571055606</v>
      </c>
      <c r="L3656" s="99">
        <v>-664.71615531300074</v>
      </c>
      <c r="M3656" s="99">
        <v>-62.334954064965466</v>
      </c>
      <c r="N3656" s="99">
        <v>-21844.93968043357</v>
      </c>
      <c r="O3656" s="99">
        <v>-16052.880428861179</v>
      </c>
      <c r="P3656" s="99">
        <v>-2991.1193076830582</v>
      </c>
      <c r="Q3656" s="99">
        <v>-1351.6311204990295</v>
      </c>
      <c r="R3656" s="99">
        <v>-60.781340623443903</v>
      </c>
      <c r="S3656" s="99">
        <v>-20456.412197666712</v>
      </c>
      <c r="T3656" s="99">
        <v>-560.76823024510952</v>
      </c>
      <c r="U3656" s="99">
        <v>-9176.8765432366836</v>
      </c>
      <c r="V3656" s="99">
        <v>-48500.050386958756</v>
      </c>
      <c r="W3656" s="99">
        <v>-8758.3052472491199</v>
      </c>
      <c r="X3656" s="99">
        <v>-66996.000407689673</v>
      </c>
      <c r="Y3656" s="99">
        <v>-4929.8141069842604</v>
      </c>
      <c r="Z3656" s="99">
        <v>-82.572501892058227</v>
      </c>
      <c r="AA3656" s="99">
        <v>-5012.3866088763189</v>
      </c>
      <c r="AB3656" s="99">
        <v>-63.971657835162702</v>
      </c>
      <c r="AC3656" s="99">
        <v>0</v>
      </c>
      <c r="AD3656" s="99">
        <v>0</v>
      </c>
    </row>
    <row r="3657" spans="4:30" hidden="1" outlineLevel="1" x14ac:dyDescent="0.2">
      <c r="D3657" s="86"/>
      <c r="F3657" s="91" t="s">
        <v>219</v>
      </c>
      <c r="G3657" s="86" t="s">
        <v>685</v>
      </c>
      <c r="H3657" s="92">
        <v>-52010.336445955596</v>
      </c>
      <c r="I3657" s="99">
        <v>-25322.138959558557</v>
      </c>
      <c r="J3657" s="99">
        <v>-1222.0795514788401</v>
      </c>
      <c r="K3657" s="99">
        <v>-4445.8656542320377</v>
      </c>
      <c r="L3657" s="99">
        <v>-137.32860704199769</v>
      </c>
      <c r="M3657" s="99">
        <v>-17.103551721353373</v>
      </c>
      <c r="N3657" s="99">
        <v>-4600.297812995389</v>
      </c>
      <c r="O3657" s="99">
        <v>-3358.9209898302502</v>
      </c>
      <c r="P3657" s="99">
        <v>-624.41949431214334</v>
      </c>
      <c r="Q3657" s="99">
        <v>-371.53703931486695</v>
      </c>
      <c r="R3657" s="99">
        <v>0</v>
      </c>
      <c r="S3657" s="99">
        <v>-4354.8775234572604</v>
      </c>
      <c r="T3657" s="99">
        <v>-117.28775351941208</v>
      </c>
      <c r="U3657" s="99">
        <v>-1920.0674899294033</v>
      </c>
      <c r="V3657" s="99">
        <v>-13376.501745705276</v>
      </c>
      <c r="W3657" s="99">
        <v>0</v>
      </c>
      <c r="X3657" s="99">
        <v>-15413.856989154092</v>
      </c>
      <c r="Y3657" s="99">
        <v>-1010.936809775633</v>
      </c>
      <c r="Z3657" s="99">
        <v>-16.852344084135819</v>
      </c>
      <c r="AA3657" s="99">
        <v>-1027.7891538597689</v>
      </c>
      <c r="AB3657" s="99">
        <v>-13.499684199210339</v>
      </c>
      <c r="AC3657" s="99">
        <v>-45.901812221843784</v>
      </c>
      <c r="AD3657" s="99">
        <v>-9.8949590306466177</v>
      </c>
    </row>
    <row r="3658" spans="4:30" hidden="1" outlineLevel="1" x14ac:dyDescent="0.2">
      <c r="D3658" s="86"/>
      <c r="F3658" s="91" t="s">
        <v>219</v>
      </c>
      <c r="G3658" s="86" t="s">
        <v>684</v>
      </c>
      <c r="H3658" s="92">
        <v>-238639.92960594979</v>
      </c>
      <c r="I3658" s="99">
        <v>-159493.24307450591</v>
      </c>
      <c r="J3658" s="99">
        <v>-7518.095115529708</v>
      </c>
      <c r="K3658" s="99">
        <v>-27298.66477525685</v>
      </c>
      <c r="L3658" s="99">
        <v>-843.67078834360177</v>
      </c>
      <c r="M3658" s="99">
        <v>0</v>
      </c>
      <c r="N3658" s="99">
        <v>-28142.335563600453</v>
      </c>
      <c r="O3658" s="99">
        <v>-20469.227182816609</v>
      </c>
      <c r="P3658" s="99">
        <v>-3812.3949402561216</v>
      </c>
      <c r="Q3658" s="99">
        <v>0</v>
      </c>
      <c r="R3658" s="99">
        <v>0</v>
      </c>
      <c r="S3658" s="99">
        <v>-24281.622123072731</v>
      </c>
      <c r="T3658" s="99">
        <v>-729.71533484158147</v>
      </c>
      <c r="U3658" s="99">
        <v>-11768.657117493798</v>
      </c>
      <c r="V3658" s="99">
        <v>0</v>
      </c>
      <c r="W3658" s="99">
        <v>0</v>
      </c>
      <c r="X3658" s="99">
        <v>-12498.372452335379</v>
      </c>
      <c r="Y3658" s="99">
        <v>-6172.4126715436496</v>
      </c>
      <c r="Z3658" s="99">
        <v>-102.98000534920618</v>
      </c>
      <c r="AA3658" s="99">
        <v>-6275.3926768928559</v>
      </c>
      <c r="AB3658" s="99">
        <v>-83.431059437136994</v>
      </c>
      <c r="AC3658" s="99">
        <v>-285.82321859011358</v>
      </c>
      <c r="AD3658" s="99">
        <v>-61.614321985545409</v>
      </c>
    </row>
    <row r="3659" spans="4:30" hidden="1" outlineLevel="1" x14ac:dyDescent="0.2">
      <c r="D3659" s="86"/>
      <c r="F3659" s="91" t="s">
        <v>219</v>
      </c>
      <c r="G3659" s="86" t="s">
        <v>683</v>
      </c>
      <c r="H3659" s="92">
        <v>-122800.59677110649</v>
      </c>
      <c r="I3659" s="99">
        <v>-91818.184463568905</v>
      </c>
      <c r="J3659" s="99">
        <v>-4426.5839363043697</v>
      </c>
      <c r="K3659" s="99">
        <v>-13356.848459034993</v>
      </c>
      <c r="L3659" s="99">
        <v>0</v>
      </c>
      <c r="M3659" s="99">
        <v>0</v>
      </c>
      <c r="N3659" s="99">
        <v>-13356.848459034993</v>
      </c>
      <c r="O3659" s="99">
        <v>-8511.035826130721</v>
      </c>
      <c r="P3659" s="99">
        <v>0</v>
      </c>
      <c r="Q3659" s="99">
        <v>0</v>
      </c>
      <c r="R3659" s="99">
        <v>0</v>
      </c>
      <c r="S3659" s="99">
        <v>-8511.035826130721</v>
      </c>
      <c r="T3659" s="99">
        <v>-230.12055372239914</v>
      </c>
      <c r="U3659" s="99">
        <v>0</v>
      </c>
      <c r="V3659" s="99">
        <v>0</v>
      </c>
      <c r="W3659" s="99">
        <v>0</v>
      </c>
      <c r="X3659" s="99">
        <v>-230.12055372239914</v>
      </c>
      <c r="Y3659" s="99">
        <v>-3139.2452887654908</v>
      </c>
      <c r="Z3659" s="99">
        <v>0</v>
      </c>
      <c r="AA3659" s="99">
        <v>-3139.2452887654908</v>
      </c>
      <c r="AB3659" s="99">
        <v>-32.576049347272466</v>
      </c>
      <c r="AC3659" s="99">
        <v>-1106.0821678373902</v>
      </c>
      <c r="AD3659" s="99">
        <v>-179.92002639493563</v>
      </c>
    </row>
    <row r="3660" spans="4:30" hidden="1" outlineLevel="1" x14ac:dyDescent="0.2">
      <c r="D3660" s="86"/>
      <c r="F3660" s="91" t="s">
        <v>219</v>
      </c>
      <c r="G3660" s="86" t="s">
        <v>682</v>
      </c>
      <c r="H3660" s="92">
        <v>-3774.5073246316265</v>
      </c>
      <c r="I3660" s="99">
        <v>-1416.2973948581662</v>
      </c>
      <c r="J3660" s="99">
        <v>-91.785223009851691</v>
      </c>
      <c r="K3660" s="99">
        <v>-307.94937305867353</v>
      </c>
      <c r="L3660" s="99">
        <v>-9.7873301927594003</v>
      </c>
      <c r="M3660" s="99">
        <v>-0.9022774278274388</v>
      </c>
      <c r="N3660" s="99">
        <v>-318.63898067926033</v>
      </c>
      <c r="O3660" s="99">
        <v>-280.76174031489762</v>
      </c>
      <c r="P3660" s="99">
        <v>-52.047824330799493</v>
      </c>
      <c r="Q3660" s="99">
        <v>-23.649199163609527</v>
      </c>
      <c r="R3660" s="99">
        <v>-1.0957652621485883</v>
      </c>
      <c r="S3660" s="99">
        <v>-357.55452907145519</v>
      </c>
      <c r="T3660" s="99">
        <v>-10.759321931299999</v>
      </c>
      <c r="U3660" s="99">
        <v>-188.91757479279389</v>
      </c>
      <c r="V3660" s="99">
        <v>-1072.5955550892825</v>
      </c>
      <c r="W3660" s="99">
        <v>-203.49648053764179</v>
      </c>
      <c r="X3660" s="99">
        <v>-1475.7689323510181</v>
      </c>
      <c r="Y3660" s="99">
        <v>-76.066818584284988</v>
      </c>
      <c r="Z3660" s="99">
        <v>-1.238246544292597</v>
      </c>
      <c r="AA3660" s="99">
        <v>-77.305065128577581</v>
      </c>
      <c r="AB3660" s="99">
        <v>-1.3811644151292635</v>
      </c>
      <c r="AC3660" s="99">
        <v>-29.86583098578749</v>
      </c>
      <c r="AD3660" s="99">
        <v>-5.9102041323815104</v>
      </c>
    </row>
    <row r="3661" spans="4:30" hidden="1" outlineLevel="1" x14ac:dyDescent="0.2">
      <c r="D3661" s="86"/>
      <c r="F3661" s="91" t="s">
        <v>219</v>
      </c>
      <c r="G3661" s="86" t="s">
        <v>681</v>
      </c>
      <c r="H3661" s="92">
        <v>-59114.485812598723</v>
      </c>
      <c r="I3661" s="99">
        <v>-27644.218616319915</v>
      </c>
      <c r="J3661" s="99">
        <v>-7242.3275712323994</v>
      </c>
      <c r="K3661" s="99">
        <v>-2055.8892090883196</v>
      </c>
      <c r="L3661" s="99">
        <v>-663.62966906130748</v>
      </c>
      <c r="M3661" s="99">
        <v>-107.72045990309043</v>
      </c>
      <c r="N3661" s="99">
        <v>-2827.2393380527178</v>
      </c>
      <c r="O3661" s="99">
        <v>-583.43141095361432</v>
      </c>
      <c r="P3661" s="99">
        <v>-172.76128811676924</v>
      </c>
      <c r="Q3661" s="99">
        <v>-375.27845436650574</v>
      </c>
      <c r="R3661" s="99">
        <v>-65.945409837269239</v>
      </c>
      <c r="S3661" s="99">
        <v>-1197.4165632741585</v>
      </c>
      <c r="T3661" s="99">
        <v>-4.0155596550849459</v>
      </c>
      <c r="U3661" s="99">
        <v>-102.49565534632799</v>
      </c>
      <c r="V3661" s="99">
        <v>-551.88696382923808</v>
      </c>
      <c r="W3661" s="99">
        <v>-98.919207851250164</v>
      </c>
      <c r="X3661" s="99">
        <v>-757.3173866819011</v>
      </c>
      <c r="Y3661" s="99">
        <v>-161.5086037729609</v>
      </c>
      <c r="Z3661" s="99">
        <v>-2.9278095219576383</v>
      </c>
      <c r="AA3661" s="99">
        <v>-164.43641329491854</v>
      </c>
      <c r="AB3661" s="99">
        <v>-3.0317786516609826</v>
      </c>
      <c r="AC3661" s="99">
        <v>-17175.391152903518</v>
      </c>
      <c r="AD3661" s="99">
        <v>-2103.1069921875478</v>
      </c>
    </row>
    <row r="3662" spans="4:30" collapsed="1" x14ac:dyDescent="0.2">
      <c r="D3662" s="86" t="s">
        <v>300</v>
      </c>
      <c r="E3662" s="104">
        <v>-1159815</v>
      </c>
      <c r="F3662" s="102" t="s">
        <v>219</v>
      </c>
      <c r="G3662" s="86" t="s">
        <v>679</v>
      </c>
      <c r="H3662" s="92">
        <v>-1159815</v>
      </c>
      <c r="I3662" s="99">
        <v>-642362.31286287599</v>
      </c>
      <c r="J3662" s="99">
        <v>-37143.585014950477</v>
      </c>
      <c r="K3662" s="99">
        <v>-108426.52364420338</v>
      </c>
      <c r="L3662" s="99">
        <v>-3573.2618760988798</v>
      </c>
      <c r="M3662" s="99">
        <v>-305.66947831958225</v>
      </c>
      <c r="N3662" s="99">
        <v>-112305.45499862185</v>
      </c>
      <c r="O3662" s="99">
        <v>-79543.453029232216</v>
      </c>
      <c r="P3662" s="99">
        <v>-13296.129752676565</v>
      </c>
      <c r="Q3662" s="99">
        <v>-4672.237272673372</v>
      </c>
      <c r="R3662" s="99">
        <v>-242.4995265778922</v>
      </c>
      <c r="S3662" s="99">
        <v>-97754.319581160045</v>
      </c>
      <c r="T3662" s="99">
        <v>-2710.6760667626331</v>
      </c>
      <c r="U3662" s="99">
        <v>-40471.156519975797</v>
      </c>
      <c r="V3662" s="99">
        <v>-155006.76235758755</v>
      </c>
      <c r="W3662" s="99">
        <v>-25585.138719260591</v>
      </c>
      <c r="X3662" s="99">
        <v>-223773.73366358655</v>
      </c>
      <c r="Y3662" s="99">
        <v>-24791.133962483585</v>
      </c>
      <c r="Z3662" s="99">
        <v>-362.36160892399289</v>
      </c>
      <c r="AA3662" s="99">
        <v>-25153.495571407577</v>
      </c>
      <c r="AB3662" s="99">
        <v>-318.58762112784677</v>
      </c>
      <c r="AC3662" s="99">
        <v>-18643.064182538652</v>
      </c>
      <c r="AD3662" s="99">
        <v>-2360.4465037310574</v>
      </c>
    </row>
    <row r="3663" spans="4:30" hidden="1" outlineLevel="1" x14ac:dyDescent="0.2">
      <c r="D3663" s="86"/>
      <c r="F3663" s="91" t="s">
        <v>219</v>
      </c>
      <c r="G3663" s="86" t="s">
        <v>687</v>
      </c>
      <c r="H3663" s="92">
        <v>117379.66437866951</v>
      </c>
      <c r="I3663" s="99">
        <v>57819.226098472318</v>
      </c>
      <c r="J3663" s="99">
        <v>2858.2109470926666</v>
      </c>
      <c r="K3663" s="99">
        <v>10469.462892886586</v>
      </c>
      <c r="L3663" s="99">
        <v>329.54152111068885</v>
      </c>
      <c r="M3663" s="99">
        <v>30.903349372125405</v>
      </c>
      <c r="N3663" s="99">
        <v>10829.9077633694</v>
      </c>
      <c r="O3663" s="99">
        <v>7958.4204362295504</v>
      </c>
      <c r="P3663" s="99">
        <v>1482.8855874779838</v>
      </c>
      <c r="Q3663" s="99">
        <v>670.08838565095004</v>
      </c>
      <c r="R3663" s="99">
        <v>30.133125671911671</v>
      </c>
      <c r="S3663" s="99">
        <v>10141.527535030395</v>
      </c>
      <c r="T3663" s="99">
        <v>278.00801004829754</v>
      </c>
      <c r="U3663" s="99">
        <v>4549.5537169232848</v>
      </c>
      <c r="V3663" s="99">
        <v>24044.519229320515</v>
      </c>
      <c r="W3663" s="99">
        <v>4342.0416526075569</v>
      </c>
      <c r="X3663" s="99">
        <v>33214.122608899655</v>
      </c>
      <c r="Y3663" s="99">
        <v>2444.0182875404107</v>
      </c>
      <c r="Z3663" s="99">
        <v>40.936372100977437</v>
      </c>
      <c r="AA3663" s="99">
        <v>2484.9546596413879</v>
      </c>
      <c r="AB3663" s="99">
        <v>31.71476616367973</v>
      </c>
      <c r="AC3663" s="99">
        <v>0</v>
      </c>
      <c r="AD3663" s="99">
        <v>0</v>
      </c>
    </row>
    <row r="3664" spans="4:30" hidden="1" outlineLevel="1" x14ac:dyDescent="0.2">
      <c r="D3664" s="86"/>
      <c r="F3664" s="91" t="s">
        <v>219</v>
      </c>
      <c r="G3664" s="86" t="s">
        <v>686</v>
      </c>
      <c r="H3664" s="92">
        <v>62213.806495920435</v>
      </c>
      <c r="I3664" s="99">
        <v>30645.462851467419</v>
      </c>
      <c r="J3664" s="99">
        <v>1514.9147318507635</v>
      </c>
      <c r="K3664" s="99">
        <v>5549.0458418164408</v>
      </c>
      <c r="L3664" s="99">
        <v>174.66426178057259</v>
      </c>
      <c r="M3664" s="99">
        <v>16.379455573418873</v>
      </c>
      <c r="N3664" s="99">
        <v>5740.089559170432</v>
      </c>
      <c r="O3664" s="99">
        <v>4218.1380535855324</v>
      </c>
      <c r="P3664" s="99">
        <v>785.96201039836626</v>
      </c>
      <c r="Q3664" s="99">
        <v>355.1615978860109</v>
      </c>
      <c r="R3664" s="99">
        <v>15.9712200541122</v>
      </c>
      <c r="S3664" s="99">
        <v>5375.232881924022</v>
      </c>
      <c r="T3664" s="99">
        <v>147.35036629227017</v>
      </c>
      <c r="U3664" s="99">
        <v>2411.3636385460341</v>
      </c>
      <c r="V3664" s="99">
        <v>12744.124585282278</v>
      </c>
      <c r="W3664" s="99">
        <v>2301.3776756175721</v>
      </c>
      <c r="X3664" s="99">
        <v>17604.216265738156</v>
      </c>
      <c r="Y3664" s="99">
        <v>1295.3835029124614</v>
      </c>
      <c r="Z3664" s="99">
        <v>21.697178519092937</v>
      </c>
      <c r="AA3664" s="99">
        <v>1317.0806814315542</v>
      </c>
      <c r="AB3664" s="99">
        <v>16.809524338093876</v>
      </c>
      <c r="AC3664" s="99">
        <v>0</v>
      </c>
      <c r="AD3664" s="99">
        <v>0</v>
      </c>
    </row>
    <row r="3665" spans="4:30" hidden="1" outlineLevel="1" x14ac:dyDescent="0.2">
      <c r="D3665" s="86"/>
      <c r="F3665" s="91" t="s">
        <v>219</v>
      </c>
      <c r="G3665" s="86" t="s">
        <v>685</v>
      </c>
      <c r="H3665" s="92">
        <v>13666.505541774322</v>
      </c>
      <c r="I3665" s="99">
        <v>6653.7764619151385</v>
      </c>
      <c r="J3665" s="99">
        <v>321.11995622503576</v>
      </c>
      <c r="K3665" s="99">
        <v>1168.2186994633639</v>
      </c>
      <c r="L3665" s="99">
        <v>36.085176475137992</v>
      </c>
      <c r="M3665" s="99">
        <v>4.4942178873768084</v>
      </c>
      <c r="N3665" s="99">
        <v>1208.7980938258788</v>
      </c>
      <c r="O3665" s="99">
        <v>882.60748648679078</v>
      </c>
      <c r="P3665" s="99">
        <v>164.07570230344882</v>
      </c>
      <c r="Q3665" s="99">
        <v>97.626997895836439</v>
      </c>
      <c r="R3665" s="99">
        <v>0</v>
      </c>
      <c r="S3665" s="99">
        <v>1144.3101866860761</v>
      </c>
      <c r="T3665" s="99">
        <v>30.819137944260511</v>
      </c>
      <c r="U3665" s="99">
        <v>504.52688416979868</v>
      </c>
      <c r="V3665" s="99">
        <v>3514.8789207928803</v>
      </c>
      <c r="W3665" s="99">
        <v>0</v>
      </c>
      <c r="X3665" s="99">
        <v>4050.2249429069398</v>
      </c>
      <c r="Y3665" s="99">
        <v>265.63899519355431</v>
      </c>
      <c r="Z3665" s="99">
        <v>4.4282092667685342</v>
      </c>
      <c r="AA3665" s="99">
        <v>270.06720446032284</v>
      </c>
      <c r="AB3665" s="99">
        <v>3.5472469806539348</v>
      </c>
      <c r="AC3665" s="99">
        <v>12.061398059963778</v>
      </c>
      <c r="AD3665" s="99">
        <v>2.6000507143129141</v>
      </c>
    </row>
    <row r="3666" spans="4:30" hidden="1" outlineLevel="1" x14ac:dyDescent="0.2">
      <c r="D3666" s="86"/>
      <c r="F3666" s="91" t="s">
        <v>219</v>
      </c>
      <c r="G3666" s="86" t="s">
        <v>684</v>
      </c>
      <c r="H3666" s="92">
        <v>62706.264625633965</v>
      </c>
      <c r="I3666" s="99">
        <v>41909.271104566971</v>
      </c>
      <c r="J3666" s="99">
        <v>1975.4936341689997</v>
      </c>
      <c r="K3666" s="99">
        <v>7173.1386283523689</v>
      </c>
      <c r="L3666" s="99">
        <v>221.68730856628665</v>
      </c>
      <c r="M3666" s="99">
        <v>0</v>
      </c>
      <c r="N3666" s="99">
        <v>7394.8259369186553</v>
      </c>
      <c r="O3666" s="99">
        <v>5378.6002138341082</v>
      </c>
      <c r="P3666" s="99">
        <v>1001.7646517742186</v>
      </c>
      <c r="Q3666" s="99">
        <v>0</v>
      </c>
      <c r="R3666" s="99">
        <v>0</v>
      </c>
      <c r="S3666" s="99">
        <v>6380.3648656083269</v>
      </c>
      <c r="T3666" s="99">
        <v>191.74378304383504</v>
      </c>
      <c r="U3666" s="99">
        <v>3092.3933338250431</v>
      </c>
      <c r="V3666" s="99">
        <v>0</v>
      </c>
      <c r="W3666" s="99">
        <v>0</v>
      </c>
      <c r="X3666" s="99">
        <v>3284.1371168688784</v>
      </c>
      <c r="Y3666" s="99">
        <v>1621.8951413518287</v>
      </c>
      <c r="Z3666" s="99">
        <v>27.059559886894654</v>
      </c>
      <c r="AA3666" s="99">
        <v>1648.9547012387234</v>
      </c>
      <c r="AB3666" s="99">
        <v>21.922777549007758</v>
      </c>
      <c r="AC3666" s="99">
        <v>75.104390160762208</v>
      </c>
      <c r="AD3666" s="99">
        <v>16.190098553642464</v>
      </c>
    </row>
    <row r="3667" spans="4:30" hidden="1" outlineLevel="1" x14ac:dyDescent="0.2">
      <c r="D3667" s="86"/>
      <c r="F3667" s="91" t="s">
        <v>219</v>
      </c>
      <c r="G3667" s="86" t="s">
        <v>683</v>
      </c>
      <c r="H3667" s="92">
        <v>32267.721206714559</v>
      </c>
      <c r="I3667" s="99">
        <v>24126.621986207108</v>
      </c>
      <c r="J3667" s="99">
        <v>1163.1521353355349</v>
      </c>
      <c r="K3667" s="99">
        <v>3509.7147213366316</v>
      </c>
      <c r="L3667" s="99">
        <v>0</v>
      </c>
      <c r="M3667" s="99">
        <v>0</v>
      </c>
      <c r="N3667" s="99">
        <v>3509.7147213366316</v>
      </c>
      <c r="O3667" s="99">
        <v>2236.4038810808383</v>
      </c>
      <c r="P3667" s="99">
        <v>0</v>
      </c>
      <c r="Q3667" s="99">
        <v>0</v>
      </c>
      <c r="R3667" s="99">
        <v>0</v>
      </c>
      <c r="S3667" s="99">
        <v>2236.4038810808383</v>
      </c>
      <c r="T3667" s="99">
        <v>60.46766926784413</v>
      </c>
      <c r="U3667" s="99">
        <v>0</v>
      </c>
      <c r="V3667" s="99">
        <v>0</v>
      </c>
      <c r="W3667" s="99">
        <v>0</v>
      </c>
      <c r="X3667" s="99">
        <v>60.46766926784413</v>
      </c>
      <c r="Y3667" s="99">
        <v>824.88436083244505</v>
      </c>
      <c r="Z3667" s="99">
        <v>0</v>
      </c>
      <c r="AA3667" s="99">
        <v>824.88436083244505</v>
      </c>
      <c r="AB3667" s="99">
        <v>8.5598515478980772</v>
      </c>
      <c r="AC3667" s="99">
        <v>290.6398825570933</v>
      </c>
      <c r="AD3667" s="99">
        <v>47.276718549160158</v>
      </c>
    </row>
    <row r="3668" spans="4:30" hidden="1" outlineLevel="1" x14ac:dyDescent="0.2">
      <c r="D3668" s="86"/>
      <c r="F3668" s="91" t="s">
        <v>219</v>
      </c>
      <c r="G3668" s="86" t="s">
        <v>682</v>
      </c>
      <c r="H3668" s="92">
        <v>991.80910554477225</v>
      </c>
      <c r="I3668" s="99">
        <v>372.1536432617097</v>
      </c>
      <c r="J3668" s="99">
        <v>24.117960863809653</v>
      </c>
      <c r="K3668" s="99">
        <v>80.918373175022126</v>
      </c>
      <c r="L3668" s="99">
        <v>2.5717696030963233</v>
      </c>
      <c r="M3668" s="99">
        <v>0.23708709287883192</v>
      </c>
      <c r="N3668" s="99">
        <v>83.727229870997292</v>
      </c>
      <c r="O3668" s="99">
        <v>73.774409898671664</v>
      </c>
      <c r="P3668" s="99">
        <v>13.6763560526723</v>
      </c>
      <c r="Q3668" s="99">
        <v>6.2141861313248024</v>
      </c>
      <c r="R3668" s="99">
        <v>0.28792895895219633</v>
      </c>
      <c r="S3668" s="99">
        <v>93.952881041620969</v>
      </c>
      <c r="T3668" s="99">
        <v>2.8271751895440707</v>
      </c>
      <c r="U3668" s="99">
        <v>49.640960994880281</v>
      </c>
      <c r="V3668" s="99">
        <v>281.84076665110786</v>
      </c>
      <c r="W3668" s="99">
        <v>53.471789821800179</v>
      </c>
      <c r="X3668" s="99">
        <v>387.78069265733239</v>
      </c>
      <c r="Y3668" s="99">
        <v>19.98771145823093</v>
      </c>
      <c r="Z3668" s="99">
        <v>0.32536807904025</v>
      </c>
      <c r="AA3668" s="99">
        <v>20.313079537271179</v>
      </c>
      <c r="AB3668" s="99">
        <v>0.36292191943575414</v>
      </c>
      <c r="AC3668" s="99">
        <v>7.8477005258576664</v>
      </c>
      <c r="AD3668" s="99">
        <v>1.5529958667377615</v>
      </c>
    </row>
    <row r="3669" spans="4:30" hidden="1" outlineLevel="1" x14ac:dyDescent="0.2">
      <c r="D3669" s="86"/>
      <c r="F3669" s="91" t="s">
        <v>219</v>
      </c>
      <c r="G3669" s="86" t="s">
        <v>681</v>
      </c>
      <c r="H3669" s="92">
        <v>15533.228645742451</v>
      </c>
      <c r="I3669" s="99">
        <v>7263.9381464208009</v>
      </c>
      <c r="J3669" s="99">
        <v>1903.0315250977224</v>
      </c>
      <c r="K3669" s="99">
        <v>540.21610297551524</v>
      </c>
      <c r="L3669" s="99">
        <v>174.37877102249496</v>
      </c>
      <c r="M3669" s="99">
        <v>28.305186292301737</v>
      </c>
      <c r="N3669" s="99">
        <v>742.9000602903119</v>
      </c>
      <c r="O3669" s="99">
        <v>153.30546110441111</v>
      </c>
      <c r="P3669" s="99">
        <v>45.395651379899789</v>
      </c>
      <c r="Q3669" s="99">
        <v>98.610111504232933</v>
      </c>
      <c r="R3669" s="99">
        <v>17.328157642896787</v>
      </c>
      <c r="S3669" s="99">
        <v>314.63938163144059</v>
      </c>
      <c r="T3669" s="99">
        <v>1.0551492651190346</v>
      </c>
      <c r="U3669" s="99">
        <v>26.932289570053477</v>
      </c>
      <c r="V3669" s="99">
        <v>145.01667870275412</v>
      </c>
      <c r="W3669" s="99">
        <v>25.992523691743209</v>
      </c>
      <c r="X3669" s="99">
        <v>198.99664122966982</v>
      </c>
      <c r="Y3669" s="99">
        <v>42.438837726054402</v>
      </c>
      <c r="Z3669" s="99">
        <v>0.76932640300590005</v>
      </c>
      <c r="AA3669" s="99">
        <v>43.2081641290603</v>
      </c>
      <c r="AB3669" s="99">
        <v>0.7966458703341045</v>
      </c>
      <c r="AC3669" s="99">
        <v>4513.0947887100292</v>
      </c>
      <c r="AD3669" s="99">
        <v>552.62329236307937</v>
      </c>
    </row>
    <row r="3670" spans="4:30" collapsed="1" x14ac:dyDescent="0.2">
      <c r="D3670" s="86" t="s">
        <v>299</v>
      </c>
      <c r="E3670" s="104">
        <v>304759</v>
      </c>
      <c r="F3670" s="102" t="s">
        <v>219</v>
      </c>
      <c r="G3670" s="86" t="s">
        <v>679</v>
      </c>
      <c r="H3670" s="92">
        <v>304759.00000000006</v>
      </c>
      <c r="I3670" s="99">
        <v>168790.45029231149</v>
      </c>
      <c r="J3670" s="99">
        <v>9760.0408906345328</v>
      </c>
      <c r="K3670" s="99">
        <v>28490.715260005931</v>
      </c>
      <c r="L3670" s="99">
        <v>938.92880855827741</v>
      </c>
      <c r="M3670" s="99">
        <v>80.319296218101655</v>
      </c>
      <c r="N3670" s="99">
        <v>29509.96336478231</v>
      </c>
      <c r="O3670" s="99">
        <v>20901.249942219907</v>
      </c>
      <c r="P3670" s="99">
        <v>3493.7599593865893</v>
      </c>
      <c r="Q3670" s="99">
        <v>1227.701279068355</v>
      </c>
      <c r="R3670" s="99">
        <v>63.720432327872849</v>
      </c>
      <c r="S3670" s="99">
        <v>25686.431613002722</v>
      </c>
      <c r="T3670" s="99">
        <v>712.27129105117046</v>
      </c>
      <c r="U3670" s="99">
        <v>10634.410824029093</v>
      </c>
      <c r="V3670" s="99">
        <v>40730.380180749533</v>
      </c>
      <c r="W3670" s="99">
        <v>6722.8836417386719</v>
      </c>
      <c r="X3670" s="99">
        <v>58799.945937568467</v>
      </c>
      <c r="Y3670" s="99">
        <v>6514.2468370149854</v>
      </c>
      <c r="Z3670" s="99">
        <v>95.216014255779712</v>
      </c>
      <c r="AA3670" s="99">
        <v>6609.462851270765</v>
      </c>
      <c r="AB3670" s="99">
        <v>83.713734369103221</v>
      </c>
      <c r="AC3670" s="99">
        <v>4898.7481600137071</v>
      </c>
      <c r="AD3670" s="99">
        <v>620.24315604693277</v>
      </c>
    </row>
    <row r="3671" spans="4:30" hidden="1" outlineLevel="1" x14ac:dyDescent="0.2">
      <c r="D3671" s="86"/>
      <c r="F3671" s="91" t="s">
        <v>219</v>
      </c>
      <c r="G3671" s="86" t="s">
        <v>687</v>
      </c>
      <c r="H3671" s="92">
        <v>-2026073.0167035363</v>
      </c>
      <c r="I3671" s="99">
        <v>-998009.10545186128</v>
      </c>
      <c r="J3671" s="99">
        <v>-49335.156192553019</v>
      </c>
      <c r="K3671" s="99">
        <v>-180711.84969677875</v>
      </c>
      <c r="L3671" s="99">
        <v>-5688.1674295120656</v>
      </c>
      <c r="M3671" s="99">
        <v>-533.41814035722814</v>
      </c>
      <c r="N3671" s="99">
        <v>-186933.43526664804</v>
      </c>
      <c r="O3671" s="99">
        <v>-137369.11744277258</v>
      </c>
      <c r="P3671" s="99">
        <v>-25595.86868433479</v>
      </c>
      <c r="Q3671" s="99">
        <v>-11566.2964633637</v>
      </c>
      <c r="R3671" s="99">
        <v>-520.12342304747074</v>
      </c>
      <c r="S3671" s="99">
        <v>-175051.40601351854</v>
      </c>
      <c r="T3671" s="99">
        <v>-4798.6551211221476</v>
      </c>
      <c r="U3671" s="99">
        <v>-78529.173453460753</v>
      </c>
      <c r="V3671" s="99">
        <v>-415028.88824913336</v>
      </c>
      <c r="W3671" s="99">
        <v>-74947.338419461914</v>
      </c>
      <c r="X3671" s="99">
        <v>-573304.05524317827</v>
      </c>
      <c r="Y3671" s="99">
        <v>-42185.837989288506</v>
      </c>
      <c r="Z3671" s="99">
        <v>-706.59666096811486</v>
      </c>
      <c r="AA3671" s="99">
        <v>-42892.434650256619</v>
      </c>
      <c r="AB3671" s="99">
        <v>-547.42388552075852</v>
      </c>
      <c r="AC3671" s="99">
        <v>0</v>
      </c>
      <c r="AD3671" s="99">
        <v>0</v>
      </c>
    </row>
    <row r="3672" spans="4:30" hidden="1" outlineLevel="1" x14ac:dyDescent="0.2">
      <c r="D3672" s="86"/>
      <c r="F3672" s="91" t="s">
        <v>219</v>
      </c>
      <c r="G3672" s="86" t="s">
        <v>686</v>
      </c>
      <c r="H3672" s="92">
        <v>-1073863.307371201</v>
      </c>
      <c r="I3672" s="99">
        <v>-528966.79928684374</v>
      </c>
      <c r="J3672" s="99">
        <v>-26148.719005600349</v>
      </c>
      <c r="K3672" s="99">
        <v>-95781.259113893946</v>
      </c>
      <c r="L3672" s="99">
        <v>-3014.8539753396094</v>
      </c>
      <c r="M3672" s="99">
        <v>-282.72335877992987</v>
      </c>
      <c r="N3672" s="99">
        <v>-99078.836448013477</v>
      </c>
      <c r="O3672" s="99">
        <v>-72808.656732307601</v>
      </c>
      <c r="P3672" s="99">
        <v>-13566.373952859689</v>
      </c>
      <c r="Q3672" s="99">
        <v>-6130.3917834077802</v>
      </c>
      <c r="R3672" s="99">
        <v>-275.67686589289178</v>
      </c>
      <c r="S3672" s="99">
        <v>-92781.099334467959</v>
      </c>
      <c r="T3672" s="99">
        <v>-2543.3928672946754</v>
      </c>
      <c r="U3672" s="99">
        <v>-41622.190925313305</v>
      </c>
      <c r="V3672" s="99">
        <v>-219974.44855908732</v>
      </c>
      <c r="W3672" s="99">
        <v>-39723.739495203343</v>
      </c>
      <c r="X3672" s="99">
        <v>-303863.77184689866</v>
      </c>
      <c r="Y3672" s="99">
        <v>-22359.422949677326</v>
      </c>
      <c r="Z3672" s="99">
        <v>-374.51178761525171</v>
      </c>
      <c r="AA3672" s="99">
        <v>-22733.934737292577</v>
      </c>
      <c r="AB3672" s="99">
        <v>-290.14671208433231</v>
      </c>
      <c r="AC3672" s="99">
        <v>0</v>
      </c>
      <c r="AD3672" s="99">
        <v>0</v>
      </c>
    </row>
    <row r="3673" spans="4:30" hidden="1" outlineLevel="1" x14ac:dyDescent="0.2">
      <c r="D3673" s="86"/>
      <c r="F3673" s="91" t="s">
        <v>219</v>
      </c>
      <c r="G3673" s="86" t="s">
        <v>685</v>
      </c>
      <c r="H3673" s="92">
        <v>-235895.52975285274</v>
      </c>
      <c r="I3673" s="99">
        <v>-114849.85086661394</v>
      </c>
      <c r="J3673" s="99">
        <v>-5542.804044265069</v>
      </c>
      <c r="K3673" s="99">
        <v>-20164.450095508517</v>
      </c>
      <c r="L3673" s="99">
        <v>-622.86089116257733</v>
      </c>
      <c r="M3673" s="99">
        <v>-77.574029888393653</v>
      </c>
      <c r="N3673" s="99">
        <v>-20864.885016559489</v>
      </c>
      <c r="O3673" s="99">
        <v>-15234.557213782413</v>
      </c>
      <c r="P3673" s="99">
        <v>-2832.0864171265234</v>
      </c>
      <c r="Q3673" s="99">
        <v>-1685.1251635924059</v>
      </c>
      <c r="R3673" s="99">
        <v>0</v>
      </c>
      <c r="S3673" s="99">
        <v>-19751.768794501342</v>
      </c>
      <c r="T3673" s="99">
        <v>-531.96457936267018</v>
      </c>
      <c r="U3673" s="99">
        <v>-8708.563886503136</v>
      </c>
      <c r="V3673" s="99">
        <v>-60669.804911221217</v>
      </c>
      <c r="W3673" s="99">
        <v>0</v>
      </c>
      <c r="X3673" s="99">
        <v>-69910.333377087023</v>
      </c>
      <c r="Y3673" s="99">
        <v>-4585.1553861122165</v>
      </c>
      <c r="Z3673" s="99">
        <v>-76.434664856195226</v>
      </c>
      <c r="AA3673" s="99">
        <v>-4661.5900509684116</v>
      </c>
      <c r="AB3673" s="99">
        <v>-61.228505202576329</v>
      </c>
      <c r="AC3673" s="99">
        <v>-208.19000703714559</v>
      </c>
      <c r="AD3673" s="99">
        <v>-44.879090617739436</v>
      </c>
    </row>
    <row r="3674" spans="4:30" hidden="1" outlineLevel="1" x14ac:dyDescent="0.2">
      <c r="D3674" s="86"/>
      <c r="F3674" s="91" t="s">
        <v>219</v>
      </c>
      <c r="G3674" s="86" t="s">
        <v>684</v>
      </c>
      <c r="H3674" s="92">
        <v>-1082363.5542729991</v>
      </c>
      <c r="I3674" s="99">
        <v>-723389.72669704293</v>
      </c>
      <c r="J3674" s="99">
        <v>-34098.703280896072</v>
      </c>
      <c r="K3674" s="99">
        <v>-123814.48436497297</v>
      </c>
      <c r="L3674" s="99">
        <v>-3826.5118273196008</v>
      </c>
      <c r="M3674" s="99">
        <v>0</v>
      </c>
      <c r="N3674" s="99">
        <v>-127640.99619229257</v>
      </c>
      <c r="O3674" s="99">
        <v>-92839.222352261771</v>
      </c>
      <c r="P3674" s="99">
        <v>-17291.311410632992</v>
      </c>
      <c r="Q3674" s="99">
        <v>0</v>
      </c>
      <c r="R3674" s="99">
        <v>0</v>
      </c>
      <c r="S3674" s="99">
        <v>-110130.53376289476</v>
      </c>
      <c r="T3674" s="99">
        <v>-3309.6610643944555</v>
      </c>
      <c r="U3674" s="99">
        <v>-53377.343715044532</v>
      </c>
      <c r="V3674" s="99">
        <v>0</v>
      </c>
      <c r="W3674" s="99">
        <v>0</v>
      </c>
      <c r="X3674" s="99">
        <v>-56687.00477943899</v>
      </c>
      <c r="Y3674" s="99">
        <v>-27995.292022769332</v>
      </c>
      <c r="Z3674" s="99">
        <v>-467.07105886625379</v>
      </c>
      <c r="AA3674" s="99">
        <v>-28462.363081635587</v>
      </c>
      <c r="AB3674" s="99">
        <v>-378.40581908590207</v>
      </c>
      <c r="AC3674" s="99">
        <v>-1296.3657644291834</v>
      </c>
      <c r="AD3674" s="99">
        <v>-279.4548952830952</v>
      </c>
    </row>
    <row r="3675" spans="4:30" hidden="1" outlineLevel="1" x14ac:dyDescent="0.2">
      <c r="D3675" s="86"/>
      <c r="F3675" s="91" t="s">
        <v>219</v>
      </c>
      <c r="G3675" s="86" t="s">
        <v>683</v>
      </c>
      <c r="H3675" s="92">
        <v>-556968.3606909106</v>
      </c>
      <c r="I3675" s="99">
        <v>-416446.05178598128</v>
      </c>
      <c r="J3675" s="99">
        <v>-20076.996881860909</v>
      </c>
      <c r="K3675" s="99">
        <v>-60580.666428618075</v>
      </c>
      <c r="L3675" s="99">
        <v>0</v>
      </c>
      <c r="M3675" s="99">
        <v>0</v>
      </c>
      <c r="N3675" s="99">
        <v>-60580.666428618075</v>
      </c>
      <c r="O3675" s="99">
        <v>-38602.236442689609</v>
      </c>
      <c r="P3675" s="99">
        <v>0</v>
      </c>
      <c r="Q3675" s="99">
        <v>0</v>
      </c>
      <c r="R3675" s="99">
        <v>0</v>
      </c>
      <c r="S3675" s="99">
        <v>-38602.236442689609</v>
      </c>
      <c r="T3675" s="99">
        <v>-1043.7234910751356</v>
      </c>
      <c r="U3675" s="99">
        <v>0</v>
      </c>
      <c r="V3675" s="99">
        <v>0</v>
      </c>
      <c r="W3675" s="99">
        <v>0</v>
      </c>
      <c r="X3675" s="99">
        <v>-1043.7234910751356</v>
      </c>
      <c r="Y3675" s="99">
        <v>-14238.206883875437</v>
      </c>
      <c r="Z3675" s="99">
        <v>0</v>
      </c>
      <c r="AA3675" s="99">
        <v>-14238.206883875437</v>
      </c>
      <c r="AB3675" s="99">
        <v>-147.75033086000101</v>
      </c>
      <c r="AC3675" s="99">
        <v>-5016.6920032003436</v>
      </c>
      <c r="AD3675" s="99">
        <v>-816.03644274985174</v>
      </c>
    </row>
    <row r="3676" spans="4:30" hidden="1" outlineLevel="1" x14ac:dyDescent="0.2">
      <c r="D3676" s="86"/>
      <c r="F3676" s="91" t="s">
        <v>219</v>
      </c>
      <c r="G3676" s="86" t="s">
        <v>682</v>
      </c>
      <c r="H3676" s="92">
        <v>-17119.470200413187</v>
      </c>
      <c r="I3676" s="99">
        <v>-6423.6889641122916</v>
      </c>
      <c r="J3676" s="99">
        <v>-416.29655343397337</v>
      </c>
      <c r="K3676" s="99">
        <v>-1396.720064870558</v>
      </c>
      <c r="L3676" s="99">
        <v>-44.390934542139519</v>
      </c>
      <c r="M3676" s="99">
        <v>-4.0923252254397982</v>
      </c>
      <c r="N3676" s="99">
        <v>-1445.2033246381372</v>
      </c>
      <c r="O3676" s="99">
        <v>-1273.4091719390483</v>
      </c>
      <c r="P3676" s="99">
        <v>-236.06555796375946</v>
      </c>
      <c r="Q3676" s="99">
        <v>-107.26214722197209</v>
      </c>
      <c r="R3676" s="99">
        <v>-4.9698991520254809</v>
      </c>
      <c r="S3676" s="99">
        <v>-1621.7067762768052</v>
      </c>
      <c r="T3676" s="99">
        <v>-48.799452574255817</v>
      </c>
      <c r="U3676" s="99">
        <v>-856.84528173890919</v>
      </c>
      <c r="V3676" s="99">
        <v>-4864.8117656623363</v>
      </c>
      <c r="W3676" s="99">
        <v>-922.96865122473059</v>
      </c>
      <c r="X3676" s="99">
        <v>-6693.425151200232</v>
      </c>
      <c r="Y3676" s="99">
        <v>-345.00492964892914</v>
      </c>
      <c r="Z3676" s="99">
        <v>-5.6161302635306294</v>
      </c>
      <c r="AA3676" s="99">
        <v>-350.62105991245977</v>
      </c>
      <c r="AB3676" s="99">
        <v>-6.264341545286082</v>
      </c>
      <c r="AC3676" s="99">
        <v>-135.45799745445308</v>
      </c>
      <c r="AD3676" s="99">
        <v>-26.806031839543117</v>
      </c>
    </row>
    <row r="3677" spans="4:30" hidden="1" outlineLevel="1" x14ac:dyDescent="0.2">
      <c r="D3677" s="86"/>
      <c r="F3677" s="91" t="s">
        <v>219</v>
      </c>
      <c r="G3677" s="86" t="s">
        <v>681</v>
      </c>
      <c r="H3677" s="92">
        <v>-268116.76100808696</v>
      </c>
      <c r="I3677" s="99">
        <v>-125381.76140961213</v>
      </c>
      <c r="J3677" s="99">
        <v>-32847.945539341112</v>
      </c>
      <c r="K3677" s="99">
        <v>-9324.5902109286362</v>
      </c>
      <c r="L3677" s="99">
        <v>-3009.9261616120689</v>
      </c>
      <c r="M3677" s="99">
        <v>-488.57163191907063</v>
      </c>
      <c r="N3677" s="99">
        <v>-12823.088004459776</v>
      </c>
      <c r="O3677" s="99">
        <v>-2646.1828775971971</v>
      </c>
      <c r="P3677" s="99">
        <v>-783.56762070627894</v>
      </c>
      <c r="Q3677" s="99">
        <v>-1702.0945421033241</v>
      </c>
      <c r="R3677" s="99">
        <v>-299.09876480988009</v>
      </c>
      <c r="S3677" s="99">
        <v>-5430.9438052166797</v>
      </c>
      <c r="T3677" s="99">
        <v>-18.212775321589092</v>
      </c>
      <c r="U3677" s="99">
        <v>-464.87426476103843</v>
      </c>
      <c r="V3677" s="99">
        <v>-2503.1114311569722</v>
      </c>
      <c r="W3677" s="99">
        <v>-448.65310500443292</v>
      </c>
      <c r="X3677" s="99">
        <v>-3434.8515762440325</v>
      </c>
      <c r="Y3677" s="99">
        <v>-732.53049778394268</v>
      </c>
      <c r="Z3677" s="99">
        <v>-13.27922919543717</v>
      </c>
      <c r="AA3677" s="99">
        <v>-745.80972697937989</v>
      </c>
      <c r="AB3677" s="99">
        <v>-13.750786478186118</v>
      </c>
      <c r="AC3677" s="99">
        <v>-77899.86128885526</v>
      </c>
      <c r="AD3677" s="99">
        <v>-9538.7488709004247</v>
      </c>
    </row>
    <row r="3678" spans="4:30" collapsed="1" x14ac:dyDescent="0.2">
      <c r="D3678" s="86" t="s">
        <v>298</v>
      </c>
      <c r="E3678" s="104">
        <v>-5260400</v>
      </c>
      <c r="F3678" s="102" t="s">
        <v>219</v>
      </c>
      <c r="G3678" s="86" t="s">
        <v>679</v>
      </c>
      <c r="H3678" s="92">
        <v>-5260400.0000000019</v>
      </c>
      <c r="I3678" s="99">
        <v>-2913466.984462068</v>
      </c>
      <c r="J3678" s="99">
        <v>-168466.62149795052</v>
      </c>
      <c r="K3678" s="99">
        <v>-491774.01997557154</v>
      </c>
      <c r="L3678" s="99">
        <v>-16206.711219488061</v>
      </c>
      <c r="M3678" s="99">
        <v>-1386.3794861700621</v>
      </c>
      <c r="N3678" s="99">
        <v>-509367.11068122968</v>
      </c>
      <c r="O3678" s="99">
        <v>-360773.38223335025</v>
      </c>
      <c r="P3678" s="99">
        <v>-60305.273643624023</v>
      </c>
      <c r="Q3678" s="99">
        <v>-21191.170099689181</v>
      </c>
      <c r="R3678" s="99">
        <v>-1099.8689529022681</v>
      </c>
      <c r="S3678" s="99">
        <v>-443369.69492956571</v>
      </c>
      <c r="T3678" s="99">
        <v>-12294.409351144928</v>
      </c>
      <c r="U3678" s="99">
        <v>-183558.99152682166</v>
      </c>
      <c r="V3678" s="99">
        <v>-703041.06491626124</v>
      </c>
      <c r="W3678" s="99">
        <v>-116042.69967089442</v>
      </c>
      <c r="X3678" s="99">
        <v>-1014937.1654651222</v>
      </c>
      <c r="Y3678" s="99">
        <v>-112441.45065915569</v>
      </c>
      <c r="Z3678" s="99">
        <v>-1643.5095317647833</v>
      </c>
      <c r="AA3678" s="99">
        <v>-114084.96019092046</v>
      </c>
      <c r="AB3678" s="99">
        <v>-1444.9703807770422</v>
      </c>
      <c r="AC3678" s="99">
        <v>-84556.567060976391</v>
      </c>
      <c r="AD3678" s="99">
        <v>-10705.925331390656</v>
      </c>
    </row>
    <row r="3679" spans="4:30" hidden="1" outlineLevel="1" x14ac:dyDescent="0.2">
      <c r="D3679" s="86"/>
      <c r="F3679" s="91" t="s">
        <v>201</v>
      </c>
      <c r="G3679" s="86" t="s">
        <v>687</v>
      </c>
      <c r="H3679" s="92">
        <v>-2613895</v>
      </c>
      <c r="I3679" s="99">
        <v>-1287560.2158403392</v>
      </c>
      <c r="J3679" s="99">
        <v>-63648.702210026458</v>
      </c>
      <c r="K3679" s="99">
        <v>-233141.54843822162</v>
      </c>
      <c r="L3679" s="99">
        <v>-7338.4681996088339</v>
      </c>
      <c r="M3679" s="99">
        <v>-688.17806589103611</v>
      </c>
      <c r="N3679" s="99">
        <v>-241168.1947037215</v>
      </c>
      <c r="O3679" s="99">
        <v>-177223.8444902089</v>
      </c>
      <c r="P3679" s="99">
        <v>-33021.965458823877</v>
      </c>
      <c r="Q3679" s="99">
        <v>-14922.011321829812</v>
      </c>
      <c r="R3679" s="99">
        <v>-671.02616918450542</v>
      </c>
      <c r="S3679" s="99">
        <v>-225838.8474400471</v>
      </c>
      <c r="T3679" s="99">
        <v>-6190.8828183465921</v>
      </c>
      <c r="U3679" s="99">
        <v>-101312.74250821795</v>
      </c>
      <c r="V3679" s="99">
        <v>-535440.69088636735</v>
      </c>
      <c r="W3679" s="99">
        <v>-96691.714238749439</v>
      </c>
      <c r="X3679" s="99">
        <v>-739636.03045168135</v>
      </c>
      <c r="Y3679" s="99">
        <v>-54425.161424054604</v>
      </c>
      <c r="Z3679" s="99">
        <v>-911.60065007247783</v>
      </c>
      <c r="AA3679" s="99">
        <v>-55336.76207412708</v>
      </c>
      <c r="AB3679" s="99">
        <v>-706.24728005676786</v>
      </c>
      <c r="AC3679" s="99">
        <v>0</v>
      </c>
      <c r="AD3679" s="99">
        <v>0</v>
      </c>
    </row>
    <row r="3680" spans="4:30" hidden="1" outlineLevel="1" x14ac:dyDescent="0.2">
      <c r="D3680" s="86"/>
      <c r="F3680" s="91" t="s">
        <v>201</v>
      </c>
      <c r="G3680" s="86" t="s">
        <v>686</v>
      </c>
      <c r="H3680" s="92">
        <v>0</v>
      </c>
      <c r="I3680" s="99">
        <v>0</v>
      </c>
      <c r="J3680" s="99">
        <v>0</v>
      </c>
      <c r="K3680" s="99">
        <v>0</v>
      </c>
      <c r="L3680" s="99">
        <v>0</v>
      </c>
      <c r="M3680" s="99">
        <v>0</v>
      </c>
      <c r="N3680" s="99">
        <v>0</v>
      </c>
      <c r="O3680" s="99">
        <v>0</v>
      </c>
      <c r="P3680" s="99">
        <v>0</v>
      </c>
      <c r="Q3680" s="99">
        <v>0</v>
      </c>
      <c r="R3680" s="99">
        <v>0</v>
      </c>
      <c r="S3680" s="99">
        <v>0</v>
      </c>
      <c r="T3680" s="99">
        <v>0</v>
      </c>
      <c r="U3680" s="99">
        <v>0</v>
      </c>
      <c r="V3680" s="99">
        <v>0</v>
      </c>
      <c r="W3680" s="99">
        <v>0</v>
      </c>
      <c r="X3680" s="99">
        <v>0</v>
      </c>
      <c r="Y3680" s="99">
        <v>0</v>
      </c>
      <c r="Z3680" s="99">
        <v>0</v>
      </c>
      <c r="AA3680" s="99">
        <v>0</v>
      </c>
      <c r="AB3680" s="99">
        <v>0</v>
      </c>
      <c r="AC3680" s="99">
        <v>0</v>
      </c>
      <c r="AD3680" s="99">
        <v>0</v>
      </c>
    </row>
    <row r="3681" spans="4:30" hidden="1" outlineLevel="1" x14ac:dyDescent="0.2">
      <c r="D3681" s="86"/>
      <c r="F3681" s="91" t="s">
        <v>201</v>
      </c>
      <c r="G3681" s="86" t="s">
        <v>685</v>
      </c>
      <c r="H3681" s="92">
        <v>0</v>
      </c>
      <c r="I3681" s="99">
        <v>0</v>
      </c>
      <c r="J3681" s="99">
        <v>0</v>
      </c>
      <c r="K3681" s="99">
        <v>0</v>
      </c>
      <c r="L3681" s="99">
        <v>0</v>
      </c>
      <c r="M3681" s="99">
        <v>0</v>
      </c>
      <c r="N3681" s="99">
        <v>0</v>
      </c>
      <c r="O3681" s="99">
        <v>0</v>
      </c>
      <c r="P3681" s="99">
        <v>0</v>
      </c>
      <c r="Q3681" s="99">
        <v>0</v>
      </c>
      <c r="R3681" s="99">
        <v>0</v>
      </c>
      <c r="S3681" s="99">
        <v>0</v>
      </c>
      <c r="T3681" s="99">
        <v>0</v>
      </c>
      <c r="U3681" s="99">
        <v>0</v>
      </c>
      <c r="V3681" s="99">
        <v>0</v>
      </c>
      <c r="W3681" s="99">
        <v>0</v>
      </c>
      <c r="X3681" s="99">
        <v>0</v>
      </c>
      <c r="Y3681" s="99">
        <v>0</v>
      </c>
      <c r="Z3681" s="99">
        <v>0</v>
      </c>
      <c r="AA3681" s="99">
        <v>0</v>
      </c>
      <c r="AB3681" s="99">
        <v>0</v>
      </c>
      <c r="AC3681" s="99">
        <v>0</v>
      </c>
      <c r="AD3681" s="99">
        <v>0</v>
      </c>
    </row>
    <row r="3682" spans="4:30" hidden="1" outlineLevel="1" x14ac:dyDescent="0.2">
      <c r="D3682" s="86"/>
      <c r="F3682" s="91" t="s">
        <v>201</v>
      </c>
      <c r="G3682" s="86" t="s">
        <v>684</v>
      </c>
      <c r="H3682" s="92">
        <v>0</v>
      </c>
      <c r="I3682" s="99">
        <v>0</v>
      </c>
      <c r="J3682" s="99">
        <v>0</v>
      </c>
      <c r="K3682" s="99">
        <v>0</v>
      </c>
      <c r="L3682" s="99">
        <v>0</v>
      </c>
      <c r="M3682" s="99">
        <v>0</v>
      </c>
      <c r="N3682" s="99">
        <v>0</v>
      </c>
      <c r="O3682" s="99">
        <v>0</v>
      </c>
      <c r="P3682" s="99">
        <v>0</v>
      </c>
      <c r="Q3682" s="99">
        <v>0</v>
      </c>
      <c r="R3682" s="99">
        <v>0</v>
      </c>
      <c r="S3682" s="99">
        <v>0</v>
      </c>
      <c r="T3682" s="99">
        <v>0</v>
      </c>
      <c r="U3682" s="99">
        <v>0</v>
      </c>
      <c r="V3682" s="99">
        <v>0</v>
      </c>
      <c r="W3682" s="99">
        <v>0</v>
      </c>
      <c r="X3682" s="99">
        <v>0</v>
      </c>
      <c r="Y3682" s="99">
        <v>0</v>
      </c>
      <c r="Z3682" s="99">
        <v>0</v>
      </c>
      <c r="AA3682" s="99">
        <v>0</v>
      </c>
      <c r="AB3682" s="99">
        <v>0</v>
      </c>
      <c r="AC3682" s="99">
        <v>0</v>
      </c>
      <c r="AD3682" s="99">
        <v>0</v>
      </c>
    </row>
    <row r="3683" spans="4:30" hidden="1" outlineLevel="1" x14ac:dyDescent="0.2">
      <c r="D3683" s="86"/>
      <c r="F3683" s="91" t="s">
        <v>201</v>
      </c>
      <c r="G3683" s="86" t="s">
        <v>683</v>
      </c>
      <c r="H3683" s="92">
        <v>0</v>
      </c>
      <c r="I3683" s="99">
        <v>0</v>
      </c>
      <c r="J3683" s="99">
        <v>0</v>
      </c>
      <c r="K3683" s="99">
        <v>0</v>
      </c>
      <c r="L3683" s="99">
        <v>0</v>
      </c>
      <c r="M3683" s="99">
        <v>0</v>
      </c>
      <c r="N3683" s="99">
        <v>0</v>
      </c>
      <c r="O3683" s="99">
        <v>0</v>
      </c>
      <c r="P3683" s="99">
        <v>0</v>
      </c>
      <c r="Q3683" s="99">
        <v>0</v>
      </c>
      <c r="R3683" s="99">
        <v>0</v>
      </c>
      <c r="S3683" s="99">
        <v>0</v>
      </c>
      <c r="T3683" s="99">
        <v>0</v>
      </c>
      <c r="U3683" s="99">
        <v>0</v>
      </c>
      <c r="V3683" s="99">
        <v>0</v>
      </c>
      <c r="W3683" s="99">
        <v>0</v>
      </c>
      <c r="X3683" s="99">
        <v>0</v>
      </c>
      <c r="Y3683" s="99">
        <v>0</v>
      </c>
      <c r="Z3683" s="99">
        <v>0</v>
      </c>
      <c r="AA3683" s="99">
        <v>0</v>
      </c>
      <c r="AB3683" s="99">
        <v>0</v>
      </c>
      <c r="AC3683" s="99">
        <v>0</v>
      </c>
      <c r="AD3683" s="99">
        <v>0</v>
      </c>
    </row>
    <row r="3684" spans="4:30" hidden="1" outlineLevel="1" x14ac:dyDescent="0.2">
      <c r="D3684" s="86"/>
      <c r="F3684" s="91" t="s">
        <v>201</v>
      </c>
      <c r="G3684" s="86" t="s">
        <v>682</v>
      </c>
      <c r="H3684" s="92">
        <v>0</v>
      </c>
      <c r="I3684" s="99">
        <v>0</v>
      </c>
      <c r="J3684" s="99">
        <v>0</v>
      </c>
      <c r="K3684" s="99">
        <v>0</v>
      </c>
      <c r="L3684" s="99">
        <v>0</v>
      </c>
      <c r="M3684" s="99">
        <v>0</v>
      </c>
      <c r="N3684" s="99">
        <v>0</v>
      </c>
      <c r="O3684" s="99">
        <v>0</v>
      </c>
      <c r="P3684" s="99">
        <v>0</v>
      </c>
      <c r="Q3684" s="99">
        <v>0</v>
      </c>
      <c r="R3684" s="99">
        <v>0</v>
      </c>
      <c r="S3684" s="99">
        <v>0</v>
      </c>
      <c r="T3684" s="99">
        <v>0</v>
      </c>
      <c r="U3684" s="99">
        <v>0</v>
      </c>
      <c r="V3684" s="99">
        <v>0</v>
      </c>
      <c r="W3684" s="99">
        <v>0</v>
      </c>
      <c r="X3684" s="99">
        <v>0</v>
      </c>
      <c r="Y3684" s="99">
        <v>0</v>
      </c>
      <c r="Z3684" s="99">
        <v>0</v>
      </c>
      <c r="AA3684" s="99">
        <v>0</v>
      </c>
      <c r="AB3684" s="99">
        <v>0</v>
      </c>
      <c r="AC3684" s="99">
        <v>0</v>
      </c>
      <c r="AD3684" s="99">
        <v>0</v>
      </c>
    </row>
    <row r="3685" spans="4:30" hidden="1" outlineLevel="1" x14ac:dyDescent="0.2">
      <c r="D3685" s="86"/>
      <c r="F3685" s="91" t="s">
        <v>201</v>
      </c>
      <c r="G3685" s="86" t="s">
        <v>681</v>
      </c>
      <c r="H3685" s="92">
        <v>0</v>
      </c>
      <c r="I3685" s="99">
        <v>0</v>
      </c>
      <c r="J3685" s="99">
        <v>0</v>
      </c>
      <c r="K3685" s="99">
        <v>0</v>
      </c>
      <c r="L3685" s="99">
        <v>0</v>
      </c>
      <c r="M3685" s="99">
        <v>0</v>
      </c>
      <c r="N3685" s="99">
        <v>0</v>
      </c>
      <c r="O3685" s="99">
        <v>0</v>
      </c>
      <c r="P3685" s="99">
        <v>0</v>
      </c>
      <c r="Q3685" s="99">
        <v>0</v>
      </c>
      <c r="R3685" s="99">
        <v>0</v>
      </c>
      <c r="S3685" s="99">
        <v>0</v>
      </c>
      <c r="T3685" s="99">
        <v>0</v>
      </c>
      <c r="U3685" s="99">
        <v>0</v>
      </c>
      <c r="V3685" s="99">
        <v>0</v>
      </c>
      <c r="W3685" s="99">
        <v>0</v>
      </c>
      <c r="X3685" s="99">
        <v>0</v>
      </c>
      <c r="Y3685" s="99">
        <v>0</v>
      </c>
      <c r="Z3685" s="99">
        <v>0</v>
      </c>
      <c r="AA3685" s="99">
        <v>0</v>
      </c>
      <c r="AB3685" s="99">
        <v>0</v>
      </c>
      <c r="AC3685" s="99">
        <v>0</v>
      </c>
      <c r="AD3685" s="99">
        <v>0</v>
      </c>
    </row>
    <row r="3686" spans="4:30" collapsed="1" x14ac:dyDescent="0.2">
      <c r="D3686" s="86" t="s">
        <v>297</v>
      </c>
      <c r="E3686" s="104">
        <v>-2613895</v>
      </c>
      <c r="F3686" s="102" t="s">
        <v>201</v>
      </c>
      <c r="G3686" s="86" t="s">
        <v>679</v>
      </c>
      <c r="H3686" s="92">
        <v>-2613895</v>
      </c>
      <c r="I3686" s="99">
        <v>-1287560.2158403392</v>
      </c>
      <c r="J3686" s="99">
        <v>-63648.702210026458</v>
      </c>
      <c r="K3686" s="99">
        <v>-233141.54843822162</v>
      </c>
      <c r="L3686" s="99">
        <v>-7338.4681996088339</v>
      </c>
      <c r="M3686" s="99">
        <v>-688.17806589103611</v>
      </c>
      <c r="N3686" s="99">
        <v>-241168.1947037215</v>
      </c>
      <c r="O3686" s="99">
        <v>-177223.8444902089</v>
      </c>
      <c r="P3686" s="99">
        <v>-33021.965458823877</v>
      </c>
      <c r="Q3686" s="99">
        <v>-14922.011321829812</v>
      </c>
      <c r="R3686" s="99">
        <v>-671.02616918450542</v>
      </c>
      <c r="S3686" s="99">
        <v>-225838.8474400471</v>
      </c>
      <c r="T3686" s="99">
        <v>-6190.8828183465921</v>
      </c>
      <c r="U3686" s="99">
        <v>-101312.74250821795</v>
      </c>
      <c r="V3686" s="99">
        <v>-535440.69088636735</v>
      </c>
      <c r="W3686" s="99">
        <v>-96691.714238749439</v>
      </c>
      <c r="X3686" s="99">
        <v>-739636.03045168135</v>
      </c>
      <c r="Y3686" s="99">
        <v>-54425.161424054604</v>
      </c>
      <c r="Z3686" s="99">
        <v>-911.60065007247783</v>
      </c>
      <c r="AA3686" s="99">
        <v>-55336.76207412708</v>
      </c>
      <c r="AB3686" s="99">
        <v>-706.24728005676786</v>
      </c>
      <c r="AC3686" s="99">
        <v>0</v>
      </c>
      <c r="AD3686" s="99">
        <v>0</v>
      </c>
    </row>
    <row r="3687" spans="4:30" hidden="1" outlineLevel="1" x14ac:dyDescent="0.2">
      <c r="D3687" s="86"/>
      <c r="F3687" s="91" t="s">
        <v>270</v>
      </c>
      <c r="G3687" s="86" t="s">
        <v>687</v>
      </c>
      <c r="H3687" s="92">
        <v>-112915.20937899723</v>
      </c>
      <c r="I3687" s="99">
        <v>-49322.027819571005</v>
      </c>
      <c r="J3687" s="99">
        <v>-3506.4369223750919</v>
      </c>
      <c r="K3687" s="99">
        <v>-11879.469329742244</v>
      </c>
      <c r="L3687" s="99">
        <v>-344.28394809594312</v>
      </c>
      <c r="M3687" s="99">
        <v>-33.816325578216052</v>
      </c>
      <c r="N3687" s="99">
        <v>-12257.569603416403</v>
      </c>
      <c r="O3687" s="99">
        <v>-9075.1051360313159</v>
      </c>
      <c r="P3687" s="99">
        <v>-1762.512831060594</v>
      </c>
      <c r="Q3687" s="99">
        <v>-746.48981505665779</v>
      </c>
      <c r="R3687" s="99">
        <v>-32.488462755046548</v>
      </c>
      <c r="S3687" s="99">
        <v>-11616.596244903614</v>
      </c>
      <c r="T3687" s="99">
        <v>-260.66409386768584</v>
      </c>
      <c r="U3687" s="99">
        <v>-4604.7335887195777</v>
      </c>
      <c r="V3687" s="99">
        <v>-24761.497518020969</v>
      </c>
      <c r="W3687" s="99">
        <v>-3934.8494017932794</v>
      </c>
      <c r="X3687" s="99">
        <v>-33561.744602401515</v>
      </c>
      <c r="Y3687" s="99">
        <v>-2570.3983777472167</v>
      </c>
      <c r="Z3687" s="99">
        <v>-40.214854480686604</v>
      </c>
      <c r="AA3687" s="99">
        <v>-2610.6132322279032</v>
      </c>
      <c r="AB3687" s="99">
        <v>-40.220954101686061</v>
      </c>
      <c r="AC3687" s="99">
        <v>0</v>
      </c>
      <c r="AD3687" s="99">
        <v>0</v>
      </c>
    </row>
    <row r="3688" spans="4:30" hidden="1" outlineLevel="1" x14ac:dyDescent="0.2">
      <c r="D3688" s="86"/>
      <c r="F3688" s="91" t="s">
        <v>270</v>
      </c>
      <c r="G3688" s="86" t="s">
        <v>686</v>
      </c>
      <c r="H3688" s="92">
        <v>-19403.940929912173</v>
      </c>
      <c r="I3688" s="99">
        <v>-6398.4165909937838</v>
      </c>
      <c r="J3688" s="99">
        <v>-827.10204704501962</v>
      </c>
      <c r="K3688" s="99">
        <v>-2588.7114870175669</v>
      </c>
      <c r="L3688" s="99">
        <v>-74.278975459074474</v>
      </c>
      <c r="M3688" s="99">
        <v>-18.176229316493906</v>
      </c>
      <c r="N3688" s="99">
        <v>-2681.1666917931352</v>
      </c>
      <c r="O3688" s="99">
        <v>-1964.9708953524948</v>
      </c>
      <c r="P3688" s="99">
        <v>-391.65073900570462</v>
      </c>
      <c r="Q3688" s="99">
        <v>-158.31981960632578</v>
      </c>
      <c r="R3688" s="99">
        <v>-6.6668596893152943</v>
      </c>
      <c r="S3688" s="99">
        <v>-2521.6083136538409</v>
      </c>
      <c r="T3688" s="99">
        <v>-43.593512597040736</v>
      </c>
      <c r="U3688" s="99">
        <v>-891.64031958291878</v>
      </c>
      <c r="V3688" s="99">
        <v>-4850.7901825193958</v>
      </c>
      <c r="W3688" s="99">
        <v>-659.78017998432881</v>
      </c>
      <c r="X3688" s="99">
        <v>-6445.8041946836847</v>
      </c>
      <c r="Y3688" s="99">
        <v>-512.80451184153753</v>
      </c>
      <c r="Z3688" s="99">
        <v>-7.2586653425232477</v>
      </c>
      <c r="AA3688" s="99">
        <v>-520.06317718406081</v>
      </c>
      <c r="AB3688" s="99">
        <v>-9.7799145586434513</v>
      </c>
      <c r="AC3688" s="99">
        <v>0</v>
      </c>
      <c r="AD3688" s="99">
        <v>0</v>
      </c>
    </row>
    <row r="3689" spans="4:30" hidden="1" outlineLevel="1" x14ac:dyDescent="0.2">
      <c r="D3689" s="86"/>
      <c r="F3689" s="91" t="s">
        <v>270</v>
      </c>
      <c r="G3689" s="86" t="s">
        <v>685</v>
      </c>
      <c r="H3689" s="92">
        <v>-4379.5451734006592</v>
      </c>
      <c r="I3689" s="99">
        <v>-1450.58517423995</v>
      </c>
      <c r="J3689" s="99">
        <v>-173.28804934716726</v>
      </c>
      <c r="K3689" s="99">
        <v>-542.04693880482489</v>
      </c>
      <c r="L3689" s="99">
        <v>-15.29045758545659</v>
      </c>
      <c r="M3689" s="99">
        <v>-5.6422085008795628</v>
      </c>
      <c r="N3689" s="99">
        <v>-562.97960489116099</v>
      </c>
      <c r="O3689" s="99">
        <v>-409.06688256434012</v>
      </c>
      <c r="P3689" s="99">
        <v>-81.078392951528869</v>
      </c>
      <c r="Q3689" s="99">
        <v>-43.299961705426753</v>
      </c>
      <c r="R3689" s="99">
        <v>0</v>
      </c>
      <c r="S3689" s="99">
        <v>-533.44523722129577</v>
      </c>
      <c r="T3689" s="99">
        <v>-9.2798857866422786</v>
      </c>
      <c r="U3689" s="99">
        <v>-187.49703431982093</v>
      </c>
      <c r="V3689" s="99">
        <v>-1343.0345066108127</v>
      </c>
      <c r="W3689" s="99">
        <v>0</v>
      </c>
      <c r="X3689" s="99">
        <v>-1539.8114267172759</v>
      </c>
      <c r="Y3689" s="99">
        <v>-105.37754691644091</v>
      </c>
      <c r="Z3689" s="99">
        <v>-1.4971500500462578</v>
      </c>
      <c r="AA3689" s="99">
        <v>-106.87469696648716</v>
      </c>
      <c r="AB3689" s="99">
        <v>-2.0376725281777444</v>
      </c>
      <c r="AC3689" s="99">
        <v>-8.6143923160366302</v>
      </c>
      <c r="AD3689" s="99">
        <v>-1.9089191731076314</v>
      </c>
    </row>
    <row r="3690" spans="4:30" hidden="1" outlineLevel="1" x14ac:dyDescent="0.2">
      <c r="D3690" s="86"/>
      <c r="F3690" s="91" t="s">
        <v>270</v>
      </c>
      <c r="G3690" s="86" t="s">
        <v>684</v>
      </c>
      <c r="H3690" s="92">
        <v>-40276.188896168824</v>
      </c>
      <c r="I3690" s="99">
        <v>-23343.476380200893</v>
      </c>
      <c r="J3690" s="99">
        <v>-1802.7398775256047</v>
      </c>
      <c r="K3690" s="99">
        <v>-5930.5301492981735</v>
      </c>
      <c r="L3690" s="99">
        <v>-168.73665574393357</v>
      </c>
      <c r="M3690" s="99">
        <v>0</v>
      </c>
      <c r="N3690" s="99">
        <v>-6099.2668050421071</v>
      </c>
      <c r="O3690" s="99">
        <v>-4460.247848278299</v>
      </c>
      <c r="P3690" s="99">
        <v>-871.16602276704191</v>
      </c>
      <c r="Q3690" s="99">
        <v>0</v>
      </c>
      <c r="R3690" s="99">
        <v>0</v>
      </c>
      <c r="S3690" s="99">
        <v>-5331.4138710453408</v>
      </c>
      <c r="T3690" s="99">
        <v>-123.26556473046053</v>
      </c>
      <c r="U3690" s="99">
        <v>-2217.5365734414422</v>
      </c>
      <c r="V3690" s="99">
        <v>0</v>
      </c>
      <c r="W3690" s="99">
        <v>0</v>
      </c>
      <c r="X3690" s="99">
        <v>-2340.8021381719027</v>
      </c>
      <c r="Y3690" s="99">
        <v>-1216.3430762128025</v>
      </c>
      <c r="Z3690" s="99">
        <v>-18.525138660967187</v>
      </c>
      <c r="AA3690" s="99">
        <v>-1234.8682148737698</v>
      </c>
      <c r="AB3690" s="99">
        <v>-20.853333963025658</v>
      </c>
      <c r="AC3690" s="99">
        <v>-84.562971913366809</v>
      </c>
      <c r="AD3690" s="99">
        <v>-18.205303432804527</v>
      </c>
    </row>
    <row r="3691" spans="4:30" hidden="1" outlineLevel="1" x14ac:dyDescent="0.2">
      <c r="D3691" s="86"/>
      <c r="F3691" s="91" t="s">
        <v>270</v>
      </c>
      <c r="G3691" s="86" t="s">
        <v>683</v>
      </c>
      <c r="H3691" s="92">
        <v>-17984.130209375082</v>
      </c>
      <c r="I3691" s="99">
        <v>-11716.117601419173</v>
      </c>
      <c r="J3691" s="99">
        <v>-975.75533583538152</v>
      </c>
      <c r="K3691" s="99">
        <v>-2646.7273964576034</v>
      </c>
      <c r="L3691" s="99">
        <v>0</v>
      </c>
      <c r="M3691" s="99">
        <v>0</v>
      </c>
      <c r="N3691" s="99">
        <v>-2646.7273964576034</v>
      </c>
      <c r="O3691" s="99">
        <v>-1690.3080422640746</v>
      </c>
      <c r="P3691" s="99">
        <v>0</v>
      </c>
      <c r="Q3691" s="99">
        <v>0</v>
      </c>
      <c r="R3691" s="99">
        <v>0</v>
      </c>
      <c r="S3691" s="99">
        <v>-1690.3080422640746</v>
      </c>
      <c r="T3691" s="99">
        <v>-34.607815751080551</v>
      </c>
      <c r="U3691" s="99">
        <v>0</v>
      </c>
      <c r="V3691" s="99">
        <v>0</v>
      </c>
      <c r="W3691" s="99">
        <v>0</v>
      </c>
      <c r="X3691" s="99">
        <v>-34.607815751080551</v>
      </c>
      <c r="Y3691" s="99">
        <v>-559.54513372717724</v>
      </c>
      <c r="Z3691" s="99">
        <v>0</v>
      </c>
      <c r="AA3691" s="99">
        <v>-559.54513372717724</v>
      </c>
      <c r="AB3691" s="99">
        <v>-7.5072137728417188</v>
      </c>
      <c r="AC3691" s="99">
        <v>-303.92769848910041</v>
      </c>
      <c r="AD3691" s="99">
        <v>-49.633971658649351</v>
      </c>
    </row>
    <row r="3692" spans="4:30" hidden="1" outlineLevel="1" x14ac:dyDescent="0.2">
      <c r="D3692" s="86"/>
      <c r="F3692" s="91" t="s">
        <v>270</v>
      </c>
      <c r="G3692" s="86" t="s">
        <v>682</v>
      </c>
      <c r="H3692" s="92">
        <v>-145980.816848363</v>
      </c>
      <c r="I3692" s="99">
        <v>-55671.350225799535</v>
      </c>
      <c r="J3692" s="99">
        <v>-3560.5980293686157</v>
      </c>
      <c r="K3692" s="99">
        <v>-11907.198629571802</v>
      </c>
      <c r="L3692" s="99">
        <v>-347.66250413843113</v>
      </c>
      <c r="M3692" s="99">
        <v>-19.564384545971954</v>
      </c>
      <c r="N3692" s="99">
        <v>-12274.425518256205</v>
      </c>
      <c r="O3692" s="99">
        <v>-10985.465299318192</v>
      </c>
      <c r="P3692" s="99">
        <v>-2074.5730653451728</v>
      </c>
      <c r="Q3692" s="99">
        <v>-915.69659178914083</v>
      </c>
      <c r="R3692" s="99">
        <v>-42.321931560930864</v>
      </c>
      <c r="S3692" s="99">
        <v>-14018.056888013436</v>
      </c>
      <c r="T3692" s="99">
        <v>-412.80826067802809</v>
      </c>
      <c r="U3692" s="99">
        <v>-7131.7121794452078</v>
      </c>
      <c r="V3692" s="99">
        <v>-40906.17846924375</v>
      </c>
      <c r="W3692" s="99">
        <v>-7508.2759535789301</v>
      </c>
      <c r="X3692" s="99">
        <v>-55958.974862945914</v>
      </c>
      <c r="Y3692" s="99">
        <v>-2926.2777010580708</v>
      </c>
      <c r="Z3692" s="99">
        <v>-47.609470774415747</v>
      </c>
      <c r="AA3692" s="99">
        <v>-2973.8871718324867</v>
      </c>
      <c r="AB3692" s="99">
        <v>-53.828264639393936</v>
      </c>
      <c r="AC3692" s="99">
        <v>-1243.0264875048408</v>
      </c>
      <c r="AD3692" s="99">
        <v>-226.66940000256764</v>
      </c>
    </row>
    <row r="3693" spans="4:30" hidden="1" outlineLevel="1" x14ac:dyDescent="0.2">
      <c r="D3693" s="86"/>
      <c r="F3693" s="91" t="s">
        <v>270</v>
      </c>
      <c r="G3693" s="86" t="s">
        <v>681</v>
      </c>
      <c r="H3693" s="92">
        <v>-14369.168563783151</v>
      </c>
      <c r="I3693" s="99">
        <v>-6831.7871061769238</v>
      </c>
      <c r="J3693" s="99">
        <v>-1992.1892503245301</v>
      </c>
      <c r="K3693" s="99">
        <v>-524.13342411774545</v>
      </c>
      <c r="L3693" s="99">
        <v>-127.50873608789662</v>
      </c>
      <c r="M3693" s="99">
        <v>-32.125504291549085</v>
      </c>
      <c r="N3693" s="99">
        <v>-683.76766449719116</v>
      </c>
      <c r="O3693" s="99">
        <v>-130.0084186254621</v>
      </c>
      <c r="P3693" s="99">
        <v>-39.063998196845596</v>
      </c>
      <c r="Q3693" s="99">
        <v>-75.586989555219915</v>
      </c>
      <c r="R3693" s="99">
        <v>-12.708677842721862</v>
      </c>
      <c r="S3693" s="99">
        <v>-257.36808422024944</v>
      </c>
      <c r="T3693" s="99">
        <v>-0.70372814163320352</v>
      </c>
      <c r="U3693" s="99">
        <v>-19.139739090146936</v>
      </c>
      <c r="V3693" s="99">
        <v>-100.53564258422423</v>
      </c>
      <c r="W3693" s="99">
        <v>-15.203485269201565</v>
      </c>
      <c r="X3693" s="99">
        <v>-135.58259508520592</v>
      </c>
      <c r="Y3693" s="99">
        <v>-32.482111450842659</v>
      </c>
      <c r="Z3693" s="99">
        <v>-0.52023657577817717</v>
      </c>
      <c r="AA3693" s="99">
        <v>-33.002348026620837</v>
      </c>
      <c r="AB3693" s="99">
        <v>-0.86546268474317889</v>
      </c>
      <c r="AC3693" s="99">
        <v>-3799.3135530250524</v>
      </c>
      <c r="AD3693" s="99">
        <v>-635.29249974263178</v>
      </c>
    </row>
    <row r="3694" spans="4:30" collapsed="1" x14ac:dyDescent="0.2">
      <c r="D3694" s="86" t="s">
        <v>296</v>
      </c>
      <c r="E3694" s="104">
        <v>-355309</v>
      </c>
      <c r="F3694" s="102" t="s">
        <v>270</v>
      </c>
      <c r="G3694" s="86" t="s">
        <v>679</v>
      </c>
      <c r="H3694" s="92">
        <v>-355309.00000000012</v>
      </c>
      <c r="I3694" s="99">
        <v>-154733.76089840126</v>
      </c>
      <c r="J3694" s="99">
        <v>-12838.109511821405</v>
      </c>
      <c r="K3694" s="99">
        <v>-36018.817355009953</v>
      </c>
      <c r="L3694" s="99">
        <v>-1077.7612771107354</v>
      </c>
      <c r="M3694" s="99">
        <v>-109.32465223311048</v>
      </c>
      <c r="N3694" s="99">
        <v>-37205.903284353801</v>
      </c>
      <c r="O3694" s="99">
        <v>-28715.172522434183</v>
      </c>
      <c r="P3694" s="99">
        <v>-5220.0450493268881</v>
      </c>
      <c r="Q3694" s="99">
        <v>-1939.3931777127707</v>
      </c>
      <c r="R3694" s="99">
        <v>-94.185931848014533</v>
      </c>
      <c r="S3694" s="99">
        <v>-35968.796681321859</v>
      </c>
      <c r="T3694" s="99">
        <v>-884.92286155257148</v>
      </c>
      <c r="U3694" s="99">
        <v>-15052.259434599115</v>
      </c>
      <c r="V3694" s="99">
        <v>-71962.036318979168</v>
      </c>
      <c r="W3694" s="99">
        <v>-12118.109020625741</v>
      </c>
      <c r="X3694" s="99">
        <v>-100017.32763575659</v>
      </c>
      <c r="Y3694" s="99">
        <v>-7923.2284589540868</v>
      </c>
      <c r="Z3694" s="99">
        <v>-115.62551588441724</v>
      </c>
      <c r="AA3694" s="99">
        <v>-8038.8539748385037</v>
      </c>
      <c r="AB3694" s="99">
        <v>-135.09281624851178</v>
      </c>
      <c r="AC3694" s="99">
        <v>-5439.4451032483958</v>
      </c>
      <c r="AD3694" s="99">
        <v>-931.71009400976061</v>
      </c>
    </row>
    <row r="3695" spans="4:30" hidden="1" outlineLevel="1" x14ac:dyDescent="0.2">
      <c r="D3695" s="86"/>
      <c r="F3695" s="91" t="s">
        <v>294</v>
      </c>
      <c r="G3695" s="86" t="s">
        <v>687</v>
      </c>
      <c r="H3695" s="92">
        <v>0</v>
      </c>
      <c r="I3695" s="99">
        <v>0</v>
      </c>
      <c r="J3695" s="99">
        <v>0</v>
      </c>
      <c r="K3695" s="99">
        <v>0</v>
      </c>
      <c r="L3695" s="99">
        <v>0</v>
      </c>
      <c r="M3695" s="99">
        <v>0</v>
      </c>
      <c r="N3695" s="99">
        <v>0</v>
      </c>
      <c r="O3695" s="99">
        <v>0</v>
      </c>
      <c r="P3695" s="99">
        <v>0</v>
      </c>
      <c r="Q3695" s="99">
        <v>0</v>
      </c>
      <c r="R3695" s="99">
        <v>0</v>
      </c>
      <c r="S3695" s="99">
        <v>0</v>
      </c>
      <c r="T3695" s="99">
        <v>0</v>
      </c>
      <c r="U3695" s="99">
        <v>0</v>
      </c>
      <c r="V3695" s="99">
        <v>0</v>
      </c>
      <c r="W3695" s="99">
        <v>0</v>
      </c>
      <c r="X3695" s="99">
        <v>0</v>
      </c>
      <c r="Y3695" s="99">
        <v>0</v>
      </c>
      <c r="Z3695" s="99">
        <v>0</v>
      </c>
      <c r="AA3695" s="99">
        <v>0</v>
      </c>
      <c r="AB3695" s="99">
        <v>0</v>
      </c>
      <c r="AC3695" s="99">
        <v>0</v>
      </c>
      <c r="AD3695" s="99">
        <v>0</v>
      </c>
    </row>
    <row r="3696" spans="4:30" hidden="1" outlineLevel="1" x14ac:dyDescent="0.2">
      <c r="D3696" s="86"/>
      <c r="F3696" s="91" t="s">
        <v>294</v>
      </c>
      <c r="G3696" s="86" t="s">
        <v>686</v>
      </c>
      <c r="H3696" s="92">
        <v>0</v>
      </c>
      <c r="I3696" s="99">
        <v>0</v>
      </c>
      <c r="J3696" s="99">
        <v>0</v>
      </c>
      <c r="K3696" s="99">
        <v>0</v>
      </c>
      <c r="L3696" s="99">
        <v>0</v>
      </c>
      <c r="M3696" s="99">
        <v>0</v>
      </c>
      <c r="N3696" s="99">
        <v>0</v>
      </c>
      <c r="O3696" s="99">
        <v>0</v>
      </c>
      <c r="P3696" s="99">
        <v>0</v>
      </c>
      <c r="Q3696" s="99">
        <v>0</v>
      </c>
      <c r="R3696" s="99">
        <v>0</v>
      </c>
      <c r="S3696" s="99">
        <v>0</v>
      </c>
      <c r="T3696" s="99">
        <v>0</v>
      </c>
      <c r="U3696" s="99">
        <v>0</v>
      </c>
      <c r="V3696" s="99">
        <v>0</v>
      </c>
      <c r="W3696" s="99">
        <v>0</v>
      </c>
      <c r="X3696" s="99">
        <v>0</v>
      </c>
      <c r="Y3696" s="99">
        <v>0</v>
      </c>
      <c r="Z3696" s="99">
        <v>0</v>
      </c>
      <c r="AA3696" s="99">
        <v>0</v>
      </c>
      <c r="AB3696" s="99">
        <v>0</v>
      </c>
      <c r="AC3696" s="99">
        <v>0</v>
      </c>
      <c r="AD3696" s="99">
        <v>0</v>
      </c>
    </row>
    <row r="3697" spans="4:30" hidden="1" outlineLevel="1" x14ac:dyDescent="0.2">
      <c r="D3697" s="86"/>
      <c r="F3697" s="91" t="s">
        <v>294</v>
      </c>
      <c r="G3697" s="86" t="s">
        <v>685</v>
      </c>
      <c r="H3697" s="92">
        <v>0</v>
      </c>
      <c r="I3697" s="99">
        <v>0</v>
      </c>
      <c r="J3697" s="99">
        <v>0</v>
      </c>
      <c r="K3697" s="99">
        <v>0</v>
      </c>
      <c r="L3697" s="99">
        <v>0</v>
      </c>
      <c r="M3697" s="99">
        <v>0</v>
      </c>
      <c r="N3697" s="99">
        <v>0</v>
      </c>
      <c r="O3697" s="99">
        <v>0</v>
      </c>
      <c r="P3697" s="99">
        <v>0</v>
      </c>
      <c r="Q3697" s="99">
        <v>0</v>
      </c>
      <c r="R3697" s="99">
        <v>0</v>
      </c>
      <c r="S3697" s="99">
        <v>0</v>
      </c>
      <c r="T3697" s="99">
        <v>0</v>
      </c>
      <c r="U3697" s="99">
        <v>0</v>
      </c>
      <c r="V3697" s="99">
        <v>0</v>
      </c>
      <c r="W3697" s="99">
        <v>0</v>
      </c>
      <c r="X3697" s="99">
        <v>0</v>
      </c>
      <c r="Y3697" s="99">
        <v>0</v>
      </c>
      <c r="Z3697" s="99">
        <v>0</v>
      </c>
      <c r="AA3697" s="99">
        <v>0</v>
      </c>
      <c r="AB3697" s="99">
        <v>0</v>
      </c>
      <c r="AC3697" s="99">
        <v>0</v>
      </c>
      <c r="AD3697" s="99">
        <v>0</v>
      </c>
    </row>
    <row r="3698" spans="4:30" hidden="1" outlineLevel="1" x14ac:dyDescent="0.2">
      <c r="D3698" s="86"/>
      <c r="F3698" s="91" t="s">
        <v>294</v>
      </c>
      <c r="G3698" s="86" t="s">
        <v>684</v>
      </c>
      <c r="H3698" s="92">
        <v>0</v>
      </c>
      <c r="I3698" s="99">
        <v>0</v>
      </c>
      <c r="J3698" s="99">
        <v>0</v>
      </c>
      <c r="K3698" s="99">
        <v>0</v>
      </c>
      <c r="L3698" s="99">
        <v>0</v>
      </c>
      <c r="M3698" s="99">
        <v>0</v>
      </c>
      <c r="N3698" s="99">
        <v>0</v>
      </c>
      <c r="O3698" s="99">
        <v>0</v>
      </c>
      <c r="P3698" s="99">
        <v>0</v>
      </c>
      <c r="Q3698" s="99">
        <v>0</v>
      </c>
      <c r="R3698" s="99">
        <v>0</v>
      </c>
      <c r="S3698" s="99">
        <v>0</v>
      </c>
      <c r="T3698" s="99">
        <v>0</v>
      </c>
      <c r="U3698" s="99">
        <v>0</v>
      </c>
      <c r="V3698" s="99">
        <v>0</v>
      </c>
      <c r="W3698" s="99">
        <v>0</v>
      </c>
      <c r="X3698" s="99">
        <v>0</v>
      </c>
      <c r="Y3698" s="99">
        <v>0</v>
      </c>
      <c r="Z3698" s="99">
        <v>0</v>
      </c>
      <c r="AA3698" s="99">
        <v>0</v>
      </c>
      <c r="AB3698" s="99">
        <v>0</v>
      </c>
      <c r="AC3698" s="99">
        <v>0</v>
      </c>
      <c r="AD3698" s="99">
        <v>0</v>
      </c>
    </row>
    <row r="3699" spans="4:30" hidden="1" outlineLevel="1" x14ac:dyDescent="0.2">
      <c r="D3699" s="86"/>
      <c r="F3699" s="91" t="s">
        <v>294</v>
      </c>
      <c r="G3699" s="86" t="s">
        <v>683</v>
      </c>
      <c r="H3699" s="92">
        <v>0</v>
      </c>
      <c r="I3699" s="99">
        <v>0</v>
      </c>
      <c r="J3699" s="99">
        <v>0</v>
      </c>
      <c r="K3699" s="99">
        <v>0</v>
      </c>
      <c r="L3699" s="99">
        <v>0</v>
      </c>
      <c r="M3699" s="99">
        <v>0</v>
      </c>
      <c r="N3699" s="99">
        <v>0</v>
      </c>
      <c r="O3699" s="99">
        <v>0</v>
      </c>
      <c r="P3699" s="99">
        <v>0</v>
      </c>
      <c r="Q3699" s="99">
        <v>0</v>
      </c>
      <c r="R3699" s="99">
        <v>0</v>
      </c>
      <c r="S3699" s="99">
        <v>0</v>
      </c>
      <c r="T3699" s="99">
        <v>0</v>
      </c>
      <c r="U3699" s="99">
        <v>0</v>
      </c>
      <c r="V3699" s="99">
        <v>0</v>
      </c>
      <c r="W3699" s="99">
        <v>0</v>
      </c>
      <c r="X3699" s="99">
        <v>0</v>
      </c>
      <c r="Y3699" s="99">
        <v>0</v>
      </c>
      <c r="Z3699" s="99">
        <v>0</v>
      </c>
      <c r="AA3699" s="99">
        <v>0</v>
      </c>
      <c r="AB3699" s="99">
        <v>0</v>
      </c>
      <c r="AC3699" s="99">
        <v>0</v>
      </c>
      <c r="AD3699" s="99">
        <v>0</v>
      </c>
    </row>
    <row r="3700" spans="4:30" hidden="1" outlineLevel="1" x14ac:dyDescent="0.2">
      <c r="D3700" s="86"/>
      <c r="F3700" s="91" t="s">
        <v>294</v>
      </c>
      <c r="G3700" s="86" t="s">
        <v>682</v>
      </c>
      <c r="H3700" s="92">
        <v>835034.99999999988</v>
      </c>
      <c r="I3700" s="99">
        <v>287921.25099551521</v>
      </c>
      <c r="J3700" s="99">
        <v>19666.475981667543</v>
      </c>
      <c r="K3700" s="99">
        <v>65922.652967098387</v>
      </c>
      <c r="L3700" s="99">
        <v>2395.6529958309006</v>
      </c>
      <c r="M3700" s="99">
        <v>278.83359179656668</v>
      </c>
      <c r="N3700" s="99">
        <v>68597.139554725843</v>
      </c>
      <c r="O3700" s="99">
        <v>59229.72040653295</v>
      </c>
      <c r="P3700" s="99">
        <v>11177.614236995791</v>
      </c>
      <c r="Q3700" s="99">
        <v>5321.4603590544102</v>
      </c>
      <c r="R3700" s="99">
        <v>250.02387516908087</v>
      </c>
      <c r="S3700" s="99">
        <v>75978.81887775223</v>
      </c>
      <c r="T3700" s="99">
        <v>2297.8296493401449</v>
      </c>
      <c r="U3700" s="99">
        <v>42957.973928180021</v>
      </c>
      <c r="V3700" s="99">
        <v>264141.47003825195</v>
      </c>
      <c r="W3700" s="99">
        <v>49173.554495879107</v>
      </c>
      <c r="X3700" s="99">
        <v>358570.82811165124</v>
      </c>
      <c r="Y3700" s="99">
        <v>16304.817439240431</v>
      </c>
      <c r="Z3700" s="99">
        <v>274.75761902611856</v>
      </c>
      <c r="AA3700" s="99">
        <v>16579.57505826655</v>
      </c>
      <c r="AB3700" s="99">
        <v>294.95221138879344</v>
      </c>
      <c r="AC3700" s="99">
        <v>6166.9468016880519</v>
      </c>
      <c r="AD3700" s="99">
        <v>1259.0124073445638</v>
      </c>
    </row>
    <row r="3701" spans="4:30" hidden="1" outlineLevel="1" x14ac:dyDescent="0.2">
      <c r="D3701" s="86"/>
      <c r="F3701" s="91" t="s">
        <v>294</v>
      </c>
      <c r="G3701" s="86" t="s">
        <v>681</v>
      </c>
      <c r="H3701" s="92">
        <v>0</v>
      </c>
      <c r="I3701" s="99">
        <v>0</v>
      </c>
      <c r="J3701" s="99">
        <v>0</v>
      </c>
      <c r="K3701" s="99">
        <v>0</v>
      </c>
      <c r="L3701" s="99">
        <v>0</v>
      </c>
      <c r="M3701" s="99">
        <v>0</v>
      </c>
      <c r="N3701" s="99">
        <v>0</v>
      </c>
      <c r="O3701" s="99">
        <v>0</v>
      </c>
      <c r="P3701" s="99">
        <v>0</v>
      </c>
      <c r="Q3701" s="99">
        <v>0</v>
      </c>
      <c r="R3701" s="99">
        <v>0</v>
      </c>
      <c r="S3701" s="99">
        <v>0</v>
      </c>
      <c r="T3701" s="99">
        <v>0</v>
      </c>
      <c r="U3701" s="99">
        <v>0</v>
      </c>
      <c r="V3701" s="99">
        <v>0</v>
      </c>
      <c r="W3701" s="99">
        <v>0</v>
      </c>
      <c r="X3701" s="99">
        <v>0</v>
      </c>
      <c r="Y3701" s="99">
        <v>0</v>
      </c>
      <c r="Z3701" s="99">
        <v>0</v>
      </c>
      <c r="AA3701" s="99">
        <v>0</v>
      </c>
      <c r="AB3701" s="99">
        <v>0</v>
      </c>
      <c r="AC3701" s="99">
        <v>0</v>
      </c>
      <c r="AD3701" s="99">
        <v>0</v>
      </c>
    </row>
    <row r="3702" spans="4:30" collapsed="1" x14ac:dyDescent="0.2">
      <c r="D3702" s="86" t="s">
        <v>295</v>
      </c>
      <c r="E3702" s="104">
        <v>835035</v>
      </c>
      <c r="F3702" s="102" t="s">
        <v>294</v>
      </c>
      <c r="G3702" s="86" t="s">
        <v>679</v>
      </c>
      <c r="H3702" s="92">
        <v>835034.99999999988</v>
      </c>
      <c r="I3702" s="99">
        <v>287921.25099551521</v>
      </c>
      <c r="J3702" s="99">
        <v>19666.475981667543</v>
      </c>
      <c r="K3702" s="99">
        <v>65922.652967098387</v>
      </c>
      <c r="L3702" s="99">
        <v>2395.6529958309006</v>
      </c>
      <c r="M3702" s="99">
        <v>278.83359179656668</v>
      </c>
      <c r="N3702" s="99">
        <v>68597.139554725843</v>
      </c>
      <c r="O3702" s="99">
        <v>59229.72040653295</v>
      </c>
      <c r="P3702" s="99">
        <v>11177.614236995791</v>
      </c>
      <c r="Q3702" s="99">
        <v>5321.4603590544102</v>
      </c>
      <c r="R3702" s="99">
        <v>250.02387516908087</v>
      </c>
      <c r="S3702" s="99">
        <v>75978.81887775223</v>
      </c>
      <c r="T3702" s="99">
        <v>2297.8296493401449</v>
      </c>
      <c r="U3702" s="99">
        <v>42957.973928180021</v>
      </c>
      <c r="V3702" s="99">
        <v>264141.47003825195</v>
      </c>
      <c r="W3702" s="99">
        <v>49173.554495879107</v>
      </c>
      <c r="X3702" s="99">
        <v>358570.82811165124</v>
      </c>
      <c r="Y3702" s="99">
        <v>16304.817439240431</v>
      </c>
      <c r="Z3702" s="99">
        <v>274.75761902611856</v>
      </c>
      <c r="AA3702" s="99">
        <v>16579.57505826655</v>
      </c>
      <c r="AB3702" s="99">
        <v>294.95221138879344</v>
      </c>
      <c r="AC3702" s="99">
        <v>6166.9468016880519</v>
      </c>
      <c r="AD3702" s="99">
        <v>1259.0124073445638</v>
      </c>
    </row>
    <row r="3703" spans="4:30" hidden="1" outlineLevel="1" x14ac:dyDescent="0.2">
      <c r="D3703" s="86"/>
      <c r="F3703" s="91" t="s">
        <v>209</v>
      </c>
      <c r="G3703" s="86" t="s">
        <v>687</v>
      </c>
      <c r="H3703" s="92">
        <v>-5234.3826744500047</v>
      </c>
      <c r="I3703" s="99">
        <v>-2578.3678709763708</v>
      </c>
      <c r="J3703" s="99">
        <v>-127.45793694826698</v>
      </c>
      <c r="K3703" s="99">
        <v>-466.87111832704602</v>
      </c>
      <c r="L3703" s="99">
        <v>-14.695445226772616</v>
      </c>
      <c r="M3703" s="99">
        <v>-1.3780918304050291</v>
      </c>
      <c r="N3703" s="99">
        <v>-482.94465538422367</v>
      </c>
      <c r="O3703" s="99">
        <v>-354.89467675594142</v>
      </c>
      <c r="P3703" s="99">
        <v>-66.127217762746483</v>
      </c>
      <c r="Q3703" s="99">
        <v>-29.881658418158647</v>
      </c>
      <c r="R3703" s="99">
        <v>-1.3437447770786253</v>
      </c>
      <c r="S3703" s="99">
        <v>-452.24729771392509</v>
      </c>
      <c r="T3703" s="99">
        <v>-12.397380064579341</v>
      </c>
      <c r="U3703" s="99">
        <v>-202.88101246837789</v>
      </c>
      <c r="V3703" s="99">
        <v>-1072.2318515361721</v>
      </c>
      <c r="W3703" s="99">
        <v>-193.62730093373335</v>
      </c>
      <c r="X3703" s="99">
        <v>-1481.1375450028627</v>
      </c>
      <c r="Y3703" s="99">
        <v>-108.98759208469208</v>
      </c>
      <c r="Z3703" s="99">
        <v>-1.825500507387152</v>
      </c>
      <c r="AA3703" s="99">
        <v>-110.81309259207923</v>
      </c>
      <c r="AB3703" s="99">
        <v>-1.4142758322758131</v>
      </c>
      <c r="AC3703" s="99">
        <v>0</v>
      </c>
      <c r="AD3703" s="99">
        <v>0</v>
      </c>
    </row>
    <row r="3704" spans="4:30" hidden="1" outlineLevel="1" x14ac:dyDescent="0.2">
      <c r="D3704" s="86"/>
      <c r="F3704" s="91" t="s">
        <v>209</v>
      </c>
      <c r="G3704" s="86" t="s">
        <v>686</v>
      </c>
      <c r="H3704" s="92">
        <v>-19.125482431099751</v>
      </c>
      <c r="I3704" s="99">
        <v>-9.4208873298420261</v>
      </c>
      <c r="J3704" s="99">
        <v>-0.46570812365460806</v>
      </c>
      <c r="K3704" s="99">
        <v>-1.7058621668485545</v>
      </c>
      <c r="L3704" s="99">
        <v>-5.369448452321271E-2</v>
      </c>
      <c r="M3704" s="99">
        <v>-5.0352969452358383E-3</v>
      </c>
      <c r="N3704" s="99">
        <v>-1.7645919483170032</v>
      </c>
      <c r="O3704" s="99">
        <v>-1.2967206120251376</v>
      </c>
      <c r="P3704" s="99">
        <v>-0.24161682861137093</v>
      </c>
      <c r="Q3704" s="99">
        <v>-0.10918214594401375</v>
      </c>
      <c r="R3704" s="99">
        <v>-4.9097990583196489E-3</v>
      </c>
      <c r="S3704" s="99">
        <v>-1.6524293856388417</v>
      </c>
      <c r="T3704" s="99">
        <v>-4.5297772318813552E-2</v>
      </c>
      <c r="U3704" s="99">
        <v>-0.74129032607945489</v>
      </c>
      <c r="V3704" s="99">
        <v>-3.917740202434735</v>
      </c>
      <c r="W3704" s="99">
        <v>-0.70747894689959667</v>
      </c>
      <c r="X3704" s="99">
        <v>-5.4118072477326002</v>
      </c>
      <c r="Y3704" s="99">
        <v>-0.39822084231597871</v>
      </c>
      <c r="Z3704" s="99">
        <v>-6.670046890613548E-3</v>
      </c>
      <c r="AA3704" s="99">
        <v>-0.40489088920659227</v>
      </c>
      <c r="AB3704" s="99">
        <v>-5.1675067080880098E-3</v>
      </c>
      <c r="AC3704" s="99">
        <v>0</v>
      </c>
      <c r="AD3704" s="99">
        <v>0</v>
      </c>
    </row>
    <row r="3705" spans="4:30" hidden="1" outlineLevel="1" x14ac:dyDescent="0.2">
      <c r="D3705" s="86"/>
      <c r="F3705" s="91" t="s">
        <v>209</v>
      </c>
      <c r="G3705" s="86" t="s">
        <v>685</v>
      </c>
      <c r="H3705" s="92">
        <v>-4.2068128368028406</v>
      </c>
      <c r="I3705" s="99">
        <v>-2.0481601641063762</v>
      </c>
      <c r="J3705" s="99">
        <v>-9.8846888831368399E-2</v>
      </c>
      <c r="K3705" s="99">
        <v>-0.35960014841200966</v>
      </c>
      <c r="L3705" s="99">
        <v>-1.1107710244574905E-2</v>
      </c>
      <c r="M3705" s="99">
        <v>-1.3834065659443686E-3</v>
      </c>
      <c r="N3705" s="99">
        <v>-0.37209126522252894</v>
      </c>
      <c r="O3705" s="99">
        <v>-0.27168353260908767</v>
      </c>
      <c r="P3705" s="99">
        <v>-5.0505651832339321E-2</v>
      </c>
      <c r="Q3705" s="99">
        <v>-3.0051464634565803E-2</v>
      </c>
      <c r="R3705" s="99">
        <v>0</v>
      </c>
      <c r="S3705" s="99">
        <v>-0.35224064907599278</v>
      </c>
      <c r="T3705" s="99">
        <v>-9.4867224636767059E-3</v>
      </c>
      <c r="U3705" s="99">
        <v>-0.15530306312392503</v>
      </c>
      <c r="V3705" s="99">
        <v>-1.0819472262753336</v>
      </c>
      <c r="W3705" s="99">
        <v>0</v>
      </c>
      <c r="X3705" s="99">
        <v>-1.2467370118629353</v>
      </c>
      <c r="Y3705" s="99">
        <v>-8.1768783652837698E-2</v>
      </c>
      <c r="Z3705" s="99">
        <v>-1.3630878449907395E-3</v>
      </c>
      <c r="AA3705" s="99">
        <v>-8.3131871497828441E-2</v>
      </c>
      <c r="AB3705" s="99">
        <v>-1.0919107366481691E-3</v>
      </c>
      <c r="AC3705" s="99">
        <v>-3.7127299318284188E-3</v>
      </c>
      <c r="AD3705" s="99">
        <v>-8.0034553733403658E-4</v>
      </c>
    </row>
    <row r="3706" spans="4:30" hidden="1" outlineLevel="1" x14ac:dyDescent="0.2">
      <c r="D3706" s="86"/>
      <c r="F3706" s="91" t="s">
        <v>209</v>
      </c>
      <c r="G3706" s="86" t="s">
        <v>684</v>
      </c>
      <c r="H3706" s="92">
        <v>-2695.2985828961896</v>
      </c>
      <c r="I3706" s="99">
        <v>-1801.3829988555085</v>
      </c>
      <c r="J3706" s="99">
        <v>-84.912491989189647</v>
      </c>
      <c r="K3706" s="99">
        <v>-308.32246977780477</v>
      </c>
      <c r="L3706" s="99">
        <v>-9.5287686516176677</v>
      </c>
      <c r="M3706" s="99">
        <v>0</v>
      </c>
      <c r="N3706" s="99">
        <v>-317.85123842942244</v>
      </c>
      <c r="O3706" s="99">
        <v>-231.18796217349472</v>
      </c>
      <c r="P3706" s="99">
        <v>-43.058773512380135</v>
      </c>
      <c r="Q3706" s="99">
        <v>0</v>
      </c>
      <c r="R3706" s="99">
        <v>0</v>
      </c>
      <c r="S3706" s="99">
        <v>-274.24673568587485</v>
      </c>
      <c r="T3706" s="99">
        <v>-8.2417083811740142</v>
      </c>
      <c r="U3706" s="99">
        <v>-132.92010647065388</v>
      </c>
      <c r="V3706" s="99">
        <v>0</v>
      </c>
      <c r="W3706" s="99">
        <v>0</v>
      </c>
      <c r="X3706" s="99">
        <v>-141.1618148518279</v>
      </c>
      <c r="Y3706" s="99">
        <v>-69.713794980298644</v>
      </c>
      <c r="Z3706" s="99">
        <v>-1.1630989958079394</v>
      </c>
      <c r="AA3706" s="99">
        <v>-70.876893976106587</v>
      </c>
      <c r="AB3706" s="99">
        <v>-0.94230507292622268</v>
      </c>
      <c r="AC3706" s="99">
        <v>-3.2282062658031965</v>
      </c>
      <c r="AD3706" s="99">
        <v>-0.69589776953072657</v>
      </c>
    </row>
    <row r="3707" spans="4:30" hidden="1" outlineLevel="1" x14ac:dyDescent="0.2">
      <c r="D3707" s="86"/>
      <c r="F3707" s="91" t="s">
        <v>209</v>
      </c>
      <c r="G3707" s="86" t="s">
        <v>683</v>
      </c>
      <c r="H3707" s="92">
        <v>-1112.3828762612477</v>
      </c>
      <c r="I3707" s="99">
        <v>-831.73029131974249</v>
      </c>
      <c r="J3707" s="99">
        <v>-40.097982424761852</v>
      </c>
      <c r="K3707" s="99">
        <v>-120.99232330557255</v>
      </c>
      <c r="L3707" s="99">
        <v>0</v>
      </c>
      <c r="M3707" s="99">
        <v>0</v>
      </c>
      <c r="N3707" s="99">
        <v>-120.99232330557255</v>
      </c>
      <c r="O3707" s="99">
        <v>-77.096779341233784</v>
      </c>
      <c r="P3707" s="99">
        <v>0</v>
      </c>
      <c r="Q3707" s="99">
        <v>0</v>
      </c>
      <c r="R3707" s="99">
        <v>0</v>
      </c>
      <c r="S3707" s="99">
        <v>-77.096779341233784</v>
      </c>
      <c r="T3707" s="99">
        <v>-2.0845351746432472</v>
      </c>
      <c r="U3707" s="99">
        <v>0</v>
      </c>
      <c r="V3707" s="99">
        <v>0</v>
      </c>
      <c r="W3707" s="99">
        <v>0</v>
      </c>
      <c r="X3707" s="99">
        <v>-2.0845351746432472</v>
      </c>
      <c r="Y3707" s="99">
        <v>-28.43669164015142</v>
      </c>
      <c r="Z3707" s="99">
        <v>0</v>
      </c>
      <c r="AA3707" s="99">
        <v>-28.43669164015142</v>
      </c>
      <c r="AB3707" s="99">
        <v>-0.29508846392408933</v>
      </c>
      <c r="AC3707" s="99">
        <v>-10.019388305853314</v>
      </c>
      <c r="AD3707" s="99">
        <v>-1.6297962853653554</v>
      </c>
    </row>
    <row r="3708" spans="4:30" hidden="1" outlineLevel="1" x14ac:dyDescent="0.2">
      <c r="D3708" s="86"/>
      <c r="F3708" s="91" t="s">
        <v>209</v>
      </c>
      <c r="G3708" s="86" t="s">
        <v>682</v>
      </c>
      <c r="H3708" s="92">
        <v>-1377.9750570517908</v>
      </c>
      <c r="I3708" s="99">
        <v>-517.053569017104</v>
      </c>
      <c r="J3708" s="99">
        <v>-33.508412366335861</v>
      </c>
      <c r="K3708" s="99">
        <v>-112.42435592597583</v>
      </c>
      <c r="L3708" s="99">
        <v>-3.5731012608562311</v>
      </c>
      <c r="M3708" s="99">
        <v>-0.3293981659469688</v>
      </c>
      <c r="N3708" s="99">
        <v>-116.32685535277903</v>
      </c>
      <c r="O3708" s="99">
        <v>-102.49885398384777</v>
      </c>
      <c r="P3708" s="99">
        <v>-19.001315279909964</v>
      </c>
      <c r="Q3708" s="99">
        <v>-8.6337113069145843</v>
      </c>
      <c r="R3708" s="99">
        <v>-0.40003557279410856</v>
      </c>
      <c r="S3708" s="99">
        <v>-130.53391614346643</v>
      </c>
      <c r="T3708" s="99">
        <v>-3.9279503196006238</v>
      </c>
      <c r="U3708" s="99">
        <v>-68.968923229892624</v>
      </c>
      <c r="V3708" s="99">
        <v>-391.57691166009261</v>
      </c>
      <c r="W3708" s="99">
        <v>-74.291304867467034</v>
      </c>
      <c r="X3708" s="99">
        <v>-538.76509007705295</v>
      </c>
      <c r="Y3708" s="99">
        <v>-27.770029215311702</v>
      </c>
      <c r="Z3708" s="99">
        <v>-0.45205180590881422</v>
      </c>
      <c r="AA3708" s="99">
        <v>-28.222081021220514</v>
      </c>
      <c r="AB3708" s="99">
        <v>-0.50422742626983597</v>
      </c>
      <c r="AC3708" s="99">
        <v>-10.9032428915888</v>
      </c>
      <c r="AD3708" s="99">
        <v>-2.1576627559733152</v>
      </c>
    </row>
    <row r="3709" spans="4:30" hidden="1" outlineLevel="1" x14ac:dyDescent="0.2">
      <c r="D3709" s="86"/>
      <c r="F3709" s="91" t="s">
        <v>209</v>
      </c>
      <c r="G3709" s="86" t="s">
        <v>681</v>
      </c>
      <c r="H3709" s="92">
        <v>-1038.6285140728646</v>
      </c>
      <c r="I3709" s="99">
        <v>-742.1011039669952</v>
      </c>
      <c r="J3709" s="99">
        <v>-126.9979349140264</v>
      </c>
      <c r="K3709" s="99">
        <v>-36.568560492144115</v>
      </c>
      <c r="L3709" s="99">
        <v>-6.112907248717347</v>
      </c>
      <c r="M3709" s="99">
        <v>-0.96581003097412355</v>
      </c>
      <c r="N3709" s="99">
        <v>-43.64727777183559</v>
      </c>
      <c r="O3709" s="99">
        <v>-6.8237788401140413</v>
      </c>
      <c r="P3709" s="99">
        <v>-1.7525354379253946</v>
      </c>
      <c r="Q3709" s="99">
        <v>-3.352053324282215</v>
      </c>
      <c r="R3709" s="99">
        <v>-0.58504951859028897</v>
      </c>
      <c r="S3709" s="99">
        <v>-12.51341712091194</v>
      </c>
      <c r="T3709" s="99">
        <v>-4.7457688932225225E-2</v>
      </c>
      <c r="U3709" s="99">
        <v>-1.0433386111075826</v>
      </c>
      <c r="V3709" s="99">
        <v>-4.9321392377609659</v>
      </c>
      <c r="W3709" s="99">
        <v>-0.87790112651498009</v>
      </c>
      <c r="X3709" s="99">
        <v>-6.9008366643157535</v>
      </c>
      <c r="Y3709" s="99">
        <v>-1.8676822278308496</v>
      </c>
      <c r="Z3709" s="99">
        <v>-2.9589219167366364E-2</v>
      </c>
      <c r="AA3709" s="99">
        <v>-1.8972714469982159</v>
      </c>
      <c r="AB3709" s="99">
        <v>-5.3219488646970244E-2</v>
      </c>
      <c r="AC3709" s="99">
        <v>-81.906503676667839</v>
      </c>
      <c r="AD3709" s="99">
        <v>-22.610949022466674</v>
      </c>
    </row>
    <row r="3710" spans="4:30" collapsed="1" x14ac:dyDescent="0.2">
      <c r="D3710" s="86" t="s">
        <v>293</v>
      </c>
      <c r="E3710" s="104">
        <v>-11482</v>
      </c>
      <c r="F3710" s="102" t="s">
        <v>209</v>
      </c>
      <c r="G3710" s="86" t="s">
        <v>679</v>
      </c>
      <c r="H3710" s="92">
        <v>-11482</v>
      </c>
      <c r="I3710" s="99">
        <v>-6482.1048816296689</v>
      </c>
      <c r="J3710" s="99">
        <v>-413.53931365506674</v>
      </c>
      <c r="K3710" s="99">
        <v>-1047.2442901438039</v>
      </c>
      <c r="L3710" s="99">
        <v>-33.975024582731656</v>
      </c>
      <c r="M3710" s="99">
        <v>-2.6797187308373016</v>
      </c>
      <c r="N3710" s="99">
        <v>-1083.899033457373</v>
      </c>
      <c r="O3710" s="99">
        <v>-774.07045523926593</v>
      </c>
      <c r="P3710" s="99">
        <v>-130.23196447340567</v>
      </c>
      <c r="Q3710" s="99">
        <v>-42.006656659934023</v>
      </c>
      <c r="R3710" s="99">
        <v>-2.3337396675213427</v>
      </c>
      <c r="S3710" s="99">
        <v>-948.64281604012695</v>
      </c>
      <c r="T3710" s="99">
        <v>-26.753816123711943</v>
      </c>
      <c r="U3710" s="99">
        <v>-406.70997416923541</v>
      </c>
      <c r="V3710" s="99">
        <v>-1473.740589862736</v>
      </c>
      <c r="W3710" s="99">
        <v>-269.50398587461495</v>
      </c>
      <c r="X3710" s="99">
        <v>-2176.7083660302983</v>
      </c>
      <c r="Y3710" s="99">
        <v>-237.25577977425354</v>
      </c>
      <c r="Z3710" s="99">
        <v>-3.4782736630068762</v>
      </c>
      <c r="AA3710" s="99">
        <v>-240.73405343726043</v>
      </c>
      <c r="AB3710" s="99">
        <v>-3.2153757014876674</v>
      </c>
      <c r="AC3710" s="99">
        <v>-106.06105386984497</v>
      </c>
      <c r="AD3710" s="99">
        <v>-27.095106178873404</v>
      </c>
    </row>
    <row r="3711" spans="4:30" hidden="1" outlineLevel="1" x14ac:dyDescent="0.2">
      <c r="D3711" s="86"/>
      <c r="F3711" s="91" t="s">
        <v>209</v>
      </c>
      <c r="G3711" s="86" t="s">
        <v>687</v>
      </c>
      <c r="H3711" s="92">
        <v>-170131.11323736014</v>
      </c>
      <c r="I3711" s="99">
        <v>-83803.692528220403</v>
      </c>
      <c r="J3711" s="99">
        <v>-4142.7159710336609</v>
      </c>
      <c r="K3711" s="99">
        <v>-15174.531179590831</v>
      </c>
      <c r="L3711" s="99">
        <v>-477.64036591233292</v>
      </c>
      <c r="M3711" s="99">
        <v>-44.791585146142211</v>
      </c>
      <c r="N3711" s="99">
        <v>-15696.963130649307</v>
      </c>
      <c r="O3711" s="99">
        <v>-11535.004258137395</v>
      </c>
      <c r="P3711" s="99">
        <v>-2149.3073535070698</v>
      </c>
      <c r="Q3711" s="99">
        <v>-971.23197294589067</v>
      </c>
      <c r="R3711" s="99">
        <v>-43.675216171560493</v>
      </c>
      <c r="S3711" s="99">
        <v>-14699.218800761917</v>
      </c>
      <c r="T3711" s="99">
        <v>-402.94724379034034</v>
      </c>
      <c r="U3711" s="99">
        <v>-6594.1629897349148</v>
      </c>
      <c r="V3711" s="99">
        <v>-34850.336686469411</v>
      </c>
      <c r="W3711" s="99">
        <v>-6293.3931868981554</v>
      </c>
      <c r="X3711" s="99">
        <v>-48140.840106892821</v>
      </c>
      <c r="Y3711" s="99">
        <v>-3542.3815039232418</v>
      </c>
      <c r="Z3711" s="99">
        <v>-59.333536130843775</v>
      </c>
      <c r="AA3711" s="99">
        <v>-3601.7150400540854</v>
      </c>
      <c r="AB3711" s="99">
        <v>-45.967659747968305</v>
      </c>
      <c r="AC3711" s="99">
        <v>0</v>
      </c>
      <c r="AD3711" s="99">
        <v>0</v>
      </c>
    </row>
    <row r="3712" spans="4:30" hidden="1" outlineLevel="1" x14ac:dyDescent="0.2">
      <c r="D3712" s="86"/>
      <c r="F3712" s="91" t="s">
        <v>209</v>
      </c>
      <c r="G3712" s="86" t="s">
        <v>686</v>
      </c>
      <c r="H3712" s="92">
        <v>-621.62814978873666</v>
      </c>
      <c r="I3712" s="99">
        <v>-306.20345297512586</v>
      </c>
      <c r="J3712" s="99">
        <v>-15.136730814081298</v>
      </c>
      <c r="K3712" s="99">
        <v>-55.444977474050368</v>
      </c>
      <c r="L3712" s="99">
        <v>-1.7452110391604569</v>
      </c>
      <c r="M3712" s="99">
        <v>-0.16366030686964717</v>
      </c>
      <c r="N3712" s="99">
        <v>-57.353848820080472</v>
      </c>
      <c r="O3712" s="99">
        <v>-42.146807943278283</v>
      </c>
      <c r="P3712" s="99">
        <v>-7.8531782227504419</v>
      </c>
      <c r="Q3712" s="99">
        <v>-3.5487050126786461</v>
      </c>
      <c r="R3712" s="99">
        <v>-0.15958129764584578</v>
      </c>
      <c r="S3712" s="99">
        <v>-53.708272476353216</v>
      </c>
      <c r="T3712" s="99">
        <v>-1.4722959537118641</v>
      </c>
      <c r="U3712" s="99">
        <v>-24.093872429996704</v>
      </c>
      <c r="V3712" s="99">
        <v>-127.33679279286108</v>
      </c>
      <c r="W3712" s="99">
        <v>-22.994914264779219</v>
      </c>
      <c r="X3712" s="99">
        <v>-175.89787544134887</v>
      </c>
      <c r="Y3712" s="99">
        <v>-12.943217840804014</v>
      </c>
      <c r="Z3712" s="99">
        <v>-0.21679395134493321</v>
      </c>
      <c r="AA3712" s="99">
        <v>-13.160011792148946</v>
      </c>
      <c r="AB3712" s="99">
        <v>-0.16795746959805824</v>
      </c>
      <c r="AC3712" s="99">
        <v>0</v>
      </c>
      <c r="AD3712" s="99">
        <v>0</v>
      </c>
    </row>
    <row r="3713" spans="4:30" hidden="1" outlineLevel="1" x14ac:dyDescent="0.2">
      <c r="D3713" s="86"/>
      <c r="F3713" s="91" t="s">
        <v>209</v>
      </c>
      <c r="G3713" s="86" t="s">
        <v>685</v>
      </c>
      <c r="H3713" s="92">
        <v>-136.73240869453375</v>
      </c>
      <c r="I3713" s="99">
        <v>-66.570556736080746</v>
      </c>
      <c r="J3713" s="99">
        <v>-3.2127821527105493</v>
      </c>
      <c r="K3713" s="99">
        <v>-11.687944381346449</v>
      </c>
      <c r="L3713" s="99">
        <v>-0.36102960500994002</v>
      </c>
      <c r="M3713" s="99">
        <v>-4.4964327937433261E-2</v>
      </c>
      <c r="N3713" s="99">
        <v>-12.093938314293823</v>
      </c>
      <c r="O3713" s="99">
        <v>-8.8304246605163268</v>
      </c>
      <c r="P3713" s="99">
        <v>-1.6415656449721192</v>
      </c>
      <c r="Q3713" s="99">
        <v>-0.97675111864629727</v>
      </c>
      <c r="R3713" s="99">
        <v>0</v>
      </c>
      <c r="S3713" s="99">
        <v>-11.448741424134743</v>
      </c>
      <c r="T3713" s="99">
        <v>-0.30834326683781815</v>
      </c>
      <c r="U3713" s="99">
        <v>-5.0477553250769205</v>
      </c>
      <c r="V3713" s="99">
        <v>-35.166111749679764</v>
      </c>
      <c r="W3713" s="99">
        <v>0</v>
      </c>
      <c r="X3713" s="99">
        <v>-40.522210341594501</v>
      </c>
      <c r="Y3713" s="99">
        <v>-2.6576991129873511</v>
      </c>
      <c r="Z3713" s="99">
        <v>-4.4303916417986325E-2</v>
      </c>
      <c r="AA3713" s="99">
        <v>-2.7020030294053372</v>
      </c>
      <c r="AB3713" s="99">
        <v>-3.5489951869309658E-2</v>
      </c>
      <c r="AC3713" s="99">
        <v>-0.12067342335034896</v>
      </c>
      <c r="AD3713" s="99">
        <v>-2.6013321094354277E-2</v>
      </c>
    </row>
    <row r="3714" spans="4:30" hidden="1" outlineLevel="1" x14ac:dyDescent="0.2">
      <c r="D3714" s="86"/>
      <c r="F3714" s="91" t="s">
        <v>209</v>
      </c>
      <c r="G3714" s="86" t="s">
        <v>684</v>
      </c>
      <c r="H3714" s="92">
        <v>-87604.246180451461</v>
      </c>
      <c r="I3714" s="99">
        <v>-58549.654089695301</v>
      </c>
      <c r="J3714" s="99">
        <v>-2759.8778477534952</v>
      </c>
      <c r="K3714" s="99">
        <v>-10021.285848173477</v>
      </c>
      <c r="L3714" s="99">
        <v>-309.70987780355824</v>
      </c>
      <c r="M3714" s="99">
        <v>0</v>
      </c>
      <c r="N3714" s="99">
        <v>-10330.995725977034</v>
      </c>
      <c r="O3714" s="99">
        <v>-7514.2128151312809</v>
      </c>
      <c r="P3714" s="99">
        <v>-1399.5226424797686</v>
      </c>
      <c r="Q3714" s="99">
        <v>0</v>
      </c>
      <c r="R3714" s="99">
        <v>0</v>
      </c>
      <c r="S3714" s="99">
        <v>-8913.7354576110502</v>
      </c>
      <c r="T3714" s="99">
        <v>-267.87705620207595</v>
      </c>
      <c r="U3714" s="99">
        <v>-4320.2507519870824</v>
      </c>
      <c r="V3714" s="99">
        <v>0</v>
      </c>
      <c r="W3714" s="99">
        <v>0</v>
      </c>
      <c r="X3714" s="99">
        <v>-4588.1278081891587</v>
      </c>
      <c r="Y3714" s="99">
        <v>-2265.8804840334915</v>
      </c>
      <c r="Z3714" s="99">
        <v>-37.803756291634201</v>
      </c>
      <c r="AA3714" s="99">
        <v>-2303.6842403251258</v>
      </c>
      <c r="AB3714" s="99">
        <v>-30.627376910878041</v>
      </c>
      <c r="AC3714" s="99">
        <v>-104.92513824825151</v>
      </c>
      <c r="AD3714" s="99">
        <v>-22.618495741161777</v>
      </c>
    </row>
    <row r="3715" spans="4:30" hidden="1" outlineLevel="1" x14ac:dyDescent="0.2">
      <c r="D3715" s="86"/>
      <c r="F3715" s="91" t="s">
        <v>209</v>
      </c>
      <c r="G3715" s="86" t="s">
        <v>683</v>
      </c>
      <c r="H3715" s="92">
        <v>-36155.349896038708</v>
      </c>
      <c r="I3715" s="99">
        <v>-27033.407600511349</v>
      </c>
      <c r="J3715" s="99">
        <v>-1303.2891962209544</v>
      </c>
      <c r="K3715" s="99">
        <v>-3932.5666343862695</v>
      </c>
      <c r="L3715" s="99">
        <v>0</v>
      </c>
      <c r="M3715" s="99">
        <v>0</v>
      </c>
      <c r="N3715" s="99">
        <v>-3932.5666343862695</v>
      </c>
      <c r="O3715" s="99">
        <v>-2505.8467659163684</v>
      </c>
      <c r="P3715" s="99">
        <v>0</v>
      </c>
      <c r="Q3715" s="99">
        <v>0</v>
      </c>
      <c r="R3715" s="99">
        <v>0</v>
      </c>
      <c r="S3715" s="99">
        <v>-2505.8467659163684</v>
      </c>
      <c r="T3715" s="99">
        <v>-67.752839618619291</v>
      </c>
      <c r="U3715" s="99">
        <v>0</v>
      </c>
      <c r="V3715" s="99">
        <v>0</v>
      </c>
      <c r="W3715" s="99">
        <v>0</v>
      </c>
      <c r="X3715" s="99">
        <v>-67.752839618619291</v>
      </c>
      <c r="Y3715" s="99">
        <v>-924.26677727280173</v>
      </c>
      <c r="Z3715" s="99">
        <v>0</v>
      </c>
      <c r="AA3715" s="99">
        <v>-924.26677727280173</v>
      </c>
      <c r="AB3715" s="99">
        <v>-9.5911460803127095</v>
      </c>
      <c r="AC3715" s="99">
        <v>-325.6562984500024</v>
      </c>
      <c r="AD3715" s="99">
        <v>-52.972637582034821</v>
      </c>
    </row>
    <row r="3716" spans="4:30" hidden="1" outlineLevel="1" x14ac:dyDescent="0.2">
      <c r="D3716" s="86"/>
      <c r="F3716" s="91" t="s">
        <v>209</v>
      </c>
      <c r="G3716" s="86" t="s">
        <v>682</v>
      </c>
      <c r="H3716" s="92">
        <v>-44787.789707058277</v>
      </c>
      <c r="I3716" s="99">
        <v>-16805.591942983639</v>
      </c>
      <c r="J3716" s="99">
        <v>-1089.1109521907954</v>
      </c>
      <c r="K3716" s="99">
        <v>-3654.0853082907643</v>
      </c>
      <c r="L3716" s="99">
        <v>-116.13512672402379</v>
      </c>
      <c r="M3716" s="99">
        <v>-10.70630103993895</v>
      </c>
      <c r="N3716" s="99">
        <v>-3780.9267360547269</v>
      </c>
      <c r="O3716" s="99">
        <v>-3331.4805619667363</v>
      </c>
      <c r="P3716" s="99">
        <v>-617.59239295296982</v>
      </c>
      <c r="Q3716" s="99">
        <v>-280.6181755080986</v>
      </c>
      <c r="R3716" s="99">
        <v>-13.00220132284422</v>
      </c>
      <c r="S3716" s="99">
        <v>-4242.6933317506491</v>
      </c>
      <c r="T3716" s="99">
        <v>-127.66864827759579</v>
      </c>
      <c r="U3716" s="99">
        <v>-2241.6702059553891</v>
      </c>
      <c r="V3716" s="99">
        <v>-12727.272735323835</v>
      </c>
      <c r="W3716" s="99">
        <v>-2414.6615154166834</v>
      </c>
      <c r="X3716" s="99">
        <v>-17511.273104973505</v>
      </c>
      <c r="Y3716" s="99">
        <v>-902.59850661977441</v>
      </c>
      <c r="Z3716" s="99">
        <v>-14.692864806317708</v>
      </c>
      <c r="AA3716" s="99">
        <v>-917.29137142609216</v>
      </c>
      <c r="AB3716" s="99">
        <v>-16.388708791741113</v>
      </c>
      <c r="AC3716" s="99">
        <v>-354.38388180861193</v>
      </c>
      <c r="AD3716" s="99">
        <v>-70.129677078510824</v>
      </c>
    </row>
    <row r="3717" spans="4:30" hidden="1" outlineLevel="1" x14ac:dyDescent="0.2">
      <c r="D3717" s="86"/>
      <c r="F3717" s="91" t="s">
        <v>209</v>
      </c>
      <c r="G3717" s="86" t="s">
        <v>681</v>
      </c>
      <c r="H3717" s="92">
        <v>-33758.14042060815</v>
      </c>
      <c r="I3717" s="99">
        <v>-24120.224829730254</v>
      </c>
      <c r="J3717" s="99">
        <v>-4127.7647030343214</v>
      </c>
      <c r="K3717" s="99">
        <v>-1188.5737617893853</v>
      </c>
      <c r="L3717" s="99">
        <v>-198.68545729707981</v>
      </c>
      <c r="M3717" s="99">
        <v>-31.391349460842015</v>
      </c>
      <c r="N3717" s="99">
        <v>-1418.6505685473073</v>
      </c>
      <c r="O3717" s="99">
        <v>-221.79064137226612</v>
      </c>
      <c r="P3717" s="99">
        <v>-56.961980731280931</v>
      </c>
      <c r="Q3717" s="99">
        <v>-108.95049123458467</v>
      </c>
      <c r="R3717" s="99">
        <v>-19.015637962924831</v>
      </c>
      <c r="S3717" s="99">
        <v>-406.71875130105656</v>
      </c>
      <c r="T3717" s="99">
        <v>-1.542498887045967</v>
      </c>
      <c r="U3717" s="99">
        <v>-33.911230880708437</v>
      </c>
      <c r="V3717" s="99">
        <v>-160.30741184777946</v>
      </c>
      <c r="W3717" s="99">
        <v>-28.53408037883278</v>
      </c>
      <c r="X3717" s="99">
        <v>-224.29522199436664</v>
      </c>
      <c r="Y3717" s="99">
        <v>-60.704552257040049</v>
      </c>
      <c r="Z3717" s="99">
        <v>-0.96172693321418656</v>
      </c>
      <c r="AA3717" s="99">
        <v>-61.666279190254237</v>
      </c>
      <c r="AB3717" s="99">
        <v>-1.7297724321203676</v>
      </c>
      <c r="AC3717" s="99">
        <v>-2662.1753735946745</v>
      </c>
      <c r="AD3717" s="99">
        <v>-734.91492078378769</v>
      </c>
    </row>
    <row r="3718" spans="4:30" collapsed="1" x14ac:dyDescent="0.2">
      <c r="D3718" s="86" t="s">
        <v>292</v>
      </c>
      <c r="E3718" s="104">
        <v>-373195</v>
      </c>
      <c r="F3718" s="102" t="s">
        <v>209</v>
      </c>
      <c r="G3718" s="86" t="s">
        <v>679</v>
      </c>
      <c r="H3718" s="92">
        <v>-373195</v>
      </c>
      <c r="I3718" s="99">
        <v>-210685.34500085213</v>
      </c>
      <c r="J3718" s="99">
        <v>-13441.10818320002</v>
      </c>
      <c r="K3718" s="99">
        <v>-34038.175654086132</v>
      </c>
      <c r="L3718" s="99">
        <v>-1104.2770683811652</v>
      </c>
      <c r="M3718" s="99">
        <v>-87.097860281730263</v>
      </c>
      <c r="N3718" s="99">
        <v>-35229.550582749027</v>
      </c>
      <c r="O3718" s="99">
        <v>-25159.312275127839</v>
      </c>
      <c r="P3718" s="99">
        <v>-4232.879113538811</v>
      </c>
      <c r="Q3718" s="99">
        <v>-1365.3260958198989</v>
      </c>
      <c r="R3718" s="99">
        <v>-75.852636754975393</v>
      </c>
      <c r="S3718" s="99">
        <v>-30833.370121241525</v>
      </c>
      <c r="T3718" s="99">
        <v>-869.56892599622699</v>
      </c>
      <c r="U3718" s="99">
        <v>-13219.13680631317</v>
      </c>
      <c r="V3718" s="99">
        <v>-47900.419738183569</v>
      </c>
      <c r="W3718" s="99">
        <v>-8759.5836969584507</v>
      </c>
      <c r="X3718" s="99">
        <v>-70748.709167451423</v>
      </c>
      <c r="Y3718" s="99">
        <v>-7711.4327410601418</v>
      </c>
      <c r="Z3718" s="99">
        <v>-113.05298202977279</v>
      </c>
      <c r="AA3718" s="99">
        <v>-7824.4857230899142</v>
      </c>
      <c r="AB3718" s="99">
        <v>-104.5081113844879</v>
      </c>
      <c r="AC3718" s="99">
        <v>-3447.2613655248906</v>
      </c>
      <c r="AD3718" s="99">
        <v>-880.66174450658946</v>
      </c>
    </row>
    <row r="3719" spans="4:30" hidden="1" outlineLevel="1" x14ac:dyDescent="0.2">
      <c r="D3719" s="86"/>
      <c r="F3719" s="91" t="s">
        <v>209</v>
      </c>
      <c r="G3719" s="86" t="s">
        <v>687</v>
      </c>
      <c r="H3719" s="92">
        <v>-237178.34917878028</v>
      </c>
      <c r="I3719" s="99">
        <v>-116830.02051011448</v>
      </c>
      <c r="J3719" s="99">
        <v>-5775.32537364579</v>
      </c>
      <c r="K3719" s="99">
        <v>-21154.685855232154</v>
      </c>
      <c r="L3719" s="99">
        <v>-665.87440317388393</v>
      </c>
      <c r="M3719" s="99">
        <v>-62.443570843160053</v>
      </c>
      <c r="N3719" s="99">
        <v>-21883.003829249195</v>
      </c>
      <c r="O3719" s="99">
        <v>-16080.852089048958</v>
      </c>
      <c r="P3719" s="99">
        <v>-2996.3312429009397</v>
      </c>
      <c r="Q3719" s="99">
        <v>-1353.9862969777532</v>
      </c>
      <c r="R3719" s="99">
        <v>-60.887250277054719</v>
      </c>
      <c r="S3719" s="99">
        <v>-20492.056879204705</v>
      </c>
      <c r="T3719" s="99">
        <v>-561.74535198036619</v>
      </c>
      <c r="U3719" s="99">
        <v>-9192.8669739503603</v>
      </c>
      <c r="V3719" s="99">
        <v>-48584.560262586761</v>
      </c>
      <c r="W3719" s="99">
        <v>-8773.5663300985525</v>
      </c>
      <c r="X3719" s="99">
        <v>-67112.738918616044</v>
      </c>
      <c r="Y3719" s="99">
        <v>-4938.4041594424825</v>
      </c>
      <c r="Z3719" s="99">
        <v>-82.716381987223386</v>
      </c>
      <c r="AA3719" s="99">
        <v>-5021.1205414297056</v>
      </c>
      <c r="AB3719" s="99">
        <v>-64.083126520333806</v>
      </c>
      <c r="AC3719" s="99">
        <v>0</v>
      </c>
      <c r="AD3719" s="99">
        <v>0</v>
      </c>
    </row>
    <row r="3720" spans="4:30" hidden="1" outlineLevel="1" x14ac:dyDescent="0.2">
      <c r="D3720" s="86"/>
      <c r="F3720" s="91" t="s">
        <v>209</v>
      </c>
      <c r="G3720" s="86" t="s">
        <v>686</v>
      </c>
      <c r="H3720" s="92">
        <v>-866.60655752163473</v>
      </c>
      <c r="I3720" s="99">
        <v>-426.8756496535666</v>
      </c>
      <c r="J3720" s="99">
        <v>-21.101988684683473</v>
      </c>
      <c r="K3720" s="99">
        <v>-77.295375180453206</v>
      </c>
      <c r="L3720" s="99">
        <v>-2.4329839813554113</v>
      </c>
      <c r="M3720" s="99">
        <v>-0.2281574526305486</v>
      </c>
      <c r="N3720" s="99">
        <v>-79.956516614439167</v>
      </c>
      <c r="O3720" s="99">
        <v>-58.756509264683352</v>
      </c>
      <c r="P3720" s="99">
        <v>-10.948049485105447</v>
      </c>
      <c r="Q3720" s="99">
        <v>-4.9472197096324813</v>
      </c>
      <c r="R3720" s="99">
        <v>-0.22247094029557979</v>
      </c>
      <c r="S3720" s="99">
        <v>-74.874249399716859</v>
      </c>
      <c r="T3720" s="99">
        <v>-2.0525153639404712</v>
      </c>
      <c r="U3720" s="99">
        <v>-33.58906421953543</v>
      </c>
      <c r="V3720" s="99">
        <v>-177.5191482006893</v>
      </c>
      <c r="W3720" s="99">
        <v>-32.057015915829936</v>
      </c>
      <c r="X3720" s="99">
        <v>-245.21774369999514</v>
      </c>
      <c r="Y3720" s="99">
        <v>-18.044030760324823</v>
      </c>
      <c r="Z3720" s="99">
        <v>-0.30223061798342876</v>
      </c>
      <c r="AA3720" s="99">
        <v>-18.346261378308252</v>
      </c>
      <c r="AB3720" s="99">
        <v>-0.23414809092523364</v>
      </c>
      <c r="AC3720" s="99">
        <v>0</v>
      </c>
      <c r="AD3720" s="99">
        <v>0</v>
      </c>
    </row>
    <row r="3721" spans="4:30" hidden="1" outlineLevel="1" x14ac:dyDescent="0.2">
      <c r="D3721" s="86"/>
      <c r="F3721" s="91" t="s">
        <v>209</v>
      </c>
      <c r="G3721" s="86" t="s">
        <v>685</v>
      </c>
      <c r="H3721" s="92">
        <v>-190.61749703690469</v>
      </c>
      <c r="I3721" s="99">
        <v>-92.80545133768473</v>
      </c>
      <c r="J3721" s="99">
        <v>-4.4789124855006417</v>
      </c>
      <c r="K3721" s="99">
        <v>-16.294064624108991</v>
      </c>
      <c r="L3721" s="99">
        <v>-0.50330832551162663</v>
      </c>
      <c r="M3721" s="99">
        <v>-6.2684390110672769E-2</v>
      </c>
      <c r="N3721" s="99">
        <v>-16.860057339731288</v>
      </c>
      <c r="O3721" s="99">
        <v>-12.310420496730956</v>
      </c>
      <c r="P3721" s="99">
        <v>-2.288492812010757</v>
      </c>
      <c r="Q3721" s="99">
        <v>-1.3616804914210312</v>
      </c>
      <c r="R3721" s="99">
        <v>0</v>
      </c>
      <c r="S3721" s="99">
        <v>-15.960593800162744</v>
      </c>
      <c r="T3721" s="99">
        <v>-0.42985874610104091</v>
      </c>
      <c r="U3721" s="99">
        <v>-7.0370330992299452</v>
      </c>
      <c r="V3721" s="99">
        <v>-49.024779613291692</v>
      </c>
      <c r="W3721" s="99">
        <v>0</v>
      </c>
      <c r="X3721" s="99">
        <v>-56.491671458622676</v>
      </c>
      <c r="Y3721" s="99">
        <v>-3.7050759043280408</v>
      </c>
      <c r="Z3721" s="99">
        <v>-6.1763715984814671E-2</v>
      </c>
      <c r="AA3721" s="99">
        <v>-3.7668396203128554</v>
      </c>
      <c r="AB3721" s="99">
        <v>-4.9476242391087763E-2</v>
      </c>
      <c r="AC3721" s="99">
        <v>-0.16822980109497543</v>
      </c>
      <c r="AD3721" s="99">
        <v>-3.626495140373668E-2</v>
      </c>
    </row>
    <row r="3722" spans="4:30" hidden="1" outlineLevel="1" x14ac:dyDescent="0.2">
      <c r="D3722" s="86"/>
      <c r="F3722" s="91" t="s">
        <v>209</v>
      </c>
      <c r="G3722" s="86" t="s">
        <v>684</v>
      </c>
      <c r="H3722" s="92">
        <v>-122128.34028272382</v>
      </c>
      <c r="I3722" s="99">
        <v>-81623.578649064424</v>
      </c>
      <c r="J3722" s="99">
        <v>-3847.5224161497754</v>
      </c>
      <c r="K3722" s="99">
        <v>-13970.590028423527</v>
      </c>
      <c r="L3722" s="99">
        <v>-431.76392691515599</v>
      </c>
      <c r="M3722" s="99">
        <v>0</v>
      </c>
      <c r="N3722" s="99">
        <v>-14402.353955338684</v>
      </c>
      <c r="O3722" s="99">
        <v>-10475.500670970192</v>
      </c>
      <c r="P3722" s="99">
        <v>-1951.0627049067225</v>
      </c>
      <c r="Q3722" s="99">
        <v>0</v>
      </c>
      <c r="R3722" s="99">
        <v>0</v>
      </c>
      <c r="S3722" s="99">
        <v>-12426.563375876915</v>
      </c>
      <c r="T3722" s="99">
        <v>-373.44514335974935</v>
      </c>
      <c r="U3722" s="99">
        <v>-6022.825113505849</v>
      </c>
      <c r="V3722" s="99">
        <v>0</v>
      </c>
      <c r="W3722" s="99">
        <v>0</v>
      </c>
      <c r="X3722" s="99">
        <v>-6396.2702568655986</v>
      </c>
      <c r="Y3722" s="99">
        <v>-3158.8448603736297</v>
      </c>
      <c r="Z3722" s="99">
        <v>-52.701897609389043</v>
      </c>
      <c r="AA3722" s="99">
        <v>-3211.5467579830188</v>
      </c>
      <c r="AB3722" s="99">
        <v>-42.697367678207634</v>
      </c>
      <c r="AC3722" s="99">
        <v>-146.27524973845127</v>
      </c>
      <c r="AD3722" s="99">
        <v>-31.532254028759105</v>
      </c>
    </row>
    <row r="3723" spans="4:30" hidden="1" outlineLevel="1" x14ac:dyDescent="0.2">
      <c r="D3723" s="86"/>
      <c r="F3723" s="91" t="s">
        <v>209</v>
      </c>
      <c r="G3723" s="86" t="s">
        <v>683</v>
      </c>
      <c r="H3723" s="92">
        <v>-50403.868164665306</v>
      </c>
      <c r="I3723" s="99">
        <v>-37687.045393166678</v>
      </c>
      <c r="J3723" s="99">
        <v>-1816.9044696190558</v>
      </c>
      <c r="K3723" s="99">
        <v>-5482.3579569363892</v>
      </c>
      <c r="L3723" s="99">
        <v>0</v>
      </c>
      <c r="M3723" s="99">
        <v>0</v>
      </c>
      <c r="N3723" s="99">
        <v>-5482.3579569363892</v>
      </c>
      <c r="O3723" s="99">
        <v>-3493.3798288020394</v>
      </c>
      <c r="P3723" s="99">
        <v>0</v>
      </c>
      <c r="Q3723" s="99">
        <v>0</v>
      </c>
      <c r="R3723" s="99">
        <v>0</v>
      </c>
      <c r="S3723" s="99">
        <v>-3493.3798288020394</v>
      </c>
      <c r="T3723" s="99">
        <v>-94.453661926606244</v>
      </c>
      <c r="U3723" s="99">
        <v>0</v>
      </c>
      <c r="V3723" s="99">
        <v>0</v>
      </c>
      <c r="W3723" s="99">
        <v>0</v>
      </c>
      <c r="X3723" s="99">
        <v>-94.453661926606244</v>
      </c>
      <c r="Y3723" s="99">
        <v>-1288.5125140427015</v>
      </c>
      <c r="Z3723" s="99">
        <v>0</v>
      </c>
      <c r="AA3723" s="99">
        <v>-1288.5125140427015</v>
      </c>
      <c r="AB3723" s="99">
        <v>-13.370935808122114</v>
      </c>
      <c r="AC3723" s="99">
        <v>-453.994697361931</v>
      </c>
      <c r="AD3723" s="99">
        <v>-73.848707001782159</v>
      </c>
    </row>
    <row r="3724" spans="4:30" hidden="1" outlineLevel="1" x14ac:dyDescent="0.2">
      <c r="D3724" s="86"/>
      <c r="F3724" s="91" t="s">
        <v>209</v>
      </c>
      <c r="G3724" s="86" t="s">
        <v>682</v>
      </c>
      <c r="H3724" s="92">
        <v>-62438.279653563935</v>
      </c>
      <c r="I3724" s="99">
        <v>-23428.533900486909</v>
      </c>
      <c r="J3724" s="99">
        <v>-1518.320387128447</v>
      </c>
      <c r="K3724" s="99">
        <v>-5094.1294904106944</v>
      </c>
      <c r="L3724" s="99">
        <v>-161.90300006820672</v>
      </c>
      <c r="M3724" s="99">
        <v>-14.925563926223443</v>
      </c>
      <c r="N3724" s="99">
        <v>-5270.958054405125</v>
      </c>
      <c r="O3724" s="99">
        <v>-4644.3889361146585</v>
      </c>
      <c r="P3724" s="99">
        <v>-860.98034297580546</v>
      </c>
      <c r="Q3724" s="99">
        <v>-391.20743025830319</v>
      </c>
      <c r="R3724" s="99">
        <v>-18.126259134858497</v>
      </c>
      <c r="S3724" s="99">
        <v>-5914.7029684836261</v>
      </c>
      <c r="T3724" s="99">
        <v>-177.98178513133402</v>
      </c>
      <c r="U3724" s="99">
        <v>-3125.0935160224503</v>
      </c>
      <c r="V3724" s="99">
        <v>-17742.983511197795</v>
      </c>
      <c r="W3724" s="99">
        <v>-3366.2592406189983</v>
      </c>
      <c r="X3724" s="99">
        <v>-24412.318052970579</v>
      </c>
      <c r="Y3724" s="99">
        <v>-1258.3049607900878</v>
      </c>
      <c r="Z3724" s="99">
        <v>-20.483198829173222</v>
      </c>
      <c r="AA3724" s="99">
        <v>-1278.788159619261</v>
      </c>
      <c r="AB3724" s="99">
        <v>-22.847360617536584</v>
      </c>
      <c r="AC3724" s="99">
        <v>-494.04357888182562</v>
      </c>
      <c r="AD3724" s="99">
        <v>-97.767190970625734</v>
      </c>
    </row>
    <row r="3725" spans="4:30" hidden="1" outlineLevel="1" x14ac:dyDescent="0.2">
      <c r="D3725" s="86"/>
      <c r="F3725" s="91" t="s">
        <v>209</v>
      </c>
      <c r="G3725" s="86" t="s">
        <v>681</v>
      </c>
      <c r="H3725" s="92">
        <v>-47061.938665708163</v>
      </c>
      <c r="I3725" s="99">
        <v>-33625.801877608486</v>
      </c>
      <c r="J3725" s="99">
        <v>-5754.4819371059648</v>
      </c>
      <c r="K3725" s="99">
        <v>-1656.9806505945685</v>
      </c>
      <c r="L3725" s="99">
        <v>-276.98571925410874</v>
      </c>
      <c r="M3725" s="99">
        <v>-43.762415362728213</v>
      </c>
      <c r="N3725" s="99">
        <v>-1977.7287852114055</v>
      </c>
      <c r="O3725" s="99">
        <v>-309.19646138202853</v>
      </c>
      <c r="P3725" s="99">
        <v>-79.410216618931301</v>
      </c>
      <c r="Q3725" s="99">
        <v>-151.88696036558608</v>
      </c>
      <c r="R3725" s="99">
        <v>-26.509540405672574</v>
      </c>
      <c r="S3725" s="99">
        <v>-567.00317877221858</v>
      </c>
      <c r="T3725" s="99">
        <v>-2.1503846808387874</v>
      </c>
      <c r="U3725" s="99">
        <v>-47.275360784159531</v>
      </c>
      <c r="V3725" s="99">
        <v>-223.4832099766088</v>
      </c>
      <c r="W3725" s="99">
        <v>-39.779120648815159</v>
      </c>
      <c r="X3725" s="99">
        <v>-312.68807609042227</v>
      </c>
      <c r="Y3725" s="99">
        <v>-84.627703998353979</v>
      </c>
      <c r="Z3725" s="99">
        <v>-1.3407354013035502</v>
      </c>
      <c r="AA3725" s="99">
        <v>-85.968439399657527</v>
      </c>
      <c r="AB3725" s="99">
        <v>-2.4114611495716698</v>
      </c>
      <c r="AC3725" s="99">
        <v>-3711.3162214642593</v>
      </c>
      <c r="AD3725" s="99">
        <v>-1024.5386889061742</v>
      </c>
    </row>
    <row r="3726" spans="4:30" collapsed="1" x14ac:dyDescent="0.2">
      <c r="D3726" s="86" t="s">
        <v>291</v>
      </c>
      <c r="E3726" s="104">
        <v>-520268</v>
      </c>
      <c r="F3726" s="102" t="s">
        <v>209</v>
      </c>
      <c r="G3726" s="86" t="s">
        <v>679</v>
      </c>
      <c r="H3726" s="92">
        <v>-520268</v>
      </c>
      <c r="I3726" s="99">
        <v>-293714.66143143218</v>
      </c>
      <c r="J3726" s="99">
        <v>-18738.135484819217</v>
      </c>
      <c r="K3726" s="99">
        <v>-47452.333421401898</v>
      </c>
      <c r="L3726" s="99">
        <v>-1539.4633417182226</v>
      </c>
      <c r="M3726" s="99">
        <v>-121.42239197485293</v>
      </c>
      <c r="N3726" s="99">
        <v>-49113.219155094972</v>
      </c>
      <c r="O3726" s="99">
        <v>-35074.384916079289</v>
      </c>
      <c r="P3726" s="99">
        <v>-5901.0210496995142</v>
      </c>
      <c r="Q3726" s="99">
        <v>-1903.389587802696</v>
      </c>
      <c r="R3726" s="99">
        <v>-105.74552075788138</v>
      </c>
      <c r="S3726" s="99">
        <v>-42984.54107433938</v>
      </c>
      <c r="T3726" s="99">
        <v>-1212.2587011889361</v>
      </c>
      <c r="U3726" s="99">
        <v>-18428.687061581586</v>
      </c>
      <c r="V3726" s="99">
        <v>-66777.570911575152</v>
      </c>
      <c r="W3726" s="99">
        <v>-12211.661707282195</v>
      </c>
      <c r="X3726" s="99">
        <v>-98630.178381627877</v>
      </c>
      <c r="Y3726" s="99">
        <v>-10750.443305311908</v>
      </c>
      <c r="Z3726" s="99">
        <v>-157.60620816105745</v>
      </c>
      <c r="AA3726" s="99">
        <v>-10908.049513472966</v>
      </c>
      <c r="AB3726" s="99">
        <v>-145.69387610708813</v>
      </c>
      <c r="AC3726" s="99">
        <v>-4805.7979772475619</v>
      </c>
      <c r="AD3726" s="99">
        <v>-1227.7231058587449</v>
      </c>
    </row>
    <row r="3727" spans="4:30" hidden="1" outlineLevel="1" x14ac:dyDescent="0.2">
      <c r="D3727" s="86"/>
      <c r="F3727" s="91" t="s">
        <v>209</v>
      </c>
      <c r="G3727" s="86" t="s">
        <v>687</v>
      </c>
      <c r="H3727" s="92">
        <v>-766.32967041895631</v>
      </c>
      <c r="I3727" s="99">
        <v>-377.48096073082036</v>
      </c>
      <c r="J3727" s="99">
        <v>-18.660232712945199</v>
      </c>
      <c r="K3727" s="99">
        <v>-68.351362994928095</v>
      </c>
      <c r="L3727" s="99">
        <v>-2.1514582325557194</v>
      </c>
      <c r="M3727" s="99">
        <v>-0.20175686874332469</v>
      </c>
      <c r="N3727" s="99">
        <v>-70.704578096227152</v>
      </c>
      <c r="O3727" s="99">
        <v>-51.957668666324466</v>
      </c>
      <c r="P3727" s="99">
        <v>-9.681227404561648</v>
      </c>
      <c r="Q3727" s="99">
        <v>-4.3747663996624881</v>
      </c>
      <c r="R3727" s="99">
        <v>-0.19672835483967682</v>
      </c>
      <c r="S3727" s="99">
        <v>-66.210390825388274</v>
      </c>
      <c r="T3727" s="99">
        <v>-1.8150144477057895</v>
      </c>
      <c r="U3727" s="99">
        <v>-29.702402191198679</v>
      </c>
      <c r="V3727" s="99">
        <v>-156.97803017177367</v>
      </c>
      <c r="W3727" s="99">
        <v>-28.347630453719365</v>
      </c>
      <c r="X3727" s="99">
        <v>-216.84307726439752</v>
      </c>
      <c r="Y3727" s="99">
        <v>-15.9561176009726</v>
      </c>
      <c r="Z3727" s="99">
        <v>-0.26725887065997234</v>
      </c>
      <c r="AA3727" s="99">
        <v>-16.223376471632573</v>
      </c>
      <c r="AB3727" s="99">
        <v>-0.20705431754534417</v>
      </c>
      <c r="AC3727" s="99">
        <v>0</v>
      </c>
      <c r="AD3727" s="99">
        <v>0</v>
      </c>
    </row>
    <row r="3728" spans="4:30" hidden="1" outlineLevel="1" x14ac:dyDescent="0.2">
      <c r="D3728" s="86"/>
      <c r="F3728" s="91" t="s">
        <v>209</v>
      </c>
      <c r="G3728" s="86" t="s">
        <v>686</v>
      </c>
      <c r="H3728" s="92">
        <v>-2.800029260292519</v>
      </c>
      <c r="I3728" s="99">
        <v>-1.3792467864017111</v>
      </c>
      <c r="J3728" s="99">
        <v>-6.8181097009527625E-2</v>
      </c>
      <c r="K3728" s="99">
        <v>-0.24974345083368926</v>
      </c>
      <c r="L3728" s="99">
        <v>-7.861037143661433E-3</v>
      </c>
      <c r="M3728" s="99">
        <v>-7.3718290933125273E-4</v>
      </c>
      <c r="N3728" s="99">
        <v>-0.25834167088668197</v>
      </c>
      <c r="O3728" s="99">
        <v>-0.18984387291536808</v>
      </c>
      <c r="P3728" s="99">
        <v>-3.5373444425684943E-2</v>
      </c>
      <c r="Q3728" s="99">
        <v>-1.5984600882414834E-2</v>
      </c>
      <c r="R3728" s="99">
        <v>-7.1880963395186631E-4</v>
      </c>
      <c r="S3728" s="99">
        <v>-0.24192072785741972</v>
      </c>
      <c r="T3728" s="99">
        <v>-6.631732735405467E-3</v>
      </c>
      <c r="U3728" s="99">
        <v>-0.10852717628806512</v>
      </c>
      <c r="V3728" s="99">
        <v>-0.57356917612722425</v>
      </c>
      <c r="W3728" s="99">
        <v>-0.10357708672167061</v>
      </c>
      <c r="X3728" s="99">
        <v>-0.79230517187236549</v>
      </c>
      <c r="Y3728" s="99">
        <v>-5.830075212795334E-2</v>
      </c>
      <c r="Z3728" s="99">
        <v>-9.7651531293514835E-4</v>
      </c>
      <c r="AA3728" s="99">
        <v>-5.9277267440888487E-2</v>
      </c>
      <c r="AB3728" s="99">
        <v>-7.5653882392405015E-4</v>
      </c>
      <c r="AC3728" s="99">
        <v>0</v>
      </c>
      <c r="AD3728" s="99">
        <v>0</v>
      </c>
    </row>
    <row r="3729" spans="4:30" hidden="1" outlineLevel="1" x14ac:dyDescent="0.2">
      <c r="D3729" s="86"/>
      <c r="F3729" s="91" t="s">
        <v>209</v>
      </c>
      <c r="G3729" s="86" t="s">
        <v>685</v>
      </c>
      <c r="H3729" s="92">
        <v>-0.61589029599944045</v>
      </c>
      <c r="I3729" s="99">
        <v>-0.29985692700425171</v>
      </c>
      <c r="J3729" s="99">
        <v>-1.447148755665653E-2</v>
      </c>
      <c r="K3729" s="99">
        <v>-5.2646564142186748E-2</v>
      </c>
      <c r="L3729" s="99">
        <v>-1.6262028323576394E-3</v>
      </c>
      <c r="M3729" s="99">
        <v>-2.0253496231949867E-4</v>
      </c>
      <c r="N3729" s="99">
        <v>-5.4475301936863889E-2</v>
      </c>
      <c r="O3729" s="99">
        <v>-3.9775302065483048E-2</v>
      </c>
      <c r="P3729" s="99">
        <v>-7.394182261815224E-3</v>
      </c>
      <c r="Q3729" s="99">
        <v>-4.3996265503139795E-3</v>
      </c>
      <c r="R3729" s="99">
        <v>0</v>
      </c>
      <c r="S3729" s="99">
        <v>-5.1569110877612248E-2</v>
      </c>
      <c r="T3729" s="99">
        <v>-1.3888852518237713E-3</v>
      </c>
      <c r="U3729" s="99">
        <v>-2.2736844548973872E-2</v>
      </c>
      <c r="V3729" s="99">
        <v>-0.15840039081770035</v>
      </c>
      <c r="W3729" s="99">
        <v>0</v>
      </c>
      <c r="X3729" s="99">
        <v>-0.18252612061849799</v>
      </c>
      <c r="Y3729" s="99">
        <v>-1.1971200602719055E-2</v>
      </c>
      <c r="Z3729" s="99">
        <v>-1.9956023928143467E-4</v>
      </c>
      <c r="AA3729" s="99">
        <v>-1.2170760842000489E-2</v>
      </c>
      <c r="AB3729" s="99">
        <v>-1.5985907928109844E-4</v>
      </c>
      <c r="AC3729" s="99">
        <v>-5.4355504401703289E-4</v>
      </c>
      <c r="AD3729" s="99">
        <v>-1.1717304025940738E-4</v>
      </c>
    </row>
    <row r="3730" spans="4:30" hidden="1" outlineLevel="1" x14ac:dyDescent="0.2">
      <c r="D3730" s="86"/>
      <c r="F3730" s="91" t="s">
        <v>209</v>
      </c>
      <c r="G3730" s="86" t="s">
        <v>684</v>
      </c>
      <c r="H3730" s="92">
        <v>-394.59997542662387</v>
      </c>
      <c r="I3730" s="99">
        <v>-263.72799347466554</v>
      </c>
      <c r="J3730" s="99">
        <v>-12.431449140727034</v>
      </c>
      <c r="K3730" s="99">
        <v>-45.139354789800542</v>
      </c>
      <c r="L3730" s="99">
        <v>-1.3950409426379813</v>
      </c>
      <c r="M3730" s="99">
        <v>0</v>
      </c>
      <c r="N3730" s="99">
        <v>-46.534395732438526</v>
      </c>
      <c r="O3730" s="99">
        <v>-33.84662640773773</v>
      </c>
      <c r="P3730" s="99">
        <v>-6.3039364461166176</v>
      </c>
      <c r="Q3730" s="99">
        <v>0</v>
      </c>
      <c r="R3730" s="99">
        <v>0</v>
      </c>
      <c r="S3730" s="99">
        <v>-40.150562853854346</v>
      </c>
      <c r="T3730" s="99">
        <v>-1.2066113733455424</v>
      </c>
      <c r="U3730" s="99">
        <v>-19.459911076220969</v>
      </c>
      <c r="V3730" s="99">
        <v>0</v>
      </c>
      <c r="W3730" s="99">
        <v>0</v>
      </c>
      <c r="X3730" s="99">
        <v>-20.666522449566511</v>
      </c>
      <c r="Y3730" s="99">
        <v>-10.206313304466297</v>
      </c>
      <c r="Z3730" s="99">
        <v>-0.17028125866165703</v>
      </c>
      <c r="AA3730" s="99">
        <v>-10.376594563127954</v>
      </c>
      <c r="AB3730" s="99">
        <v>-0.13795635147090929</v>
      </c>
      <c r="AC3730" s="99">
        <v>-0.47261929392224117</v>
      </c>
      <c r="AD3730" s="99">
        <v>-0.10188156685082314</v>
      </c>
    </row>
    <row r="3731" spans="4:30" hidden="1" outlineLevel="1" x14ac:dyDescent="0.2">
      <c r="D3731" s="86"/>
      <c r="F3731" s="91" t="s">
        <v>209</v>
      </c>
      <c r="G3731" s="86" t="s">
        <v>683</v>
      </c>
      <c r="H3731" s="92">
        <v>-162.85626328123649</v>
      </c>
      <c r="I3731" s="99">
        <v>-121.76786445815077</v>
      </c>
      <c r="J3731" s="99">
        <v>-5.8704675540868028</v>
      </c>
      <c r="K3731" s="99">
        <v>-17.713647054229877</v>
      </c>
      <c r="L3731" s="99">
        <v>0</v>
      </c>
      <c r="M3731" s="99">
        <v>0</v>
      </c>
      <c r="N3731" s="99">
        <v>-17.713647054229877</v>
      </c>
      <c r="O3731" s="99">
        <v>-11.287204848686116</v>
      </c>
      <c r="P3731" s="99">
        <v>0</v>
      </c>
      <c r="Q3731" s="99">
        <v>0</v>
      </c>
      <c r="R3731" s="99">
        <v>0</v>
      </c>
      <c r="S3731" s="99">
        <v>-11.287204848686116</v>
      </c>
      <c r="T3731" s="99">
        <v>-0.3051823400605555</v>
      </c>
      <c r="U3731" s="99">
        <v>0</v>
      </c>
      <c r="V3731" s="99">
        <v>0</v>
      </c>
      <c r="W3731" s="99">
        <v>0</v>
      </c>
      <c r="X3731" s="99">
        <v>-0.3051823400605555</v>
      </c>
      <c r="Y3731" s="99">
        <v>-4.1632188335738141</v>
      </c>
      <c r="Z3731" s="99">
        <v>0</v>
      </c>
      <c r="AA3731" s="99">
        <v>-4.1632188335738141</v>
      </c>
      <c r="AB3731" s="99">
        <v>-4.3201855761748315E-2</v>
      </c>
      <c r="AC3731" s="99">
        <v>-1.4668691640950549</v>
      </c>
      <c r="AD3731" s="99">
        <v>-0.23860717259181</v>
      </c>
    </row>
    <row r="3732" spans="4:30" hidden="1" outlineLevel="1" x14ac:dyDescent="0.2">
      <c r="D3732" s="86"/>
      <c r="F3732" s="91" t="s">
        <v>209</v>
      </c>
      <c r="G3732" s="86" t="s">
        <v>682</v>
      </c>
      <c r="H3732" s="92">
        <v>-201.73977276642225</v>
      </c>
      <c r="I3732" s="99">
        <v>-75.698227618685934</v>
      </c>
      <c r="J3732" s="99">
        <v>-4.9057342960991628</v>
      </c>
      <c r="K3732" s="99">
        <v>-16.459270363313479</v>
      </c>
      <c r="L3732" s="99">
        <v>-0.52311297853155581</v>
      </c>
      <c r="M3732" s="99">
        <v>-4.8224901320053526E-2</v>
      </c>
      <c r="N3732" s="99">
        <v>-17.030608243165091</v>
      </c>
      <c r="O3732" s="99">
        <v>-15.006146450692222</v>
      </c>
      <c r="P3732" s="99">
        <v>-2.7818508087030702</v>
      </c>
      <c r="Q3732" s="99">
        <v>-1.2640018034247882</v>
      </c>
      <c r="R3732" s="99">
        <v>-5.8566434233312703E-2</v>
      </c>
      <c r="S3732" s="99">
        <v>-19.110565497053393</v>
      </c>
      <c r="T3732" s="99">
        <v>-0.57506396858113995</v>
      </c>
      <c r="U3732" s="99">
        <v>-10.097261796677365</v>
      </c>
      <c r="V3732" s="99">
        <v>-57.328060311845995</v>
      </c>
      <c r="W3732" s="99">
        <v>-10.87647478507334</v>
      </c>
      <c r="X3732" s="99">
        <v>-78.87686086217785</v>
      </c>
      <c r="Y3732" s="99">
        <v>-4.0656174108116154</v>
      </c>
      <c r="Z3732" s="99">
        <v>-6.6181770225807068E-2</v>
      </c>
      <c r="AA3732" s="99">
        <v>-4.1317991810374224</v>
      </c>
      <c r="AB3732" s="99">
        <v>-7.3820440999790488E-2</v>
      </c>
      <c r="AC3732" s="99">
        <v>-1.5962681850514522</v>
      </c>
      <c r="AD3732" s="99">
        <v>-0.31588844215216361</v>
      </c>
    </row>
    <row r="3733" spans="4:30" hidden="1" outlineLevel="1" x14ac:dyDescent="0.2">
      <c r="D3733" s="86"/>
      <c r="F3733" s="91" t="s">
        <v>209</v>
      </c>
      <c r="G3733" s="86" t="s">
        <v>681</v>
      </c>
      <c r="H3733" s="92">
        <v>-152.05839855046892</v>
      </c>
      <c r="I3733" s="99">
        <v>-108.64587665637684</v>
      </c>
      <c r="J3733" s="99">
        <v>-18.592887004918861</v>
      </c>
      <c r="K3733" s="99">
        <v>-5.3537493631156812</v>
      </c>
      <c r="L3733" s="99">
        <v>-0.89494836135637168</v>
      </c>
      <c r="M3733" s="99">
        <v>-0.14139754938751975</v>
      </c>
      <c r="N3733" s="99">
        <v>-6.3900952738595729</v>
      </c>
      <c r="O3733" s="99">
        <v>-0.99902214163313907</v>
      </c>
      <c r="P3733" s="99">
        <v>-0.25657656080409236</v>
      </c>
      <c r="Q3733" s="99">
        <v>-0.49075088295753383</v>
      </c>
      <c r="R3733" s="99">
        <v>-8.5653043089207084E-2</v>
      </c>
      <c r="S3733" s="99">
        <v>-1.8320026284839723</v>
      </c>
      <c r="T3733" s="99">
        <v>-6.9479511491961857E-3</v>
      </c>
      <c r="U3733" s="99">
        <v>-0.15274797119594549</v>
      </c>
      <c r="V3733" s="99">
        <v>-0.72208030470964846</v>
      </c>
      <c r="W3733" s="99">
        <v>-0.12852741627518563</v>
      </c>
      <c r="X3733" s="99">
        <v>-1.0103036433299759</v>
      </c>
      <c r="Y3733" s="99">
        <v>-0.27343440384808032</v>
      </c>
      <c r="Z3733" s="99">
        <v>-4.3319523968248438E-3</v>
      </c>
      <c r="AA3733" s="99">
        <v>-0.27776635624490514</v>
      </c>
      <c r="AB3733" s="99">
        <v>-7.791496291199876E-3</v>
      </c>
      <c r="AC3733" s="99">
        <v>-11.991363236411656</v>
      </c>
      <c r="AD3733" s="99">
        <v>-3.310312254552036</v>
      </c>
    </row>
    <row r="3734" spans="4:30" collapsed="1" x14ac:dyDescent="0.2">
      <c r="D3734" s="86" t="s">
        <v>290</v>
      </c>
      <c r="E3734" s="104">
        <v>-1681</v>
      </c>
      <c r="F3734" s="102" t="s">
        <v>209</v>
      </c>
      <c r="G3734" s="86" t="s">
        <v>679</v>
      </c>
      <c r="H3734" s="92">
        <v>-1681</v>
      </c>
      <c r="I3734" s="99">
        <v>-949.00002665210536</v>
      </c>
      <c r="J3734" s="99">
        <v>-60.543423293343245</v>
      </c>
      <c r="K3734" s="99">
        <v>-153.31977458036357</v>
      </c>
      <c r="L3734" s="99">
        <v>-4.9740477550576481</v>
      </c>
      <c r="M3734" s="99">
        <v>-0.39231903732254869</v>
      </c>
      <c r="N3734" s="99">
        <v>-158.68614137274378</v>
      </c>
      <c r="O3734" s="99">
        <v>-113.32628769005451</v>
      </c>
      <c r="P3734" s="99">
        <v>-19.066358846872927</v>
      </c>
      <c r="Q3734" s="99">
        <v>-6.1499033134775383</v>
      </c>
      <c r="R3734" s="99">
        <v>-0.34166664179614853</v>
      </c>
      <c r="S3734" s="99">
        <v>-138.88421649220112</v>
      </c>
      <c r="T3734" s="99">
        <v>-3.9168406988294526</v>
      </c>
      <c r="U3734" s="99">
        <v>-59.543587056130008</v>
      </c>
      <c r="V3734" s="99">
        <v>-215.76014035527427</v>
      </c>
      <c r="W3734" s="99">
        <v>-39.456209741789564</v>
      </c>
      <c r="X3734" s="99">
        <v>-318.67677785202329</v>
      </c>
      <c r="Y3734" s="99">
        <v>-34.73497350640308</v>
      </c>
      <c r="Z3734" s="99">
        <v>-0.50922992749647789</v>
      </c>
      <c r="AA3734" s="99">
        <v>-35.244203433899557</v>
      </c>
      <c r="AB3734" s="99">
        <v>-0.47074085997219728</v>
      </c>
      <c r="AC3734" s="99">
        <v>-15.52766343452442</v>
      </c>
      <c r="AD3734" s="99">
        <v>-3.9668066091870919</v>
      </c>
    </row>
    <row r="3735" spans="4:30" hidden="1" outlineLevel="1" x14ac:dyDescent="0.2">
      <c r="D3735" s="86"/>
      <c r="F3735" s="91" t="s">
        <v>209</v>
      </c>
      <c r="G3735" s="86" t="s">
        <v>687</v>
      </c>
      <c r="H3735" s="92">
        <v>944.12180097421719</v>
      </c>
      <c r="I3735" s="99">
        <v>465.05834007943423</v>
      </c>
      <c r="J3735" s="99">
        <v>22.98949550773915</v>
      </c>
      <c r="K3735" s="99">
        <v>84.209204498807892</v>
      </c>
      <c r="L3735" s="99">
        <v>2.6506067814532388</v>
      </c>
      <c r="M3735" s="99">
        <v>0.24856542246723701</v>
      </c>
      <c r="N3735" s="99">
        <v>87.108376702728364</v>
      </c>
      <c r="O3735" s="99">
        <v>64.012095067196896</v>
      </c>
      <c r="P3735" s="99">
        <v>11.927318236078033</v>
      </c>
      <c r="Q3735" s="99">
        <v>5.3897330242123811</v>
      </c>
      <c r="R3735" s="99">
        <v>0.24237026940688322</v>
      </c>
      <c r="S3735" s="99">
        <v>81.571516596894185</v>
      </c>
      <c r="T3735" s="99">
        <v>2.2361064373579356</v>
      </c>
      <c r="U3735" s="99">
        <v>36.593500855426811</v>
      </c>
      <c r="V3735" s="99">
        <v>193.39768024137018</v>
      </c>
      <c r="W3735" s="99">
        <v>34.92441562739608</v>
      </c>
      <c r="X3735" s="99">
        <v>267.15170316155098</v>
      </c>
      <c r="Y3735" s="99">
        <v>19.658012820710443</v>
      </c>
      <c r="Z3735" s="99">
        <v>0.32926420055728894</v>
      </c>
      <c r="AA3735" s="99">
        <v>19.987277021267733</v>
      </c>
      <c r="AB3735" s="99">
        <v>0.25509190460226522</v>
      </c>
      <c r="AC3735" s="99">
        <v>0</v>
      </c>
      <c r="AD3735" s="99">
        <v>0</v>
      </c>
    </row>
    <row r="3736" spans="4:30" hidden="1" outlineLevel="1" x14ac:dyDescent="0.2">
      <c r="D3736" s="86"/>
      <c r="F3736" s="91" t="s">
        <v>209</v>
      </c>
      <c r="G3736" s="86" t="s">
        <v>686</v>
      </c>
      <c r="H3736" s="92">
        <v>3.4496493742211811</v>
      </c>
      <c r="I3736" s="99">
        <v>1.6992386047816441</v>
      </c>
      <c r="J3736" s="99">
        <v>8.3999435994486435E-2</v>
      </c>
      <c r="K3736" s="99">
        <v>0.30768511997416448</v>
      </c>
      <c r="L3736" s="99">
        <v>9.6848351722324966E-3</v>
      </c>
      <c r="M3736" s="99">
        <v>9.0821285260263209E-4</v>
      </c>
      <c r="N3736" s="99">
        <v>0.31827816799899961</v>
      </c>
      <c r="O3736" s="99">
        <v>0.23388855491238983</v>
      </c>
      <c r="P3736" s="99">
        <v>4.3580251877212088E-2</v>
      </c>
      <c r="Q3736" s="99">
        <v>1.9693104359001262E-2</v>
      </c>
      <c r="R3736" s="99">
        <v>8.8557688989548793E-4</v>
      </c>
      <c r="S3736" s="99">
        <v>0.29804748803849862</v>
      </c>
      <c r="T3736" s="99">
        <v>8.1703262909129815E-3</v>
      </c>
      <c r="U3736" s="99">
        <v>0.13370599767554006</v>
      </c>
      <c r="V3736" s="99">
        <v>0.70663995464573559</v>
      </c>
      <c r="W3736" s="99">
        <v>0.12760746377190949</v>
      </c>
      <c r="X3736" s="99">
        <v>0.97612374238409816</v>
      </c>
      <c r="Y3736" s="99">
        <v>7.1826804079114431E-2</v>
      </c>
      <c r="Z3736" s="99">
        <v>1.2030715128427676E-3</v>
      </c>
      <c r="AA3736" s="99">
        <v>7.30298755919572E-2</v>
      </c>
      <c r="AB3736" s="99">
        <v>9.3205943149714927E-4</v>
      </c>
      <c r="AC3736" s="99">
        <v>0</v>
      </c>
      <c r="AD3736" s="99">
        <v>0</v>
      </c>
    </row>
    <row r="3737" spans="4:30" hidden="1" outlineLevel="1" x14ac:dyDescent="0.2">
      <c r="D3737" s="86"/>
      <c r="F3737" s="91" t="s">
        <v>209</v>
      </c>
      <c r="G3737" s="86" t="s">
        <v>685</v>
      </c>
      <c r="H3737" s="92">
        <v>0.75877977573756161</v>
      </c>
      <c r="I3737" s="99">
        <v>0.36942516110993773</v>
      </c>
      <c r="J3737" s="99">
        <v>1.7828941540651799E-2</v>
      </c>
      <c r="K3737" s="99">
        <v>6.4860817571962381E-2</v>
      </c>
      <c r="L3737" s="99">
        <v>2.0034896286809465E-3</v>
      </c>
      <c r="M3737" s="99">
        <v>2.4952403745608673E-4</v>
      </c>
      <c r="N3737" s="99">
        <v>6.7113831238099414E-2</v>
      </c>
      <c r="O3737" s="99">
        <v>4.9003361438200714E-2</v>
      </c>
      <c r="P3737" s="99">
        <v>9.10966773600198E-3</v>
      </c>
      <c r="Q3737" s="99">
        <v>5.4203608481262653E-3</v>
      </c>
      <c r="R3737" s="99">
        <v>0</v>
      </c>
      <c r="S3737" s="99">
        <v>6.3533390022328953E-2</v>
      </c>
      <c r="T3737" s="99">
        <v>1.7111132400517729E-3</v>
      </c>
      <c r="U3737" s="99">
        <v>2.8011900690615637E-2</v>
      </c>
      <c r="V3737" s="99">
        <v>0.19515003532626857</v>
      </c>
      <c r="W3737" s="99">
        <v>0</v>
      </c>
      <c r="X3737" s="99">
        <v>0.22487304925693596</v>
      </c>
      <c r="Y3737" s="99">
        <v>1.4748576114355242E-2</v>
      </c>
      <c r="Z3737" s="99">
        <v>2.458591645162708E-4</v>
      </c>
      <c r="AA3737" s="99">
        <v>1.4994435278871513E-2</v>
      </c>
      <c r="AB3737" s="99">
        <v>1.9694714645517839E-4</v>
      </c>
      <c r="AC3737" s="99">
        <v>6.6966240104656468E-4</v>
      </c>
      <c r="AD3737" s="99">
        <v>1.4435774323452271E-4</v>
      </c>
    </row>
    <row r="3738" spans="4:30" hidden="1" outlineLevel="1" x14ac:dyDescent="0.2">
      <c r="D3738" s="86"/>
      <c r="F3738" s="91" t="s">
        <v>209</v>
      </c>
      <c r="G3738" s="86" t="s">
        <v>684</v>
      </c>
      <c r="H3738" s="92">
        <v>486.14904765528729</v>
      </c>
      <c r="I3738" s="99">
        <v>324.91414306129229</v>
      </c>
      <c r="J3738" s="99">
        <v>15.315604503536994</v>
      </c>
      <c r="K3738" s="99">
        <v>55.611899922472887</v>
      </c>
      <c r="L3738" s="99">
        <v>1.7186970804302553</v>
      </c>
      <c r="M3738" s="99">
        <v>0</v>
      </c>
      <c r="N3738" s="99">
        <v>57.33059700290314</v>
      </c>
      <c r="O3738" s="99">
        <v>41.699204812864274</v>
      </c>
      <c r="P3738" s="99">
        <v>7.7664797025029833</v>
      </c>
      <c r="Q3738" s="99">
        <v>0</v>
      </c>
      <c r="R3738" s="99">
        <v>0</v>
      </c>
      <c r="S3738" s="99">
        <v>49.465684515367258</v>
      </c>
      <c r="T3738" s="99">
        <v>1.4865509543120869</v>
      </c>
      <c r="U3738" s="99">
        <v>23.974703057021792</v>
      </c>
      <c r="V3738" s="99">
        <v>0</v>
      </c>
      <c r="W3738" s="99">
        <v>0</v>
      </c>
      <c r="X3738" s="99">
        <v>25.461254011333878</v>
      </c>
      <c r="Y3738" s="99">
        <v>12.574226563682153</v>
      </c>
      <c r="Z3738" s="99">
        <v>0.20978732105192843</v>
      </c>
      <c r="AA3738" s="99">
        <v>12.784013884734081</v>
      </c>
      <c r="AB3738" s="99">
        <v>0.1699628815563671</v>
      </c>
      <c r="AC3738" s="99">
        <v>0.58226921934144049</v>
      </c>
      <c r="AD3738" s="99">
        <v>0.12551857522192431</v>
      </c>
    </row>
    <row r="3739" spans="4:30" hidden="1" outlineLevel="1" x14ac:dyDescent="0.2">
      <c r="D3739" s="86"/>
      <c r="F3739" s="91" t="s">
        <v>209</v>
      </c>
      <c r="G3739" s="86" t="s">
        <v>683</v>
      </c>
      <c r="H3739" s="92">
        <v>200.63969140716299</v>
      </c>
      <c r="I3739" s="99">
        <v>150.01858851447369</v>
      </c>
      <c r="J3739" s="99">
        <v>7.2324439646125933</v>
      </c>
      <c r="K3739" s="99">
        <v>21.823297471332587</v>
      </c>
      <c r="L3739" s="99">
        <v>0</v>
      </c>
      <c r="M3739" s="99">
        <v>0</v>
      </c>
      <c r="N3739" s="99">
        <v>21.823297471332587</v>
      </c>
      <c r="O3739" s="99">
        <v>13.905890090201634</v>
      </c>
      <c r="P3739" s="99">
        <v>0</v>
      </c>
      <c r="Q3739" s="99">
        <v>0</v>
      </c>
      <c r="R3739" s="99">
        <v>0</v>
      </c>
      <c r="S3739" s="99">
        <v>13.905890090201634</v>
      </c>
      <c r="T3739" s="99">
        <v>0.37598609533932809</v>
      </c>
      <c r="U3739" s="99">
        <v>0</v>
      </c>
      <c r="V3739" s="99">
        <v>0</v>
      </c>
      <c r="W3739" s="99">
        <v>0</v>
      </c>
      <c r="X3739" s="99">
        <v>0.37598609533932809</v>
      </c>
      <c r="Y3739" s="99">
        <v>5.1291054160210408</v>
      </c>
      <c r="Z3739" s="99">
        <v>0</v>
      </c>
      <c r="AA3739" s="99">
        <v>5.1291054160210408</v>
      </c>
      <c r="AB3739" s="99">
        <v>5.3224891899215206E-2</v>
      </c>
      <c r="AC3739" s="99">
        <v>1.8071897911010462</v>
      </c>
      <c r="AD3739" s="99">
        <v>0.29396517218181945</v>
      </c>
    </row>
    <row r="3740" spans="4:30" hidden="1" outlineLevel="1" x14ac:dyDescent="0.2">
      <c r="D3740" s="86"/>
      <c r="F3740" s="91" t="s">
        <v>209</v>
      </c>
      <c r="G3740" s="86" t="s">
        <v>682</v>
      </c>
      <c r="H3740" s="92">
        <v>248.54436014233221</v>
      </c>
      <c r="I3740" s="99">
        <v>93.260576679535134</v>
      </c>
      <c r="J3740" s="99">
        <v>6.0438879995368033</v>
      </c>
      <c r="K3740" s="99">
        <v>20.27789941845462</v>
      </c>
      <c r="L3740" s="99">
        <v>0.64447767908319586</v>
      </c>
      <c r="M3740" s="99">
        <v>5.9413307932082597E-2</v>
      </c>
      <c r="N3740" s="99">
        <v>20.981790405469898</v>
      </c>
      <c r="O3740" s="99">
        <v>18.487643842583935</v>
      </c>
      <c r="P3740" s="99">
        <v>3.4272534353504214</v>
      </c>
      <c r="Q3740" s="99">
        <v>1.5572562372949055</v>
      </c>
      <c r="R3740" s="99">
        <v>7.2154125697317439E-2</v>
      </c>
      <c r="S3740" s="99">
        <v>23.544307640926579</v>
      </c>
      <c r="T3740" s="99">
        <v>0.70848154606278457</v>
      </c>
      <c r="U3740" s="99">
        <v>12.439874587102214</v>
      </c>
      <c r="V3740" s="99">
        <v>70.628443132559823</v>
      </c>
      <c r="W3740" s="99">
        <v>13.399868697136755</v>
      </c>
      <c r="X3740" s="99">
        <v>97.176667962861572</v>
      </c>
      <c r="Y3740" s="99">
        <v>5.0088599986858151</v>
      </c>
      <c r="Z3740" s="99">
        <v>8.153625588200264E-2</v>
      </c>
      <c r="AA3740" s="99">
        <v>5.0903962545678176</v>
      </c>
      <c r="AB3740" s="99">
        <v>9.0947134628534265E-2</v>
      </c>
      <c r="AC3740" s="99">
        <v>1.9666100007385825</v>
      </c>
      <c r="AD3740" s="99">
        <v>0.38917606406729971</v>
      </c>
    </row>
    <row r="3741" spans="4:30" hidden="1" outlineLevel="1" x14ac:dyDescent="0.2">
      <c r="D3741" s="86"/>
      <c r="F3741" s="91" t="s">
        <v>209</v>
      </c>
      <c r="G3741" s="86" t="s">
        <v>681</v>
      </c>
      <c r="H3741" s="92">
        <v>187.33667067104184</v>
      </c>
      <c r="I3741" s="99">
        <v>133.8522370942037</v>
      </c>
      <c r="J3741" s="99">
        <v>22.906525274947629</v>
      </c>
      <c r="K3741" s="99">
        <v>6.5958446942371065</v>
      </c>
      <c r="L3741" s="99">
        <v>1.1025806403147209</v>
      </c>
      <c r="M3741" s="99">
        <v>0.17420245376653978</v>
      </c>
      <c r="N3741" s="99">
        <v>7.8726277883183675</v>
      </c>
      <c r="O3741" s="99">
        <v>1.2308000329103099</v>
      </c>
      <c r="P3741" s="99">
        <v>0.31610354397696327</v>
      </c>
      <c r="Q3741" s="99">
        <v>0.60460742332245831</v>
      </c>
      <c r="R3741" s="99">
        <v>0.10552495671490059</v>
      </c>
      <c r="S3741" s="99">
        <v>2.2570359569246321</v>
      </c>
      <c r="T3741" s="99">
        <v>8.5599088816093408E-3</v>
      </c>
      <c r="U3741" s="99">
        <v>0.18818622745199473</v>
      </c>
      <c r="V3741" s="99">
        <v>0.88960637183443314</v>
      </c>
      <c r="W3741" s="99">
        <v>0.1583463885222543</v>
      </c>
      <c r="X3741" s="99">
        <v>1.2446988966902914</v>
      </c>
      <c r="Y3741" s="99">
        <v>0.33687248683484494</v>
      </c>
      <c r="Z3741" s="99">
        <v>5.3369859689614821E-3</v>
      </c>
      <c r="AA3741" s="99">
        <v>0.34220947280380642</v>
      </c>
      <c r="AB3741" s="99">
        <v>9.5991605110499374E-3</v>
      </c>
      <c r="AC3741" s="99">
        <v>14.773416575019953</v>
      </c>
      <c r="AD3741" s="99">
        <v>4.0783204516224076</v>
      </c>
    </row>
    <row r="3742" spans="4:30" collapsed="1" x14ac:dyDescent="0.2">
      <c r="D3742" s="86" t="s">
        <v>289</v>
      </c>
      <c r="E3742" s="104">
        <v>2071</v>
      </c>
      <c r="F3742" s="102" t="s">
        <v>209</v>
      </c>
      <c r="G3742" s="86" t="s">
        <v>679</v>
      </c>
      <c r="H3742" s="92">
        <v>2071</v>
      </c>
      <c r="I3742" s="99">
        <v>1169.1725491948305</v>
      </c>
      <c r="J3742" s="99">
        <v>74.589785627908313</v>
      </c>
      <c r="K3742" s="99">
        <v>188.89069194285125</v>
      </c>
      <c r="L3742" s="99">
        <v>6.1280505060823254</v>
      </c>
      <c r="M3742" s="99">
        <v>0.48333892105591814</v>
      </c>
      <c r="N3742" s="99">
        <v>195.5020813699895</v>
      </c>
      <c r="O3742" s="99">
        <v>139.61852576210762</v>
      </c>
      <c r="P3742" s="99">
        <v>23.489844837521613</v>
      </c>
      <c r="Q3742" s="99">
        <v>7.5767101500368721</v>
      </c>
      <c r="R3742" s="99">
        <v>0.42093492870899679</v>
      </c>
      <c r="S3742" s="99">
        <v>171.10601567837509</v>
      </c>
      <c r="T3742" s="99">
        <v>4.825566381484709</v>
      </c>
      <c r="U3742" s="99">
        <v>73.357982625368976</v>
      </c>
      <c r="V3742" s="99">
        <v>265.81751973573648</v>
      </c>
      <c r="W3742" s="99">
        <v>48.610238176826996</v>
      </c>
      <c r="X3742" s="99">
        <v>392.61130691941719</v>
      </c>
      <c r="Y3742" s="99">
        <v>42.79365266612777</v>
      </c>
      <c r="Z3742" s="99">
        <v>0.62737369413754063</v>
      </c>
      <c r="AA3742" s="99">
        <v>43.421026360265309</v>
      </c>
      <c r="AB3742" s="99">
        <v>0.57995497977538402</v>
      </c>
      <c r="AC3742" s="99">
        <v>19.130155248602065</v>
      </c>
      <c r="AD3742" s="99">
        <v>4.8871246208366852</v>
      </c>
    </row>
    <row r="3743" spans="4:30" hidden="1" outlineLevel="1" x14ac:dyDescent="0.2">
      <c r="D3743" s="86"/>
      <c r="F3743" s="91" t="s">
        <v>209</v>
      </c>
      <c r="G3743" s="86" t="s">
        <v>687</v>
      </c>
      <c r="H3743" s="92">
        <v>-454.96550331833345</v>
      </c>
      <c r="I3743" s="99">
        <v>-224.10826817927349</v>
      </c>
      <c r="J3743" s="99">
        <v>-11.078472485139386</v>
      </c>
      <c r="K3743" s="99">
        <v>-40.579809797107814</v>
      </c>
      <c r="L3743" s="99">
        <v>-1.2773083379480117</v>
      </c>
      <c r="M3743" s="99">
        <v>-0.11978188876016541</v>
      </c>
      <c r="N3743" s="99">
        <v>-41.976900023815993</v>
      </c>
      <c r="O3743" s="99">
        <v>-30.846968071976097</v>
      </c>
      <c r="P3743" s="99">
        <v>-5.7476888457778257</v>
      </c>
      <c r="Q3743" s="99">
        <v>-2.5972735674379317</v>
      </c>
      <c r="R3743" s="99">
        <v>-0.11679648907197945</v>
      </c>
      <c r="S3743" s="99">
        <v>-39.308726974263834</v>
      </c>
      <c r="T3743" s="99">
        <v>-1.0775636042893384</v>
      </c>
      <c r="U3743" s="99">
        <v>-17.634144786922239</v>
      </c>
      <c r="V3743" s="99">
        <v>-93.196950690916196</v>
      </c>
      <c r="W3743" s="99">
        <v>-16.829824623921432</v>
      </c>
      <c r="X3743" s="99">
        <v>-128.73848370604921</v>
      </c>
      <c r="Y3743" s="99">
        <v>-9.4730549469188912</v>
      </c>
      <c r="Z3743" s="99">
        <v>-0.15867004932697942</v>
      </c>
      <c r="AA3743" s="99">
        <v>-9.63172499624587</v>
      </c>
      <c r="AB3743" s="99">
        <v>-0.12292695354565943</v>
      </c>
      <c r="AC3743" s="99">
        <v>0</v>
      </c>
      <c r="AD3743" s="99">
        <v>0</v>
      </c>
    </row>
    <row r="3744" spans="4:30" hidden="1" outlineLevel="1" x14ac:dyDescent="0.2">
      <c r="D3744" s="86"/>
      <c r="F3744" s="91" t="s">
        <v>209</v>
      </c>
      <c r="G3744" s="86" t="s">
        <v>686</v>
      </c>
      <c r="H3744" s="92">
        <v>-1.6623612146174502</v>
      </c>
      <c r="I3744" s="99">
        <v>-0.81885085831582849</v>
      </c>
      <c r="J3744" s="99">
        <v>-4.0478723864074105E-2</v>
      </c>
      <c r="K3744" s="99">
        <v>-0.14827124564665192</v>
      </c>
      <c r="L3744" s="99">
        <v>-4.6670523910613384E-3</v>
      </c>
      <c r="M3744" s="99">
        <v>-4.376612394482988E-4</v>
      </c>
      <c r="N3744" s="99">
        <v>-0.15337595927716155</v>
      </c>
      <c r="O3744" s="99">
        <v>-0.11270921187955821</v>
      </c>
      <c r="P3744" s="99">
        <v>-2.1001009837497666E-2</v>
      </c>
      <c r="Q3744" s="99">
        <v>-9.4899653067519359E-3</v>
      </c>
      <c r="R3744" s="99">
        <v>-4.267531318762419E-4</v>
      </c>
      <c r="S3744" s="99">
        <v>-0.14362694015568406</v>
      </c>
      <c r="T3744" s="99">
        <v>-3.9372214574269222E-3</v>
      </c>
      <c r="U3744" s="99">
        <v>-6.443195831974359E-2</v>
      </c>
      <c r="V3744" s="99">
        <v>-0.34052471015762631</v>
      </c>
      <c r="W3744" s="99">
        <v>-6.1493118708047162E-2</v>
      </c>
      <c r="X3744" s="99">
        <v>-0.470387008642844</v>
      </c>
      <c r="Y3744" s="99">
        <v>-3.4612820121176342E-2</v>
      </c>
      <c r="Z3744" s="99">
        <v>-5.7975150643026652E-4</v>
      </c>
      <c r="AA3744" s="99">
        <v>-3.5192571627606611E-2</v>
      </c>
      <c r="AB3744" s="99">
        <v>-4.4915273425116125E-4</v>
      </c>
      <c r="AC3744" s="99">
        <v>0</v>
      </c>
      <c r="AD3744" s="99">
        <v>0</v>
      </c>
    </row>
    <row r="3745" spans="4:30" hidden="1" outlineLevel="1" x14ac:dyDescent="0.2">
      <c r="D3745" s="86"/>
      <c r="F3745" s="91" t="s">
        <v>209</v>
      </c>
      <c r="G3745" s="86" t="s">
        <v>685</v>
      </c>
      <c r="H3745" s="92">
        <v>-0.36565051481703836</v>
      </c>
      <c r="I3745" s="99">
        <v>-0.17802332727557599</v>
      </c>
      <c r="J3745" s="99">
        <v>-8.5916386564802005E-3</v>
      </c>
      <c r="K3745" s="99">
        <v>-3.1255961340810455E-2</v>
      </c>
      <c r="L3745" s="99">
        <v>-9.654672377709245E-4</v>
      </c>
      <c r="M3745" s="99">
        <v>-1.2024383842644835E-4</v>
      </c>
      <c r="N3745" s="99">
        <v>-3.2341672417007826E-2</v>
      </c>
      <c r="O3745" s="99">
        <v>-2.3614367317877503E-2</v>
      </c>
      <c r="P3745" s="99">
        <v>-4.3898833416368792E-3</v>
      </c>
      <c r="Q3745" s="99">
        <v>-2.6120328954273358E-3</v>
      </c>
      <c r="R3745" s="99">
        <v>0</v>
      </c>
      <c r="S3745" s="99">
        <v>-3.0616283554941719E-2</v>
      </c>
      <c r="T3745" s="99">
        <v>-8.2457315961934779E-4</v>
      </c>
      <c r="U3745" s="99">
        <v>-1.3498733408611496E-2</v>
      </c>
      <c r="V3745" s="99">
        <v>-9.4041397998848877E-2</v>
      </c>
      <c r="W3745" s="99">
        <v>0</v>
      </c>
      <c r="X3745" s="99">
        <v>-0.10836470456707972</v>
      </c>
      <c r="Y3745" s="99">
        <v>-7.1072327195202947E-3</v>
      </c>
      <c r="Z3745" s="99">
        <v>-1.1847776252401654E-4</v>
      </c>
      <c r="AA3745" s="99">
        <v>-7.2257104820443114E-3</v>
      </c>
      <c r="AB3745" s="99">
        <v>-9.4907412922389198E-5</v>
      </c>
      <c r="AC3745" s="99">
        <v>-3.2270549311659661E-4</v>
      </c>
      <c r="AD3745" s="99">
        <v>-6.9564957869654119E-5</v>
      </c>
    </row>
    <row r="3746" spans="4:30" hidden="1" outlineLevel="1" x14ac:dyDescent="0.2">
      <c r="D3746" s="86"/>
      <c r="F3746" s="91" t="s">
        <v>209</v>
      </c>
      <c r="G3746" s="86" t="s">
        <v>684</v>
      </c>
      <c r="H3746" s="92">
        <v>-234.27172842104144</v>
      </c>
      <c r="I3746" s="99">
        <v>-156.57378791654742</v>
      </c>
      <c r="J3746" s="99">
        <v>-7.3804796207290773</v>
      </c>
      <c r="K3746" s="99">
        <v>-26.798974467710256</v>
      </c>
      <c r="L3746" s="99">
        <v>-0.82822775773510127</v>
      </c>
      <c r="M3746" s="99">
        <v>0</v>
      </c>
      <c r="N3746" s="99">
        <v>-27.627202225445355</v>
      </c>
      <c r="O3746" s="99">
        <v>-20.094546790554585</v>
      </c>
      <c r="P3746" s="99">
        <v>-3.7426106919835718</v>
      </c>
      <c r="Q3746" s="99">
        <v>0</v>
      </c>
      <c r="R3746" s="99">
        <v>0</v>
      </c>
      <c r="S3746" s="99">
        <v>-23.837157482538156</v>
      </c>
      <c r="T3746" s="99">
        <v>-0.7163582097554142</v>
      </c>
      <c r="U3746" s="99">
        <v>-11.553236914972354</v>
      </c>
      <c r="V3746" s="99">
        <v>0</v>
      </c>
      <c r="W3746" s="99">
        <v>0</v>
      </c>
      <c r="X3746" s="99">
        <v>-12.269595124727768</v>
      </c>
      <c r="Y3746" s="99">
        <v>-6.0594293146087823</v>
      </c>
      <c r="Z3746" s="99">
        <v>-0.10109500068074581</v>
      </c>
      <c r="AA3746" s="99">
        <v>-6.1605243152895284</v>
      </c>
      <c r="AB3746" s="99">
        <v>-8.1903889808427999E-2</v>
      </c>
      <c r="AC3746" s="99">
        <v>-0.28059134761118187</v>
      </c>
      <c r="AD3746" s="99">
        <v>-6.0486498344510115E-2</v>
      </c>
    </row>
    <row r="3747" spans="4:30" hidden="1" outlineLevel="1" x14ac:dyDescent="0.2">
      <c r="D3747" s="86"/>
      <c r="F3747" s="91" t="s">
        <v>209</v>
      </c>
      <c r="G3747" s="86" t="s">
        <v>683</v>
      </c>
      <c r="H3747" s="92">
        <v>-96.686823768396252</v>
      </c>
      <c r="I3747" s="99">
        <v>-72.29287848259041</v>
      </c>
      <c r="J3747" s="99">
        <v>-3.4852627120634323</v>
      </c>
      <c r="K3747" s="99">
        <v>-10.516490041714109</v>
      </c>
      <c r="L3747" s="99">
        <v>0</v>
      </c>
      <c r="M3747" s="99">
        <v>0</v>
      </c>
      <c r="N3747" s="99">
        <v>-10.516490041714109</v>
      </c>
      <c r="O3747" s="99">
        <v>-6.7011483872627862</v>
      </c>
      <c r="P3747" s="99">
        <v>0</v>
      </c>
      <c r="Q3747" s="99">
        <v>0</v>
      </c>
      <c r="R3747" s="99">
        <v>0</v>
      </c>
      <c r="S3747" s="99">
        <v>-6.7011483872627862</v>
      </c>
      <c r="T3747" s="99">
        <v>-0.18118499427747436</v>
      </c>
      <c r="U3747" s="99">
        <v>0</v>
      </c>
      <c r="V3747" s="99">
        <v>0</v>
      </c>
      <c r="W3747" s="99">
        <v>0</v>
      </c>
      <c r="X3747" s="99">
        <v>-0.18118499427747436</v>
      </c>
      <c r="Y3747" s="99">
        <v>-2.4716789981598257</v>
      </c>
      <c r="Z3747" s="99">
        <v>0</v>
      </c>
      <c r="AA3747" s="99">
        <v>-2.4716789981598257</v>
      </c>
      <c r="AB3747" s="99">
        <v>-2.5648692474851173E-2</v>
      </c>
      <c r="AC3747" s="99">
        <v>-0.87087175833840857</v>
      </c>
      <c r="AD3747" s="99">
        <v>-0.14165970151494728</v>
      </c>
    </row>
    <row r="3748" spans="4:30" hidden="1" outlineLevel="1" x14ac:dyDescent="0.2">
      <c r="D3748" s="86"/>
      <c r="F3748" s="91" t="s">
        <v>209</v>
      </c>
      <c r="G3748" s="86" t="s">
        <v>682</v>
      </c>
      <c r="H3748" s="92">
        <v>-119.77173897732864</v>
      </c>
      <c r="I3748" s="99">
        <v>-44.941600930070528</v>
      </c>
      <c r="J3748" s="99">
        <v>-2.9125061436686286</v>
      </c>
      <c r="K3748" s="99">
        <v>-9.7717738385406623</v>
      </c>
      <c r="L3748" s="99">
        <v>-0.31056915679624791</v>
      </c>
      <c r="M3748" s="99">
        <v>-2.8630845637961581E-2</v>
      </c>
      <c r="N3748" s="99">
        <v>-10.110973840974872</v>
      </c>
      <c r="O3748" s="99">
        <v>-8.9090625566869939</v>
      </c>
      <c r="P3748" s="99">
        <v>-1.651568772805273</v>
      </c>
      <c r="Q3748" s="99">
        <v>-0.75043057692917225</v>
      </c>
      <c r="R3748" s="99">
        <v>-3.4770554054042876E-2</v>
      </c>
      <c r="S3748" s="99">
        <v>-11.345832460475483</v>
      </c>
      <c r="T3748" s="99">
        <v>-0.34141215981200335</v>
      </c>
      <c r="U3748" s="99">
        <v>-5.9946860637025638</v>
      </c>
      <c r="V3748" s="99">
        <v>-34.035338602749732</v>
      </c>
      <c r="W3748" s="99">
        <v>-6.4573003185622797</v>
      </c>
      <c r="X3748" s="99">
        <v>-46.828737144826583</v>
      </c>
      <c r="Y3748" s="99">
        <v>-2.4137335966626963</v>
      </c>
      <c r="Z3748" s="99">
        <v>-3.9291735089444051E-2</v>
      </c>
      <c r="AA3748" s="99">
        <v>-2.4530253317521402</v>
      </c>
      <c r="AB3748" s="99">
        <v>-4.3826769849964843E-2</v>
      </c>
      <c r="AC3748" s="99">
        <v>-0.94769521039937488</v>
      </c>
      <c r="AD3748" s="99">
        <v>-0.18754114531104063</v>
      </c>
    </row>
    <row r="3749" spans="4:30" hidden="1" outlineLevel="1" x14ac:dyDescent="0.2">
      <c r="D3749" s="86"/>
      <c r="F3749" s="91" t="s">
        <v>209</v>
      </c>
      <c r="G3749" s="86" t="s">
        <v>681</v>
      </c>
      <c r="H3749" s="92">
        <v>-90.276193785465836</v>
      </c>
      <c r="I3749" s="99">
        <v>-64.502430043464656</v>
      </c>
      <c r="J3749" s="99">
        <v>-11.038489726894126</v>
      </c>
      <c r="K3749" s="99">
        <v>-3.1784901037414932</v>
      </c>
      <c r="L3749" s="99">
        <v>-0.53132567794982688</v>
      </c>
      <c r="M3749" s="99">
        <v>-8.3946909154517968E-2</v>
      </c>
      <c r="N3749" s="99">
        <v>-3.7937626908458379</v>
      </c>
      <c r="O3749" s="99">
        <v>-0.59311368075542703</v>
      </c>
      <c r="P3749" s="99">
        <v>-0.15232802360647482</v>
      </c>
      <c r="Q3749" s="99">
        <v>-0.29135596739537106</v>
      </c>
      <c r="R3749" s="99">
        <v>-5.0851717431902844E-2</v>
      </c>
      <c r="S3749" s="99">
        <v>-1.0876493891891756</v>
      </c>
      <c r="T3749" s="99">
        <v>-4.1249585049957134E-3</v>
      </c>
      <c r="U3749" s="99">
        <v>-9.0685589085992627E-2</v>
      </c>
      <c r="V3749" s="99">
        <v>-0.42869491023214112</v>
      </c>
      <c r="W3749" s="99">
        <v>-7.6305985391216691E-2</v>
      </c>
      <c r="X3749" s="99">
        <v>-0.59981144321434621</v>
      </c>
      <c r="Y3749" s="99">
        <v>-0.16233642774561816</v>
      </c>
      <c r="Z3749" s="99">
        <v>-2.5718551410060645E-3</v>
      </c>
      <c r="AA3749" s="99">
        <v>-0.16490828288662421</v>
      </c>
      <c r="AB3749" s="99">
        <v>-4.6257663882316932E-3</v>
      </c>
      <c r="AC3749" s="99">
        <v>-7.1192031587976405</v>
      </c>
      <c r="AD3749" s="99">
        <v>-1.9653132837852065</v>
      </c>
    </row>
    <row r="3750" spans="4:30" collapsed="1" x14ac:dyDescent="0.2">
      <c r="D3750" s="86" t="s">
        <v>288</v>
      </c>
      <c r="E3750" s="104">
        <v>-998</v>
      </c>
      <c r="F3750" s="102" t="s">
        <v>209</v>
      </c>
      <c r="G3750" s="86" t="s">
        <v>679</v>
      </c>
      <c r="H3750" s="92">
        <v>-998</v>
      </c>
      <c r="I3750" s="99">
        <v>-563.41583973753779</v>
      </c>
      <c r="J3750" s="99">
        <v>-35.944281051015203</v>
      </c>
      <c r="K3750" s="99">
        <v>-91.025065455801808</v>
      </c>
      <c r="L3750" s="99">
        <v>-2.9530634500580208</v>
      </c>
      <c r="M3750" s="99">
        <v>-0.23291754863051969</v>
      </c>
      <c r="N3750" s="99">
        <v>-94.211046454490358</v>
      </c>
      <c r="O3750" s="99">
        <v>-67.281163066433322</v>
      </c>
      <c r="P3750" s="99">
        <v>-11.319587227352278</v>
      </c>
      <c r="Q3750" s="99">
        <v>-3.6511621099646541</v>
      </c>
      <c r="R3750" s="99">
        <v>-0.20284551368980144</v>
      </c>
      <c r="S3750" s="99">
        <v>-82.454757917440048</v>
      </c>
      <c r="T3750" s="99">
        <v>-2.3254057212562724</v>
      </c>
      <c r="U3750" s="99">
        <v>-35.350684046411509</v>
      </c>
      <c r="V3750" s="99">
        <v>-128.09555031205457</v>
      </c>
      <c r="W3750" s="99">
        <v>-23.424924046582976</v>
      </c>
      <c r="X3750" s="99">
        <v>-189.19656412630533</v>
      </c>
      <c r="Y3750" s="99">
        <v>-20.62195333693651</v>
      </c>
      <c r="Z3750" s="99">
        <v>-0.30232686950712967</v>
      </c>
      <c r="AA3750" s="99">
        <v>-20.92428020644364</v>
      </c>
      <c r="AB3750" s="99">
        <v>-0.27947613221430867</v>
      </c>
      <c r="AC3750" s="99">
        <v>-9.2186841806397215</v>
      </c>
      <c r="AD3750" s="99">
        <v>-2.3550701939135741</v>
      </c>
    </row>
    <row r="3751" spans="4:30" hidden="1" outlineLevel="1" x14ac:dyDescent="0.2">
      <c r="D3751" s="86"/>
      <c r="F3751" s="91" t="s">
        <v>209</v>
      </c>
      <c r="G3751" s="86" t="s">
        <v>687</v>
      </c>
      <c r="H3751" s="92">
        <v>-10336.560944128147</v>
      </c>
      <c r="I3751" s="99">
        <v>-5091.6141008986442</v>
      </c>
      <c r="J3751" s="99">
        <v>-251.6966784850205</v>
      </c>
      <c r="K3751" s="99">
        <v>-921.95050835633526</v>
      </c>
      <c r="L3751" s="99">
        <v>-29.019728712057333</v>
      </c>
      <c r="M3751" s="99">
        <v>-2.7213773003486876</v>
      </c>
      <c r="N3751" s="99">
        <v>-953.69161436874128</v>
      </c>
      <c r="O3751" s="99">
        <v>-700.82580567533671</v>
      </c>
      <c r="P3751" s="99">
        <v>-130.58426542000643</v>
      </c>
      <c r="Q3751" s="99">
        <v>-59.008598064216095</v>
      </c>
      <c r="R3751" s="99">
        <v>-2.6535506946072767</v>
      </c>
      <c r="S3751" s="99">
        <v>-893.07221985416652</v>
      </c>
      <c r="T3751" s="99">
        <v>-24.481640444545548</v>
      </c>
      <c r="U3751" s="99">
        <v>-400.63787464797076</v>
      </c>
      <c r="V3751" s="99">
        <v>-2117.3824248154647</v>
      </c>
      <c r="W3751" s="99">
        <v>-382.36417186652761</v>
      </c>
      <c r="X3751" s="99">
        <v>-2924.8661117745087</v>
      </c>
      <c r="Y3751" s="99">
        <v>-215.2224928521432</v>
      </c>
      <c r="Z3751" s="99">
        <v>-3.6048944874147613</v>
      </c>
      <c r="AA3751" s="99">
        <v>-218.82738733955796</v>
      </c>
      <c r="AB3751" s="99">
        <v>-2.7928314075093006</v>
      </c>
      <c r="AC3751" s="99">
        <v>0</v>
      </c>
      <c r="AD3751" s="99">
        <v>0</v>
      </c>
    </row>
    <row r="3752" spans="4:30" hidden="1" outlineLevel="1" x14ac:dyDescent="0.2">
      <c r="D3752" s="86"/>
      <c r="F3752" s="91" t="s">
        <v>209</v>
      </c>
      <c r="G3752" s="86" t="s">
        <v>686</v>
      </c>
      <c r="H3752" s="92">
        <v>-37.767914008252568</v>
      </c>
      <c r="I3752" s="99">
        <v>-18.603832025504104</v>
      </c>
      <c r="J3752" s="99">
        <v>-0.91965389267937503</v>
      </c>
      <c r="K3752" s="99">
        <v>-3.3686395027977811</v>
      </c>
      <c r="L3752" s="99">
        <v>-0.10603281153800079</v>
      </c>
      <c r="M3752" s="99">
        <v>-9.9434177788083437E-3</v>
      </c>
      <c r="N3752" s="99">
        <v>-3.4846157321145901</v>
      </c>
      <c r="O3752" s="99">
        <v>-2.5606900502576178</v>
      </c>
      <c r="P3752" s="99">
        <v>-0.47713115937417039</v>
      </c>
      <c r="Q3752" s="99">
        <v>-0.21560668673877095</v>
      </c>
      <c r="R3752" s="99">
        <v>-9.6955916955530144E-3</v>
      </c>
      <c r="S3752" s="99">
        <v>-3.2631234880661122</v>
      </c>
      <c r="T3752" s="99">
        <v>-8.9451462250198427E-2</v>
      </c>
      <c r="U3752" s="99">
        <v>-1.4638579388195054</v>
      </c>
      <c r="V3752" s="99">
        <v>-7.736530338791602</v>
      </c>
      <c r="W3752" s="99">
        <v>-1.3970891518900415</v>
      </c>
      <c r="X3752" s="99">
        <v>-10.686928891751347</v>
      </c>
      <c r="Y3752" s="99">
        <v>-0.78638385112981202</v>
      </c>
      <c r="Z3752" s="99">
        <v>-1.3171628914629122E-2</v>
      </c>
      <c r="AA3752" s="99">
        <v>-0.7995554800444411</v>
      </c>
      <c r="AB3752" s="99">
        <v>-1.0204498092596022E-2</v>
      </c>
      <c r="AC3752" s="99">
        <v>0</v>
      </c>
      <c r="AD3752" s="99">
        <v>0</v>
      </c>
    </row>
    <row r="3753" spans="4:30" hidden="1" outlineLevel="1" x14ac:dyDescent="0.2">
      <c r="D3753" s="86"/>
      <c r="F3753" s="91" t="s">
        <v>209</v>
      </c>
      <c r="G3753" s="86" t="s">
        <v>685</v>
      </c>
      <c r="H3753" s="92">
        <v>-8.3073745220055404</v>
      </c>
      <c r="I3753" s="99">
        <v>-4.0445901028521138</v>
      </c>
      <c r="J3753" s="99">
        <v>-0.19519720931566339</v>
      </c>
      <c r="K3753" s="99">
        <v>-0.71011790324803226</v>
      </c>
      <c r="L3753" s="99">
        <v>-2.1934873897011965E-2</v>
      </c>
      <c r="M3753" s="99">
        <v>-2.7318725375564028E-3</v>
      </c>
      <c r="N3753" s="99">
        <v>-0.7347846496826006</v>
      </c>
      <c r="O3753" s="99">
        <v>-0.5365051749153853</v>
      </c>
      <c r="P3753" s="99">
        <v>-9.973568626079618E-2</v>
      </c>
      <c r="Q3753" s="99">
        <v>-5.9343921714348109E-2</v>
      </c>
      <c r="R3753" s="99">
        <v>0</v>
      </c>
      <c r="S3753" s="99">
        <v>-0.69558478289052961</v>
      </c>
      <c r="T3753" s="99">
        <v>-1.8733839500209511E-2</v>
      </c>
      <c r="U3753" s="99">
        <v>-0.30668364860406516</v>
      </c>
      <c r="V3753" s="99">
        <v>-2.1365677938135264</v>
      </c>
      <c r="W3753" s="99">
        <v>0</v>
      </c>
      <c r="X3753" s="99">
        <v>-2.461985281917801</v>
      </c>
      <c r="Y3753" s="99">
        <v>-0.16147233936112543</v>
      </c>
      <c r="Z3753" s="99">
        <v>-2.6917482840376262E-3</v>
      </c>
      <c r="AA3753" s="99">
        <v>-0.16416408764516305</v>
      </c>
      <c r="AB3753" s="99">
        <v>-2.156243166936125E-3</v>
      </c>
      <c r="AC3753" s="99">
        <v>-7.3316877263784677E-3</v>
      </c>
      <c r="AD3753" s="99">
        <v>-1.5804768083532439E-3</v>
      </c>
    </row>
    <row r="3754" spans="4:30" hidden="1" outlineLevel="1" x14ac:dyDescent="0.2">
      <c r="D3754" s="86"/>
      <c r="F3754" s="91" t="s">
        <v>209</v>
      </c>
      <c r="G3754" s="86" t="s">
        <v>684</v>
      </c>
      <c r="H3754" s="92">
        <v>-5322.5222146479891</v>
      </c>
      <c r="I3754" s="99">
        <v>-3557.2686044286534</v>
      </c>
      <c r="J3754" s="99">
        <v>-167.68035563167444</v>
      </c>
      <c r="K3754" s="99">
        <v>-608.85766240567375</v>
      </c>
      <c r="L3754" s="99">
        <v>-18.816869918723132</v>
      </c>
      <c r="M3754" s="99">
        <v>0</v>
      </c>
      <c r="N3754" s="99">
        <v>-627.67453232439686</v>
      </c>
      <c r="O3754" s="99">
        <v>-456.53682758420302</v>
      </c>
      <c r="P3754" s="99">
        <v>-85.030014859755013</v>
      </c>
      <c r="Q3754" s="99">
        <v>0</v>
      </c>
      <c r="R3754" s="99">
        <v>0</v>
      </c>
      <c r="S3754" s="99">
        <v>-541.56684244395808</v>
      </c>
      <c r="T3754" s="99">
        <v>-16.275256561116493</v>
      </c>
      <c r="U3754" s="99">
        <v>-262.48305992994307</v>
      </c>
      <c r="V3754" s="99">
        <v>0</v>
      </c>
      <c r="W3754" s="99">
        <v>0</v>
      </c>
      <c r="X3754" s="99">
        <v>-278.75831649105953</v>
      </c>
      <c r="Y3754" s="99">
        <v>-137.6668339473342</v>
      </c>
      <c r="Z3754" s="99">
        <v>-2.2968216888128565</v>
      </c>
      <c r="AA3754" s="99">
        <v>-139.96365563614705</v>
      </c>
      <c r="AB3754" s="99">
        <v>-1.8608104183530023</v>
      </c>
      <c r="AC3754" s="99">
        <v>-6.3748779716792958</v>
      </c>
      <c r="AD3754" s="99">
        <v>-1.3742193020675575</v>
      </c>
    </row>
    <row r="3755" spans="4:30" hidden="1" outlineLevel="1" x14ac:dyDescent="0.2">
      <c r="D3755" s="86"/>
      <c r="F3755" s="91" t="s">
        <v>209</v>
      </c>
      <c r="G3755" s="86" t="s">
        <v>683</v>
      </c>
      <c r="H3755" s="92">
        <v>-2196.6703828903974</v>
      </c>
      <c r="I3755" s="99">
        <v>-1642.4536339822193</v>
      </c>
      <c r="J3755" s="99">
        <v>-79.183213159645547</v>
      </c>
      <c r="K3755" s="99">
        <v>-238.92875271124822</v>
      </c>
      <c r="L3755" s="99">
        <v>0</v>
      </c>
      <c r="M3755" s="99">
        <v>0</v>
      </c>
      <c r="N3755" s="99">
        <v>-238.92875271124822</v>
      </c>
      <c r="O3755" s="99">
        <v>-152.2463311951868</v>
      </c>
      <c r="P3755" s="99">
        <v>0</v>
      </c>
      <c r="Q3755" s="99">
        <v>0</v>
      </c>
      <c r="R3755" s="99">
        <v>0</v>
      </c>
      <c r="S3755" s="99">
        <v>-152.2463311951868</v>
      </c>
      <c r="T3755" s="99">
        <v>-4.1164214030535611</v>
      </c>
      <c r="U3755" s="99">
        <v>0</v>
      </c>
      <c r="V3755" s="99">
        <v>0</v>
      </c>
      <c r="W3755" s="99">
        <v>0</v>
      </c>
      <c r="X3755" s="99">
        <v>-4.1164214030535611</v>
      </c>
      <c r="Y3755" s="99">
        <v>-56.155159924124135</v>
      </c>
      <c r="Z3755" s="99">
        <v>0</v>
      </c>
      <c r="AA3755" s="99">
        <v>-56.155159924124135</v>
      </c>
      <c r="AB3755" s="99">
        <v>-0.58272390097672899</v>
      </c>
      <c r="AC3755" s="99">
        <v>-19.785717683932941</v>
      </c>
      <c r="AD3755" s="99">
        <v>-3.2184289300099347</v>
      </c>
    </row>
    <row r="3756" spans="4:30" hidden="1" outlineLevel="1" x14ac:dyDescent="0.2">
      <c r="D3756" s="86"/>
      <c r="F3756" s="91" t="s">
        <v>209</v>
      </c>
      <c r="G3756" s="86" t="s">
        <v>682</v>
      </c>
      <c r="H3756" s="92">
        <v>-2721.1467029779046</v>
      </c>
      <c r="I3756" s="99">
        <v>-1021.0479553992176</v>
      </c>
      <c r="J3756" s="99">
        <v>-66.17050531216681</v>
      </c>
      <c r="K3756" s="99">
        <v>-222.00921845197493</v>
      </c>
      <c r="L3756" s="99">
        <v>-7.0559569751484217</v>
      </c>
      <c r="M3756" s="99">
        <v>-0.65047674749012108</v>
      </c>
      <c r="N3756" s="99">
        <v>-229.7156521746135</v>
      </c>
      <c r="O3756" s="99">
        <v>-202.40890221475041</v>
      </c>
      <c r="P3756" s="99">
        <v>-37.522715786159075</v>
      </c>
      <c r="Q3756" s="99">
        <v>-17.049361624541135</v>
      </c>
      <c r="R3756" s="99">
        <v>-0.7899674775765213</v>
      </c>
      <c r="S3756" s="99">
        <v>-257.77094710302714</v>
      </c>
      <c r="T3756" s="99">
        <v>-7.7566926969713066</v>
      </c>
      <c r="U3756" s="99">
        <v>-136.19590361562319</v>
      </c>
      <c r="V3756" s="99">
        <v>-773.2637950688852</v>
      </c>
      <c r="W3756" s="99">
        <v>-146.70623990288689</v>
      </c>
      <c r="X3756" s="99">
        <v>-1063.9226312843666</v>
      </c>
      <c r="Y3756" s="99">
        <v>-54.838672916563098</v>
      </c>
      <c r="Z3756" s="99">
        <v>-0.89268617376558557</v>
      </c>
      <c r="AA3756" s="99">
        <v>-55.731359090328681</v>
      </c>
      <c r="AB3756" s="99">
        <v>-0.99571961881573434</v>
      </c>
      <c r="AC3756" s="99">
        <v>-21.531103407410246</v>
      </c>
      <c r="AD3756" s="99">
        <v>-4.2608295879584519</v>
      </c>
    </row>
    <row r="3757" spans="4:30" hidden="1" outlineLevel="1" x14ac:dyDescent="0.2">
      <c r="D3757" s="86"/>
      <c r="F3757" s="91" t="s">
        <v>209</v>
      </c>
      <c r="G3757" s="86" t="s">
        <v>681</v>
      </c>
      <c r="H3757" s="92">
        <v>-2051.0244668253031</v>
      </c>
      <c r="I3757" s="99">
        <v>-1465.459016839196</v>
      </c>
      <c r="J3757" s="99">
        <v>-250.78829265290321</v>
      </c>
      <c r="K3757" s="99">
        <v>-72.213511635505625</v>
      </c>
      <c r="L3757" s="99">
        <v>-12.071421264363101</v>
      </c>
      <c r="M3757" s="99">
        <v>-1.9072266715125654</v>
      </c>
      <c r="N3757" s="99">
        <v>-86.192159571381282</v>
      </c>
      <c r="O3757" s="99">
        <v>-13.475210017483519</v>
      </c>
      <c r="P3757" s="99">
        <v>-3.4608072216966033</v>
      </c>
      <c r="Q3757" s="99">
        <v>-6.6194440929084601</v>
      </c>
      <c r="R3757" s="99">
        <v>-1.1553224860230111</v>
      </c>
      <c r="S3757" s="99">
        <v>-24.710783818111594</v>
      </c>
      <c r="T3757" s="99">
        <v>-9.3716742627527855E-2</v>
      </c>
      <c r="U3757" s="99">
        <v>-2.0603256983324618</v>
      </c>
      <c r="V3757" s="99">
        <v>-9.7397078102240151</v>
      </c>
      <c r="W3757" s="99">
        <v>-1.7336291711026528</v>
      </c>
      <c r="X3757" s="99">
        <v>-13.627379422286658</v>
      </c>
      <c r="Y3757" s="99">
        <v>-3.6881925477997459</v>
      </c>
      <c r="Z3757" s="99">
        <v>-5.8431105678528564E-2</v>
      </c>
      <c r="AA3757" s="99">
        <v>-3.7466236534782746</v>
      </c>
      <c r="AB3757" s="99">
        <v>-0.10509481672020582</v>
      </c>
      <c r="AC3757" s="99">
        <v>-161.74430102462694</v>
      </c>
      <c r="AD3757" s="99">
        <v>-44.65081502659897</v>
      </c>
    </row>
    <row r="3758" spans="4:30" collapsed="1" x14ac:dyDescent="0.2">
      <c r="D3758" s="86" t="s">
        <v>287</v>
      </c>
      <c r="E3758" s="104">
        <v>-22674</v>
      </c>
      <c r="F3758" s="102" t="s">
        <v>209</v>
      </c>
      <c r="G3758" s="86" t="s">
        <v>679</v>
      </c>
      <c r="H3758" s="92">
        <v>-22674</v>
      </c>
      <c r="I3758" s="99">
        <v>-12800.491733676286</v>
      </c>
      <c r="J3758" s="99">
        <v>-816.63389634340558</v>
      </c>
      <c r="K3758" s="99">
        <v>-2068.0384109667839</v>
      </c>
      <c r="L3758" s="99">
        <v>-67.091944555727011</v>
      </c>
      <c r="M3758" s="99">
        <v>-5.291756009667739</v>
      </c>
      <c r="N3758" s="99">
        <v>-2140.4221115321784</v>
      </c>
      <c r="O3758" s="99">
        <v>-1528.5902719121334</v>
      </c>
      <c r="P3758" s="99">
        <v>-257.17467013325205</v>
      </c>
      <c r="Q3758" s="99">
        <v>-82.952354390118799</v>
      </c>
      <c r="R3758" s="99">
        <v>-4.6085362499023628</v>
      </c>
      <c r="S3758" s="99">
        <v>-1873.3258326854066</v>
      </c>
      <c r="T3758" s="99">
        <v>-52.83191315006485</v>
      </c>
      <c r="U3758" s="99">
        <v>-803.14770547929311</v>
      </c>
      <c r="V3758" s="99">
        <v>-2910.2590258271794</v>
      </c>
      <c r="W3758" s="99">
        <v>-532.2011300924072</v>
      </c>
      <c r="X3758" s="99">
        <v>-4298.4397745489441</v>
      </c>
      <c r="Y3758" s="99">
        <v>-468.51920837845535</v>
      </c>
      <c r="Z3758" s="99">
        <v>-6.8686968328703983</v>
      </c>
      <c r="AA3758" s="99">
        <v>-475.38790521132574</v>
      </c>
      <c r="AB3758" s="99">
        <v>-6.3495409036345034</v>
      </c>
      <c r="AC3758" s="99">
        <v>-209.44333177537578</v>
      </c>
      <c r="AD3758" s="99">
        <v>-53.505873323443261</v>
      </c>
    </row>
    <row r="3759" spans="4:30" hidden="1" outlineLevel="1" x14ac:dyDescent="0.2">
      <c r="D3759" s="86"/>
      <c r="F3759" s="91" t="s">
        <v>274</v>
      </c>
      <c r="G3759" s="86" t="s">
        <v>687</v>
      </c>
      <c r="H3759" s="92">
        <v>0</v>
      </c>
      <c r="I3759" s="99">
        <v>0</v>
      </c>
      <c r="J3759" s="99">
        <v>0</v>
      </c>
      <c r="K3759" s="99">
        <v>0</v>
      </c>
      <c r="L3759" s="99">
        <v>0</v>
      </c>
      <c r="M3759" s="99">
        <v>0</v>
      </c>
      <c r="N3759" s="99">
        <v>0</v>
      </c>
      <c r="O3759" s="99">
        <v>0</v>
      </c>
      <c r="P3759" s="99">
        <v>0</v>
      </c>
      <c r="Q3759" s="99">
        <v>0</v>
      </c>
      <c r="R3759" s="99">
        <v>0</v>
      </c>
      <c r="S3759" s="99">
        <v>0</v>
      </c>
      <c r="T3759" s="99">
        <v>0</v>
      </c>
      <c r="U3759" s="99">
        <v>0</v>
      </c>
      <c r="V3759" s="99">
        <v>0</v>
      </c>
      <c r="W3759" s="99">
        <v>0</v>
      </c>
      <c r="X3759" s="99">
        <v>0</v>
      </c>
      <c r="Y3759" s="99">
        <v>0</v>
      </c>
      <c r="Z3759" s="99">
        <v>0</v>
      </c>
      <c r="AA3759" s="99">
        <v>0</v>
      </c>
      <c r="AB3759" s="99">
        <v>0</v>
      </c>
      <c r="AC3759" s="99">
        <v>0</v>
      </c>
      <c r="AD3759" s="99">
        <v>0</v>
      </c>
    </row>
    <row r="3760" spans="4:30" hidden="1" outlineLevel="1" x14ac:dyDescent="0.2">
      <c r="D3760" s="86"/>
      <c r="F3760" s="91" t="s">
        <v>274</v>
      </c>
      <c r="G3760" s="86" t="s">
        <v>686</v>
      </c>
      <c r="H3760" s="92">
        <v>0</v>
      </c>
      <c r="I3760" s="99">
        <v>0</v>
      </c>
      <c r="J3760" s="99">
        <v>0</v>
      </c>
      <c r="K3760" s="99">
        <v>0</v>
      </c>
      <c r="L3760" s="99">
        <v>0</v>
      </c>
      <c r="M3760" s="99">
        <v>0</v>
      </c>
      <c r="N3760" s="99">
        <v>0</v>
      </c>
      <c r="O3760" s="99">
        <v>0</v>
      </c>
      <c r="P3760" s="99">
        <v>0</v>
      </c>
      <c r="Q3760" s="99">
        <v>0</v>
      </c>
      <c r="R3760" s="99">
        <v>0</v>
      </c>
      <c r="S3760" s="99">
        <v>0</v>
      </c>
      <c r="T3760" s="99">
        <v>0</v>
      </c>
      <c r="U3760" s="99">
        <v>0</v>
      </c>
      <c r="V3760" s="99">
        <v>0</v>
      </c>
      <c r="W3760" s="99">
        <v>0</v>
      </c>
      <c r="X3760" s="99">
        <v>0</v>
      </c>
      <c r="Y3760" s="99">
        <v>0</v>
      </c>
      <c r="Z3760" s="99">
        <v>0</v>
      </c>
      <c r="AA3760" s="99">
        <v>0</v>
      </c>
      <c r="AB3760" s="99">
        <v>0</v>
      </c>
      <c r="AC3760" s="99">
        <v>0</v>
      </c>
      <c r="AD3760" s="99">
        <v>0</v>
      </c>
    </row>
    <row r="3761" spans="4:30" hidden="1" outlineLevel="1" x14ac:dyDescent="0.2">
      <c r="D3761" s="86"/>
      <c r="F3761" s="91" t="s">
        <v>274</v>
      </c>
      <c r="G3761" s="86" t="s">
        <v>685</v>
      </c>
      <c r="H3761" s="92">
        <v>0</v>
      </c>
      <c r="I3761" s="99">
        <v>0</v>
      </c>
      <c r="J3761" s="99">
        <v>0</v>
      </c>
      <c r="K3761" s="99">
        <v>0</v>
      </c>
      <c r="L3761" s="99">
        <v>0</v>
      </c>
      <c r="M3761" s="99">
        <v>0</v>
      </c>
      <c r="N3761" s="99">
        <v>0</v>
      </c>
      <c r="O3761" s="99">
        <v>0</v>
      </c>
      <c r="P3761" s="99">
        <v>0</v>
      </c>
      <c r="Q3761" s="99">
        <v>0</v>
      </c>
      <c r="R3761" s="99">
        <v>0</v>
      </c>
      <c r="S3761" s="99">
        <v>0</v>
      </c>
      <c r="T3761" s="99">
        <v>0</v>
      </c>
      <c r="U3761" s="99">
        <v>0</v>
      </c>
      <c r="V3761" s="99">
        <v>0</v>
      </c>
      <c r="W3761" s="99">
        <v>0</v>
      </c>
      <c r="X3761" s="99">
        <v>0</v>
      </c>
      <c r="Y3761" s="99">
        <v>0</v>
      </c>
      <c r="Z3761" s="99">
        <v>0</v>
      </c>
      <c r="AA3761" s="99">
        <v>0</v>
      </c>
      <c r="AB3761" s="99">
        <v>0</v>
      </c>
      <c r="AC3761" s="99">
        <v>0</v>
      </c>
      <c r="AD3761" s="99">
        <v>0</v>
      </c>
    </row>
    <row r="3762" spans="4:30" hidden="1" outlineLevel="1" x14ac:dyDescent="0.2">
      <c r="D3762" s="86"/>
      <c r="F3762" s="91" t="s">
        <v>274</v>
      </c>
      <c r="G3762" s="86" t="s">
        <v>684</v>
      </c>
      <c r="H3762" s="92">
        <v>0</v>
      </c>
      <c r="I3762" s="99">
        <v>0</v>
      </c>
      <c r="J3762" s="99">
        <v>0</v>
      </c>
      <c r="K3762" s="99">
        <v>0</v>
      </c>
      <c r="L3762" s="99">
        <v>0</v>
      </c>
      <c r="M3762" s="99">
        <v>0</v>
      </c>
      <c r="N3762" s="99">
        <v>0</v>
      </c>
      <c r="O3762" s="99">
        <v>0</v>
      </c>
      <c r="P3762" s="99">
        <v>0</v>
      </c>
      <c r="Q3762" s="99">
        <v>0</v>
      </c>
      <c r="R3762" s="99">
        <v>0</v>
      </c>
      <c r="S3762" s="99">
        <v>0</v>
      </c>
      <c r="T3762" s="99">
        <v>0</v>
      </c>
      <c r="U3762" s="99">
        <v>0</v>
      </c>
      <c r="V3762" s="99">
        <v>0</v>
      </c>
      <c r="W3762" s="99">
        <v>0</v>
      </c>
      <c r="X3762" s="99">
        <v>0</v>
      </c>
      <c r="Y3762" s="99">
        <v>0</v>
      </c>
      <c r="Z3762" s="99">
        <v>0</v>
      </c>
      <c r="AA3762" s="99">
        <v>0</v>
      </c>
      <c r="AB3762" s="99">
        <v>0</v>
      </c>
      <c r="AC3762" s="99">
        <v>0</v>
      </c>
      <c r="AD3762" s="99">
        <v>0</v>
      </c>
    </row>
    <row r="3763" spans="4:30" hidden="1" outlineLevel="1" x14ac:dyDescent="0.2">
      <c r="D3763" s="86"/>
      <c r="F3763" s="91" t="s">
        <v>274</v>
      </c>
      <c r="G3763" s="86" t="s">
        <v>683</v>
      </c>
      <c r="H3763" s="92">
        <v>0</v>
      </c>
      <c r="I3763" s="99">
        <v>0</v>
      </c>
      <c r="J3763" s="99">
        <v>0</v>
      </c>
      <c r="K3763" s="99">
        <v>0</v>
      </c>
      <c r="L3763" s="99">
        <v>0</v>
      </c>
      <c r="M3763" s="99">
        <v>0</v>
      </c>
      <c r="N3763" s="99">
        <v>0</v>
      </c>
      <c r="O3763" s="99">
        <v>0</v>
      </c>
      <c r="P3763" s="99">
        <v>0</v>
      </c>
      <c r="Q3763" s="99">
        <v>0</v>
      </c>
      <c r="R3763" s="99">
        <v>0</v>
      </c>
      <c r="S3763" s="99">
        <v>0</v>
      </c>
      <c r="T3763" s="99">
        <v>0</v>
      </c>
      <c r="U3763" s="99">
        <v>0</v>
      </c>
      <c r="V3763" s="99">
        <v>0</v>
      </c>
      <c r="W3763" s="99">
        <v>0</v>
      </c>
      <c r="X3763" s="99">
        <v>0</v>
      </c>
      <c r="Y3763" s="99">
        <v>0</v>
      </c>
      <c r="Z3763" s="99">
        <v>0</v>
      </c>
      <c r="AA3763" s="99">
        <v>0</v>
      </c>
      <c r="AB3763" s="99">
        <v>0</v>
      </c>
      <c r="AC3763" s="99">
        <v>0</v>
      </c>
      <c r="AD3763" s="99">
        <v>0</v>
      </c>
    </row>
    <row r="3764" spans="4:30" hidden="1" outlineLevel="1" x14ac:dyDescent="0.2">
      <c r="D3764" s="86"/>
      <c r="F3764" s="91" t="s">
        <v>274</v>
      </c>
      <c r="G3764" s="86" t="s">
        <v>682</v>
      </c>
      <c r="H3764" s="92">
        <v>0</v>
      </c>
      <c r="I3764" s="99">
        <v>0</v>
      </c>
      <c r="J3764" s="99">
        <v>0</v>
      </c>
      <c r="K3764" s="99">
        <v>0</v>
      </c>
      <c r="L3764" s="99">
        <v>0</v>
      </c>
      <c r="M3764" s="99">
        <v>0</v>
      </c>
      <c r="N3764" s="99">
        <v>0</v>
      </c>
      <c r="O3764" s="99">
        <v>0</v>
      </c>
      <c r="P3764" s="99">
        <v>0</v>
      </c>
      <c r="Q3764" s="99">
        <v>0</v>
      </c>
      <c r="R3764" s="99">
        <v>0</v>
      </c>
      <c r="S3764" s="99">
        <v>0</v>
      </c>
      <c r="T3764" s="99">
        <v>0</v>
      </c>
      <c r="U3764" s="99">
        <v>0</v>
      </c>
      <c r="V3764" s="99">
        <v>0</v>
      </c>
      <c r="W3764" s="99">
        <v>0</v>
      </c>
      <c r="X3764" s="99">
        <v>0</v>
      </c>
      <c r="Y3764" s="99">
        <v>0</v>
      </c>
      <c r="Z3764" s="99">
        <v>0</v>
      </c>
      <c r="AA3764" s="99">
        <v>0</v>
      </c>
      <c r="AB3764" s="99">
        <v>0</v>
      </c>
      <c r="AC3764" s="99">
        <v>0</v>
      </c>
      <c r="AD3764" s="99">
        <v>0</v>
      </c>
    </row>
    <row r="3765" spans="4:30" hidden="1" outlineLevel="1" x14ac:dyDescent="0.2">
      <c r="D3765" s="86"/>
      <c r="F3765" s="91" t="s">
        <v>274</v>
      </c>
      <c r="G3765" s="86" t="s">
        <v>681</v>
      </c>
      <c r="H3765" s="92">
        <v>72536</v>
      </c>
      <c r="I3765" s="99">
        <v>46219.351060205081</v>
      </c>
      <c r="J3765" s="99">
        <v>8087.4300143289884</v>
      </c>
      <c r="K3765" s="99">
        <v>2271.373407825401</v>
      </c>
      <c r="L3765" s="99">
        <v>26.40738199588333</v>
      </c>
      <c r="M3765" s="99">
        <v>2.0313370766064103</v>
      </c>
      <c r="N3765" s="99">
        <v>2299.8121268978912</v>
      </c>
      <c r="O3765" s="99">
        <v>198.73247732799379</v>
      </c>
      <c r="P3765" s="99">
        <v>19.974814586629702</v>
      </c>
      <c r="Q3765" s="99">
        <v>5.7554550503848292</v>
      </c>
      <c r="R3765" s="99">
        <v>0.67711235886880339</v>
      </c>
      <c r="S3765" s="99">
        <v>225.13985932387712</v>
      </c>
      <c r="T3765" s="99">
        <v>1.3542247177376068</v>
      </c>
      <c r="U3765" s="99">
        <v>11.84946628020406</v>
      </c>
      <c r="V3765" s="99">
        <v>8.4639044858600432</v>
      </c>
      <c r="W3765" s="99">
        <v>1.0156685383032051</v>
      </c>
      <c r="X3765" s="99">
        <v>22.683264022104918</v>
      </c>
      <c r="Y3765" s="99">
        <v>54.507544888938675</v>
      </c>
      <c r="Z3765" s="99">
        <v>0.33855617943440169</v>
      </c>
      <c r="AA3765" s="99">
        <v>54.846101068373073</v>
      </c>
      <c r="AB3765" s="99">
        <v>3.3855617943440173</v>
      </c>
      <c r="AC3765" s="99">
        <v>15604.731422490442</v>
      </c>
      <c r="AD3765" s="99">
        <v>18.620589868892093</v>
      </c>
    </row>
    <row r="3766" spans="4:30" collapsed="1" x14ac:dyDescent="0.2">
      <c r="D3766" s="86" t="s">
        <v>286</v>
      </c>
      <c r="E3766" s="104">
        <v>72536</v>
      </c>
      <c r="F3766" s="102" t="s">
        <v>274</v>
      </c>
      <c r="G3766" s="86" t="s">
        <v>679</v>
      </c>
      <c r="H3766" s="92">
        <v>72536</v>
      </c>
      <c r="I3766" s="99">
        <v>46219.351060205081</v>
      </c>
      <c r="J3766" s="99">
        <v>8087.4300143289884</v>
      </c>
      <c r="K3766" s="99">
        <v>2271.373407825401</v>
      </c>
      <c r="L3766" s="99">
        <v>26.40738199588333</v>
      </c>
      <c r="M3766" s="99">
        <v>2.0313370766064103</v>
      </c>
      <c r="N3766" s="99">
        <v>2299.8121268978912</v>
      </c>
      <c r="O3766" s="99">
        <v>198.73247732799379</v>
      </c>
      <c r="P3766" s="99">
        <v>19.974814586629702</v>
      </c>
      <c r="Q3766" s="99">
        <v>5.7554550503848292</v>
      </c>
      <c r="R3766" s="99">
        <v>0.67711235886880339</v>
      </c>
      <c r="S3766" s="99">
        <v>225.13985932387712</v>
      </c>
      <c r="T3766" s="99">
        <v>1.3542247177376068</v>
      </c>
      <c r="U3766" s="99">
        <v>11.84946628020406</v>
      </c>
      <c r="V3766" s="99">
        <v>8.4639044858600432</v>
      </c>
      <c r="W3766" s="99">
        <v>1.0156685383032051</v>
      </c>
      <c r="X3766" s="99">
        <v>22.683264022104918</v>
      </c>
      <c r="Y3766" s="99">
        <v>54.507544888938675</v>
      </c>
      <c r="Z3766" s="99">
        <v>0.33855617943440169</v>
      </c>
      <c r="AA3766" s="99">
        <v>54.846101068373073</v>
      </c>
      <c r="AB3766" s="99">
        <v>3.3855617943440173</v>
      </c>
      <c r="AC3766" s="99">
        <v>15604.731422490442</v>
      </c>
      <c r="AD3766" s="99">
        <v>18.620589868892093</v>
      </c>
    </row>
    <row r="3767" spans="4:30" hidden="1" outlineLevel="1" x14ac:dyDescent="0.2">
      <c r="D3767" s="86"/>
      <c r="F3767" s="91" t="s">
        <v>209</v>
      </c>
      <c r="G3767" s="86" t="s">
        <v>687</v>
      </c>
      <c r="H3767" s="92">
        <v>-79674.58010616411</v>
      </c>
      <c r="I3767" s="99">
        <v>-39246.342932092171</v>
      </c>
      <c r="J3767" s="99">
        <v>-1940.086967106995</v>
      </c>
      <c r="K3767" s="99">
        <v>-7106.427372605337</v>
      </c>
      <c r="L3767" s="99">
        <v>-223.68510304594179</v>
      </c>
      <c r="M3767" s="99">
        <v>-20.976473208809246</v>
      </c>
      <c r="N3767" s="99">
        <v>-7351.0889488600887</v>
      </c>
      <c r="O3767" s="99">
        <v>-5401.990284444295</v>
      </c>
      <c r="P3767" s="99">
        <v>-1006.5481712968758</v>
      </c>
      <c r="Q3767" s="99">
        <v>-454.8403766816254</v>
      </c>
      <c r="R3767" s="99">
        <v>-20.453663314717428</v>
      </c>
      <c r="S3767" s="99">
        <v>-6883.8324957375135</v>
      </c>
      <c r="T3767" s="99">
        <v>-188.70535696278182</v>
      </c>
      <c r="U3767" s="99">
        <v>-3088.1310147294325</v>
      </c>
      <c r="V3767" s="99">
        <v>-16320.859184521851</v>
      </c>
      <c r="W3767" s="99">
        <v>-2947.2766624969904</v>
      </c>
      <c r="X3767" s="99">
        <v>-22544.972218711056</v>
      </c>
      <c r="Y3767" s="99">
        <v>-1658.942644471852</v>
      </c>
      <c r="Z3767" s="99">
        <v>-27.786655171317484</v>
      </c>
      <c r="AA3767" s="99">
        <v>-1686.7292996431695</v>
      </c>
      <c r="AB3767" s="99">
        <v>-21.527244013108206</v>
      </c>
      <c r="AC3767" s="99">
        <v>0</v>
      </c>
      <c r="AD3767" s="99">
        <v>0</v>
      </c>
    </row>
    <row r="3768" spans="4:30" hidden="1" outlineLevel="1" x14ac:dyDescent="0.2">
      <c r="D3768" s="86"/>
      <c r="F3768" s="91" t="s">
        <v>209</v>
      </c>
      <c r="G3768" s="86" t="s">
        <v>686</v>
      </c>
      <c r="H3768" s="92">
        <v>-291.11642705523144</v>
      </c>
      <c r="I3768" s="99">
        <v>-143.39900020999397</v>
      </c>
      <c r="J3768" s="99">
        <v>-7.088724977126212</v>
      </c>
      <c r="K3768" s="99">
        <v>-25.965593330818287</v>
      </c>
      <c r="L3768" s="99">
        <v>-0.81730468987031279</v>
      </c>
      <c r="M3768" s="99">
        <v>-7.6644218578014109E-2</v>
      </c>
      <c r="N3768" s="99">
        <v>-26.859542239266613</v>
      </c>
      <c r="O3768" s="99">
        <v>-19.737890158932011</v>
      </c>
      <c r="P3768" s="99">
        <v>-3.6777439792776971</v>
      </c>
      <c r="Q3768" s="99">
        <v>-1.6619040246409311</v>
      </c>
      <c r="R3768" s="99">
        <v>-7.4733966296868279E-2</v>
      </c>
      <c r="S3768" s="99">
        <v>-25.152272129147509</v>
      </c>
      <c r="T3768" s="99">
        <v>-0.68949505867476757</v>
      </c>
      <c r="U3768" s="99">
        <v>-11.283469157773775</v>
      </c>
      <c r="V3768" s="99">
        <v>-59.633451546762188</v>
      </c>
      <c r="W3768" s="99">
        <v>-10.768812968780379</v>
      </c>
      <c r="X3768" s="99">
        <v>-82.375228731991115</v>
      </c>
      <c r="Y3768" s="99">
        <v>-6.0614747477136595</v>
      </c>
      <c r="Z3768" s="99">
        <v>-0.10152738505193441</v>
      </c>
      <c r="AA3768" s="99">
        <v>-6.1630021327655937</v>
      </c>
      <c r="AB3768" s="99">
        <v>-7.8656634940424811E-2</v>
      </c>
      <c r="AC3768" s="99">
        <v>0</v>
      </c>
      <c r="AD3768" s="99">
        <v>0</v>
      </c>
    </row>
    <row r="3769" spans="4:30" hidden="1" outlineLevel="1" x14ac:dyDescent="0.2">
      <c r="D3769" s="86"/>
      <c r="F3769" s="91" t="s">
        <v>209</v>
      </c>
      <c r="G3769" s="86" t="s">
        <v>685</v>
      </c>
      <c r="H3769" s="92">
        <v>-64.033538853310048</v>
      </c>
      <c r="I3769" s="99">
        <v>-31.175844643894756</v>
      </c>
      <c r="J3769" s="99">
        <v>-1.5045870453610797</v>
      </c>
      <c r="K3769" s="99">
        <v>-5.4736141036634516</v>
      </c>
      <c r="L3769" s="99">
        <v>-0.16907478965901804</v>
      </c>
      <c r="M3769" s="99">
        <v>-2.1057370871209652E-2</v>
      </c>
      <c r="N3769" s="99">
        <v>-5.66374626419368</v>
      </c>
      <c r="O3769" s="99">
        <v>-4.1354010068938747</v>
      </c>
      <c r="P3769" s="99">
        <v>-0.76876622383222504</v>
      </c>
      <c r="Q3769" s="99">
        <v>-0.45742506332627891</v>
      </c>
      <c r="R3769" s="99">
        <v>0</v>
      </c>
      <c r="S3769" s="99">
        <v>-5.3615922940523788</v>
      </c>
      <c r="T3769" s="99">
        <v>-0.14440110245790846</v>
      </c>
      <c r="U3769" s="99">
        <v>-2.3639284922743968</v>
      </c>
      <c r="V3769" s="99">
        <v>-16.468740692439695</v>
      </c>
      <c r="W3769" s="99">
        <v>0</v>
      </c>
      <c r="X3769" s="99">
        <v>-18.977070287172001</v>
      </c>
      <c r="Y3769" s="99">
        <v>-1.2446345459478967</v>
      </c>
      <c r="Z3769" s="99">
        <v>-2.0748091695237895E-2</v>
      </c>
      <c r="AA3769" s="99">
        <v>-1.2653826376431345</v>
      </c>
      <c r="AB3769" s="99">
        <v>-1.6620399169611028E-2</v>
      </c>
      <c r="AC3769" s="99">
        <v>-5.6512910263500825E-2</v>
      </c>
      <c r="AD3769" s="99">
        <v>-1.218237155991502E-2</v>
      </c>
    </row>
    <row r="3770" spans="4:30" hidden="1" outlineLevel="1" x14ac:dyDescent="0.2">
      <c r="D3770" s="86"/>
      <c r="F3770" s="91" t="s">
        <v>209</v>
      </c>
      <c r="G3770" s="86" t="s">
        <v>684</v>
      </c>
      <c r="H3770" s="92">
        <v>-41026.190901405062</v>
      </c>
      <c r="I3770" s="99">
        <v>-27419.553168087001</v>
      </c>
      <c r="J3770" s="99">
        <v>-1292.4861565872368</v>
      </c>
      <c r="K3770" s="99">
        <v>-4693.0965587882338</v>
      </c>
      <c r="L3770" s="99">
        <v>-145.04110388264442</v>
      </c>
      <c r="M3770" s="99">
        <v>0</v>
      </c>
      <c r="N3770" s="99">
        <v>-4838.1376626708779</v>
      </c>
      <c r="O3770" s="99">
        <v>-3519.0021359507073</v>
      </c>
      <c r="P3770" s="99">
        <v>-655.41438462861004</v>
      </c>
      <c r="Q3770" s="99">
        <v>0</v>
      </c>
      <c r="R3770" s="99">
        <v>0</v>
      </c>
      <c r="S3770" s="99">
        <v>-4174.416520579317</v>
      </c>
      <c r="T3770" s="99">
        <v>-125.45025755047419</v>
      </c>
      <c r="U3770" s="99">
        <v>-2023.2287796628741</v>
      </c>
      <c r="V3770" s="99">
        <v>0</v>
      </c>
      <c r="W3770" s="99">
        <v>0</v>
      </c>
      <c r="X3770" s="99">
        <v>-2148.6790372133482</v>
      </c>
      <c r="Y3770" s="99">
        <v>-1061.1408618965993</v>
      </c>
      <c r="Z3770" s="99">
        <v>-17.703983425826962</v>
      </c>
      <c r="AA3770" s="99">
        <v>-1078.8448453224262</v>
      </c>
      <c r="AB3770" s="99">
        <v>-14.343193015629838</v>
      </c>
      <c r="AC3770" s="99">
        <v>-49.137786577857192</v>
      </c>
      <c r="AD3770" s="99">
        <v>-10.592531351369461</v>
      </c>
    </row>
    <row r="3771" spans="4:30" hidden="1" outlineLevel="1" x14ac:dyDescent="0.2">
      <c r="D3771" s="86"/>
      <c r="F3771" s="91" t="s">
        <v>209</v>
      </c>
      <c r="G3771" s="86" t="s">
        <v>683</v>
      </c>
      <c r="H3771" s="92">
        <v>-16932.013590831808</v>
      </c>
      <c r="I3771" s="99">
        <v>-12660.09114044017</v>
      </c>
      <c r="J3771" s="99">
        <v>-610.34702877029076</v>
      </c>
      <c r="K3771" s="99">
        <v>-1841.6713402509602</v>
      </c>
      <c r="L3771" s="99">
        <v>0</v>
      </c>
      <c r="M3771" s="99">
        <v>0</v>
      </c>
      <c r="N3771" s="99">
        <v>-1841.6713402509602</v>
      </c>
      <c r="O3771" s="99">
        <v>-1173.5201462311541</v>
      </c>
      <c r="P3771" s="99">
        <v>0</v>
      </c>
      <c r="Q3771" s="99">
        <v>0</v>
      </c>
      <c r="R3771" s="99">
        <v>0</v>
      </c>
      <c r="S3771" s="99">
        <v>-1173.5201462311541</v>
      </c>
      <c r="T3771" s="99">
        <v>-31.729522865593939</v>
      </c>
      <c r="U3771" s="99">
        <v>0</v>
      </c>
      <c r="V3771" s="99">
        <v>0</v>
      </c>
      <c r="W3771" s="99">
        <v>0</v>
      </c>
      <c r="X3771" s="99">
        <v>-31.729522865593939</v>
      </c>
      <c r="Y3771" s="99">
        <v>-432.84597381401704</v>
      </c>
      <c r="Z3771" s="99">
        <v>0</v>
      </c>
      <c r="AA3771" s="99">
        <v>-432.84597381401704</v>
      </c>
      <c r="AB3771" s="99">
        <v>-4.4916565944034961</v>
      </c>
      <c r="AC3771" s="99">
        <v>-152.50901698228492</v>
      </c>
      <c r="AD3771" s="99">
        <v>-24.80776488293624</v>
      </c>
    </row>
    <row r="3772" spans="4:30" hidden="1" outlineLevel="1" x14ac:dyDescent="0.2">
      <c r="D3772" s="86"/>
      <c r="F3772" s="91" t="s">
        <v>209</v>
      </c>
      <c r="G3772" s="86" t="s">
        <v>682</v>
      </c>
      <c r="H3772" s="92">
        <v>-20974.69575605779</v>
      </c>
      <c r="I3772" s="99">
        <v>-7870.2740258018903</v>
      </c>
      <c r="J3772" s="99">
        <v>-510.0446129671879</v>
      </c>
      <c r="K3772" s="99">
        <v>-1711.2549672439166</v>
      </c>
      <c r="L3772" s="99">
        <v>-54.387567807208256</v>
      </c>
      <c r="M3772" s="99">
        <v>-5.013897949737296</v>
      </c>
      <c r="N3772" s="99">
        <v>-1770.6564330008623</v>
      </c>
      <c r="O3772" s="99">
        <v>-1560.1750312197389</v>
      </c>
      <c r="P3772" s="99">
        <v>-289.22643042156631</v>
      </c>
      <c r="Q3772" s="99">
        <v>-131.41708696499529</v>
      </c>
      <c r="R3772" s="99">
        <v>-6.0890974680693208</v>
      </c>
      <c r="S3772" s="99">
        <v>-1986.9076460743695</v>
      </c>
      <c r="T3772" s="99">
        <v>-59.788863722107664</v>
      </c>
      <c r="U3772" s="99">
        <v>-1049.8028784823894</v>
      </c>
      <c r="V3772" s="99">
        <v>-5960.3448880558881</v>
      </c>
      <c r="W3772" s="99">
        <v>-1130.8169251260188</v>
      </c>
      <c r="X3772" s="99">
        <v>-8200.7535553864036</v>
      </c>
      <c r="Y3772" s="99">
        <v>-422.6984450460248</v>
      </c>
      <c r="Z3772" s="99">
        <v>-6.880856838729775</v>
      </c>
      <c r="AA3772" s="99">
        <v>-429.57930188475456</v>
      </c>
      <c r="AB3772" s="99">
        <v>-7.675042304827711</v>
      </c>
      <c r="AC3772" s="99">
        <v>-165.96251233659274</v>
      </c>
      <c r="AD3772" s="99">
        <v>-32.842626300903</v>
      </c>
    </row>
    <row r="3773" spans="4:30" hidden="1" outlineLevel="1" x14ac:dyDescent="0.2">
      <c r="D3773" s="86"/>
      <c r="F3773" s="91" t="s">
        <v>209</v>
      </c>
      <c r="G3773" s="86" t="s">
        <v>681</v>
      </c>
      <c r="H3773" s="92">
        <v>-15809.369679632702</v>
      </c>
      <c r="I3773" s="99">
        <v>-11295.810324204815</v>
      </c>
      <c r="J3773" s="99">
        <v>-1933.0850967422246</v>
      </c>
      <c r="K3773" s="99">
        <v>-556.62432105321466</v>
      </c>
      <c r="L3773" s="99">
        <v>-93.046945277201544</v>
      </c>
      <c r="M3773" s="99">
        <v>-14.700971149051517</v>
      </c>
      <c r="N3773" s="99">
        <v>-664.37223747946769</v>
      </c>
      <c r="O3773" s="99">
        <v>-103.86739901100951</v>
      </c>
      <c r="P3773" s="99">
        <v>-26.676025392535887</v>
      </c>
      <c r="Q3773" s="99">
        <v>-51.022910955534861</v>
      </c>
      <c r="R3773" s="99">
        <v>-8.9052668927941117</v>
      </c>
      <c r="S3773" s="99">
        <v>-190.47160225187437</v>
      </c>
      <c r="T3773" s="99">
        <v>-0.72237199181874823</v>
      </c>
      <c r="U3773" s="99">
        <v>-15.881063903544193</v>
      </c>
      <c r="V3773" s="99">
        <v>-75.074014880853468</v>
      </c>
      <c r="W3773" s="99">
        <v>-13.36287542965303</v>
      </c>
      <c r="X3773" s="99">
        <v>-105.04032620586943</v>
      </c>
      <c r="Y3773" s="99">
        <v>-28.428719589135451</v>
      </c>
      <c r="Z3773" s="99">
        <v>-0.45038904479349889</v>
      </c>
      <c r="AA3773" s="99">
        <v>-28.879108633928951</v>
      </c>
      <c r="AB3773" s="99">
        <v>-0.81007459238880708</v>
      </c>
      <c r="AC3773" s="99">
        <v>-1246.7308361416644</v>
      </c>
      <c r="AD3773" s="99">
        <v>-344.17007338046903</v>
      </c>
    </row>
    <row r="3774" spans="4:30" collapsed="1" x14ac:dyDescent="0.2">
      <c r="D3774" s="86" t="s">
        <v>285</v>
      </c>
      <c r="E3774" s="104">
        <v>-174772</v>
      </c>
      <c r="F3774" s="102" t="s">
        <v>209</v>
      </c>
      <c r="G3774" s="86" t="s">
        <v>679</v>
      </c>
      <c r="H3774" s="92">
        <v>-174772</v>
      </c>
      <c r="I3774" s="99">
        <v>-98666.646435479925</v>
      </c>
      <c r="J3774" s="99">
        <v>-6294.6431741964225</v>
      </c>
      <c r="K3774" s="99">
        <v>-15940.513767376146</v>
      </c>
      <c r="L3774" s="99">
        <v>-517.1470994925254</v>
      </c>
      <c r="M3774" s="99">
        <v>-40.789043897047279</v>
      </c>
      <c r="N3774" s="99">
        <v>-16498.449910765718</v>
      </c>
      <c r="O3774" s="99">
        <v>-11782.428288022729</v>
      </c>
      <c r="P3774" s="99">
        <v>-1982.3115219426977</v>
      </c>
      <c r="Q3774" s="99">
        <v>-639.39970369012281</v>
      </c>
      <c r="R3774" s="99">
        <v>-35.522761641877736</v>
      </c>
      <c r="S3774" s="99">
        <v>-14439.662275297429</v>
      </c>
      <c r="T3774" s="99">
        <v>-407.230269253909</v>
      </c>
      <c r="U3774" s="99">
        <v>-6190.6911344282889</v>
      </c>
      <c r="V3774" s="99">
        <v>-22432.380279697794</v>
      </c>
      <c r="W3774" s="99">
        <v>-4102.2252760214433</v>
      </c>
      <c r="X3774" s="99">
        <v>-33132.526959401439</v>
      </c>
      <c r="Y3774" s="99">
        <v>-3611.3627541112905</v>
      </c>
      <c r="Z3774" s="99">
        <v>-52.94415995741489</v>
      </c>
      <c r="AA3774" s="99">
        <v>-3664.3069140687053</v>
      </c>
      <c r="AB3774" s="99">
        <v>-48.942487554468094</v>
      </c>
      <c r="AC3774" s="99">
        <v>-1614.3966649486626</v>
      </c>
      <c r="AD3774" s="99">
        <v>-412.42517828723766</v>
      </c>
    </row>
    <row r="3775" spans="4:30" hidden="1" outlineLevel="1" x14ac:dyDescent="0.2">
      <c r="D3775" s="86"/>
      <c r="F3775" s="91" t="s">
        <v>209</v>
      </c>
      <c r="G3775" s="86" t="s">
        <v>687</v>
      </c>
      <c r="H3775" s="92">
        <v>-11928.028451226646</v>
      </c>
      <c r="I3775" s="99">
        <v>-5875.5439247602108</v>
      </c>
      <c r="J3775" s="99">
        <v>-290.44913083534277</v>
      </c>
      <c r="K3775" s="99">
        <v>-1063.8985203820901</v>
      </c>
      <c r="L3775" s="99">
        <v>-33.487748158727186</v>
      </c>
      <c r="M3775" s="99">
        <v>-3.1403738671440156</v>
      </c>
      <c r="N3775" s="99">
        <v>-1100.5266424079612</v>
      </c>
      <c r="O3775" s="99">
        <v>-808.72837635596647</v>
      </c>
      <c r="P3775" s="99">
        <v>-150.68965796570822</v>
      </c>
      <c r="Q3775" s="99">
        <v>-68.093850593199875</v>
      </c>
      <c r="R3775" s="99">
        <v>-3.0621043452588603</v>
      </c>
      <c r="S3775" s="99">
        <v>-1030.5739892601334</v>
      </c>
      <c r="T3775" s="99">
        <v>-28.250953613457455</v>
      </c>
      <c r="U3775" s="99">
        <v>-462.32204243468976</v>
      </c>
      <c r="V3775" s="99">
        <v>-2443.384984797417</v>
      </c>
      <c r="W3775" s="99">
        <v>-441.23483094679784</v>
      </c>
      <c r="X3775" s="99">
        <v>-3375.1928117923621</v>
      </c>
      <c r="Y3775" s="99">
        <v>-248.35920108830939</v>
      </c>
      <c r="Z3775" s="99">
        <v>-4.1599216840084337</v>
      </c>
      <c r="AA3775" s="99">
        <v>-252.51912277231781</v>
      </c>
      <c r="AB3775" s="99">
        <v>-3.2228293983188165</v>
      </c>
      <c r="AC3775" s="99">
        <v>0</v>
      </c>
      <c r="AD3775" s="99">
        <v>0</v>
      </c>
    </row>
    <row r="3776" spans="4:30" hidden="1" outlineLevel="1" x14ac:dyDescent="0.2">
      <c r="D3776" s="86"/>
      <c r="F3776" s="91" t="s">
        <v>209</v>
      </c>
      <c r="G3776" s="86" t="s">
        <v>686</v>
      </c>
      <c r="H3776" s="92">
        <v>-43.582846874214013</v>
      </c>
      <c r="I3776" s="99">
        <v>-21.468169045925503</v>
      </c>
      <c r="J3776" s="99">
        <v>-1.0612483065165319</v>
      </c>
      <c r="K3776" s="99">
        <v>-3.8872917257962403</v>
      </c>
      <c r="L3776" s="99">
        <v>-0.12235814209631254</v>
      </c>
      <c r="M3776" s="99">
        <v>-1.1474355040245228E-2</v>
      </c>
      <c r="N3776" s="99">
        <v>-4.0211242229327979</v>
      </c>
      <c r="O3776" s="99">
        <v>-2.9549464216719845</v>
      </c>
      <c r="P3776" s="99">
        <v>-0.55059260761335316</v>
      </c>
      <c r="Q3776" s="99">
        <v>-0.24880254734585611</v>
      </c>
      <c r="R3776" s="99">
        <v>-1.1188372440422714E-2</v>
      </c>
      <c r="S3776" s="99">
        <v>-3.7655299490716163</v>
      </c>
      <c r="T3776" s="99">
        <v>-0.10322384712783109</v>
      </c>
      <c r="U3776" s="99">
        <v>-1.6892406707776466</v>
      </c>
      <c r="V3776" s="99">
        <v>-8.9276844100944821</v>
      </c>
      <c r="W3776" s="99">
        <v>-1.6121918346653847</v>
      </c>
      <c r="X3776" s="99">
        <v>-12.332340762665345</v>
      </c>
      <c r="Y3776" s="99">
        <v>-0.90745935718494886</v>
      </c>
      <c r="Z3776" s="99">
        <v>-1.5199597360468862E-2</v>
      </c>
      <c r="AA3776" s="99">
        <v>-0.92265895454541769</v>
      </c>
      <c r="AB3776" s="99">
        <v>-1.1775632556795226E-2</v>
      </c>
      <c r="AC3776" s="99">
        <v>0</v>
      </c>
      <c r="AD3776" s="99">
        <v>0</v>
      </c>
    </row>
    <row r="3777" spans="4:30" hidden="1" outlineLevel="1" x14ac:dyDescent="0.2">
      <c r="D3777" s="86"/>
      <c r="F3777" s="91" t="s">
        <v>209</v>
      </c>
      <c r="G3777" s="86" t="s">
        <v>685</v>
      </c>
      <c r="H3777" s="92">
        <v>-9.5864185573024141</v>
      </c>
      <c r="I3777" s="99">
        <v>-4.6673149881417286</v>
      </c>
      <c r="J3777" s="99">
        <v>-0.22525072690060566</v>
      </c>
      <c r="K3777" s="99">
        <v>-0.81945113074379317</v>
      </c>
      <c r="L3777" s="99">
        <v>-2.531207442512649E-2</v>
      </c>
      <c r="M3777" s="99">
        <v>-3.1524850024328868E-3</v>
      </c>
      <c r="N3777" s="99">
        <v>-0.8479156901713526</v>
      </c>
      <c r="O3777" s="99">
        <v>-0.61910813714655799</v>
      </c>
      <c r="P3777" s="99">
        <v>-0.11509148059511917</v>
      </c>
      <c r="Q3777" s="99">
        <v>-6.8480802313483205E-2</v>
      </c>
      <c r="R3777" s="99">
        <v>0</v>
      </c>
      <c r="S3777" s="99">
        <v>-0.80268042005516038</v>
      </c>
      <c r="T3777" s="99">
        <v>-2.1618193107655548E-2</v>
      </c>
      <c r="U3777" s="99">
        <v>-0.35390216396424828</v>
      </c>
      <c r="V3777" s="99">
        <v>-2.4655242270940692</v>
      </c>
      <c r="W3777" s="99">
        <v>0</v>
      </c>
      <c r="X3777" s="99">
        <v>-2.8410445841659731</v>
      </c>
      <c r="Y3777" s="99">
        <v>-0.18633341092810474</v>
      </c>
      <c r="Z3777" s="99">
        <v>-3.1061830224858645E-3</v>
      </c>
      <c r="AA3777" s="99">
        <v>-0.1894395939505906</v>
      </c>
      <c r="AB3777" s="99">
        <v>-2.48822891694821E-3</v>
      </c>
      <c r="AC3777" s="99">
        <v>-8.4605102478915329E-3</v>
      </c>
      <c r="AD3777" s="99">
        <v>-1.8238147521638275E-3</v>
      </c>
    </row>
    <row r="3778" spans="4:30" hidden="1" outlineLevel="1" x14ac:dyDescent="0.2">
      <c r="D3778" s="86"/>
      <c r="F3778" s="91" t="s">
        <v>209</v>
      </c>
      <c r="G3778" s="86" t="s">
        <v>684</v>
      </c>
      <c r="H3778" s="92">
        <v>-6142.0037816999484</v>
      </c>
      <c r="I3778" s="99">
        <v>-4104.9630870104838</v>
      </c>
      <c r="J3778" s="99">
        <v>-193.49724376390412</v>
      </c>
      <c r="K3778" s="99">
        <v>-702.60036768300483</v>
      </c>
      <c r="L3778" s="99">
        <v>-21.714007295730386</v>
      </c>
      <c r="M3778" s="99">
        <v>0</v>
      </c>
      <c r="N3778" s="99">
        <v>-724.31437497873526</v>
      </c>
      <c r="O3778" s="99">
        <v>-526.82747171829726</v>
      </c>
      <c r="P3778" s="99">
        <v>-98.121652059869902</v>
      </c>
      <c r="Q3778" s="99">
        <v>0</v>
      </c>
      <c r="R3778" s="99">
        <v>0</v>
      </c>
      <c r="S3778" s="99">
        <v>-624.94912377816718</v>
      </c>
      <c r="T3778" s="99">
        <v>-18.781074707665745</v>
      </c>
      <c r="U3778" s="99">
        <v>-302.8962363529576</v>
      </c>
      <c r="V3778" s="99">
        <v>0</v>
      </c>
      <c r="W3778" s="99">
        <v>0</v>
      </c>
      <c r="X3778" s="99">
        <v>-321.67731106062337</v>
      </c>
      <c r="Y3778" s="99">
        <v>-158.8626934035459</v>
      </c>
      <c r="Z3778" s="99">
        <v>-2.6504515960037218</v>
      </c>
      <c r="AA3778" s="99">
        <v>-161.51314499954964</v>
      </c>
      <c r="AB3778" s="99">
        <v>-2.1473098966307802</v>
      </c>
      <c r="AC3778" s="99">
        <v>-7.3563853810085904</v>
      </c>
      <c r="AD3778" s="99">
        <v>-1.5858008308457987</v>
      </c>
    </row>
    <row r="3779" spans="4:30" hidden="1" outlineLevel="1" x14ac:dyDescent="0.2">
      <c r="D3779" s="86"/>
      <c r="F3779" s="91" t="s">
        <v>209</v>
      </c>
      <c r="G3779" s="86" t="s">
        <v>683</v>
      </c>
      <c r="H3779" s="92">
        <v>-2534.8805049099078</v>
      </c>
      <c r="I3779" s="99">
        <v>-1895.3338331633047</v>
      </c>
      <c r="J3779" s="99">
        <v>-91.374648157454615</v>
      </c>
      <c r="K3779" s="99">
        <v>-275.71539272690347</v>
      </c>
      <c r="L3779" s="99">
        <v>0</v>
      </c>
      <c r="M3779" s="99">
        <v>0</v>
      </c>
      <c r="N3779" s="99">
        <v>-275.71539272690347</v>
      </c>
      <c r="O3779" s="99">
        <v>-175.68692139552186</v>
      </c>
      <c r="P3779" s="99">
        <v>0</v>
      </c>
      <c r="Q3779" s="99">
        <v>0</v>
      </c>
      <c r="R3779" s="99">
        <v>0</v>
      </c>
      <c r="S3779" s="99">
        <v>-175.68692139552186</v>
      </c>
      <c r="T3779" s="99">
        <v>-4.7502057868438046</v>
      </c>
      <c r="U3779" s="99">
        <v>0</v>
      </c>
      <c r="V3779" s="99">
        <v>0</v>
      </c>
      <c r="W3779" s="99">
        <v>0</v>
      </c>
      <c r="X3779" s="99">
        <v>-4.7502057868438046</v>
      </c>
      <c r="Y3779" s="99">
        <v>-64.801083153158146</v>
      </c>
      <c r="Z3779" s="99">
        <v>0</v>
      </c>
      <c r="AA3779" s="99">
        <v>-64.801083153158146</v>
      </c>
      <c r="AB3779" s="99">
        <v>-0.67244292445338771</v>
      </c>
      <c r="AC3779" s="99">
        <v>-22.832023604132726</v>
      </c>
      <c r="AD3779" s="99">
        <v>-3.7139539981348655</v>
      </c>
    </row>
    <row r="3780" spans="4:30" hidden="1" outlineLevel="1" x14ac:dyDescent="0.2">
      <c r="D3780" s="86"/>
      <c r="F3780" s="91" t="s">
        <v>209</v>
      </c>
      <c r="G3780" s="86" t="s">
        <v>682</v>
      </c>
      <c r="H3780" s="92">
        <v>-3140.1077658735499</v>
      </c>
      <c r="I3780" s="99">
        <v>-1178.2534953259474</v>
      </c>
      <c r="J3780" s="99">
        <v>-76.358440129348367</v>
      </c>
      <c r="K3780" s="99">
        <v>-256.19084417376394</v>
      </c>
      <c r="L3780" s="99">
        <v>-8.1423266408555381</v>
      </c>
      <c r="M3780" s="99">
        <v>-0.75062733077882238</v>
      </c>
      <c r="N3780" s="99">
        <v>-265.08379814539825</v>
      </c>
      <c r="O3780" s="99">
        <v>-233.57276733037597</v>
      </c>
      <c r="P3780" s="99">
        <v>-43.299896733917805</v>
      </c>
      <c r="Q3780" s="99">
        <v>-19.674364774901594</v>
      </c>
      <c r="R3780" s="99">
        <v>-0.91159473629662524</v>
      </c>
      <c r="S3780" s="99">
        <v>-297.45862357549203</v>
      </c>
      <c r="T3780" s="99">
        <v>-8.9509510636082847</v>
      </c>
      <c r="U3780" s="99">
        <v>-157.1652914396569</v>
      </c>
      <c r="V3780" s="99">
        <v>-892.31927308712102</v>
      </c>
      <c r="W3780" s="99">
        <v>-169.29385053625455</v>
      </c>
      <c r="X3780" s="99">
        <v>-1227.7293661266406</v>
      </c>
      <c r="Y3780" s="99">
        <v>-63.281903363406258</v>
      </c>
      <c r="Z3780" s="99">
        <v>-1.0301285056265568</v>
      </c>
      <c r="AA3780" s="99">
        <v>-64.312031869032808</v>
      </c>
      <c r="AB3780" s="99">
        <v>-1.1490254840925151</v>
      </c>
      <c r="AC3780" s="99">
        <v>-24.846137455009664</v>
      </c>
      <c r="AD3780" s="99">
        <v>-4.9168477625885547</v>
      </c>
    </row>
    <row r="3781" spans="4:30" hidden="1" outlineLevel="1" x14ac:dyDescent="0.2">
      <c r="D3781" s="86"/>
      <c r="F3781" s="91" t="s">
        <v>209</v>
      </c>
      <c r="G3781" s="86" t="s">
        <v>681</v>
      </c>
      <c r="H3781" s="92">
        <v>-2366.8102308584298</v>
      </c>
      <c r="I3781" s="99">
        <v>-1691.0882586044618</v>
      </c>
      <c r="J3781" s="99">
        <v>-289.40088547513506</v>
      </c>
      <c r="K3781" s="99">
        <v>-83.331857278954075</v>
      </c>
      <c r="L3781" s="99">
        <v>-13.92999635626976</v>
      </c>
      <c r="M3781" s="99">
        <v>-2.2008726232745115</v>
      </c>
      <c r="N3781" s="99">
        <v>-99.462726258498336</v>
      </c>
      <c r="O3781" s="99">
        <v>-15.549919295556862</v>
      </c>
      <c r="P3781" s="99">
        <v>-3.9936500377388913</v>
      </c>
      <c r="Q3781" s="99">
        <v>-7.6386060990980802</v>
      </c>
      <c r="R3781" s="99">
        <v>-1.3332015897853084</v>
      </c>
      <c r="S3781" s="99">
        <v>-28.515377022179141</v>
      </c>
      <c r="T3781" s="99">
        <v>-0.10814583094510304</v>
      </c>
      <c r="U3781" s="99">
        <v>-2.3775435254859691</v>
      </c>
      <c r="V3781" s="99">
        <v>-11.239280887999971</v>
      </c>
      <c r="W3781" s="99">
        <v>-2.000547202165516</v>
      </c>
      <c r="X3781" s="99">
        <v>-15.725517446596559</v>
      </c>
      <c r="Y3781" s="99">
        <v>-4.256044721406913</v>
      </c>
      <c r="Z3781" s="99">
        <v>-6.7427444653731142E-2</v>
      </c>
      <c r="AA3781" s="99">
        <v>-4.3234721660606441</v>
      </c>
      <c r="AB3781" s="99">
        <v>-0.12127572900609444</v>
      </c>
      <c r="AC3781" s="99">
        <v>-186.64724514022069</v>
      </c>
      <c r="AD3781" s="99">
        <v>-51.525473016272471</v>
      </c>
    </row>
    <row r="3782" spans="4:30" collapsed="1" x14ac:dyDescent="0.2">
      <c r="D3782" s="86" t="s">
        <v>284</v>
      </c>
      <c r="E3782" s="104">
        <v>-26165</v>
      </c>
      <c r="F3782" s="102" t="s">
        <v>209</v>
      </c>
      <c r="G3782" s="86" t="s">
        <v>679</v>
      </c>
      <c r="H3782" s="92">
        <v>-26164.999999999996</v>
      </c>
      <c r="I3782" s="99">
        <v>-14771.318082898475</v>
      </c>
      <c r="J3782" s="99">
        <v>-942.36684739460202</v>
      </c>
      <c r="K3782" s="99">
        <v>-2386.4437251012569</v>
      </c>
      <c r="L3782" s="99">
        <v>-77.421748668104314</v>
      </c>
      <c r="M3782" s="99">
        <v>-6.1065006612400277</v>
      </c>
      <c r="N3782" s="99">
        <v>-2469.9719744306008</v>
      </c>
      <c r="O3782" s="99">
        <v>-1763.9395106545369</v>
      </c>
      <c r="P3782" s="99">
        <v>-296.77054088544327</v>
      </c>
      <c r="Q3782" s="99">
        <v>-95.724104816858897</v>
      </c>
      <c r="R3782" s="99">
        <v>-5.3180890437812174</v>
      </c>
      <c r="S3782" s="99">
        <v>-2161.7522454006203</v>
      </c>
      <c r="T3782" s="99">
        <v>-60.966173042755877</v>
      </c>
      <c r="U3782" s="99">
        <v>-926.80425658753222</v>
      </c>
      <c r="V3782" s="99">
        <v>-3358.3367474097272</v>
      </c>
      <c r="W3782" s="99">
        <v>-614.14142051988335</v>
      </c>
      <c r="X3782" s="99">
        <v>-4960.2485975598984</v>
      </c>
      <c r="Y3782" s="99">
        <v>-540.65471849793971</v>
      </c>
      <c r="Z3782" s="99">
        <v>-7.9262350106753976</v>
      </c>
      <c r="AA3782" s="99">
        <v>-548.58095350861515</v>
      </c>
      <c r="AB3782" s="99">
        <v>-7.3271472939753375</v>
      </c>
      <c r="AC3782" s="99">
        <v>-241.69025209061954</v>
      </c>
      <c r="AD3782" s="99">
        <v>-61.743899422593856</v>
      </c>
    </row>
    <row r="3783" spans="4:30" hidden="1" outlineLevel="1" x14ac:dyDescent="0.2">
      <c r="D3783" s="86"/>
      <c r="F3783" s="91" t="s">
        <v>209</v>
      </c>
      <c r="G3783" s="86" t="s">
        <v>687</v>
      </c>
      <c r="H3783" s="92">
        <v>-718.46255834638623</v>
      </c>
      <c r="I3783" s="99">
        <v>-353.90243552157818</v>
      </c>
      <c r="J3783" s="99">
        <v>-17.494661960500675</v>
      </c>
      <c r="K3783" s="99">
        <v>-64.081944128498904</v>
      </c>
      <c r="L3783" s="99">
        <v>-2.0170720847756178</v>
      </c>
      <c r="M3783" s="99">
        <v>-0.189154565817656</v>
      </c>
      <c r="N3783" s="99">
        <v>-66.288170779092184</v>
      </c>
      <c r="O3783" s="99">
        <v>-48.712246173781892</v>
      </c>
      <c r="P3783" s="99">
        <v>-9.0765106422303141</v>
      </c>
      <c r="Q3783" s="99">
        <v>-4.1015061545913625</v>
      </c>
      <c r="R3783" s="99">
        <v>-0.18444014707158279</v>
      </c>
      <c r="S3783" s="99">
        <v>-62.074703117675156</v>
      </c>
      <c r="T3783" s="99">
        <v>-1.7016435274148269</v>
      </c>
      <c r="U3783" s="99">
        <v>-27.847106396983413</v>
      </c>
      <c r="V3783" s="99">
        <v>-147.17273976842077</v>
      </c>
      <c r="W3783" s="99">
        <v>-26.576957522344866</v>
      </c>
      <c r="X3783" s="99">
        <v>-203.29844721516386</v>
      </c>
      <c r="Y3783" s="99">
        <v>-14.959453503350874</v>
      </c>
      <c r="Z3783" s="99">
        <v>-0.25056512799531022</v>
      </c>
      <c r="AA3783" s="99">
        <v>-15.210018631346184</v>
      </c>
      <c r="AB3783" s="99">
        <v>-0.1941211210300193</v>
      </c>
      <c r="AC3783" s="99">
        <v>0</v>
      </c>
      <c r="AD3783" s="99">
        <v>0</v>
      </c>
    </row>
    <row r="3784" spans="4:30" hidden="1" outlineLevel="1" x14ac:dyDescent="0.2">
      <c r="D3784" s="86"/>
      <c r="F3784" s="91" t="s">
        <v>209</v>
      </c>
      <c r="G3784" s="86" t="s">
        <v>686</v>
      </c>
      <c r="H3784" s="92">
        <v>-2.625131537311725</v>
      </c>
      <c r="I3784" s="99">
        <v>-1.2930951429917292</v>
      </c>
      <c r="J3784" s="99">
        <v>-6.3922313436654096E-2</v>
      </c>
      <c r="K3784" s="99">
        <v>-0.23414377068048439</v>
      </c>
      <c r="L3784" s="99">
        <v>-7.3700145975076842E-3</v>
      </c>
      <c r="M3784" s="99">
        <v>-6.9113638614280444E-4</v>
      </c>
      <c r="N3784" s="99">
        <v>-0.24220492166413488</v>
      </c>
      <c r="O3784" s="99">
        <v>-0.17798568930078529</v>
      </c>
      <c r="P3784" s="99">
        <v>-3.3163919342581484E-2</v>
      </c>
      <c r="Q3784" s="99">
        <v>-1.4986157638718488E-2</v>
      </c>
      <c r="R3784" s="99">
        <v>-6.7391075735166056E-4</v>
      </c>
      <c r="S3784" s="99">
        <v>-0.22680967703943691</v>
      </c>
      <c r="T3784" s="99">
        <v>-6.2174960089226745E-3</v>
      </c>
      <c r="U3784" s="99">
        <v>-0.10174826283759109</v>
      </c>
      <c r="V3784" s="99">
        <v>-0.53774242806454819</v>
      </c>
      <c r="W3784" s="99">
        <v>-9.7107369823529383E-2</v>
      </c>
      <c r="X3784" s="99">
        <v>-0.74281555673459132</v>
      </c>
      <c r="Y3784" s="99">
        <v>-5.4659122756486891E-2</v>
      </c>
      <c r="Z3784" s="99">
        <v>-9.1551941296002018E-4</v>
      </c>
      <c r="AA3784" s="99">
        <v>-5.5574642169446908E-2</v>
      </c>
      <c r="AB3784" s="99">
        <v>-7.0928327573129273E-4</v>
      </c>
      <c r="AC3784" s="99">
        <v>0</v>
      </c>
      <c r="AD3784" s="99">
        <v>0</v>
      </c>
    </row>
    <row r="3785" spans="4:30" hidden="1" outlineLevel="1" x14ac:dyDescent="0.2">
      <c r="D3785" s="86"/>
      <c r="F3785" s="91" t="s">
        <v>209</v>
      </c>
      <c r="G3785" s="86" t="s">
        <v>685</v>
      </c>
      <c r="H3785" s="92">
        <v>-0.57742005145456166</v>
      </c>
      <c r="I3785" s="99">
        <v>-0.28112701782195165</v>
      </c>
      <c r="J3785" s="99">
        <v>-1.3567557637888573E-2</v>
      </c>
      <c r="K3785" s="99">
        <v>-4.935811129570869E-2</v>
      </c>
      <c r="L3785" s="99">
        <v>-1.5246256179629028E-3</v>
      </c>
      <c r="M3785" s="99">
        <v>-1.8988405747503265E-4</v>
      </c>
      <c r="N3785" s="99">
        <v>-5.1072620971146628E-2</v>
      </c>
      <c r="O3785" s="99">
        <v>-3.7290824542059064E-2</v>
      </c>
      <c r="P3785" s="99">
        <v>-6.9323207879957126E-3</v>
      </c>
      <c r="Q3785" s="99">
        <v>-4.1248134701337485E-3</v>
      </c>
      <c r="R3785" s="99">
        <v>0</v>
      </c>
      <c r="S3785" s="99">
        <v>-4.834795880018853E-2</v>
      </c>
      <c r="T3785" s="99">
        <v>-1.3021315626854631E-3</v>
      </c>
      <c r="U3785" s="99">
        <v>-2.1316637126224166E-2</v>
      </c>
      <c r="V3785" s="99">
        <v>-0.14850625575770124</v>
      </c>
      <c r="W3785" s="99">
        <v>0</v>
      </c>
      <c r="X3785" s="99">
        <v>-0.17112502444661087</v>
      </c>
      <c r="Y3785" s="99">
        <v>-1.1223445657278543E-2</v>
      </c>
      <c r="Z3785" s="99">
        <v>-1.8709514402590188E-4</v>
      </c>
      <c r="AA3785" s="99">
        <v>-1.1410540801304445E-2</v>
      </c>
      <c r="AB3785" s="99">
        <v>-1.4987383042653845E-4</v>
      </c>
      <c r="AC3785" s="99">
        <v>-5.0960306327831289E-4</v>
      </c>
      <c r="AD3785" s="99">
        <v>-1.098540817661071E-4</v>
      </c>
    </row>
    <row r="3786" spans="4:30" hidden="1" outlineLevel="1" x14ac:dyDescent="0.2">
      <c r="D3786" s="86"/>
      <c r="F3786" s="91" t="s">
        <v>209</v>
      </c>
      <c r="G3786" s="86" t="s">
        <v>684</v>
      </c>
      <c r="H3786" s="92">
        <v>-369.95214828813766</v>
      </c>
      <c r="I3786" s="99">
        <v>-247.25479935518911</v>
      </c>
      <c r="J3786" s="99">
        <v>-11.65494577381666</v>
      </c>
      <c r="K3786" s="99">
        <v>-42.319823407927217</v>
      </c>
      <c r="L3786" s="99">
        <v>-1.3079027516939075</v>
      </c>
      <c r="M3786" s="99">
        <v>0</v>
      </c>
      <c r="N3786" s="99">
        <v>-43.627726159621126</v>
      </c>
      <c r="O3786" s="99">
        <v>-31.732470683280585</v>
      </c>
      <c r="P3786" s="99">
        <v>-5.910174800166442</v>
      </c>
      <c r="Q3786" s="99">
        <v>0</v>
      </c>
      <c r="R3786" s="99">
        <v>0</v>
      </c>
      <c r="S3786" s="99">
        <v>-37.642645483447026</v>
      </c>
      <c r="T3786" s="99">
        <v>-1.1312430246237803</v>
      </c>
      <c r="U3786" s="99">
        <v>-18.244390158313056</v>
      </c>
      <c r="V3786" s="99">
        <v>0</v>
      </c>
      <c r="W3786" s="99">
        <v>0</v>
      </c>
      <c r="X3786" s="99">
        <v>-19.375633182936838</v>
      </c>
      <c r="Y3786" s="99">
        <v>-9.568798196215873</v>
      </c>
      <c r="Z3786" s="99">
        <v>-0.1596450110950455</v>
      </c>
      <c r="AA3786" s="99">
        <v>-9.728443207310919</v>
      </c>
      <c r="AB3786" s="99">
        <v>-0.12933920875559371</v>
      </c>
      <c r="AC3786" s="99">
        <v>-0.44309816015553366</v>
      </c>
      <c r="AD3786" s="99">
        <v>-9.5517756904757459E-2</v>
      </c>
    </row>
    <row r="3787" spans="4:30" hidden="1" outlineLevel="1" x14ac:dyDescent="0.2">
      <c r="D3787" s="86"/>
      <c r="F3787" s="91" t="s">
        <v>209</v>
      </c>
      <c r="G3787" s="86" t="s">
        <v>683</v>
      </c>
      <c r="H3787" s="92">
        <v>-152.68380186271793</v>
      </c>
      <c r="I3787" s="99">
        <v>-114.16190028914076</v>
      </c>
      <c r="J3787" s="99">
        <v>-5.5037815974067827</v>
      </c>
      <c r="K3787" s="99">
        <v>-16.607202711163765</v>
      </c>
      <c r="L3787" s="99">
        <v>0</v>
      </c>
      <c r="M3787" s="99">
        <v>0</v>
      </c>
      <c r="N3787" s="99">
        <v>-16.607202711163765</v>
      </c>
      <c r="O3787" s="99">
        <v>-10.58217420673963</v>
      </c>
      <c r="P3787" s="99">
        <v>0</v>
      </c>
      <c r="Q3787" s="99">
        <v>0</v>
      </c>
      <c r="R3787" s="99">
        <v>0</v>
      </c>
      <c r="S3787" s="99">
        <v>-10.58217420673963</v>
      </c>
      <c r="T3787" s="99">
        <v>-0.28611979056242443</v>
      </c>
      <c r="U3787" s="99">
        <v>0</v>
      </c>
      <c r="V3787" s="99">
        <v>0</v>
      </c>
      <c r="W3787" s="99">
        <v>0</v>
      </c>
      <c r="X3787" s="99">
        <v>-0.28611979056242443</v>
      </c>
      <c r="Y3787" s="99">
        <v>-3.9031724459918689</v>
      </c>
      <c r="Z3787" s="99">
        <v>0</v>
      </c>
      <c r="AA3787" s="99">
        <v>-3.9031724459918689</v>
      </c>
      <c r="AB3787" s="99">
        <v>-4.0503346032430311E-2</v>
      </c>
      <c r="AC3787" s="99">
        <v>-1.3752443799011342</v>
      </c>
      <c r="AD3787" s="99">
        <v>-0.22370309577911515</v>
      </c>
    </row>
    <row r="3788" spans="4:30" hidden="1" outlineLevel="1" x14ac:dyDescent="0.2">
      <c r="D3788" s="86"/>
      <c r="F3788" s="91" t="s">
        <v>209</v>
      </c>
      <c r="G3788" s="86" t="s">
        <v>682</v>
      </c>
      <c r="H3788" s="92">
        <v>-189.13853770367726</v>
      </c>
      <c r="I3788" s="99">
        <v>-70.969902871534231</v>
      </c>
      <c r="J3788" s="99">
        <v>-4.599308299019798</v>
      </c>
      <c r="K3788" s="99">
        <v>-15.431177925390866</v>
      </c>
      <c r="L3788" s="99">
        <v>-0.49043786684457585</v>
      </c>
      <c r="M3788" s="99">
        <v>-4.5212638001430314E-2</v>
      </c>
      <c r="N3788" s="99">
        <v>-15.966828430236873</v>
      </c>
      <c r="O3788" s="99">
        <v>-14.0688202297983</v>
      </c>
      <c r="P3788" s="99">
        <v>-2.6080885630672448</v>
      </c>
      <c r="Q3788" s="99">
        <v>-1.1850486866136027</v>
      </c>
      <c r="R3788" s="99">
        <v>-5.4908209608388353E-2</v>
      </c>
      <c r="S3788" s="99">
        <v>-17.916865689087537</v>
      </c>
      <c r="T3788" s="99">
        <v>-0.53914385156685096</v>
      </c>
      <c r="U3788" s="99">
        <v>-9.4665583531014441</v>
      </c>
      <c r="V3788" s="99">
        <v>-53.747188013961505</v>
      </c>
      <c r="W3788" s="99">
        <v>-10.197099501056265</v>
      </c>
      <c r="X3788" s="99">
        <v>-73.949989719686073</v>
      </c>
      <c r="Y3788" s="99">
        <v>-3.8116674833070232</v>
      </c>
      <c r="Z3788" s="99">
        <v>-6.2047870241446715E-2</v>
      </c>
      <c r="AA3788" s="99">
        <v>-3.8737153535484699</v>
      </c>
      <c r="AB3788" s="99">
        <v>-6.9209408099744088E-2</v>
      </c>
      <c r="AC3788" s="99">
        <v>-1.4965607731356863</v>
      </c>
      <c r="AD3788" s="99">
        <v>-0.29615715932885772</v>
      </c>
    </row>
    <row r="3789" spans="4:30" hidden="1" outlineLevel="1" x14ac:dyDescent="0.2">
      <c r="D3789" s="86"/>
      <c r="F3789" s="91" t="s">
        <v>209</v>
      </c>
      <c r="G3789" s="86" t="s">
        <v>681</v>
      </c>
      <c r="H3789" s="92">
        <v>-142.56040221031481</v>
      </c>
      <c r="I3789" s="99">
        <v>-101.85954884619268</v>
      </c>
      <c r="J3789" s="99">
        <v>-17.431522855295732</v>
      </c>
      <c r="K3789" s="99">
        <v>-5.019339081659913</v>
      </c>
      <c r="L3789" s="99">
        <v>-0.83904736317527773</v>
      </c>
      <c r="M3789" s="99">
        <v>-0.13256545974701434</v>
      </c>
      <c r="N3789" s="99">
        <v>-5.9909519045822046</v>
      </c>
      <c r="O3789" s="99">
        <v>-0.93662040167390082</v>
      </c>
      <c r="P3789" s="99">
        <v>-0.24055006533447326</v>
      </c>
      <c r="Q3789" s="99">
        <v>-0.46009719901313106</v>
      </c>
      <c r="R3789" s="99">
        <v>-8.0302912497674225E-2</v>
      </c>
      <c r="S3789" s="99">
        <v>-1.7175705785191793</v>
      </c>
      <c r="T3789" s="99">
        <v>-6.5139625289311063E-3</v>
      </c>
      <c r="U3789" s="99">
        <v>-0.14320690220393226</v>
      </c>
      <c r="V3789" s="99">
        <v>-0.67697713279143723</v>
      </c>
      <c r="W3789" s="99">
        <v>-0.12049923143943639</v>
      </c>
      <c r="X3789" s="99">
        <v>-0.94719722896373704</v>
      </c>
      <c r="Y3789" s="99">
        <v>-0.25635491996702831</v>
      </c>
      <c r="Z3789" s="99">
        <v>-4.0613664350957488E-3</v>
      </c>
      <c r="AA3789" s="99">
        <v>-0.26041628640212405</v>
      </c>
      <c r="AB3789" s="99">
        <v>-7.3048174627787059E-3</v>
      </c>
      <c r="AC3789" s="99">
        <v>-11.242348876017115</v>
      </c>
      <c r="AD3789" s="99">
        <v>-3.103540816879244</v>
      </c>
    </row>
    <row r="3790" spans="4:30" collapsed="1" x14ac:dyDescent="0.2">
      <c r="D3790" s="86" t="s">
        <v>283</v>
      </c>
      <c r="E3790" s="104">
        <v>-1576</v>
      </c>
      <c r="F3790" s="102" t="s">
        <v>209</v>
      </c>
      <c r="G3790" s="86" t="s">
        <v>679</v>
      </c>
      <c r="H3790" s="92">
        <v>-1575.9999999999998</v>
      </c>
      <c r="I3790" s="99">
        <v>-889.72280904444858</v>
      </c>
      <c r="J3790" s="99">
        <v>-56.761710357114197</v>
      </c>
      <c r="K3790" s="99">
        <v>-143.7429891366169</v>
      </c>
      <c r="L3790" s="99">
        <v>-4.6633547067048502</v>
      </c>
      <c r="M3790" s="99">
        <v>-0.36781368400971848</v>
      </c>
      <c r="N3790" s="99">
        <v>-148.77415752733145</v>
      </c>
      <c r="O3790" s="99">
        <v>-106.24760820911715</v>
      </c>
      <c r="P3790" s="99">
        <v>-17.875420310929048</v>
      </c>
      <c r="Q3790" s="99">
        <v>-5.7657630113269489</v>
      </c>
      <c r="R3790" s="99">
        <v>-0.32032517993499704</v>
      </c>
      <c r="S3790" s="99">
        <v>-130.20911671130813</v>
      </c>
      <c r="T3790" s="99">
        <v>-3.6721837842684217</v>
      </c>
      <c r="U3790" s="99">
        <v>-55.824326710565671</v>
      </c>
      <c r="V3790" s="99">
        <v>-202.28315359899599</v>
      </c>
      <c r="W3790" s="99">
        <v>-36.991663624664099</v>
      </c>
      <c r="X3790" s="99">
        <v>-298.77132771849421</v>
      </c>
      <c r="Y3790" s="99">
        <v>-32.565329117246435</v>
      </c>
      <c r="Z3790" s="99">
        <v>-0.4774219903238841</v>
      </c>
      <c r="AA3790" s="99">
        <v>-33.042751107570318</v>
      </c>
      <c r="AB3790" s="99">
        <v>-0.44133705848672394</v>
      </c>
      <c r="AC3790" s="99">
        <v>-14.557761792272746</v>
      </c>
      <c r="AD3790" s="99">
        <v>-3.71902868297374</v>
      </c>
    </row>
    <row r="3791" spans="4:30" hidden="1" outlineLevel="1" x14ac:dyDescent="0.2">
      <c r="D3791" s="86"/>
      <c r="F3791" s="91" t="s">
        <v>209</v>
      </c>
      <c r="G3791" s="86" t="s">
        <v>687</v>
      </c>
      <c r="H3791" s="92">
        <v>62534.506966121306</v>
      </c>
      <c r="I3791" s="99">
        <v>30803.4344481199</v>
      </c>
      <c r="J3791" s="99">
        <v>1522.7238323411927</v>
      </c>
      <c r="K3791" s="99">
        <v>5577.6501293672018</v>
      </c>
      <c r="L3791" s="99">
        <v>175.56462319607272</v>
      </c>
      <c r="M3791" s="99">
        <v>16.463888585958845</v>
      </c>
      <c r="N3791" s="99">
        <v>5769.678641149233</v>
      </c>
      <c r="O3791" s="99">
        <v>4239.8817618289067</v>
      </c>
      <c r="P3791" s="99">
        <v>790.01349672417575</v>
      </c>
      <c r="Q3791" s="99">
        <v>356.99238911796675</v>
      </c>
      <c r="R3791" s="99">
        <v>16.053548689338388</v>
      </c>
      <c r="S3791" s="99">
        <v>5402.9411963603879</v>
      </c>
      <c r="T3791" s="99">
        <v>148.10992971421413</v>
      </c>
      <c r="U3791" s="99">
        <v>2423.7937645303318</v>
      </c>
      <c r="V3791" s="99">
        <v>12809.818150376492</v>
      </c>
      <c r="W3791" s="99">
        <v>2313.2408446511008</v>
      </c>
      <c r="X3791" s="99">
        <v>17694.962689272139</v>
      </c>
      <c r="Y3791" s="99">
        <v>1302.0609612110741</v>
      </c>
      <c r="Z3791" s="99">
        <v>21.809023393165408</v>
      </c>
      <c r="AA3791" s="99">
        <v>1323.8699846042396</v>
      </c>
      <c r="AB3791" s="99">
        <v>16.896174274220726</v>
      </c>
      <c r="AC3791" s="99">
        <v>0</v>
      </c>
      <c r="AD3791" s="99">
        <v>0</v>
      </c>
    </row>
    <row r="3792" spans="4:30" hidden="1" outlineLevel="1" x14ac:dyDescent="0.2">
      <c r="D3792" s="86"/>
      <c r="F3792" s="91" t="s">
        <v>209</v>
      </c>
      <c r="G3792" s="86" t="s">
        <v>686</v>
      </c>
      <c r="H3792" s="92">
        <v>228.48971668730871</v>
      </c>
      <c r="I3792" s="99">
        <v>112.55014793448443</v>
      </c>
      <c r="J3792" s="99">
        <v>5.5637559792890796</v>
      </c>
      <c r="K3792" s="99">
        <v>20.379719288911655</v>
      </c>
      <c r="L3792" s="99">
        <v>0.64148120710565937</v>
      </c>
      <c r="M3792" s="99">
        <v>6.0156054970020981E-2</v>
      </c>
      <c r="N3792" s="99">
        <v>21.081356550987337</v>
      </c>
      <c r="O3792" s="99">
        <v>15.491756944255027</v>
      </c>
      <c r="P3792" s="99">
        <v>2.8865656547584218</v>
      </c>
      <c r="Q3792" s="99">
        <v>1.304385271531453</v>
      </c>
      <c r="R3792" s="99">
        <v>5.8656747607206017E-2</v>
      </c>
      <c r="S3792" s="99">
        <v>19.741364618152105</v>
      </c>
      <c r="T3792" s="99">
        <v>0.54116674970048162</v>
      </c>
      <c r="U3792" s="99">
        <v>8.8561016538602289</v>
      </c>
      <c r="V3792" s="99">
        <v>46.804746083328894</v>
      </c>
      <c r="W3792" s="99">
        <v>8.4521613884345292</v>
      </c>
      <c r="X3792" s="99">
        <v>64.654175875324128</v>
      </c>
      <c r="Y3792" s="99">
        <v>4.757493975252749</v>
      </c>
      <c r="Z3792" s="99">
        <v>7.9686205554173731E-2</v>
      </c>
      <c r="AA3792" s="99">
        <v>4.8371801808069224</v>
      </c>
      <c r="AB3792" s="99">
        <v>6.1735548264698195E-2</v>
      </c>
      <c r="AC3792" s="99">
        <v>0</v>
      </c>
      <c r="AD3792" s="99">
        <v>0</v>
      </c>
    </row>
    <row r="3793" spans="4:30" hidden="1" outlineLevel="1" x14ac:dyDescent="0.2">
      <c r="D3793" s="86"/>
      <c r="F3793" s="91" t="s">
        <v>209</v>
      </c>
      <c r="G3793" s="86" t="s">
        <v>685</v>
      </c>
      <c r="H3793" s="92">
        <v>50.258260239992424</v>
      </c>
      <c r="I3793" s="99">
        <v>24.469110115931723</v>
      </c>
      <c r="J3793" s="99">
        <v>1.1809112635911974</v>
      </c>
      <c r="K3793" s="99">
        <v>4.2960974358360051</v>
      </c>
      <c r="L3793" s="99">
        <v>0.13270240768936753</v>
      </c>
      <c r="M3793" s="99">
        <v>1.6527383058426479E-2</v>
      </c>
      <c r="N3793" s="99">
        <v>4.4453272265837995</v>
      </c>
      <c r="O3793" s="99">
        <v>3.2457687599824938</v>
      </c>
      <c r="P3793" s="99">
        <v>0.60338462675921567</v>
      </c>
      <c r="Q3793" s="99">
        <v>0.35902104248231398</v>
      </c>
      <c r="R3793" s="99">
        <v>0</v>
      </c>
      <c r="S3793" s="99">
        <v>4.208174429224024</v>
      </c>
      <c r="T3793" s="99">
        <v>0.11333667194150743</v>
      </c>
      <c r="U3793" s="99">
        <v>1.8553860286501735</v>
      </c>
      <c r="V3793" s="99">
        <v>12.925886502098292</v>
      </c>
      <c r="W3793" s="99">
        <v>0</v>
      </c>
      <c r="X3793" s="99">
        <v>14.894609202689972</v>
      </c>
      <c r="Y3793" s="99">
        <v>0.97688130367482662</v>
      </c>
      <c r="Z3793" s="99">
        <v>1.6284637872213872E-2</v>
      </c>
      <c r="AA3793" s="99">
        <v>0.99316594154704052</v>
      </c>
      <c r="AB3793" s="99">
        <v>1.3044919298813443E-2</v>
      </c>
      <c r="AC3793" s="99">
        <v>4.4355514341458936E-2</v>
      </c>
      <c r="AD3793" s="99">
        <v>9.561626784380696E-3</v>
      </c>
    </row>
    <row r="3794" spans="4:30" hidden="1" outlineLevel="1" x14ac:dyDescent="0.2">
      <c r="D3794" s="86"/>
      <c r="F3794" s="91" t="s">
        <v>209</v>
      </c>
      <c r="G3794" s="86" t="s">
        <v>684</v>
      </c>
      <c r="H3794" s="92">
        <v>32200.390856140217</v>
      </c>
      <c r="I3794" s="99">
        <v>21520.894572810095</v>
      </c>
      <c r="J3794" s="99">
        <v>1014.4387890720345</v>
      </c>
      <c r="K3794" s="99">
        <v>3683.4895026389645</v>
      </c>
      <c r="L3794" s="99">
        <v>113.8389924244036</v>
      </c>
      <c r="M3794" s="99">
        <v>0</v>
      </c>
      <c r="N3794" s="99">
        <v>3797.3284950633679</v>
      </c>
      <c r="O3794" s="99">
        <v>2761.973308063662</v>
      </c>
      <c r="P3794" s="99">
        <v>514.41771449113673</v>
      </c>
      <c r="Q3794" s="99">
        <v>0</v>
      </c>
      <c r="R3794" s="99">
        <v>0</v>
      </c>
      <c r="S3794" s="99">
        <v>3276.3910225547988</v>
      </c>
      <c r="T3794" s="99">
        <v>98.4626463577046</v>
      </c>
      <c r="U3794" s="99">
        <v>1587.9796799342864</v>
      </c>
      <c r="V3794" s="99">
        <v>0</v>
      </c>
      <c r="W3794" s="99">
        <v>0</v>
      </c>
      <c r="X3794" s="99">
        <v>1686.4423262919911</v>
      </c>
      <c r="Y3794" s="99">
        <v>832.86188056327171</v>
      </c>
      <c r="Z3794" s="99">
        <v>13.895396416213053</v>
      </c>
      <c r="AA3794" s="99">
        <v>846.7572769794848</v>
      </c>
      <c r="AB3794" s="99">
        <v>11.257599379339982</v>
      </c>
      <c r="AC3794" s="99">
        <v>38.566971460136536</v>
      </c>
      <c r="AD3794" s="99">
        <v>8.3138025289677664</v>
      </c>
    </row>
    <row r="3795" spans="4:30" hidden="1" outlineLevel="1" x14ac:dyDescent="0.2">
      <c r="D3795" s="86"/>
      <c r="F3795" s="91" t="s">
        <v>209</v>
      </c>
      <c r="G3795" s="86" t="s">
        <v>683</v>
      </c>
      <c r="H3795" s="92">
        <v>13289.497358322631</v>
      </c>
      <c r="I3795" s="99">
        <v>9936.5764659026609</v>
      </c>
      <c r="J3795" s="99">
        <v>479.04551830119163</v>
      </c>
      <c r="K3795" s="99">
        <v>1445.479964911915</v>
      </c>
      <c r="L3795" s="99">
        <v>0</v>
      </c>
      <c r="M3795" s="99">
        <v>0</v>
      </c>
      <c r="N3795" s="99">
        <v>1445.479964911915</v>
      </c>
      <c r="O3795" s="99">
        <v>921.06545979397345</v>
      </c>
      <c r="P3795" s="99">
        <v>0</v>
      </c>
      <c r="Q3795" s="99">
        <v>0</v>
      </c>
      <c r="R3795" s="99">
        <v>0</v>
      </c>
      <c r="S3795" s="99">
        <v>921.06545979397345</v>
      </c>
      <c r="T3795" s="99">
        <v>24.903677760539349</v>
      </c>
      <c r="U3795" s="99">
        <v>0</v>
      </c>
      <c r="V3795" s="99">
        <v>0</v>
      </c>
      <c r="W3795" s="99">
        <v>0</v>
      </c>
      <c r="X3795" s="99">
        <v>24.903677760539349</v>
      </c>
      <c r="Y3795" s="99">
        <v>339.72955400157906</v>
      </c>
      <c r="Z3795" s="99">
        <v>0</v>
      </c>
      <c r="AA3795" s="99">
        <v>339.72955400157906</v>
      </c>
      <c r="AB3795" s="99">
        <v>3.5253845105663673</v>
      </c>
      <c r="AC3795" s="99">
        <v>119.7003633049227</v>
      </c>
      <c r="AD3795" s="99">
        <v>19.470969835281942</v>
      </c>
    </row>
    <row r="3796" spans="4:30" hidden="1" outlineLevel="1" x14ac:dyDescent="0.2">
      <c r="D3796" s="86"/>
      <c r="F3796" s="91" t="s">
        <v>209</v>
      </c>
      <c r="G3796" s="86" t="s">
        <v>682</v>
      </c>
      <c r="H3796" s="92">
        <v>16462.493509495063</v>
      </c>
      <c r="I3796" s="99">
        <v>6177.1735130075103</v>
      </c>
      <c r="J3796" s="99">
        <v>400.32075927014074</v>
      </c>
      <c r="K3796" s="99">
        <v>1343.1195436152072</v>
      </c>
      <c r="L3796" s="99">
        <v>42.687388290950409</v>
      </c>
      <c r="M3796" s="99">
        <v>3.9352781758935289</v>
      </c>
      <c r="N3796" s="99">
        <v>1389.7422100820511</v>
      </c>
      <c r="O3796" s="99">
        <v>1224.5408288085989</v>
      </c>
      <c r="P3796" s="99">
        <v>227.00630745570191</v>
      </c>
      <c r="Q3796" s="99">
        <v>103.14585567102432</v>
      </c>
      <c r="R3796" s="99">
        <v>4.7791743304702186</v>
      </c>
      <c r="S3796" s="99">
        <v>1559.4721662657953</v>
      </c>
      <c r="T3796" s="99">
        <v>46.926725060172096</v>
      </c>
      <c r="U3796" s="99">
        <v>823.96299208650851</v>
      </c>
      <c r="V3796" s="99">
        <v>4678.1197770476874</v>
      </c>
      <c r="W3796" s="99">
        <v>887.54881152150517</v>
      </c>
      <c r="X3796" s="99">
        <v>6436.5583057158728</v>
      </c>
      <c r="Y3796" s="99">
        <v>331.76502243347562</v>
      </c>
      <c r="Z3796" s="99">
        <v>5.4006056805204388</v>
      </c>
      <c r="AA3796" s="99">
        <v>337.16562811399604</v>
      </c>
      <c r="AB3796" s="99">
        <v>6.0239412098187151</v>
      </c>
      <c r="AC3796" s="99">
        <v>130.25966211555496</v>
      </c>
      <c r="AD3796" s="99">
        <v>25.777323714325338</v>
      </c>
    </row>
    <row r="3797" spans="4:30" hidden="1" outlineLevel="1" x14ac:dyDescent="0.2">
      <c r="D3797" s="86"/>
      <c r="F3797" s="91" t="s">
        <v>209</v>
      </c>
      <c r="G3797" s="86" t="s">
        <v>681</v>
      </c>
      <c r="H3797" s="92">
        <v>12408.36333299348</v>
      </c>
      <c r="I3797" s="99">
        <v>8865.7879146114428</v>
      </c>
      <c r="J3797" s="99">
        <v>1517.2282462895539</v>
      </c>
      <c r="K3797" s="99">
        <v>436.87996141346252</v>
      </c>
      <c r="L3797" s="99">
        <v>73.030128804698947</v>
      </c>
      <c r="M3797" s="99">
        <v>11.538410136635118</v>
      </c>
      <c r="N3797" s="99">
        <v>521.44850035479658</v>
      </c>
      <c r="O3797" s="99">
        <v>81.522821687319578</v>
      </c>
      <c r="P3797" s="99">
        <v>20.937318948090759</v>
      </c>
      <c r="Q3797" s="99">
        <v>40.04655658466195</v>
      </c>
      <c r="R3797" s="99">
        <v>6.989512512027896</v>
      </c>
      <c r="S3797" s="99">
        <v>149.49620973210017</v>
      </c>
      <c r="T3797" s="99">
        <v>0.56697099996421041</v>
      </c>
      <c r="U3797" s="99">
        <v>12.464634265813581</v>
      </c>
      <c r="V3797" s="99">
        <v>58.923642901987698</v>
      </c>
      <c r="W3797" s="99">
        <v>10.488173587229218</v>
      </c>
      <c r="X3797" s="99">
        <v>82.443421754994702</v>
      </c>
      <c r="Y3797" s="99">
        <v>22.312963065708843</v>
      </c>
      <c r="Z3797" s="99">
        <v>0.35349865442120831</v>
      </c>
      <c r="AA3797" s="99">
        <v>22.666461720130052</v>
      </c>
      <c r="AB3797" s="99">
        <v>0.63580649152233892</v>
      </c>
      <c r="AC3797" s="99">
        <v>978.52662735962679</v>
      </c>
      <c r="AD3797" s="99">
        <v>270.13014467931055</v>
      </c>
    </row>
    <row r="3798" spans="4:30" collapsed="1" x14ac:dyDescent="0.2">
      <c r="D3798" s="86" t="s">
        <v>282</v>
      </c>
      <c r="E3798" s="104">
        <v>137174</v>
      </c>
      <c r="F3798" s="102" t="s">
        <v>209</v>
      </c>
      <c r="G3798" s="86" t="s">
        <v>679</v>
      </c>
      <c r="H3798" s="92">
        <v>137173.99999999994</v>
      </c>
      <c r="I3798" s="99">
        <v>77440.886172502025</v>
      </c>
      <c r="J3798" s="99">
        <v>4940.5018125169936</v>
      </c>
      <c r="K3798" s="99">
        <v>12511.294918671501</v>
      </c>
      <c r="L3798" s="99">
        <v>405.89531633092076</v>
      </c>
      <c r="M3798" s="99">
        <v>32.014260336515939</v>
      </c>
      <c r="N3798" s="99">
        <v>12949.20449533894</v>
      </c>
      <c r="O3798" s="99">
        <v>9247.7217058866972</v>
      </c>
      <c r="P3798" s="99">
        <v>1555.8647879006228</v>
      </c>
      <c r="Q3798" s="99">
        <v>501.84820768766679</v>
      </c>
      <c r="R3798" s="99">
        <v>27.88089227944371</v>
      </c>
      <c r="S3798" s="99">
        <v>11333.315593754429</v>
      </c>
      <c r="T3798" s="99">
        <v>319.62445331423635</v>
      </c>
      <c r="U3798" s="99">
        <v>4858.9125584994508</v>
      </c>
      <c r="V3798" s="99">
        <v>17606.592202911597</v>
      </c>
      <c r="W3798" s="99">
        <v>3219.7299911482696</v>
      </c>
      <c r="X3798" s="99">
        <v>26004.859205873552</v>
      </c>
      <c r="Y3798" s="99">
        <v>2834.4647565540372</v>
      </c>
      <c r="Z3798" s="99">
        <v>41.554494987746494</v>
      </c>
      <c r="AA3798" s="99">
        <v>2876.0192515417839</v>
      </c>
      <c r="AB3798" s="99">
        <v>38.413686333031642</v>
      </c>
      <c r="AC3798" s="99">
        <v>1267.0979797545822</v>
      </c>
      <c r="AD3798" s="99">
        <v>323.70180238466992</v>
      </c>
    </row>
    <row r="3799" spans="4:30" hidden="1" outlineLevel="1" x14ac:dyDescent="0.2">
      <c r="D3799" s="86"/>
      <c r="F3799" s="91" t="s">
        <v>280</v>
      </c>
      <c r="G3799" s="86" t="s">
        <v>687</v>
      </c>
      <c r="H3799" s="92">
        <v>0</v>
      </c>
      <c r="I3799" s="99">
        <v>0</v>
      </c>
      <c r="J3799" s="99">
        <v>0</v>
      </c>
      <c r="K3799" s="99">
        <v>0</v>
      </c>
      <c r="L3799" s="99">
        <v>0</v>
      </c>
      <c r="M3799" s="99">
        <v>0</v>
      </c>
      <c r="N3799" s="99">
        <v>0</v>
      </c>
      <c r="O3799" s="99">
        <v>0</v>
      </c>
      <c r="P3799" s="99">
        <v>0</v>
      </c>
      <c r="Q3799" s="99">
        <v>0</v>
      </c>
      <c r="R3799" s="99">
        <v>0</v>
      </c>
      <c r="S3799" s="99">
        <v>0</v>
      </c>
      <c r="T3799" s="99">
        <v>0</v>
      </c>
      <c r="U3799" s="99">
        <v>0</v>
      </c>
      <c r="V3799" s="99">
        <v>0</v>
      </c>
      <c r="W3799" s="99">
        <v>0</v>
      </c>
      <c r="X3799" s="99">
        <v>0</v>
      </c>
      <c r="Y3799" s="99">
        <v>0</v>
      </c>
      <c r="Z3799" s="99">
        <v>0</v>
      </c>
      <c r="AA3799" s="99">
        <v>0</v>
      </c>
      <c r="AB3799" s="99">
        <v>0</v>
      </c>
      <c r="AC3799" s="99">
        <v>0</v>
      </c>
      <c r="AD3799" s="99">
        <v>0</v>
      </c>
    </row>
    <row r="3800" spans="4:30" hidden="1" outlineLevel="1" x14ac:dyDescent="0.2">
      <c r="D3800" s="86"/>
      <c r="F3800" s="91" t="s">
        <v>280</v>
      </c>
      <c r="G3800" s="86" t="s">
        <v>686</v>
      </c>
      <c r="H3800" s="92">
        <v>-21950.746299999995</v>
      </c>
      <c r="I3800" s="99">
        <v>-10812.564255214736</v>
      </c>
      <c r="J3800" s="99">
        <v>-534.50368684914281</v>
      </c>
      <c r="K3800" s="99">
        <v>-1957.8563721023852</v>
      </c>
      <c r="L3800" s="99">
        <v>-61.626367424946785</v>
      </c>
      <c r="M3800" s="99">
        <v>-5.77912354306459</v>
      </c>
      <c r="N3800" s="99">
        <v>-2025.2618630703964</v>
      </c>
      <c r="O3800" s="99">
        <v>-1488.2754084288879</v>
      </c>
      <c r="P3800" s="99">
        <v>-277.30906792889766</v>
      </c>
      <c r="Q3800" s="99">
        <v>-125.31080430209089</v>
      </c>
      <c r="R3800" s="99">
        <v>-5.6350867959233089</v>
      </c>
      <c r="S3800" s="99">
        <v>-1896.5303674557999</v>
      </c>
      <c r="T3800" s="99">
        <v>-51.989271993922863</v>
      </c>
      <c r="U3800" s="99">
        <v>-850.79557815257215</v>
      </c>
      <c r="V3800" s="99">
        <v>-4496.4785365683674</v>
      </c>
      <c r="W3800" s="99">
        <v>-811.9894978822357</v>
      </c>
      <c r="X3800" s="99">
        <v>-6211.2528845970983</v>
      </c>
      <c r="Y3800" s="99">
        <v>-457.04701633231991</v>
      </c>
      <c r="Z3800" s="99">
        <v>-7.6553628193389693</v>
      </c>
      <c r="AA3800" s="99">
        <v>-464.70237915165887</v>
      </c>
      <c r="AB3800" s="99">
        <v>-5.9308636611612782</v>
      </c>
      <c r="AC3800" s="99">
        <v>0</v>
      </c>
      <c r="AD3800" s="99">
        <v>0</v>
      </c>
    </row>
    <row r="3801" spans="4:30" hidden="1" outlineLevel="1" x14ac:dyDescent="0.2">
      <c r="D3801" s="86"/>
      <c r="F3801" s="91" t="s">
        <v>280</v>
      </c>
      <c r="G3801" s="86" t="s">
        <v>685</v>
      </c>
      <c r="H3801" s="92">
        <v>-4828.2536999999993</v>
      </c>
      <c r="I3801" s="99">
        <v>-2350.7194815101029</v>
      </c>
      <c r="J3801" s="99">
        <v>-113.44879728384996</v>
      </c>
      <c r="K3801" s="99">
        <v>-412.7211773962282</v>
      </c>
      <c r="L3801" s="99">
        <v>-12.74856884948937</v>
      </c>
      <c r="M3801" s="99">
        <v>-1.5877668272262704</v>
      </c>
      <c r="N3801" s="99">
        <v>-427.05751307294383</v>
      </c>
      <c r="O3801" s="99">
        <v>-311.81730027852342</v>
      </c>
      <c r="P3801" s="99">
        <v>-57.96647243183088</v>
      </c>
      <c r="Q3801" s="99">
        <v>-34.490741789818699</v>
      </c>
      <c r="R3801" s="99">
        <v>0</v>
      </c>
      <c r="S3801" s="99">
        <v>-404.27451450017298</v>
      </c>
      <c r="T3801" s="99">
        <v>-10.888124718886052</v>
      </c>
      <c r="U3801" s="99">
        <v>-178.24481816483706</v>
      </c>
      <c r="V3801" s="99">
        <v>-1241.7751635555933</v>
      </c>
      <c r="W3801" s="99">
        <v>0</v>
      </c>
      <c r="X3801" s="99">
        <v>-1430.9081064393163</v>
      </c>
      <c r="Y3801" s="99">
        <v>-93.847871900181758</v>
      </c>
      <c r="Z3801" s="99">
        <v>-1.5644465742391693</v>
      </c>
      <c r="AA3801" s="99">
        <v>-95.412318474420928</v>
      </c>
      <c r="AB3801" s="99">
        <v>-1.2532105084803258</v>
      </c>
      <c r="AC3801" s="99">
        <v>-4.2611836385083866</v>
      </c>
      <c r="AD3801" s="99">
        <v>-0.91857457220473371</v>
      </c>
    </row>
    <row r="3802" spans="4:30" hidden="1" outlineLevel="1" x14ac:dyDescent="0.2">
      <c r="D3802" s="86"/>
      <c r="F3802" s="91" t="s">
        <v>280</v>
      </c>
      <c r="G3802" s="86" t="s">
        <v>684</v>
      </c>
      <c r="H3802" s="92">
        <v>0</v>
      </c>
      <c r="I3802" s="99">
        <v>0</v>
      </c>
      <c r="J3802" s="99">
        <v>0</v>
      </c>
      <c r="K3802" s="99">
        <v>0</v>
      </c>
      <c r="L3802" s="99">
        <v>0</v>
      </c>
      <c r="M3802" s="99">
        <v>0</v>
      </c>
      <c r="N3802" s="99">
        <v>0</v>
      </c>
      <c r="O3802" s="99">
        <v>0</v>
      </c>
      <c r="P3802" s="99">
        <v>0</v>
      </c>
      <c r="Q3802" s="99">
        <v>0</v>
      </c>
      <c r="R3802" s="99">
        <v>0</v>
      </c>
      <c r="S3802" s="99">
        <v>0</v>
      </c>
      <c r="T3802" s="99">
        <v>0</v>
      </c>
      <c r="U3802" s="99">
        <v>0</v>
      </c>
      <c r="V3802" s="99">
        <v>0</v>
      </c>
      <c r="W3802" s="99">
        <v>0</v>
      </c>
      <c r="X3802" s="99">
        <v>0</v>
      </c>
      <c r="Y3802" s="99">
        <v>0</v>
      </c>
      <c r="Z3802" s="99">
        <v>0</v>
      </c>
      <c r="AA3802" s="99">
        <v>0</v>
      </c>
      <c r="AB3802" s="99">
        <v>0</v>
      </c>
      <c r="AC3802" s="99">
        <v>0</v>
      </c>
      <c r="AD3802" s="99">
        <v>0</v>
      </c>
    </row>
    <row r="3803" spans="4:30" hidden="1" outlineLevel="1" x14ac:dyDescent="0.2">
      <c r="D3803" s="86"/>
      <c r="F3803" s="91" t="s">
        <v>280</v>
      </c>
      <c r="G3803" s="86" t="s">
        <v>683</v>
      </c>
      <c r="H3803" s="92">
        <v>0</v>
      </c>
      <c r="I3803" s="99">
        <v>0</v>
      </c>
      <c r="J3803" s="99">
        <v>0</v>
      </c>
      <c r="K3803" s="99">
        <v>0</v>
      </c>
      <c r="L3803" s="99">
        <v>0</v>
      </c>
      <c r="M3803" s="99">
        <v>0</v>
      </c>
      <c r="N3803" s="99">
        <v>0</v>
      </c>
      <c r="O3803" s="99">
        <v>0</v>
      </c>
      <c r="P3803" s="99">
        <v>0</v>
      </c>
      <c r="Q3803" s="99">
        <v>0</v>
      </c>
      <c r="R3803" s="99">
        <v>0</v>
      </c>
      <c r="S3803" s="99">
        <v>0</v>
      </c>
      <c r="T3803" s="99">
        <v>0</v>
      </c>
      <c r="U3803" s="99">
        <v>0</v>
      </c>
      <c r="V3803" s="99">
        <v>0</v>
      </c>
      <c r="W3803" s="99">
        <v>0</v>
      </c>
      <c r="X3803" s="99">
        <v>0</v>
      </c>
      <c r="Y3803" s="99">
        <v>0</v>
      </c>
      <c r="Z3803" s="99">
        <v>0</v>
      </c>
      <c r="AA3803" s="99">
        <v>0</v>
      </c>
      <c r="AB3803" s="99">
        <v>0</v>
      </c>
      <c r="AC3803" s="99">
        <v>0</v>
      </c>
      <c r="AD3803" s="99">
        <v>0</v>
      </c>
    </row>
    <row r="3804" spans="4:30" hidden="1" outlineLevel="1" x14ac:dyDescent="0.2">
      <c r="D3804" s="86"/>
      <c r="F3804" s="91" t="s">
        <v>280</v>
      </c>
      <c r="G3804" s="86" t="s">
        <v>682</v>
      </c>
      <c r="H3804" s="92">
        <v>0</v>
      </c>
      <c r="I3804" s="99">
        <v>0</v>
      </c>
      <c r="J3804" s="99">
        <v>0</v>
      </c>
      <c r="K3804" s="99">
        <v>0</v>
      </c>
      <c r="L3804" s="99">
        <v>0</v>
      </c>
      <c r="M3804" s="99">
        <v>0</v>
      </c>
      <c r="N3804" s="99">
        <v>0</v>
      </c>
      <c r="O3804" s="99">
        <v>0</v>
      </c>
      <c r="P3804" s="99">
        <v>0</v>
      </c>
      <c r="Q3804" s="99">
        <v>0</v>
      </c>
      <c r="R3804" s="99">
        <v>0</v>
      </c>
      <c r="S3804" s="99">
        <v>0</v>
      </c>
      <c r="T3804" s="99">
        <v>0</v>
      </c>
      <c r="U3804" s="99">
        <v>0</v>
      </c>
      <c r="V3804" s="99">
        <v>0</v>
      </c>
      <c r="W3804" s="99">
        <v>0</v>
      </c>
      <c r="X3804" s="99">
        <v>0</v>
      </c>
      <c r="Y3804" s="99">
        <v>0</v>
      </c>
      <c r="Z3804" s="99">
        <v>0</v>
      </c>
      <c r="AA3804" s="99">
        <v>0</v>
      </c>
      <c r="AB3804" s="99">
        <v>0</v>
      </c>
      <c r="AC3804" s="99">
        <v>0</v>
      </c>
      <c r="AD3804" s="99">
        <v>0</v>
      </c>
    </row>
    <row r="3805" spans="4:30" hidden="1" outlineLevel="1" x14ac:dyDescent="0.2">
      <c r="D3805" s="86"/>
      <c r="F3805" s="91" t="s">
        <v>280</v>
      </c>
      <c r="G3805" s="86" t="s">
        <v>681</v>
      </c>
      <c r="H3805" s="92">
        <v>0</v>
      </c>
      <c r="I3805" s="99">
        <v>0</v>
      </c>
      <c r="J3805" s="99">
        <v>0</v>
      </c>
      <c r="K3805" s="99">
        <v>0</v>
      </c>
      <c r="L3805" s="99">
        <v>0</v>
      </c>
      <c r="M3805" s="99">
        <v>0</v>
      </c>
      <c r="N3805" s="99">
        <v>0</v>
      </c>
      <c r="O3805" s="99">
        <v>0</v>
      </c>
      <c r="P3805" s="99">
        <v>0</v>
      </c>
      <c r="Q3805" s="99">
        <v>0</v>
      </c>
      <c r="R3805" s="99">
        <v>0</v>
      </c>
      <c r="S3805" s="99">
        <v>0</v>
      </c>
      <c r="T3805" s="99">
        <v>0</v>
      </c>
      <c r="U3805" s="99">
        <v>0</v>
      </c>
      <c r="V3805" s="99">
        <v>0</v>
      </c>
      <c r="W3805" s="99">
        <v>0</v>
      </c>
      <c r="X3805" s="99">
        <v>0</v>
      </c>
      <c r="Y3805" s="99">
        <v>0</v>
      </c>
      <c r="Z3805" s="99">
        <v>0</v>
      </c>
      <c r="AA3805" s="99">
        <v>0</v>
      </c>
      <c r="AB3805" s="99">
        <v>0</v>
      </c>
      <c r="AC3805" s="99">
        <v>0</v>
      </c>
      <c r="AD3805" s="99">
        <v>0</v>
      </c>
    </row>
    <row r="3806" spans="4:30" collapsed="1" x14ac:dyDescent="0.2">
      <c r="D3806" s="86" t="s">
        <v>281</v>
      </c>
      <c r="E3806" s="104">
        <v>-26779</v>
      </c>
      <c r="F3806" s="102" t="s">
        <v>280</v>
      </c>
      <c r="G3806" s="86" t="s">
        <v>679</v>
      </c>
      <c r="H3806" s="92">
        <v>-26778.999999999996</v>
      </c>
      <c r="I3806" s="99">
        <v>-13163.283736724839</v>
      </c>
      <c r="J3806" s="99">
        <v>-647.95248413299271</v>
      </c>
      <c r="K3806" s="99">
        <v>-2370.5775494986133</v>
      </c>
      <c r="L3806" s="99">
        <v>-74.374936274436152</v>
      </c>
      <c r="M3806" s="99">
        <v>-7.3668903702908608</v>
      </c>
      <c r="N3806" s="99">
        <v>-2452.3193761433404</v>
      </c>
      <c r="O3806" s="99">
        <v>-1800.0927087074115</v>
      </c>
      <c r="P3806" s="99">
        <v>-335.27554036072848</v>
      </c>
      <c r="Q3806" s="99">
        <v>-159.80154609190959</v>
      </c>
      <c r="R3806" s="99">
        <v>-5.6350867959233089</v>
      </c>
      <c r="S3806" s="99">
        <v>-2300.8048819559726</v>
      </c>
      <c r="T3806" s="99">
        <v>-62.877396712808917</v>
      </c>
      <c r="U3806" s="99">
        <v>-1029.0403963174094</v>
      </c>
      <c r="V3806" s="99">
        <v>-5738.2537001239607</v>
      </c>
      <c r="W3806" s="99">
        <v>-811.9894978822357</v>
      </c>
      <c r="X3806" s="99">
        <v>-7642.160991036415</v>
      </c>
      <c r="Y3806" s="99">
        <v>-550.89488823250167</v>
      </c>
      <c r="Z3806" s="99">
        <v>-9.2198093935781387</v>
      </c>
      <c r="AA3806" s="99">
        <v>-560.11469762607976</v>
      </c>
      <c r="AB3806" s="99">
        <v>-7.1840741696416037</v>
      </c>
      <c r="AC3806" s="99">
        <v>-4.2611836385083866</v>
      </c>
      <c r="AD3806" s="99">
        <v>-0.91857457220473371</v>
      </c>
    </row>
    <row r="3807" spans="4:30" hidden="1" outlineLevel="1" x14ac:dyDescent="0.2">
      <c r="D3807" s="86"/>
      <c r="F3807" s="91" t="s">
        <v>278</v>
      </c>
      <c r="G3807" s="86" t="s">
        <v>687</v>
      </c>
      <c r="H3807" s="92">
        <v>9.3913001502856126</v>
      </c>
      <c r="I3807" s="99">
        <v>4.6259947123060252</v>
      </c>
      <c r="J3807" s="99">
        <v>0.22867944834452258</v>
      </c>
      <c r="K3807" s="99">
        <v>0.83763971348722566</v>
      </c>
      <c r="L3807" s="99">
        <v>2.6365924226433218E-2</v>
      </c>
      <c r="M3807" s="99">
        <v>2.472512007416423E-3</v>
      </c>
      <c r="N3807" s="99">
        <v>0.86647814972107529</v>
      </c>
      <c r="O3807" s="99">
        <v>0.63673648612323497</v>
      </c>
      <c r="P3807" s="99">
        <v>0.11864255801253648</v>
      </c>
      <c r="Q3807" s="99">
        <v>5.3612362841378089E-2</v>
      </c>
      <c r="R3807" s="99">
        <v>2.4108880285964155E-3</v>
      </c>
      <c r="S3807" s="99">
        <v>0.81140229500574601</v>
      </c>
      <c r="T3807" s="99">
        <v>2.2242836358131821E-2</v>
      </c>
      <c r="U3807" s="99">
        <v>0.36400022722537634</v>
      </c>
      <c r="V3807" s="99">
        <v>1.9237514287261641</v>
      </c>
      <c r="W3807" s="99">
        <v>0.34739762326403373</v>
      </c>
      <c r="X3807" s="99">
        <v>2.6573921155737059</v>
      </c>
      <c r="Y3807" s="99">
        <v>0.19554076451465835</v>
      </c>
      <c r="Z3807" s="99">
        <v>3.2752330610166533E-3</v>
      </c>
      <c r="AA3807" s="99">
        <v>0.198815997575675</v>
      </c>
      <c r="AB3807" s="99">
        <v>2.5374317588640442E-3</v>
      </c>
      <c r="AC3807" s="99">
        <v>0</v>
      </c>
      <c r="AD3807" s="99">
        <v>0</v>
      </c>
    </row>
    <row r="3808" spans="4:30" hidden="1" outlineLevel="1" x14ac:dyDescent="0.2">
      <c r="D3808" s="86"/>
      <c r="F3808" s="91" t="s">
        <v>278</v>
      </c>
      <c r="G3808" s="86" t="s">
        <v>686</v>
      </c>
      <c r="H3808" s="92">
        <v>427.04406611983899</v>
      </c>
      <c r="I3808" s="99">
        <v>210.35464314618454</v>
      </c>
      <c r="J3808" s="99">
        <v>10.398581654971025</v>
      </c>
      <c r="K3808" s="99">
        <v>38.089408651278482</v>
      </c>
      <c r="L3808" s="99">
        <v>1.198919351791901</v>
      </c>
      <c r="M3808" s="99">
        <v>0.11243082047006273</v>
      </c>
      <c r="N3808" s="99">
        <v>39.400758823540443</v>
      </c>
      <c r="O3808" s="99">
        <v>28.953875792443398</v>
      </c>
      <c r="P3808" s="99">
        <v>5.394950600848551</v>
      </c>
      <c r="Q3808" s="99">
        <v>2.4378777225406827</v>
      </c>
      <c r="R3808" s="99">
        <v>0.10962863610105619</v>
      </c>
      <c r="S3808" s="99">
        <v>36.896332751933691</v>
      </c>
      <c r="T3808" s="99">
        <v>1.0114330421146134</v>
      </c>
      <c r="U3808" s="99">
        <v>16.551929404379919</v>
      </c>
      <c r="V3808" s="99">
        <v>87.477411985611568</v>
      </c>
      <c r="W3808" s="99">
        <v>15.796970730887466</v>
      </c>
      <c r="X3808" s="99">
        <v>120.83774516299357</v>
      </c>
      <c r="Y3808" s="99">
        <v>8.8916893118342131</v>
      </c>
      <c r="Z3808" s="99">
        <v>0.14893239716378792</v>
      </c>
      <c r="AA3808" s="99">
        <v>9.0406217089980014</v>
      </c>
      <c r="AB3808" s="99">
        <v>0.11538287121767278</v>
      </c>
      <c r="AC3808" s="99">
        <v>0</v>
      </c>
      <c r="AD3808" s="99">
        <v>0</v>
      </c>
    </row>
    <row r="3809" spans="4:30" hidden="1" outlineLevel="1" x14ac:dyDescent="0.2">
      <c r="D3809" s="86"/>
      <c r="F3809" s="91" t="s">
        <v>278</v>
      </c>
      <c r="G3809" s="86" t="s">
        <v>685</v>
      </c>
      <c r="H3809" s="92">
        <v>93.808733596718895</v>
      </c>
      <c r="I3809" s="99">
        <v>45.672417255455819</v>
      </c>
      <c r="J3809" s="99">
        <v>2.2042106033634572</v>
      </c>
      <c r="K3809" s="99">
        <v>8.0188103993141304</v>
      </c>
      <c r="L3809" s="99">
        <v>0.24769350851244154</v>
      </c>
      <c r="M3809" s="99">
        <v>3.084891651591895E-2</v>
      </c>
      <c r="N3809" s="99">
        <v>8.2973528243424912</v>
      </c>
      <c r="O3809" s="99">
        <v>6.0583365892053473</v>
      </c>
      <c r="P3809" s="99">
        <v>1.1262377057566741</v>
      </c>
      <c r="Q3809" s="99">
        <v>0.67012485448192616</v>
      </c>
      <c r="R3809" s="99">
        <v>0</v>
      </c>
      <c r="S3809" s="99">
        <v>7.854699149443948</v>
      </c>
      <c r="T3809" s="99">
        <v>0.21154671120985866</v>
      </c>
      <c r="U3809" s="99">
        <v>3.4631404439706217</v>
      </c>
      <c r="V3809" s="99">
        <v>24.126602026941679</v>
      </c>
      <c r="W3809" s="99">
        <v>0</v>
      </c>
      <c r="X3809" s="99">
        <v>27.801289182122161</v>
      </c>
      <c r="Y3809" s="99">
        <v>1.8233818189179145</v>
      </c>
      <c r="Z3809" s="99">
        <v>3.0395824459079634E-2</v>
      </c>
      <c r="AA3809" s="99">
        <v>1.8537776433769941</v>
      </c>
      <c r="AB3809" s="99">
        <v>2.434878074667856E-2</v>
      </c>
      <c r="AC3809" s="99">
        <v>8.2791059788662413E-2</v>
      </c>
      <c r="AD3809" s="99">
        <v>1.7847098078685029E-2</v>
      </c>
    </row>
    <row r="3810" spans="4:30" hidden="1" outlineLevel="1" x14ac:dyDescent="0.2">
      <c r="D3810" s="86"/>
      <c r="F3810" s="91" t="s">
        <v>278</v>
      </c>
      <c r="G3810" s="86" t="s">
        <v>684</v>
      </c>
      <c r="H3810" s="92">
        <v>417.20050151890649</v>
      </c>
      <c r="I3810" s="99">
        <v>278.83288898649477</v>
      </c>
      <c r="J3810" s="99">
        <v>13.143454483266972</v>
      </c>
      <c r="K3810" s="99">
        <v>47.724689886724278</v>
      </c>
      <c r="L3810" s="99">
        <v>1.4749412497523062</v>
      </c>
      <c r="M3810" s="99">
        <v>0</v>
      </c>
      <c r="N3810" s="99">
        <v>49.199631136476583</v>
      </c>
      <c r="O3810" s="99">
        <v>35.785175852493246</v>
      </c>
      <c r="P3810" s="99">
        <v>6.6649914106551105</v>
      </c>
      <c r="Q3810" s="99">
        <v>0</v>
      </c>
      <c r="R3810" s="99">
        <v>0</v>
      </c>
      <c r="S3810" s="99">
        <v>42.450167263148359</v>
      </c>
      <c r="T3810" s="99">
        <v>1.2757194664138651</v>
      </c>
      <c r="U3810" s="99">
        <v>20.574468236434001</v>
      </c>
      <c r="V3810" s="99">
        <v>0</v>
      </c>
      <c r="W3810" s="99">
        <v>0</v>
      </c>
      <c r="X3810" s="99">
        <v>21.850187702847865</v>
      </c>
      <c r="Y3810" s="99">
        <v>10.790875049292088</v>
      </c>
      <c r="Z3810" s="99">
        <v>0.18003403683973149</v>
      </c>
      <c r="AA3810" s="99">
        <v>10.970909086131821</v>
      </c>
      <c r="AB3810" s="99">
        <v>0.14585773594931295</v>
      </c>
      <c r="AC3810" s="99">
        <v>0.49968833940927537</v>
      </c>
      <c r="AD3810" s="99">
        <v>0.10771678518160289</v>
      </c>
    </row>
    <row r="3811" spans="4:30" hidden="1" outlineLevel="1" x14ac:dyDescent="0.2">
      <c r="D3811" s="86"/>
      <c r="F3811" s="91" t="s">
        <v>278</v>
      </c>
      <c r="G3811" s="86" t="s">
        <v>683</v>
      </c>
      <c r="H3811" s="92">
        <v>216.04209888228064</v>
      </c>
      <c r="I3811" s="99">
        <v>161.5349909418124</v>
      </c>
      <c r="J3811" s="99">
        <v>7.7876533960199508</v>
      </c>
      <c r="K3811" s="99">
        <v>23.498595702439065</v>
      </c>
      <c r="L3811" s="99">
        <v>0</v>
      </c>
      <c r="M3811" s="99">
        <v>0</v>
      </c>
      <c r="N3811" s="99">
        <v>23.498595702439065</v>
      </c>
      <c r="O3811" s="99">
        <v>14.973396643722181</v>
      </c>
      <c r="P3811" s="99">
        <v>0</v>
      </c>
      <c r="Q3811" s="99">
        <v>0</v>
      </c>
      <c r="R3811" s="99">
        <v>0</v>
      </c>
      <c r="S3811" s="99">
        <v>14.973396643722181</v>
      </c>
      <c r="T3811" s="99">
        <v>0.4048492330603824</v>
      </c>
      <c r="U3811" s="99">
        <v>0</v>
      </c>
      <c r="V3811" s="99">
        <v>0</v>
      </c>
      <c r="W3811" s="99">
        <v>0</v>
      </c>
      <c r="X3811" s="99">
        <v>0.4048492330603824</v>
      </c>
      <c r="Y3811" s="99">
        <v>5.5228489023986755</v>
      </c>
      <c r="Z3811" s="99">
        <v>0</v>
      </c>
      <c r="AA3811" s="99">
        <v>5.5228489023986755</v>
      </c>
      <c r="AB3811" s="99">
        <v>5.7310780723611288E-2</v>
      </c>
      <c r="AC3811" s="99">
        <v>1.94592143164631</v>
      </c>
      <c r="AD3811" s="99">
        <v>0.31653185045809928</v>
      </c>
    </row>
    <row r="3812" spans="4:30" hidden="1" outlineLevel="1" x14ac:dyDescent="0.2">
      <c r="D3812" s="86"/>
      <c r="F3812" s="91" t="s">
        <v>278</v>
      </c>
      <c r="G3812" s="86" t="s">
        <v>682</v>
      </c>
      <c r="H3812" s="92">
        <v>0</v>
      </c>
      <c r="I3812" s="99">
        <v>0</v>
      </c>
      <c r="J3812" s="99">
        <v>0</v>
      </c>
      <c r="K3812" s="99">
        <v>0</v>
      </c>
      <c r="L3812" s="99">
        <v>0</v>
      </c>
      <c r="M3812" s="99">
        <v>0</v>
      </c>
      <c r="N3812" s="99">
        <v>0</v>
      </c>
      <c r="O3812" s="99">
        <v>0</v>
      </c>
      <c r="P3812" s="99">
        <v>0</v>
      </c>
      <c r="Q3812" s="99">
        <v>0</v>
      </c>
      <c r="R3812" s="99">
        <v>0</v>
      </c>
      <c r="S3812" s="99">
        <v>0</v>
      </c>
      <c r="T3812" s="99">
        <v>0</v>
      </c>
      <c r="U3812" s="99">
        <v>0</v>
      </c>
      <c r="V3812" s="99">
        <v>0</v>
      </c>
      <c r="W3812" s="99">
        <v>0</v>
      </c>
      <c r="X3812" s="99">
        <v>0</v>
      </c>
      <c r="Y3812" s="99">
        <v>0</v>
      </c>
      <c r="Z3812" s="99">
        <v>0</v>
      </c>
      <c r="AA3812" s="99">
        <v>0</v>
      </c>
      <c r="AB3812" s="99">
        <v>0</v>
      </c>
      <c r="AC3812" s="99">
        <v>0</v>
      </c>
      <c r="AD3812" s="99">
        <v>0</v>
      </c>
    </row>
    <row r="3813" spans="4:30" hidden="1" outlineLevel="1" x14ac:dyDescent="0.2">
      <c r="D3813" s="86"/>
      <c r="F3813" s="91" t="s">
        <v>278</v>
      </c>
      <c r="G3813" s="86" t="s">
        <v>681</v>
      </c>
      <c r="H3813" s="92">
        <v>101.51329973196916</v>
      </c>
      <c r="I3813" s="99">
        <v>46.204521851103671</v>
      </c>
      <c r="J3813" s="99">
        <v>12.437984604756922</v>
      </c>
      <c r="K3813" s="99">
        <v>3.5282300963377029</v>
      </c>
      <c r="L3813" s="99">
        <v>1.1670169841663474</v>
      </c>
      <c r="M3813" s="99">
        <v>0.18956100467559145</v>
      </c>
      <c r="N3813" s="99">
        <v>4.8848080851796416</v>
      </c>
      <c r="O3813" s="99">
        <v>1.0188220407346744</v>
      </c>
      <c r="P3813" s="99">
        <v>0.30301056144646482</v>
      </c>
      <c r="Q3813" s="99">
        <v>0.66045852549389805</v>
      </c>
      <c r="R3813" s="99">
        <v>0.11607807627608296</v>
      </c>
      <c r="S3813" s="99">
        <v>2.0983692039511204</v>
      </c>
      <c r="T3813" s="99">
        <v>7.0097740480589638E-3</v>
      </c>
      <c r="U3813" s="99">
        <v>0.17975205216959073</v>
      </c>
      <c r="V3813" s="99">
        <v>0.97126186578298679</v>
      </c>
      <c r="W3813" s="99">
        <v>0.17411747125902063</v>
      </c>
      <c r="X3813" s="99">
        <v>1.3321411632596569</v>
      </c>
      <c r="Y3813" s="99">
        <v>0.28214108594254822</v>
      </c>
      <c r="Z3813" s="99">
        <v>5.135711745720392E-3</v>
      </c>
      <c r="AA3813" s="99">
        <v>0.28727679768826864</v>
      </c>
      <c r="AB3813" s="99">
        <v>5.206506149155043E-3</v>
      </c>
      <c r="AC3813" s="99">
        <v>30.580604814231457</v>
      </c>
      <c r="AD3813" s="99">
        <v>3.6823867056492783</v>
      </c>
    </row>
    <row r="3814" spans="4:30" collapsed="1" x14ac:dyDescent="0.2">
      <c r="D3814" s="86" t="s">
        <v>279</v>
      </c>
      <c r="E3814" s="104">
        <v>1265</v>
      </c>
      <c r="F3814" s="102" t="s">
        <v>278</v>
      </c>
      <c r="G3814" s="86" t="s">
        <v>679</v>
      </c>
      <c r="H3814" s="92">
        <v>1265</v>
      </c>
      <c r="I3814" s="99">
        <v>747.22545689335732</v>
      </c>
      <c r="J3814" s="99">
        <v>46.200564190722851</v>
      </c>
      <c r="K3814" s="99">
        <v>121.69737444958089</v>
      </c>
      <c r="L3814" s="99">
        <v>4.1149370184494298</v>
      </c>
      <c r="M3814" s="99">
        <v>0.33531325366898951</v>
      </c>
      <c r="N3814" s="99">
        <v>126.1476247216993</v>
      </c>
      <c r="O3814" s="99">
        <v>87.42634340472209</v>
      </c>
      <c r="P3814" s="99">
        <v>13.607832836719339</v>
      </c>
      <c r="Q3814" s="99">
        <v>3.8220734653578852</v>
      </c>
      <c r="R3814" s="99">
        <v>0.22811760040573559</v>
      </c>
      <c r="S3814" s="99">
        <v>105.08436730720506</v>
      </c>
      <c r="T3814" s="99">
        <v>2.9328010632049102</v>
      </c>
      <c r="U3814" s="99">
        <v>41.133290364179516</v>
      </c>
      <c r="V3814" s="99">
        <v>114.49902730706239</v>
      </c>
      <c r="W3814" s="99">
        <v>16.318485825410519</v>
      </c>
      <c r="X3814" s="99">
        <v>174.88360455985736</v>
      </c>
      <c r="Y3814" s="99">
        <v>27.5064769329001</v>
      </c>
      <c r="Z3814" s="99">
        <v>0.3677732032693361</v>
      </c>
      <c r="AA3814" s="99">
        <v>27.874250136169437</v>
      </c>
      <c r="AB3814" s="99">
        <v>0.35064410654529465</v>
      </c>
      <c r="AC3814" s="99">
        <v>33.109005645075705</v>
      </c>
      <c r="AD3814" s="99">
        <v>4.1244824393676653</v>
      </c>
    </row>
    <row r="3815" spans="4:30" hidden="1" outlineLevel="1" x14ac:dyDescent="0.2">
      <c r="D3815" s="86"/>
      <c r="F3815" s="91" t="s">
        <v>270</v>
      </c>
      <c r="G3815" s="86" t="s">
        <v>687</v>
      </c>
      <c r="H3815" s="92">
        <v>-53.071664287402051</v>
      </c>
      <c r="I3815" s="99">
        <v>-23.182015220184002</v>
      </c>
      <c r="J3815" s="99">
        <v>-1.6480724272017886</v>
      </c>
      <c r="K3815" s="99">
        <v>-5.5835100660747541</v>
      </c>
      <c r="L3815" s="99">
        <v>-0.16181807759449524</v>
      </c>
      <c r="M3815" s="99">
        <v>-1.589412700371249E-2</v>
      </c>
      <c r="N3815" s="99">
        <v>-5.7612222706729623</v>
      </c>
      <c r="O3815" s="99">
        <v>-4.265421246625416</v>
      </c>
      <c r="P3815" s="99">
        <v>-0.82840469221753232</v>
      </c>
      <c r="Q3815" s="99">
        <v>-0.35086023465339145</v>
      </c>
      <c r="R3815" s="99">
        <v>-1.5270013650351591E-2</v>
      </c>
      <c r="S3815" s="99">
        <v>-5.4599561871466911</v>
      </c>
      <c r="T3815" s="99">
        <v>-0.12251562351616069</v>
      </c>
      <c r="U3815" s="99">
        <v>-2.1642866049443428</v>
      </c>
      <c r="V3815" s="99">
        <v>-11.638236254948515</v>
      </c>
      <c r="W3815" s="99">
        <v>-1.849432043937749</v>
      </c>
      <c r="X3815" s="99">
        <v>-15.774470527346768</v>
      </c>
      <c r="Y3815" s="99">
        <v>-1.208121744970674</v>
      </c>
      <c r="Z3815" s="99">
        <v>-1.8901521487704121E-2</v>
      </c>
      <c r="AA3815" s="99">
        <v>-1.2270232664583782</v>
      </c>
      <c r="AB3815" s="99">
        <v>-1.8904388391460875E-2</v>
      </c>
      <c r="AC3815" s="99">
        <v>0</v>
      </c>
      <c r="AD3815" s="99">
        <v>0</v>
      </c>
    </row>
    <row r="3816" spans="4:30" hidden="1" outlineLevel="1" x14ac:dyDescent="0.2">
      <c r="D3816" s="86"/>
      <c r="F3816" s="91" t="s">
        <v>270</v>
      </c>
      <c r="G3816" s="86" t="s">
        <v>686</v>
      </c>
      <c r="H3816" s="92">
        <v>-9.1201127336918919</v>
      </c>
      <c r="I3816" s="99">
        <v>-3.007341696089775</v>
      </c>
      <c r="J3816" s="99">
        <v>-0.38874906590184394</v>
      </c>
      <c r="K3816" s="99">
        <v>-1.2167291521800283</v>
      </c>
      <c r="L3816" s="99">
        <v>-3.4912115656134342E-2</v>
      </c>
      <c r="M3816" s="99">
        <v>-8.5430717934374938E-3</v>
      </c>
      <c r="N3816" s="99">
        <v>-1.2601843396296</v>
      </c>
      <c r="O3816" s="99">
        <v>-0.92356270042094812</v>
      </c>
      <c r="P3816" s="99">
        <v>-0.18408110521814158</v>
      </c>
      <c r="Q3816" s="99">
        <v>-7.4412440648158107E-2</v>
      </c>
      <c r="R3816" s="99">
        <v>-3.1335135561318577E-3</v>
      </c>
      <c r="S3816" s="99">
        <v>-1.1851897598433796</v>
      </c>
      <c r="T3816" s="99">
        <v>-2.0489536160653975E-2</v>
      </c>
      <c r="U3816" s="99">
        <v>-0.41908292041672862</v>
      </c>
      <c r="V3816" s="99">
        <v>-2.279936507323876</v>
      </c>
      <c r="W3816" s="99">
        <v>-0.31010554209823821</v>
      </c>
      <c r="X3816" s="99">
        <v>-3.029614505999497</v>
      </c>
      <c r="Y3816" s="99">
        <v>-0.24102500493242998</v>
      </c>
      <c r="Z3816" s="99">
        <v>-3.4116701580916395E-3</v>
      </c>
      <c r="AA3816" s="99">
        <v>-0.24443667509052161</v>
      </c>
      <c r="AB3816" s="99">
        <v>-4.5966911372733489E-3</v>
      </c>
      <c r="AC3816" s="99">
        <v>0</v>
      </c>
      <c r="AD3816" s="99">
        <v>0</v>
      </c>
    </row>
    <row r="3817" spans="4:30" hidden="1" outlineLevel="1" x14ac:dyDescent="0.2">
      <c r="D3817" s="86"/>
      <c r="F3817" s="91" t="s">
        <v>270</v>
      </c>
      <c r="G3817" s="86" t="s">
        <v>685</v>
      </c>
      <c r="H3817" s="92">
        <v>-2.0584450266047587</v>
      </c>
      <c r="I3817" s="99">
        <v>-0.68179450590351398</v>
      </c>
      <c r="J3817" s="99">
        <v>-8.1447709573855248E-2</v>
      </c>
      <c r="K3817" s="99">
        <v>-0.25476933818283737</v>
      </c>
      <c r="L3817" s="99">
        <v>-7.1867203385539077E-3</v>
      </c>
      <c r="M3817" s="99">
        <v>-2.6519137416921245E-3</v>
      </c>
      <c r="N3817" s="99">
        <v>-0.26460797226308336</v>
      </c>
      <c r="O3817" s="99">
        <v>-0.19226692650128424</v>
      </c>
      <c r="P3817" s="99">
        <v>-3.8107933159321386E-2</v>
      </c>
      <c r="Q3817" s="99">
        <v>-2.0351563300693955E-2</v>
      </c>
      <c r="R3817" s="99">
        <v>0</v>
      </c>
      <c r="S3817" s="99">
        <v>-0.25072642296129954</v>
      </c>
      <c r="T3817" s="99">
        <v>-4.3616709015793596E-3</v>
      </c>
      <c r="U3817" s="99">
        <v>-8.8126123265692954E-2</v>
      </c>
      <c r="V3817" s="99">
        <v>-0.63124424825716696</v>
      </c>
      <c r="W3817" s="99">
        <v>0</v>
      </c>
      <c r="X3817" s="99">
        <v>-0.72373204242443934</v>
      </c>
      <c r="Y3817" s="99">
        <v>-4.9528861737376854E-2</v>
      </c>
      <c r="Z3817" s="99">
        <v>-7.0368062266287952E-4</v>
      </c>
      <c r="AA3817" s="99">
        <v>-5.0232542360039732E-2</v>
      </c>
      <c r="AB3817" s="99">
        <v>-9.5773344386346335E-4</v>
      </c>
      <c r="AC3817" s="99">
        <v>-4.0488800361885499E-3</v>
      </c>
      <c r="AD3817" s="99">
        <v>-8.9721763847517069E-4</v>
      </c>
    </row>
    <row r="3818" spans="4:30" hidden="1" outlineLevel="1" x14ac:dyDescent="0.2">
      <c r="D3818" s="86"/>
      <c r="F3818" s="91" t="s">
        <v>270</v>
      </c>
      <c r="G3818" s="86" t="s">
        <v>684</v>
      </c>
      <c r="H3818" s="92">
        <v>-18.930349486391254</v>
      </c>
      <c r="I3818" s="99">
        <v>-10.971747283332393</v>
      </c>
      <c r="J3818" s="99">
        <v>-0.84731194410154531</v>
      </c>
      <c r="K3818" s="99">
        <v>-2.7874287871480736</v>
      </c>
      <c r="L3818" s="99">
        <v>-7.9308493478175077E-2</v>
      </c>
      <c r="M3818" s="99">
        <v>0</v>
      </c>
      <c r="N3818" s="99">
        <v>-2.8667372806262486</v>
      </c>
      <c r="O3818" s="99">
        <v>-2.0963763672253615</v>
      </c>
      <c r="P3818" s="99">
        <v>-0.40945972604717584</v>
      </c>
      <c r="Q3818" s="99">
        <v>0</v>
      </c>
      <c r="R3818" s="99">
        <v>0</v>
      </c>
      <c r="S3818" s="99">
        <v>-2.5058360932725372</v>
      </c>
      <c r="T3818" s="99">
        <v>-5.793647025543093E-2</v>
      </c>
      <c r="U3818" s="99">
        <v>-1.0422719598004015</v>
      </c>
      <c r="V3818" s="99">
        <v>0</v>
      </c>
      <c r="W3818" s="99">
        <v>0</v>
      </c>
      <c r="X3818" s="99">
        <v>-1.1002084300558326</v>
      </c>
      <c r="Y3818" s="99">
        <v>-0.57169757514596597</v>
      </c>
      <c r="Z3818" s="99">
        <v>-8.7070638694249809E-3</v>
      </c>
      <c r="AA3818" s="99">
        <v>-0.58040463901539097</v>
      </c>
      <c r="AB3818" s="99">
        <v>-9.8013469172615521E-3</v>
      </c>
      <c r="AC3818" s="99">
        <v>-3.9745732051629026E-2</v>
      </c>
      <c r="AD3818" s="99">
        <v>-8.5567370184215872E-3</v>
      </c>
    </row>
    <row r="3819" spans="4:30" hidden="1" outlineLevel="1" x14ac:dyDescent="0.2">
      <c r="D3819" s="86"/>
      <c r="F3819" s="91" t="s">
        <v>270</v>
      </c>
      <c r="G3819" s="86" t="s">
        <v>683</v>
      </c>
      <c r="H3819" s="92">
        <v>-8.4527826341737438</v>
      </c>
      <c r="I3819" s="99">
        <v>-5.5067325607766815</v>
      </c>
      <c r="J3819" s="99">
        <v>-0.45861810729395741</v>
      </c>
      <c r="K3819" s="99">
        <v>-1.2439974084766212</v>
      </c>
      <c r="L3819" s="99">
        <v>0</v>
      </c>
      <c r="M3819" s="99">
        <v>0</v>
      </c>
      <c r="N3819" s="99">
        <v>-1.2439974084766212</v>
      </c>
      <c r="O3819" s="99">
        <v>-0.79446747213861868</v>
      </c>
      <c r="P3819" s="99">
        <v>0</v>
      </c>
      <c r="Q3819" s="99">
        <v>0</v>
      </c>
      <c r="R3819" s="99">
        <v>0</v>
      </c>
      <c r="S3819" s="99">
        <v>-0.79446747213861868</v>
      </c>
      <c r="T3819" s="99">
        <v>-1.6266138010662415E-2</v>
      </c>
      <c r="U3819" s="99">
        <v>0</v>
      </c>
      <c r="V3819" s="99">
        <v>0</v>
      </c>
      <c r="W3819" s="99">
        <v>0</v>
      </c>
      <c r="X3819" s="99">
        <v>-1.6266138010662415E-2</v>
      </c>
      <c r="Y3819" s="99">
        <v>-0.26299372470846111</v>
      </c>
      <c r="Z3819" s="99">
        <v>0</v>
      </c>
      <c r="AA3819" s="99">
        <v>-0.26299372470846111</v>
      </c>
      <c r="AB3819" s="99">
        <v>-3.5284912570876814E-3</v>
      </c>
      <c r="AC3819" s="99">
        <v>-0.14285009849927746</v>
      </c>
      <c r="AD3819" s="99">
        <v>-2.3328633012376386E-2</v>
      </c>
    </row>
    <row r="3820" spans="4:30" hidden="1" outlineLevel="1" x14ac:dyDescent="0.2">
      <c r="D3820" s="86"/>
      <c r="F3820" s="91" t="s">
        <v>270</v>
      </c>
      <c r="G3820" s="86" t="s">
        <v>682</v>
      </c>
      <c r="H3820" s="92">
        <v>-68.612943701613574</v>
      </c>
      <c r="I3820" s="99">
        <v>-26.166281990347901</v>
      </c>
      <c r="J3820" s="99">
        <v>-1.6735288745980508</v>
      </c>
      <c r="K3820" s="99">
        <v>-5.5965432092586758</v>
      </c>
      <c r="L3820" s="99">
        <v>-0.16340604429135766</v>
      </c>
      <c r="M3820" s="99">
        <v>-9.1955233871850034E-3</v>
      </c>
      <c r="N3820" s="99">
        <v>-5.7691447769372184</v>
      </c>
      <c r="O3820" s="99">
        <v>-5.1633161698300292</v>
      </c>
      <c r="P3820" s="99">
        <v>-0.97507719171944385</v>
      </c>
      <c r="Q3820" s="99">
        <v>-0.43038969130752819</v>
      </c>
      <c r="R3820" s="99">
        <v>-1.9891876002790403E-2</v>
      </c>
      <c r="S3820" s="99">
        <v>-6.5886749288597919</v>
      </c>
      <c r="T3820" s="99">
        <v>-0.19402542444247314</v>
      </c>
      <c r="U3820" s="99">
        <v>-3.3520004671070804</v>
      </c>
      <c r="V3820" s="99">
        <v>-19.226453043305142</v>
      </c>
      <c r="W3820" s="99">
        <v>-3.5289904962938778</v>
      </c>
      <c r="X3820" s="99">
        <v>-26.301469431148575</v>
      </c>
      <c r="Y3820" s="99">
        <v>-1.3753898045833284</v>
      </c>
      <c r="Z3820" s="99">
        <v>-2.2377090417995127E-2</v>
      </c>
      <c r="AA3820" s="99">
        <v>-1.3977668950013236</v>
      </c>
      <c r="AB3820" s="99">
        <v>-2.5300007021434267E-2</v>
      </c>
      <c r="AC3820" s="99">
        <v>-0.58423913667626881</v>
      </c>
      <c r="AD3820" s="99">
        <v>-0.10653766102302165</v>
      </c>
    </row>
    <row r="3821" spans="4:30" hidden="1" outlineLevel="1" x14ac:dyDescent="0.2">
      <c r="D3821" s="86"/>
      <c r="F3821" s="91" t="s">
        <v>270</v>
      </c>
      <c r="G3821" s="86" t="s">
        <v>681</v>
      </c>
      <c r="H3821" s="92">
        <v>-6.753702130122754</v>
      </c>
      <c r="I3821" s="99">
        <v>-3.2110316561965675</v>
      </c>
      <c r="J3821" s="99">
        <v>-0.93635569266243335</v>
      </c>
      <c r="K3821" s="99">
        <v>-0.24634974579215133</v>
      </c>
      <c r="L3821" s="99">
        <v>-5.9930817757722812E-2</v>
      </c>
      <c r="M3821" s="99">
        <v>-1.5099418299814238E-2</v>
      </c>
      <c r="N3821" s="99">
        <v>-0.32137998184968841</v>
      </c>
      <c r="O3821" s="99">
        <v>-6.110570210845255E-2</v>
      </c>
      <c r="P3821" s="99">
        <v>-1.8360603584128783E-2</v>
      </c>
      <c r="Q3821" s="99">
        <v>-3.5526899841326079E-2</v>
      </c>
      <c r="R3821" s="99">
        <v>-5.9732491992450258E-3</v>
      </c>
      <c r="S3821" s="99">
        <v>-0.12096645473315244</v>
      </c>
      <c r="T3821" s="99">
        <v>-3.3076167407170937E-4</v>
      </c>
      <c r="U3821" s="99">
        <v>-8.9959343221098758E-3</v>
      </c>
      <c r="V3821" s="99">
        <v>-4.7253101698987214E-2</v>
      </c>
      <c r="W3821" s="99">
        <v>-7.1458421823164097E-3</v>
      </c>
      <c r="X3821" s="99">
        <v>-6.372563987748521E-2</v>
      </c>
      <c r="Y3821" s="99">
        <v>-1.5267028452109923E-2</v>
      </c>
      <c r="Z3821" s="99">
        <v>-2.4451817475762107E-4</v>
      </c>
      <c r="AA3821" s="99">
        <v>-1.5511546626867543E-2</v>
      </c>
      <c r="AB3821" s="99">
        <v>-4.0677908060902164E-4</v>
      </c>
      <c r="AC3821" s="99">
        <v>-1.7857283754568103</v>
      </c>
      <c r="AD3821" s="99">
        <v>-0.29859600363914091</v>
      </c>
    </row>
    <row r="3822" spans="4:30" collapsed="1" x14ac:dyDescent="0.2">
      <c r="D3822" s="86" t="s">
        <v>277</v>
      </c>
      <c r="E3822" s="104">
        <v>-167</v>
      </c>
      <c r="F3822" s="102" t="s">
        <v>270</v>
      </c>
      <c r="G3822" s="86" t="s">
        <v>679</v>
      </c>
      <c r="H3822" s="92">
        <v>-167.00000000000003</v>
      </c>
      <c r="I3822" s="99">
        <v>-72.726944912830831</v>
      </c>
      <c r="J3822" s="99">
        <v>-6.0340838213334722</v>
      </c>
      <c r="K3822" s="99">
        <v>-16.929327707113139</v>
      </c>
      <c r="L3822" s="99">
        <v>-0.50656226911643898</v>
      </c>
      <c r="M3822" s="99">
        <v>-5.1384054225841316E-2</v>
      </c>
      <c r="N3822" s="99">
        <v>-17.487274030455421</v>
      </c>
      <c r="O3822" s="99">
        <v>-13.496516584850113</v>
      </c>
      <c r="P3822" s="99">
        <v>-2.4534912519457439</v>
      </c>
      <c r="Q3822" s="99">
        <v>-0.91154082975109751</v>
      </c>
      <c r="R3822" s="99">
        <v>-4.4268652408518856E-2</v>
      </c>
      <c r="S3822" s="99">
        <v>-16.905817318955474</v>
      </c>
      <c r="T3822" s="99">
        <v>-0.4159256249610323</v>
      </c>
      <c r="U3822" s="99">
        <v>-7.0747640098563558</v>
      </c>
      <c r="V3822" s="99">
        <v>-33.823123155533693</v>
      </c>
      <c r="W3822" s="99">
        <v>-5.6956739245121817</v>
      </c>
      <c r="X3822" s="99">
        <v>-47.009486714863257</v>
      </c>
      <c r="Y3822" s="99">
        <v>-3.7240237445303457</v>
      </c>
      <c r="Z3822" s="99">
        <v>-5.4345544730636373E-2</v>
      </c>
      <c r="AA3822" s="99">
        <v>-3.7783692892609819</v>
      </c>
      <c r="AB3822" s="99">
        <v>-6.3495437248990219E-2</v>
      </c>
      <c r="AC3822" s="99">
        <v>-2.5566122227201733</v>
      </c>
      <c r="AD3822" s="99">
        <v>-0.43791625233143555</v>
      </c>
    </row>
    <row r="3823" spans="4:30" hidden="1" outlineLevel="1" x14ac:dyDescent="0.2">
      <c r="D3823" s="86"/>
      <c r="F3823" s="91" t="s">
        <v>195</v>
      </c>
      <c r="G3823" s="86" t="s">
        <v>687</v>
      </c>
      <c r="H3823" s="92">
        <v>0</v>
      </c>
      <c r="I3823" s="99">
        <v>0</v>
      </c>
      <c r="J3823" s="99">
        <v>0</v>
      </c>
      <c r="K3823" s="99">
        <v>0</v>
      </c>
      <c r="L3823" s="99">
        <v>0</v>
      </c>
      <c r="M3823" s="99">
        <v>0</v>
      </c>
      <c r="N3823" s="99">
        <v>0</v>
      </c>
      <c r="O3823" s="99">
        <v>0</v>
      </c>
      <c r="P3823" s="99">
        <v>0</v>
      </c>
      <c r="Q3823" s="99">
        <v>0</v>
      </c>
      <c r="R3823" s="99">
        <v>0</v>
      </c>
      <c r="S3823" s="99">
        <v>0</v>
      </c>
      <c r="T3823" s="99">
        <v>0</v>
      </c>
      <c r="U3823" s="99">
        <v>0</v>
      </c>
      <c r="V3823" s="99">
        <v>0</v>
      </c>
      <c r="W3823" s="99">
        <v>0</v>
      </c>
      <c r="X3823" s="99">
        <v>0</v>
      </c>
      <c r="Y3823" s="99">
        <v>0</v>
      </c>
      <c r="Z3823" s="99">
        <v>0</v>
      </c>
      <c r="AA3823" s="99">
        <v>0</v>
      </c>
      <c r="AB3823" s="99">
        <v>0</v>
      </c>
      <c r="AC3823" s="99">
        <v>0</v>
      </c>
      <c r="AD3823" s="99">
        <v>0</v>
      </c>
    </row>
    <row r="3824" spans="4:30" hidden="1" outlineLevel="1" x14ac:dyDescent="0.2">
      <c r="D3824" s="86"/>
      <c r="F3824" s="91" t="s">
        <v>195</v>
      </c>
      <c r="G3824" s="86" t="s">
        <v>686</v>
      </c>
      <c r="H3824" s="92">
        <v>0</v>
      </c>
      <c r="I3824" s="99">
        <v>0</v>
      </c>
      <c r="J3824" s="99">
        <v>0</v>
      </c>
      <c r="K3824" s="99">
        <v>0</v>
      </c>
      <c r="L3824" s="99">
        <v>0</v>
      </c>
      <c r="M3824" s="99">
        <v>0</v>
      </c>
      <c r="N3824" s="99">
        <v>0</v>
      </c>
      <c r="O3824" s="99">
        <v>0</v>
      </c>
      <c r="P3824" s="99">
        <v>0</v>
      </c>
      <c r="Q3824" s="99">
        <v>0</v>
      </c>
      <c r="R3824" s="99">
        <v>0</v>
      </c>
      <c r="S3824" s="99">
        <v>0</v>
      </c>
      <c r="T3824" s="99">
        <v>0</v>
      </c>
      <c r="U3824" s="99">
        <v>0</v>
      </c>
      <c r="V3824" s="99">
        <v>0</v>
      </c>
      <c r="W3824" s="99">
        <v>0</v>
      </c>
      <c r="X3824" s="99">
        <v>0</v>
      </c>
      <c r="Y3824" s="99">
        <v>0</v>
      </c>
      <c r="Z3824" s="99">
        <v>0</v>
      </c>
      <c r="AA3824" s="99">
        <v>0</v>
      </c>
      <c r="AB3824" s="99">
        <v>0</v>
      </c>
      <c r="AC3824" s="99">
        <v>0</v>
      </c>
      <c r="AD3824" s="99">
        <v>0</v>
      </c>
    </row>
    <row r="3825" spans="4:30" hidden="1" outlineLevel="1" x14ac:dyDescent="0.2">
      <c r="D3825" s="86"/>
      <c r="F3825" s="91" t="s">
        <v>195</v>
      </c>
      <c r="G3825" s="86" t="s">
        <v>685</v>
      </c>
      <c r="H3825" s="92">
        <v>0</v>
      </c>
      <c r="I3825" s="99">
        <v>0</v>
      </c>
      <c r="J3825" s="99">
        <v>0</v>
      </c>
      <c r="K3825" s="99">
        <v>0</v>
      </c>
      <c r="L3825" s="99">
        <v>0</v>
      </c>
      <c r="M3825" s="99">
        <v>0</v>
      </c>
      <c r="N3825" s="99">
        <v>0</v>
      </c>
      <c r="O3825" s="99">
        <v>0</v>
      </c>
      <c r="P3825" s="99">
        <v>0</v>
      </c>
      <c r="Q3825" s="99">
        <v>0</v>
      </c>
      <c r="R3825" s="99">
        <v>0</v>
      </c>
      <c r="S3825" s="99">
        <v>0</v>
      </c>
      <c r="T3825" s="99">
        <v>0</v>
      </c>
      <c r="U3825" s="99">
        <v>0</v>
      </c>
      <c r="V3825" s="99">
        <v>0</v>
      </c>
      <c r="W3825" s="99">
        <v>0</v>
      </c>
      <c r="X3825" s="99">
        <v>0</v>
      </c>
      <c r="Y3825" s="99">
        <v>0</v>
      </c>
      <c r="Z3825" s="99">
        <v>0</v>
      </c>
      <c r="AA3825" s="99">
        <v>0</v>
      </c>
      <c r="AB3825" s="99">
        <v>0</v>
      </c>
      <c r="AC3825" s="99">
        <v>0</v>
      </c>
      <c r="AD3825" s="99">
        <v>0</v>
      </c>
    </row>
    <row r="3826" spans="4:30" hidden="1" outlineLevel="1" x14ac:dyDescent="0.2">
      <c r="D3826" s="86"/>
      <c r="F3826" s="91" t="s">
        <v>195</v>
      </c>
      <c r="G3826" s="86" t="s">
        <v>684</v>
      </c>
      <c r="H3826" s="92">
        <v>-562472.71547789744</v>
      </c>
      <c r="I3826" s="99">
        <v>-375924.5055118262</v>
      </c>
      <c r="J3826" s="99">
        <v>-17720.099825019734</v>
      </c>
      <c r="K3826" s="99">
        <v>-64342.770006737039</v>
      </c>
      <c r="L3826" s="99">
        <v>-1988.5263965363361</v>
      </c>
      <c r="M3826" s="99">
        <v>0</v>
      </c>
      <c r="N3826" s="99">
        <v>-66331.296403273373</v>
      </c>
      <c r="O3826" s="99">
        <v>-48245.831350453918</v>
      </c>
      <c r="P3826" s="99">
        <v>-8985.7893356778532</v>
      </c>
      <c r="Q3826" s="99">
        <v>0</v>
      </c>
      <c r="R3826" s="99">
        <v>0</v>
      </c>
      <c r="S3826" s="99">
        <v>-57231.62068613177</v>
      </c>
      <c r="T3826" s="99">
        <v>-1719.9341559979</v>
      </c>
      <c r="U3826" s="99">
        <v>-27738.645989945777</v>
      </c>
      <c r="V3826" s="99">
        <v>0</v>
      </c>
      <c r="W3826" s="99">
        <v>0</v>
      </c>
      <c r="X3826" s="99">
        <v>-29458.580145943677</v>
      </c>
      <c r="Y3826" s="99">
        <v>-14548.335319014361</v>
      </c>
      <c r="Z3826" s="99">
        <v>-242.72318276468459</v>
      </c>
      <c r="AA3826" s="99">
        <v>-14791.058501779045</v>
      </c>
      <c r="AB3826" s="99">
        <v>-196.64644820459378</v>
      </c>
      <c r="AC3826" s="99">
        <v>-673.68341154172685</v>
      </c>
      <c r="AD3826" s="99">
        <v>-145.22454417735119</v>
      </c>
    </row>
    <row r="3827" spans="4:30" hidden="1" outlineLevel="1" x14ac:dyDescent="0.2">
      <c r="D3827" s="86"/>
      <c r="F3827" s="91" t="s">
        <v>195</v>
      </c>
      <c r="G3827" s="86" t="s">
        <v>683</v>
      </c>
      <c r="H3827" s="92">
        <v>-232139.40786829576</v>
      </c>
      <c r="I3827" s="99">
        <v>-173570.97223757071</v>
      </c>
      <c r="J3827" s="99">
        <v>-8367.9118902684768</v>
      </c>
      <c r="K3827" s="99">
        <v>-25249.47739501937</v>
      </c>
      <c r="L3827" s="99">
        <v>0</v>
      </c>
      <c r="M3827" s="99">
        <v>0</v>
      </c>
      <c r="N3827" s="99">
        <v>-25249.47739501937</v>
      </c>
      <c r="O3827" s="99">
        <v>-16089.065273082673</v>
      </c>
      <c r="P3827" s="99">
        <v>0</v>
      </c>
      <c r="Q3827" s="99">
        <v>0</v>
      </c>
      <c r="R3827" s="99">
        <v>0</v>
      </c>
      <c r="S3827" s="99">
        <v>-16089.065273082673</v>
      </c>
      <c r="T3827" s="99">
        <v>-435.01457227454762</v>
      </c>
      <c r="U3827" s="99">
        <v>0</v>
      </c>
      <c r="V3827" s="99">
        <v>0</v>
      </c>
      <c r="W3827" s="99">
        <v>0</v>
      </c>
      <c r="X3827" s="99">
        <v>-435.01457227454762</v>
      </c>
      <c r="Y3827" s="99">
        <v>-5934.3566859507528</v>
      </c>
      <c r="Z3827" s="99">
        <v>0</v>
      </c>
      <c r="AA3827" s="99">
        <v>-5934.3566859507528</v>
      </c>
      <c r="AB3827" s="99">
        <v>-61.581010231242658</v>
      </c>
      <c r="AC3827" s="99">
        <v>-2090.91214739004</v>
      </c>
      <c r="AD3827" s="99">
        <v>-340.11665650794032</v>
      </c>
    </row>
    <row r="3828" spans="4:30" hidden="1" outlineLevel="1" x14ac:dyDescent="0.2">
      <c r="D3828" s="86"/>
      <c r="F3828" s="91" t="s">
        <v>195</v>
      </c>
      <c r="G3828" s="86" t="s">
        <v>682</v>
      </c>
      <c r="H3828" s="92">
        <v>0</v>
      </c>
      <c r="I3828" s="99">
        <v>0</v>
      </c>
      <c r="J3828" s="99">
        <v>0</v>
      </c>
      <c r="K3828" s="99">
        <v>0</v>
      </c>
      <c r="L3828" s="99">
        <v>0</v>
      </c>
      <c r="M3828" s="99">
        <v>0</v>
      </c>
      <c r="N3828" s="99">
        <v>0</v>
      </c>
      <c r="O3828" s="99">
        <v>0</v>
      </c>
      <c r="P3828" s="99">
        <v>0</v>
      </c>
      <c r="Q3828" s="99">
        <v>0</v>
      </c>
      <c r="R3828" s="99">
        <v>0</v>
      </c>
      <c r="S3828" s="99">
        <v>0</v>
      </c>
      <c r="T3828" s="99">
        <v>0</v>
      </c>
      <c r="U3828" s="99">
        <v>0</v>
      </c>
      <c r="V3828" s="99">
        <v>0</v>
      </c>
      <c r="W3828" s="99">
        <v>0</v>
      </c>
      <c r="X3828" s="99">
        <v>0</v>
      </c>
      <c r="Y3828" s="99">
        <v>0</v>
      </c>
      <c r="Z3828" s="99">
        <v>0</v>
      </c>
      <c r="AA3828" s="99">
        <v>0</v>
      </c>
      <c r="AB3828" s="99">
        <v>0</v>
      </c>
      <c r="AC3828" s="99">
        <v>0</v>
      </c>
      <c r="AD3828" s="99">
        <v>0</v>
      </c>
    </row>
    <row r="3829" spans="4:30" hidden="1" outlineLevel="1" x14ac:dyDescent="0.2">
      <c r="D3829" s="86"/>
      <c r="F3829" s="91" t="s">
        <v>195</v>
      </c>
      <c r="G3829" s="86" t="s">
        <v>681</v>
      </c>
      <c r="H3829" s="92">
        <v>-42854.876653806867</v>
      </c>
      <c r="I3829" s="99">
        <v>-17494.881428013345</v>
      </c>
      <c r="J3829" s="99">
        <v>-7575.5079198062385</v>
      </c>
      <c r="K3829" s="99">
        <v>-2163.8874383310135</v>
      </c>
      <c r="L3829" s="99">
        <v>-1211.2116012107624</v>
      </c>
      <c r="M3829" s="99">
        <v>-196.57692913131467</v>
      </c>
      <c r="N3829" s="99">
        <v>-3571.6759686730902</v>
      </c>
      <c r="O3829" s="99">
        <v>-925.73230335069366</v>
      </c>
      <c r="P3829" s="99">
        <v>-314.98307184490642</v>
      </c>
      <c r="Q3829" s="99">
        <v>-684.90304207015026</v>
      </c>
      <c r="R3829" s="99">
        <v>-120.37429223839231</v>
      </c>
      <c r="S3829" s="99">
        <v>-2045.9927095041428</v>
      </c>
      <c r="T3829" s="99">
        <v>-6.3779190600086899</v>
      </c>
      <c r="U3829" s="99">
        <v>-186.85438974204536</v>
      </c>
      <c r="V3829" s="99">
        <v>-1007.209659416598</v>
      </c>
      <c r="W3829" s="99">
        <v>-180.56180840982569</v>
      </c>
      <c r="X3829" s="99">
        <v>-1381.0037766284779</v>
      </c>
      <c r="Y3829" s="99">
        <v>-256.70883682580791</v>
      </c>
      <c r="Z3829" s="99">
        <v>-5.3386334122463461</v>
      </c>
      <c r="AA3829" s="99">
        <v>-262.04747023805425</v>
      </c>
      <c r="AB3829" s="99">
        <v>-3.1709644741569107</v>
      </c>
      <c r="AC3829" s="99">
        <v>-5843.0878141112362</v>
      </c>
      <c r="AD3829" s="99">
        <v>-4677.5086023581216</v>
      </c>
    </row>
    <row r="3830" spans="4:30" collapsed="1" x14ac:dyDescent="0.2">
      <c r="D3830" s="86" t="s">
        <v>276</v>
      </c>
      <c r="E3830" s="104">
        <v>-837467</v>
      </c>
      <c r="F3830" s="102" t="s">
        <v>195</v>
      </c>
      <c r="G3830" s="86" t="s">
        <v>679</v>
      </c>
      <c r="H3830" s="92">
        <v>-837467.00000000012</v>
      </c>
      <c r="I3830" s="99">
        <v>-566990.35917741025</v>
      </c>
      <c r="J3830" s="99">
        <v>-33663.519635094446</v>
      </c>
      <c r="K3830" s="99">
        <v>-91756.134840087427</v>
      </c>
      <c r="L3830" s="99">
        <v>-3199.7379977470982</v>
      </c>
      <c r="M3830" s="99">
        <v>-196.57692913131467</v>
      </c>
      <c r="N3830" s="99">
        <v>-95152.449766965845</v>
      </c>
      <c r="O3830" s="99">
        <v>-65260.628926887286</v>
      </c>
      <c r="P3830" s="99">
        <v>-9300.7724075227597</v>
      </c>
      <c r="Q3830" s="99">
        <v>-684.90304207015026</v>
      </c>
      <c r="R3830" s="99">
        <v>-120.37429223839231</v>
      </c>
      <c r="S3830" s="99">
        <v>-75366.678668718581</v>
      </c>
      <c r="T3830" s="99">
        <v>-2161.3266473324561</v>
      </c>
      <c r="U3830" s="99">
        <v>-27925.500379687823</v>
      </c>
      <c r="V3830" s="99">
        <v>-1007.209659416598</v>
      </c>
      <c r="W3830" s="99">
        <v>-180.56180840982569</v>
      </c>
      <c r="X3830" s="99">
        <v>-31274.598494846701</v>
      </c>
      <c r="Y3830" s="99">
        <v>-20739.400841790921</v>
      </c>
      <c r="Z3830" s="99">
        <v>-248.06181617693093</v>
      </c>
      <c r="AA3830" s="99">
        <v>-20987.462657967852</v>
      </c>
      <c r="AB3830" s="99">
        <v>-261.39842290999337</v>
      </c>
      <c r="AC3830" s="99">
        <v>-8607.6833730430044</v>
      </c>
      <c r="AD3830" s="99">
        <v>-5162.849803043413</v>
      </c>
    </row>
    <row r="3831" spans="4:30" hidden="1" outlineLevel="1" x14ac:dyDescent="0.2">
      <c r="D3831" s="86"/>
      <c r="F3831" s="91" t="s">
        <v>274</v>
      </c>
      <c r="G3831" s="86" t="s">
        <v>687</v>
      </c>
      <c r="H3831" s="92">
        <v>0</v>
      </c>
      <c r="I3831" s="99">
        <v>0</v>
      </c>
      <c r="J3831" s="99">
        <v>0</v>
      </c>
      <c r="K3831" s="99">
        <v>0</v>
      </c>
      <c r="L3831" s="99">
        <v>0</v>
      </c>
      <c r="M3831" s="99">
        <v>0</v>
      </c>
      <c r="N3831" s="99">
        <v>0</v>
      </c>
      <c r="O3831" s="99">
        <v>0</v>
      </c>
      <c r="P3831" s="99">
        <v>0</v>
      </c>
      <c r="Q3831" s="99">
        <v>0</v>
      </c>
      <c r="R3831" s="99">
        <v>0</v>
      </c>
      <c r="S3831" s="99">
        <v>0</v>
      </c>
      <c r="T3831" s="99">
        <v>0</v>
      </c>
      <c r="U3831" s="99">
        <v>0</v>
      </c>
      <c r="V3831" s="99">
        <v>0</v>
      </c>
      <c r="W3831" s="99">
        <v>0</v>
      </c>
      <c r="X3831" s="99">
        <v>0</v>
      </c>
      <c r="Y3831" s="99">
        <v>0</v>
      </c>
      <c r="Z3831" s="99">
        <v>0</v>
      </c>
      <c r="AA3831" s="99">
        <v>0</v>
      </c>
      <c r="AB3831" s="99">
        <v>0</v>
      </c>
      <c r="AC3831" s="99">
        <v>0</v>
      </c>
      <c r="AD3831" s="99">
        <v>0</v>
      </c>
    </row>
    <row r="3832" spans="4:30" hidden="1" outlineLevel="1" x14ac:dyDescent="0.2">
      <c r="D3832" s="86"/>
      <c r="F3832" s="91" t="s">
        <v>274</v>
      </c>
      <c r="G3832" s="86" t="s">
        <v>686</v>
      </c>
      <c r="H3832" s="92">
        <v>0</v>
      </c>
      <c r="I3832" s="99">
        <v>0</v>
      </c>
      <c r="J3832" s="99">
        <v>0</v>
      </c>
      <c r="K3832" s="99">
        <v>0</v>
      </c>
      <c r="L3832" s="99">
        <v>0</v>
      </c>
      <c r="M3832" s="99">
        <v>0</v>
      </c>
      <c r="N3832" s="99">
        <v>0</v>
      </c>
      <c r="O3832" s="99">
        <v>0</v>
      </c>
      <c r="P3832" s="99">
        <v>0</v>
      </c>
      <c r="Q3832" s="99">
        <v>0</v>
      </c>
      <c r="R3832" s="99">
        <v>0</v>
      </c>
      <c r="S3832" s="99">
        <v>0</v>
      </c>
      <c r="T3832" s="99">
        <v>0</v>
      </c>
      <c r="U3832" s="99">
        <v>0</v>
      </c>
      <c r="V3832" s="99">
        <v>0</v>
      </c>
      <c r="W3832" s="99">
        <v>0</v>
      </c>
      <c r="X3832" s="99">
        <v>0</v>
      </c>
      <c r="Y3832" s="99">
        <v>0</v>
      </c>
      <c r="Z3832" s="99">
        <v>0</v>
      </c>
      <c r="AA3832" s="99">
        <v>0</v>
      </c>
      <c r="AB3832" s="99">
        <v>0</v>
      </c>
      <c r="AC3832" s="99">
        <v>0</v>
      </c>
      <c r="AD3832" s="99">
        <v>0</v>
      </c>
    </row>
    <row r="3833" spans="4:30" hidden="1" outlineLevel="1" x14ac:dyDescent="0.2">
      <c r="D3833" s="86"/>
      <c r="F3833" s="91" t="s">
        <v>274</v>
      </c>
      <c r="G3833" s="86" t="s">
        <v>685</v>
      </c>
      <c r="H3833" s="92">
        <v>0</v>
      </c>
      <c r="I3833" s="99">
        <v>0</v>
      </c>
      <c r="J3833" s="99">
        <v>0</v>
      </c>
      <c r="K3833" s="99">
        <v>0</v>
      </c>
      <c r="L3833" s="99">
        <v>0</v>
      </c>
      <c r="M3833" s="99">
        <v>0</v>
      </c>
      <c r="N3833" s="99">
        <v>0</v>
      </c>
      <c r="O3833" s="99">
        <v>0</v>
      </c>
      <c r="P3833" s="99">
        <v>0</v>
      </c>
      <c r="Q3833" s="99">
        <v>0</v>
      </c>
      <c r="R3833" s="99">
        <v>0</v>
      </c>
      <c r="S3833" s="99">
        <v>0</v>
      </c>
      <c r="T3833" s="99">
        <v>0</v>
      </c>
      <c r="U3833" s="99">
        <v>0</v>
      </c>
      <c r="V3833" s="99">
        <v>0</v>
      </c>
      <c r="W3833" s="99">
        <v>0</v>
      </c>
      <c r="X3833" s="99">
        <v>0</v>
      </c>
      <c r="Y3833" s="99">
        <v>0</v>
      </c>
      <c r="Z3833" s="99">
        <v>0</v>
      </c>
      <c r="AA3833" s="99">
        <v>0</v>
      </c>
      <c r="AB3833" s="99">
        <v>0</v>
      </c>
      <c r="AC3833" s="99">
        <v>0</v>
      </c>
      <c r="AD3833" s="99">
        <v>0</v>
      </c>
    </row>
    <row r="3834" spans="4:30" hidden="1" outlineLevel="1" x14ac:dyDescent="0.2">
      <c r="D3834" s="86"/>
      <c r="F3834" s="91" t="s">
        <v>274</v>
      </c>
      <c r="G3834" s="86" t="s">
        <v>684</v>
      </c>
      <c r="H3834" s="92">
        <v>0</v>
      </c>
      <c r="I3834" s="99">
        <v>0</v>
      </c>
      <c r="J3834" s="99">
        <v>0</v>
      </c>
      <c r="K3834" s="99">
        <v>0</v>
      </c>
      <c r="L3834" s="99">
        <v>0</v>
      </c>
      <c r="M3834" s="99">
        <v>0</v>
      </c>
      <c r="N3834" s="99">
        <v>0</v>
      </c>
      <c r="O3834" s="99">
        <v>0</v>
      </c>
      <c r="P3834" s="99">
        <v>0</v>
      </c>
      <c r="Q3834" s="99">
        <v>0</v>
      </c>
      <c r="R3834" s="99">
        <v>0</v>
      </c>
      <c r="S3834" s="99">
        <v>0</v>
      </c>
      <c r="T3834" s="99">
        <v>0</v>
      </c>
      <c r="U3834" s="99">
        <v>0</v>
      </c>
      <c r="V3834" s="99">
        <v>0</v>
      </c>
      <c r="W3834" s="99">
        <v>0</v>
      </c>
      <c r="X3834" s="99">
        <v>0</v>
      </c>
      <c r="Y3834" s="99">
        <v>0</v>
      </c>
      <c r="Z3834" s="99">
        <v>0</v>
      </c>
      <c r="AA3834" s="99">
        <v>0</v>
      </c>
      <c r="AB3834" s="99">
        <v>0</v>
      </c>
      <c r="AC3834" s="99">
        <v>0</v>
      </c>
      <c r="AD3834" s="99">
        <v>0</v>
      </c>
    </row>
    <row r="3835" spans="4:30" hidden="1" outlineLevel="1" x14ac:dyDescent="0.2">
      <c r="D3835" s="86"/>
      <c r="F3835" s="91" t="s">
        <v>274</v>
      </c>
      <c r="G3835" s="86" t="s">
        <v>683</v>
      </c>
      <c r="H3835" s="92">
        <v>0</v>
      </c>
      <c r="I3835" s="99">
        <v>0</v>
      </c>
      <c r="J3835" s="99">
        <v>0</v>
      </c>
      <c r="K3835" s="99">
        <v>0</v>
      </c>
      <c r="L3835" s="99">
        <v>0</v>
      </c>
      <c r="M3835" s="99">
        <v>0</v>
      </c>
      <c r="N3835" s="99">
        <v>0</v>
      </c>
      <c r="O3835" s="99">
        <v>0</v>
      </c>
      <c r="P3835" s="99">
        <v>0</v>
      </c>
      <c r="Q3835" s="99">
        <v>0</v>
      </c>
      <c r="R3835" s="99">
        <v>0</v>
      </c>
      <c r="S3835" s="99">
        <v>0</v>
      </c>
      <c r="T3835" s="99">
        <v>0</v>
      </c>
      <c r="U3835" s="99">
        <v>0</v>
      </c>
      <c r="V3835" s="99">
        <v>0</v>
      </c>
      <c r="W3835" s="99">
        <v>0</v>
      </c>
      <c r="X3835" s="99">
        <v>0</v>
      </c>
      <c r="Y3835" s="99">
        <v>0</v>
      </c>
      <c r="Z3835" s="99">
        <v>0</v>
      </c>
      <c r="AA3835" s="99">
        <v>0</v>
      </c>
      <c r="AB3835" s="99">
        <v>0</v>
      </c>
      <c r="AC3835" s="99">
        <v>0</v>
      </c>
      <c r="AD3835" s="99">
        <v>0</v>
      </c>
    </row>
    <row r="3836" spans="4:30" hidden="1" outlineLevel="1" x14ac:dyDescent="0.2">
      <c r="D3836" s="86"/>
      <c r="F3836" s="91" t="s">
        <v>274</v>
      </c>
      <c r="G3836" s="86" t="s">
        <v>682</v>
      </c>
      <c r="H3836" s="92">
        <v>0</v>
      </c>
      <c r="I3836" s="99">
        <v>0</v>
      </c>
      <c r="J3836" s="99">
        <v>0</v>
      </c>
      <c r="K3836" s="99">
        <v>0</v>
      </c>
      <c r="L3836" s="99">
        <v>0</v>
      </c>
      <c r="M3836" s="99">
        <v>0</v>
      </c>
      <c r="N3836" s="99">
        <v>0</v>
      </c>
      <c r="O3836" s="99">
        <v>0</v>
      </c>
      <c r="P3836" s="99">
        <v>0</v>
      </c>
      <c r="Q3836" s="99">
        <v>0</v>
      </c>
      <c r="R3836" s="99">
        <v>0</v>
      </c>
      <c r="S3836" s="99">
        <v>0</v>
      </c>
      <c r="T3836" s="99">
        <v>0</v>
      </c>
      <c r="U3836" s="99">
        <v>0</v>
      </c>
      <c r="V3836" s="99">
        <v>0</v>
      </c>
      <c r="W3836" s="99">
        <v>0</v>
      </c>
      <c r="X3836" s="99">
        <v>0</v>
      </c>
      <c r="Y3836" s="99">
        <v>0</v>
      </c>
      <c r="Z3836" s="99">
        <v>0</v>
      </c>
      <c r="AA3836" s="99">
        <v>0</v>
      </c>
      <c r="AB3836" s="99">
        <v>0</v>
      </c>
      <c r="AC3836" s="99">
        <v>0</v>
      </c>
      <c r="AD3836" s="99">
        <v>0</v>
      </c>
    </row>
    <row r="3837" spans="4:30" hidden="1" outlineLevel="1" x14ac:dyDescent="0.2">
      <c r="D3837" s="86"/>
      <c r="F3837" s="91" t="s">
        <v>274</v>
      </c>
      <c r="G3837" s="86" t="s">
        <v>681</v>
      </c>
      <c r="H3837" s="92">
        <v>841343</v>
      </c>
      <c r="I3837" s="99">
        <v>536096.93778325419</v>
      </c>
      <c r="J3837" s="99">
        <v>93805.870609705438</v>
      </c>
      <c r="K3837" s="99">
        <v>26345.595525808512</v>
      </c>
      <c r="L3837" s="99">
        <v>306.29847235252112</v>
      </c>
      <c r="M3837" s="99">
        <v>23.561420950193931</v>
      </c>
      <c r="N3837" s="99">
        <v>26675.455419111229</v>
      </c>
      <c r="O3837" s="99">
        <v>2305.0923496273062</v>
      </c>
      <c r="P3837" s="99">
        <v>231.68730601024035</v>
      </c>
      <c r="Q3837" s="99">
        <v>66.757359358882809</v>
      </c>
      <c r="R3837" s="99">
        <v>7.8538069833979769</v>
      </c>
      <c r="S3837" s="99">
        <v>2611.3908219798273</v>
      </c>
      <c r="T3837" s="99">
        <v>15.707613966795954</v>
      </c>
      <c r="U3837" s="99">
        <v>137.44162220946461</v>
      </c>
      <c r="V3837" s="99">
        <v>98.172587292474716</v>
      </c>
      <c r="W3837" s="99">
        <v>11.780710475096965</v>
      </c>
      <c r="X3837" s="99">
        <v>263.10253394383221</v>
      </c>
      <c r="Y3837" s="99">
        <v>632.23146216353712</v>
      </c>
      <c r="Z3837" s="99">
        <v>3.9269034916989884</v>
      </c>
      <c r="AA3837" s="99">
        <v>636.15836565523614</v>
      </c>
      <c r="AB3837" s="99">
        <v>39.269034916989888</v>
      </c>
      <c r="AC3837" s="99">
        <v>180998.83573938976</v>
      </c>
      <c r="AD3837" s="99">
        <v>215.97969204344437</v>
      </c>
    </row>
    <row r="3838" spans="4:30" collapsed="1" x14ac:dyDescent="0.2">
      <c r="D3838" s="86" t="s">
        <v>275</v>
      </c>
      <c r="E3838" s="104">
        <v>841343</v>
      </c>
      <c r="F3838" s="104" t="s">
        <v>274</v>
      </c>
      <c r="G3838" s="86" t="s">
        <v>679</v>
      </c>
      <c r="H3838" s="92">
        <v>841343</v>
      </c>
      <c r="I3838" s="99">
        <v>536096.93778325419</v>
      </c>
      <c r="J3838" s="99">
        <v>93805.870609705438</v>
      </c>
      <c r="K3838" s="99">
        <v>26345.595525808512</v>
      </c>
      <c r="L3838" s="99">
        <v>306.29847235252112</v>
      </c>
      <c r="M3838" s="99">
        <v>23.561420950193931</v>
      </c>
      <c r="N3838" s="99">
        <v>26675.455419111229</v>
      </c>
      <c r="O3838" s="99">
        <v>2305.0923496273062</v>
      </c>
      <c r="P3838" s="99">
        <v>231.68730601024035</v>
      </c>
      <c r="Q3838" s="99">
        <v>66.757359358882809</v>
      </c>
      <c r="R3838" s="99">
        <v>7.8538069833979769</v>
      </c>
      <c r="S3838" s="99">
        <v>2611.3908219798273</v>
      </c>
      <c r="T3838" s="99">
        <v>15.707613966795954</v>
      </c>
      <c r="U3838" s="99">
        <v>137.44162220946461</v>
      </c>
      <c r="V3838" s="99">
        <v>98.172587292474716</v>
      </c>
      <c r="W3838" s="99">
        <v>11.780710475096965</v>
      </c>
      <c r="X3838" s="99">
        <v>263.10253394383221</v>
      </c>
      <c r="Y3838" s="99">
        <v>632.23146216353712</v>
      </c>
      <c r="Z3838" s="99">
        <v>3.9269034916989884</v>
      </c>
      <c r="AA3838" s="99">
        <v>636.15836565523614</v>
      </c>
      <c r="AB3838" s="99">
        <v>39.269034916989888</v>
      </c>
      <c r="AC3838" s="99">
        <v>180998.83573938976</v>
      </c>
      <c r="AD3838" s="99">
        <v>215.97969204344437</v>
      </c>
    </row>
    <row r="3839" spans="4:30" hidden="1" outlineLevel="1" x14ac:dyDescent="0.2">
      <c r="D3839" s="86"/>
      <c r="F3839" s="91" t="s">
        <v>272</v>
      </c>
      <c r="G3839" s="86" t="s">
        <v>687</v>
      </c>
      <c r="H3839" s="92">
        <v>708.54429204115343</v>
      </c>
      <c r="I3839" s="99">
        <v>349.01686624479862</v>
      </c>
      <c r="J3839" s="99">
        <v>17.253150813916168</v>
      </c>
      <c r="K3839" s="99">
        <v>63.197302639753332</v>
      </c>
      <c r="L3839" s="99">
        <v>1.9892267115390476</v>
      </c>
      <c r="M3839" s="99">
        <v>0.18654331581605785</v>
      </c>
      <c r="N3839" s="99">
        <v>65.373072667108431</v>
      </c>
      <c r="O3839" s="99">
        <v>48.039781026830276</v>
      </c>
      <c r="P3839" s="99">
        <v>8.9512107937884995</v>
      </c>
      <c r="Q3839" s="99">
        <v>4.0448854861637447</v>
      </c>
      <c r="R3839" s="99">
        <v>0.1818939789034841</v>
      </c>
      <c r="S3839" s="99">
        <v>61.217771285685998</v>
      </c>
      <c r="T3839" s="99">
        <v>1.6781525974207561</v>
      </c>
      <c r="U3839" s="99">
        <v>27.462681330058384</v>
      </c>
      <c r="V3839" s="99">
        <v>145.14104248797574</v>
      </c>
      <c r="W3839" s="99">
        <v>26.210066667383444</v>
      </c>
      <c r="X3839" s="99">
        <v>200.49194308283833</v>
      </c>
      <c r="Y3839" s="99">
        <v>14.75294052379008</v>
      </c>
      <c r="Z3839" s="99">
        <v>0.24710611452635209</v>
      </c>
      <c r="AA3839" s="99">
        <v>15.000046638316432</v>
      </c>
      <c r="AB3839" s="99">
        <v>0.19144130848936658</v>
      </c>
      <c r="AC3839" s="99">
        <v>0</v>
      </c>
      <c r="AD3839" s="99">
        <v>0</v>
      </c>
    </row>
    <row r="3840" spans="4:30" hidden="1" outlineLevel="1" x14ac:dyDescent="0.2">
      <c r="D3840" s="86"/>
      <c r="F3840" s="91" t="s">
        <v>272</v>
      </c>
      <c r="G3840" s="86" t="s">
        <v>686</v>
      </c>
      <c r="H3840" s="92">
        <v>-474.20020350992883</v>
      </c>
      <c r="I3840" s="99">
        <v>-233.58295432019148</v>
      </c>
      <c r="J3840" s="99">
        <v>-11.546840076260683</v>
      </c>
      <c r="K3840" s="99">
        <v>-42.295413440870675</v>
      </c>
      <c r="L3840" s="99">
        <v>-1.3313094495783693</v>
      </c>
      <c r="M3840" s="99">
        <v>-0.12484594021435393</v>
      </c>
      <c r="N3840" s="99">
        <v>-43.751568830663402</v>
      </c>
      <c r="O3840" s="99">
        <v>-32.151093721847687</v>
      </c>
      <c r="P3840" s="99">
        <v>-5.9906854486779801</v>
      </c>
      <c r="Q3840" s="99">
        <v>-2.707079207691649</v>
      </c>
      <c r="R3840" s="99">
        <v>-0.12173432597245895</v>
      </c>
      <c r="S3840" s="99">
        <v>-40.970592704189777</v>
      </c>
      <c r="T3840" s="99">
        <v>-1.1231200535469392</v>
      </c>
      <c r="U3840" s="99">
        <v>-18.37966831703109</v>
      </c>
      <c r="V3840" s="99">
        <v>-97.137063495592741</v>
      </c>
      <c r="W3840" s="99">
        <v>-17.54134369197649</v>
      </c>
      <c r="X3840" s="99">
        <v>-134.18119555814727</v>
      </c>
      <c r="Y3840" s="99">
        <v>-9.8735498646071971</v>
      </c>
      <c r="Z3840" s="99">
        <v>-0.16537818611082408</v>
      </c>
      <c r="AA3840" s="99">
        <v>-10.03892805071802</v>
      </c>
      <c r="AB3840" s="99">
        <v>-0.12812396975825469</v>
      </c>
      <c r="AC3840" s="99">
        <v>0</v>
      </c>
      <c r="AD3840" s="99">
        <v>0</v>
      </c>
    </row>
    <row r="3841" spans="4:30" hidden="1" outlineLevel="1" x14ac:dyDescent="0.2">
      <c r="D3841" s="86"/>
      <c r="F3841" s="91" t="s">
        <v>272</v>
      </c>
      <c r="G3841" s="86" t="s">
        <v>685</v>
      </c>
      <c r="H3841" s="92">
        <v>-104.30437561649407</v>
      </c>
      <c r="I3841" s="99">
        <v>-50.782403536177064</v>
      </c>
      <c r="J3841" s="99">
        <v>-2.4508252259267524</v>
      </c>
      <c r="K3841" s="99">
        <v>-8.915982337882923</v>
      </c>
      <c r="L3841" s="99">
        <v>-0.27540630556548323</v>
      </c>
      <c r="M3841" s="99">
        <v>-3.430039882502818E-2</v>
      </c>
      <c r="N3841" s="99">
        <v>-9.2256890422734337</v>
      </c>
      <c r="O3841" s="99">
        <v>-6.7361640114255454</v>
      </c>
      <c r="P3841" s="99">
        <v>-1.2522450329593986</v>
      </c>
      <c r="Q3841" s="99">
        <v>-0.74510071559345747</v>
      </c>
      <c r="R3841" s="99">
        <v>0</v>
      </c>
      <c r="S3841" s="99">
        <v>-8.7335097599784017</v>
      </c>
      <c r="T3841" s="99">
        <v>-0.23521528092815935</v>
      </c>
      <c r="U3841" s="99">
        <v>-3.8506084437027099</v>
      </c>
      <c r="V3841" s="99">
        <v>-26.825968795039906</v>
      </c>
      <c r="W3841" s="99">
        <v>0</v>
      </c>
      <c r="X3841" s="99">
        <v>-30.911792519670776</v>
      </c>
      <c r="Y3841" s="99">
        <v>-2.0273880143218608</v>
      </c>
      <c r="Z3841" s="99">
        <v>-3.3796613278912771E-2</v>
      </c>
      <c r="AA3841" s="99">
        <v>-2.0611846276007735</v>
      </c>
      <c r="AB3841" s="99">
        <v>-2.7073005629979517E-2</v>
      </c>
      <c r="AC3841" s="99">
        <v>-9.2054006773057029E-2</v>
      </c>
      <c r="AD3841" s="99">
        <v>-1.9843892463853527E-2</v>
      </c>
    </row>
    <row r="3842" spans="4:30" hidden="1" outlineLevel="1" x14ac:dyDescent="0.2">
      <c r="D3842" s="86"/>
      <c r="F3842" s="91" t="s">
        <v>272</v>
      </c>
      <c r="G3842" s="86" t="s">
        <v>684</v>
      </c>
      <c r="H3842" s="92">
        <v>47300.098370357395</v>
      </c>
      <c r="I3842" s="99">
        <v>31612.673115050071</v>
      </c>
      <c r="J3842" s="99">
        <v>1490.1388845925662</v>
      </c>
      <c r="K3842" s="99">
        <v>5410.7857447878923</v>
      </c>
      <c r="L3842" s="99">
        <v>167.22143417802283</v>
      </c>
      <c r="M3842" s="99">
        <v>0</v>
      </c>
      <c r="N3842" s="99">
        <v>5578.007178965915</v>
      </c>
      <c r="O3842" s="99">
        <v>4057.1435841065545</v>
      </c>
      <c r="P3842" s="99">
        <v>755.64326556133631</v>
      </c>
      <c r="Q3842" s="99">
        <v>0</v>
      </c>
      <c r="R3842" s="99">
        <v>0</v>
      </c>
      <c r="S3842" s="99">
        <v>4812.7868496678911</v>
      </c>
      <c r="T3842" s="99">
        <v>144.63466854586494</v>
      </c>
      <c r="U3842" s="99">
        <v>2332.6299176488887</v>
      </c>
      <c r="V3842" s="99">
        <v>0</v>
      </c>
      <c r="W3842" s="99">
        <v>0</v>
      </c>
      <c r="X3842" s="99">
        <v>2477.2645861947535</v>
      </c>
      <c r="Y3842" s="99">
        <v>1223.4152391368123</v>
      </c>
      <c r="Z3842" s="99">
        <v>20.411355263306028</v>
      </c>
      <c r="AA3842" s="99">
        <v>1243.8265944001182</v>
      </c>
      <c r="AB3842" s="99">
        <v>16.536617845286717</v>
      </c>
      <c r="AC3842" s="99">
        <v>56.652155312685224</v>
      </c>
      <c r="AD3842" s="99">
        <v>12.212388328103623</v>
      </c>
    </row>
    <row r="3843" spans="4:30" hidden="1" outlineLevel="1" x14ac:dyDescent="0.2">
      <c r="D3843" s="86"/>
      <c r="F3843" s="91" t="s">
        <v>272</v>
      </c>
      <c r="G3843" s="86" t="s">
        <v>683</v>
      </c>
      <c r="H3843" s="92">
        <v>34614.55858104326</v>
      </c>
      <c r="I3843" s="99">
        <v>25881.355697670726</v>
      </c>
      <c r="J3843" s="99">
        <v>1247.7484068152717</v>
      </c>
      <c r="K3843" s="99">
        <v>3764.9769268235968</v>
      </c>
      <c r="L3843" s="99">
        <v>0</v>
      </c>
      <c r="M3843" s="99">
        <v>0</v>
      </c>
      <c r="N3843" s="99">
        <v>3764.9769268235968</v>
      </c>
      <c r="O3843" s="99">
        <v>2399.0579519583976</v>
      </c>
      <c r="P3843" s="99">
        <v>0</v>
      </c>
      <c r="Q3843" s="99">
        <v>0</v>
      </c>
      <c r="R3843" s="99">
        <v>0</v>
      </c>
      <c r="S3843" s="99">
        <v>2399.0579519583976</v>
      </c>
      <c r="T3843" s="99">
        <v>64.865494117861559</v>
      </c>
      <c r="U3843" s="99">
        <v>0</v>
      </c>
      <c r="V3843" s="99">
        <v>0</v>
      </c>
      <c r="W3843" s="99">
        <v>0</v>
      </c>
      <c r="X3843" s="99">
        <v>64.865494117861559</v>
      </c>
      <c r="Y3843" s="99">
        <v>884.87835405865383</v>
      </c>
      <c r="Z3843" s="99">
        <v>0</v>
      </c>
      <c r="AA3843" s="99">
        <v>884.87835405865383</v>
      </c>
      <c r="AB3843" s="99">
        <v>9.1824111455412005</v>
      </c>
      <c r="AC3843" s="99">
        <v>311.77817535706816</v>
      </c>
      <c r="AD3843" s="99">
        <v>50.715163096142945</v>
      </c>
    </row>
    <row r="3844" spans="4:30" hidden="1" outlineLevel="1" x14ac:dyDescent="0.2">
      <c r="D3844" s="86"/>
      <c r="F3844" s="91" t="s">
        <v>272</v>
      </c>
      <c r="G3844" s="86" t="s">
        <v>682</v>
      </c>
      <c r="H3844" s="92">
        <v>0</v>
      </c>
      <c r="I3844" s="99">
        <v>0</v>
      </c>
      <c r="J3844" s="99">
        <v>0</v>
      </c>
      <c r="K3844" s="99">
        <v>0</v>
      </c>
      <c r="L3844" s="99">
        <v>0</v>
      </c>
      <c r="M3844" s="99">
        <v>0</v>
      </c>
      <c r="N3844" s="99">
        <v>0</v>
      </c>
      <c r="O3844" s="99">
        <v>0</v>
      </c>
      <c r="P3844" s="99">
        <v>0</v>
      </c>
      <c r="Q3844" s="99">
        <v>0</v>
      </c>
      <c r="R3844" s="99">
        <v>0</v>
      </c>
      <c r="S3844" s="99">
        <v>0</v>
      </c>
      <c r="T3844" s="99">
        <v>0</v>
      </c>
      <c r="U3844" s="99">
        <v>0</v>
      </c>
      <c r="V3844" s="99">
        <v>0</v>
      </c>
      <c r="W3844" s="99">
        <v>0</v>
      </c>
      <c r="X3844" s="99">
        <v>0</v>
      </c>
      <c r="Y3844" s="99">
        <v>0</v>
      </c>
      <c r="Z3844" s="99">
        <v>0</v>
      </c>
      <c r="AA3844" s="99">
        <v>0</v>
      </c>
      <c r="AB3844" s="99">
        <v>0</v>
      </c>
      <c r="AC3844" s="99">
        <v>0</v>
      </c>
      <c r="AD3844" s="99">
        <v>0</v>
      </c>
    </row>
    <row r="3845" spans="4:30" hidden="1" outlineLevel="1" x14ac:dyDescent="0.2">
      <c r="D3845" s="86"/>
      <c r="F3845" s="91" t="s">
        <v>272</v>
      </c>
      <c r="G3845" s="86" t="s">
        <v>681</v>
      </c>
      <c r="H3845" s="92">
        <v>1504.3033356846315</v>
      </c>
      <c r="I3845" s="99">
        <v>684.69468067581272</v>
      </c>
      <c r="J3845" s="99">
        <v>184.31576728893884</v>
      </c>
      <c r="K3845" s="99">
        <v>52.284068363430769</v>
      </c>
      <c r="L3845" s="99">
        <v>17.293768862969863</v>
      </c>
      <c r="M3845" s="99">
        <v>2.8090629740353008</v>
      </c>
      <c r="N3845" s="99">
        <v>72.386900200435932</v>
      </c>
      <c r="O3845" s="99">
        <v>15.097700482526362</v>
      </c>
      <c r="P3845" s="99">
        <v>4.4902470861957466</v>
      </c>
      <c r="Q3845" s="99">
        <v>9.7871901081443777</v>
      </c>
      <c r="R3845" s="99">
        <v>1.7201355665022815</v>
      </c>
      <c r="S3845" s="99">
        <v>31.095273243368769</v>
      </c>
      <c r="T3845" s="99">
        <v>0.1038763049840042</v>
      </c>
      <c r="U3845" s="99">
        <v>2.663706257099598</v>
      </c>
      <c r="V3845" s="99">
        <v>14.392916675729889</v>
      </c>
      <c r="W3845" s="99">
        <v>2.5802086377597138</v>
      </c>
      <c r="X3845" s="99">
        <v>19.740707875573207</v>
      </c>
      <c r="Y3845" s="99">
        <v>4.1809869035652758</v>
      </c>
      <c r="Z3845" s="99">
        <v>7.6104986544624303E-2</v>
      </c>
      <c r="AA3845" s="99">
        <v>4.2570918901099004</v>
      </c>
      <c r="AB3845" s="99">
        <v>7.7154073290062936E-2</v>
      </c>
      <c r="AC3845" s="99">
        <v>453.16727907342852</v>
      </c>
      <c r="AD3845" s="99">
        <v>54.568481363673378</v>
      </c>
    </row>
    <row r="3846" spans="4:30" collapsed="1" x14ac:dyDescent="0.2">
      <c r="D3846" s="86" t="s">
        <v>273</v>
      </c>
      <c r="E3846" s="104">
        <v>83549</v>
      </c>
      <c r="F3846" s="102" t="s">
        <v>272</v>
      </c>
      <c r="G3846" s="86" t="s">
        <v>679</v>
      </c>
      <c r="H3846" s="92">
        <v>83549.000000000015</v>
      </c>
      <c r="I3846" s="99">
        <v>58243.375001785047</v>
      </c>
      <c r="J3846" s="99">
        <v>2925.4585442085058</v>
      </c>
      <c r="K3846" s="99">
        <v>9240.0326468359181</v>
      </c>
      <c r="L3846" s="99">
        <v>184.89771399738791</v>
      </c>
      <c r="M3846" s="99">
        <v>2.8364599508119763</v>
      </c>
      <c r="N3846" s="99">
        <v>9427.766820784118</v>
      </c>
      <c r="O3846" s="99">
        <v>6480.4517598410366</v>
      </c>
      <c r="P3846" s="99">
        <v>761.8417929596834</v>
      </c>
      <c r="Q3846" s="99">
        <v>10.379895671023018</v>
      </c>
      <c r="R3846" s="99">
        <v>1.7802952194333064</v>
      </c>
      <c r="S3846" s="99">
        <v>7254.4537436911769</v>
      </c>
      <c r="T3846" s="99">
        <v>209.92385623165617</v>
      </c>
      <c r="U3846" s="99">
        <v>2340.5260284753131</v>
      </c>
      <c r="V3846" s="99">
        <v>35.570926873072963</v>
      </c>
      <c r="W3846" s="99">
        <v>11.248931613166668</v>
      </c>
      <c r="X3846" s="99">
        <v>2597.2697431932093</v>
      </c>
      <c r="Y3846" s="99">
        <v>2115.3265827438922</v>
      </c>
      <c r="Z3846" s="99">
        <v>20.535391564987268</v>
      </c>
      <c r="AA3846" s="99">
        <v>2135.8619743088793</v>
      </c>
      <c r="AB3846" s="99">
        <v>25.83242739721911</v>
      </c>
      <c r="AC3846" s="99">
        <v>821.50555573640895</v>
      </c>
      <c r="AD3846" s="99">
        <v>117.47618889545609</v>
      </c>
    </row>
    <row r="3847" spans="4:30" hidden="1" outlineLevel="1" x14ac:dyDescent="0.2">
      <c r="D3847" s="86"/>
      <c r="F3847" s="91" t="s">
        <v>270</v>
      </c>
      <c r="G3847" s="86" t="s">
        <v>687</v>
      </c>
      <c r="H3847" s="92">
        <v>47617.994641676851</v>
      </c>
      <c r="I3847" s="99">
        <v>20799.820231000904</v>
      </c>
      <c r="J3847" s="99">
        <v>1478.7157150867592</v>
      </c>
      <c r="K3847" s="99">
        <v>5009.745896949551</v>
      </c>
      <c r="L3847" s="99">
        <v>145.18957442324293</v>
      </c>
      <c r="M3847" s="99">
        <v>14.260838898857939</v>
      </c>
      <c r="N3847" s="99">
        <v>5169.1963102716527</v>
      </c>
      <c r="O3847" s="99">
        <v>3827.104516006621</v>
      </c>
      <c r="P3847" s="99">
        <v>743.27742920468756</v>
      </c>
      <c r="Q3847" s="99">
        <v>314.80566886364983</v>
      </c>
      <c r="R3847" s="99">
        <v>13.700859732664862</v>
      </c>
      <c r="S3847" s="99">
        <v>4898.8884738076231</v>
      </c>
      <c r="T3847" s="99">
        <v>109.92585935352096</v>
      </c>
      <c r="U3847" s="99">
        <v>1941.8834766362595</v>
      </c>
      <c r="V3847" s="99">
        <v>10442.285522187009</v>
      </c>
      <c r="W3847" s="99">
        <v>1659.3835211472358</v>
      </c>
      <c r="X3847" s="99">
        <v>14153.478379324024</v>
      </c>
      <c r="Y3847" s="99">
        <v>1083.9745757165319</v>
      </c>
      <c r="Z3847" s="99">
        <v>16.959192085006574</v>
      </c>
      <c r="AA3847" s="99">
        <v>1100.9337678015386</v>
      </c>
      <c r="AB3847" s="99">
        <v>16.961764384359917</v>
      </c>
      <c r="AC3847" s="99">
        <v>0</v>
      </c>
      <c r="AD3847" s="99">
        <v>0</v>
      </c>
    </row>
    <row r="3848" spans="4:30" hidden="1" outlineLevel="1" x14ac:dyDescent="0.2">
      <c r="D3848" s="86"/>
      <c r="F3848" s="91" t="s">
        <v>270</v>
      </c>
      <c r="G3848" s="86" t="s">
        <v>686</v>
      </c>
      <c r="H3848" s="92">
        <v>8182.9255802614316</v>
      </c>
      <c r="I3848" s="99">
        <v>2698.3058227568613</v>
      </c>
      <c r="J3848" s="99">
        <v>348.801025662673</v>
      </c>
      <c r="K3848" s="99">
        <v>1091.697481637744</v>
      </c>
      <c r="L3848" s="99">
        <v>31.324529926943196</v>
      </c>
      <c r="M3848" s="99">
        <v>7.6651816434543747</v>
      </c>
      <c r="N3848" s="99">
        <v>1130.6871932081415</v>
      </c>
      <c r="O3848" s="99">
        <v>828.65695490044573</v>
      </c>
      <c r="P3848" s="99">
        <v>165.16484266335999</v>
      </c>
      <c r="Q3848" s="99">
        <v>66.76578260047522</v>
      </c>
      <c r="R3848" s="99">
        <v>2.8115122020194097</v>
      </c>
      <c r="S3848" s="99">
        <v>1063.3990923663005</v>
      </c>
      <c r="T3848" s="99">
        <v>18.384021609438509</v>
      </c>
      <c r="U3848" s="99">
        <v>376.01775875642039</v>
      </c>
      <c r="V3848" s="99">
        <v>2045.6491396461213</v>
      </c>
      <c r="W3848" s="99">
        <v>278.23894803867017</v>
      </c>
      <c r="X3848" s="99">
        <v>2718.2898680506501</v>
      </c>
      <c r="Y3848" s="99">
        <v>216.25715996449327</v>
      </c>
      <c r="Z3848" s="99">
        <v>3.0610852983131327</v>
      </c>
      <c r="AA3848" s="99">
        <v>219.31824526280641</v>
      </c>
      <c r="AB3848" s="99">
        <v>4.1243329539994091</v>
      </c>
      <c r="AC3848" s="99">
        <v>0</v>
      </c>
      <c r="AD3848" s="99">
        <v>0</v>
      </c>
    </row>
    <row r="3849" spans="4:30" hidden="1" outlineLevel="1" x14ac:dyDescent="0.2">
      <c r="D3849" s="86"/>
      <c r="F3849" s="91" t="s">
        <v>270</v>
      </c>
      <c r="G3849" s="86" t="s">
        <v>685</v>
      </c>
      <c r="H3849" s="92">
        <v>1846.9182295894038</v>
      </c>
      <c r="I3849" s="99">
        <v>611.73297586872241</v>
      </c>
      <c r="J3849" s="99">
        <v>73.078103921179022</v>
      </c>
      <c r="K3849" s="99">
        <v>228.58911894597705</v>
      </c>
      <c r="L3849" s="99">
        <v>6.4482095138238265</v>
      </c>
      <c r="M3849" s="99">
        <v>2.3794018152180012</v>
      </c>
      <c r="N3849" s="99">
        <v>237.41673027501886</v>
      </c>
      <c r="O3849" s="99">
        <v>172.50948503009539</v>
      </c>
      <c r="P3849" s="99">
        <v>34.191943692572195</v>
      </c>
      <c r="Q3849" s="99">
        <v>18.260226906662762</v>
      </c>
      <c r="R3849" s="99">
        <v>0</v>
      </c>
      <c r="S3849" s="99">
        <v>224.96165562933032</v>
      </c>
      <c r="T3849" s="99">
        <v>3.913463510309878</v>
      </c>
      <c r="U3849" s="99">
        <v>79.070240622803382</v>
      </c>
      <c r="V3849" s="99">
        <v>566.37728691380619</v>
      </c>
      <c r="W3849" s="99">
        <v>0</v>
      </c>
      <c r="X3849" s="99">
        <v>649.36099104691948</v>
      </c>
      <c r="Y3849" s="99">
        <v>44.439252178843176</v>
      </c>
      <c r="Z3849" s="99">
        <v>0.63137006478552815</v>
      </c>
      <c r="AA3849" s="99">
        <v>45.070622243628705</v>
      </c>
      <c r="AB3849" s="99">
        <v>0.85931629637758977</v>
      </c>
      <c r="AC3849" s="99">
        <v>3.6328151840865632</v>
      </c>
      <c r="AD3849" s="99">
        <v>0.80501912414060539</v>
      </c>
    </row>
    <row r="3850" spans="4:30" hidden="1" outlineLevel="1" x14ac:dyDescent="0.2">
      <c r="D3850" s="86"/>
      <c r="F3850" s="91" t="s">
        <v>270</v>
      </c>
      <c r="G3850" s="86" t="s">
        <v>684</v>
      </c>
      <c r="H3850" s="92">
        <v>16985.057704738803</v>
      </c>
      <c r="I3850" s="99">
        <v>9844.2852765703137</v>
      </c>
      <c r="J3850" s="99">
        <v>760.24176282773328</v>
      </c>
      <c r="K3850" s="99">
        <v>2500.9912696855104</v>
      </c>
      <c r="L3850" s="99">
        <v>71.158714696265122</v>
      </c>
      <c r="M3850" s="99">
        <v>0</v>
      </c>
      <c r="N3850" s="99">
        <v>2572.1499843817755</v>
      </c>
      <c r="O3850" s="99">
        <v>1880.9517274771313</v>
      </c>
      <c r="P3850" s="99">
        <v>367.38344845019628</v>
      </c>
      <c r="Q3850" s="99">
        <v>0</v>
      </c>
      <c r="R3850" s="99">
        <v>0</v>
      </c>
      <c r="S3850" s="99">
        <v>2248.3351759273273</v>
      </c>
      <c r="T3850" s="99">
        <v>51.982890817985123</v>
      </c>
      <c r="U3850" s="99">
        <v>935.16759391935545</v>
      </c>
      <c r="V3850" s="99">
        <v>0</v>
      </c>
      <c r="W3850" s="99">
        <v>0</v>
      </c>
      <c r="X3850" s="99">
        <v>987.15048473734055</v>
      </c>
      <c r="Y3850" s="99">
        <v>512.94965845686465</v>
      </c>
      <c r="Z3850" s="99">
        <v>7.8123218151543092</v>
      </c>
      <c r="AA3850" s="99">
        <v>520.76198027201895</v>
      </c>
      <c r="AB3850" s="99">
        <v>8.7941558127877464</v>
      </c>
      <c r="AC3850" s="99">
        <v>35.661441586131986</v>
      </c>
      <c r="AD3850" s="99">
        <v>7.6774426233728876</v>
      </c>
    </row>
    <row r="3851" spans="4:30" hidden="1" outlineLevel="1" x14ac:dyDescent="0.2">
      <c r="D3851" s="86"/>
      <c r="F3851" s="91" t="s">
        <v>270</v>
      </c>
      <c r="G3851" s="86" t="s">
        <v>683</v>
      </c>
      <c r="H3851" s="92">
        <v>7584.1706414488608</v>
      </c>
      <c r="I3851" s="99">
        <v>4940.8580848755519</v>
      </c>
      <c r="J3851" s="99">
        <v>411.49029089113344</v>
      </c>
      <c r="K3851" s="99">
        <v>1116.1636388546613</v>
      </c>
      <c r="L3851" s="99">
        <v>0</v>
      </c>
      <c r="M3851" s="99">
        <v>0</v>
      </c>
      <c r="N3851" s="99">
        <v>1116.1636388546613</v>
      </c>
      <c r="O3851" s="99">
        <v>712.82761411843398</v>
      </c>
      <c r="P3851" s="99">
        <v>0</v>
      </c>
      <c r="Q3851" s="99">
        <v>0</v>
      </c>
      <c r="R3851" s="99">
        <v>0</v>
      </c>
      <c r="S3851" s="99">
        <v>712.82761411843398</v>
      </c>
      <c r="T3851" s="99">
        <v>14.594621876524823</v>
      </c>
      <c r="U3851" s="99">
        <v>0</v>
      </c>
      <c r="V3851" s="99">
        <v>0</v>
      </c>
      <c r="W3851" s="99">
        <v>0</v>
      </c>
      <c r="X3851" s="99">
        <v>14.594621876524823</v>
      </c>
      <c r="Y3851" s="99">
        <v>235.96836357240181</v>
      </c>
      <c r="Z3851" s="99">
        <v>0</v>
      </c>
      <c r="AA3851" s="99">
        <v>235.96836357240181</v>
      </c>
      <c r="AB3851" s="99">
        <v>3.1659018052141383</v>
      </c>
      <c r="AC3851" s="99">
        <v>128.17075394630677</v>
      </c>
      <c r="AD3851" s="99">
        <v>20.931371508631528</v>
      </c>
    </row>
    <row r="3852" spans="4:30" hidden="1" outlineLevel="1" x14ac:dyDescent="0.2">
      <c r="D3852" s="86"/>
      <c r="F3852" s="91" t="s">
        <v>270</v>
      </c>
      <c r="G3852" s="86" t="s">
        <v>682</v>
      </c>
      <c r="H3852" s="92">
        <v>61562.244738359754</v>
      </c>
      <c r="I3852" s="99">
        <v>23477.42231827389</v>
      </c>
      <c r="J3852" s="99">
        <v>1501.5562457538763</v>
      </c>
      <c r="K3852" s="99">
        <v>5021.4397480964717</v>
      </c>
      <c r="L3852" s="99">
        <v>146.61436090163318</v>
      </c>
      <c r="M3852" s="99">
        <v>8.2505869988767291</v>
      </c>
      <c r="N3852" s="99">
        <v>5176.3046959969815</v>
      </c>
      <c r="O3852" s="99">
        <v>4632.7313267734235</v>
      </c>
      <c r="P3852" s="99">
        <v>874.87779239550741</v>
      </c>
      <c r="Q3852" s="99">
        <v>386.16264045406416</v>
      </c>
      <c r="R3852" s="99">
        <v>17.847777295701263</v>
      </c>
      <c r="S3852" s="99">
        <v>5911.6195369186962</v>
      </c>
      <c r="T3852" s="99">
        <v>174.08727888045351</v>
      </c>
      <c r="U3852" s="99">
        <v>3007.5472933584301</v>
      </c>
      <c r="V3852" s="99">
        <v>17250.733518298199</v>
      </c>
      <c r="W3852" s="99">
        <v>3166.3497423603494</v>
      </c>
      <c r="X3852" s="99">
        <v>23598.717832897433</v>
      </c>
      <c r="Y3852" s="99">
        <v>1234.0540893949781</v>
      </c>
      <c r="Z3852" s="99">
        <v>20.077609887077674</v>
      </c>
      <c r="AA3852" s="99">
        <v>1254.1316992820557</v>
      </c>
      <c r="AB3852" s="99">
        <v>22.700166180147839</v>
      </c>
      <c r="AC3852" s="99">
        <v>524.20244311637998</v>
      </c>
      <c r="AD3852" s="99">
        <v>95.589799940290661</v>
      </c>
    </row>
    <row r="3853" spans="4:30" hidden="1" outlineLevel="1" x14ac:dyDescent="0.2">
      <c r="D3853" s="86"/>
      <c r="F3853" s="91" t="s">
        <v>270</v>
      </c>
      <c r="G3853" s="86" t="s">
        <v>681</v>
      </c>
      <c r="H3853" s="92">
        <v>6059.6884639249301</v>
      </c>
      <c r="I3853" s="99">
        <v>2881.0645049870509</v>
      </c>
      <c r="J3853" s="99">
        <v>840.13533313081643</v>
      </c>
      <c r="K3853" s="99">
        <v>221.03472790269558</v>
      </c>
      <c r="L3853" s="99">
        <v>53.772298215565442</v>
      </c>
      <c r="M3853" s="99">
        <v>13.547794842071051</v>
      </c>
      <c r="N3853" s="99">
        <v>288.35482096033206</v>
      </c>
      <c r="O3853" s="99">
        <v>54.826450887595342</v>
      </c>
      <c r="P3853" s="99">
        <v>16.473859164324988</v>
      </c>
      <c r="Q3853" s="99">
        <v>31.876138594757233</v>
      </c>
      <c r="R3853" s="99">
        <v>5.3594352500938651</v>
      </c>
      <c r="S3853" s="99">
        <v>108.53588389677144</v>
      </c>
      <c r="T3853" s="99">
        <v>0.29677244599539437</v>
      </c>
      <c r="U3853" s="99">
        <v>8.0715078017402497</v>
      </c>
      <c r="V3853" s="99">
        <v>42.397350332182903</v>
      </c>
      <c r="W3853" s="99">
        <v>6.411532016503644</v>
      </c>
      <c r="X3853" s="99">
        <v>57.177162596422193</v>
      </c>
      <c r="Y3853" s="99">
        <v>13.698181294824542</v>
      </c>
      <c r="Z3853" s="99">
        <v>0.21939136998507297</v>
      </c>
      <c r="AA3853" s="99">
        <v>13.917572664809615</v>
      </c>
      <c r="AB3853" s="99">
        <v>0.36497826742140838</v>
      </c>
      <c r="AC3853" s="99">
        <v>1602.2260721561256</v>
      </c>
      <c r="AD3853" s="99">
        <v>267.91213526518106</v>
      </c>
    </row>
    <row r="3854" spans="4:30" collapsed="1" x14ac:dyDescent="0.2">
      <c r="D3854" s="86" t="s">
        <v>271</v>
      </c>
      <c r="E3854" s="104">
        <v>149839</v>
      </c>
      <c r="F3854" s="102" t="s">
        <v>270</v>
      </c>
      <c r="G3854" s="86" t="s">
        <v>679</v>
      </c>
      <c r="H3854" s="92">
        <v>149839</v>
      </c>
      <c r="I3854" s="99">
        <v>65253.489214333284</v>
      </c>
      <c r="J3854" s="99">
        <v>5414.0184772741686</v>
      </c>
      <c r="K3854" s="99">
        <v>15189.661882072609</v>
      </c>
      <c r="L3854" s="99">
        <v>454.50768767747365</v>
      </c>
      <c r="M3854" s="99">
        <v>46.103804198478066</v>
      </c>
      <c r="N3854" s="99">
        <v>15690.273373948559</v>
      </c>
      <c r="O3854" s="99">
        <v>12109.608075193748</v>
      </c>
      <c r="P3854" s="99">
        <v>2201.3693155706487</v>
      </c>
      <c r="Q3854" s="99">
        <v>817.87045741960901</v>
      </c>
      <c r="R3854" s="99">
        <v>39.719584480479384</v>
      </c>
      <c r="S3854" s="99">
        <v>15168.567432664486</v>
      </c>
      <c r="T3854" s="99">
        <v>373.18490849422824</v>
      </c>
      <c r="U3854" s="99">
        <v>6347.7578710950092</v>
      </c>
      <c r="V3854" s="99">
        <v>30347.442817377323</v>
      </c>
      <c r="W3854" s="99">
        <v>5110.3837435627593</v>
      </c>
      <c r="X3854" s="99">
        <v>42178.769340529318</v>
      </c>
      <c r="Y3854" s="99">
        <v>3341.3412805789367</v>
      </c>
      <c r="Z3854" s="99">
        <v>48.760970520322296</v>
      </c>
      <c r="AA3854" s="99">
        <v>3390.1022510992589</v>
      </c>
      <c r="AB3854" s="99">
        <v>56.970615700308059</v>
      </c>
      <c r="AC3854" s="99">
        <v>2293.89352598903</v>
      </c>
      <c r="AD3854" s="99">
        <v>392.91576846161655</v>
      </c>
    </row>
    <row r="3855" spans="4:30" hidden="1" outlineLevel="1" x14ac:dyDescent="0.2">
      <c r="D3855" s="86"/>
      <c r="F3855" s="91" t="s">
        <v>209</v>
      </c>
      <c r="G3855" s="86" t="s">
        <v>687</v>
      </c>
      <c r="H3855" s="92">
        <v>237178.34917878028</v>
      </c>
      <c r="I3855" s="99">
        <v>116830.02051011448</v>
      </c>
      <c r="J3855" s="99">
        <v>5775.32537364579</v>
      </c>
      <c r="K3855" s="99">
        <v>21154.685855232154</v>
      </c>
      <c r="L3855" s="99">
        <v>665.87440317388393</v>
      </c>
      <c r="M3855" s="99">
        <v>62.443570843160053</v>
      </c>
      <c r="N3855" s="99">
        <v>21883.003829249195</v>
      </c>
      <c r="O3855" s="99">
        <v>16080.852089048958</v>
      </c>
      <c r="P3855" s="99">
        <v>2996.3312429009397</v>
      </c>
      <c r="Q3855" s="99">
        <v>1353.9862969777532</v>
      </c>
      <c r="R3855" s="99">
        <v>60.887250277054719</v>
      </c>
      <c r="S3855" s="99">
        <v>20492.056879204705</v>
      </c>
      <c r="T3855" s="99">
        <v>561.74535198036619</v>
      </c>
      <c r="U3855" s="99">
        <v>9192.8669739503603</v>
      </c>
      <c r="V3855" s="99">
        <v>48584.560262586761</v>
      </c>
      <c r="W3855" s="99">
        <v>8773.5663300985525</v>
      </c>
      <c r="X3855" s="99">
        <v>67112.738918616044</v>
      </c>
      <c r="Y3855" s="99">
        <v>4938.4041594424825</v>
      </c>
      <c r="Z3855" s="99">
        <v>82.716381987223386</v>
      </c>
      <c r="AA3855" s="99">
        <v>5021.1205414297056</v>
      </c>
      <c r="AB3855" s="99">
        <v>64.083126520333806</v>
      </c>
      <c r="AC3855" s="99">
        <v>0</v>
      </c>
      <c r="AD3855" s="99">
        <v>0</v>
      </c>
    </row>
    <row r="3856" spans="4:30" hidden="1" outlineLevel="1" x14ac:dyDescent="0.2">
      <c r="D3856" s="86"/>
      <c r="F3856" s="91" t="s">
        <v>209</v>
      </c>
      <c r="G3856" s="86" t="s">
        <v>686</v>
      </c>
      <c r="H3856" s="92">
        <v>866.60655752163473</v>
      </c>
      <c r="I3856" s="99">
        <v>426.8756496535666</v>
      </c>
      <c r="J3856" s="99">
        <v>21.101988684683473</v>
      </c>
      <c r="K3856" s="99">
        <v>77.295375180453206</v>
      </c>
      <c r="L3856" s="99">
        <v>2.4329839813554113</v>
      </c>
      <c r="M3856" s="99">
        <v>0.2281574526305486</v>
      </c>
      <c r="N3856" s="99">
        <v>79.956516614439167</v>
      </c>
      <c r="O3856" s="99">
        <v>58.756509264683352</v>
      </c>
      <c r="P3856" s="99">
        <v>10.948049485105447</v>
      </c>
      <c r="Q3856" s="99">
        <v>4.9472197096324813</v>
      </c>
      <c r="R3856" s="99">
        <v>0.22247094029557979</v>
      </c>
      <c r="S3856" s="99">
        <v>74.874249399716859</v>
      </c>
      <c r="T3856" s="99">
        <v>2.0525153639404712</v>
      </c>
      <c r="U3856" s="99">
        <v>33.58906421953543</v>
      </c>
      <c r="V3856" s="99">
        <v>177.5191482006893</v>
      </c>
      <c r="W3856" s="99">
        <v>32.057015915829936</v>
      </c>
      <c r="X3856" s="99">
        <v>245.21774369999514</v>
      </c>
      <c r="Y3856" s="99">
        <v>18.044030760324823</v>
      </c>
      <c r="Z3856" s="99">
        <v>0.30223061798342876</v>
      </c>
      <c r="AA3856" s="99">
        <v>18.346261378308252</v>
      </c>
      <c r="AB3856" s="99">
        <v>0.23414809092523364</v>
      </c>
      <c r="AC3856" s="99">
        <v>0</v>
      </c>
      <c r="AD3856" s="99">
        <v>0</v>
      </c>
    </row>
    <row r="3857" spans="4:30" hidden="1" outlineLevel="1" x14ac:dyDescent="0.2">
      <c r="D3857" s="86"/>
      <c r="F3857" s="91" t="s">
        <v>209</v>
      </c>
      <c r="G3857" s="86" t="s">
        <v>685</v>
      </c>
      <c r="H3857" s="92">
        <v>190.61749703690469</v>
      </c>
      <c r="I3857" s="99">
        <v>92.80545133768473</v>
      </c>
      <c r="J3857" s="99">
        <v>4.4789124855006417</v>
      </c>
      <c r="K3857" s="99">
        <v>16.294064624108991</v>
      </c>
      <c r="L3857" s="99">
        <v>0.50330832551162663</v>
      </c>
      <c r="M3857" s="99">
        <v>6.2684390110672769E-2</v>
      </c>
      <c r="N3857" s="99">
        <v>16.860057339731288</v>
      </c>
      <c r="O3857" s="99">
        <v>12.310420496730956</v>
      </c>
      <c r="P3857" s="99">
        <v>2.288492812010757</v>
      </c>
      <c r="Q3857" s="99">
        <v>1.3616804914210312</v>
      </c>
      <c r="R3857" s="99">
        <v>0</v>
      </c>
      <c r="S3857" s="99">
        <v>15.960593800162744</v>
      </c>
      <c r="T3857" s="99">
        <v>0.42985874610104091</v>
      </c>
      <c r="U3857" s="99">
        <v>7.0370330992299452</v>
      </c>
      <c r="V3857" s="99">
        <v>49.024779613291692</v>
      </c>
      <c r="W3857" s="99">
        <v>0</v>
      </c>
      <c r="X3857" s="99">
        <v>56.491671458622676</v>
      </c>
      <c r="Y3857" s="99">
        <v>3.7050759043280408</v>
      </c>
      <c r="Z3857" s="99">
        <v>6.1763715984814671E-2</v>
      </c>
      <c r="AA3857" s="99">
        <v>3.7668396203128554</v>
      </c>
      <c r="AB3857" s="99">
        <v>4.9476242391087763E-2</v>
      </c>
      <c r="AC3857" s="99">
        <v>0.16822980109497543</v>
      </c>
      <c r="AD3857" s="99">
        <v>3.626495140373668E-2</v>
      </c>
    </row>
    <row r="3858" spans="4:30" hidden="1" outlineLevel="1" x14ac:dyDescent="0.2">
      <c r="D3858" s="86"/>
      <c r="F3858" s="91" t="s">
        <v>209</v>
      </c>
      <c r="G3858" s="86" t="s">
        <v>684</v>
      </c>
      <c r="H3858" s="92">
        <v>122128.34028272382</v>
      </c>
      <c r="I3858" s="99">
        <v>81623.578649064424</v>
      </c>
      <c r="J3858" s="99">
        <v>3847.5224161497754</v>
      </c>
      <c r="K3858" s="99">
        <v>13970.590028423527</v>
      </c>
      <c r="L3858" s="99">
        <v>431.76392691515599</v>
      </c>
      <c r="M3858" s="99">
        <v>0</v>
      </c>
      <c r="N3858" s="99">
        <v>14402.353955338684</v>
      </c>
      <c r="O3858" s="99">
        <v>10475.500670970192</v>
      </c>
      <c r="P3858" s="99">
        <v>1951.0627049067225</v>
      </c>
      <c r="Q3858" s="99">
        <v>0</v>
      </c>
      <c r="R3858" s="99">
        <v>0</v>
      </c>
      <c r="S3858" s="99">
        <v>12426.563375876915</v>
      </c>
      <c r="T3858" s="99">
        <v>373.44514335974935</v>
      </c>
      <c r="U3858" s="99">
        <v>6022.825113505849</v>
      </c>
      <c r="V3858" s="99">
        <v>0</v>
      </c>
      <c r="W3858" s="99">
        <v>0</v>
      </c>
      <c r="X3858" s="99">
        <v>6396.2702568655986</v>
      </c>
      <c r="Y3858" s="99">
        <v>3158.8448603736297</v>
      </c>
      <c r="Z3858" s="99">
        <v>52.701897609389043</v>
      </c>
      <c r="AA3858" s="99">
        <v>3211.5467579830188</v>
      </c>
      <c r="AB3858" s="99">
        <v>42.697367678207634</v>
      </c>
      <c r="AC3858" s="99">
        <v>146.27524973845127</v>
      </c>
      <c r="AD3858" s="99">
        <v>31.532254028759105</v>
      </c>
    </row>
    <row r="3859" spans="4:30" hidden="1" outlineLevel="1" x14ac:dyDescent="0.2">
      <c r="D3859" s="86"/>
      <c r="F3859" s="91" t="s">
        <v>209</v>
      </c>
      <c r="G3859" s="86" t="s">
        <v>683</v>
      </c>
      <c r="H3859" s="92">
        <v>50403.868164665306</v>
      </c>
      <c r="I3859" s="99">
        <v>37687.045393166678</v>
      </c>
      <c r="J3859" s="99">
        <v>1816.9044696190558</v>
      </c>
      <c r="K3859" s="99">
        <v>5482.3579569363892</v>
      </c>
      <c r="L3859" s="99">
        <v>0</v>
      </c>
      <c r="M3859" s="99">
        <v>0</v>
      </c>
      <c r="N3859" s="99">
        <v>5482.3579569363892</v>
      </c>
      <c r="O3859" s="99">
        <v>3493.3798288020394</v>
      </c>
      <c r="P3859" s="99">
        <v>0</v>
      </c>
      <c r="Q3859" s="99">
        <v>0</v>
      </c>
      <c r="R3859" s="99">
        <v>0</v>
      </c>
      <c r="S3859" s="99">
        <v>3493.3798288020394</v>
      </c>
      <c r="T3859" s="99">
        <v>94.453661926606244</v>
      </c>
      <c r="U3859" s="99">
        <v>0</v>
      </c>
      <c r="V3859" s="99">
        <v>0</v>
      </c>
      <c r="W3859" s="99">
        <v>0</v>
      </c>
      <c r="X3859" s="99">
        <v>94.453661926606244</v>
      </c>
      <c r="Y3859" s="99">
        <v>1288.5125140427015</v>
      </c>
      <c r="Z3859" s="99">
        <v>0</v>
      </c>
      <c r="AA3859" s="99">
        <v>1288.5125140427015</v>
      </c>
      <c r="AB3859" s="99">
        <v>13.370935808122114</v>
      </c>
      <c r="AC3859" s="99">
        <v>453.994697361931</v>
      </c>
      <c r="AD3859" s="99">
        <v>73.848707001782159</v>
      </c>
    </row>
    <row r="3860" spans="4:30" hidden="1" outlineLevel="1" x14ac:dyDescent="0.2">
      <c r="D3860" s="86"/>
      <c r="F3860" s="91" t="s">
        <v>209</v>
      </c>
      <c r="G3860" s="86" t="s">
        <v>682</v>
      </c>
      <c r="H3860" s="92">
        <v>62438.279653563935</v>
      </c>
      <c r="I3860" s="99">
        <v>23428.533900486909</v>
      </c>
      <c r="J3860" s="99">
        <v>1518.320387128447</v>
      </c>
      <c r="K3860" s="99">
        <v>5094.1294904106944</v>
      </c>
      <c r="L3860" s="99">
        <v>161.90300006820672</v>
      </c>
      <c r="M3860" s="99">
        <v>14.925563926223443</v>
      </c>
      <c r="N3860" s="99">
        <v>5270.958054405125</v>
      </c>
      <c r="O3860" s="99">
        <v>4644.3889361146585</v>
      </c>
      <c r="P3860" s="99">
        <v>860.98034297580546</v>
      </c>
      <c r="Q3860" s="99">
        <v>391.20743025830319</v>
      </c>
      <c r="R3860" s="99">
        <v>18.126259134858497</v>
      </c>
      <c r="S3860" s="99">
        <v>5914.7029684836261</v>
      </c>
      <c r="T3860" s="99">
        <v>177.98178513133402</v>
      </c>
      <c r="U3860" s="99">
        <v>3125.0935160224503</v>
      </c>
      <c r="V3860" s="99">
        <v>17742.983511197795</v>
      </c>
      <c r="W3860" s="99">
        <v>3366.2592406189983</v>
      </c>
      <c r="X3860" s="99">
        <v>24412.318052970579</v>
      </c>
      <c r="Y3860" s="99">
        <v>1258.3049607900878</v>
      </c>
      <c r="Z3860" s="99">
        <v>20.483198829173222</v>
      </c>
      <c r="AA3860" s="99">
        <v>1278.788159619261</v>
      </c>
      <c r="AB3860" s="99">
        <v>22.847360617536584</v>
      </c>
      <c r="AC3860" s="99">
        <v>494.04357888182562</v>
      </c>
      <c r="AD3860" s="99">
        <v>97.767190970625734</v>
      </c>
    </row>
    <row r="3861" spans="4:30" hidden="1" outlineLevel="1" x14ac:dyDescent="0.2">
      <c r="D3861" s="86"/>
      <c r="F3861" s="91" t="s">
        <v>209</v>
      </c>
      <c r="G3861" s="86" t="s">
        <v>681</v>
      </c>
      <c r="H3861" s="92">
        <v>47061.938665708163</v>
      </c>
      <c r="I3861" s="99">
        <v>33625.801877608486</v>
      </c>
      <c r="J3861" s="99">
        <v>5754.4819371059648</v>
      </c>
      <c r="K3861" s="99">
        <v>1656.9806505945685</v>
      </c>
      <c r="L3861" s="99">
        <v>276.98571925410874</v>
      </c>
      <c r="M3861" s="99">
        <v>43.762415362728213</v>
      </c>
      <c r="N3861" s="99">
        <v>1977.7287852114055</v>
      </c>
      <c r="O3861" s="99">
        <v>309.19646138202853</v>
      </c>
      <c r="P3861" s="99">
        <v>79.410216618931301</v>
      </c>
      <c r="Q3861" s="99">
        <v>151.88696036558608</v>
      </c>
      <c r="R3861" s="99">
        <v>26.509540405672574</v>
      </c>
      <c r="S3861" s="99">
        <v>567.00317877221858</v>
      </c>
      <c r="T3861" s="99">
        <v>2.1503846808387874</v>
      </c>
      <c r="U3861" s="99">
        <v>47.275360784159531</v>
      </c>
      <c r="V3861" s="99">
        <v>223.4832099766088</v>
      </c>
      <c r="W3861" s="99">
        <v>39.779120648815159</v>
      </c>
      <c r="X3861" s="99">
        <v>312.68807609042227</v>
      </c>
      <c r="Y3861" s="99">
        <v>84.627703998353979</v>
      </c>
      <c r="Z3861" s="99">
        <v>1.3407354013035502</v>
      </c>
      <c r="AA3861" s="99">
        <v>85.968439399657527</v>
      </c>
      <c r="AB3861" s="99">
        <v>2.4114611495716698</v>
      </c>
      <c r="AC3861" s="99">
        <v>3711.3162214642593</v>
      </c>
      <c r="AD3861" s="99">
        <v>1024.5386889061742</v>
      </c>
    </row>
    <row r="3862" spans="4:30" collapsed="1" x14ac:dyDescent="0.2">
      <c r="D3862" s="86" t="s">
        <v>269</v>
      </c>
      <c r="E3862" s="104">
        <v>520268</v>
      </c>
      <c r="F3862" s="102" t="s">
        <v>209</v>
      </c>
      <c r="G3862" s="86" t="s">
        <v>679</v>
      </c>
      <c r="H3862" s="92">
        <v>520268</v>
      </c>
      <c r="I3862" s="99">
        <v>293714.66143143218</v>
      </c>
      <c r="J3862" s="99">
        <v>18738.135484819217</v>
      </c>
      <c r="K3862" s="99">
        <v>47452.333421401898</v>
      </c>
      <c r="L3862" s="99">
        <v>1539.4633417182226</v>
      </c>
      <c r="M3862" s="99">
        <v>121.42239197485293</v>
      </c>
      <c r="N3862" s="99">
        <v>49113.219155094972</v>
      </c>
      <c r="O3862" s="99">
        <v>35074.384916079289</v>
      </c>
      <c r="P3862" s="99">
        <v>5901.0210496995142</v>
      </c>
      <c r="Q3862" s="99">
        <v>1903.389587802696</v>
      </c>
      <c r="R3862" s="99">
        <v>105.74552075788138</v>
      </c>
      <c r="S3862" s="99">
        <v>42984.54107433938</v>
      </c>
      <c r="T3862" s="99">
        <v>1212.2587011889361</v>
      </c>
      <c r="U3862" s="99">
        <v>18428.687061581586</v>
      </c>
      <c r="V3862" s="99">
        <v>66777.570911575152</v>
      </c>
      <c r="W3862" s="99">
        <v>12211.661707282195</v>
      </c>
      <c r="X3862" s="99">
        <v>98630.178381627877</v>
      </c>
      <c r="Y3862" s="99">
        <v>10750.443305311908</v>
      </c>
      <c r="Z3862" s="99">
        <v>157.60620816105745</v>
      </c>
      <c r="AA3862" s="99">
        <v>10908.049513472966</v>
      </c>
      <c r="AB3862" s="99">
        <v>145.69387610708813</v>
      </c>
      <c r="AC3862" s="99">
        <v>4805.7979772475619</v>
      </c>
      <c r="AD3862" s="99">
        <v>1227.7231058587449</v>
      </c>
    </row>
    <row r="3863" spans="4:30" hidden="1" outlineLevel="1" x14ac:dyDescent="0.2">
      <c r="D3863" s="86"/>
      <c r="F3863" s="91" t="s">
        <v>209</v>
      </c>
      <c r="G3863" s="86" t="s">
        <v>687</v>
      </c>
      <c r="H3863" s="92">
        <v>-944.12180097421719</v>
      </c>
      <c r="I3863" s="99">
        <v>-465.05834007943423</v>
      </c>
      <c r="J3863" s="99">
        <v>-22.98949550773915</v>
      </c>
      <c r="K3863" s="99">
        <v>-84.209204498807892</v>
      </c>
      <c r="L3863" s="99">
        <v>-2.6506067814532388</v>
      </c>
      <c r="M3863" s="99">
        <v>-0.24856542246723701</v>
      </c>
      <c r="N3863" s="99">
        <v>-87.108376702728364</v>
      </c>
      <c r="O3863" s="99">
        <v>-64.012095067196896</v>
      </c>
      <c r="P3863" s="99">
        <v>-11.927318236078033</v>
      </c>
      <c r="Q3863" s="99">
        <v>-5.3897330242123811</v>
      </c>
      <c r="R3863" s="99">
        <v>-0.24237026940688322</v>
      </c>
      <c r="S3863" s="99">
        <v>-81.571516596894185</v>
      </c>
      <c r="T3863" s="99">
        <v>-2.2361064373579356</v>
      </c>
      <c r="U3863" s="99">
        <v>-36.593500855426811</v>
      </c>
      <c r="V3863" s="99">
        <v>-193.39768024137018</v>
      </c>
      <c r="W3863" s="99">
        <v>-34.92441562739608</v>
      </c>
      <c r="X3863" s="99">
        <v>-267.15170316155098</v>
      </c>
      <c r="Y3863" s="99">
        <v>-19.658012820710443</v>
      </c>
      <c r="Z3863" s="99">
        <v>-0.32926420055728894</v>
      </c>
      <c r="AA3863" s="99">
        <v>-19.987277021267733</v>
      </c>
      <c r="AB3863" s="99">
        <v>-0.25509190460226522</v>
      </c>
      <c r="AC3863" s="99">
        <v>0</v>
      </c>
      <c r="AD3863" s="99">
        <v>0</v>
      </c>
    </row>
    <row r="3864" spans="4:30" hidden="1" outlineLevel="1" x14ac:dyDescent="0.2">
      <c r="D3864" s="86"/>
      <c r="F3864" s="91" t="s">
        <v>209</v>
      </c>
      <c r="G3864" s="86" t="s">
        <v>686</v>
      </c>
      <c r="H3864" s="92">
        <v>-3.4496493742211811</v>
      </c>
      <c r="I3864" s="99">
        <v>-1.6992386047816441</v>
      </c>
      <c r="J3864" s="99">
        <v>-8.3999435994486435E-2</v>
      </c>
      <c r="K3864" s="99">
        <v>-0.30768511997416448</v>
      </c>
      <c r="L3864" s="99">
        <v>-9.6848351722324966E-3</v>
      </c>
      <c r="M3864" s="99">
        <v>-9.0821285260263209E-4</v>
      </c>
      <c r="N3864" s="99">
        <v>-0.31827816799899961</v>
      </c>
      <c r="O3864" s="99">
        <v>-0.23388855491238983</v>
      </c>
      <c r="P3864" s="99">
        <v>-4.3580251877212088E-2</v>
      </c>
      <c r="Q3864" s="99">
        <v>-1.9693104359001262E-2</v>
      </c>
      <c r="R3864" s="99">
        <v>-8.8557688989548793E-4</v>
      </c>
      <c r="S3864" s="99">
        <v>-0.29804748803849862</v>
      </c>
      <c r="T3864" s="99">
        <v>-8.1703262909129815E-3</v>
      </c>
      <c r="U3864" s="99">
        <v>-0.13370599767554006</v>
      </c>
      <c r="V3864" s="99">
        <v>-0.70663995464573559</v>
      </c>
      <c r="W3864" s="99">
        <v>-0.12760746377190949</v>
      </c>
      <c r="X3864" s="99">
        <v>-0.97612374238409816</v>
      </c>
      <c r="Y3864" s="99">
        <v>-7.1826804079114431E-2</v>
      </c>
      <c r="Z3864" s="99">
        <v>-1.2030715128427676E-3</v>
      </c>
      <c r="AA3864" s="99">
        <v>-7.30298755919572E-2</v>
      </c>
      <c r="AB3864" s="99">
        <v>-9.3205943149714927E-4</v>
      </c>
      <c r="AC3864" s="99">
        <v>0</v>
      </c>
      <c r="AD3864" s="99">
        <v>0</v>
      </c>
    </row>
    <row r="3865" spans="4:30" hidden="1" outlineLevel="1" x14ac:dyDescent="0.2">
      <c r="D3865" s="86"/>
      <c r="F3865" s="91" t="s">
        <v>209</v>
      </c>
      <c r="G3865" s="86" t="s">
        <v>685</v>
      </c>
      <c r="H3865" s="92">
        <v>-0.75877977573756161</v>
      </c>
      <c r="I3865" s="99">
        <v>-0.36942516110993773</v>
      </c>
      <c r="J3865" s="99">
        <v>-1.7828941540651799E-2</v>
      </c>
      <c r="K3865" s="99">
        <v>-6.4860817571962381E-2</v>
      </c>
      <c r="L3865" s="99">
        <v>-2.0034896286809465E-3</v>
      </c>
      <c r="M3865" s="99">
        <v>-2.4952403745608673E-4</v>
      </c>
      <c r="N3865" s="99">
        <v>-6.7113831238099414E-2</v>
      </c>
      <c r="O3865" s="99">
        <v>-4.9003361438200714E-2</v>
      </c>
      <c r="P3865" s="99">
        <v>-9.10966773600198E-3</v>
      </c>
      <c r="Q3865" s="99">
        <v>-5.4203608481262653E-3</v>
      </c>
      <c r="R3865" s="99">
        <v>0</v>
      </c>
      <c r="S3865" s="99">
        <v>-6.3533390022328953E-2</v>
      </c>
      <c r="T3865" s="99">
        <v>-1.7111132400517729E-3</v>
      </c>
      <c r="U3865" s="99">
        <v>-2.8011900690615637E-2</v>
      </c>
      <c r="V3865" s="99">
        <v>-0.19515003532626857</v>
      </c>
      <c r="W3865" s="99">
        <v>0</v>
      </c>
      <c r="X3865" s="99">
        <v>-0.22487304925693596</v>
      </c>
      <c r="Y3865" s="99">
        <v>-1.4748576114355242E-2</v>
      </c>
      <c r="Z3865" s="99">
        <v>-2.458591645162708E-4</v>
      </c>
      <c r="AA3865" s="99">
        <v>-1.4994435278871513E-2</v>
      </c>
      <c r="AB3865" s="99">
        <v>-1.9694714645517839E-4</v>
      </c>
      <c r="AC3865" s="99">
        <v>-6.6966240104656468E-4</v>
      </c>
      <c r="AD3865" s="99">
        <v>-1.4435774323452271E-4</v>
      </c>
    </row>
    <row r="3866" spans="4:30" hidden="1" outlineLevel="1" x14ac:dyDescent="0.2">
      <c r="D3866" s="86"/>
      <c r="F3866" s="91" t="s">
        <v>209</v>
      </c>
      <c r="G3866" s="86" t="s">
        <v>684</v>
      </c>
      <c r="H3866" s="92">
        <v>-486.14904765528729</v>
      </c>
      <c r="I3866" s="99">
        <v>-324.91414306129229</v>
      </c>
      <c r="J3866" s="99">
        <v>-15.315604503536994</v>
      </c>
      <c r="K3866" s="99">
        <v>-55.611899922472887</v>
      </c>
      <c r="L3866" s="99">
        <v>-1.7186970804302553</v>
      </c>
      <c r="M3866" s="99">
        <v>0</v>
      </c>
      <c r="N3866" s="99">
        <v>-57.33059700290314</v>
      </c>
      <c r="O3866" s="99">
        <v>-41.699204812864274</v>
      </c>
      <c r="P3866" s="99">
        <v>-7.7664797025029833</v>
      </c>
      <c r="Q3866" s="99">
        <v>0</v>
      </c>
      <c r="R3866" s="99">
        <v>0</v>
      </c>
      <c r="S3866" s="99">
        <v>-49.465684515367258</v>
      </c>
      <c r="T3866" s="99">
        <v>-1.4865509543120869</v>
      </c>
      <c r="U3866" s="99">
        <v>-23.974703057021792</v>
      </c>
      <c r="V3866" s="99">
        <v>0</v>
      </c>
      <c r="W3866" s="99">
        <v>0</v>
      </c>
      <c r="X3866" s="99">
        <v>-25.461254011333878</v>
      </c>
      <c r="Y3866" s="99">
        <v>-12.574226563682153</v>
      </c>
      <c r="Z3866" s="99">
        <v>-0.20978732105192843</v>
      </c>
      <c r="AA3866" s="99">
        <v>-12.784013884734081</v>
      </c>
      <c r="AB3866" s="99">
        <v>-0.1699628815563671</v>
      </c>
      <c r="AC3866" s="99">
        <v>-0.58226921934144049</v>
      </c>
      <c r="AD3866" s="99">
        <v>-0.12551857522192431</v>
      </c>
    </row>
    <row r="3867" spans="4:30" hidden="1" outlineLevel="1" x14ac:dyDescent="0.2">
      <c r="D3867" s="86"/>
      <c r="F3867" s="91" t="s">
        <v>209</v>
      </c>
      <c r="G3867" s="86" t="s">
        <v>683</v>
      </c>
      <c r="H3867" s="92">
        <v>-200.63969140716299</v>
      </c>
      <c r="I3867" s="99">
        <v>-150.01858851447369</v>
      </c>
      <c r="J3867" s="99">
        <v>-7.2324439646125933</v>
      </c>
      <c r="K3867" s="99">
        <v>-21.823297471332587</v>
      </c>
      <c r="L3867" s="99">
        <v>0</v>
      </c>
      <c r="M3867" s="99">
        <v>0</v>
      </c>
      <c r="N3867" s="99">
        <v>-21.823297471332587</v>
      </c>
      <c r="O3867" s="99">
        <v>-13.905890090201634</v>
      </c>
      <c r="P3867" s="99">
        <v>0</v>
      </c>
      <c r="Q3867" s="99">
        <v>0</v>
      </c>
      <c r="R3867" s="99">
        <v>0</v>
      </c>
      <c r="S3867" s="99">
        <v>-13.905890090201634</v>
      </c>
      <c r="T3867" s="99">
        <v>-0.37598609533932809</v>
      </c>
      <c r="U3867" s="99">
        <v>0</v>
      </c>
      <c r="V3867" s="99">
        <v>0</v>
      </c>
      <c r="W3867" s="99">
        <v>0</v>
      </c>
      <c r="X3867" s="99">
        <v>-0.37598609533932809</v>
      </c>
      <c r="Y3867" s="99">
        <v>-5.1291054160210408</v>
      </c>
      <c r="Z3867" s="99">
        <v>0</v>
      </c>
      <c r="AA3867" s="99">
        <v>-5.1291054160210408</v>
      </c>
      <c r="AB3867" s="99">
        <v>-5.3224891899215206E-2</v>
      </c>
      <c r="AC3867" s="99">
        <v>-1.8071897911010462</v>
      </c>
      <c r="AD3867" s="99">
        <v>-0.29396517218181945</v>
      </c>
    </row>
    <row r="3868" spans="4:30" hidden="1" outlineLevel="1" x14ac:dyDescent="0.2">
      <c r="D3868" s="86"/>
      <c r="F3868" s="91" t="s">
        <v>209</v>
      </c>
      <c r="G3868" s="86" t="s">
        <v>682</v>
      </c>
      <c r="H3868" s="92">
        <v>-248.54436014233221</v>
      </c>
      <c r="I3868" s="99">
        <v>-93.260576679535134</v>
      </c>
      <c r="J3868" s="99">
        <v>-6.0438879995368033</v>
      </c>
      <c r="K3868" s="99">
        <v>-20.27789941845462</v>
      </c>
      <c r="L3868" s="99">
        <v>-0.64447767908319586</v>
      </c>
      <c r="M3868" s="99">
        <v>-5.9413307932082597E-2</v>
      </c>
      <c r="N3868" s="99">
        <v>-20.981790405469898</v>
      </c>
      <c r="O3868" s="99">
        <v>-18.487643842583935</v>
      </c>
      <c r="P3868" s="99">
        <v>-3.4272534353504214</v>
      </c>
      <c r="Q3868" s="99">
        <v>-1.5572562372949055</v>
      </c>
      <c r="R3868" s="99">
        <v>-7.2154125697317439E-2</v>
      </c>
      <c r="S3868" s="99">
        <v>-23.544307640926579</v>
      </c>
      <c r="T3868" s="99">
        <v>-0.70848154606278457</v>
      </c>
      <c r="U3868" s="99">
        <v>-12.439874587102214</v>
      </c>
      <c r="V3868" s="99">
        <v>-70.628443132559823</v>
      </c>
      <c r="W3868" s="99">
        <v>-13.399868697136755</v>
      </c>
      <c r="X3868" s="99">
        <v>-97.176667962861572</v>
      </c>
      <c r="Y3868" s="99">
        <v>-5.0088599986858151</v>
      </c>
      <c r="Z3868" s="99">
        <v>-8.153625588200264E-2</v>
      </c>
      <c r="AA3868" s="99">
        <v>-5.0903962545678176</v>
      </c>
      <c r="AB3868" s="99">
        <v>-9.0947134628534265E-2</v>
      </c>
      <c r="AC3868" s="99">
        <v>-1.9666100007385825</v>
      </c>
      <c r="AD3868" s="99">
        <v>-0.38917606406729971</v>
      </c>
    </row>
    <row r="3869" spans="4:30" hidden="1" outlineLevel="1" x14ac:dyDescent="0.2">
      <c r="D3869" s="86"/>
      <c r="F3869" s="91" t="s">
        <v>209</v>
      </c>
      <c r="G3869" s="86" t="s">
        <v>681</v>
      </c>
      <c r="H3869" s="92">
        <v>-187.33667067104184</v>
      </c>
      <c r="I3869" s="99">
        <v>-133.8522370942037</v>
      </c>
      <c r="J3869" s="99">
        <v>-22.906525274947629</v>
      </c>
      <c r="K3869" s="99">
        <v>-6.5958446942371065</v>
      </c>
      <c r="L3869" s="99">
        <v>-1.1025806403147209</v>
      </c>
      <c r="M3869" s="99">
        <v>-0.17420245376653978</v>
      </c>
      <c r="N3869" s="99">
        <v>-7.8726277883183675</v>
      </c>
      <c r="O3869" s="99">
        <v>-1.2308000329103099</v>
      </c>
      <c r="P3869" s="99">
        <v>-0.31610354397696327</v>
      </c>
      <c r="Q3869" s="99">
        <v>-0.60460742332245831</v>
      </c>
      <c r="R3869" s="99">
        <v>-0.10552495671490059</v>
      </c>
      <c r="S3869" s="99">
        <v>-2.2570359569246321</v>
      </c>
      <c r="T3869" s="99">
        <v>-8.5599088816093408E-3</v>
      </c>
      <c r="U3869" s="99">
        <v>-0.18818622745199473</v>
      </c>
      <c r="V3869" s="99">
        <v>-0.88960637183443314</v>
      </c>
      <c r="W3869" s="99">
        <v>-0.1583463885222543</v>
      </c>
      <c r="X3869" s="99">
        <v>-1.2446988966902914</v>
      </c>
      <c r="Y3869" s="99">
        <v>-0.33687248683484494</v>
      </c>
      <c r="Z3869" s="99">
        <v>-5.3369859689614821E-3</v>
      </c>
      <c r="AA3869" s="99">
        <v>-0.34220947280380642</v>
      </c>
      <c r="AB3869" s="99">
        <v>-9.5991605110499374E-3</v>
      </c>
      <c r="AC3869" s="99">
        <v>-14.773416575019953</v>
      </c>
      <c r="AD3869" s="99">
        <v>-4.0783204516224076</v>
      </c>
    </row>
    <row r="3870" spans="4:30" collapsed="1" x14ac:dyDescent="0.2">
      <c r="D3870" s="86" t="s">
        <v>268</v>
      </c>
      <c r="E3870" s="104">
        <v>-2071</v>
      </c>
      <c r="F3870" s="102" t="s">
        <v>209</v>
      </c>
      <c r="G3870" s="86" t="s">
        <v>679</v>
      </c>
      <c r="H3870" s="92">
        <v>-2071</v>
      </c>
      <c r="I3870" s="99">
        <v>-1169.1725491948305</v>
      </c>
      <c r="J3870" s="99">
        <v>-74.589785627908313</v>
      </c>
      <c r="K3870" s="99">
        <v>-188.89069194285125</v>
      </c>
      <c r="L3870" s="99">
        <v>-6.1280505060823254</v>
      </c>
      <c r="M3870" s="99">
        <v>-0.48333892105591814</v>
      </c>
      <c r="N3870" s="99">
        <v>-195.5020813699895</v>
      </c>
      <c r="O3870" s="99">
        <v>-139.61852576210762</v>
      </c>
      <c r="P3870" s="99">
        <v>-23.489844837521613</v>
      </c>
      <c r="Q3870" s="99">
        <v>-7.5767101500368721</v>
      </c>
      <c r="R3870" s="99">
        <v>-0.42093492870899679</v>
      </c>
      <c r="S3870" s="99">
        <v>-171.10601567837509</v>
      </c>
      <c r="T3870" s="99">
        <v>-4.825566381484709</v>
      </c>
      <c r="U3870" s="99">
        <v>-73.357982625368976</v>
      </c>
      <c r="V3870" s="99">
        <v>-265.81751973573648</v>
      </c>
      <c r="W3870" s="99">
        <v>-48.610238176826996</v>
      </c>
      <c r="X3870" s="99">
        <v>-392.61130691941719</v>
      </c>
      <c r="Y3870" s="99">
        <v>-42.79365266612777</v>
      </c>
      <c r="Z3870" s="99">
        <v>-0.62737369413754063</v>
      </c>
      <c r="AA3870" s="99">
        <v>-43.421026360265309</v>
      </c>
      <c r="AB3870" s="99">
        <v>-0.57995497977538402</v>
      </c>
      <c r="AC3870" s="99">
        <v>-19.130155248602065</v>
      </c>
      <c r="AD3870" s="99">
        <v>-4.8871246208366852</v>
      </c>
    </row>
    <row r="3871" spans="4:30" hidden="1" outlineLevel="1" x14ac:dyDescent="0.2">
      <c r="D3871" s="86"/>
      <c r="F3871" s="91" t="s">
        <v>209</v>
      </c>
      <c r="G3871" s="86" t="s">
        <v>687</v>
      </c>
      <c r="H3871" s="92">
        <v>532533.93049330439</v>
      </c>
      <c r="I3871" s="99">
        <v>262317.156002159</v>
      </c>
      <c r="J3871" s="99">
        <v>12967.274339138823</v>
      </c>
      <c r="K3871" s="99">
        <v>47498.38273959027</v>
      </c>
      <c r="L3871" s="99">
        <v>1495.0804504916291</v>
      </c>
      <c r="M3871" s="99">
        <v>140.20386064024524</v>
      </c>
      <c r="N3871" s="99">
        <v>49133.667050722142</v>
      </c>
      <c r="O3871" s="99">
        <v>36106.159766748518</v>
      </c>
      <c r="P3871" s="99">
        <v>6727.6294795321228</v>
      </c>
      <c r="Q3871" s="99">
        <v>3040.0904933364277</v>
      </c>
      <c r="R3871" s="99">
        <v>136.70947124490075</v>
      </c>
      <c r="S3871" s="99">
        <v>46010.589210861974</v>
      </c>
      <c r="T3871" s="99">
        <v>1261.2806407593177</v>
      </c>
      <c r="U3871" s="99">
        <v>20640.642786706198</v>
      </c>
      <c r="V3871" s="99">
        <v>109086.37709769052</v>
      </c>
      <c r="W3871" s="99">
        <v>19699.191677437946</v>
      </c>
      <c r="X3871" s="99">
        <v>150687.49220259397</v>
      </c>
      <c r="Y3871" s="99">
        <v>11088.144371095386</v>
      </c>
      <c r="Z3871" s="99">
        <v>185.72217982105178</v>
      </c>
      <c r="AA3871" s="99">
        <v>11273.866550916438</v>
      </c>
      <c r="AB3871" s="99">
        <v>143.88513691209334</v>
      </c>
      <c r="AC3871" s="99">
        <v>0</v>
      </c>
      <c r="AD3871" s="99">
        <v>0</v>
      </c>
    </row>
    <row r="3872" spans="4:30" hidden="1" outlineLevel="1" x14ac:dyDescent="0.2">
      <c r="D3872" s="86"/>
      <c r="F3872" s="91" t="s">
        <v>209</v>
      </c>
      <c r="G3872" s="86" t="s">
        <v>686</v>
      </c>
      <c r="H3872" s="92">
        <v>1945.7821418615263</v>
      </c>
      <c r="I3872" s="99">
        <v>958.45918621578323</v>
      </c>
      <c r="J3872" s="99">
        <v>47.380062363993879</v>
      </c>
      <c r="K3872" s="99">
        <v>173.5504530507292</v>
      </c>
      <c r="L3872" s="99">
        <v>5.4627520889008858</v>
      </c>
      <c r="M3872" s="99">
        <v>0.51227941100602115</v>
      </c>
      <c r="N3872" s="99">
        <v>179.52548455063612</v>
      </c>
      <c r="O3872" s="99">
        <v>131.92534195944856</v>
      </c>
      <c r="P3872" s="99">
        <v>24.58153471311881</v>
      </c>
      <c r="Q3872" s="99">
        <v>11.107937828670227</v>
      </c>
      <c r="R3872" s="99">
        <v>0.49951154760270111</v>
      </c>
      <c r="S3872" s="99">
        <v>168.1143260488403</v>
      </c>
      <c r="T3872" s="99">
        <v>4.6084901001364473</v>
      </c>
      <c r="U3872" s="99">
        <v>75.417155285696509</v>
      </c>
      <c r="V3872" s="99">
        <v>398.58178478963077</v>
      </c>
      <c r="W3872" s="99">
        <v>71.977264133309319</v>
      </c>
      <c r="X3872" s="99">
        <v>550.58469430877301</v>
      </c>
      <c r="Y3872" s="99">
        <v>40.514063176545477</v>
      </c>
      <c r="Z3872" s="99">
        <v>0.67859507188329538</v>
      </c>
      <c r="AA3872" s="99">
        <v>41.192658248428771</v>
      </c>
      <c r="AB3872" s="99">
        <v>0.52573012507110473</v>
      </c>
      <c r="AC3872" s="99">
        <v>0</v>
      </c>
      <c r="AD3872" s="99">
        <v>0</v>
      </c>
    </row>
    <row r="3873" spans="4:30" hidden="1" outlineLevel="1" x14ac:dyDescent="0.2">
      <c r="D3873" s="86"/>
      <c r="F3873" s="91" t="s">
        <v>209</v>
      </c>
      <c r="G3873" s="86" t="s">
        <v>685</v>
      </c>
      <c r="H3873" s="92">
        <v>427.99136291037382</v>
      </c>
      <c r="I3873" s="99">
        <v>208.37505591544954</v>
      </c>
      <c r="J3873" s="99">
        <v>10.056452785415489</v>
      </c>
      <c r="K3873" s="99">
        <v>36.584883519228875</v>
      </c>
      <c r="L3873" s="99">
        <v>1.1300726299965742</v>
      </c>
      <c r="M3873" s="99">
        <v>0.14074456948450151</v>
      </c>
      <c r="N3873" s="99">
        <v>37.855700718709954</v>
      </c>
      <c r="O3873" s="99">
        <v>27.640451313740723</v>
      </c>
      <c r="P3873" s="99">
        <v>5.1383276606210453</v>
      </c>
      <c r="Q3873" s="99">
        <v>3.0573661832256844</v>
      </c>
      <c r="R3873" s="99">
        <v>0</v>
      </c>
      <c r="S3873" s="99">
        <v>35.836145157587453</v>
      </c>
      <c r="T3873" s="99">
        <v>0.96515709975517072</v>
      </c>
      <c r="U3873" s="99">
        <v>15.800172774284905</v>
      </c>
      <c r="V3873" s="99">
        <v>110.07479674864861</v>
      </c>
      <c r="W3873" s="99">
        <v>0</v>
      </c>
      <c r="X3873" s="99">
        <v>126.84012662268869</v>
      </c>
      <c r="Y3873" s="99">
        <v>8.318966047868809</v>
      </c>
      <c r="Z3873" s="99">
        <v>0.13867739002801099</v>
      </c>
      <c r="AA3873" s="99">
        <v>8.4576434378968202</v>
      </c>
      <c r="AB3873" s="99">
        <v>0.11108846114239959</v>
      </c>
      <c r="AC3873" s="99">
        <v>0.37772451622759373</v>
      </c>
      <c r="AD3873" s="99">
        <v>8.1425295255863922E-2</v>
      </c>
    </row>
    <row r="3874" spans="4:30" hidden="1" outlineLevel="1" x14ac:dyDescent="0.2">
      <c r="D3874" s="86"/>
      <c r="F3874" s="91" t="s">
        <v>209</v>
      </c>
      <c r="G3874" s="86" t="s">
        <v>684</v>
      </c>
      <c r="H3874" s="92">
        <v>274213.4149283531</v>
      </c>
      <c r="I3874" s="99">
        <v>183268.52054337747</v>
      </c>
      <c r="J3874" s="99">
        <v>8638.7996291722575</v>
      </c>
      <c r="K3874" s="99">
        <v>31368.011645696064</v>
      </c>
      <c r="L3874" s="99">
        <v>969.43478121620649</v>
      </c>
      <c r="M3874" s="99">
        <v>0</v>
      </c>
      <c r="N3874" s="99">
        <v>32337.446426912269</v>
      </c>
      <c r="O3874" s="99">
        <v>23520.526074629175</v>
      </c>
      <c r="P3874" s="99">
        <v>4380.6995641903741</v>
      </c>
      <c r="Q3874" s="99">
        <v>0</v>
      </c>
      <c r="R3874" s="99">
        <v>0</v>
      </c>
      <c r="S3874" s="99">
        <v>27901.225638819549</v>
      </c>
      <c r="T3874" s="99">
        <v>838.4922599621309</v>
      </c>
      <c r="U3874" s="99">
        <v>13522.982774247281</v>
      </c>
      <c r="V3874" s="99">
        <v>0</v>
      </c>
      <c r="W3874" s="99">
        <v>0</v>
      </c>
      <c r="X3874" s="99">
        <v>14361.475034209412</v>
      </c>
      <c r="Y3874" s="99">
        <v>7092.5195117423636</v>
      </c>
      <c r="Z3874" s="99">
        <v>118.33098921364187</v>
      </c>
      <c r="AA3874" s="99">
        <v>7210.8505009560058</v>
      </c>
      <c r="AB3874" s="99">
        <v>95.867928544583947</v>
      </c>
      <c r="AC3874" s="99">
        <v>328.43020430330392</v>
      </c>
      <c r="AD3874" s="99">
        <v>70.799022058252689</v>
      </c>
    </row>
    <row r="3875" spans="4:30" hidden="1" outlineLevel="1" x14ac:dyDescent="0.2">
      <c r="D3875" s="86"/>
      <c r="F3875" s="91" t="s">
        <v>209</v>
      </c>
      <c r="G3875" s="86" t="s">
        <v>683</v>
      </c>
      <c r="H3875" s="92">
        <v>113171.24905681323</v>
      </c>
      <c r="I3875" s="99">
        <v>84618.307199594143</v>
      </c>
      <c r="J3875" s="99">
        <v>4079.4755587398022</v>
      </c>
      <c r="K3875" s="99">
        <v>12309.477830870161</v>
      </c>
      <c r="L3875" s="99">
        <v>0</v>
      </c>
      <c r="M3875" s="99">
        <v>0</v>
      </c>
      <c r="N3875" s="99">
        <v>12309.477830870161</v>
      </c>
      <c r="O3875" s="99">
        <v>7843.6471852482955</v>
      </c>
      <c r="P3875" s="99">
        <v>0</v>
      </c>
      <c r="Q3875" s="99">
        <v>0</v>
      </c>
      <c r="R3875" s="99">
        <v>0</v>
      </c>
      <c r="S3875" s="99">
        <v>7843.6471852482955</v>
      </c>
      <c r="T3875" s="99">
        <v>212.07576496515054</v>
      </c>
      <c r="U3875" s="99">
        <v>0</v>
      </c>
      <c r="V3875" s="99">
        <v>0</v>
      </c>
      <c r="W3875" s="99">
        <v>0</v>
      </c>
      <c r="X3875" s="99">
        <v>212.07576496515054</v>
      </c>
      <c r="Y3875" s="99">
        <v>2893.0829309202372</v>
      </c>
      <c r="Z3875" s="99">
        <v>0</v>
      </c>
      <c r="AA3875" s="99">
        <v>2893.0829309202372</v>
      </c>
      <c r="AB3875" s="99">
        <v>30.021614641164675</v>
      </c>
      <c r="AC3875" s="99">
        <v>1019.349284816161</v>
      </c>
      <c r="AD3875" s="99">
        <v>165.81168701812496</v>
      </c>
    </row>
    <row r="3876" spans="4:30" hidden="1" outlineLevel="1" x14ac:dyDescent="0.2">
      <c r="D3876" s="86"/>
      <c r="F3876" s="91" t="s">
        <v>209</v>
      </c>
      <c r="G3876" s="86" t="s">
        <v>682</v>
      </c>
      <c r="H3876" s="92">
        <v>140191.98039062563</v>
      </c>
      <c r="I3876" s="99">
        <v>52603.828666997746</v>
      </c>
      <c r="J3876" s="99">
        <v>3409.0680127643245</v>
      </c>
      <c r="K3876" s="99">
        <v>11437.792738515984</v>
      </c>
      <c r="L3876" s="99">
        <v>363.51901968922903</v>
      </c>
      <c r="M3876" s="99">
        <v>33.512204001679457</v>
      </c>
      <c r="N3876" s="99">
        <v>11834.823962206892</v>
      </c>
      <c r="O3876" s="99">
        <v>10427.995234187401</v>
      </c>
      <c r="P3876" s="99">
        <v>1933.149664418863</v>
      </c>
      <c r="Q3876" s="99">
        <v>878.37372675447534</v>
      </c>
      <c r="R3876" s="99">
        <v>40.698689638615527</v>
      </c>
      <c r="S3876" s="99">
        <v>13280.217314999354</v>
      </c>
      <c r="T3876" s="99">
        <v>399.62053838548229</v>
      </c>
      <c r="U3876" s="99">
        <v>7016.7379906676124</v>
      </c>
      <c r="V3876" s="99">
        <v>39838.125109698703</v>
      </c>
      <c r="W3876" s="99">
        <v>7558.2247311915471</v>
      </c>
      <c r="X3876" s="99">
        <v>54812.70836994335</v>
      </c>
      <c r="Y3876" s="99">
        <v>2825.258244898519</v>
      </c>
      <c r="Z3876" s="99">
        <v>45.990700328861969</v>
      </c>
      <c r="AA3876" s="99">
        <v>2871.2489452273808</v>
      </c>
      <c r="AB3876" s="99">
        <v>51.298926707190518</v>
      </c>
      <c r="AC3876" s="99">
        <v>1109.2705966116739</v>
      </c>
      <c r="AD3876" s="99">
        <v>219.51559516771817</v>
      </c>
    </row>
    <row r="3877" spans="4:30" hidden="1" outlineLevel="1" x14ac:dyDescent="0.2">
      <c r="D3877" s="86"/>
      <c r="F3877" s="91" t="s">
        <v>209</v>
      </c>
      <c r="G3877" s="86" t="s">
        <v>681</v>
      </c>
      <c r="H3877" s="92">
        <v>105667.65162613177</v>
      </c>
      <c r="I3877" s="99">
        <v>75499.641944021365</v>
      </c>
      <c r="J3877" s="99">
        <v>12920.474801052933</v>
      </c>
      <c r="K3877" s="99">
        <v>3720.4003724106542</v>
      </c>
      <c r="L3877" s="99">
        <v>621.91297930706025</v>
      </c>
      <c r="M3877" s="99">
        <v>98.259268359387249</v>
      </c>
      <c r="N3877" s="99">
        <v>4440.5726200771023</v>
      </c>
      <c r="O3877" s="99">
        <v>694.23540320823008</v>
      </c>
      <c r="P3877" s="99">
        <v>178.29888319834745</v>
      </c>
      <c r="Q3877" s="99">
        <v>341.03011625735218</v>
      </c>
      <c r="R3877" s="99">
        <v>59.521578578669505</v>
      </c>
      <c r="S3877" s="99">
        <v>1273.0859812425992</v>
      </c>
      <c r="T3877" s="99">
        <v>4.8282349975227978</v>
      </c>
      <c r="U3877" s="99">
        <v>106.14684595388825</v>
      </c>
      <c r="V3877" s="99">
        <v>501.78438554859326</v>
      </c>
      <c r="W3877" s="99">
        <v>89.315620688096757</v>
      </c>
      <c r="X3877" s="99">
        <v>702.07508718810107</v>
      </c>
      <c r="Y3877" s="99">
        <v>190.01365004398733</v>
      </c>
      <c r="Z3877" s="99">
        <v>3.010338403483483</v>
      </c>
      <c r="AA3877" s="99">
        <v>193.0239884474708</v>
      </c>
      <c r="AB3877" s="99">
        <v>5.4144271121699692</v>
      </c>
      <c r="AC3877" s="99">
        <v>8332.9773630819454</v>
      </c>
      <c r="AD3877" s="99">
        <v>2300.3854139080727</v>
      </c>
    </row>
    <row r="3878" spans="4:30" collapsed="1" x14ac:dyDescent="0.2">
      <c r="D3878" s="86" t="s">
        <v>267</v>
      </c>
      <c r="E3878" s="104">
        <v>1168152</v>
      </c>
      <c r="F3878" s="102" t="s">
        <v>209</v>
      </c>
      <c r="G3878" s="86" t="s">
        <v>679</v>
      </c>
      <c r="H3878" s="92">
        <v>1168152</v>
      </c>
      <c r="I3878" s="99">
        <v>659474.28859828087</v>
      </c>
      <c r="J3878" s="99">
        <v>42072.528856017547</v>
      </c>
      <c r="K3878" s="99">
        <v>106544.2006636531</v>
      </c>
      <c r="L3878" s="99">
        <v>3456.5400554230227</v>
      </c>
      <c r="M3878" s="99">
        <v>272.62835698180243</v>
      </c>
      <c r="N3878" s="99">
        <v>110273.36907605793</v>
      </c>
      <c r="O3878" s="99">
        <v>78752.12945729481</v>
      </c>
      <c r="P3878" s="99">
        <v>13249.497453713446</v>
      </c>
      <c r="Q3878" s="99">
        <v>4273.6596403601507</v>
      </c>
      <c r="R3878" s="99">
        <v>237.42925100978852</v>
      </c>
      <c r="S3878" s="99">
        <v>96512.715802378181</v>
      </c>
      <c r="T3878" s="99">
        <v>2721.8710862694961</v>
      </c>
      <c r="U3878" s="99">
        <v>41377.72772563497</v>
      </c>
      <c r="V3878" s="99">
        <v>149934.94317447612</v>
      </c>
      <c r="W3878" s="99">
        <v>27418.709293450898</v>
      </c>
      <c r="X3878" s="99">
        <v>221453.25127983149</v>
      </c>
      <c r="Y3878" s="99">
        <v>24137.85173792491</v>
      </c>
      <c r="Z3878" s="99">
        <v>353.87148022895042</v>
      </c>
      <c r="AA3878" s="99">
        <v>24491.72321815386</v>
      </c>
      <c r="AB3878" s="99">
        <v>327.12485250341592</v>
      </c>
      <c r="AC3878" s="99">
        <v>10790.405173329311</v>
      </c>
      <c r="AD3878" s="99">
        <v>2756.5931434474242</v>
      </c>
    </row>
    <row r="3879" spans="4:30" hidden="1" outlineLevel="1" x14ac:dyDescent="0.2">
      <c r="D3879" s="86"/>
      <c r="F3879" s="91" t="s">
        <v>201</v>
      </c>
      <c r="G3879" s="86" t="s">
        <v>687</v>
      </c>
      <c r="H3879" s="92">
        <v>-12036.999999999996</v>
      </c>
      <c r="I3879" s="99">
        <v>-5929.2214561297078</v>
      </c>
      <c r="J3879" s="99">
        <v>-293.10260301277918</v>
      </c>
      <c r="K3879" s="99">
        <v>-1073.6180368954658</v>
      </c>
      <c r="L3879" s="99">
        <v>-33.793684030418795</v>
      </c>
      <c r="M3879" s="99">
        <v>-3.1690635542477419</v>
      </c>
      <c r="N3879" s="99">
        <v>-1110.5807844801323</v>
      </c>
      <c r="O3879" s="99">
        <v>-816.11672088153671</v>
      </c>
      <c r="P3879" s="99">
        <v>-152.06632180246834</v>
      </c>
      <c r="Q3879" s="99">
        <v>-68.715939347550474</v>
      </c>
      <c r="R3879" s="99">
        <v>-3.0900789811656137</v>
      </c>
      <c r="S3879" s="99">
        <v>-1039.9890610127211</v>
      </c>
      <c r="T3879" s="99">
        <v>-28.509047411788892</v>
      </c>
      <c r="U3879" s="99">
        <v>-466.54570346988669</v>
      </c>
      <c r="V3879" s="99">
        <v>-2465.7071520467366</v>
      </c>
      <c r="W3879" s="99">
        <v>-445.26584437853353</v>
      </c>
      <c r="X3879" s="99">
        <v>-3406.0277473069459</v>
      </c>
      <c r="Y3879" s="99">
        <v>-250.62814996828305</v>
      </c>
      <c r="Z3879" s="99">
        <v>-4.1979257104521857</v>
      </c>
      <c r="AA3879" s="99">
        <v>-254.82607567873524</v>
      </c>
      <c r="AB3879" s="99">
        <v>-3.25227237897594</v>
      </c>
      <c r="AC3879" s="99">
        <v>0</v>
      </c>
      <c r="AD3879" s="99">
        <v>0</v>
      </c>
    </row>
    <row r="3880" spans="4:30" hidden="1" outlineLevel="1" x14ac:dyDescent="0.2">
      <c r="D3880" s="86"/>
      <c r="F3880" s="91" t="s">
        <v>201</v>
      </c>
      <c r="G3880" s="86" t="s">
        <v>686</v>
      </c>
      <c r="H3880" s="92">
        <v>0</v>
      </c>
      <c r="I3880" s="99">
        <v>0</v>
      </c>
      <c r="J3880" s="99">
        <v>0</v>
      </c>
      <c r="K3880" s="99">
        <v>0</v>
      </c>
      <c r="L3880" s="99">
        <v>0</v>
      </c>
      <c r="M3880" s="99">
        <v>0</v>
      </c>
      <c r="N3880" s="99">
        <v>0</v>
      </c>
      <c r="O3880" s="99">
        <v>0</v>
      </c>
      <c r="P3880" s="99">
        <v>0</v>
      </c>
      <c r="Q3880" s="99">
        <v>0</v>
      </c>
      <c r="R3880" s="99">
        <v>0</v>
      </c>
      <c r="S3880" s="99">
        <v>0</v>
      </c>
      <c r="T3880" s="99">
        <v>0</v>
      </c>
      <c r="U3880" s="99">
        <v>0</v>
      </c>
      <c r="V3880" s="99">
        <v>0</v>
      </c>
      <c r="W3880" s="99">
        <v>0</v>
      </c>
      <c r="X3880" s="99">
        <v>0</v>
      </c>
      <c r="Y3880" s="99">
        <v>0</v>
      </c>
      <c r="Z3880" s="99">
        <v>0</v>
      </c>
      <c r="AA3880" s="99">
        <v>0</v>
      </c>
      <c r="AB3880" s="99">
        <v>0</v>
      </c>
      <c r="AC3880" s="99">
        <v>0</v>
      </c>
      <c r="AD3880" s="99">
        <v>0</v>
      </c>
    </row>
    <row r="3881" spans="4:30" hidden="1" outlineLevel="1" x14ac:dyDescent="0.2">
      <c r="D3881" s="86"/>
      <c r="F3881" s="91" t="s">
        <v>201</v>
      </c>
      <c r="G3881" s="86" t="s">
        <v>685</v>
      </c>
      <c r="H3881" s="92">
        <v>0</v>
      </c>
      <c r="I3881" s="99">
        <v>0</v>
      </c>
      <c r="J3881" s="99">
        <v>0</v>
      </c>
      <c r="K3881" s="99">
        <v>0</v>
      </c>
      <c r="L3881" s="99">
        <v>0</v>
      </c>
      <c r="M3881" s="99">
        <v>0</v>
      </c>
      <c r="N3881" s="99">
        <v>0</v>
      </c>
      <c r="O3881" s="99">
        <v>0</v>
      </c>
      <c r="P3881" s="99">
        <v>0</v>
      </c>
      <c r="Q3881" s="99">
        <v>0</v>
      </c>
      <c r="R3881" s="99">
        <v>0</v>
      </c>
      <c r="S3881" s="99">
        <v>0</v>
      </c>
      <c r="T3881" s="99">
        <v>0</v>
      </c>
      <c r="U3881" s="99">
        <v>0</v>
      </c>
      <c r="V3881" s="99">
        <v>0</v>
      </c>
      <c r="W3881" s="99">
        <v>0</v>
      </c>
      <c r="X3881" s="99">
        <v>0</v>
      </c>
      <c r="Y3881" s="99">
        <v>0</v>
      </c>
      <c r="Z3881" s="99">
        <v>0</v>
      </c>
      <c r="AA3881" s="99">
        <v>0</v>
      </c>
      <c r="AB3881" s="99">
        <v>0</v>
      </c>
      <c r="AC3881" s="99">
        <v>0</v>
      </c>
      <c r="AD3881" s="99">
        <v>0</v>
      </c>
    </row>
    <row r="3882" spans="4:30" hidden="1" outlineLevel="1" x14ac:dyDescent="0.2">
      <c r="D3882" s="86"/>
      <c r="F3882" s="91" t="s">
        <v>201</v>
      </c>
      <c r="G3882" s="86" t="s">
        <v>684</v>
      </c>
      <c r="H3882" s="92">
        <v>0</v>
      </c>
      <c r="I3882" s="99">
        <v>0</v>
      </c>
      <c r="J3882" s="99">
        <v>0</v>
      </c>
      <c r="K3882" s="99">
        <v>0</v>
      </c>
      <c r="L3882" s="99">
        <v>0</v>
      </c>
      <c r="M3882" s="99">
        <v>0</v>
      </c>
      <c r="N3882" s="99">
        <v>0</v>
      </c>
      <c r="O3882" s="99">
        <v>0</v>
      </c>
      <c r="P3882" s="99">
        <v>0</v>
      </c>
      <c r="Q3882" s="99">
        <v>0</v>
      </c>
      <c r="R3882" s="99">
        <v>0</v>
      </c>
      <c r="S3882" s="99">
        <v>0</v>
      </c>
      <c r="T3882" s="99">
        <v>0</v>
      </c>
      <c r="U3882" s="99">
        <v>0</v>
      </c>
      <c r="V3882" s="99">
        <v>0</v>
      </c>
      <c r="W3882" s="99">
        <v>0</v>
      </c>
      <c r="X3882" s="99">
        <v>0</v>
      </c>
      <c r="Y3882" s="99">
        <v>0</v>
      </c>
      <c r="Z3882" s="99">
        <v>0</v>
      </c>
      <c r="AA3882" s="99">
        <v>0</v>
      </c>
      <c r="AB3882" s="99">
        <v>0</v>
      </c>
      <c r="AC3882" s="99">
        <v>0</v>
      </c>
      <c r="AD3882" s="99">
        <v>0</v>
      </c>
    </row>
    <row r="3883" spans="4:30" hidden="1" outlineLevel="1" x14ac:dyDescent="0.2">
      <c r="D3883" s="86"/>
      <c r="F3883" s="91" t="s">
        <v>201</v>
      </c>
      <c r="G3883" s="86" t="s">
        <v>683</v>
      </c>
      <c r="H3883" s="92">
        <v>0</v>
      </c>
      <c r="I3883" s="99">
        <v>0</v>
      </c>
      <c r="J3883" s="99">
        <v>0</v>
      </c>
      <c r="K3883" s="99">
        <v>0</v>
      </c>
      <c r="L3883" s="99">
        <v>0</v>
      </c>
      <c r="M3883" s="99">
        <v>0</v>
      </c>
      <c r="N3883" s="99">
        <v>0</v>
      </c>
      <c r="O3883" s="99">
        <v>0</v>
      </c>
      <c r="P3883" s="99">
        <v>0</v>
      </c>
      <c r="Q3883" s="99">
        <v>0</v>
      </c>
      <c r="R3883" s="99">
        <v>0</v>
      </c>
      <c r="S3883" s="99">
        <v>0</v>
      </c>
      <c r="T3883" s="99">
        <v>0</v>
      </c>
      <c r="U3883" s="99">
        <v>0</v>
      </c>
      <c r="V3883" s="99">
        <v>0</v>
      </c>
      <c r="W3883" s="99">
        <v>0</v>
      </c>
      <c r="X3883" s="99">
        <v>0</v>
      </c>
      <c r="Y3883" s="99">
        <v>0</v>
      </c>
      <c r="Z3883" s="99">
        <v>0</v>
      </c>
      <c r="AA3883" s="99">
        <v>0</v>
      </c>
      <c r="AB3883" s="99">
        <v>0</v>
      </c>
      <c r="AC3883" s="99">
        <v>0</v>
      </c>
      <c r="AD3883" s="99">
        <v>0</v>
      </c>
    </row>
    <row r="3884" spans="4:30" hidden="1" outlineLevel="1" x14ac:dyDescent="0.2">
      <c r="D3884" s="86"/>
      <c r="F3884" s="91" t="s">
        <v>201</v>
      </c>
      <c r="G3884" s="86" t="s">
        <v>682</v>
      </c>
      <c r="H3884" s="92">
        <v>0</v>
      </c>
      <c r="I3884" s="99">
        <v>0</v>
      </c>
      <c r="J3884" s="99">
        <v>0</v>
      </c>
      <c r="K3884" s="99">
        <v>0</v>
      </c>
      <c r="L3884" s="99">
        <v>0</v>
      </c>
      <c r="M3884" s="99">
        <v>0</v>
      </c>
      <c r="N3884" s="99">
        <v>0</v>
      </c>
      <c r="O3884" s="99">
        <v>0</v>
      </c>
      <c r="P3884" s="99">
        <v>0</v>
      </c>
      <c r="Q3884" s="99">
        <v>0</v>
      </c>
      <c r="R3884" s="99">
        <v>0</v>
      </c>
      <c r="S3884" s="99">
        <v>0</v>
      </c>
      <c r="T3884" s="99">
        <v>0</v>
      </c>
      <c r="U3884" s="99">
        <v>0</v>
      </c>
      <c r="V3884" s="99">
        <v>0</v>
      </c>
      <c r="W3884" s="99">
        <v>0</v>
      </c>
      <c r="X3884" s="99">
        <v>0</v>
      </c>
      <c r="Y3884" s="99">
        <v>0</v>
      </c>
      <c r="Z3884" s="99">
        <v>0</v>
      </c>
      <c r="AA3884" s="99">
        <v>0</v>
      </c>
      <c r="AB3884" s="99">
        <v>0</v>
      </c>
      <c r="AC3884" s="99">
        <v>0</v>
      </c>
      <c r="AD3884" s="99">
        <v>0</v>
      </c>
    </row>
    <row r="3885" spans="4:30" hidden="1" outlineLevel="1" x14ac:dyDescent="0.2">
      <c r="D3885" s="86"/>
      <c r="F3885" s="91" t="s">
        <v>201</v>
      </c>
      <c r="G3885" s="86" t="s">
        <v>681</v>
      </c>
      <c r="H3885" s="92">
        <v>0</v>
      </c>
      <c r="I3885" s="99">
        <v>0</v>
      </c>
      <c r="J3885" s="99">
        <v>0</v>
      </c>
      <c r="K3885" s="99">
        <v>0</v>
      </c>
      <c r="L3885" s="99">
        <v>0</v>
      </c>
      <c r="M3885" s="99">
        <v>0</v>
      </c>
      <c r="N3885" s="99">
        <v>0</v>
      </c>
      <c r="O3885" s="99">
        <v>0</v>
      </c>
      <c r="P3885" s="99">
        <v>0</v>
      </c>
      <c r="Q3885" s="99">
        <v>0</v>
      </c>
      <c r="R3885" s="99">
        <v>0</v>
      </c>
      <c r="S3885" s="99">
        <v>0</v>
      </c>
      <c r="T3885" s="99">
        <v>0</v>
      </c>
      <c r="U3885" s="99">
        <v>0</v>
      </c>
      <c r="V3885" s="99">
        <v>0</v>
      </c>
      <c r="W3885" s="99">
        <v>0</v>
      </c>
      <c r="X3885" s="99">
        <v>0</v>
      </c>
      <c r="Y3885" s="99">
        <v>0</v>
      </c>
      <c r="Z3885" s="99">
        <v>0</v>
      </c>
      <c r="AA3885" s="99">
        <v>0</v>
      </c>
      <c r="AB3885" s="99">
        <v>0</v>
      </c>
      <c r="AC3885" s="99">
        <v>0</v>
      </c>
      <c r="AD3885" s="99">
        <v>0</v>
      </c>
    </row>
    <row r="3886" spans="4:30" collapsed="1" x14ac:dyDescent="0.2">
      <c r="D3886" s="86" t="s">
        <v>266</v>
      </c>
      <c r="E3886" s="104">
        <v>-12037</v>
      </c>
      <c r="F3886" s="102" t="s">
        <v>201</v>
      </c>
      <c r="G3886" s="86" t="s">
        <v>679</v>
      </c>
      <c r="H3886" s="92">
        <v>-12036.999999999996</v>
      </c>
      <c r="I3886" s="99">
        <v>-5929.2214561297078</v>
      </c>
      <c r="J3886" s="99">
        <v>-293.10260301277918</v>
      </c>
      <c r="K3886" s="99">
        <v>-1073.6180368954658</v>
      </c>
      <c r="L3886" s="99">
        <v>-33.793684030418795</v>
      </c>
      <c r="M3886" s="99">
        <v>-3.1690635542477419</v>
      </c>
      <c r="N3886" s="99">
        <v>-1110.5807844801323</v>
      </c>
      <c r="O3886" s="99">
        <v>-816.11672088153671</v>
      </c>
      <c r="P3886" s="99">
        <v>-152.06632180246834</v>
      </c>
      <c r="Q3886" s="99">
        <v>-68.715939347550474</v>
      </c>
      <c r="R3886" s="99">
        <v>-3.0900789811656137</v>
      </c>
      <c r="S3886" s="99">
        <v>-1039.9890610127211</v>
      </c>
      <c r="T3886" s="99">
        <v>-28.509047411788892</v>
      </c>
      <c r="U3886" s="99">
        <v>-466.54570346988669</v>
      </c>
      <c r="V3886" s="99">
        <v>-2465.7071520467366</v>
      </c>
      <c r="W3886" s="99">
        <v>-445.26584437853353</v>
      </c>
      <c r="X3886" s="99">
        <v>-3406.0277473069459</v>
      </c>
      <c r="Y3886" s="99">
        <v>-250.62814996828305</v>
      </c>
      <c r="Z3886" s="99">
        <v>-4.1979257104521857</v>
      </c>
      <c r="AA3886" s="99">
        <v>-254.82607567873524</v>
      </c>
      <c r="AB3886" s="99">
        <v>-3.25227237897594</v>
      </c>
      <c r="AC3886" s="99">
        <v>0</v>
      </c>
      <c r="AD3886" s="99">
        <v>0</v>
      </c>
    </row>
    <row r="3887" spans="4:30" hidden="1" outlineLevel="1" x14ac:dyDescent="0.2">
      <c r="D3887" s="86"/>
      <c r="F3887" s="91" t="s">
        <v>201</v>
      </c>
      <c r="G3887" s="86" t="s">
        <v>687</v>
      </c>
      <c r="H3887" s="92">
        <v>6088964.9999999981</v>
      </c>
      <c r="I3887" s="99">
        <v>2999320.5884873993</v>
      </c>
      <c r="J3887" s="99">
        <v>148267.13393318161</v>
      </c>
      <c r="K3887" s="99">
        <v>543094.01429136831</v>
      </c>
      <c r="L3887" s="99">
        <v>17094.671370132008</v>
      </c>
      <c r="M3887" s="99">
        <v>1603.0835810077347</v>
      </c>
      <c r="N3887" s="99">
        <v>561791.7692425081</v>
      </c>
      <c r="O3887" s="99">
        <v>412835.93498068006</v>
      </c>
      <c r="P3887" s="99">
        <v>76923.362227628706</v>
      </c>
      <c r="Q3887" s="99">
        <v>34760.235077623802</v>
      </c>
      <c r="R3887" s="99">
        <v>1563.128916137998</v>
      </c>
      <c r="S3887" s="99">
        <v>526082.66120207054</v>
      </c>
      <c r="T3887" s="99">
        <v>14421.416621560451</v>
      </c>
      <c r="U3887" s="99">
        <v>236004.02586429499</v>
      </c>
      <c r="V3887" s="99">
        <v>1247287.9080387354</v>
      </c>
      <c r="W3887" s="99">
        <v>225239.5233128136</v>
      </c>
      <c r="X3887" s="99">
        <v>1722952.8738374044</v>
      </c>
      <c r="Y3887" s="99">
        <v>126781.26054429066</v>
      </c>
      <c r="Z3887" s="99">
        <v>2123.5376525333131</v>
      </c>
      <c r="AA3887" s="99">
        <v>128904.79819682398</v>
      </c>
      <c r="AB3887" s="99">
        <v>1645.1751006107199</v>
      </c>
      <c r="AC3887" s="99">
        <v>0</v>
      </c>
      <c r="AD3887" s="99">
        <v>0</v>
      </c>
    </row>
    <row r="3888" spans="4:30" hidden="1" outlineLevel="1" x14ac:dyDescent="0.2">
      <c r="D3888" s="86"/>
      <c r="F3888" s="91" t="s">
        <v>201</v>
      </c>
      <c r="G3888" s="86" t="s">
        <v>686</v>
      </c>
      <c r="H3888" s="92">
        <v>0</v>
      </c>
      <c r="I3888" s="99">
        <v>0</v>
      </c>
      <c r="J3888" s="99">
        <v>0</v>
      </c>
      <c r="K3888" s="99">
        <v>0</v>
      </c>
      <c r="L3888" s="99">
        <v>0</v>
      </c>
      <c r="M3888" s="99">
        <v>0</v>
      </c>
      <c r="N3888" s="99">
        <v>0</v>
      </c>
      <c r="O3888" s="99">
        <v>0</v>
      </c>
      <c r="P3888" s="99">
        <v>0</v>
      </c>
      <c r="Q3888" s="99">
        <v>0</v>
      </c>
      <c r="R3888" s="99">
        <v>0</v>
      </c>
      <c r="S3888" s="99">
        <v>0</v>
      </c>
      <c r="T3888" s="99">
        <v>0</v>
      </c>
      <c r="U3888" s="99">
        <v>0</v>
      </c>
      <c r="V3888" s="99">
        <v>0</v>
      </c>
      <c r="W3888" s="99">
        <v>0</v>
      </c>
      <c r="X3888" s="99">
        <v>0</v>
      </c>
      <c r="Y3888" s="99">
        <v>0</v>
      </c>
      <c r="Z3888" s="99">
        <v>0</v>
      </c>
      <c r="AA3888" s="99">
        <v>0</v>
      </c>
      <c r="AB3888" s="99">
        <v>0</v>
      </c>
      <c r="AC3888" s="99">
        <v>0</v>
      </c>
      <c r="AD3888" s="99">
        <v>0</v>
      </c>
    </row>
    <row r="3889" spans="4:30" hidden="1" outlineLevel="1" x14ac:dyDescent="0.2">
      <c r="D3889" s="86"/>
      <c r="F3889" s="91" t="s">
        <v>201</v>
      </c>
      <c r="G3889" s="86" t="s">
        <v>685</v>
      </c>
      <c r="H3889" s="92">
        <v>0</v>
      </c>
      <c r="I3889" s="99">
        <v>0</v>
      </c>
      <c r="J3889" s="99">
        <v>0</v>
      </c>
      <c r="K3889" s="99">
        <v>0</v>
      </c>
      <c r="L3889" s="99">
        <v>0</v>
      </c>
      <c r="M3889" s="99">
        <v>0</v>
      </c>
      <c r="N3889" s="99">
        <v>0</v>
      </c>
      <c r="O3889" s="99">
        <v>0</v>
      </c>
      <c r="P3889" s="99">
        <v>0</v>
      </c>
      <c r="Q3889" s="99">
        <v>0</v>
      </c>
      <c r="R3889" s="99">
        <v>0</v>
      </c>
      <c r="S3889" s="99">
        <v>0</v>
      </c>
      <c r="T3889" s="99">
        <v>0</v>
      </c>
      <c r="U3889" s="99">
        <v>0</v>
      </c>
      <c r="V3889" s="99">
        <v>0</v>
      </c>
      <c r="W3889" s="99">
        <v>0</v>
      </c>
      <c r="X3889" s="99">
        <v>0</v>
      </c>
      <c r="Y3889" s="99">
        <v>0</v>
      </c>
      <c r="Z3889" s="99">
        <v>0</v>
      </c>
      <c r="AA3889" s="99">
        <v>0</v>
      </c>
      <c r="AB3889" s="99">
        <v>0</v>
      </c>
      <c r="AC3889" s="99">
        <v>0</v>
      </c>
      <c r="AD3889" s="99">
        <v>0</v>
      </c>
    </row>
    <row r="3890" spans="4:30" hidden="1" outlineLevel="1" x14ac:dyDescent="0.2">
      <c r="D3890" s="86"/>
      <c r="F3890" s="91" t="s">
        <v>201</v>
      </c>
      <c r="G3890" s="86" t="s">
        <v>684</v>
      </c>
      <c r="H3890" s="92">
        <v>0</v>
      </c>
      <c r="I3890" s="99">
        <v>0</v>
      </c>
      <c r="J3890" s="99">
        <v>0</v>
      </c>
      <c r="K3890" s="99">
        <v>0</v>
      </c>
      <c r="L3890" s="99">
        <v>0</v>
      </c>
      <c r="M3890" s="99">
        <v>0</v>
      </c>
      <c r="N3890" s="99">
        <v>0</v>
      </c>
      <c r="O3890" s="99">
        <v>0</v>
      </c>
      <c r="P3890" s="99">
        <v>0</v>
      </c>
      <c r="Q3890" s="99">
        <v>0</v>
      </c>
      <c r="R3890" s="99">
        <v>0</v>
      </c>
      <c r="S3890" s="99">
        <v>0</v>
      </c>
      <c r="T3890" s="99">
        <v>0</v>
      </c>
      <c r="U3890" s="99">
        <v>0</v>
      </c>
      <c r="V3890" s="99">
        <v>0</v>
      </c>
      <c r="W3890" s="99">
        <v>0</v>
      </c>
      <c r="X3890" s="99">
        <v>0</v>
      </c>
      <c r="Y3890" s="99">
        <v>0</v>
      </c>
      <c r="Z3890" s="99">
        <v>0</v>
      </c>
      <c r="AA3890" s="99">
        <v>0</v>
      </c>
      <c r="AB3890" s="99">
        <v>0</v>
      </c>
      <c r="AC3890" s="99">
        <v>0</v>
      </c>
      <c r="AD3890" s="99">
        <v>0</v>
      </c>
    </row>
    <row r="3891" spans="4:30" hidden="1" outlineLevel="1" x14ac:dyDescent="0.2">
      <c r="D3891" s="86"/>
      <c r="F3891" s="91" t="s">
        <v>201</v>
      </c>
      <c r="G3891" s="86" t="s">
        <v>683</v>
      </c>
      <c r="H3891" s="92">
        <v>0</v>
      </c>
      <c r="I3891" s="99">
        <v>0</v>
      </c>
      <c r="J3891" s="99">
        <v>0</v>
      </c>
      <c r="K3891" s="99">
        <v>0</v>
      </c>
      <c r="L3891" s="99">
        <v>0</v>
      </c>
      <c r="M3891" s="99">
        <v>0</v>
      </c>
      <c r="N3891" s="99">
        <v>0</v>
      </c>
      <c r="O3891" s="99">
        <v>0</v>
      </c>
      <c r="P3891" s="99">
        <v>0</v>
      </c>
      <c r="Q3891" s="99">
        <v>0</v>
      </c>
      <c r="R3891" s="99">
        <v>0</v>
      </c>
      <c r="S3891" s="99">
        <v>0</v>
      </c>
      <c r="T3891" s="99">
        <v>0</v>
      </c>
      <c r="U3891" s="99">
        <v>0</v>
      </c>
      <c r="V3891" s="99">
        <v>0</v>
      </c>
      <c r="W3891" s="99">
        <v>0</v>
      </c>
      <c r="X3891" s="99">
        <v>0</v>
      </c>
      <c r="Y3891" s="99">
        <v>0</v>
      </c>
      <c r="Z3891" s="99">
        <v>0</v>
      </c>
      <c r="AA3891" s="99">
        <v>0</v>
      </c>
      <c r="AB3891" s="99">
        <v>0</v>
      </c>
      <c r="AC3891" s="99">
        <v>0</v>
      </c>
      <c r="AD3891" s="99">
        <v>0</v>
      </c>
    </row>
    <row r="3892" spans="4:30" hidden="1" outlineLevel="1" x14ac:dyDescent="0.2">
      <c r="D3892" s="86"/>
      <c r="F3892" s="91" t="s">
        <v>201</v>
      </c>
      <c r="G3892" s="86" t="s">
        <v>682</v>
      </c>
      <c r="H3892" s="92">
        <v>0</v>
      </c>
      <c r="I3892" s="99">
        <v>0</v>
      </c>
      <c r="J3892" s="99">
        <v>0</v>
      </c>
      <c r="K3892" s="99">
        <v>0</v>
      </c>
      <c r="L3892" s="99">
        <v>0</v>
      </c>
      <c r="M3892" s="99">
        <v>0</v>
      </c>
      <c r="N3892" s="99">
        <v>0</v>
      </c>
      <c r="O3892" s="99">
        <v>0</v>
      </c>
      <c r="P3892" s="99">
        <v>0</v>
      </c>
      <c r="Q3892" s="99">
        <v>0</v>
      </c>
      <c r="R3892" s="99">
        <v>0</v>
      </c>
      <c r="S3892" s="99">
        <v>0</v>
      </c>
      <c r="T3892" s="99">
        <v>0</v>
      </c>
      <c r="U3892" s="99">
        <v>0</v>
      </c>
      <c r="V3892" s="99">
        <v>0</v>
      </c>
      <c r="W3892" s="99">
        <v>0</v>
      </c>
      <c r="X3892" s="99">
        <v>0</v>
      </c>
      <c r="Y3892" s="99">
        <v>0</v>
      </c>
      <c r="Z3892" s="99">
        <v>0</v>
      </c>
      <c r="AA3892" s="99">
        <v>0</v>
      </c>
      <c r="AB3892" s="99">
        <v>0</v>
      </c>
      <c r="AC3892" s="99">
        <v>0</v>
      </c>
      <c r="AD3892" s="99">
        <v>0</v>
      </c>
    </row>
    <row r="3893" spans="4:30" hidden="1" outlineLevel="1" x14ac:dyDescent="0.2">
      <c r="D3893" s="86"/>
      <c r="F3893" s="91" t="s">
        <v>201</v>
      </c>
      <c r="G3893" s="86" t="s">
        <v>681</v>
      </c>
      <c r="H3893" s="92">
        <v>0</v>
      </c>
      <c r="I3893" s="99">
        <v>0</v>
      </c>
      <c r="J3893" s="99">
        <v>0</v>
      </c>
      <c r="K3893" s="99">
        <v>0</v>
      </c>
      <c r="L3893" s="99">
        <v>0</v>
      </c>
      <c r="M3893" s="99">
        <v>0</v>
      </c>
      <c r="N3893" s="99">
        <v>0</v>
      </c>
      <c r="O3893" s="99">
        <v>0</v>
      </c>
      <c r="P3893" s="99">
        <v>0</v>
      </c>
      <c r="Q3893" s="99">
        <v>0</v>
      </c>
      <c r="R3893" s="99">
        <v>0</v>
      </c>
      <c r="S3893" s="99">
        <v>0</v>
      </c>
      <c r="T3893" s="99">
        <v>0</v>
      </c>
      <c r="U3893" s="99">
        <v>0</v>
      </c>
      <c r="V3893" s="99">
        <v>0</v>
      </c>
      <c r="W3893" s="99">
        <v>0</v>
      </c>
      <c r="X3893" s="99">
        <v>0</v>
      </c>
      <c r="Y3893" s="99">
        <v>0</v>
      </c>
      <c r="Z3893" s="99">
        <v>0</v>
      </c>
      <c r="AA3893" s="99">
        <v>0</v>
      </c>
      <c r="AB3893" s="99">
        <v>0</v>
      </c>
      <c r="AC3893" s="99">
        <v>0</v>
      </c>
      <c r="AD3893" s="99">
        <v>0</v>
      </c>
    </row>
    <row r="3894" spans="4:30" collapsed="1" x14ac:dyDescent="0.2">
      <c r="D3894" s="86" t="s">
        <v>265</v>
      </c>
      <c r="E3894" s="104">
        <v>6088965</v>
      </c>
      <c r="F3894" s="102" t="s">
        <v>201</v>
      </c>
      <c r="G3894" s="86" t="s">
        <v>679</v>
      </c>
      <c r="H3894" s="92">
        <v>6088964.9999999981</v>
      </c>
      <c r="I3894" s="99">
        <v>2999320.5884873993</v>
      </c>
      <c r="J3894" s="99">
        <v>148267.13393318161</v>
      </c>
      <c r="K3894" s="99">
        <v>543094.01429136831</v>
      </c>
      <c r="L3894" s="99">
        <v>17094.671370132008</v>
      </c>
      <c r="M3894" s="99">
        <v>1603.0835810077347</v>
      </c>
      <c r="N3894" s="99">
        <v>561791.7692425081</v>
      </c>
      <c r="O3894" s="99">
        <v>412835.93498068006</v>
      </c>
      <c r="P3894" s="99">
        <v>76923.362227628706</v>
      </c>
      <c r="Q3894" s="99">
        <v>34760.235077623802</v>
      </c>
      <c r="R3894" s="99">
        <v>1563.128916137998</v>
      </c>
      <c r="S3894" s="99">
        <v>526082.66120207054</v>
      </c>
      <c r="T3894" s="99">
        <v>14421.416621560451</v>
      </c>
      <c r="U3894" s="99">
        <v>236004.02586429499</v>
      </c>
      <c r="V3894" s="99">
        <v>1247287.9080387354</v>
      </c>
      <c r="W3894" s="99">
        <v>225239.5233128136</v>
      </c>
      <c r="X3894" s="99">
        <v>1722952.8738374044</v>
      </c>
      <c r="Y3894" s="99">
        <v>126781.26054429066</v>
      </c>
      <c r="Z3894" s="99">
        <v>2123.5376525333131</v>
      </c>
      <c r="AA3894" s="99">
        <v>128904.79819682398</v>
      </c>
      <c r="AB3894" s="99">
        <v>1645.1751006107199</v>
      </c>
      <c r="AC3894" s="99">
        <v>0</v>
      </c>
      <c r="AD3894" s="99">
        <v>0</v>
      </c>
    </row>
    <row r="3895" spans="4:30" hidden="1" outlineLevel="1" x14ac:dyDescent="0.2">
      <c r="D3895" s="86"/>
      <c r="F3895" s="91" t="s">
        <v>201</v>
      </c>
      <c r="G3895" s="86" t="s">
        <v>687</v>
      </c>
      <c r="H3895" s="92">
        <v>3635883.9999999986</v>
      </c>
      <c r="I3895" s="99">
        <v>1790974.613674396</v>
      </c>
      <c r="J3895" s="99">
        <v>88534.274707361939</v>
      </c>
      <c r="K3895" s="99">
        <v>324295.97428425966</v>
      </c>
      <c r="L3895" s="99">
        <v>10207.685890774712</v>
      </c>
      <c r="M3895" s="99">
        <v>957.24411995285345</v>
      </c>
      <c r="N3895" s="99">
        <v>335460.90429498721</v>
      </c>
      <c r="O3895" s="99">
        <v>246515.38818523264</v>
      </c>
      <c r="P3895" s="99">
        <v>45932.998785448683</v>
      </c>
      <c r="Q3895" s="99">
        <v>20756.266878684823</v>
      </c>
      <c r="R3895" s="99">
        <v>933.38611999305112</v>
      </c>
      <c r="S3895" s="99">
        <v>314138.03996935918</v>
      </c>
      <c r="T3895" s="99">
        <v>8611.4139187309665</v>
      </c>
      <c r="U3895" s="99">
        <v>140924.32155145847</v>
      </c>
      <c r="V3895" s="99">
        <v>744788.9991536343</v>
      </c>
      <c r="W3895" s="99">
        <v>134496.54891770374</v>
      </c>
      <c r="X3895" s="99">
        <v>1028821.2835415276</v>
      </c>
      <c r="Y3895" s="99">
        <v>75704.484540938851</v>
      </c>
      <c r="Z3895" s="99">
        <v>1268.0211783518928</v>
      </c>
      <c r="AA3895" s="99">
        <v>76972.505719290741</v>
      </c>
      <c r="AB3895" s="99">
        <v>982.37809307639418</v>
      </c>
      <c r="AC3895" s="99">
        <v>0</v>
      </c>
      <c r="AD3895" s="99">
        <v>0</v>
      </c>
    </row>
    <row r="3896" spans="4:30" hidden="1" outlineLevel="1" x14ac:dyDescent="0.2">
      <c r="D3896" s="86"/>
      <c r="F3896" s="91" t="s">
        <v>201</v>
      </c>
      <c r="G3896" s="86" t="s">
        <v>686</v>
      </c>
      <c r="H3896" s="92">
        <v>0</v>
      </c>
      <c r="I3896" s="99">
        <v>0</v>
      </c>
      <c r="J3896" s="99">
        <v>0</v>
      </c>
      <c r="K3896" s="99">
        <v>0</v>
      </c>
      <c r="L3896" s="99">
        <v>0</v>
      </c>
      <c r="M3896" s="99">
        <v>0</v>
      </c>
      <c r="N3896" s="99">
        <v>0</v>
      </c>
      <c r="O3896" s="99">
        <v>0</v>
      </c>
      <c r="P3896" s="99">
        <v>0</v>
      </c>
      <c r="Q3896" s="99">
        <v>0</v>
      </c>
      <c r="R3896" s="99">
        <v>0</v>
      </c>
      <c r="S3896" s="99">
        <v>0</v>
      </c>
      <c r="T3896" s="99">
        <v>0</v>
      </c>
      <c r="U3896" s="99">
        <v>0</v>
      </c>
      <c r="V3896" s="99">
        <v>0</v>
      </c>
      <c r="W3896" s="99">
        <v>0</v>
      </c>
      <c r="X3896" s="99">
        <v>0</v>
      </c>
      <c r="Y3896" s="99">
        <v>0</v>
      </c>
      <c r="Z3896" s="99">
        <v>0</v>
      </c>
      <c r="AA3896" s="99">
        <v>0</v>
      </c>
      <c r="AB3896" s="99">
        <v>0</v>
      </c>
      <c r="AC3896" s="99">
        <v>0</v>
      </c>
      <c r="AD3896" s="99">
        <v>0</v>
      </c>
    </row>
    <row r="3897" spans="4:30" hidden="1" outlineLevel="1" x14ac:dyDescent="0.2">
      <c r="D3897" s="86"/>
      <c r="F3897" s="91" t="s">
        <v>201</v>
      </c>
      <c r="G3897" s="86" t="s">
        <v>685</v>
      </c>
      <c r="H3897" s="92">
        <v>0</v>
      </c>
      <c r="I3897" s="99">
        <v>0</v>
      </c>
      <c r="J3897" s="99">
        <v>0</v>
      </c>
      <c r="K3897" s="99">
        <v>0</v>
      </c>
      <c r="L3897" s="99">
        <v>0</v>
      </c>
      <c r="M3897" s="99">
        <v>0</v>
      </c>
      <c r="N3897" s="99">
        <v>0</v>
      </c>
      <c r="O3897" s="99">
        <v>0</v>
      </c>
      <c r="P3897" s="99">
        <v>0</v>
      </c>
      <c r="Q3897" s="99">
        <v>0</v>
      </c>
      <c r="R3897" s="99">
        <v>0</v>
      </c>
      <c r="S3897" s="99">
        <v>0</v>
      </c>
      <c r="T3897" s="99">
        <v>0</v>
      </c>
      <c r="U3897" s="99">
        <v>0</v>
      </c>
      <c r="V3897" s="99">
        <v>0</v>
      </c>
      <c r="W3897" s="99">
        <v>0</v>
      </c>
      <c r="X3897" s="99">
        <v>0</v>
      </c>
      <c r="Y3897" s="99">
        <v>0</v>
      </c>
      <c r="Z3897" s="99">
        <v>0</v>
      </c>
      <c r="AA3897" s="99">
        <v>0</v>
      </c>
      <c r="AB3897" s="99">
        <v>0</v>
      </c>
      <c r="AC3897" s="99">
        <v>0</v>
      </c>
      <c r="AD3897" s="99">
        <v>0</v>
      </c>
    </row>
    <row r="3898" spans="4:30" hidden="1" outlineLevel="1" x14ac:dyDescent="0.2">
      <c r="D3898" s="86"/>
      <c r="F3898" s="91" t="s">
        <v>201</v>
      </c>
      <c r="G3898" s="86" t="s">
        <v>684</v>
      </c>
      <c r="H3898" s="92">
        <v>0</v>
      </c>
      <c r="I3898" s="99">
        <v>0</v>
      </c>
      <c r="J3898" s="99">
        <v>0</v>
      </c>
      <c r="K3898" s="99">
        <v>0</v>
      </c>
      <c r="L3898" s="99">
        <v>0</v>
      </c>
      <c r="M3898" s="99">
        <v>0</v>
      </c>
      <c r="N3898" s="99">
        <v>0</v>
      </c>
      <c r="O3898" s="99">
        <v>0</v>
      </c>
      <c r="P3898" s="99">
        <v>0</v>
      </c>
      <c r="Q3898" s="99">
        <v>0</v>
      </c>
      <c r="R3898" s="99">
        <v>0</v>
      </c>
      <c r="S3898" s="99">
        <v>0</v>
      </c>
      <c r="T3898" s="99">
        <v>0</v>
      </c>
      <c r="U3898" s="99">
        <v>0</v>
      </c>
      <c r="V3898" s="99">
        <v>0</v>
      </c>
      <c r="W3898" s="99">
        <v>0</v>
      </c>
      <c r="X3898" s="99">
        <v>0</v>
      </c>
      <c r="Y3898" s="99">
        <v>0</v>
      </c>
      <c r="Z3898" s="99">
        <v>0</v>
      </c>
      <c r="AA3898" s="99">
        <v>0</v>
      </c>
      <c r="AB3898" s="99">
        <v>0</v>
      </c>
      <c r="AC3898" s="99">
        <v>0</v>
      </c>
      <c r="AD3898" s="99">
        <v>0</v>
      </c>
    </row>
    <row r="3899" spans="4:30" hidden="1" outlineLevel="1" x14ac:dyDescent="0.2">
      <c r="D3899" s="86"/>
      <c r="F3899" s="91" t="s">
        <v>201</v>
      </c>
      <c r="G3899" s="86" t="s">
        <v>683</v>
      </c>
      <c r="H3899" s="92">
        <v>0</v>
      </c>
      <c r="I3899" s="99">
        <v>0</v>
      </c>
      <c r="J3899" s="99">
        <v>0</v>
      </c>
      <c r="K3899" s="99">
        <v>0</v>
      </c>
      <c r="L3899" s="99">
        <v>0</v>
      </c>
      <c r="M3899" s="99">
        <v>0</v>
      </c>
      <c r="N3899" s="99">
        <v>0</v>
      </c>
      <c r="O3899" s="99">
        <v>0</v>
      </c>
      <c r="P3899" s="99">
        <v>0</v>
      </c>
      <c r="Q3899" s="99">
        <v>0</v>
      </c>
      <c r="R3899" s="99">
        <v>0</v>
      </c>
      <c r="S3899" s="99">
        <v>0</v>
      </c>
      <c r="T3899" s="99">
        <v>0</v>
      </c>
      <c r="U3899" s="99">
        <v>0</v>
      </c>
      <c r="V3899" s="99">
        <v>0</v>
      </c>
      <c r="W3899" s="99">
        <v>0</v>
      </c>
      <c r="X3899" s="99">
        <v>0</v>
      </c>
      <c r="Y3899" s="99">
        <v>0</v>
      </c>
      <c r="Z3899" s="99">
        <v>0</v>
      </c>
      <c r="AA3899" s="99">
        <v>0</v>
      </c>
      <c r="AB3899" s="99">
        <v>0</v>
      </c>
      <c r="AC3899" s="99">
        <v>0</v>
      </c>
      <c r="AD3899" s="99">
        <v>0</v>
      </c>
    </row>
    <row r="3900" spans="4:30" hidden="1" outlineLevel="1" x14ac:dyDescent="0.2">
      <c r="D3900" s="86"/>
      <c r="F3900" s="91" t="s">
        <v>201</v>
      </c>
      <c r="G3900" s="86" t="s">
        <v>682</v>
      </c>
      <c r="H3900" s="92">
        <v>0</v>
      </c>
      <c r="I3900" s="99">
        <v>0</v>
      </c>
      <c r="J3900" s="99">
        <v>0</v>
      </c>
      <c r="K3900" s="99">
        <v>0</v>
      </c>
      <c r="L3900" s="99">
        <v>0</v>
      </c>
      <c r="M3900" s="99">
        <v>0</v>
      </c>
      <c r="N3900" s="99">
        <v>0</v>
      </c>
      <c r="O3900" s="99">
        <v>0</v>
      </c>
      <c r="P3900" s="99">
        <v>0</v>
      </c>
      <c r="Q3900" s="99">
        <v>0</v>
      </c>
      <c r="R3900" s="99">
        <v>0</v>
      </c>
      <c r="S3900" s="99">
        <v>0</v>
      </c>
      <c r="T3900" s="99">
        <v>0</v>
      </c>
      <c r="U3900" s="99">
        <v>0</v>
      </c>
      <c r="V3900" s="99">
        <v>0</v>
      </c>
      <c r="W3900" s="99">
        <v>0</v>
      </c>
      <c r="X3900" s="99">
        <v>0</v>
      </c>
      <c r="Y3900" s="99">
        <v>0</v>
      </c>
      <c r="Z3900" s="99">
        <v>0</v>
      </c>
      <c r="AA3900" s="99">
        <v>0</v>
      </c>
      <c r="AB3900" s="99">
        <v>0</v>
      </c>
      <c r="AC3900" s="99">
        <v>0</v>
      </c>
      <c r="AD3900" s="99">
        <v>0</v>
      </c>
    </row>
    <row r="3901" spans="4:30" hidden="1" outlineLevel="1" x14ac:dyDescent="0.2">
      <c r="D3901" s="86"/>
      <c r="F3901" s="91" t="s">
        <v>201</v>
      </c>
      <c r="G3901" s="86" t="s">
        <v>681</v>
      </c>
      <c r="H3901" s="92">
        <v>0</v>
      </c>
      <c r="I3901" s="99">
        <v>0</v>
      </c>
      <c r="J3901" s="99">
        <v>0</v>
      </c>
      <c r="K3901" s="99">
        <v>0</v>
      </c>
      <c r="L3901" s="99">
        <v>0</v>
      </c>
      <c r="M3901" s="99">
        <v>0</v>
      </c>
      <c r="N3901" s="99">
        <v>0</v>
      </c>
      <c r="O3901" s="99">
        <v>0</v>
      </c>
      <c r="P3901" s="99">
        <v>0</v>
      </c>
      <c r="Q3901" s="99">
        <v>0</v>
      </c>
      <c r="R3901" s="99">
        <v>0</v>
      </c>
      <c r="S3901" s="99">
        <v>0</v>
      </c>
      <c r="T3901" s="99">
        <v>0</v>
      </c>
      <c r="U3901" s="99">
        <v>0</v>
      </c>
      <c r="V3901" s="99">
        <v>0</v>
      </c>
      <c r="W3901" s="99">
        <v>0</v>
      </c>
      <c r="X3901" s="99">
        <v>0</v>
      </c>
      <c r="Y3901" s="99">
        <v>0</v>
      </c>
      <c r="Z3901" s="99">
        <v>0</v>
      </c>
      <c r="AA3901" s="99">
        <v>0</v>
      </c>
      <c r="AB3901" s="99">
        <v>0</v>
      </c>
      <c r="AC3901" s="99">
        <v>0</v>
      </c>
      <c r="AD3901" s="99">
        <v>0</v>
      </c>
    </row>
    <row r="3902" spans="4:30" collapsed="1" x14ac:dyDescent="0.2">
      <c r="D3902" s="86" t="s">
        <v>264</v>
      </c>
      <c r="E3902" s="104">
        <v>3635884</v>
      </c>
      <c r="F3902" s="102" t="s">
        <v>201</v>
      </c>
      <c r="G3902" s="86" t="s">
        <v>679</v>
      </c>
      <c r="H3902" s="92">
        <v>3635883.9999999986</v>
      </c>
      <c r="I3902" s="99">
        <v>1790974.613674396</v>
      </c>
      <c r="J3902" s="99">
        <v>88534.274707361939</v>
      </c>
      <c r="K3902" s="99">
        <v>324295.97428425966</v>
      </c>
      <c r="L3902" s="99">
        <v>10207.685890774712</v>
      </c>
      <c r="M3902" s="99">
        <v>957.24411995285345</v>
      </c>
      <c r="N3902" s="99">
        <v>335460.90429498721</v>
      </c>
      <c r="O3902" s="99">
        <v>246515.38818523264</v>
      </c>
      <c r="P3902" s="99">
        <v>45932.998785448683</v>
      </c>
      <c r="Q3902" s="99">
        <v>20756.266878684823</v>
      </c>
      <c r="R3902" s="99">
        <v>933.38611999305112</v>
      </c>
      <c r="S3902" s="99">
        <v>314138.03996935918</v>
      </c>
      <c r="T3902" s="99">
        <v>8611.4139187309665</v>
      </c>
      <c r="U3902" s="99">
        <v>140924.32155145847</v>
      </c>
      <c r="V3902" s="99">
        <v>744788.9991536343</v>
      </c>
      <c r="W3902" s="99">
        <v>134496.54891770374</v>
      </c>
      <c r="X3902" s="99">
        <v>1028821.2835415276</v>
      </c>
      <c r="Y3902" s="99">
        <v>75704.484540938851</v>
      </c>
      <c r="Z3902" s="99">
        <v>1268.0211783518928</v>
      </c>
      <c r="AA3902" s="99">
        <v>76972.505719290741</v>
      </c>
      <c r="AB3902" s="99">
        <v>982.37809307639418</v>
      </c>
      <c r="AC3902" s="99">
        <v>0</v>
      </c>
      <c r="AD3902" s="99">
        <v>0</v>
      </c>
    </row>
    <row r="3903" spans="4:30" hidden="1" outlineLevel="1" x14ac:dyDescent="0.2">
      <c r="D3903" s="86"/>
      <c r="F3903" s="91" t="s">
        <v>201</v>
      </c>
      <c r="G3903" s="86" t="s">
        <v>687</v>
      </c>
      <c r="H3903" s="92">
        <v>-3110203.0000000005</v>
      </c>
      <c r="I3903" s="99">
        <v>-1532033.0946680224</v>
      </c>
      <c r="J3903" s="99">
        <v>-75733.870166831839</v>
      </c>
      <c r="K3903" s="99">
        <v>-277408.82605353399</v>
      </c>
      <c r="L3903" s="99">
        <v>-8731.8449324965222</v>
      </c>
      <c r="M3903" s="99">
        <v>-818.844477329234</v>
      </c>
      <c r="N3903" s="99">
        <v>-286959.51546335977</v>
      </c>
      <c r="O3903" s="99">
        <v>-210873.86172932773</v>
      </c>
      <c r="P3903" s="99">
        <v>-39291.944028329519</v>
      </c>
      <c r="Q3903" s="99">
        <v>-17755.297890385438</v>
      </c>
      <c r="R3903" s="99">
        <v>-798.43589909929676</v>
      </c>
      <c r="S3903" s="99">
        <v>-268719.53954714193</v>
      </c>
      <c r="T3903" s="99">
        <v>-7366.3641096027286</v>
      </c>
      <c r="U3903" s="99">
        <v>-120549.29355895589</v>
      </c>
      <c r="V3903" s="99">
        <v>-637106.40370667248</v>
      </c>
      <c r="W3903" s="99">
        <v>-115050.85693973981</v>
      </c>
      <c r="X3903" s="99">
        <v>-880072.91831497091</v>
      </c>
      <c r="Y3903" s="99">
        <v>-64759.02832232316</v>
      </c>
      <c r="Z3903" s="99">
        <v>-1084.6889705429523</v>
      </c>
      <c r="AA3903" s="99">
        <v>-65843.717292866117</v>
      </c>
      <c r="AB3903" s="99">
        <v>-840.34454680635588</v>
      </c>
      <c r="AC3903" s="99">
        <v>0</v>
      </c>
      <c r="AD3903" s="99">
        <v>0</v>
      </c>
    </row>
    <row r="3904" spans="4:30" hidden="1" outlineLevel="1" x14ac:dyDescent="0.2">
      <c r="D3904" s="86"/>
      <c r="F3904" s="91" t="s">
        <v>201</v>
      </c>
      <c r="G3904" s="86" t="s">
        <v>686</v>
      </c>
      <c r="H3904" s="92">
        <v>0</v>
      </c>
      <c r="I3904" s="99">
        <v>0</v>
      </c>
      <c r="J3904" s="99">
        <v>0</v>
      </c>
      <c r="K3904" s="99">
        <v>0</v>
      </c>
      <c r="L3904" s="99">
        <v>0</v>
      </c>
      <c r="M3904" s="99">
        <v>0</v>
      </c>
      <c r="N3904" s="99">
        <v>0</v>
      </c>
      <c r="O3904" s="99">
        <v>0</v>
      </c>
      <c r="P3904" s="99">
        <v>0</v>
      </c>
      <c r="Q3904" s="99">
        <v>0</v>
      </c>
      <c r="R3904" s="99">
        <v>0</v>
      </c>
      <c r="S3904" s="99">
        <v>0</v>
      </c>
      <c r="T3904" s="99">
        <v>0</v>
      </c>
      <c r="U3904" s="99">
        <v>0</v>
      </c>
      <c r="V3904" s="99">
        <v>0</v>
      </c>
      <c r="W3904" s="99">
        <v>0</v>
      </c>
      <c r="X3904" s="99">
        <v>0</v>
      </c>
      <c r="Y3904" s="99">
        <v>0</v>
      </c>
      <c r="Z3904" s="99">
        <v>0</v>
      </c>
      <c r="AA3904" s="99">
        <v>0</v>
      </c>
      <c r="AB3904" s="99">
        <v>0</v>
      </c>
      <c r="AC3904" s="99">
        <v>0</v>
      </c>
      <c r="AD3904" s="99">
        <v>0</v>
      </c>
    </row>
    <row r="3905" spans="4:30" hidden="1" outlineLevel="1" x14ac:dyDescent="0.2">
      <c r="D3905" s="86"/>
      <c r="F3905" s="91" t="s">
        <v>201</v>
      </c>
      <c r="G3905" s="86" t="s">
        <v>685</v>
      </c>
      <c r="H3905" s="92">
        <v>0</v>
      </c>
      <c r="I3905" s="99">
        <v>0</v>
      </c>
      <c r="J3905" s="99">
        <v>0</v>
      </c>
      <c r="K3905" s="99">
        <v>0</v>
      </c>
      <c r="L3905" s="99">
        <v>0</v>
      </c>
      <c r="M3905" s="99">
        <v>0</v>
      </c>
      <c r="N3905" s="99">
        <v>0</v>
      </c>
      <c r="O3905" s="99">
        <v>0</v>
      </c>
      <c r="P3905" s="99">
        <v>0</v>
      </c>
      <c r="Q3905" s="99">
        <v>0</v>
      </c>
      <c r="R3905" s="99">
        <v>0</v>
      </c>
      <c r="S3905" s="99">
        <v>0</v>
      </c>
      <c r="T3905" s="99">
        <v>0</v>
      </c>
      <c r="U3905" s="99">
        <v>0</v>
      </c>
      <c r="V3905" s="99">
        <v>0</v>
      </c>
      <c r="W3905" s="99">
        <v>0</v>
      </c>
      <c r="X3905" s="99">
        <v>0</v>
      </c>
      <c r="Y3905" s="99">
        <v>0</v>
      </c>
      <c r="Z3905" s="99">
        <v>0</v>
      </c>
      <c r="AA3905" s="99">
        <v>0</v>
      </c>
      <c r="AB3905" s="99">
        <v>0</v>
      </c>
      <c r="AC3905" s="99">
        <v>0</v>
      </c>
      <c r="AD3905" s="99">
        <v>0</v>
      </c>
    </row>
    <row r="3906" spans="4:30" hidden="1" outlineLevel="1" x14ac:dyDescent="0.2">
      <c r="D3906" s="86"/>
      <c r="F3906" s="91" t="s">
        <v>201</v>
      </c>
      <c r="G3906" s="86" t="s">
        <v>684</v>
      </c>
      <c r="H3906" s="92">
        <v>0</v>
      </c>
      <c r="I3906" s="99">
        <v>0</v>
      </c>
      <c r="J3906" s="99">
        <v>0</v>
      </c>
      <c r="K3906" s="99">
        <v>0</v>
      </c>
      <c r="L3906" s="99">
        <v>0</v>
      </c>
      <c r="M3906" s="99">
        <v>0</v>
      </c>
      <c r="N3906" s="99">
        <v>0</v>
      </c>
      <c r="O3906" s="99">
        <v>0</v>
      </c>
      <c r="P3906" s="99">
        <v>0</v>
      </c>
      <c r="Q3906" s="99">
        <v>0</v>
      </c>
      <c r="R3906" s="99">
        <v>0</v>
      </c>
      <c r="S3906" s="99">
        <v>0</v>
      </c>
      <c r="T3906" s="99">
        <v>0</v>
      </c>
      <c r="U3906" s="99">
        <v>0</v>
      </c>
      <c r="V3906" s="99">
        <v>0</v>
      </c>
      <c r="W3906" s="99">
        <v>0</v>
      </c>
      <c r="X3906" s="99">
        <v>0</v>
      </c>
      <c r="Y3906" s="99">
        <v>0</v>
      </c>
      <c r="Z3906" s="99">
        <v>0</v>
      </c>
      <c r="AA3906" s="99">
        <v>0</v>
      </c>
      <c r="AB3906" s="99">
        <v>0</v>
      </c>
      <c r="AC3906" s="99">
        <v>0</v>
      </c>
      <c r="AD3906" s="99">
        <v>0</v>
      </c>
    </row>
    <row r="3907" spans="4:30" hidden="1" outlineLevel="1" x14ac:dyDescent="0.2">
      <c r="D3907" s="86"/>
      <c r="F3907" s="91" t="s">
        <v>201</v>
      </c>
      <c r="G3907" s="86" t="s">
        <v>683</v>
      </c>
      <c r="H3907" s="92">
        <v>0</v>
      </c>
      <c r="I3907" s="99">
        <v>0</v>
      </c>
      <c r="J3907" s="99">
        <v>0</v>
      </c>
      <c r="K3907" s="99">
        <v>0</v>
      </c>
      <c r="L3907" s="99">
        <v>0</v>
      </c>
      <c r="M3907" s="99">
        <v>0</v>
      </c>
      <c r="N3907" s="99">
        <v>0</v>
      </c>
      <c r="O3907" s="99">
        <v>0</v>
      </c>
      <c r="P3907" s="99">
        <v>0</v>
      </c>
      <c r="Q3907" s="99">
        <v>0</v>
      </c>
      <c r="R3907" s="99">
        <v>0</v>
      </c>
      <c r="S3907" s="99">
        <v>0</v>
      </c>
      <c r="T3907" s="99">
        <v>0</v>
      </c>
      <c r="U3907" s="99">
        <v>0</v>
      </c>
      <c r="V3907" s="99">
        <v>0</v>
      </c>
      <c r="W3907" s="99">
        <v>0</v>
      </c>
      <c r="X3907" s="99">
        <v>0</v>
      </c>
      <c r="Y3907" s="99">
        <v>0</v>
      </c>
      <c r="Z3907" s="99">
        <v>0</v>
      </c>
      <c r="AA3907" s="99">
        <v>0</v>
      </c>
      <c r="AB3907" s="99">
        <v>0</v>
      </c>
      <c r="AC3907" s="99">
        <v>0</v>
      </c>
      <c r="AD3907" s="99">
        <v>0</v>
      </c>
    </row>
    <row r="3908" spans="4:30" hidden="1" outlineLevel="1" x14ac:dyDescent="0.2">
      <c r="D3908" s="86"/>
      <c r="F3908" s="91" t="s">
        <v>201</v>
      </c>
      <c r="G3908" s="86" t="s">
        <v>682</v>
      </c>
      <c r="H3908" s="92">
        <v>0</v>
      </c>
      <c r="I3908" s="99">
        <v>0</v>
      </c>
      <c r="J3908" s="99">
        <v>0</v>
      </c>
      <c r="K3908" s="99">
        <v>0</v>
      </c>
      <c r="L3908" s="99">
        <v>0</v>
      </c>
      <c r="M3908" s="99">
        <v>0</v>
      </c>
      <c r="N3908" s="99">
        <v>0</v>
      </c>
      <c r="O3908" s="99">
        <v>0</v>
      </c>
      <c r="P3908" s="99">
        <v>0</v>
      </c>
      <c r="Q3908" s="99">
        <v>0</v>
      </c>
      <c r="R3908" s="99">
        <v>0</v>
      </c>
      <c r="S3908" s="99">
        <v>0</v>
      </c>
      <c r="T3908" s="99">
        <v>0</v>
      </c>
      <c r="U3908" s="99">
        <v>0</v>
      </c>
      <c r="V3908" s="99">
        <v>0</v>
      </c>
      <c r="W3908" s="99">
        <v>0</v>
      </c>
      <c r="X3908" s="99">
        <v>0</v>
      </c>
      <c r="Y3908" s="99">
        <v>0</v>
      </c>
      <c r="Z3908" s="99">
        <v>0</v>
      </c>
      <c r="AA3908" s="99">
        <v>0</v>
      </c>
      <c r="AB3908" s="99">
        <v>0</v>
      </c>
      <c r="AC3908" s="99">
        <v>0</v>
      </c>
      <c r="AD3908" s="99">
        <v>0</v>
      </c>
    </row>
    <row r="3909" spans="4:30" hidden="1" outlineLevel="1" x14ac:dyDescent="0.2">
      <c r="D3909" s="86"/>
      <c r="F3909" s="91" t="s">
        <v>201</v>
      </c>
      <c r="G3909" s="86" t="s">
        <v>681</v>
      </c>
      <c r="H3909" s="92">
        <v>0</v>
      </c>
      <c r="I3909" s="99">
        <v>0</v>
      </c>
      <c r="J3909" s="99">
        <v>0</v>
      </c>
      <c r="K3909" s="99">
        <v>0</v>
      </c>
      <c r="L3909" s="99">
        <v>0</v>
      </c>
      <c r="M3909" s="99">
        <v>0</v>
      </c>
      <c r="N3909" s="99">
        <v>0</v>
      </c>
      <c r="O3909" s="99">
        <v>0</v>
      </c>
      <c r="P3909" s="99">
        <v>0</v>
      </c>
      <c r="Q3909" s="99">
        <v>0</v>
      </c>
      <c r="R3909" s="99">
        <v>0</v>
      </c>
      <c r="S3909" s="99">
        <v>0</v>
      </c>
      <c r="T3909" s="99">
        <v>0</v>
      </c>
      <c r="U3909" s="99">
        <v>0</v>
      </c>
      <c r="V3909" s="99">
        <v>0</v>
      </c>
      <c r="W3909" s="99">
        <v>0</v>
      </c>
      <c r="X3909" s="99">
        <v>0</v>
      </c>
      <c r="Y3909" s="99">
        <v>0</v>
      </c>
      <c r="Z3909" s="99">
        <v>0</v>
      </c>
      <c r="AA3909" s="99">
        <v>0</v>
      </c>
      <c r="AB3909" s="99">
        <v>0</v>
      </c>
      <c r="AC3909" s="99">
        <v>0</v>
      </c>
      <c r="AD3909" s="99">
        <v>0</v>
      </c>
    </row>
    <row r="3910" spans="4:30" collapsed="1" x14ac:dyDescent="0.2">
      <c r="D3910" s="86" t="s">
        <v>263</v>
      </c>
      <c r="E3910" s="104">
        <v>-3110203</v>
      </c>
      <c r="F3910" s="102" t="s">
        <v>201</v>
      </c>
      <c r="G3910" s="86" t="s">
        <v>679</v>
      </c>
      <c r="H3910" s="92">
        <v>-3110203.0000000005</v>
      </c>
      <c r="I3910" s="99">
        <v>-1532033.0946680224</v>
      </c>
      <c r="J3910" s="99">
        <v>-75733.870166831839</v>
      </c>
      <c r="K3910" s="99">
        <v>-277408.82605353399</v>
      </c>
      <c r="L3910" s="99">
        <v>-8731.8449324965222</v>
      </c>
      <c r="M3910" s="99">
        <v>-818.844477329234</v>
      </c>
      <c r="N3910" s="99">
        <v>-286959.51546335977</v>
      </c>
      <c r="O3910" s="99">
        <v>-210873.86172932773</v>
      </c>
      <c r="P3910" s="99">
        <v>-39291.944028329519</v>
      </c>
      <c r="Q3910" s="99">
        <v>-17755.297890385438</v>
      </c>
      <c r="R3910" s="99">
        <v>-798.43589909929676</v>
      </c>
      <c r="S3910" s="99">
        <v>-268719.53954714193</v>
      </c>
      <c r="T3910" s="99">
        <v>-7366.3641096027286</v>
      </c>
      <c r="U3910" s="99">
        <v>-120549.29355895589</v>
      </c>
      <c r="V3910" s="99">
        <v>-637106.40370667248</v>
      </c>
      <c r="W3910" s="99">
        <v>-115050.85693973981</v>
      </c>
      <c r="X3910" s="99">
        <v>-880072.91831497091</v>
      </c>
      <c r="Y3910" s="99">
        <v>-64759.02832232316</v>
      </c>
      <c r="Z3910" s="99">
        <v>-1084.6889705429523</v>
      </c>
      <c r="AA3910" s="99">
        <v>-65843.717292866117</v>
      </c>
      <c r="AB3910" s="99">
        <v>-840.34454680635588</v>
      </c>
      <c r="AC3910" s="99">
        <v>0</v>
      </c>
      <c r="AD3910" s="99">
        <v>0</v>
      </c>
    </row>
    <row r="3911" spans="4:30" hidden="1" outlineLevel="1" x14ac:dyDescent="0.2">
      <c r="D3911" s="86"/>
      <c r="F3911" s="91" t="s">
        <v>201</v>
      </c>
      <c r="G3911" s="86" t="s">
        <v>687</v>
      </c>
      <c r="H3911" s="92">
        <v>-1758078.9999999998</v>
      </c>
      <c r="I3911" s="99">
        <v>-865999.81127947662</v>
      </c>
      <c r="J3911" s="99">
        <v>-42809.465082836577</v>
      </c>
      <c r="K3911" s="99">
        <v>-156808.61715436933</v>
      </c>
      <c r="L3911" s="99">
        <v>-4935.778535059786</v>
      </c>
      <c r="M3911" s="99">
        <v>-462.86151735385198</v>
      </c>
      <c r="N3911" s="99">
        <v>-162207.25720678299</v>
      </c>
      <c r="O3911" s="99">
        <v>-119198.94230544913</v>
      </c>
      <c r="P3911" s="99">
        <v>-22210.235687310935</v>
      </c>
      <c r="Q3911" s="99">
        <v>-10036.391952496651</v>
      </c>
      <c r="R3911" s="99">
        <v>-451.32532733477291</v>
      </c>
      <c r="S3911" s="99">
        <v>-151896.8952725915</v>
      </c>
      <c r="T3911" s="99">
        <v>-4163.9243636014289</v>
      </c>
      <c r="U3911" s="99">
        <v>-68141.912753230456</v>
      </c>
      <c r="V3911" s="99">
        <v>-360131.92358255165</v>
      </c>
      <c r="W3911" s="99">
        <v>-65033.856477458488</v>
      </c>
      <c r="X3911" s="99">
        <v>-497471.61717684206</v>
      </c>
      <c r="Y3911" s="99">
        <v>-36605.806037059825</v>
      </c>
      <c r="Z3911" s="99">
        <v>-613.13325871114625</v>
      </c>
      <c r="AA3911" s="99">
        <v>-37218.939295770972</v>
      </c>
      <c r="AB3911" s="99">
        <v>-475.01468569889852</v>
      </c>
      <c r="AC3911" s="99">
        <v>0</v>
      </c>
      <c r="AD3911" s="99">
        <v>0</v>
      </c>
    </row>
    <row r="3912" spans="4:30" hidden="1" outlineLevel="1" x14ac:dyDescent="0.2">
      <c r="D3912" s="86"/>
      <c r="F3912" s="91" t="s">
        <v>201</v>
      </c>
      <c r="G3912" s="86" t="s">
        <v>686</v>
      </c>
      <c r="H3912" s="92">
        <v>0</v>
      </c>
      <c r="I3912" s="99">
        <v>0</v>
      </c>
      <c r="J3912" s="99">
        <v>0</v>
      </c>
      <c r="K3912" s="99">
        <v>0</v>
      </c>
      <c r="L3912" s="99">
        <v>0</v>
      </c>
      <c r="M3912" s="99">
        <v>0</v>
      </c>
      <c r="N3912" s="99">
        <v>0</v>
      </c>
      <c r="O3912" s="99">
        <v>0</v>
      </c>
      <c r="P3912" s="99">
        <v>0</v>
      </c>
      <c r="Q3912" s="99">
        <v>0</v>
      </c>
      <c r="R3912" s="99">
        <v>0</v>
      </c>
      <c r="S3912" s="99">
        <v>0</v>
      </c>
      <c r="T3912" s="99">
        <v>0</v>
      </c>
      <c r="U3912" s="99">
        <v>0</v>
      </c>
      <c r="V3912" s="99">
        <v>0</v>
      </c>
      <c r="W3912" s="99">
        <v>0</v>
      </c>
      <c r="X3912" s="99">
        <v>0</v>
      </c>
      <c r="Y3912" s="99">
        <v>0</v>
      </c>
      <c r="Z3912" s="99">
        <v>0</v>
      </c>
      <c r="AA3912" s="99">
        <v>0</v>
      </c>
      <c r="AB3912" s="99">
        <v>0</v>
      </c>
      <c r="AC3912" s="99">
        <v>0</v>
      </c>
      <c r="AD3912" s="99">
        <v>0</v>
      </c>
    </row>
    <row r="3913" spans="4:30" hidden="1" outlineLevel="1" x14ac:dyDescent="0.2">
      <c r="D3913" s="86"/>
      <c r="F3913" s="91" t="s">
        <v>201</v>
      </c>
      <c r="G3913" s="86" t="s">
        <v>685</v>
      </c>
      <c r="H3913" s="92">
        <v>0</v>
      </c>
      <c r="I3913" s="99">
        <v>0</v>
      </c>
      <c r="J3913" s="99">
        <v>0</v>
      </c>
      <c r="K3913" s="99">
        <v>0</v>
      </c>
      <c r="L3913" s="99">
        <v>0</v>
      </c>
      <c r="M3913" s="99">
        <v>0</v>
      </c>
      <c r="N3913" s="99">
        <v>0</v>
      </c>
      <c r="O3913" s="99">
        <v>0</v>
      </c>
      <c r="P3913" s="99">
        <v>0</v>
      </c>
      <c r="Q3913" s="99">
        <v>0</v>
      </c>
      <c r="R3913" s="99">
        <v>0</v>
      </c>
      <c r="S3913" s="99">
        <v>0</v>
      </c>
      <c r="T3913" s="99">
        <v>0</v>
      </c>
      <c r="U3913" s="99">
        <v>0</v>
      </c>
      <c r="V3913" s="99">
        <v>0</v>
      </c>
      <c r="W3913" s="99">
        <v>0</v>
      </c>
      <c r="X3913" s="99">
        <v>0</v>
      </c>
      <c r="Y3913" s="99">
        <v>0</v>
      </c>
      <c r="Z3913" s="99">
        <v>0</v>
      </c>
      <c r="AA3913" s="99">
        <v>0</v>
      </c>
      <c r="AB3913" s="99">
        <v>0</v>
      </c>
      <c r="AC3913" s="99">
        <v>0</v>
      </c>
      <c r="AD3913" s="99">
        <v>0</v>
      </c>
    </row>
    <row r="3914" spans="4:30" hidden="1" outlineLevel="1" x14ac:dyDescent="0.2">
      <c r="D3914" s="86"/>
      <c r="F3914" s="91" t="s">
        <v>201</v>
      </c>
      <c r="G3914" s="86" t="s">
        <v>684</v>
      </c>
      <c r="H3914" s="92">
        <v>0</v>
      </c>
      <c r="I3914" s="99">
        <v>0</v>
      </c>
      <c r="J3914" s="99">
        <v>0</v>
      </c>
      <c r="K3914" s="99">
        <v>0</v>
      </c>
      <c r="L3914" s="99">
        <v>0</v>
      </c>
      <c r="M3914" s="99">
        <v>0</v>
      </c>
      <c r="N3914" s="99">
        <v>0</v>
      </c>
      <c r="O3914" s="99">
        <v>0</v>
      </c>
      <c r="P3914" s="99">
        <v>0</v>
      </c>
      <c r="Q3914" s="99">
        <v>0</v>
      </c>
      <c r="R3914" s="99">
        <v>0</v>
      </c>
      <c r="S3914" s="99">
        <v>0</v>
      </c>
      <c r="T3914" s="99">
        <v>0</v>
      </c>
      <c r="U3914" s="99">
        <v>0</v>
      </c>
      <c r="V3914" s="99">
        <v>0</v>
      </c>
      <c r="W3914" s="99">
        <v>0</v>
      </c>
      <c r="X3914" s="99">
        <v>0</v>
      </c>
      <c r="Y3914" s="99">
        <v>0</v>
      </c>
      <c r="Z3914" s="99">
        <v>0</v>
      </c>
      <c r="AA3914" s="99">
        <v>0</v>
      </c>
      <c r="AB3914" s="99">
        <v>0</v>
      </c>
      <c r="AC3914" s="99">
        <v>0</v>
      </c>
      <c r="AD3914" s="99">
        <v>0</v>
      </c>
    </row>
    <row r="3915" spans="4:30" hidden="1" outlineLevel="1" x14ac:dyDescent="0.2">
      <c r="D3915" s="86"/>
      <c r="F3915" s="91" t="s">
        <v>201</v>
      </c>
      <c r="G3915" s="86" t="s">
        <v>683</v>
      </c>
      <c r="H3915" s="92">
        <v>0</v>
      </c>
      <c r="I3915" s="99">
        <v>0</v>
      </c>
      <c r="J3915" s="99">
        <v>0</v>
      </c>
      <c r="K3915" s="99">
        <v>0</v>
      </c>
      <c r="L3915" s="99">
        <v>0</v>
      </c>
      <c r="M3915" s="99">
        <v>0</v>
      </c>
      <c r="N3915" s="99">
        <v>0</v>
      </c>
      <c r="O3915" s="99">
        <v>0</v>
      </c>
      <c r="P3915" s="99">
        <v>0</v>
      </c>
      <c r="Q3915" s="99">
        <v>0</v>
      </c>
      <c r="R3915" s="99">
        <v>0</v>
      </c>
      <c r="S3915" s="99">
        <v>0</v>
      </c>
      <c r="T3915" s="99">
        <v>0</v>
      </c>
      <c r="U3915" s="99">
        <v>0</v>
      </c>
      <c r="V3915" s="99">
        <v>0</v>
      </c>
      <c r="W3915" s="99">
        <v>0</v>
      </c>
      <c r="X3915" s="99">
        <v>0</v>
      </c>
      <c r="Y3915" s="99">
        <v>0</v>
      </c>
      <c r="Z3915" s="99">
        <v>0</v>
      </c>
      <c r="AA3915" s="99">
        <v>0</v>
      </c>
      <c r="AB3915" s="99">
        <v>0</v>
      </c>
      <c r="AC3915" s="99">
        <v>0</v>
      </c>
      <c r="AD3915" s="99">
        <v>0</v>
      </c>
    </row>
    <row r="3916" spans="4:30" hidden="1" outlineLevel="1" x14ac:dyDescent="0.2">
      <c r="D3916" s="86"/>
      <c r="F3916" s="91" t="s">
        <v>201</v>
      </c>
      <c r="G3916" s="86" t="s">
        <v>682</v>
      </c>
      <c r="H3916" s="92">
        <v>0</v>
      </c>
      <c r="I3916" s="99">
        <v>0</v>
      </c>
      <c r="J3916" s="99">
        <v>0</v>
      </c>
      <c r="K3916" s="99">
        <v>0</v>
      </c>
      <c r="L3916" s="99">
        <v>0</v>
      </c>
      <c r="M3916" s="99">
        <v>0</v>
      </c>
      <c r="N3916" s="99">
        <v>0</v>
      </c>
      <c r="O3916" s="99">
        <v>0</v>
      </c>
      <c r="P3916" s="99">
        <v>0</v>
      </c>
      <c r="Q3916" s="99">
        <v>0</v>
      </c>
      <c r="R3916" s="99">
        <v>0</v>
      </c>
      <c r="S3916" s="99">
        <v>0</v>
      </c>
      <c r="T3916" s="99">
        <v>0</v>
      </c>
      <c r="U3916" s="99">
        <v>0</v>
      </c>
      <c r="V3916" s="99">
        <v>0</v>
      </c>
      <c r="W3916" s="99">
        <v>0</v>
      </c>
      <c r="X3916" s="99">
        <v>0</v>
      </c>
      <c r="Y3916" s="99">
        <v>0</v>
      </c>
      <c r="Z3916" s="99">
        <v>0</v>
      </c>
      <c r="AA3916" s="99">
        <v>0</v>
      </c>
      <c r="AB3916" s="99">
        <v>0</v>
      </c>
      <c r="AC3916" s="99">
        <v>0</v>
      </c>
      <c r="AD3916" s="99">
        <v>0</v>
      </c>
    </row>
    <row r="3917" spans="4:30" hidden="1" outlineLevel="1" x14ac:dyDescent="0.2">
      <c r="D3917" s="86"/>
      <c r="F3917" s="91" t="s">
        <v>201</v>
      </c>
      <c r="G3917" s="86" t="s">
        <v>681</v>
      </c>
      <c r="H3917" s="92">
        <v>0</v>
      </c>
      <c r="I3917" s="99">
        <v>0</v>
      </c>
      <c r="J3917" s="99">
        <v>0</v>
      </c>
      <c r="K3917" s="99">
        <v>0</v>
      </c>
      <c r="L3917" s="99">
        <v>0</v>
      </c>
      <c r="M3917" s="99">
        <v>0</v>
      </c>
      <c r="N3917" s="99">
        <v>0</v>
      </c>
      <c r="O3917" s="99">
        <v>0</v>
      </c>
      <c r="P3917" s="99">
        <v>0</v>
      </c>
      <c r="Q3917" s="99">
        <v>0</v>
      </c>
      <c r="R3917" s="99">
        <v>0</v>
      </c>
      <c r="S3917" s="99">
        <v>0</v>
      </c>
      <c r="T3917" s="99">
        <v>0</v>
      </c>
      <c r="U3917" s="99">
        <v>0</v>
      </c>
      <c r="V3917" s="99">
        <v>0</v>
      </c>
      <c r="W3917" s="99">
        <v>0</v>
      </c>
      <c r="X3917" s="99">
        <v>0</v>
      </c>
      <c r="Y3917" s="99">
        <v>0</v>
      </c>
      <c r="Z3917" s="99">
        <v>0</v>
      </c>
      <c r="AA3917" s="99">
        <v>0</v>
      </c>
      <c r="AB3917" s="99">
        <v>0</v>
      </c>
      <c r="AC3917" s="99">
        <v>0</v>
      </c>
      <c r="AD3917" s="99">
        <v>0</v>
      </c>
    </row>
    <row r="3918" spans="4:30" collapsed="1" x14ac:dyDescent="0.2">
      <c r="D3918" s="86" t="s">
        <v>262</v>
      </c>
      <c r="E3918" s="104">
        <v>-1758079</v>
      </c>
      <c r="F3918" s="102" t="s">
        <v>201</v>
      </c>
      <c r="G3918" s="86" t="s">
        <v>679</v>
      </c>
      <c r="H3918" s="92">
        <v>-1758078.9999999998</v>
      </c>
      <c r="I3918" s="99">
        <v>-865999.81127947662</v>
      </c>
      <c r="J3918" s="99">
        <v>-42809.465082836577</v>
      </c>
      <c r="K3918" s="99">
        <v>-156808.61715436933</v>
      </c>
      <c r="L3918" s="99">
        <v>-4935.778535059786</v>
      </c>
      <c r="M3918" s="99">
        <v>-462.86151735385198</v>
      </c>
      <c r="N3918" s="99">
        <v>-162207.25720678299</v>
      </c>
      <c r="O3918" s="99">
        <v>-119198.94230544913</v>
      </c>
      <c r="P3918" s="99">
        <v>-22210.235687310935</v>
      </c>
      <c r="Q3918" s="99">
        <v>-10036.391952496651</v>
      </c>
      <c r="R3918" s="99">
        <v>-451.32532733477291</v>
      </c>
      <c r="S3918" s="99">
        <v>-151896.8952725915</v>
      </c>
      <c r="T3918" s="99">
        <v>-4163.9243636014289</v>
      </c>
      <c r="U3918" s="99">
        <v>-68141.912753230456</v>
      </c>
      <c r="V3918" s="99">
        <v>-360131.92358255165</v>
      </c>
      <c r="W3918" s="99">
        <v>-65033.856477458488</v>
      </c>
      <c r="X3918" s="99">
        <v>-497471.61717684206</v>
      </c>
      <c r="Y3918" s="99">
        <v>-36605.806037059825</v>
      </c>
      <c r="Z3918" s="99">
        <v>-613.13325871114625</v>
      </c>
      <c r="AA3918" s="99">
        <v>-37218.939295770972</v>
      </c>
      <c r="AB3918" s="99">
        <v>-475.01468569889852</v>
      </c>
      <c r="AC3918" s="99">
        <v>0</v>
      </c>
      <c r="AD3918" s="99">
        <v>0</v>
      </c>
    </row>
    <row r="3919" spans="4:30" hidden="1" outlineLevel="1" x14ac:dyDescent="0.2">
      <c r="D3919" s="86"/>
      <c r="F3919" s="91" t="s">
        <v>201</v>
      </c>
      <c r="G3919" s="86" t="s">
        <v>687</v>
      </c>
      <c r="H3919" s="92">
        <v>-702375.99999999988</v>
      </c>
      <c r="I3919" s="99">
        <v>-345978.47050515574</v>
      </c>
      <c r="J3919" s="99">
        <v>-17102.952055637103</v>
      </c>
      <c r="K3919" s="99">
        <v>-62647.133196185903</v>
      </c>
      <c r="L3919" s="99">
        <v>-1971.9093307758937</v>
      </c>
      <c r="M3919" s="99">
        <v>-184.91934726080518</v>
      </c>
      <c r="N3919" s="99">
        <v>-64803.961874222601</v>
      </c>
      <c r="O3919" s="99">
        <v>-47621.566664940619</v>
      </c>
      <c r="P3919" s="99">
        <v>-8873.2852739329155</v>
      </c>
      <c r="Q3919" s="99">
        <v>-4009.6723947142241</v>
      </c>
      <c r="R3919" s="99">
        <v>-180.31048554250887</v>
      </c>
      <c r="S3919" s="99">
        <v>-60684.834819130272</v>
      </c>
      <c r="T3919" s="99">
        <v>-1663.5432985712914</v>
      </c>
      <c r="U3919" s="99">
        <v>-27223.602643546161</v>
      </c>
      <c r="V3919" s="99">
        <v>-143877.5049120195</v>
      </c>
      <c r="W3919" s="99">
        <v>-25981.892723371013</v>
      </c>
      <c r="X3919" s="99">
        <v>-198746.54357750798</v>
      </c>
      <c r="Y3919" s="99">
        <v>-14624.50755687653</v>
      </c>
      <c r="Z3919" s="99">
        <v>-244.95491142349127</v>
      </c>
      <c r="AA3919" s="99">
        <v>-14869.46246830002</v>
      </c>
      <c r="AB3919" s="99">
        <v>-189.77470004615807</v>
      </c>
      <c r="AC3919" s="99">
        <v>0</v>
      </c>
      <c r="AD3919" s="99">
        <v>0</v>
      </c>
    </row>
    <row r="3920" spans="4:30" hidden="1" outlineLevel="1" x14ac:dyDescent="0.2">
      <c r="D3920" s="86"/>
      <c r="F3920" s="91" t="s">
        <v>201</v>
      </c>
      <c r="G3920" s="86" t="s">
        <v>686</v>
      </c>
      <c r="H3920" s="92">
        <v>0</v>
      </c>
      <c r="I3920" s="99">
        <v>0</v>
      </c>
      <c r="J3920" s="99">
        <v>0</v>
      </c>
      <c r="K3920" s="99">
        <v>0</v>
      </c>
      <c r="L3920" s="99">
        <v>0</v>
      </c>
      <c r="M3920" s="99">
        <v>0</v>
      </c>
      <c r="N3920" s="99">
        <v>0</v>
      </c>
      <c r="O3920" s="99">
        <v>0</v>
      </c>
      <c r="P3920" s="99">
        <v>0</v>
      </c>
      <c r="Q3920" s="99">
        <v>0</v>
      </c>
      <c r="R3920" s="99">
        <v>0</v>
      </c>
      <c r="S3920" s="99">
        <v>0</v>
      </c>
      <c r="T3920" s="99">
        <v>0</v>
      </c>
      <c r="U3920" s="99">
        <v>0</v>
      </c>
      <c r="V3920" s="99">
        <v>0</v>
      </c>
      <c r="W3920" s="99">
        <v>0</v>
      </c>
      <c r="X3920" s="99">
        <v>0</v>
      </c>
      <c r="Y3920" s="99">
        <v>0</v>
      </c>
      <c r="Z3920" s="99">
        <v>0</v>
      </c>
      <c r="AA3920" s="99">
        <v>0</v>
      </c>
      <c r="AB3920" s="99">
        <v>0</v>
      </c>
      <c r="AC3920" s="99">
        <v>0</v>
      </c>
      <c r="AD3920" s="99">
        <v>0</v>
      </c>
    </row>
    <row r="3921" spans="4:30" hidden="1" outlineLevel="1" x14ac:dyDescent="0.2">
      <c r="D3921" s="86"/>
      <c r="F3921" s="91" t="s">
        <v>201</v>
      </c>
      <c r="G3921" s="86" t="s">
        <v>685</v>
      </c>
      <c r="H3921" s="92">
        <v>0</v>
      </c>
      <c r="I3921" s="99">
        <v>0</v>
      </c>
      <c r="J3921" s="99">
        <v>0</v>
      </c>
      <c r="K3921" s="99">
        <v>0</v>
      </c>
      <c r="L3921" s="99">
        <v>0</v>
      </c>
      <c r="M3921" s="99">
        <v>0</v>
      </c>
      <c r="N3921" s="99">
        <v>0</v>
      </c>
      <c r="O3921" s="99">
        <v>0</v>
      </c>
      <c r="P3921" s="99">
        <v>0</v>
      </c>
      <c r="Q3921" s="99">
        <v>0</v>
      </c>
      <c r="R3921" s="99">
        <v>0</v>
      </c>
      <c r="S3921" s="99">
        <v>0</v>
      </c>
      <c r="T3921" s="99">
        <v>0</v>
      </c>
      <c r="U3921" s="99">
        <v>0</v>
      </c>
      <c r="V3921" s="99">
        <v>0</v>
      </c>
      <c r="W3921" s="99">
        <v>0</v>
      </c>
      <c r="X3921" s="99">
        <v>0</v>
      </c>
      <c r="Y3921" s="99">
        <v>0</v>
      </c>
      <c r="Z3921" s="99">
        <v>0</v>
      </c>
      <c r="AA3921" s="99">
        <v>0</v>
      </c>
      <c r="AB3921" s="99">
        <v>0</v>
      </c>
      <c r="AC3921" s="99">
        <v>0</v>
      </c>
      <c r="AD3921" s="99">
        <v>0</v>
      </c>
    </row>
    <row r="3922" spans="4:30" hidden="1" outlineLevel="1" x14ac:dyDescent="0.2">
      <c r="D3922" s="86"/>
      <c r="F3922" s="91" t="s">
        <v>201</v>
      </c>
      <c r="G3922" s="86" t="s">
        <v>684</v>
      </c>
      <c r="H3922" s="92">
        <v>0</v>
      </c>
      <c r="I3922" s="99">
        <v>0</v>
      </c>
      <c r="J3922" s="99">
        <v>0</v>
      </c>
      <c r="K3922" s="99">
        <v>0</v>
      </c>
      <c r="L3922" s="99">
        <v>0</v>
      </c>
      <c r="M3922" s="99">
        <v>0</v>
      </c>
      <c r="N3922" s="99">
        <v>0</v>
      </c>
      <c r="O3922" s="99">
        <v>0</v>
      </c>
      <c r="P3922" s="99">
        <v>0</v>
      </c>
      <c r="Q3922" s="99">
        <v>0</v>
      </c>
      <c r="R3922" s="99">
        <v>0</v>
      </c>
      <c r="S3922" s="99">
        <v>0</v>
      </c>
      <c r="T3922" s="99">
        <v>0</v>
      </c>
      <c r="U3922" s="99">
        <v>0</v>
      </c>
      <c r="V3922" s="99">
        <v>0</v>
      </c>
      <c r="W3922" s="99">
        <v>0</v>
      </c>
      <c r="X3922" s="99">
        <v>0</v>
      </c>
      <c r="Y3922" s="99">
        <v>0</v>
      </c>
      <c r="Z3922" s="99">
        <v>0</v>
      </c>
      <c r="AA3922" s="99">
        <v>0</v>
      </c>
      <c r="AB3922" s="99">
        <v>0</v>
      </c>
      <c r="AC3922" s="99">
        <v>0</v>
      </c>
      <c r="AD3922" s="99">
        <v>0</v>
      </c>
    </row>
    <row r="3923" spans="4:30" hidden="1" outlineLevel="1" x14ac:dyDescent="0.2">
      <c r="D3923" s="86"/>
      <c r="F3923" s="91" t="s">
        <v>201</v>
      </c>
      <c r="G3923" s="86" t="s">
        <v>683</v>
      </c>
      <c r="H3923" s="92">
        <v>0</v>
      </c>
      <c r="I3923" s="99">
        <v>0</v>
      </c>
      <c r="J3923" s="99">
        <v>0</v>
      </c>
      <c r="K3923" s="99">
        <v>0</v>
      </c>
      <c r="L3923" s="99">
        <v>0</v>
      </c>
      <c r="M3923" s="99">
        <v>0</v>
      </c>
      <c r="N3923" s="99">
        <v>0</v>
      </c>
      <c r="O3923" s="99">
        <v>0</v>
      </c>
      <c r="P3923" s="99">
        <v>0</v>
      </c>
      <c r="Q3923" s="99">
        <v>0</v>
      </c>
      <c r="R3923" s="99">
        <v>0</v>
      </c>
      <c r="S3923" s="99">
        <v>0</v>
      </c>
      <c r="T3923" s="99">
        <v>0</v>
      </c>
      <c r="U3923" s="99">
        <v>0</v>
      </c>
      <c r="V3923" s="99">
        <v>0</v>
      </c>
      <c r="W3923" s="99">
        <v>0</v>
      </c>
      <c r="X3923" s="99">
        <v>0</v>
      </c>
      <c r="Y3923" s="99">
        <v>0</v>
      </c>
      <c r="Z3923" s="99">
        <v>0</v>
      </c>
      <c r="AA3923" s="99">
        <v>0</v>
      </c>
      <c r="AB3923" s="99">
        <v>0</v>
      </c>
      <c r="AC3923" s="99">
        <v>0</v>
      </c>
      <c r="AD3923" s="99">
        <v>0</v>
      </c>
    </row>
    <row r="3924" spans="4:30" hidden="1" outlineLevel="1" x14ac:dyDescent="0.2">
      <c r="D3924" s="86"/>
      <c r="F3924" s="91" t="s">
        <v>201</v>
      </c>
      <c r="G3924" s="86" t="s">
        <v>682</v>
      </c>
      <c r="H3924" s="92">
        <v>0</v>
      </c>
      <c r="I3924" s="99">
        <v>0</v>
      </c>
      <c r="J3924" s="99">
        <v>0</v>
      </c>
      <c r="K3924" s="99">
        <v>0</v>
      </c>
      <c r="L3924" s="99">
        <v>0</v>
      </c>
      <c r="M3924" s="99">
        <v>0</v>
      </c>
      <c r="N3924" s="99">
        <v>0</v>
      </c>
      <c r="O3924" s="99">
        <v>0</v>
      </c>
      <c r="P3924" s="99">
        <v>0</v>
      </c>
      <c r="Q3924" s="99">
        <v>0</v>
      </c>
      <c r="R3924" s="99">
        <v>0</v>
      </c>
      <c r="S3924" s="99">
        <v>0</v>
      </c>
      <c r="T3924" s="99">
        <v>0</v>
      </c>
      <c r="U3924" s="99">
        <v>0</v>
      </c>
      <c r="V3924" s="99">
        <v>0</v>
      </c>
      <c r="W3924" s="99">
        <v>0</v>
      </c>
      <c r="X3924" s="99">
        <v>0</v>
      </c>
      <c r="Y3924" s="99">
        <v>0</v>
      </c>
      <c r="Z3924" s="99">
        <v>0</v>
      </c>
      <c r="AA3924" s="99">
        <v>0</v>
      </c>
      <c r="AB3924" s="99">
        <v>0</v>
      </c>
      <c r="AC3924" s="99">
        <v>0</v>
      </c>
      <c r="AD3924" s="99">
        <v>0</v>
      </c>
    </row>
    <row r="3925" spans="4:30" hidden="1" outlineLevel="1" x14ac:dyDescent="0.2">
      <c r="D3925" s="86"/>
      <c r="F3925" s="91" t="s">
        <v>201</v>
      </c>
      <c r="G3925" s="86" t="s">
        <v>681</v>
      </c>
      <c r="H3925" s="92">
        <v>0</v>
      </c>
      <c r="I3925" s="99">
        <v>0</v>
      </c>
      <c r="J3925" s="99">
        <v>0</v>
      </c>
      <c r="K3925" s="99">
        <v>0</v>
      </c>
      <c r="L3925" s="99">
        <v>0</v>
      </c>
      <c r="M3925" s="99">
        <v>0</v>
      </c>
      <c r="N3925" s="99">
        <v>0</v>
      </c>
      <c r="O3925" s="99">
        <v>0</v>
      </c>
      <c r="P3925" s="99">
        <v>0</v>
      </c>
      <c r="Q3925" s="99">
        <v>0</v>
      </c>
      <c r="R3925" s="99">
        <v>0</v>
      </c>
      <c r="S3925" s="99">
        <v>0</v>
      </c>
      <c r="T3925" s="99">
        <v>0</v>
      </c>
      <c r="U3925" s="99">
        <v>0</v>
      </c>
      <c r="V3925" s="99">
        <v>0</v>
      </c>
      <c r="W3925" s="99">
        <v>0</v>
      </c>
      <c r="X3925" s="99">
        <v>0</v>
      </c>
      <c r="Y3925" s="99">
        <v>0</v>
      </c>
      <c r="Z3925" s="99">
        <v>0</v>
      </c>
      <c r="AA3925" s="99">
        <v>0</v>
      </c>
      <c r="AB3925" s="99">
        <v>0</v>
      </c>
      <c r="AC3925" s="99">
        <v>0</v>
      </c>
      <c r="AD3925" s="99">
        <v>0</v>
      </c>
    </row>
    <row r="3926" spans="4:30" collapsed="1" x14ac:dyDescent="0.2">
      <c r="D3926" s="86" t="s">
        <v>261</v>
      </c>
      <c r="E3926" s="104">
        <v>-702376</v>
      </c>
      <c r="F3926" s="102" t="s">
        <v>201</v>
      </c>
      <c r="G3926" s="86" t="s">
        <v>679</v>
      </c>
      <c r="H3926" s="92">
        <v>-702375.99999999988</v>
      </c>
      <c r="I3926" s="99">
        <v>-345978.47050515574</v>
      </c>
      <c r="J3926" s="99">
        <v>-17102.952055637103</v>
      </c>
      <c r="K3926" s="99">
        <v>-62647.133196185903</v>
      </c>
      <c r="L3926" s="99">
        <v>-1971.9093307758937</v>
      </c>
      <c r="M3926" s="99">
        <v>-184.91934726080518</v>
      </c>
      <c r="N3926" s="99">
        <v>-64803.961874222601</v>
      </c>
      <c r="O3926" s="99">
        <v>-47621.566664940619</v>
      </c>
      <c r="P3926" s="99">
        <v>-8873.2852739329155</v>
      </c>
      <c r="Q3926" s="99">
        <v>-4009.6723947142241</v>
      </c>
      <c r="R3926" s="99">
        <v>-180.31048554250887</v>
      </c>
      <c r="S3926" s="99">
        <v>-60684.834819130272</v>
      </c>
      <c r="T3926" s="99">
        <v>-1663.5432985712914</v>
      </c>
      <c r="U3926" s="99">
        <v>-27223.602643546161</v>
      </c>
      <c r="V3926" s="99">
        <v>-143877.5049120195</v>
      </c>
      <c r="W3926" s="99">
        <v>-25981.892723371013</v>
      </c>
      <c r="X3926" s="99">
        <v>-198746.54357750798</v>
      </c>
      <c r="Y3926" s="99">
        <v>-14624.50755687653</v>
      </c>
      <c r="Z3926" s="99">
        <v>-244.95491142349127</v>
      </c>
      <c r="AA3926" s="99">
        <v>-14869.46246830002</v>
      </c>
      <c r="AB3926" s="99">
        <v>-189.77470004615807</v>
      </c>
      <c r="AC3926" s="99">
        <v>0</v>
      </c>
      <c r="AD3926" s="99">
        <v>0</v>
      </c>
    </row>
    <row r="3927" spans="4:30" hidden="1" outlineLevel="1" x14ac:dyDescent="0.2">
      <c r="D3927" s="86"/>
      <c r="F3927" s="91" t="s">
        <v>199</v>
      </c>
      <c r="G3927" s="86" t="s">
        <v>687</v>
      </c>
      <c r="H3927" s="92">
        <v>0</v>
      </c>
      <c r="I3927" s="99">
        <v>0</v>
      </c>
      <c r="J3927" s="99">
        <v>0</v>
      </c>
      <c r="K3927" s="99">
        <v>0</v>
      </c>
      <c r="L3927" s="99">
        <v>0</v>
      </c>
      <c r="M3927" s="99">
        <v>0</v>
      </c>
      <c r="N3927" s="99">
        <v>0</v>
      </c>
      <c r="O3927" s="99">
        <v>0</v>
      </c>
      <c r="P3927" s="99">
        <v>0</v>
      </c>
      <c r="Q3927" s="99">
        <v>0</v>
      </c>
      <c r="R3927" s="99">
        <v>0</v>
      </c>
      <c r="S3927" s="99">
        <v>0</v>
      </c>
      <c r="T3927" s="99">
        <v>0</v>
      </c>
      <c r="U3927" s="99">
        <v>0</v>
      </c>
      <c r="V3927" s="99">
        <v>0</v>
      </c>
      <c r="W3927" s="99">
        <v>0</v>
      </c>
      <c r="X3927" s="99">
        <v>0</v>
      </c>
      <c r="Y3927" s="99">
        <v>0</v>
      </c>
      <c r="Z3927" s="99">
        <v>0</v>
      </c>
      <c r="AA3927" s="99">
        <v>0</v>
      </c>
      <c r="AB3927" s="99">
        <v>0</v>
      </c>
      <c r="AC3927" s="99">
        <v>0</v>
      </c>
      <c r="AD3927" s="99">
        <v>0</v>
      </c>
    </row>
    <row r="3928" spans="4:30" hidden="1" outlineLevel="1" x14ac:dyDescent="0.2">
      <c r="D3928" s="86"/>
      <c r="F3928" s="91" t="s">
        <v>199</v>
      </c>
      <c r="G3928" s="86" t="s">
        <v>686</v>
      </c>
      <c r="H3928" s="92">
        <v>0</v>
      </c>
      <c r="I3928" s="99">
        <v>0</v>
      </c>
      <c r="J3928" s="99">
        <v>0</v>
      </c>
      <c r="K3928" s="99">
        <v>0</v>
      </c>
      <c r="L3928" s="99">
        <v>0</v>
      </c>
      <c r="M3928" s="99">
        <v>0</v>
      </c>
      <c r="N3928" s="99">
        <v>0</v>
      </c>
      <c r="O3928" s="99">
        <v>0</v>
      </c>
      <c r="P3928" s="99">
        <v>0</v>
      </c>
      <c r="Q3928" s="99">
        <v>0</v>
      </c>
      <c r="R3928" s="99">
        <v>0</v>
      </c>
      <c r="S3928" s="99">
        <v>0</v>
      </c>
      <c r="T3928" s="99">
        <v>0</v>
      </c>
      <c r="U3928" s="99">
        <v>0</v>
      </c>
      <c r="V3928" s="99">
        <v>0</v>
      </c>
      <c r="W3928" s="99">
        <v>0</v>
      </c>
      <c r="X3928" s="99">
        <v>0</v>
      </c>
      <c r="Y3928" s="99">
        <v>0</v>
      </c>
      <c r="Z3928" s="99">
        <v>0</v>
      </c>
      <c r="AA3928" s="99">
        <v>0</v>
      </c>
      <c r="AB3928" s="99">
        <v>0</v>
      </c>
      <c r="AC3928" s="99">
        <v>0</v>
      </c>
      <c r="AD3928" s="99">
        <v>0</v>
      </c>
    </row>
    <row r="3929" spans="4:30" hidden="1" outlineLevel="1" x14ac:dyDescent="0.2">
      <c r="D3929" s="86"/>
      <c r="F3929" s="91" t="s">
        <v>199</v>
      </c>
      <c r="G3929" s="86" t="s">
        <v>685</v>
      </c>
      <c r="H3929" s="92">
        <v>0</v>
      </c>
      <c r="I3929" s="99">
        <v>0</v>
      </c>
      <c r="J3929" s="99">
        <v>0</v>
      </c>
      <c r="K3929" s="99">
        <v>0</v>
      </c>
      <c r="L3929" s="99">
        <v>0</v>
      </c>
      <c r="M3929" s="99">
        <v>0</v>
      </c>
      <c r="N3929" s="99">
        <v>0</v>
      </c>
      <c r="O3929" s="99">
        <v>0</v>
      </c>
      <c r="P3929" s="99">
        <v>0</v>
      </c>
      <c r="Q3929" s="99">
        <v>0</v>
      </c>
      <c r="R3929" s="99">
        <v>0</v>
      </c>
      <c r="S3929" s="99">
        <v>0</v>
      </c>
      <c r="T3929" s="99">
        <v>0</v>
      </c>
      <c r="U3929" s="99">
        <v>0</v>
      </c>
      <c r="V3929" s="99">
        <v>0</v>
      </c>
      <c r="W3929" s="99">
        <v>0</v>
      </c>
      <c r="X3929" s="99">
        <v>0</v>
      </c>
      <c r="Y3929" s="99">
        <v>0</v>
      </c>
      <c r="Z3929" s="99">
        <v>0</v>
      </c>
      <c r="AA3929" s="99">
        <v>0</v>
      </c>
      <c r="AB3929" s="99">
        <v>0</v>
      </c>
      <c r="AC3929" s="99">
        <v>0</v>
      </c>
      <c r="AD3929" s="99">
        <v>0</v>
      </c>
    </row>
    <row r="3930" spans="4:30" hidden="1" outlineLevel="1" x14ac:dyDescent="0.2">
      <c r="D3930" s="86"/>
      <c r="F3930" s="91" t="s">
        <v>199</v>
      </c>
      <c r="G3930" s="86" t="s">
        <v>684</v>
      </c>
      <c r="H3930" s="92">
        <v>0</v>
      </c>
      <c r="I3930" s="99">
        <v>0</v>
      </c>
      <c r="J3930" s="99">
        <v>0</v>
      </c>
      <c r="K3930" s="99">
        <v>0</v>
      </c>
      <c r="L3930" s="99">
        <v>0</v>
      </c>
      <c r="M3930" s="99">
        <v>0</v>
      </c>
      <c r="N3930" s="99">
        <v>0</v>
      </c>
      <c r="O3930" s="99">
        <v>0</v>
      </c>
      <c r="P3930" s="99">
        <v>0</v>
      </c>
      <c r="Q3930" s="99">
        <v>0</v>
      </c>
      <c r="R3930" s="99">
        <v>0</v>
      </c>
      <c r="S3930" s="99">
        <v>0</v>
      </c>
      <c r="T3930" s="99">
        <v>0</v>
      </c>
      <c r="U3930" s="99">
        <v>0</v>
      </c>
      <c r="V3930" s="99">
        <v>0</v>
      </c>
      <c r="W3930" s="99">
        <v>0</v>
      </c>
      <c r="X3930" s="99">
        <v>0</v>
      </c>
      <c r="Y3930" s="99">
        <v>0</v>
      </c>
      <c r="Z3930" s="99">
        <v>0</v>
      </c>
      <c r="AA3930" s="99">
        <v>0</v>
      </c>
      <c r="AB3930" s="99">
        <v>0</v>
      </c>
      <c r="AC3930" s="99">
        <v>0</v>
      </c>
      <c r="AD3930" s="99">
        <v>0</v>
      </c>
    </row>
    <row r="3931" spans="4:30" hidden="1" outlineLevel="1" x14ac:dyDescent="0.2">
      <c r="D3931" s="86"/>
      <c r="F3931" s="91" t="s">
        <v>199</v>
      </c>
      <c r="G3931" s="86" t="s">
        <v>683</v>
      </c>
      <c r="H3931" s="92">
        <v>0</v>
      </c>
      <c r="I3931" s="99">
        <v>0</v>
      </c>
      <c r="J3931" s="99">
        <v>0</v>
      </c>
      <c r="K3931" s="99">
        <v>0</v>
      </c>
      <c r="L3931" s="99">
        <v>0</v>
      </c>
      <c r="M3931" s="99">
        <v>0</v>
      </c>
      <c r="N3931" s="99">
        <v>0</v>
      </c>
      <c r="O3931" s="99">
        <v>0</v>
      </c>
      <c r="P3931" s="99">
        <v>0</v>
      </c>
      <c r="Q3931" s="99">
        <v>0</v>
      </c>
      <c r="R3931" s="99">
        <v>0</v>
      </c>
      <c r="S3931" s="99">
        <v>0</v>
      </c>
      <c r="T3931" s="99">
        <v>0</v>
      </c>
      <c r="U3931" s="99">
        <v>0</v>
      </c>
      <c r="V3931" s="99">
        <v>0</v>
      </c>
      <c r="W3931" s="99">
        <v>0</v>
      </c>
      <c r="X3931" s="99">
        <v>0</v>
      </c>
      <c r="Y3931" s="99">
        <v>0</v>
      </c>
      <c r="Z3931" s="99">
        <v>0</v>
      </c>
      <c r="AA3931" s="99">
        <v>0</v>
      </c>
      <c r="AB3931" s="99">
        <v>0</v>
      </c>
      <c r="AC3931" s="99">
        <v>0</v>
      </c>
      <c r="AD3931" s="99">
        <v>0</v>
      </c>
    </row>
    <row r="3932" spans="4:30" hidden="1" outlineLevel="1" x14ac:dyDescent="0.2">
      <c r="D3932" s="86"/>
      <c r="F3932" s="91" t="s">
        <v>199</v>
      </c>
      <c r="G3932" s="86" t="s">
        <v>682</v>
      </c>
      <c r="H3932" s="92">
        <v>30134.999999999993</v>
      </c>
      <c r="I3932" s="99">
        <v>11307.468319250429</v>
      </c>
      <c r="J3932" s="99">
        <v>732.79701362662536</v>
      </c>
      <c r="K3932" s="99">
        <v>2458.6134186476406</v>
      </c>
      <c r="L3932" s="99">
        <v>78.140316070942902</v>
      </c>
      <c r="M3932" s="99">
        <v>7.2036236650391139</v>
      </c>
      <c r="N3932" s="99">
        <v>2543.9573583836227</v>
      </c>
      <c r="O3932" s="99">
        <v>2241.5521594504162</v>
      </c>
      <c r="P3932" s="99">
        <v>415.54063916453424</v>
      </c>
      <c r="Q3932" s="99">
        <v>188.8110302885492</v>
      </c>
      <c r="R3932" s="99">
        <v>8.748396369338181</v>
      </c>
      <c r="S3932" s="99">
        <v>2854.6522252728378</v>
      </c>
      <c r="T3932" s="99">
        <v>85.900526482981121</v>
      </c>
      <c r="U3932" s="99">
        <v>1508.284559213686</v>
      </c>
      <c r="V3932" s="99">
        <v>8563.4135193445563</v>
      </c>
      <c r="W3932" s="99">
        <v>1624.6799684248385</v>
      </c>
      <c r="X3932" s="99">
        <v>11782.278573466061</v>
      </c>
      <c r="Y3932" s="99">
        <v>607.30404815445445</v>
      </c>
      <c r="Z3932" s="99">
        <v>9.8859417674859369</v>
      </c>
      <c r="AA3932" s="99">
        <v>617.18998992194042</v>
      </c>
      <c r="AB3932" s="99">
        <v>11.026972812665658</v>
      </c>
      <c r="AC3932" s="99">
        <v>238.44352106126641</v>
      </c>
      <c r="AD3932" s="99">
        <v>47.18602620454547</v>
      </c>
    </row>
    <row r="3933" spans="4:30" hidden="1" outlineLevel="1" x14ac:dyDescent="0.2">
      <c r="D3933" s="86"/>
      <c r="F3933" s="91" t="s">
        <v>199</v>
      </c>
      <c r="G3933" s="86" t="s">
        <v>681</v>
      </c>
      <c r="H3933" s="92">
        <v>0</v>
      </c>
      <c r="I3933" s="99">
        <v>0</v>
      </c>
      <c r="J3933" s="99">
        <v>0</v>
      </c>
      <c r="K3933" s="99">
        <v>0</v>
      </c>
      <c r="L3933" s="99">
        <v>0</v>
      </c>
      <c r="M3933" s="99">
        <v>0</v>
      </c>
      <c r="N3933" s="99">
        <v>0</v>
      </c>
      <c r="O3933" s="99">
        <v>0</v>
      </c>
      <c r="P3933" s="99">
        <v>0</v>
      </c>
      <c r="Q3933" s="99">
        <v>0</v>
      </c>
      <c r="R3933" s="99">
        <v>0</v>
      </c>
      <c r="S3933" s="99">
        <v>0</v>
      </c>
      <c r="T3933" s="99">
        <v>0</v>
      </c>
      <c r="U3933" s="99">
        <v>0</v>
      </c>
      <c r="V3933" s="99">
        <v>0</v>
      </c>
      <c r="W3933" s="99">
        <v>0</v>
      </c>
      <c r="X3933" s="99">
        <v>0</v>
      </c>
      <c r="Y3933" s="99">
        <v>0</v>
      </c>
      <c r="Z3933" s="99">
        <v>0</v>
      </c>
      <c r="AA3933" s="99">
        <v>0</v>
      </c>
      <c r="AB3933" s="99">
        <v>0</v>
      </c>
      <c r="AC3933" s="99">
        <v>0</v>
      </c>
      <c r="AD3933" s="99">
        <v>0</v>
      </c>
    </row>
    <row r="3934" spans="4:30" collapsed="1" x14ac:dyDescent="0.2">
      <c r="D3934" s="86" t="s">
        <v>260</v>
      </c>
      <c r="E3934" s="104">
        <v>30135</v>
      </c>
      <c r="F3934" s="102" t="s">
        <v>199</v>
      </c>
      <c r="G3934" s="86" t="s">
        <v>679</v>
      </c>
      <c r="H3934" s="92">
        <v>30134.999999999993</v>
      </c>
      <c r="I3934" s="99">
        <v>11307.468319250429</v>
      </c>
      <c r="J3934" s="99">
        <v>732.79701362662536</v>
      </c>
      <c r="K3934" s="99">
        <v>2458.6134186476406</v>
      </c>
      <c r="L3934" s="99">
        <v>78.140316070942902</v>
      </c>
      <c r="M3934" s="99">
        <v>7.2036236650391139</v>
      </c>
      <c r="N3934" s="99">
        <v>2543.9573583836227</v>
      </c>
      <c r="O3934" s="99">
        <v>2241.5521594504162</v>
      </c>
      <c r="P3934" s="99">
        <v>415.54063916453424</v>
      </c>
      <c r="Q3934" s="99">
        <v>188.8110302885492</v>
      </c>
      <c r="R3934" s="99">
        <v>8.748396369338181</v>
      </c>
      <c r="S3934" s="99">
        <v>2854.6522252728378</v>
      </c>
      <c r="T3934" s="99">
        <v>85.900526482981121</v>
      </c>
      <c r="U3934" s="99">
        <v>1508.284559213686</v>
      </c>
      <c r="V3934" s="99">
        <v>8563.4135193445563</v>
      </c>
      <c r="W3934" s="99">
        <v>1624.6799684248385</v>
      </c>
      <c r="X3934" s="99">
        <v>11782.278573466061</v>
      </c>
      <c r="Y3934" s="99">
        <v>607.30404815445445</v>
      </c>
      <c r="Z3934" s="99">
        <v>9.8859417674859369</v>
      </c>
      <c r="AA3934" s="99">
        <v>617.18998992194042</v>
      </c>
      <c r="AB3934" s="99">
        <v>11.026972812665658</v>
      </c>
      <c r="AC3934" s="99">
        <v>238.44352106126641</v>
      </c>
      <c r="AD3934" s="99">
        <v>47.18602620454547</v>
      </c>
    </row>
    <row r="3935" spans="4:30" hidden="1" outlineLevel="1" x14ac:dyDescent="0.2">
      <c r="D3935" s="86"/>
      <c r="F3935" s="91" t="s">
        <v>199</v>
      </c>
      <c r="G3935" s="86" t="s">
        <v>687</v>
      </c>
      <c r="H3935" s="92">
        <v>0</v>
      </c>
      <c r="I3935" s="99">
        <v>0</v>
      </c>
      <c r="J3935" s="99">
        <v>0</v>
      </c>
      <c r="K3935" s="99">
        <v>0</v>
      </c>
      <c r="L3935" s="99">
        <v>0</v>
      </c>
      <c r="M3935" s="99">
        <v>0</v>
      </c>
      <c r="N3935" s="99">
        <v>0</v>
      </c>
      <c r="O3935" s="99">
        <v>0</v>
      </c>
      <c r="P3935" s="99">
        <v>0</v>
      </c>
      <c r="Q3935" s="99">
        <v>0</v>
      </c>
      <c r="R3935" s="99">
        <v>0</v>
      </c>
      <c r="S3935" s="99">
        <v>0</v>
      </c>
      <c r="T3935" s="99">
        <v>0</v>
      </c>
      <c r="U3935" s="99">
        <v>0</v>
      </c>
      <c r="V3935" s="99">
        <v>0</v>
      </c>
      <c r="W3935" s="99">
        <v>0</v>
      </c>
      <c r="X3935" s="99">
        <v>0</v>
      </c>
      <c r="Y3935" s="99">
        <v>0</v>
      </c>
      <c r="Z3935" s="99">
        <v>0</v>
      </c>
      <c r="AA3935" s="99">
        <v>0</v>
      </c>
      <c r="AB3935" s="99">
        <v>0</v>
      </c>
      <c r="AC3935" s="99">
        <v>0</v>
      </c>
      <c r="AD3935" s="99">
        <v>0</v>
      </c>
    </row>
    <row r="3936" spans="4:30" hidden="1" outlineLevel="1" x14ac:dyDescent="0.2">
      <c r="D3936" s="86"/>
      <c r="F3936" s="91" t="s">
        <v>199</v>
      </c>
      <c r="G3936" s="86" t="s">
        <v>686</v>
      </c>
      <c r="H3936" s="92">
        <v>0</v>
      </c>
      <c r="I3936" s="99">
        <v>0</v>
      </c>
      <c r="J3936" s="99">
        <v>0</v>
      </c>
      <c r="K3936" s="99">
        <v>0</v>
      </c>
      <c r="L3936" s="99">
        <v>0</v>
      </c>
      <c r="M3936" s="99">
        <v>0</v>
      </c>
      <c r="N3936" s="99">
        <v>0</v>
      </c>
      <c r="O3936" s="99">
        <v>0</v>
      </c>
      <c r="P3936" s="99">
        <v>0</v>
      </c>
      <c r="Q3936" s="99">
        <v>0</v>
      </c>
      <c r="R3936" s="99">
        <v>0</v>
      </c>
      <c r="S3936" s="99">
        <v>0</v>
      </c>
      <c r="T3936" s="99">
        <v>0</v>
      </c>
      <c r="U3936" s="99">
        <v>0</v>
      </c>
      <c r="V3936" s="99">
        <v>0</v>
      </c>
      <c r="W3936" s="99">
        <v>0</v>
      </c>
      <c r="X3936" s="99">
        <v>0</v>
      </c>
      <c r="Y3936" s="99">
        <v>0</v>
      </c>
      <c r="Z3936" s="99">
        <v>0</v>
      </c>
      <c r="AA3936" s="99">
        <v>0</v>
      </c>
      <c r="AB3936" s="99">
        <v>0</v>
      </c>
      <c r="AC3936" s="99">
        <v>0</v>
      </c>
      <c r="AD3936" s="99">
        <v>0</v>
      </c>
    </row>
    <row r="3937" spans="4:30" hidden="1" outlineLevel="1" x14ac:dyDescent="0.2">
      <c r="D3937" s="86"/>
      <c r="F3937" s="91" t="s">
        <v>199</v>
      </c>
      <c r="G3937" s="86" t="s">
        <v>685</v>
      </c>
      <c r="H3937" s="92">
        <v>0</v>
      </c>
      <c r="I3937" s="99">
        <v>0</v>
      </c>
      <c r="J3937" s="99">
        <v>0</v>
      </c>
      <c r="K3937" s="99">
        <v>0</v>
      </c>
      <c r="L3937" s="99">
        <v>0</v>
      </c>
      <c r="M3937" s="99">
        <v>0</v>
      </c>
      <c r="N3937" s="99">
        <v>0</v>
      </c>
      <c r="O3937" s="99">
        <v>0</v>
      </c>
      <c r="P3937" s="99">
        <v>0</v>
      </c>
      <c r="Q3937" s="99">
        <v>0</v>
      </c>
      <c r="R3937" s="99">
        <v>0</v>
      </c>
      <c r="S3937" s="99">
        <v>0</v>
      </c>
      <c r="T3937" s="99">
        <v>0</v>
      </c>
      <c r="U3937" s="99">
        <v>0</v>
      </c>
      <c r="V3937" s="99">
        <v>0</v>
      </c>
      <c r="W3937" s="99">
        <v>0</v>
      </c>
      <c r="X3937" s="99">
        <v>0</v>
      </c>
      <c r="Y3937" s="99">
        <v>0</v>
      </c>
      <c r="Z3937" s="99">
        <v>0</v>
      </c>
      <c r="AA3937" s="99">
        <v>0</v>
      </c>
      <c r="AB3937" s="99">
        <v>0</v>
      </c>
      <c r="AC3937" s="99">
        <v>0</v>
      </c>
      <c r="AD3937" s="99">
        <v>0</v>
      </c>
    </row>
    <row r="3938" spans="4:30" hidden="1" outlineLevel="1" x14ac:dyDescent="0.2">
      <c r="D3938" s="86"/>
      <c r="F3938" s="91" t="s">
        <v>199</v>
      </c>
      <c r="G3938" s="86" t="s">
        <v>684</v>
      </c>
      <c r="H3938" s="92">
        <v>0</v>
      </c>
      <c r="I3938" s="99">
        <v>0</v>
      </c>
      <c r="J3938" s="99">
        <v>0</v>
      </c>
      <c r="K3938" s="99">
        <v>0</v>
      </c>
      <c r="L3938" s="99">
        <v>0</v>
      </c>
      <c r="M3938" s="99">
        <v>0</v>
      </c>
      <c r="N3938" s="99">
        <v>0</v>
      </c>
      <c r="O3938" s="99">
        <v>0</v>
      </c>
      <c r="P3938" s="99">
        <v>0</v>
      </c>
      <c r="Q3938" s="99">
        <v>0</v>
      </c>
      <c r="R3938" s="99">
        <v>0</v>
      </c>
      <c r="S3938" s="99">
        <v>0</v>
      </c>
      <c r="T3938" s="99">
        <v>0</v>
      </c>
      <c r="U3938" s="99">
        <v>0</v>
      </c>
      <c r="V3938" s="99">
        <v>0</v>
      </c>
      <c r="W3938" s="99">
        <v>0</v>
      </c>
      <c r="X3938" s="99">
        <v>0</v>
      </c>
      <c r="Y3938" s="99">
        <v>0</v>
      </c>
      <c r="Z3938" s="99">
        <v>0</v>
      </c>
      <c r="AA3938" s="99">
        <v>0</v>
      </c>
      <c r="AB3938" s="99">
        <v>0</v>
      </c>
      <c r="AC3938" s="99">
        <v>0</v>
      </c>
      <c r="AD3938" s="99">
        <v>0</v>
      </c>
    </row>
    <row r="3939" spans="4:30" hidden="1" outlineLevel="1" x14ac:dyDescent="0.2">
      <c r="D3939" s="86"/>
      <c r="F3939" s="91" t="s">
        <v>199</v>
      </c>
      <c r="G3939" s="86" t="s">
        <v>683</v>
      </c>
      <c r="H3939" s="92">
        <v>0</v>
      </c>
      <c r="I3939" s="99">
        <v>0</v>
      </c>
      <c r="J3939" s="99">
        <v>0</v>
      </c>
      <c r="K3939" s="99">
        <v>0</v>
      </c>
      <c r="L3939" s="99">
        <v>0</v>
      </c>
      <c r="M3939" s="99">
        <v>0</v>
      </c>
      <c r="N3939" s="99">
        <v>0</v>
      </c>
      <c r="O3939" s="99">
        <v>0</v>
      </c>
      <c r="P3939" s="99">
        <v>0</v>
      </c>
      <c r="Q3939" s="99">
        <v>0</v>
      </c>
      <c r="R3939" s="99">
        <v>0</v>
      </c>
      <c r="S3939" s="99">
        <v>0</v>
      </c>
      <c r="T3939" s="99">
        <v>0</v>
      </c>
      <c r="U3939" s="99">
        <v>0</v>
      </c>
      <c r="V3939" s="99">
        <v>0</v>
      </c>
      <c r="W3939" s="99">
        <v>0</v>
      </c>
      <c r="X3939" s="99">
        <v>0</v>
      </c>
      <c r="Y3939" s="99">
        <v>0</v>
      </c>
      <c r="Z3939" s="99">
        <v>0</v>
      </c>
      <c r="AA3939" s="99">
        <v>0</v>
      </c>
      <c r="AB3939" s="99">
        <v>0</v>
      </c>
      <c r="AC3939" s="99">
        <v>0</v>
      </c>
      <c r="AD3939" s="99">
        <v>0</v>
      </c>
    </row>
    <row r="3940" spans="4:30" hidden="1" outlineLevel="1" x14ac:dyDescent="0.2">
      <c r="D3940" s="86"/>
      <c r="F3940" s="91" t="s">
        <v>199</v>
      </c>
      <c r="G3940" s="86" t="s">
        <v>682</v>
      </c>
      <c r="H3940" s="92">
        <v>130388.99999999999</v>
      </c>
      <c r="I3940" s="99">
        <v>48925.484874025031</v>
      </c>
      <c r="J3940" s="99">
        <v>3170.6875662771545</v>
      </c>
      <c r="K3940" s="99">
        <v>10638.000499221742</v>
      </c>
      <c r="L3940" s="99">
        <v>338.09980660939681</v>
      </c>
      <c r="M3940" s="99">
        <v>31.168849711657046</v>
      </c>
      <c r="N3940" s="99">
        <v>11007.269155542795</v>
      </c>
      <c r="O3940" s="99">
        <v>9698.8134899147281</v>
      </c>
      <c r="P3940" s="99">
        <v>1797.9733997021553</v>
      </c>
      <c r="Q3940" s="99">
        <v>816.95309202899091</v>
      </c>
      <c r="R3940" s="99">
        <v>37.852817461477891</v>
      </c>
      <c r="S3940" s="99">
        <v>12351.592799107353</v>
      </c>
      <c r="T3940" s="99">
        <v>371.67691214831348</v>
      </c>
      <c r="U3940" s="99">
        <v>6526.0897757197044</v>
      </c>
      <c r="V3940" s="99">
        <v>37052.428251993275</v>
      </c>
      <c r="W3940" s="99">
        <v>7029.7128389894233</v>
      </c>
      <c r="X3940" s="99">
        <v>50979.907778850713</v>
      </c>
      <c r="Y3940" s="99">
        <v>2627.7009303073228</v>
      </c>
      <c r="Z3940" s="99">
        <v>42.774782184195253</v>
      </c>
      <c r="AA3940" s="99">
        <v>2670.4757124915182</v>
      </c>
      <c r="AB3940" s="99">
        <v>47.711828706509458</v>
      </c>
      <c r="AC3940" s="99">
        <v>1031.7044057626501</v>
      </c>
      <c r="AD3940" s="99">
        <v>204.16587923625283</v>
      </c>
    </row>
    <row r="3941" spans="4:30" hidden="1" outlineLevel="1" x14ac:dyDescent="0.2">
      <c r="D3941" s="86"/>
      <c r="F3941" s="91" t="s">
        <v>199</v>
      </c>
      <c r="G3941" s="86" t="s">
        <v>681</v>
      </c>
      <c r="H3941" s="92">
        <v>0</v>
      </c>
      <c r="I3941" s="99">
        <v>0</v>
      </c>
      <c r="J3941" s="99">
        <v>0</v>
      </c>
      <c r="K3941" s="99">
        <v>0</v>
      </c>
      <c r="L3941" s="99">
        <v>0</v>
      </c>
      <c r="M3941" s="99">
        <v>0</v>
      </c>
      <c r="N3941" s="99">
        <v>0</v>
      </c>
      <c r="O3941" s="99">
        <v>0</v>
      </c>
      <c r="P3941" s="99">
        <v>0</v>
      </c>
      <c r="Q3941" s="99">
        <v>0</v>
      </c>
      <c r="R3941" s="99">
        <v>0</v>
      </c>
      <c r="S3941" s="99">
        <v>0</v>
      </c>
      <c r="T3941" s="99">
        <v>0</v>
      </c>
      <c r="U3941" s="99">
        <v>0</v>
      </c>
      <c r="V3941" s="99">
        <v>0</v>
      </c>
      <c r="W3941" s="99">
        <v>0</v>
      </c>
      <c r="X3941" s="99">
        <v>0</v>
      </c>
      <c r="Y3941" s="99">
        <v>0</v>
      </c>
      <c r="Z3941" s="99">
        <v>0</v>
      </c>
      <c r="AA3941" s="99">
        <v>0</v>
      </c>
      <c r="AB3941" s="99">
        <v>0</v>
      </c>
      <c r="AC3941" s="99">
        <v>0</v>
      </c>
      <c r="AD3941" s="99">
        <v>0</v>
      </c>
    </row>
    <row r="3942" spans="4:30" collapsed="1" x14ac:dyDescent="0.2">
      <c r="D3942" s="86" t="s">
        <v>259</v>
      </c>
      <c r="E3942" s="104">
        <v>130389</v>
      </c>
      <c r="F3942" s="102" t="s">
        <v>199</v>
      </c>
      <c r="G3942" s="86" t="s">
        <v>679</v>
      </c>
      <c r="H3942" s="92">
        <v>130388.99999999999</v>
      </c>
      <c r="I3942" s="99">
        <v>48925.484874025031</v>
      </c>
      <c r="J3942" s="99">
        <v>3170.6875662771545</v>
      </c>
      <c r="K3942" s="99">
        <v>10638.000499221742</v>
      </c>
      <c r="L3942" s="99">
        <v>338.09980660939681</v>
      </c>
      <c r="M3942" s="99">
        <v>31.168849711657046</v>
      </c>
      <c r="N3942" s="99">
        <v>11007.269155542795</v>
      </c>
      <c r="O3942" s="99">
        <v>9698.8134899147281</v>
      </c>
      <c r="P3942" s="99">
        <v>1797.9733997021553</v>
      </c>
      <c r="Q3942" s="99">
        <v>816.95309202899091</v>
      </c>
      <c r="R3942" s="99">
        <v>37.852817461477891</v>
      </c>
      <c r="S3942" s="99">
        <v>12351.592799107353</v>
      </c>
      <c r="T3942" s="99">
        <v>371.67691214831348</v>
      </c>
      <c r="U3942" s="99">
        <v>6526.0897757197044</v>
      </c>
      <c r="V3942" s="99">
        <v>37052.428251993275</v>
      </c>
      <c r="W3942" s="99">
        <v>7029.7128389894233</v>
      </c>
      <c r="X3942" s="99">
        <v>50979.907778850713</v>
      </c>
      <c r="Y3942" s="99">
        <v>2627.7009303073228</v>
      </c>
      <c r="Z3942" s="99">
        <v>42.774782184195253</v>
      </c>
      <c r="AA3942" s="99">
        <v>2670.4757124915182</v>
      </c>
      <c r="AB3942" s="99">
        <v>47.711828706509458</v>
      </c>
      <c r="AC3942" s="99">
        <v>1031.7044057626501</v>
      </c>
      <c r="AD3942" s="99">
        <v>204.16587923625283</v>
      </c>
    </row>
    <row r="3943" spans="4:30" hidden="1" outlineLevel="1" x14ac:dyDescent="0.2">
      <c r="D3943" s="86"/>
      <c r="F3943" s="91" t="s">
        <v>219</v>
      </c>
      <c r="G3943" s="86" t="s">
        <v>687</v>
      </c>
      <c r="H3943" s="92">
        <v>-5665.6402698861339</v>
      </c>
      <c r="I3943" s="99">
        <v>-2790.7980269935515</v>
      </c>
      <c r="J3943" s="99">
        <v>-137.95911862072367</v>
      </c>
      <c r="K3943" s="99">
        <v>-505.33634496228717</v>
      </c>
      <c r="L3943" s="99">
        <v>-15.906193994396336</v>
      </c>
      <c r="M3943" s="99">
        <v>-1.4916319756396521</v>
      </c>
      <c r="N3943" s="99">
        <v>-522.73417093232308</v>
      </c>
      <c r="O3943" s="99">
        <v>-384.13423267872872</v>
      </c>
      <c r="P3943" s="99">
        <v>-71.575398894868215</v>
      </c>
      <c r="Q3943" s="99">
        <v>-32.343590026629158</v>
      </c>
      <c r="R3943" s="99">
        <v>-1.4544550895422963</v>
      </c>
      <c r="S3943" s="99">
        <v>-489.5076766897684</v>
      </c>
      <c r="T3943" s="99">
        <v>-13.418792645370463</v>
      </c>
      <c r="U3943" s="99">
        <v>-219.59625532286665</v>
      </c>
      <c r="V3943" s="99">
        <v>-1160.5723796944626</v>
      </c>
      <c r="W3943" s="99">
        <v>-209.58013613989138</v>
      </c>
      <c r="X3943" s="99">
        <v>-1603.1675638025911</v>
      </c>
      <c r="Y3943" s="99">
        <v>-117.96701331123754</v>
      </c>
      <c r="Z3943" s="99">
        <v>-1.975902380587212</v>
      </c>
      <c r="AA3943" s="99">
        <v>-119.94291569182475</v>
      </c>
      <c r="AB3943" s="99">
        <v>-1.5307971553513722</v>
      </c>
      <c r="AC3943" s="99">
        <v>0</v>
      </c>
      <c r="AD3943" s="99">
        <v>0</v>
      </c>
    </row>
    <row r="3944" spans="4:30" hidden="1" outlineLevel="1" x14ac:dyDescent="0.2">
      <c r="D3944" s="86"/>
      <c r="F3944" s="91" t="s">
        <v>219</v>
      </c>
      <c r="G3944" s="86" t="s">
        <v>686</v>
      </c>
      <c r="H3944" s="92">
        <v>-3002.9140847521799</v>
      </c>
      <c r="I3944" s="99">
        <v>-1479.1843999523746</v>
      </c>
      <c r="J3944" s="99">
        <v>-73.121370346814146</v>
      </c>
      <c r="K3944" s="99">
        <v>-267.83938893722529</v>
      </c>
      <c r="L3944" s="99">
        <v>-8.4306330273830241</v>
      </c>
      <c r="M3944" s="99">
        <v>-0.79059778869530228</v>
      </c>
      <c r="N3944" s="99">
        <v>-277.06061975330363</v>
      </c>
      <c r="O3944" s="99">
        <v>-203.59960089199393</v>
      </c>
      <c r="P3944" s="99">
        <v>-37.936537306396097</v>
      </c>
      <c r="Q3944" s="99">
        <v>-17.142814830417542</v>
      </c>
      <c r="R3944" s="99">
        <v>-0.77089322053160181</v>
      </c>
      <c r="S3944" s="99">
        <v>-259.4498462493392</v>
      </c>
      <c r="T3944" s="99">
        <v>-7.1122555467083632</v>
      </c>
      <c r="U3944" s="99">
        <v>-116.39085022267484</v>
      </c>
      <c r="V3944" s="99">
        <v>-615.12891382863938</v>
      </c>
      <c r="W3944" s="99">
        <v>-111.08208652848475</v>
      </c>
      <c r="X3944" s="99">
        <v>-849.71410612650732</v>
      </c>
      <c r="Y3944" s="99">
        <v>-62.525114361978829</v>
      </c>
      <c r="Z3944" s="99">
        <v>-1.0472717656110471</v>
      </c>
      <c r="AA3944" s="99">
        <v>-63.57238612758988</v>
      </c>
      <c r="AB3944" s="99">
        <v>-0.81135619625133604</v>
      </c>
      <c r="AC3944" s="99">
        <v>0</v>
      </c>
      <c r="AD3944" s="99">
        <v>0</v>
      </c>
    </row>
    <row r="3945" spans="4:30" hidden="1" outlineLevel="1" x14ac:dyDescent="0.2">
      <c r="D3945" s="86"/>
      <c r="F3945" s="91" t="s">
        <v>219</v>
      </c>
      <c r="G3945" s="86" t="s">
        <v>685</v>
      </c>
      <c r="H3945" s="92">
        <v>-659.65007274436618</v>
      </c>
      <c r="I3945" s="99">
        <v>-321.16213714696431</v>
      </c>
      <c r="J3945" s="99">
        <v>-15.499704868667623</v>
      </c>
      <c r="K3945" s="99">
        <v>-56.38716844820361</v>
      </c>
      <c r="L3945" s="99">
        <v>-1.7417465799181646</v>
      </c>
      <c r="M3945" s="99">
        <v>-0.21692532500537423</v>
      </c>
      <c r="N3945" s="99">
        <v>-58.345840353127151</v>
      </c>
      <c r="O3945" s="99">
        <v>-42.601387083632289</v>
      </c>
      <c r="P3945" s="99">
        <v>-7.9195481704682456</v>
      </c>
      <c r="Q3945" s="99">
        <v>-4.7122255258999868</v>
      </c>
      <c r="R3945" s="99">
        <v>0</v>
      </c>
      <c r="S3945" s="99">
        <v>-55.233160780000524</v>
      </c>
      <c r="T3945" s="99">
        <v>-1.4875672881197015</v>
      </c>
      <c r="U3945" s="99">
        <v>-24.352325825119976</v>
      </c>
      <c r="V3945" s="99">
        <v>-169.65493693332525</v>
      </c>
      <c r="W3945" s="99">
        <v>0</v>
      </c>
      <c r="X3945" s="99">
        <v>-195.49483004656491</v>
      </c>
      <c r="Y3945" s="99">
        <v>-12.821769395808436</v>
      </c>
      <c r="Z3945" s="99">
        <v>-0.21373924417052537</v>
      </c>
      <c r="AA3945" s="99">
        <v>-13.035508639978962</v>
      </c>
      <c r="AB3945" s="99">
        <v>-0.17121726703860882</v>
      </c>
      <c r="AC3945" s="99">
        <v>-0.58217531053083638</v>
      </c>
      <c r="AD3945" s="99">
        <v>-0.1254983314932224</v>
      </c>
    </row>
    <row r="3946" spans="4:30" hidden="1" outlineLevel="1" x14ac:dyDescent="0.2">
      <c r="D3946" s="86"/>
      <c r="F3946" s="91" t="s">
        <v>219</v>
      </c>
      <c r="G3946" s="86" t="s">
        <v>684</v>
      </c>
      <c r="H3946" s="92">
        <v>-3026.6838801908248</v>
      </c>
      <c r="I3946" s="99">
        <v>-2022.861926795206</v>
      </c>
      <c r="J3946" s="99">
        <v>-95.352430473344469</v>
      </c>
      <c r="K3946" s="99">
        <v>-346.23052714788844</v>
      </c>
      <c r="L3946" s="99">
        <v>-10.700324876410791</v>
      </c>
      <c r="M3946" s="99">
        <v>0</v>
      </c>
      <c r="N3946" s="99">
        <v>-356.93085202429921</v>
      </c>
      <c r="O3946" s="99">
        <v>-259.61237943916257</v>
      </c>
      <c r="P3946" s="99">
        <v>-48.352823140903979</v>
      </c>
      <c r="Q3946" s="99">
        <v>0</v>
      </c>
      <c r="R3946" s="99">
        <v>0</v>
      </c>
      <c r="S3946" s="99">
        <v>-307.96520258006655</v>
      </c>
      <c r="T3946" s="99">
        <v>-9.2550213400582528</v>
      </c>
      <c r="U3946" s="99">
        <v>-149.26255152617767</v>
      </c>
      <c r="V3946" s="99">
        <v>0</v>
      </c>
      <c r="W3946" s="99">
        <v>0</v>
      </c>
      <c r="X3946" s="99">
        <v>-158.51757286623592</v>
      </c>
      <c r="Y3946" s="99">
        <v>-78.285063047474893</v>
      </c>
      <c r="Z3946" s="99">
        <v>-1.306101299506234</v>
      </c>
      <c r="AA3946" s="99">
        <v>-79.591164346981131</v>
      </c>
      <c r="AB3946" s="99">
        <v>-1.0581609000748269</v>
      </c>
      <c r="AC3946" s="99">
        <v>-3.6251122338136432</v>
      </c>
      <c r="AD3946" s="99">
        <v>-0.78145797080342372</v>
      </c>
    </row>
    <row r="3947" spans="4:30" hidden="1" outlineLevel="1" x14ac:dyDescent="0.2">
      <c r="D3947" s="86"/>
      <c r="F3947" s="91" t="s">
        <v>219</v>
      </c>
      <c r="G3947" s="86" t="s">
        <v>683</v>
      </c>
      <c r="H3947" s="92">
        <v>-1557.4869944801339</v>
      </c>
      <c r="I3947" s="99">
        <v>-1164.5352866268315</v>
      </c>
      <c r="J3947" s="99">
        <v>-56.142617316586943</v>
      </c>
      <c r="K3947" s="99">
        <v>-169.40567317408789</v>
      </c>
      <c r="L3947" s="99">
        <v>0</v>
      </c>
      <c r="M3947" s="99">
        <v>0</v>
      </c>
      <c r="N3947" s="99">
        <v>-169.40567317408789</v>
      </c>
      <c r="O3947" s="99">
        <v>-107.94595431373358</v>
      </c>
      <c r="P3947" s="99">
        <v>0</v>
      </c>
      <c r="Q3947" s="99">
        <v>0</v>
      </c>
      <c r="R3947" s="99">
        <v>0</v>
      </c>
      <c r="S3947" s="99">
        <v>-107.94595431373358</v>
      </c>
      <c r="T3947" s="99">
        <v>-2.9186321484516853</v>
      </c>
      <c r="U3947" s="99">
        <v>0</v>
      </c>
      <c r="V3947" s="99">
        <v>0</v>
      </c>
      <c r="W3947" s="99">
        <v>0</v>
      </c>
      <c r="X3947" s="99">
        <v>-2.9186321484516853</v>
      </c>
      <c r="Y3947" s="99">
        <v>-39.815227599005333</v>
      </c>
      <c r="Z3947" s="99">
        <v>0</v>
      </c>
      <c r="AA3947" s="99">
        <v>-39.815227599005333</v>
      </c>
      <c r="AB3947" s="99">
        <v>-0.41316389760296079</v>
      </c>
      <c r="AC3947" s="99">
        <v>-14.028503415534381</v>
      </c>
      <c r="AD3947" s="99">
        <v>-2.2819359882994297</v>
      </c>
    </row>
    <row r="3948" spans="4:30" hidden="1" outlineLevel="1" x14ac:dyDescent="0.2">
      <c r="D3948" s="86"/>
      <c r="F3948" s="91" t="s">
        <v>219</v>
      </c>
      <c r="G3948" s="86" t="s">
        <v>682</v>
      </c>
      <c r="H3948" s="92">
        <v>-47.87229234432322</v>
      </c>
      <c r="I3948" s="99">
        <v>-17.962980887782642</v>
      </c>
      <c r="J3948" s="99">
        <v>-1.1641172346235549</v>
      </c>
      <c r="K3948" s="99">
        <v>-3.9057395168135329</v>
      </c>
      <c r="L3948" s="99">
        <v>-0.1241332687846689</v>
      </c>
      <c r="M3948" s="99">
        <v>-1.1443636237970388E-2</v>
      </c>
      <c r="N3948" s="99">
        <v>-4.0413164218361723</v>
      </c>
      <c r="O3948" s="99">
        <v>-3.5609172152732493</v>
      </c>
      <c r="P3948" s="99">
        <v>-0.6601255337325872</v>
      </c>
      <c r="Q3948" s="99">
        <v>-0.29994414600319547</v>
      </c>
      <c r="R3948" s="99">
        <v>-1.3897653510435485E-2</v>
      </c>
      <c r="S3948" s="99">
        <v>-4.5348845485194671</v>
      </c>
      <c r="T3948" s="99">
        <v>-0.13646109561388925</v>
      </c>
      <c r="U3948" s="99">
        <v>-2.3960524093946001</v>
      </c>
      <c r="V3948" s="99">
        <v>-13.603790790223739</v>
      </c>
      <c r="W3948" s="99">
        <v>-2.5809575050406406</v>
      </c>
      <c r="X3948" s="99">
        <v>-18.717261800272869</v>
      </c>
      <c r="Y3948" s="99">
        <v>-0.964759812017289</v>
      </c>
      <c r="Z3948" s="99">
        <v>-1.5704751763465814E-2</v>
      </c>
      <c r="AA3948" s="99">
        <v>-0.98046456378075486</v>
      </c>
      <c r="AB3948" s="99">
        <v>-1.7517387295863104E-2</v>
      </c>
      <c r="AC3948" s="99">
        <v>-0.37879004306801856</v>
      </c>
      <c r="AD3948" s="99">
        <v>-7.4959457143882455E-2</v>
      </c>
    </row>
    <row r="3949" spans="4:30" hidden="1" outlineLevel="1" x14ac:dyDescent="0.2">
      <c r="D3949" s="86"/>
      <c r="F3949" s="91" t="s">
        <v>219</v>
      </c>
      <c r="G3949" s="86" t="s">
        <v>681</v>
      </c>
      <c r="H3949" s="92">
        <v>-749.7524056020377</v>
      </c>
      <c r="I3949" s="99">
        <v>-350.61320628381765</v>
      </c>
      <c r="J3949" s="99">
        <v>-91.854854931888781</v>
      </c>
      <c r="K3949" s="99">
        <v>-26.074960459805386</v>
      </c>
      <c r="L3949" s="99">
        <v>-8.4168530600930609</v>
      </c>
      <c r="M3949" s="99">
        <v>-1.3662247558226617</v>
      </c>
      <c r="N3949" s="99">
        <v>-35.858038275721107</v>
      </c>
      <c r="O3949" s="99">
        <v>-7.3996939642336645</v>
      </c>
      <c r="P3949" s="99">
        <v>-2.1911413011537837</v>
      </c>
      <c r="Q3949" s="99">
        <v>-4.7596781070526761</v>
      </c>
      <c r="R3949" s="99">
        <v>-0.83638940581578136</v>
      </c>
      <c r="S3949" s="99">
        <v>-15.186902778255904</v>
      </c>
      <c r="T3949" s="99">
        <v>-5.0929572842478808E-2</v>
      </c>
      <c r="U3949" s="99">
        <v>-1.2999582607092379</v>
      </c>
      <c r="V3949" s="99">
        <v>-6.9996139366434234</v>
      </c>
      <c r="W3949" s="99">
        <v>-1.2545979725144871</v>
      </c>
      <c r="X3949" s="99">
        <v>-9.6050997427096281</v>
      </c>
      <c r="Y3949" s="99">
        <v>-2.0484228618359435</v>
      </c>
      <c r="Z3949" s="99">
        <v>-3.713357567197946E-2</v>
      </c>
      <c r="AA3949" s="99">
        <v>-2.0855564375079227</v>
      </c>
      <c r="AB3949" s="99">
        <v>-3.845222209225873E-2</v>
      </c>
      <c r="AC3949" s="99">
        <v>-217.83646862578146</v>
      </c>
      <c r="AD3949" s="99">
        <v>-26.673826304263031</v>
      </c>
    </row>
    <row r="3950" spans="4:30" collapsed="1" x14ac:dyDescent="0.2">
      <c r="D3950" s="86" t="s">
        <v>258</v>
      </c>
      <c r="E3950" s="104">
        <v>-14710</v>
      </c>
      <c r="F3950" s="102" t="s">
        <v>219</v>
      </c>
      <c r="G3950" s="86" t="s">
        <v>679</v>
      </c>
      <c r="H3950" s="92">
        <v>-14709.999999999998</v>
      </c>
      <c r="I3950" s="99">
        <v>-8147.1179646865294</v>
      </c>
      <c r="J3950" s="99">
        <v>-471.09421379264921</v>
      </c>
      <c r="K3950" s="99">
        <v>-1375.1798026463116</v>
      </c>
      <c r="L3950" s="99">
        <v>-45.319884806986046</v>
      </c>
      <c r="M3950" s="99">
        <v>-3.8768234814009608</v>
      </c>
      <c r="N3950" s="99">
        <v>-1424.3765109346987</v>
      </c>
      <c r="O3950" s="99">
        <v>-1008.8541655867581</v>
      </c>
      <c r="P3950" s="99">
        <v>-168.63557434752289</v>
      </c>
      <c r="Q3950" s="99">
        <v>-59.25825263600256</v>
      </c>
      <c r="R3950" s="99">
        <v>-3.0756353694001151</v>
      </c>
      <c r="S3950" s="99">
        <v>-1239.8236279396835</v>
      </c>
      <c r="T3950" s="99">
        <v>-34.379659637164835</v>
      </c>
      <c r="U3950" s="99">
        <v>-513.29799356694298</v>
      </c>
      <c r="V3950" s="99">
        <v>-1965.9596351832945</v>
      </c>
      <c r="W3950" s="99">
        <v>-324.49777814593125</v>
      </c>
      <c r="X3950" s="99">
        <v>-2838.1350665333334</v>
      </c>
      <c r="Y3950" s="99">
        <v>-314.42737038935826</v>
      </c>
      <c r="Z3950" s="99">
        <v>-4.5958530173104641</v>
      </c>
      <c r="AA3950" s="99">
        <v>-319.02322340666871</v>
      </c>
      <c r="AB3950" s="99">
        <v>-4.0406650257072254</v>
      </c>
      <c r="AC3950" s="99">
        <v>-236.45104962872836</v>
      </c>
      <c r="AD3950" s="99">
        <v>-29.937678052002994</v>
      </c>
    </row>
    <row r="3951" spans="4:30" hidden="1" outlineLevel="1" x14ac:dyDescent="0.2">
      <c r="D3951" s="86"/>
      <c r="F3951" s="91" t="s">
        <v>219</v>
      </c>
      <c r="G3951" s="86" t="s">
        <v>687</v>
      </c>
      <c r="H3951" s="92">
        <v>-19376.797847566384</v>
      </c>
      <c r="I3951" s="99">
        <v>-9544.6810292330792</v>
      </c>
      <c r="J3951" s="99">
        <v>-471.82768855812287</v>
      </c>
      <c r="K3951" s="99">
        <v>-1728.2777823730596</v>
      </c>
      <c r="L3951" s="99">
        <v>-54.400048515573438</v>
      </c>
      <c r="M3951" s="99">
        <v>-5.1014624787529064</v>
      </c>
      <c r="N3951" s="99">
        <v>-1787.7792933673859</v>
      </c>
      <c r="O3951" s="99">
        <v>-1313.7599668140151</v>
      </c>
      <c r="P3951" s="99">
        <v>-244.79175683221789</v>
      </c>
      <c r="Q3951" s="99">
        <v>-110.61683688984951</v>
      </c>
      <c r="R3951" s="99">
        <v>-4.9743155064434657</v>
      </c>
      <c r="S3951" s="99">
        <v>-1674.142876042526</v>
      </c>
      <c r="T3951" s="99">
        <v>-45.893000625149057</v>
      </c>
      <c r="U3951" s="99">
        <v>-751.03113589653958</v>
      </c>
      <c r="V3951" s="99">
        <v>-3969.2206560196278</v>
      </c>
      <c r="W3951" s="99">
        <v>-716.77546356640357</v>
      </c>
      <c r="X3951" s="99">
        <v>-5482.92025610772</v>
      </c>
      <c r="Y3951" s="99">
        <v>-403.45360113358595</v>
      </c>
      <c r="Z3951" s="99">
        <v>-6.7576936006092483</v>
      </c>
      <c r="AA3951" s="99">
        <v>-410.21129473419518</v>
      </c>
      <c r="AB3951" s="99">
        <v>-5.2354095233563687</v>
      </c>
      <c r="AC3951" s="99">
        <v>0</v>
      </c>
      <c r="AD3951" s="99">
        <v>0</v>
      </c>
    </row>
    <row r="3952" spans="4:30" hidden="1" outlineLevel="1" x14ac:dyDescent="0.2">
      <c r="D3952" s="86"/>
      <c r="F3952" s="91" t="s">
        <v>219</v>
      </c>
      <c r="G3952" s="86" t="s">
        <v>686</v>
      </c>
      <c r="H3952" s="92">
        <v>-10270.129482651082</v>
      </c>
      <c r="I3952" s="99">
        <v>-5058.8910929438489</v>
      </c>
      <c r="J3952" s="99">
        <v>-250.0790632751783</v>
      </c>
      <c r="K3952" s="99">
        <v>-916.02527654948108</v>
      </c>
      <c r="L3952" s="99">
        <v>-28.833223451707173</v>
      </c>
      <c r="M3952" s="99">
        <v>-2.7038874338186241</v>
      </c>
      <c r="N3952" s="99">
        <v>-947.56238743500694</v>
      </c>
      <c r="O3952" s="99">
        <v>-696.32170776854673</v>
      </c>
      <c r="P3952" s="99">
        <v>-129.74502075781652</v>
      </c>
      <c r="Q3952" s="99">
        <v>-58.62935902810851</v>
      </c>
      <c r="R3952" s="99">
        <v>-2.6364967390703167</v>
      </c>
      <c r="S3952" s="99">
        <v>-887.33258429354214</v>
      </c>
      <c r="T3952" s="99">
        <v>-24.324300768140791</v>
      </c>
      <c r="U3952" s="99">
        <v>-398.06303765143093</v>
      </c>
      <c r="V3952" s="99">
        <v>-2103.7743389398379</v>
      </c>
      <c r="W3952" s="99">
        <v>-379.9067771013963</v>
      </c>
      <c r="X3952" s="99">
        <v>-2906.0684544608057</v>
      </c>
      <c r="Y3952" s="99">
        <v>-213.83929153207293</v>
      </c>
      <c r="Z3952" s="99">
        <v>-3.5817263940262523</v>
      </c>
      <c r="AA3952" s="99">
        <v>-217.42101792609918</v>
      </c>
      <c r="AB3952" s="99">
        <v>-2.7748823166015271</v>
      </c>
      <c r="AC3952" s="99">
        <v>0</v>
      </c>
      <c r="AD3952" s="99">
        <v>0</v>
      </c>
    </row>
    <row r="3953" spans="4:30" hidden="1" outlineLevel="1" x14ac:dyDescent="0.2">
      <c r="D3953" s="86"/>
      <c r="F3953" s="91" t="s">
        <v>219</v>
      </c>
      <c r="G3953" s="86" t="s">
        <v>685</v>
      </c>
      <c r="H3953" s="92">
        <v>-2256.0391237047124</v>
      </c>
      <c r="I3953" s="99">
        <v>-1098.3919753723064</v>
      </c>
      <c r="J3953" s="99">
        <v>-53.009833598762704</v>
      </c>
      <c r="K3953" s="99">
        <v>-192.84718269617099</v>
      </c>
      <c r="L3953" s="99">
        <v>-5.9568680278112129</v>
      </c>
      <c r="M3953" s="99">
        <v>-0.74189640895277853</v>
      </c>
      <c r="N3953" s="99">
        <v>-199.545947132935</v>
      </c>
      <c r="O3953" s="99">
        <v>-145.69906069275709</v>
      </c>
      <c r="P3953" s="99">
        <v>-27.085285445825082</v>
      </c>
      <c r="Q3953" s="99">
        <v>-16.116067571890035</v>
      </c>
      <c r="R3953" s="99">
        <v>0</v>
      </c>
      <c r="S3953" s="99">
        <v>-188.90041371047221</v>
      </c>
      <c r="T3953" s="99">
        <v>-5.0875610263775712</v>
      </c>
      <c r="U3953" s="99">
        <v>-83.286278717604404</v>
      </c>
      <c r="V3953" s="99">
        <v>-580.22911095708082</v>
      </c>
      <c r="W3953" s="99">
        <v>0</v>
      </c>
      <c r="X3953" s="99">
        <v>-668.60295070106281</v>
      </c>
      <c r="Y3953" s="99">
        <v>-43.851148642673465</v>
      </c>
      <c r="Z3953" s="99">
        <v>-0.7309998392233148</v>
      </c>
      <c r="AA3953" s="99">
        <v>-44.58214848189678</v>
      </c>
      <c r="AB3953" s="99">
        <v>-0.58557236488411768</v>
      </c>
      <c r="AC3953" s="99">
        <v>-1.9910712234871413</v>
      </c>
      <c r="AD3953" s="99">
        <v>-0.42921111890499836</v>
      </c>
    </row>
    <row r="3954" spans="4:30" hidden="1" outlineLevel="1" x14ac:dyDescent="0.2">
      <c r="D3954" s="86"/>
      <c r="F3954" s="91" t="s">
        <v>219</v>
      </c>
      <c r="G3954" s="86" t="s">
        <v>684</v>
      </c>
      <c r="H3954" s="92">
        <v>-10351.42347576616</v>
      </c>
      <c r="I3954" s="99">
        <v>-6918.297802524814</v>
      </c>
      <c r="J3954" s="99">
        <v>-326.11049793905414</v>
      </c>
      <c r="K3954" s="99">
        <v>-1184.1272325141483</v>
      </c>
      <c r="L3954" s="99">
        <v>-36.595693012056458</v>
      </c>
      <c r="M3954" s="99">
        <v>0</v>
      </c>
      <c r="N3954" s="99">
        <v>-1220.7229255262048</v>
      </c>
      <c r="O3954" s="99">
        <v>-887.88845664206849</v>
      </c>
      <c r="P3954" s="99">
        <v>-165.36928479916645</v>
      </c>
      <c r="Q3954" s="99">
        <v>0</v>
      </c>
      <c r="R3954" s="99">
        <v>0</v>
      </c>
      <c r="S3954" s="99">
        <v>-1053.2577414412349</v>
      </c>
      <c r="T3954" s="99">
        <v>-31.652676315227101</v>
      </c>
      <c r="U3954" s="99">
        <v>-510.48604382939993</v>
      </c>
      <c r="V3954" s="99">
        <v>0</v>
      </c>
      <c r="W3954" s="99">
        <v>0</v>
      </c>
      <c r="X3954" s="99">
        <v>-542.13872014462709</v>
      </c>
      <c r="Y3954" s="99">
        <v>-267.73917313768959</v>
      </c>
      <c r="Z3954" s="99">
        <v>-4.4669374763330474</v>
      </c>
      <c r="AA3954" s="99">
        <v>-272.20611061402263</v>
      </c>
      <c r="AB3954" s="99">
        <v>-3.618967826095477</v>
      </c>
      <c r="AC3954" s="99">
        <v>-12.398080990545926</v>
      </c>
      <c r="AD3954" s="99">
        <v>-2.6726287595614853</v>
      </c>
    </row>
    <row r="3955" spans="4:30" hidden="1" outlineLevel="1" x14ac:dyDescent="0.2">
      <c r="D3955" s="86"/>
      <c r="F3955" s="91" t="s">
        <v>219</v>
      </c>
      <c r="G3955" s="86" t="s">
        <v>683</v>
      </c>
      <c r="H3955" s="92">
        <v>-5326.6902246975569</v>
      </c>
      <c r="I3955" s="99">
        <v>-3982.7740132501199</v>
      </c>
      <c r="J3955" s="99">
        <v>-192.01080452618439</v>
      </c>
      <c r="K3955" s="99">
        <v>-579.3766153443363</v>
      </c>
      <c r="L3955" s="99">
        <v>0</v>
      </c>
      <c r="M3955" s="99">
        <v>0</v>
      </c>
      <c r="N3955" s="99">
        <v>-579.3766153443363</v>
      </c>
      <c r="O3955" s="99">
        <v>-369.18103436911099</v>
      </c>
      <c r="P3955" s="99">
        <v>0</v>
      </c>
      <c r="Q3955" s="99">
        <v>0</v>
      </c>
      <c r="R3955" s="99">
        <v>0</v>
      </c>
      <c r="S3955" s="99">
        <v>-369.18103436911099</v>
      </c>
      <c r="T3955" s="99">
        <v>-9.9818806768494781</v>
      </c>
      <c r="U3955" s="99">
        <v>0</v>
      </c>
      <c r="V3955" s="99">
        <v>0</v>
      </c>
      <c r="W3955" s="99">
        <v>0</v>
      </c>
      <c r="X3955" s="99">
        <v>-9.9818806768494781</v>
      </c>
      <c r="Y3955" s="99">
        <v>-136.17024373068384</v>
      </c>
      <c r="Z3955" s="99">
        <v>0</v>
      </c>
      <c r="AA3955" s="99">
        <v>-136.17024373068384</v>
      </c>
      <c r="AB3955" s="99">
        <v>-1.4130429996266045</v>
      </c>
      <c r="AC3955" s="99">
        <v>-47.97824461809104</v>
      </c>
      <c r="AD3955" s="99">
        <v>-7.8043451825530941</v>
      </c>
    </row>
    <row r="3956" spans="4:30" hidden="1" outlineLevel="1" x14ac:dyDescent="0.2">
      <c r="D3956" s="86"/>
      <c r="F3956" s="91" t="s">
        <v>219</v>
      </c>
      <c r="G3956" s="86" t="s">
        <v>682</v>
      </c>
      <c r="H3956" s="92">
        <v>-163.72584334130232</v>
      </c>
      <c r="I3956" s="99">
        <v>-61.434371548841398</v>
      </c>
      <c r="J3956" s="99">
        <v>-3.9813442526632512</v>
      </c>
      <c r="K3956" s="99">
        <v>-13.357841560256427</v>
      </c>
      <c r="L3956" s="99">
        <v>-0.42454253020312088</v>
      </c>
      <c r="M3956" s="99">
        <v>-3.9137858293409399E-2</v>
      </c>
      <c r="N3956" s="99">
        <v>-13.821521948752958</v>
      </c>
      <c r="O3956" s="99">
        <v>-12.178530535906315</v>
      </c>
      <c r="P3956" s="99">
        <v>-2.2576652261422656</v>
      </c>
      <c r="Q3956" s="99">
        <v>-1.0258252917250006</v>
      </c>
      <c r="R3956" s="99">
        <v>-4.7530730826410524E-2</v>
      </c>
      <c r="S3956" s="99">
        <v>-15.509551784599992</v>
      </c>
      <c r="T3956" s="99">
        <v>-0.46670436840510909</v>
      </c>
      <c r="U3956" s="99">
        <v>-8.1946295488941505</v>
      </c>
      <c r="V3956" s="99">
        <v>-46.525704341629243</v>
      </c>
      <c r="W3956" s="99">
        <v>-8.8270150320251251</v>
      </c>
      <c r="X3956" s="99">
        <v>-64.014053290953626</v>
      </c>
      <c r="Y3956" s="99">
        <v>-3.2995310253417944</v>
      </c>
      <c r="Z3956" s="99">
        <v>-5.3711105130401192E-2</v>
      </c>
      <c r="AA3956" s="99">
        <v>-3.3532421304721955</v>
      </c>
      <c r="AB3956" s="99">
        <v>-5.9910417230970556E-2</v>
      </c>
      <c r="AC3956" s="99">
        <v>-1.2954825477028515</v>
      </c>
      <c r="AD3956" s="99">
        <v>-0.25636542008508378</v>
      </c>
    </row>
    <row r="3957" spans="4:30" hidden="1" outlineLevel="1" x14ac:dyDescent="0.2">
      <c r="D3957" s="86"/>
      <c r="F3957" s="91" t="s">
        <v>219</v>
      </c>
      <c r="G3957" s="86" t="s">
        <v>681</v>
      </c>
      <c r="H3957" s="92">
        <v>-2564.1940022728018</v>
      </c>
      <c r="I3957" s="99">
        <v>-1199.1162335100328</v>
      </c>
      <c r="J3957" s="99">
        <v>-314.14859937242642</v>
      </c>
      <c r="K3957" s="99">
        <v>-89.177782853320807</v>
      </c>
      <c r="L3957" s="99">
        <v>-28.786095214155118</v>
      </c>
      <c r="M3957" s="99">
        <v>-4.6725629667357094</v>
      </c>
      <c r="N3957" s="99">
        <v>-122.63644103421163</v>
      </c>
      <c r="O3957" s="99">
        <v>-25.307355788350197</v>
      </c>
      <c r="P3957" s="99">
        <v>-7.4938224146666004</v>
      </c>
      <c r="Q3957" s="99">
        <v>-16.278357980130053</v>
      </c>
      <c r="R3957" s="99">
        <v>-2.8604972547373313</v>
      </c>
      <c r="S3957" s="99">
        <v>-51.940033437884182</v>
      </c>
      <c r="T3957" s="99">
        <v>-0.17418190891449806</v>
      </c>
      <c r="U3957" s="99">
        <v>-4.4459279495595547</v>
      </c>
      <c r="V3957" s="99">
        <v>-23.939060335730385</v>
      </c>
      <c r="W3957" s="99">
        <v>-4.2907932970245639</v>
      </c>
      <c r="X3957" s="99">
        <v>-32.849963491229005</v>
      </c>
      <c r="Y3957" s="99">
        <v>-7.0057175904897671</v>
      </c>
      <c r="Z3957" s="99">
        <v>-0.12699884829922603</v>
      </c>
      <c r="AA3957" s="99">
        <v>-7.132716438788993</v>
      </c>
      <c r="AB3957" s="99">
        <v>-0.13150869077086635</v>
      </c>
      <c r="AC3957" s="99">
        <v>-745.0125696869095</v>
      </c>
      <c r="AD3957" s="99">
        <v>-91.22593661054853</v>
      </c>
    </row>
    <row r="3958" spans="4:30" collapsed="1" x14ac:dyDescent="0.2">
      <c r="D3958" s="86" t="s">
        <v>257</v>
      </c>
      <c r="E3958" s="104">
        <v>-50309</v>
      </c>
      <c r="F3958" s="102" t="s">
        <v>219</v>
      </c>
      <c r="G3958" s="86" t="s">
        <v>679</v>
      </c>
      <c r="H3958" s="92">
        <v>-50309.000000000007</v>
      </c>
      <c r="I3958" s="99">
        <v>-27863.586518383046</v>
      </c>
      <c r="J3958" s="99">
        <v>-1611.1678315223924</v>
      </c>
      <c r="K3958" s="99">
        <v>-4703.1897138907743</v>
      </c>
      <c r="L3958" s="99">
        <v>-154.99647075150651</v>
      </c>
      <c r="M3958" s="99">
        <v>-13.258947146553428</v>
      </c>
      <c r="N3958" s="99">
        <v>-4871.4451317888343</v>
      </c>
      <c r="O3958" s="99">
        <v>-3450.3361126107557</v>
      </c>
      <c r="P3958" s="99">
        <v>-576.74283547583468</v>
      </c>
      <c r="Q3958" s="99">
        <v>-202.6664467617031</v>
      </c>
      <c r="R3958" s="99">
        <v>-10.518840231077524</v>
      </c>
      <c r="S3958" s="99">
        <v>-4240.2642350793712</v>
      </c>
      <c r="T3958" s="99">
        <v>-117.58030568906359</v>
      </c>
      <c r="U3958" s="99">
        <v>-1755.5070535934285</v>
      </c>
      <c r="V3958" s="99">
        <v>-6723.6888705939064</v>
      </c>
      <c r="W3958" s="99">
        <v>-1109.8000489968495</v>
      </c>
      <c r="X3958" s="99">
        <v>-9706.5762788732482</v>
      </c>
      <c r="Y3958" s="99">
        <v>-1075.3587067925373</v>
      </c>
      <c r="Z3958" s="99">
        <v>-15.71806726362149</v>
      </c>
      <c r="AA3958" s="99">
        <v>-1091.0767740561587</v>
      </c>
      <c r="AB3958" s="99">
        <v>-13.81929413856593</v>
      </c>
      <c r="AC3958" s="99">
        <v>-808.67544906673663</v>
      </c>
      <c r="AD3958" s="99">
        <v>-102.3884870916532</v>
      </c>
    </row>
    <row r="3959" spans="4:30" hidden="1" outlineLevel="1" x14ac:dyDescent="0.2">
      <c r="D3959" s="86"/>
      <c r="F3959" s="91" t="s">
        <v>199</v>
      </c>
      <c r="G3959" s="86" t="s">
        <v>687</v>
      </c>
      <c r="H3959" s="92">
        <v>0</v>
      </c>
      <c r="I3959" s="99">
        <v>0</v>
      </c>
      <c r="J3959" s="99">
        <v>0</v>
      </c>
      <c r="K3959" s="99">
        <v>0</v>
      </c>
      <c r="L3959" s="99">
        <v>0</v>
      </c>
      <c r="M3959" s="99">
        <v>0</v>
      </c>
      <c r="N3959" s="99">
        <v>0</v>
      </c>
      <c r="O3959" s="99">
        <v>0</v>
      </c>
      <c r="P3959" s="99">
        <v>0</v>
      </c>
      <c r="Q3959" s="99">
        <v>0</v>
      </c>
      <c r="R3959" s="99">
        <v>0</v>
      </c>
      <c r="S3959" s="99">
        <v>0</v>
      </c>
      <c r="T3959" s="99">
        <v>0</v>
      </c>
      <c r="U3959" s="99">
        <v>0</v>
      </c>
      <c r="V3959" s="99">
        <v>0</v>
      </c>
      <c r="W3959" s="99">
        <v>0</v>
      </c>
      <c r="X3959" s="99">
        <v>0</v>
      </c>
      <c r="Y3959" s="99">
        <v>0</v>
      </c>
      <c r="Z3959" s="99">
        <v>0</v>
      </c>
      <c r="AA3959" s="99">
        <v>0</v>
      </c>
      <c r="AB3959" s="99">
        <v>0</v>
      </c>
      <c r="AC3959" s="99">
        <v>0</v>
      </c>
      <c r="AD3959" s="99">
        <v>0</v>
      </c>
    </row>
    <row r="3960" spans="4:30" hidden="1" outlineLevel="1" x14ac:dyDescent="0.2">
      <c r="D3960" s="86"/>
      <c r="F3960" s="91" t="s">
        <v>199</v>
      </c>
      <c r="G3960" s="86" t="s">
        <v>686</v>
      </c>
      <c r="H3960" s="92">
        <v>0</v>
      </c>
      <c r="I3960" s="99">
        <v>0</v>
      </c>
      <c r="J3960" s="99">
        <v>0</v>
      </c>
      <c r="K3960" s="99">
        <v>0</v>
      </c>
      <c r="L3960" s="99">
        <v>0</v>
      </c>
      <c r="M3960" s="99">
        <v>0</v>
      </c>
      <c r="N3960" s="99">
        <v>0</v>
      </c>
      <c r="O3960" s="99">
        <v>0</v>
      </c>
      <c r="P3960" s="99">
        <v>0</v>
      </c>
      <c r="Q3960" s="99">
        <v>0</v>
      </c>
      <c r="R3960" s="99">
        <v>0</v>
      </c>
      <c r="S3960" s="99">
        <v>0</v>
      </c>
      <c r="T3960" s="99">
        <v>0</v>
      </c>
      <c r="U3960" s="99">
        <v>0</v>
      </c>
      <c r="V3960" s="99">
        <v>0</v>
      </c>
      <c r="W3960" s="99">
        <v>0</v>
      </c>
      <c r="X3960" s="99">
        <v>0</v>
      </c>
      <c r="Y3960" s="99">
        <v>0</v>
      </c>
      <c r="Z3960" s="99">
        <v>0</v>
      </c>
      <c r="AA3960" s="99">
        <v>0</v>
      </c>
      <c r="AB3960" s="99">
        <v>0</v>
      </c>
      <c r="AC3960" s="99">
        <v>0</v>
      </c>
      <c r="AD3960" s="99">
        <v>0</v>
      </c>
    </row>
    <row r="3961" spans="4:30" hidden="1" outlineLevel="1" x14ac:dyDescent="0.2">
      <c r="D3961" s="86"/>
      <c r="F3961" s="91" t="s">
        <v>199</v>
      </c>
      <c r="G3961" s="86" t="s">
        <v>685</v>
      </c>
      <c r="H3961" s="92">
        <v>0</v>
      </c>
      <c r="I3961" s="99">
        <v>0</v>
      </c>
      <c r="J3961" s="99">
        <v>0</v>
      </c>
      <c r="K3961" s="99">
        <v>0</v>
      </c>
      <c r="L3961" s="99">
        <v>0</v>
      </c>
      <c r="M3961" s="99">
        <v>0</v>
      </c>
      <c r="N3961" s="99">
        <v>0</v>
      </c>
      <c r="O3961" s="99">
        <v>0</v>
      </c>
      <c r="P3961" s="99">
        <v>0</v>
      </c>
      <c r="Q3961" s="99">
        <v>0</v>
      </c>
      <c r="R3961" s="99">
        <v>0</v>
      </c>
      <c r="S3961" s="99">
        <v>0</v>
      </c>
      <c r="T3961" s="99">
        <v>0</v>
      </c>
      <c r="U3961" s="99">
        <v>0</v>
      </c>
      <c r="V3961" s="99">
        <v>0</v>
      </c>
      <c r="W3961" s="99">
        <v>0</v>
      </c>
      <c r="X3961" s="99">
        <v>0</v>
      </c>
      <c r="Y3961" s="99">
        <v>0</v>
      </c>
      <c r="Z3961" s="99">
        <v>0</v>
      </c>
      <c r="AA3961" s="99">
        <v>0</v>
      </c>
      <c r="AB3961" s="99">
        <v>0</v>
      </c>
      <c r="AC3961" s="99">
        <v>0</v>
      </c>
      <c r="AD3961" s="99">
        <v>0</v>
      </c>
    </row>
    <row r="3962" spans="4:30" hidden="1" outlineLevel="1" x14ac:dyDescent="0.2">
      <c r="D3962" s="86"/>
      <c r="F3962" s="91" t="s">
        <v>199</v>
      </c>
      <c r="G3962" s="86" t="s">
        <v>684</v>
      </c>
      <c r="H3962" s="92">
        <v>0</v>
      </c>
      <c r="I3962" s="99">
        <v>0</v>
      </c>
      <c r="J3962" s="99">
        <v>0</v>
      </c>
      <c r="K3962" s="99">
        <v>0</v>
      </c>
      <c r="L3962" s="99">
        <v>0</v>
      </c>
      <c r="M3962" s="99">
        <v>0</v>
      </c>
      <c r="N3962" s="99">
        <v>0</v>
      </c>
      <c r="O3962" s="99">
        <v>0</v>
      </c>
      <c r="P3962" s="99">
        <v>0</v>
      </c>
      <c r="Q3962" s="99">
        <v>0</v>
      </c>
      <c r="R3962" s="99">
        <v>0</v>
      </c>
      <c r="S3962" s="99">
        <v>0</v>
      </c>
      <c r="T3962" s="99">
        <v>0</v>
      </c>
      <c r="U3962" s="99">
        <v>0</v>
      </c>
      <c r="V3962" s="99">
        <v>0</v>
      </c>
      <c r="W3962" s="99">
        <v>0</v>
      </c>
      <c r="X3962" s="99">
        <v>0</v>
      </c>
      <c r="Y3962" s="99">
        <v>0</v>
      </c>
      <c r="Z3962" s="99">
        <v>0</v>
      </c>
      <c r="AA3962" s="99">
        <v>0</v>
      </c>
      <c r="AB3962" s="99">
        <v>0</v>
      </c>
      <c r="AC3962" s="99">
        <v>0</v>
      </c>
      <c r="AD3962" s="99">
        <v>0</v>
      </c>
    </row>
    <row r="3963" spans="4:30" hidden="1" outlineLevel="1" x14ac:dyDescent="0.2">
      <c r="D3963" s="86"/>
      <c r="F3963" s="91" t="s">
        <v>199</v>
      </c>
      <c r="G3963" s="86" t="s">
        <v>683</v>
      </c>
      <c r="H3963" s="92">
        <v>0</v>
      </c>
      <c r="I3963" s="99">
        <v>0</v>
      </c>
      <c r="J3963" s="99">
        <v>0</v>
      </c>
      <c r="K3963" s="99">
        <v>0</v>
      </c>
      <c r="L3963" s="99">
        <v>0</v>
      </c>
      <c r="M3963" s="99">
        <v>0</v>
      </c>
      <c r="N3963" s="99">
        <v>0</v>
      </c>
      <c r="O3963" s="99">
        <v>0</v>
      </c>
      <c r="P3963" s="99">
        <v>0</v>
      </c>
      <c r="Q3963" s="99">
        <v>0</v>
      </c>
      <c r="R3963" s="99">
        <v>0</v>
      </c>
      <c r="S3963" s="99">
        <v>0</v>
      </c>
      <c r="T3963" s="99">
        <v>0</v>
      </c>
      <c r="U3963" s="99">
        <v>0</v>
      </c>
      <c r="V3963" s="99">
        <v>0</v>
      </c>
      <c r="W3963" s="99">
        <v>0</v>
      </c>
      <c r="X3963" s="99">
        <v>0</v>
      </c>
      <c r="Y3963" s="99">
        <v>0</v>
      </c>
      <c r="Z3963" s="99">
        <v>0</v>
      </c>
      <c r="AA3963" s="99">
        <v>0</v>
      </c>
      <c r="AB3963" s="99">
        <v>0</v>
      </c>
      <c r="AC3963" s="99">
        <v>0</v>
      </c>
      <c r="AD3963" s="99">
        <v>0</v>
      </c>
    </row>
    <row r="3964" spans="4:30" hidden="1" outlineLevel="1" x14ac:dyDescent="0.2">
      <c r="D3964" s="86"/>
      <c r="F3964" s="91" t="s">
        <v>199</v>
      </c>
      <c r="G3964" s="86" t="s">
        <v>682</v>
      </c>
      <c r="H3964" s="92">
        <v>-215192.99999999997</v>
      </c>
      <c r="I3964" s="99">
        <v>-80746.24290773047</v>
      </c>
      <c r="J3964" s="99">
        <v>-5232.8783060678406</v>
      </c>
      <c r="K3964" s="99">
        <v>-17556.873980389639</v>
      </c>
      <c r="L3964" s="99">
        <v>-557.99731329863664</v>
      </c>
      <c r="M3964" s="99">
        <v>-51.440829180380355</v>
      </c>
      <c r="N3964" s="99">
        <v>-18166.312122868658</v>
      </c>
      <c r="O3964" s="99">
        <v>-16006.846983527905</v>
      </c>
      <c r="P3964" s="99">
        <v>-2967.3614323455654</v>
      </c>
      <c r="Q3964" s="99">
        <v>-1348.2930824915802</v>
      </c>
      <c r="R3964" s="99">
        <v>-62.471998005873282</v>
      </c>
      <c r="S3964" s="99">
        <v>-20384.97349637092</v>
      </c>
      <c r="T3964" s="99">
        <v>-613.41270932311784</v>
      </c>
      <c r="U3964" s="99">
        <v>-10770.608234639813</v>
      </c>
      <c r="V3964" s="99">
        <v>-61151.041827387191</v>
      </c>
      <c r="W3964" s="99">
        <v>-11601.783854164469</v>
      </c>
      <c r="X3964" s="99">
        <v>-84136.84662551459</v>
      </c>
      <c r="Y3964" s="99">
        <v>-4336.7373497428744</v>
      </c>
      <c r="Z3964" s="99">
        <v>-70.595170624542931</v>
      </c>
      <c r="AA3964" s="99">
        <v>-4407.3325203674176</v>
      </c>
      <c r="AB3964" s="99">
        <v>-78.743234128951755</v>
      </c>
      <c r="AC3964" s="99">
        <v>-1702.716994449547</v>
      </c>
      <c r="AD3964" s="99">
        <v>-336.95379250156805</v>
      </c>
    </row>
    <row r="3965" spans="4:30" hidden="1" outlineLevel="1" x14ac:dyDescent="0.2">
      <c r="D3965" s="86"/>
      <c r="F3965" s="91" t="s">
        <v>199</v>
      </c>
      <c r="G3965" s="86" t="s">
        <v>681</v>
      </c>
      <c r="H3965" s="92">
        <v>0</v>
      </c>
      <c r="I3965" s="99">
        <v>0</v>
      </c>
      <c r="J3965" s="99">
        <v>0</v>
      </c>
      <c r="K3965" s="99">
        <v>0</v>
      </c>
      <c r="L3965" s="99">
        <v>0</v>
      </c>
      <c r="M3965" s="99">
        <v>0</v>
      </c>
      <c r="N3965" s="99">
        <v>0</v>
      </c>
      <c r="O3965" s="99">
        <v>0</v>
      </c>
      <c r="P3965" s="99">
        <v>0</v>
      </c>
      <c r="Q3965" s="99">
        <v>0</v>
      </c>
      <c r="R3965" s="99">
        <v>0</v>
      </c>
      <c r="S3965" s="99">
        <v>0</v>
      </c>
      <c r="T3965" s="99">
        <v>0</v>
      </c>
      <c r="U3965" s="99">
        <v>0</v>
      </c>
      <c r="V3965" s="99">
        <v>0</v>
      </c>
      <c r="W3965" s="99">
        <v>0</v>
      </c>
      <c r="X3965" s="99">
        <v>0</v>
      </c>
      <c r="Y3965" s="99">
        <v>0</v>
      </c>
      <c r="Z3965" s="99">
        <v>0</v>
      </c>
      <c r="AA3965" s="99">
        <v>0</v>
      </c>
      <c r="AB3965" s="99">
        <v>0</v>
      </c>
      <c r="AC3965" s="99">
        <v>0</v>
      </c>
      <c r="AD3965" s="99">
        <v>0</v>
      </c>
    </row>
    <row r="3966" spans="4:30" collapsed="1" x14ac:dyDescent="0.2">
      <c r="D3966" s="86" t="s">
        <v>256</v>
      </c>
      <c r="E3966" s="104">
        <v>-215193</v>
      </c>
      <c r="F3966" s="104" t="s">
        <v>199</v>
      </c>
      <c r="G3966" s="86" t="s">
        <v>679</v>
      </c>
      <c r="H3966" s="92">
        <v>-215192.99999999997</v>
      </c>
      <c r="I3966" s="99">
        <v>-80746.24290773047</v>
      </c>
      <c r="J3966" s="99">
        <v>-5232.8783060678406</v>
      </c>
      <c r="K3966" s="99">
        <v>-17556.873980389639</v>
      </c>
      <c r="L3966" s="99">
        <v>-557.99731329863664</v>
      </c>
      <c r="M3966" s="99">
        <v>-51.440829180380355</v>
      </c>
      <c r="N3966" s="99">
        <v>-18166.312122868658</v>
      </c>
      <c r="O3966" s="99">
        <v>-16006.846983527905</v>
      </c>
      <c r="P3966" s="99">
        <v>-2967.3614323455654</v>
      </c>
      <c r="Q3966" s="99">
        <v>-1348.2930824915802</v>
      </c>
      <c r="R3966" s="99">
        <v>-62.471998005873282</v>
      </c>
      <c r="S3966" s="99">
        <v>-20384.97349637092</v>
      </c>
      <c r="T3966" s="99">
        <v>-613.41270932311784</v>
      </c>
      <c r="U3966" s="99">
        <v>-10770.608234639813</v>
      </c>
      <c r="V3966" s="99">
        <v>-61151.041827387191</v>
      </c>
      <c r="W3966" s="99">
        <v>-11601.783854164469</v>
      </c>
      <c r="X3966" s="99">
        <v>-84136.84662551459</v>
      </c>
      <c r="Y3966" s="99">
        <v>-4336.7373497428744</v>
      </c>
      <c r="Z3966" s="99">
        <v>-70.595170624542931</v>
      </c>
      <c r="AA3966" s="99">
        <v>-4407.3325203674176</v>
      </c>
      <c r="AB3966" s="99">
        <v>-78.743234128951755</v>
      </c>
      <c r="AC3966" s="99">
        <v>-1702.716994449547</v>
      </c>
      <c r="AD3966" s="99">
        <v>-336.95379250156805</v>
      </c>
    </row>
    <row r="3967" spans="4:30" hidden="1" outlineLevel="1" x14ac:dyDescent="0.2">
      <c r="D3967" s="86"/>
      <c r="F3967" s="91" t="s">
        <v>219</v>
      </c>
      <c r="G3967" s="86" t="s">
        <v>687</v>
      </c>
      <c r="H3967" s="92">
        <v>-576.96323074707186</v>
      </c>
      <c r="I3967" s="99">
        <v>-284.2022735850673</v>
      </c>
      <c r="J3967" s="99">
        <v>-14.049133901688924</v>
      </c>
      <c r="K3967" s="99">
        <v>-51.461172314990222</v>
      </c>
      <c r="L3967" s="99">
        <v>-1.6198149968460716</v>
      </c>
      <c r="M3967" s="99">
        <v>-0.15190106726772257</v>
      </c>
      <c r="N3967" s="99">
        <v>-53.232888379104018</v>
      </c>
      <c r="O3967" s="99">
        <v>-39.118496298622411</v>
      </c>
      <c r="P3967" s="99">
        <v>-7.288915536676587</v>
      </c>
      <c r="Q3967" s="99">
        <v>-3.2937252114133568</v>
      </c>
      <c r="R3967" s="99">
        <v>-0.14811514100165599</v>
      </c>
      <c r="S3967" s="99">
        <v>-49.849252187714015</v>
      </c>
      <c r="T3967" s="99">
        <v>-1.3665092714320159</v>
      </c>
      <c r="U3967" s="99">
        <v>-22.362691398616874</v>
      </c>
      <c r="V3967" s="99">
        <v>-118.18745239852515</v>
      </c>
      <c r="W3967" s="99">
        <v>-21.342695033144615</v>
      </c>
      <c r="X3967" s="99">
        <v>-163.25934810171867</v>
      </c>
      <c r="Y3967" s="99">
        <v>-12.013228140056686</v>
      </c>
      <c r="Z3967" s="99">
        <v>-0.20121697934192001</v>
      </c>
      <c r="AA3967" s="99">
        <v>-12.214445119398606</v>
      </c>
      <c r="AB3967" s="99">
        <v>-0.15588947238044565</v>
      </c>
      <c r="AC3967" s="99">
        <v>0</v>
      </c>
      <c r="AD3967" s="99">
        <v>0</v>
      </c>
    </row>
    <row r="3968" spans="4:30" hidden="1" outlineLevel="1" x14ac:dyDescent="0.2">
      <c r="D3968" s="86"/>
      <c r="F3968" s="91" t="s">
        <v>219</v>
      </c>
      <c r="G3968" s="86" t="s">
        <v>686</v>
      </c>
      <c r="H3968" s="92">
        <v>-305.803215428876</v>
      </c>
      <c r="I3968" s="99">
        <v>-150.63346234729144</v>
      </c>
      <c r="J3968" s="99">
        <v>-7.446350290926417</v>
      </c>
      <c r="K3968" s="99">
        <v>-27.275554359480864</v>
      </c>
      <c r="L3968" s="99">
        <v>-0.85853761216993674</v>
      </c>
      <c r="M3968" s="99">
        <v>-8.0510910092832275E-2</v>
      </c>
      <c r="N3968" s="99">
        <v>-28.214602881743634</v>
      </c>
      <c r="O3968" s="99">
        <v>-20.733664319252679</v>
      </c>
      <c r="P3968" s="99">
        <v>-3.8632857161782019</v>
      </c>
      <c r="Q3968" s="99">
        <v>-1.7457468807590402</v>
      </c>
      <c r="R3968" s="99">
        <v>-7.8504285816202557E-2</v>
      </c>
      <c r="S3968" s="99">
        <v>-26.42120120200612</v>
      </c>
      <c r="T3968" s="99">
        <v>-0.72428000060972997</v>
      </c>
      <c r="U3968" s="99">
        <v>-11.852718805816922</v>
      </c>
      <c r="V3968" s="99">
        <v>-62.641951931699644</v>
      </c>
      <c r="W3968" s="99">
        <v>-11.312098274620677</v>
      </c>
      <c r="X3968" s="99">
        <v>-86.531049012746976</v>
      </c>
      <c r="Y3968" s="99">
        <v>-6.3672754122531803</v>
      </c>
      <c r="Z3968" s="99">
        <v>-0.10664942929200194</v>
      </c>
      <c r="AA3968" s="99">
        <v>-6.4739248415451822</v>
      </c>
      <c r="AB3968" s="99">
        <v>-8.2624852616213551E-2</v>
      </c>
      <c r="AC3968" s="99">
        <v>0</v>
      </c>
      <c r="AD3968" s="99">
        <v>0</v>
      </c>
    </row>
    <row r="3969" spans="4:30" hidden="1" outlineLevel="1" x14ac:dyDescent="0.2">
      <c r="D3969" s="86"/>
      <c r="F3969" s="91" t="s">
        <v>219</v>
      </c>
      <c r="G3969" s="86" t="s">
        <v>685</v>
      </c>
      <c r="H3969" s="92">
        <v>-67.17578579001092</v>
      </c>
      <c r="I3969" s="99">
        <v>-32.705702341682702</v>
      </c>
      <c r="J3969" s="99">
        <v>-1.5784199791477973</v>
      </c>
      <c r="K3969" s="99">
        <v>-5.7422147066899392</v>
      </c>
      <c r="L3969" s="99">
        <v>-0.1773716095661054</v>
      </c>
      <c r="M3969" s="99">
        <v>-2.2090695911492222E-2</v>
      </c>
      <c r="N3969" s="99">
        <v>-5.9416770121675366</v>
      </c>
      <c r="O3969" s="99">
        <v>-4.3383329606581347</v>
      </c>
      <c r="P3969" s="99">
        <v>-0.80649103734612049</v>
      </c>
      <c r="Q3969" s="99">
        <v>-0.47987177687275184</v>
      </c>
      <c r="R3969" s="99">
        <v>0</v>
      </c>
      <c r="S3969" s="99">
        <v>-5.624695774877007</v>
      </c>
      <c r="T3969" s="99">
        <v>-0.15148713783843051</v>
      </c>
      <c r="U3969" s="99">
        <v>-2.4799309371876088</v>
      </c>
      <c r="V3969" s="99">
        <v>-17.276892965745834</v>
      </c>
      <c r="W3969" s="99">
        <v>0</v>
      </c>
      <c r="X3969" s="99">
        <v>-19.908311040771874</v>
      </c>
      <c r="Y3969" s="99">
        <v>-1.3057111186214168</v>
      </c>
      <c r="Z3969" s="99">
        <v>-2.1766239821036506E-2</v>
      </c>
      <c r="AA3969" s="99">
        <v>-1.3274773584424533</v>
      </c>
      <c r="AB3969" s="99">
        <v>-1.7435993611409652E-2</v>
      </c>
      <c r="AC3969" s="99">
        <v>-5.928610572231087E-2</v>
      </c>
      <c r="AD3969" s="99">
        <v>-1.2780183587821018E-2</v>
      </c>
    </row>
    <row r="3970" spans="4:30" hidden="1" outlineLevel="1" x14ac:dyDescent="0.2">
      <c r="D3970" s="86"/>
      <c r="F3970" s="91" t="s">
        <v>219</v>
      </c>
      <c r="G3970" s="86" t="s">
        <v>684</v>
      </c>
      <c r="H3970" s="92">
        <v>-308.22382410100994</v>
      </c>
      <c r="I3970" s="99">
        <v>-205.99912755535135</v>
      </c>
      <c r="J3970" s="99">
        <v>-9.7102611046274649</v>
      </c>
      <c r="K3970" s="99">
        <v>-35.258554022266274</v>
      </c>
      <c r="L3970" s="99">
        <v>-1.0896727848309562</v>
      </c>
      <c r="M3970" s="99">
        <v>0</v>
      </c>
      <c r="N3970" s="99">
        <v>-36.348226807097234</v>
      </c>
      <c r="O3970" s="99">
        <v>-26.437752848393302</v>
      </c>
      <c r="P3970" s="99">
        <v>-4.9240332471158501</v>
      </c>
      <c r="Q3970" s="99">
        <v>0</v>
      </c>
      <c r="R3970" s="99">
        <v>0</v>
      </c>
      <c r="S3970" s="99">
        <v>-31.361786095509153</v>
      </c>
      <c r="T3970" s="99">
        <v>-0.94248959669661891</v>
      </c>
      <c r="U3970" s="99">
        <v>-15.200224485806537</v>
      </c>
      <c r="V3970" s="99">
        <v>0</v>
      </c>
      <c r="W3970" s="99">
        <v>0</v>
      </c>
      <c r="X3970" s="99">
        <v>-16.142714082503154</v>
      </c>
      <c r="Y3970" s="99">
        <v>-7.9721974469828263</v>
      </c>
      <c r="Z3970" s="99">
        <v>-0.13300746068391153</v>
      </c>
      <c r="AA3970" s="99">
        <v>-8.105204907666737</v>
      </c>
      <c r="AB3970" s="99">
        <v>-0.10775832959293614</v>
      </c>
      <c r="AC3970" s="99">
        <v>-0.36916506636661028</v>
      </c>
      <c r="AD3970" s="99">
        <v>-7.9580152295277276E-2</v>
      </c>
    </row>
    <row r="3971" spans="4:30" hidden="1" outlineLevel="1" x14ac:dyDescent="0.2">
      <c r="D3971" s="86"/>
      <c r="F3971" s="91" t="s">
        <v>219</v>
      </c>
      <c r="G3971" s="86" t="s">
        <v>683</v>
      </c>
      <c r="H3971" s="92">
        <v>-158.60744512109042</v>
      </c>
      <c r="I3971" s="99">
        <v>-118.59101695220895</v>
      </c>
      <c r="J3971" s="99">
        <v>-5.7173107233342781</v>
      </c>
      <c r="K3971" s="99">
        <v>-17.251509069665783</v>
      </c>
      <c r="L3971" s="99">
        <v>0</v>
      </c>
      <c r="M3971" s="99">
        <v>0</v>
      </c>
      <c r="N3971" s="99">
        <v>-17.251509069665783</v>
      </c>
      <c r="O3971" s="99">
        <v>-10.99272872617083</v>
      </c>
      <c r="P3971" s="99">
        <v>0</v>
      </c>
      <c r="Q3971" s="99">
        <v>0</v>
      </c>
      <c r="R3971" s="99">
        <v>0</v>
      </c>
      <c r="S3971" s="99">
        <v>-10.99272872617083</v>
      </c>
      <c r="T3971" s="99">
        <v>-0.29722032347930827</v>
      </c>
      <c r="U3971" s="99">
        <v>0</v>
      </c>
      <c r="V3971" s="99">
        <v>0</v>
      </c>
      <c r="W3971" s="99">
        <v>0</v>
      </c>
      <c r="X3971" s="99">
        <v>-0.29722032347930827</v>
      </c>
      <c r="Y3971" s="99">
        <v>-4.054603055289598</v>
      </c>
      <c r="Z3971" s="99">
        <v>0</v>
      </c>
      <c r="AA3971" s="99">
        <v>-4.054603055289598</v>
      </c>
      <c r="AB3971" s="99">
        <v>-4.2074746336453792E-2</v>
      </c>
      <c r="AC3971" s="99">
        <v>-1.4285994640700546</v>
      </c>
      <c r="AD3971" s="99">
        <v>-0.23238206053518326</v>
      </c>
    </row>
    <row r="3972" spans="4:30" hidden="1" outlineLevel="1" x14ac:dyDescent="0.2">
      <c r="D3972" s="86"/>
      <c r="F3972" s="91" t="s">
        <v>219</v>
      </c>
      <c r="G3972" s="86" t="s">
        <v>682</v>
      </c>
      <c r="H3972" s="92">
        <v>-4.8750981598773748</v>
      </c>
      <c r="I3972" s="99">
        <v>-1.8292688898639291</v>
      </c>
      <c r="J3972" s="99">
        <v>-0.11854844442325528</v>
      </c>
      <c r="K3972" s="99">
        <v>-0.3977428821336963</v>
      </c>
      <c r="L3972" s="99">
        <v>-1.2641171763387766E-2</v>
      </c>
      <c r="M3972" s="99">
        <v>-1.1653682586321985E-3</v>
      </c>
      <c r="N3972" s="99">
        <v>-0.41154942215571622</v>
      </c>
      <c r="O3972" s="99">
        <v>-0.36262773545066807</v>
      </c>
      <c r="P3972" s="99">
        <v>-6.7224204590850822E-2</v>
      </c>
      <c r="Q3972" s="99">
        <v>-3.0544957900257429E-2</v>
      </c>
      <c r="R3972" s="99">
        <v>-1.415274300382893E-3</v>
      </c>
      <c r="S3972" s="99">
        <v>-0.4618121722421592</v>
      </c>
      <c r="T3972" s="99">
        <v>-1.3896582000653033E-2</v>
      </c>
      <c r="U3972" s="99">
        <v>-0.24400316174528289</v>
      </c>
      <c r="V3972" s="99">
        <v>-1.3853486474340695</v>
      </c>
      <c r="W3972" s="99">
        <v>-0.26283306203608975</v>
      </c>
      <c r="X3972" s="99">
        <v>-1.9060814532160952</v>
      </c>
      <c r="Y3972" s="99">
        <v>-9.8246784391699454E-2</v>
      </c>
      <c r="Z3972" s="99">
        <v>-1.5993010293454649E-3</v>
      </c>
      <c r="AA3972" s="99">
        <v>-9.9846085421044922E-2</v>
      </c>
      <c r="AB3972" s="99">
        <v>-1.7838916498438429E-3</v>
      </c>
      <c r="AC3972" s="99">
        <v>-3.8574268151998083E-2</v>
      </c>
      <c r="AD3972" s="99">
        <v>-7.6335327533335086E-3</v>
      </c>
    </row>
    <row r="3973" spans="4:30" hidden="1" outlineLevel="1" x14ac:dyDescent="0.2">
      <c r="D3973" s="86"/>
      <c r="F3973" s="91" t="s">
        <v>219</v>
      </c>
      <c r="G3973" s="86" t="s">
        <v>681</v>
      </c>
      <c r="H3973" s="92">
        <v>-76.351400652063404</v>
      </c>
      <c r="I3973" s="99">
        <v>-35.704866282335743</v>
      </c>
      <c r="J3973" s="99">
        <v>-9.3540837993181096</v>
      </c>
      <c r="K3973" s="99">
        <v>-2.6553562725213098</v>
      </c>
      <c r="L3973" s="99">
        <v>-0.85713432250301869</v>
      </c>
      <c r="M3973" s="99">
        <v>-0.13913016208173673</v>
      </c>
      <c r="N3973" s="99">
        <v>-3.6516207571060653</v>
      </c>
      <c r="O3973" s="99">
        <v>-0.75355143157185789</v>
      </c>
      <c r="P3973" s="99">
        <v>-0.22313593943768645</v>
      </c>
      <c r="Q3973" s="99">
        <v>-0.48470413353942277</v>
      </c>
      <c r="R3973" s="99">
        <v>-8.5174121679948367E-2</v>
      </c>
      <c r="S3973" s="99">
        <v>-1.5465656262289154</v>
      </c>
      <c r="T3973" s="99">
        <v>-5.1864378054407379E-3</v>
      </c>
      <c r="U3973" s="99">
        <v>-0.13238188134211001</v>
      </c>
      <c r="V3973" s="99">
        <v>-0.7128090874977463</v>
      </c>
      <c r="W3973" s="99">
        <v>-0.1277625943457989</v>
      </c>
      <c r="X3973" s="99">
        <v>-0.97814000099109588</v>
      </c>
      <c r="Y3973" s="99">
        <v>-0.20860213779947268</v>
      </c>
      <c r="Z3973" s="99">
        <v>-3.7815157278467191E-3</v>
      </c>
      <c r="AA3973" s="99">
        <v>-0.21238365352731939</v>
      </c>
      <c r="AB3973" s="99">
        <v>-3.9158007270022827E-3</v>
      </c>
      <c r="AC3973" s="99">
        <v>-22.183482664950418</v>
      </c>
      <c r="AD3973" s="99">
        <v>-2.7163420668787235</v>
      </c>
    </row>
    <row r="3974" spans="4:30" collapsed="1" x14ac:dyDescent="0.2">
      <c r="D3974" s="86" t="s">
        <v>255</v>
      </c>
      <c r="E3974" s="104">
        <v>-1498</v>
      </c>
      <c r="F3974" s="102" t="s">
        <v>219</v>
      </c>
      <c r="G3974" s="86" t="s">
        <v>679</v>
      </c>
      <c r="H3974" s="92">
        <v>-1498.0000000000005</v>
      </c>
      <c r="I3974" s="99">
        <v>-829.6657179538015</v>
      </c>
      <c r="J3974" s="99">
        <v>-47.974108243466254</v>
      </c>
      <c r="K3974" s="99">
        <v>-140.04210362774811</v>
      </c>
      <c r="L3974" s="99">
        <v>-4.6151724976794766</v>
      </c>
      <c r="M3974" s="99">
        <v>-0.39479820361241597</v>
      </c>
      <c r="N3974" s="99">
        <v>-145.05207432904001</v>
      </c>
      <c r="O3974" s="99">
        <v>-102.7371543201199</v>
      </c>
      <c r="P3974" s="99">
        <v>-17.173085681345295</v>
      </c>
      <c r="Q3974" s="99">
        <v>-6.0345929604848285</v>
      </c>
      <c r="R3974" s="99">
        <v>-0.31320882279818979</v>
      </c>
      <c r="S3974" s="99">
        <v>-126.25804178474822</v>
      </c>
      <c r="T3974" s="99">
        <v>-3.5010693498621972</v>
      </c>
      <c r="U3974" s="99">
        <v>-52.271950670515331</v>
      </c>
      <c r="V3974" s="99">
        <v>-200.20445503090247</v>
      </c>
      <c r="W3974" s="99">
        <v>-33.045388964147179</v>
      </c>
      <c r="X3974" s="99">
        <v>-289.02286401542722</v>
      </c>
      <c r="Y3974" s="99">
        <v>-32.01986409539488</v>
      </c>
      <c r="Z3974" s="99">
        <v>-0.4680209258960622</v>
      </c>
      <c r="AA3974" s="99">
        <v>-32.487885021290943</v>
      </c>
      <c r="AB3974" s="99">
        <v>-0.41148308691430485</v>
      </c>
      <c r="AC3974" s="99">
        <v>-24.079107569261392</v>
      </c>
      <c r="AD3974" s="99">
        <v>-3.048717996050339</v>
      </c>
    </row>
    <row r="3975" spans="4:30" hidden="1" outlineLevel="1" x14ac:dyDescent="0.2">
      <c r="D3975" s="86"/>
      <c r="F3975" s="91" t="s">
        <v>201</v>
      </c>
      <c r="G3975" s="86" t="s">
        <v>687</v>
      </c>
      <c r="H3975" s="92">
        <v>18534.999999999993</v>
      </c>
      <c r="I3975" s="99">
        <v>9130.0257281186441</v>
      </c>
      <c r="J3975" s="99">
        <v>451.32979536777123</v>
      </c>
      <c r="K3975" s="99">
        <v>1653.1951743671561</v>
      </c>
      <c r="L3975" s="99">
        <v>52.036714588669298</v>
      </c>
      <c r="M3975" s="99">
        <v>4.8798365853602972</v>
      </c>
      <c r="N3975" s="99">
        <v>1710.1117255411859</v>
      </c>
      <c r="O3975" s="99">
        <v>1256.6855048217399</v>
      </c>
      <c r="P3975" s="99">
        <v>234.15712175864007</v>
      </c>
      <c r="Q3975" s="99">
        <v>105.8112433170099</v>
      </c>
      <c r="R3975" s="99">
        <v>4.7582133352084952</v>
      </c>
      <c r="S3975" s="99">
        <v>1601.4120832325984</v>
      </c>
      <c r="T3975" s="99">
        <v>43.899243480726682</v>
      </c>
      <c r="U3975" s="99">
        <v>718.4036399280842</v>
      </c>
      <c r="V3975" s="99">
        <v>3796.7834230444678</v>
      </c>
      <c r="W3975" s="99">
        <v>685.63615731130005</v>
      </c>
      <c r="X3975" s="99">
        <v>5244.7224637645786</v>
      </c>
      <c r="Y3975" s="99">
        <v>385.9261244215441</v>
      </c>
      <c r="Z3975" s="99">
        <v>6.4641150654840294</v>
      </c>
      <c r="AA3975" s="99">
        <v>392.39023948702811</v>
      </c>
      <c r="AB3975" s="99">
        <v>5.0079644881880077</v>
      </c>
      <c r="AC3975" s="99">
        <v>0</v>
      </c>
      <c r="AD3975" s="99">
        <v>0</v>
      </c>
    </row>
    <row r="3976" spans="4:30" hidden="1" outlineLevel="1" x14ac:dyDescent="0.2">
      <c r="D3976" s="86"/>
      <c r="F3976" s="91" t="s">
        <v>201</v>
      </c>
      <c r="G3976" s="86" t="s">
        <v>686</v>
      </c>
      <c r="H3976" s="92">
        <v>0</v>
      </c>
      <c r="I3976" s="99">
        <v>0</v>
      </c>
      <c r="J3976" s="99">
        <v>0</v>
      </c>
      <c r="K3976" s="99">
        <v>0</v>
      </c>
      <c r="L3976" s="99">
        <v>0</v>
      </c>
      <c r="M3976" s="99">
        <v>0</v>
      </c>
      <c r="N3976" s="99">
        <v>0</v>
      </c>
      <c r="O3976" s="99">
        <v>0</v>
      </c>
      <c r="P3976" s="99">
        <v>0</v>
      </c>
      <c r="Q3976" s="99">
        <v>0</v>
      </c>
      <c r="R3976" s="99">
        <v>0</v>
      </c>
      <c r="S3976" s="99">
        <v>0</v>
      </c>
      <c r="T3976" s="99">
        <v>0</v>
      </c>
      <c r="U3976" s="99">
        <v>0</v>
      </c>
      <c r="V3976" s="99">
        <v>0</v>
      </c>
      <c r="W3976" s="99">
        <v>0</v>
      </c>
      <c r="X3976" s="99">
        <v>0</v>
      </c>
      <c r="Y3976" s="99">
        <v>0</v>
      </c>
      <c r="Z3976" s="99">
        <v>0</v>
      </c>
      <c r="AA3976" s="99">
        <v>0</v>
      </c>
      <c r="AB3976" s="99">
        <v>0</v>
      </c>
      <c r="AC3976" s="99">
        <v>0</v>
      </c>
      <c r="AD3976" s="99">
        <v>0</v>
      </c>
    </row>
    <row r="3977" spans="4:30" hidden="1" outlineLevel="1" x14ac:dyDescent="0.2">
      <c r="D3977" s="86"/>
      <c r="F3977" s="91" t="s">
        <v>201</v>
      </c>
      <c r="G3977" s="86" t="s">
        <v>685</v>
      </c>
      <c r="H3977" s="92">
        <v>0</v>
      </c>
      <c r="I3977" s="99">
        <v>0</v>
      </c>
      <c r="J3977" s="99">
        <v>0</v>
      </c>
      <c r="K3977" s="99">
        <v>0</v>
      </c>
      <c r="L3977" s="99">
        <v>0</v>
      </c>
      <c r="M3977" s="99">
        <v>0</v>
      </c>
      <c r="N3977" s="99">
        <v>0</v>
      </c>
      <c r="O3977" s="99">
        <v>0</v>
      </c>
      <c r="P3977" s="99">
        <v>0</v>
      </c>
      <c r="Q3977" s="99">
        <v>0</v>
      </c>
      <c r="R3977" s="99">
        <v>0</v>
      </c>
      <c r="S3977" s="99">
        <v>0</v>
      </c>
      <c r="T3977" s="99">
        <v>0</v>
      </c>
      <c r="U3977" s="99">
        <v>0</v>
      </c>
      <c r="V3977" s="99">
        <v>0</v>
      </c>
      <c r="W3977" s="99">
        <v>0</v>
      </c>
      <c r="X3977" s="99">
        <v>0</v>
      </c>
      <c r="Y3977" s="99">
        <v>0</v>
      </c>
      <c r="Z3977" s="99">
        <v>0</v>
      </c>
      <c r="AA3977" s="99">
        <v>0</v>
      </c>
      <c r="AB3977" s="99">
        <v>0</v>
      </c>
      <c r="AC3977" s="99">
        <v>0</v>
      </c>
      <c r="AD3977" s="99">
        <v>0</v>
      </c>
    </row>
    <row r="3978" spans="4:30" hidden="1" outlineLevel="1" x14ac:dyDescent="0.2">
      <c r="D3978" s="86"/>
      <c r="F3978" s="91" t="s">
        <v>201</v>
      </c>
      <c r="G3978" s="86" t="s">
        <v>684</v>
      </c>
      <c r="H3978" s="92">
        <v>0</v>
      </c>
      <c r="I3978" s="99">
        <v>0</v>
      </c>
      <c r="J3978" s="99">
        <v>0</v>
      </c>
      <c r="K3978" s="99">
        <v>0</v>
      </c>
      <c r="L3978" s="99">
        <v>0</v>
      </c>
      <c r="M3978" s="99">
        <v>0</v>
      </c>
      <c r="N3978" s="99">
        <v>0</v>
      </c>
      <c r="O3978" s="99">
        <v>0</v>
      </c>
      <c r="P3978" s="99">
        <v>0</v>
      </c>
      <c r="Q3978" s="99">
        <v>0</v>
      </c>
      <c r="R3978" s="99">
        <v>0</v>
      </c>
      <c r="S3978" s="99">
        <v>0</v>
      </c>
      <c r="T3978" s="99">
        <v>0</v>
      </c>
      <c r="U3978" s="99">
        <v>0</v>
      </c>
      <c r="V3978" s="99">
        <v>0</v>
      </c>
      <c r="W3978" s="99">
        <v>0</v>
      </c>
      <c r="X3978" s="99">
        <v>0</v>
      </c>
      <c r="Y3978" s="99">
        <v>0</v>
      </c>
      <c r="Z3978" s="99">
        <v>0</v>
      </c>
      <c r="AA3978" s="99">
        <v>0</v>
      </c>
      <c r="AB3978" s="99">
        <v>0</v>
      </c>
      <c r="AC3978" s="99">
        <v>0</v>
      </c>
      <c r="AD3978" s="99">
        <v>0</v>
      </c>
    </row>
    <row r="3979" spans="4:30" hidden="1" outlineLevel="1" x14ac:dyDescent="0.2">
      <c r="D3979" s="86"/>
      <c r="F3979" s="91" t="s">
        <v>201</v>
      </c>
      <c r="G3979" s="86" t="s">
        <v>683</v>
      </c>
      <c r="H3979" s="92">
        <v>0</v>
      </c>
      <c r="I3979" s="99">
        <v>0</v>
      </c>
      <c r="J3979" s="99">
        <v>0</v>
      </c>
      <c r="K3979" s="99">
        <v>0</v>
      </c>
      <c r="L3979" s="99">
        <v>0</v>
      </c>
      <c r="M3979" s="99">
        <v>0</v>
      </c>
      <c r="N3979" s="99">
        <v>0</v>
      </c>
      <c r="O3979" s="99">
        <v>0</v>
      </c>
      <c r="P3979" s="99">
        <v>0</v>
      </c>
      <c r="Q3979" s="99">
        <v>0</v>
      </c>
      <c r="R3979" s="99">
        <v>0</v>
      </c>
      <c r="S3979" s="99">
        <v>0</v>
      </c>
      <c r="T3979" s="99">
        <v>0</v>
      </c>
      <c r="U3979" s="99">
        <v>0</v>
      </c>
      <c r="V3979" s="99">
        <v>0</v>
      </c>
      <c r="W3979" s="99">
        <v>0</v>
      </c>
      <c r="X3979" s="99">
        <v>0</v>
      </c>
      <c r="Y3979" s="99">
        <v>0</v>
      </c>
      <c r="Z3979" s="99">
        <v>0</v>
      </c>
      <c r="AA3979" s="99">
        <v>0</v>
      </c>
      <c r="AB3979" s="99">
        <v>0</v>
      </c>
      <c r="AC3979" s="99">
        <v>0</v>
      </c>
      <c r="AD3979" s="99">
        <v>0</v>
      </c>
    </row>
    <row r="3980" spans="4:30" hidden="1" outlineLevel="1" x14ac:dyDescent="0.2">
      <c r="D3980" s="86"/>
      <c r="F3980" s="91" t="s">
        <v>201</v>
      </c>
      <c r="G3980" s="86" t="s">
        <v>682</v>
      </c>
      <c r="H3980" s="92">
        <v>0</v>
      </c>
      <c r="I3980" s="99">
        <v>0</v>
      </c>
      <c r="J3980" s="99">
        <v>0</v>
      </c>
      <c r="K3980" s="99">
        <v>0</v>
      </c>
      <c r="L3980" s="99">
        <v>0</v>
      </c>
      <c r="M3980" s="99">
        <v>0</v>
      </c>
      <c r="N3980" s="99">
        <v>0</v>
      </c>
      <c r="O3980" s="99">
        <v>0</v>
      </c>
      <c r="P3980" s="99">
        <v>0</v>
      </c>
      <c r="Q3980" s="99">
        <v>0</v>
      </c>
      <c r="R3980" s="99">
        <v>0</v>
      </c>
      <c r="S3980" s="99">
        <v>0</v>
      </c>
      <c r="T3980" s="99">
        <v>0</v>
      </c>
      <c r="U3980" s="99">
        <v>0</v>
      </c>
      <c r="V3980" s="99">
        <v>0</v>
      </c>
      <c r="W3980" s="99">
        <v>0</v>
      </c>
      <c r="X3980" s="99">
        <v>0</v>
      </c>
      <c r="Y3980" s="99">
        <v>0</v>
      </c>
      <c r="Z3980" s="99">
        <v>0</v>
      </c>
      <c r="AA3980" s="99">
        <v>0</v>
      </c>
      <c r="AB3980" s="99">
        <v>0</v>
      </c>
      <c r="AC3980" s="99">
        <v>0</v>
      </c>
      <c r="AD3980" s="99">
        <v>0</v>
      </c>
    </row>
    <row r="3981" spans="4:30" hidden="1" outlineLevel="1" x14ac:dyDescent="0.2">
      <c r="D3981" s="86"/>
      <c r="F3981" s="91" t="s">
        <v>201</v>
      </c>
      <c r="G3981" s="86" t="s">
        <v>681</v>
      </c>
      <c r="H3981" s="92">
        <v>0</v>
      </c>
      <c r="I3981" s="99">
        <v>0</v>
      </c>
      <c r="J3981" s="99">
        <v>0</v>
      </c>
      <c r="K3981" s="99">
        <v>0</v>
      </c>
      <c r="L3981" s="99">
        <v>0</v>
      </c>
      <c r="M3981" s="99">
        <v>0</v>
      </c>
      <c r="N3981" s="99">
        <v>0</v>
      </c>
      <c r="O3981" s="99">
        <v>0</v>
      </c>
      <c r="P3981" s="99">
        <v>0</v>
      </c>
      <c r="Q3981" s="99">
        <v>0</v>
      </c>
      <c r="R3981" s="99">
        <v>0</v>
      </c>
      <c r="S3981" s="99">
        <v>0</v>
      </c>
      <c r="T3981" s="99">
        <v>0</v>
      </c>
      <c r="U3981" s="99">
        <v>0</v>
      </c>
      <c r="V3981" s="99">
        <v>0</v>
      </c>
      <c r="W3981" s="99">
        <v>0</v>
      </c>
      <c r="X3981" s="99">
        <v>0</v>
      </c>
      <c r="Y3981" s="99">
        <v>0</v>
      </c>
      <c r="Z3981" s="99">
        <v>0</v>
      </c>
      <c r="AA3981" s="99">
        <v>0</v>
      </c>
      <c r="AB3981" s="99">
        <v>0</v>
      </c>
      <c r="AC3981" s="99">
        <v>0</v>
      </c>
      <c r="AD3981" s="99">
        <v>0</v>
      </c>
    </row>
    <row r="3982" spans="4:30" collapsed="1" x14ac:dyDescent="0.2">
      <c r="D3982" s="86" t="s">
        <v>254</v>
      </c>
      <c r="E3982" s="104">
        <v>18535</v>
      </c>
      <c r="F3982" s="102" t="s">
        <v>201</v>
      </c>
      <c r="G3982" s="86" t="s">
        <v>679</v>
      </c>
      <c r="H3982" s="92">
        <v>18534.999999999993</v>
      </c>
      <c r="I3982" s="99">
        <v>9130.0257281186441</v>
      </c>
      <c r="J3982" s="99">
        <v>451.32979536777123</v>
      </c>
      <c r="K3982" s="99">
        <v>1653.1951743671561</v>
      </c>
      <c r="L3982" s="99">
        <v>52.036714588669298</v>
      </c>
      <c r="M3982" s="99">
        <v>4.8798365853602972</v>
      </c>
      <c r="N3982" s="99">
        <v>1710.1117255411859</v>
      </c>
      <c r="O3982" s="99">
        <v>1256.6855048217399</v>
      </c>
      <c r="P3982" s="99">
        <v>234.15712175864007</v>
      </c>
      <c r="Q3982" s="99">
        <v>105.8112433170099</v>
      </c>
      <c r="R3982" s="99">
        <v>4.7582133352084952</v>
      </c>
      <c r="S3982" s="99">
        <v>1601.4120832325984</v>
      </c>
      <c r="T3982" s="99">
        <v>43.899243480726682</v>
      </c>
      <c r="U3982" s="99">
        <v>718.4036399280842</v>
      </c>
      <c r="V3982" s="99">
        <v>3796.7834230444678</v>
      </c>
      <c r="W3982" s="99">
        <v>685.63615731130005</v>
      </c>
      <c r="X3982" s="99">
        <v>5244.7224637645786</v>
      </c>
      <c r="Y3982" s="99">
        <v>385.9261244215441</v>
      </c>
      <c r="Z3982" s="99">
        <v>6.4641150654840294</v>
      </c>
      <c r="AA3982" s="99">
        <v>392.39023948702811</v>
      </c>
      <c r="AB3982" s="99">
        <v>5.0079644881880077</v>
      </c>
      <c r="AC3982" s="99">
        <v>0</v>
      </c>
      <c r="AD3982" s="99">
        <v>0</v>
      </c>
    </row>
    <row r="3983" spans="4:30" hidden="1" outlineLevel="1" x14ac:dyDescent="0.2">
      <c r="D3983" s="86"/>
      <c r="F3983" s="91" t="s">
        <v>201</v>
      </c>
      <c r="G3983" s="86" t="s">
        <v>687</v>
      </c>
      <c r="H3983" s="92">
        <v>87394.999999999985</v>
      </c>
      <c r="I3983" s="99">
        <v>43049.290450980792</v>
      </c>
      <c r="J3983" s="99">
        <v>2128.0802517489274</v>
      </c>
      <c r="K3983" s="99">
        <v>7795.0360002059679</v>
      </c>
      <c r="L3983" s="99">
        <v>245.36005780829532</v>
      </c>
      <c r="M3983" s="99">
        <v>23.009081110200334</v>
      </c>
      <c r="N3983" s="99">
        <v>8063.4051391244629</v>
      </c>
      <c r="O3983" s="99">
        <v>5925.439961904287</v>
      </c>
      <c r="P3983" s="99">
        <v>1104.0820963634394</v>
      </c>
      <c r="Q3983" s="99">
        <v>498.91414133747395</v>
      </c>
      <c r="R3983" s="99">
        <v>22.43561124524124</v>
      </c>
      <c r="S3983" s="99">
        <v>7550.8718108504418</v>
      </c>
      <c r="T3983" s="99">
        <v>206.99079492841159</v>
      </c>
      <c r="U3983" s="99">
        <v>3387.3690915303437</v>
      </c>
      <c r="V3983" s="99">
        <v>17902.340828539051</v>
      </c>
      <c r="W3983" s="99">
        <v>3232.866035512332</v>
      </c>
      <c r="X3983" s="99">
        <v>24729.566750510137</v>
      </c>
      <c r="Y3983" s="99">
        <v>1819.6932098095954</v>
      </c>
      <c r="Z3983" s="99">
        <v>30.479165694522617</v>
      </c>
      <c r="AA3983" s="99">
        <v>1850.172375504118</v>
      </c>
      <c r="AB3983" s="99">
        <v>23.613221281100131</v>
      </c>
      <c r="AC3983" s="99">
        <v>0</v>
      </c>
      <c r="AD3983" s="99">
        <v>0</v>
      </c>
    </row>
    <row r="3984" spans="4:30" hidden="1" outlineLevel="1" x14ac:dyDescent="0.2">
      <c r="D3984" s="86"/>
      <c r="F3984" s="91" t="s">
        <v>201</v>
      </c>
      <c r="G3984" s="86" t="s">
        <v>686</v>
      </c>
      <c r="H3984" s="92">
        <v>0</v>
      </c>
      <c r="I3984" s="99">
        <v>0</v>
      </c>
      <c r="J3984" s="99">
        <v>0</v>
      </c>
      <c r="K3984" s="99">
        <v>0</v>
      </c>
      <c r="L3984" s="99">
        <v>0</v>
      </c>
      <c r="M3984" s="99">
        <v>0</v>
      </c>
      <c r="N3984" s="99">
        <v>0</v>
      </c>
      <c r="O3984" s="99">
        <v>0</v>
      </c>
      <c r="P3984" s="99">
        <v>0</v>
      </c>
      <c r="Q3984" s="99">
        <v>0</v>
      </c>
      <c r="R3984" s="99">
        <v>0</v>
      </c>
      <c r="S3984" s="99">
        <v>0</v>
      </c>
      <c r="T3984" s="99">
        <v>0</v>
      </c>
      <c r="U3984" s="99">
        <v>0</v>
      </c>
      <c r="V3984" s="99">
        <v>0</v>
      </c>
      <c r="W3984" s="99">
        <v>0</v>
      </c>
      <c r="X3984" s="99">
        <v>0</v>
      </c>
      <c r="Y3984" s="99">
        <v>0</v>
      </c>
      <c r="Z3984" s="99">
        <v>0</v>
      </c>
      <c r="AA3984" s="99">
        <v>0</v>
      </c>
      <c r="AB3984" s="99">
        <v>0</v>
      </c>
      <c r="AC3984" s="99">
        <v>0</v>
      </c>
      <c r="AD3984" s="99">
        <v>0</v>
      </c>
    </row>
    <row r="3985" spans="4:30" hidden="1" outlineLevel="1" x14ac:dyDescent="0.2">
      <c r="D3985" s="86"/>
      <c r="F3985" s="91" t="s">
        <v>201</v>
      </c>
      <c r="G3985" s="86" t="s">
        <v>685</v>
      </c>
      <c r="H3985" s="92">
        <v>0</v>
      </c>
      <c r="I3985" s="99">
        <v>0</v>
      </c>
      <c r="J3985" s="99">
        <v>0</v>
      </c>
      <c r="K3985" s="99">
        <v>0</v>
      </c>
      <c r="L3985" s="99">
        <v>0</v>
      </c>
      <c r="M3985" s="99">
        <v>0</v>
      </c>
      <c r="N3985" s="99">
        <v>0</v>
      </c>
      <c r="O3985" s="99">
        <v>0</v>
      </c>
      <c r="P3985" s="99">
        <v>0</v>
      </c>
      <c r="Q3985" s="99">
        <v>0</v>
      </c>
      <c r="R3985" s="99">
        <v>0</v>
      </c>
      <c r="S3985" s="99">
        <v>0</v>
      </c>
      <c r="T3985" s="99">
        <v>0</v>
      </c>
      <c r="U3985" s="99">
        <v>0</v>
      </c>
      <c r="V3985" s="99">
        <v>0</v>
      </c>
      <c r="W3985" s="99">
        <v>0</v>
      </c>
      <c r="X3985" s="99">
        <v>0</v>
      </c>
      <c r="Y3985" s="99">
        <v>0</v>
      </c>
      <c r="Z3985" s="99">
        <v>0</v>
      </c>
      <c r="AA3985" s="99">
        <v>0</v>
      </c>
      <c r="AB3985" s="99">
        <v>0</v>
      </c>
      <c r="AC3985" s="99">
        <v>0</v>
      </c>
      <c r="AD3985" s="99">
        <v>0</v>
      </c>
    </row>
    <row r="3986" spans="4:30" hidden="1" outlineLevel="1" x14ac:dyDescent="0.2">
      <c r="D3986" s="86"/>
      <c r="F3986" s="91" t="s">
        <v>201</v>
      </c>
      <c r="G3986" s="86" t="s">
        <v>684</v>
      </c>
      <c r="H3986" s="92">
        <v>0</v>
      </c>
      <c r="I3986" s="99">
        <v>0</v>
      </c>
      <c r="J3986" s="99">
        <v>0</v>
      </c>
      <c r="K3986" s="99">
        <v>0</v>
      </c>
      <c r="L3986" s="99">
        <v>0</v>
      </c>
      <c r="M3986" s="99">
        <v>0</v>
      </c>
      <c r="N3986" s="99">
        <v>0</v>
      </c>
      <c r="O3986" s="99">
        <v>0</v>
      </c>
      <c r="P3986" s="99">
        <v>0</v>
      </c>
      <c r="Q3986" s="99">
        <v>0</v>
      </c>
      <c r="R3986" s="99">
        <v>0</v>
      </c>
      <c r="S3986" s="99">
        <v>0</v>
      </c>
      <c r="T3986" s="99">
        <v>0</v>
      </c>
      <c r="U3986" s="99">
        <v>0</v>
      </c>
      <c r="V3986" s="99">
        <v>0</v>
      </c>
      <c r="W3986" s="99">
        <v>0</v>
      </c>
      <c r="X3986" s="99">
        <v>0</v>
      </c>
      <c r="Y3986" s="99">
        <v>0</v>
      </c>
      <c r="Z3986" s="99">
        <v>0</v>
      </c>
      <c r="AA3986" s="99">
        <v>0</v>
      </c>
      <c r="AB3986" s="99">
        <v>0</v>
      </c>
      <c r="AC3986" s="99">
        <v>0</v>
      </c>
      <c r="AD3986" s="99">
        <v>0</v>
      </c>
    </row>
    <row r="3987" spans="4:30" hidden="1" outlineLevel="1" x14ac:dyDescent="0.2">
      <c r="D3987" s="86"/>
      <c r="F3987" s="91" t="s">
        <v>201</v>
      </c>
      <c r="G3987" s="86" t="s">
        <v>683</v>
      </c>
      <c r="H3987" s="92">
        <v>0</v>
      </c>
      <c r="I3987" s="99">
        <v>0</v>
      </c>
      <c r="J3987" s="99">
        <v>0</v>
      </c>
      <c r="K3987" s="99">
        <v>0</v>
      </c>
      <c r="L3987" s="99">
        <v>0</v>
      </c>
      <c r="M3987" s="99">
        <v>0</v>
      </c>
      <c r="N3987" s="99">
        <v>0</v>
      </c>
      <c r="O3987" s="99">
        <v>0</v>
      </c>
      <c r="P3987" s="99">
        <v>0</v>
      </c>
      <c r="Q3987" s="99">
        <v>0</v>
      </c>
      <c r="R3987" s="99">
        <v>0</v>
      </c>
      <c r="S3987" s="99">
        <v>0</v>
      </c>
      <c r="T3987" s="99">
        <v>0</v>
      </c>
      <c r="U3987" s="99">
        <v>0</v>
      </c>
      <c r="V3987" s="99">
        <v>0</v>
      </c>
      <c r="W3987" s="99">
        <v>0</v>
      </c>
      <c r="X3987" s="99">
        <v>0</v>
      </c>
      <c r="Y3987" s="99">
        <v>0</v>
      </c>
      <c r="Z3987" s="99">
        <v>0</v>
      </c>
      <c r="AA3987" s="99">
        <v>0</v>
      </c>
      <c r="AB3987" s="99">
        <v>0</v>
      </c>
      <c r="AC3987" s="99">
        <v>0</v>
      </c>
      <c r="AD3987" s="99">
        <v>0</v>
      </c>
    </row>
    <row r="3988" spans="4:30" hidden="1" outlineLevel="1" x14ac:dyDescent="0.2">
      <c r="D3988" s="86"/>
      <c r="F3988" s="91" t="s">
        <v>201</v>
      </c>
      <c r="G3988" s="86" t="s">
        <v>682</v>
      </c>
      <c r="H3988" s="92">
        <v>0</v>
      </c>
      <c r="I3988" s="99">
        <v>0</v>
      </c>
      <c r="J3988" s="99">
        <v>0</v>
      </c>
      <c r="K3988" s="99">
        <v>0</v>
      </c>
      <c r="L3988" s="99">
        <v>0</v>
      </c>
      <c r="M3988" s="99">
        <v>0</v>
      </c>
      <c r="N3988" s="99">
        <v>0</v>
      </c>
      <c r="O3988" s="99">
        <v>0</v>
      </c>
      <c r="P3988" s="99">
        <v>0</v>
      </c>
      <c r="Q3988" s="99">
        <v>0</v>
      </c>
      <c r="R3988" s="99">
        <v>0</v>
      </c>
      <c r="S3988" s="99">
        <v>0</v>
      </c>
      <c r="T3988" s="99">
        <v>0</v>
      </c>
      <c r="U3988" s="99">
        <v>0</v>
      </c>
      <c r="V3988" s="99">
        <v>0</v>
      </c>
      <c r="W3988" s="99">
        <v>0</v>
      </c>
      <c r="X3988" s="99">
        <v>0</v>
      </c>
      <c r="Y3988" s="99">
        <v>0</v>
      </c>
      <c r="Z3988" s="99">
        <v>0</v>
      </c>
      <c r="AA3988" s="99">
        <v>0</v>
      </c>
      <c r="AB3988" s="99">
        <v>0</v>
      </c>
      <c r="AC3988" s="99">
        <v>0</v>
      </c>
      <c r="AD3988" s="99">
        <v>0</v>
      </c>
    </row>
    <row r="3989" spans="4:30" hidden="1" outlineLevel="1" x14ac:dyDescent="0.2">
      <c r="D3989" s="86"/>
      <c r="F3989" s="91" t="s">
        <v>201</v>
      </c>
      <c r="G3989" s="86" t="s">
        <v>681</v>
      </c>
      <c r="H3989" s="92">
        <v>0</v>
      </c>
      <c r="I3989" s="99">
        <v>0</v>
      </c>
      <c r="J3989" s="99">
        <v>0</v>
      </c>
      <c r="K3989" s="99">
        <v>0</v>
      </c>
      <c r="L3989" s="99">
        <v>0</v>
      </c>
      <c r="M3989" s="99">
        <v>0</v>
      </c>
      <c r="N3989" s="99">
        <v>0</v>
      </c>
      <c r="O3989" s="99">
        <v>0</v>
      </c>
      <c r="P3989" s="99">
        <v>0</v>
      </c>
      <c r="Q3989" s="99">
        <v>0</v>
      </c>
      <c r="R3989" s="99">
        <v>0</v>
      </c>
      <c r="S3989" s="99">
        <v>0</v>
      </c>
      <c r="T3989" s="99">
        <v>0</v>
      </c>
      <c r="U3989" s="99">
        <v>0</v>
      </c>
      <c r="V3989" s="99">
        <v>0</v>
      </c>
      <c r="W3989" s="99">
        <v>0</v>
      </c>
      <c r="X3989" s="99">
        <v>0</v>
      </c>
      <c r="Y3989" s="99">
        <v>0</v>
      </c>
      <c r="Z3989" s="99">
        <v>0</v>
      </c>
      <c r="AA3989" s="99">
        <v>0</v>
      </c>
      <c r="AB3989" s="99">
        <v>0</v>
      </c>
      <c r="AC3989" s="99">
        <v>0</v>
      </c>
      <c r="AD3989" s="99">
        <v>0</v>
      </c>
    </row>
    <row r="3990" spans="4:30" collapsed="1" x14ac:dyDescent="0.2">
      <c r="D3990" s="86" t="s">
        <v>253</v>
      </c>
      <c r="E3990" s="104">
        <v>87395</v>
      </c>
      <c r="F3990" s="102" t="s">
        <v>201</v>
      </c>
      <c r="G3990" s="86" t="s">
        <v>679</v>
      </c>
      <c r="H3990" s="92">
        <v>87394.999999999985</v>
      </c>
      <c r="I3990" s="99">
        <v>43049.290450980792</v>
      </c>
      <c r="J3990" s="99">
        <v>2128.0802517489274</v>
      </c>
      <c r="K3990" s="99">
        <v>7795.0360002059679</v>
      </c>
      <c r="L3990" s="99">
        <v>245.36005780829532</v>
      </c>
      <c r="M3990" s="99">
        <v>23.009081110200334</v>
      </c>
      <c r="N3990" s="99">
        <v>8063.4051391244629</v>
      </c>
      <c r="O3990" s="99">
        <v>5925.439961904287</v>
      </c>
      <c r="P3990" s="99">
        <v>1104.0820963634394</v>
      </c>
      <c r="Q3990" s="99">
        <v>498.91414133747395</v>
      </c>
      <c r="R3990" s="99">
        <v>22.43561124524124</v>
      </c>
      <c r="S3990" s="99">
        <v>7550.8718108504418</v>
      </c>
      <c r="T3990" s="99">
        <v>206.99079492841159</v>
      </c>
      <c r="U3990" s="99">
        <v>3387.3690915303437</v>
      </c>
      <c r="V3990" s="99">
        <v>17902.340828539051</v>
      </c>
      <c r="W3990" s="99">
        <v>3232.866035512332</v>
      </c>
      <c r="X3990" s="99">
        <v>24729.566750510137</v>
      </c>
      <c r="Y3990" s="99">
        <v>1819.6932098095954</v>
      </c>
      <c r="Z3990" s="99">
        <v>30.479165694522617</v>
      </c>
      <c r="AA3990" s="99">
        <v>1850.172375504118</v>
      </c>
      <c r="AB3990" s="99">
        <v>23.613221281100131</v>
      </c>
      <c r="AC3990" s="99">
        <v>0</v>
      </c>
      <c r="AD3990" s="99">
        <v>0</v>
      </c>
    </row>
    <row r="3991" spans="4:30" hidden="1" outlineLevel="1" x14ac:dyDescent="0.2">
      <c r="D3991" s="86"/>
      <c r="F3991" s="91" t="s">
        <v>201</v>
      </c>
      <c r="G3991" s="86" t="s">
        <v>687</v>
      </c>
      <c r="H3991" s="92">
        <v>121760.99999999999</v>
      </c>
      <c r="I3991" s="99">
        <v>59977.39750102262</v>
      </c>
      <c r="J3991" s="99">
        <v>2964.8970711505367</v>
      </c>
      <c r="K3991" s="99">
        <v>10860.248051045013</v>
      </c>
      <c r="L3991" s="99">
        <v>341.84205044677435</v>
      </c>
      <c r="M3991" s="99">
        <v>32.056853653631251</v>
      </c>
      <c r="N3991" s="99">
        <v>11234.146955145419</v>
      </c>
      <c r="O3991" s="99">
        <v>8255.4779472673254</v>
      </c>
      <c r="P3991" s="99">
        <v>1538.2360562424481</v>
      </c>
      <c r="Q3991" s="99">
        <v>695.10023185985654</v>
      </c>
      <c r="R3991" s="99">
        <v>31.257880437460024</v>
      </c>
      <c r="S3991" s="99">
        <v>10520.07211580709</v>
      </c>
      <c r="T3991" s="99">
        <v>288.38498977376651</v>
      </c>
      <c r="U3991" s="99">
        <v>4719.3712220816542</v>
      </c>
      <c r="V3991" s="99">
        <v>24942.009515690181</v>
      </c>
      <c r="W3991" s="99">
        <v>4504.1135230850396</v>
      </c>
      <c r="X3991" s="99">
        <v>34453.879250630642</v>
      </c>
      <c r="Y3991" s="99">
        <v>2535.2441778090983</v>
      </c>
      <c r="Z3991" s="99">
        <v>42.464370892279518</v>
      </c>
      <c r="AA3991" s="99">
        <v>2577.7085487013778</v>
      </c>
      <c r="AB3991" s="99">
        <v>32.898557542285403</v>
      </c>
      <c r="AC3991" s="99">
        <v>0</v>
      </c>
      <c r="AD3991" s="99">
        <v>0</v>
      </c>
    </row>
    <row r="3992" spans="4:30" hidden="1" outlineLevel="1" x14ac:dyDescent="0.2">
      <c r="D3992" s="86"/>
      <c r="F3992" s="91" t="s">
        <v>201</v>
      </c>
      <c r="G3992" s="86" t="s">
        <v>686</v>
      </c>
      <c r="H3992" s="92">
        <v>0</v>
      </c>
      <c r="I3992" s="99">
        <v>0</v>
      </c>
      <c r="J3992" s="99">
        <v>0</v>
      </c>
      <c r="K3992" s="99">
        <v>0</v>
      </c>
      <c r="L3992" s="99">
        <v>0</v>
      </c>
      <c r="M3992" s="99">
        <v>0</v>
      </c>
      <c r="N3992" s="99">
        <v>0</v>
      </c>
      <c r="O3992" s="99">
        <v>0</v>
      </c>
      <c r="P3992" s="99">
        <v>0</v>
      </c>
      <c r="Q3992" s="99">
        <v>0</v>
      </c>
      <c r="R3992" s="99">
        <v>0</v>
      </c>
      <c r="S3992" s="99">
        <v>0</v>
      </c>
      <c r="T3992" s="99">
        <v>0</v>
      </c>
      <c r="U3992" s="99">
        <v>0</v>
      </c>
      <c r="V3992" s="99">
        <v>0</v>
      </c>
      <c r="W3992" s="99">
        <v>0</v>
      </c>
      <c r="X3992" s="99">
        <v>0</v>
      </c>
      <c r="Y3992" s="99">
        <v>0</v>
      </c>
      <c r="Z3992" s="99">
        <v>0</v>
      </c>
      <c r="AA3992" s="99">
        <v>0</v>
      </c>
      <c r="AB3992" s="99">
        <v>0</v>
      </c>
      <c r="AC3992" s="99">
        <v>0</v>
      </c>
      <c r="AD3992" s="99">
        <v>0</v>
      </c>
    </row>
    <row r="3993" spans="4:30" hidden="1" outlineLevel="1" x14ac:dyDescent="0.2">
      <c r="D3993" s="86"/>
      <c r="F3993" s="91" t="s">
        <v>201</v>
      </c>
      <c r="G3993" s="86" t="s">
        <v>685</v>
      </c>
      <c r="H3993" s="92">
        <v>0</v>
      </c>
      <c r="I3993" s="99">
        <v>0</v>
      </c>
      <c r="J3993" s="99">
        <v>0</v>
      </c>
      <c r="K3993" s="99">
        <v>0</v>
      </c>
      <c r="L3993" s="99">
        <v>0</v>
      </c>
      <c r="M3993" s="99">
        <v>0</v>
      </c>
      <c r="N3993" s="99">
        <v>0</v>
      </c>
      <c r="O3993" s="99">
        <v>0</v>
      </c>
      <c r="P3993" s="99">
        <v>0</v>
      </c>
      <c r="Q3993" s="99">
        <v>0</v>
      </c>
      <c r="R3993" s="99">
        <v>0</v>
      </c>
      <c r="S3993" s="99">
        <v>0</v>
      </c>
      <c r="T3993" s="99">
        <v>0</v>
      </c>
      <c r="U3993" s="99">
        <v>0</v>
      </c>
      <c r="V3993" s="99">
        <v>0</v>
      </c>
      <c r="W3993" s="99">
        <v>0</v>
      </c>
      <c r="X3993" s="99">
        <v>0</v>
      </c>
      <c r="Y3993" s="99">
        <v>0</v>
      </c>
      <c r="Z3993" s="99">
        <v>0</v>
      </c>
      <c r="AA3993" s="99">
        <v>0</v>
      </c>
      <c r="AB3993" s="99">
        <v>0</v>
      </c>
      <c r="AC3993" s="99">
        <v>0</v>
      </c>
      <c r="AD3993" s="99">
        <v>0</v>
      </c>
    </row>
    <row r="3994" spans="4:30" hidden="1" outlineLevel="1" x14ac:dyDescent="0.2">
      <c r="D3994" s="86"/>
      <c r="F3994" s="91" t="s">
        <v>201</v>
      </c>
      <c r="G3994" s="86" t="s">
        <v>684</v>
      </c>
      <c r="H3994" s="92">
        <v>0</v>
      </c>
      <c r="I3994" s="99">
        <v>0</v>
      </c>
      <c r="J3994" s="99">
        <v>0</v>
      </c>
      <c r="K3994" s="99">
        <v>0</v>
      </c>
      <c r="L3994" s="99">
        <v>0</v>
      </c>
      <c r="M3994" s="99">
        <v>0</v>
      </c>
      <c r="N3994" s="99">
        <v>0</v>
      </c>
      <c r="O3994" s="99">
        <v>0</v>
      </c>
      <c r="P3994" s="99">
        <v>0</v>
      </c>
      <c r="Q3994" s="99">
        <v>0</v>
      </c>
      <c r="R3994" s="99">
        <v>0</v>
      </c>
      <c r="S3994" s="99">
        <v>0</v>
      </c>
      <c r="T3994" s="99">
        <v>0</v>
      </c>
      <c r="U3994" s="99">
        <v>0</v>
      </c>
      <c r="V3994" s="99">
        <v>0</v>
      </c>
      <c r="W3994" s="99">
        <v>0</v>
      </c>
      <c r="X3994" s="99">
        <v>0</v>
      </c>
      <c r="Y3994" s="99">
        <v>0</v>
      </c>
      <c r="Z3994" s="99">
        <v>0</v>
      </c>
      <c r="AA3994" s="99">
        <v>0</v>
      </c>
      <c r="AB3994" s="99">
        <v>0</v>
      </c>
      <c r="AC3994" s="99">
        <v>0</v>
      </c>
      <c r="AD3994" s="99">
        <v>0</v>
      </c>
    </row>
    <row r="3995" spans="4:30" hidden="1" outlineLevel="1" x14ac:dyDescent="0.2">
      <c r="D3995" s="86"/>
      <c r="F3995" s="91" t="s">
        <v>201</v>
      </c>
      <c r="G3995" s="86" t="s">
        <v>683</v>
      </c>
      <c r="H3995" s="92">
        <v>0</v>
      </c>
      <c r="I3995" s="99">
        <v>0</v>
      </c>
      <c r="J3995" s="99">
        <v>0</v>
      </c>
      <c r="K3995" s="99">
        <v>0</v>
      </c>
      <c r="L3995" s="99">
        <v>0</v>
      </c>
      <c r="M3995" s="99">
        <v>0</v>
      </c>
      <c r="N3995" s="99">
        <v>0</v>
      </c>
      <c r="O3995" s="99">
        <v>0</v>
      </c>
      <c r="P3995" s="99">
        <v>0</v>
      </c>
      <c r="Q3995" s="99">
        <v>0</v>
      </c>
      <c r="R3995" s="99">
        <v>0</v>
      </c>
      <c r="S3995" s="99">
        <v>0</v>
      </c>
      <c r="T3995" s="99">
        <v>0</v>
      </c>
      <c r="U3995" s="99">
        <v>0</v>
      </c>
      <c r="V3995" s="99">
        <v>0</v>
      </c>
      <c r="W3995" s="99">
        <v>0</v>
      </c>
      <c r="X3995" s="99">
        <v>0</v>
      </c>
      <c r="Y3995" s="99">
        <v>0</v>
      </c>
      <c r="Z3995" s="99">
        <v>0</v>
      </c>
      <c r="AA3995" s="99">
        <v>0</v>
      </c>
      <c r="AB3995" s="99">
        <v>0</v>
      </c>
      <c r="AC3995" s="99">
        <v>0</v>
      </c>
      <c r="AD3995" s="99">
        <v>0</v>
      </c>
    </row>
    <row r="3996" spans="4:30" hidden="1" outlineLevel="1" x14ac:dyDescent="0.2">
      <c r="D3996" s="86"/>
      <c r="F3996" s="91" t="s">
        <v>201</v>
      </c>
      <c r="G3996" s="86" t="s">
        <v>682</v>
      </c>
      <c r="H3996" s="92">
        <v>0</v>
      </c>
      <c r="I3996" s="99">
        <v>0</v>
      </c>
      <c r="J3996" s="99">
        <v>0</v>
      </c>
      <c r="K3996" s="99">
        <v>0</v>
      </c>
      <c r="L3996" s="99">
        <v>0</v>
      </c>
      <c r="M3996" s="99">
        <v>0</v>
      </c>
      <c r="N3996" s="99">
        <v>0</v>
      </c>
      <c r="O3996" s="99">
        <v>0</v>
      </c>
      <c r="P3996" s="99">
        <v>0</v>
      </c>
      <c r="Q3996" s="99">
        <v>0</v>
      </c>
      <c r="R3996" s="99">
        <v>0</v>
      </c>
      <c r="S3996" s="99">
        <v>0</v>
      </c>
      <c r="T3996" s="99">
        <v>0</v>
      </c>
      <c r="U3996" s="99">
        <v>0</v>
      </c>
      <c r="V3996" s="99">
        <v>0</v>
      </c>
      <c r="W3996" s="99">
        <v>0</v>
      </c>
      <c r="X3996" s="99">
        <v>0</v>
      </c>
      <c r="Y3996" s="99">
        <v>0</v>
      </c>
      <c r="Z3996" s="99">
        <v>0</v>
      </c>
      <c r="AA3996" s="99">
        <v>0</v>
      </c>
      <c r="AB3996" s="99">
        <v>0</v>
      </c>
      <c r="AC3996" s="99">
        <v>0</v>
      </c>
      <c r="AD3996" s="99">
        <v>0</v>
      </c>
    </row>
    <row r="3997" spans="4:30" hidden="1" outlineLevel="1" x14ac:dyDescent="0.2">
      <c r="D3997" s="86"/>
      <c r="F3997" s="91" t="s">
        <v>201</v>
      </c>
      <c r="G3997" s="86" t="s">
        <v>681</v>
      </c>
      <c r="H3997" s="92">
        <v>0</v>
      </c>
      <c r="I3997" s="99">
        <v>0</v>
      </c>
      <c r="J3997" s="99">
        <v>0</v>
      </c>
      <c r="K3997" s="99">
        <v>0</v>
      </c>
      <c r="L3997" s="99">
        <v>0</v>
      </c>
      <c r="M3997" s="99">
        <v>0</v>
      </c>
      <c r="N3997" s="99">
        <v>0</v>
      </c>
      <c r="O3997" s="99">
        <v>0</v>
      </c>
      <c r="P3997" s="99">
        <v>0</v>
      </c>
      <c r="Q3997" s="99">
        <v>0</v>
      </c>
      <c r="R3997" s="99">
        <v>0</v>
      </c>
      <c r="S3997" s="99">
        <v>0</v>
      </c>
      <c r="T3997" s="99">
        <v>0</v>
      </c>
      <c r="U3997" s="99">
        <v>0</v>
      </c>
      <c r="V3997" s="99">
        <v>0</v>
      </c>
      <c r="W3997" s="99">
        <v>0</v>
      </c>
      <c r="X3997" s="99">
        <v>0</v>
      </c>
      <c r="Y3997" s="99">
        <v>0</v>
      </c>
      <c r="Z3997" s="99">
        <v>0</v>
      </c>
      <c r="AA3997" s="99">
        <v>0</v>
      </c>
      <c r="AB3997" s="99">
        <v>0</v>
      </c>
      <c r="AC3997" s="99">
        <v>0</v>
      </c>
      <c r="AD3997" s="99">
        <v>0</v>
      </c>
    </row>
    <row r="3998" spans="4:30" collapsed="1" x14ac:dyDescent="0.2">
      <c r="D3998" s="86" t="s">
        <v>252</v>
      </c>
      <c r="E3998" s="104">
        <v>121761</v>
      </c>
      <c r="F3998" s="102" t="s">
        <v>201</v>
      </c>
      <c r="G3998" s="86" t="s">
        <v>679</v>
      </c>
      <c r="H3998" s="92">
        <v>121760.99999999999</v>
      </c>
      <c r="I3998" s="99">
        <v>59977.39750102262</v>
      </c>
      <c r="J3998" s="99">
        <v>2964.8970711505367</v>
      </c>
      <c r="K3998" s="99">
        <v>10860.248051045013</v>
      </c>
      <c r="L3998" s="99">
        <v>341.84205044677435</v>
      </c>
      <c r="M3998" s="99">
        <v>32.056853653631251</v>
      </c>
      <c r="N3998" s="99">
        <v>11234.146955145419</v>
      </c>
      <c r="O3998" s="99">
        <v>8255.4779472673254</v>
      </c>
      <c r="P3998" s="99">
        <v>1538.2360562424481</v>
      </c>
      <c r="Q3998" s="99">
        <v>695.10023185985654</v>
      </c>
      <c r="R3998" s="99">
        <v>31.257880437460024</v>
      </c>
      <c r="S3998" s="99">
        <v>10520.07211580709</v>
      </c>
      <c r="T3998" s="99">
        <v>288.38498977376651</v>
      </c>
      <c r="U3998" s="99">
        <v>4719.3712220816542</v>
      </c>
      <c r="V3998" s="99">
        <v>24942.009515690181</v>
      </c>
      <c r="W3998" s="99">
        <v>4504.1135230850396</v>
      </c>
      <c r="X3998" s="99">
        <v>34453.879250630642</v>
      </c>
      <c r="Y3998" s="99">
        <v>2535.2441778090983</v>
      </c>
      <c r="Z3998" s="99">
        <v>42.464370892279518</v>
      </c>
      <c r="AA3998" s="99">
        <v>2577.7085487013778</v>
      </c>
      <c r="AB3998" s="99">
        <v>32.898557542285403</v>
      </c>
      <c r="AC3998" s="99">
        <v>0</v>
      </c>
      <c r="AD3998" s="99">
        <v>0</v>
      </c>
    </row>
    <row r="3999" spans="4:30" hidden="1" outlineLevel="1" x14ac:dyDescent="0.2">
      <c r="D3999" s="86"/>
      <c r="F3999" s="91" t="s">
        <v>201</v>
      </c>
      <c r="G3999" s="86" t="s">
        <v>687</v>
      </c>
      <c r="H3999" s="92">
        <v>119450.99999999997</v>
      </c>
      <c r="I3999" s="99">
        <v>58839.530793067184</v>
      </c>
      <c r="J3999" s="99">
        <v>2908.6482539236927</v>
      </c>
      <c r="K3999" s="99">
        <v>10654.211857206968</v>
      </c>
      <c r="L3999" s="99">
        <v>335.35676257518946</v>
      </c>
      <c r="M3999" s="99">
        <v>31.448684108868243</v>
      </c>
      <c r="N3999" s="99">
        <v>11021.017303891025</v>
      </c>
      <c r="O3999" s="99">
        <v>8098.8583888028943</v>
      </c>
      <c r="P3999" s="99">
        <v>1509.0532695544277</v>
      </c>
      <c r="Q3999" s="99">
        <v>681.91307393904231</v>
      </c>
      <c r="R3999" s="99">
        <v>30.664868686484485</v>
      </c>
      <c r="S3999" s="99">
        <v>10320.489600982848</v>
      </c>
      <c r="T3999" s="99">
        <v>282.9138674408569</v>
      </c>
      <c r="U3999" s="99">
        <v>4629.8372372834956</v>
      </c>
      <c r="V3999" s="99">
        <v>24468.819890266241</v>
      </c>
      <c r="W3999" s="99">
        <v>4418.6633195032155</v>
      </c>
      <c r="X3999" s="99">
        <v>33800.234314493806</v>
      </c>
      <c r="Y3999" s="99">
        <v>2487.1465599286685</v>
      </c>
      <c r="Z3999" s="99">
        <v>41.658754177886848</v>
      </c>
      <c r="AA3999" s="99">
        <v>2528.8053141065552</v>
      </c>
      <c r="AB3999" s="99">
        <v>32.274419534855447</v>
      </c>
      <c r="AC3999" s="99">
        <v>0</v>
      </c>
      <c r="AD3999" s="99">
        <v>0</v>
      </c>
    </row>
    <row r="4000" spans="4:30" hidden="1" outlineLevel="1" x14ac:dyDescent="0.2">
      <c r="D4000" s="86"/>
      <c r="F4000" s="91" t="s">
        <v>201</v>
      </c>
      <c r="G4000" s="86" t="s">
        <v>686</v>
      </c>
      <c r="H4000" s="92">
        <v>0</v>
      </c>
      <c r="I4000" s="99">
        <v>0</v>
      </c>
      <c r="J4000" s="99">
        <v>0</v>
      </c>
      <c r="K4000" s="99">
        <v>0</v>
      </c>
      <c r="L4000" s="99">
        <v>0</v>
      </c>
      <c r="M4000" s="99">
        <v>0</v>
      </c>
      <c r="N4000" s="99">
        <v>0</v>
      </c>
      <c r="O4000" s="99">
        <v>0</v>
      </c>
      <c r="P4000" s="99">
        <v>0</v>
      </c>
      <c r="Q4000" s="99">
        <v>0</v>
      </c>
      <c r="R4000" s="99">
        <v>0</v>
      </c>
      <c r="S4000" s="99">
        <v>0</v>
      </c>
      <c r="T4000" s="99">
        <v>0</v>
      </c>
      <c r="U4000" s="99">
        <v>0</v>
      </c>
      <c r="V4000" s="99">
        <v>0</v>
      </c>
      <c r="W4000" s="99">
        <v>0</v>
      </c>
      <c r="X4000" s="99">
        <v>0</v>
      </c>
      <c r="Y4000" s="99">
        <v>0</v>
      </c>
      <c r="Z4000" s="99">
        <v>0</v>
      </c>
      <c r="AA4000" s="99">
        <v>0</v>
      </c>
      <c r="AB4000" s="99">
        <v>0</v>
      </c>
      <c r="AC4000" s="99">
        <v>0</v>
      </c>
      <c r="AD4000" s="99">
        <v>0</v>
      </c>
    </row>
    <row r="4001" spans="4:30" hidden="1" outlineLevel="1" x14ac:dyDescent="0.2">
      <c r="D4001" s="86"/>
      <c r="F4001" s="91" t="s">
        <v>201</v>
      </c>
      <c r="G4001" s="86" t="s">
        <v>685</v>
      </c>
      <c r="H4001" s="92">
        <v>0</v>
      </c>
      <c r="I4001" s="99">
        <v>0</v>
      </c>
      <c r="J4001" s="99">
        <v>0</v>
      </c>
      <c r="K4001" s="99">
        <v>0</v>
      </c>
      <c r="L4001" s="99">
        <v>0</v>
      </c>
      <c r="M4001" s="99">
        <v>0</v>
      </c>
      <c r="N4001" s="99">
        <v>0</v>
      </c>
      <c r="O4001" s="99">
        <v>0</v>
      </c>
      <c r="P4001" s="99">
        <v>0</v>
      </c>
      <c r="Q4001" s="99">
        <v>0</v>
      </c>
      <c r="R4001" s="99">
        <v>0</v>
      </c>
      <c r="S4001" s="99">
        <v>0</v>
      </c>
      <c r="T4001" s="99">
        <v>0</v>
      </c>
      <c r="U4001" s="99">
        <v>0</v>
      </c>
      <c r="V4001" s="99">
        <v>0</v>
      </c>
      <c r="W4001" s="99">
        <v>0</v>
      </c>
      <c r="X4001" s="99">
        <v>0</v>
      </c>
      <c r="Y4001" s="99">
        <v>0</v>
      </c>
      <c r="Z4001" s="99">
        <v>0</v>
      </c>
      <c r="AA4001" s="99">
        <v>0</v>
      </c>
      <c r="AB4001" s="99">
        <v>0</v>
      </c>
      <c r="AC4001" s="99">
        <v>0</v>
      </c>
      <c r="AD4001" s="99">
        <v>0</v>
      </c>
    </row>
    <row r="4002" spans="4:30" hidden="1" outlineLevel="1" x14ac:dyDescent="0.2">
      <c r="D4002" s="86"/>
      <c r="F4002" s="91" t="s">
        <v>201</v>
      </c>
      <c r="G4002" s="86" t="s">
        <v>684</v>
      </c>
      <c r="H4002" s="92">
        <v>0</v>
      </c>
      <c r="I4002" s="99">
        <v>0</v>
      </c>
      <c r="J4002" s="99">
        <v>0</v>
      </c>
      <c r="K4002" s="99">
        <v>0</v>
      </c>
      <c r="L4002" s="99">
        <v>0</v>
      </c>
      <c r="M4002" s="99">
        <v>0</v>
      </c>
      <c r="N4002" s="99">
        <v>0</v>
      </c>
      <c r="O4002" s="99">
        <v>0</v>
      </c>
      <c r="P4002" s="99">
        <v>0</v>
      </c>
      <c r="Q4002" s="99">
        <v>0</v>
      </c>
      <c r="R4002" s="99">
        <v>0</v>
      </c>
      <c r="S4002" s="99">
        <v>0</v>
      </c>
      <c r="T4002" s="99">
        <v>0</v>
      </c>
      <c r="U4002" s="99">
        <v>0</v>
      </c>
      <c r="V4002" s="99">
        <v>0</v>
      </c>
      <c r="W4002" s="99">
        <v>0</v>
      </c>
      <c r="X4002" s="99">
        <v>0</v>
      </c>
      <c r="Y4002" s="99">
        <v>0</v>
      </c>
      <c r="Z4002" s="99">
        <v>0</v>
      </c>
      <c r="AA4002" s="99">
        <v>0</v>
      </c>
      <c r="AB4002" s="99">
        <v>0</v>
      </c>
      <c r="AC4002" s="99">
        <v>0</v>
      </c>
      <c r="AD4002" s="99">
        <v>0</v>
      </c>
    </row>
    <row r="4003" spans="4:30" hidden="1" outlineLevel="1" x14ac:dyDescent="0.2">
      <c r="D4003" s="86"/>
      <c r="F4003" s="91" t="s">
        <v>201</v>
      </c>
      <c r="G4003" s="86" t="s">
        <v>683</v>
      </c>
      <c r="H4003" s="92">
        <v>0</v>
      </c>
      <c r="I4003" s="99">
        <v>0</v>
      </c>
      <c r="J4003" s="99">
        <v>0</v>
      </c>
      <c r="K4003" s="99">
        <v>0</v>
      </c>
      <c r="L4003" s="99">
        <v>0</v>
      </c>
      <c r="M4003" s="99">
        <v>0</v>
      </c>
      <c r="N4003" s="99">
        <v>0</v>
      </c>
      <c r="O4003" s="99">
        <v>0</v>
      </c>
      <c r="P4003" s="99">
        <v>0</v>
      </c>
      <c r="Q4003" s="99">
        <v>0</v>
      </c>
      <c r="R4003" s="99">
        <v>0</v>
      </c>
      <c r="S4003" s="99">
        <v>0</v>
      </c>
      <c r="T4003" s="99">
        <v>0</v>
      </c>
      <c r="U4003" s="99">
        <v>0</v>
      </c>
      <c r="V4003" s="99">
        <v>0</v>
      </c>
      <c r="W4003" s="99">
        <v>0</v>
      </c>
      <c r="X4003" s="99">
        <v>0</v>
      </c>
      <c r="Y4003" s="99">
        <v>0</v>
      </c>
      <c r="Z4003" s="99">
        <v>0</v>
      </c>
      <c r="AA4003" s="99">
        <v>0</v>
      </c>
      <c r="AB4003" s="99">
        <v>0</v>
      </c>
      <c r="AC4003" s="99">
        <v>0</v>
      </c>
      <c r="AD4003" s="99">
        <v>0</v>
      </c>
    </row>
    <row r="4004" spans="4:30" hidden="1" outlineLevel="1" x14ac:dyDescent="0.2">
      <c r="D4004" s="86"/>
      <c r="F4004" s="91" t="s">
        <v>201</v>
      </c>
      <c r="G4004" s="86" t="s">
        <v>682</v>
      </c>
      <c r="H4004" s="92">
        <v>0</v>
      </c>
      <c r="I4004" s="99">
        <v>0</v>
      </c>
      <c r="J4004" s="99">
        <v>0</v>
      </c>
      <c r="K4004" s="99">
        <v>0</v>
      </c>
      <c r="L4004" s="99">
        <v>0</v>
      </c>
      <c r="M4004" s="99">
        <v>0</v>
      </c>
      <c r="N4004" s="99">
        <v>0</v>
      </c>
      <c r="O4004" s="99">
        <v>0</v>
      </c>
      <c r="P4004" s="99">
        <v>0</v>
      </c>
      <c r="Q4004" s="99">
        <v>0</v>
      </c>
      <c r="R4004" s="99">
        <v>0</v>
      </c>
      <c r="S4004" s="99">
        <v>0</v>
      </c>
      <c r="T4004" s="99">
        <v>0</v>
      </c>
      <c r="U4004" s="99">
        <v>0</v>
      </c>
      <c r="V4004" s="99">
        <v>0</v>
      </c>
      <c r="W4004" s="99">
        <v>0</v>
      </c>
      <c r="X4004" s="99">
        <v>0</v>
      </c>
      <c r="Y4004" s="99">
        <v>0</v>
      </c>
      <c r="Z4004" s="99">
        <v>0</v>
      </c>
      <c r="AA4004" s="99">
        <v>0</v>
      </c>
      <c r="AB4004" s="99">
        <v>0</v>
      </c>
      <c r="AC4004" s="99">
        <v>0</v>
      </c>
      <c r="AD4004" s="99">
        <v>0</v>
      </c>
    </row>
    <row r="4005" spans="4:30" hidden="1" outlineLevel="1" x14ac:dyDescent="0.2">
      <c r="D4005" s="86"/>
      <c r="F4005" s="91" t="s">
        <v>201</v>
      </c>
      <c r="G4005" s="86" t="s">
        <v>681</v>
      </c>
      <c r="H4005" s="92">
        <v>0</v>
      </c>
      <c r="I4005" s="99">
        <v>0</v>
      </c>
      <c r="J4005" s="99">
        <v>0</v>
      </c>
      <c r="K4005" s="99">
        <v>0</v>
      </c>
      <c r="L4005" s="99">
        <v>0</v>
      </c>
      <c r="M4005" s="99">
        <v>0</v>
      </c>
      <c r="N4005" s="99">
        <v>0</v>
      </c>
      <c r="O4005" s="99">
        <v>0</v>
      </c>
      <c r="P4005" s="99">
        <v>0</v>
      </c>
      <c r="Q4005" s="99">
        <v>0</v>
      </c>
      <c r="R4005" s="99">
        <v>0</v>
      </c>
      <c r="S4005" s="99">
        <v>0</v>
      </c>
      <c r="T4005" s="99">
        <v>0</v>
      </c>
      <c r="U4005" s="99">
        <v>0</v>
      </c>
      <c r="V4005" s="99">
        <v>0</v>
      </c>
      <c r="W4005" s="99">
        <v>0</v>
      </c>
      <c r="X4005" s="99">
        <v>0</v>
      </c>
      <c r="Y4005" s="99">
        <v>0</v>
      </c>
      <c r="Z4005" s="99">
        <v>0</v>
      </c>
      <c r="AA4005" s="99">
        <v>0</v>
      </c>
      <c r="AB4005" s="99">
        <v>0</v>
      </c>
      <c r="AC4005" s="99">
        <v>0</v>
      </c>
      <c r="AD4005" s="99">
        <v>0</v>
      </c>
    </row>
    <row r="4006" spans="4:30" collapsed="1" x14ac:dyDescent="0.2">
      <c r="D4006" s="86" t="s">
        <v>251</v>
      </c>
      <c r="E4006" s="104">
        <v>119451</v>
      </c>
      <c r="F4006" s="102" t="s">
        <v>201</v>
      </c>
      <c r="G4006" s="86" t="s">
        <v>679</v>
      </c>
      <c r="H4006" s="92">
        <v>119450.99999999997</v>
      </c>
      <c r="I4006" s="99">
        <v>58839.530793067184</v>
      </c>
      <c r="J4006" s="99">
        <v>2908.6482539236927</v>
      </c>
      <c r="K4006" s="99">
        <v>10654.211857206968</v>
      </c>
      <c r="L4006" s="99">
        <v>335.35676257518946</v>
      </c>
      <c r="M4006" s="99">
        <v>31.448684108868243</v>
      </c>
      <c r="N4006" s="99">
        <v>11021.017303891025</v>
      </c>
      <c r="O4006" s="99">
        <v>8098.8583888028943</v>
      </c>
      <c r="P4006" s="99">
        <v>1509.0532695544277</v>
      </c>
      <c r="Q4006" s="99">
        <v>681.91307393904231</v>
      </c>
      <c r="R4006" s="99">
        <v>30.664868686484485</v>
      </c>
      <c r="S4006" s="99">
        <v>10320.489600982848</v>
      </c>
      <c r="T4006" s="99">
        <v>282.9138674408569</v>
      </c>
      <c r="U4006" s="99">
        <v>4629.8372372834956</v>
      </c>
      <c r="V4006" s="99">
        <v>24468.819890266241</v>
      </c>
      <c r="W4006" s="99">
        <v>4418.6633195032155</v>
      </c>
      <c r="X4006" s="99">
        <v>33800.234314493806</v>
      </c>
      <c r="Y4006" s="99">
        <v>2487.1465599286685</v>
      </c>
      <c r="Z4006" s="99">
        <v>41.658754177886848</v>
      </c>
      <c r="AA4006" s="99">
        <v>2528.8053141065552</v>
      </c>
      <c r="AB4006" s="99">
        <v>32.274419534855447</v>
      </c>
      <c r="AC4006" s="99">
        <v>0</v>
      </c>
      <c r="AD4006" s="99">
        <v>0</v>
      </c>
    </row>
    <row r="4007" spans="4:30" hidden="1" outlineLevel="1" x14ac:dyDescent="0.2">
      <c r="D4007" s="86"/>
      <c r="F4007" s="91" t="s">
        <v>201</v>
      </c>
      <c r="G4007" s="86" t="s">
        <v>687</v>
      </c>
      <c r="H4007" s="92">
        <v>-251579.99999999988</v>
      </c>
      <c r="I4007" s="99">
        <v>-123924.02873914695</v>
      </c>
      <c r="J4007" s="99">
        <v>-6126.0075488871807</v>
      </c>
      <c r="K4007" s="99">
        <v>-22439.214565270522</v>
      </c>
      <c r="L4007" s="99">
        <v>-706.30680637806438</v>
      </c>
      <c r="M4007" s="99">
        <v>-66.235192238734484</v>
      </c>
      <c r="N4007" s="99">
        <v>-23211.75656388732</v>
      </c>
      <c r="O4007" s="99">
        <v>-17057.29373094434</v>
      </c>
      <c r="P4007" s="99">
        <v>-3178.2707683862245</v>
      </c>
      <c r="Q4007" s="99">
        <v>-1436.2013808305016</v>
      </c>
      <c r="R4007" s="99">
        <v>-64.584370697154199</v>
      </c>
      <c r="S4007" s="99">
        <v>-21736.350250858221</v>
      </c>
      <c r="T4007" s="99">
        <v>-595.85495952960446</v>
      </c>
      <c r="U4007" s="99">
        <v>-9751.0648898358468</v>
      </c>
      <c r="V4007" s="99">
        <v>-51534.651932534514</v>
      </c>
      <c r="W4007" s="99">
        <v>-9306.303990093169</v>
      </c>
      <c r="X4007" s="99">
        <v>-71187.875771993131</v>
      </c>
      <c r="Y4007" s="99">
        <v>-5238.2678382504491</v>
      </c>
      <c r="Z4007" s="99">
        <v>-87.738983985674238</v>
      </c>
      <c r="AA4007" s="99">
        <v>-5326.0068222361233</v>
      </c>
      <c r="AB4007" s="99">
        <v>-67.974302991008301</v>
      </c>
      <c r="AC4007" s="99">
        <v>0</v>
      </c>
      <c r="AD4007" s="99">
        <v>0</v>
      </c>
    </row>
    <row r="4008" spans="4:30" hidden="1" outlineLevel="1" x14ac:dyDescent="0.2">
      <c r="D4008" s="86"/>
      <c r="F4008" s="91" t="s">
        <v>201</v>
      </c>
      <c r="G4008" s="86" t="s">
        <v>686</v>
      </c>
      <c r="H4008" s="92">
        <v>0</v>
      </c>
      <c r="I4008" s="99">
        <v>0</v>
      </c>
      <c r="J4008" s="99">
        <v>0</v>
      </c>
      <c r="K4008" s="99">
        <v>0</v>
      </c>
      <c r="L4008" s="99">
        <v>0</v>
      </c>
      <c r="M4008" s="99">
        <v>0</v>
      </c>
      <c r="N4008" s="99">
        <v>0</v>
      </c>
      <c r="O4008" s="99">
        <v>0</v>
      </c>
      <c r="P4008" s="99">
        <v>0</v>
      </c>
      <c r="Q4008" s="99">
        <v>0</v>
      </c>
      <c r="R4008" s="99">
        <v>0</v>
      </c>
      <c r="S4008" s="99">
        <v>0</v>
      </c>
      <c r="T4008" s="99">
        <v>0</v>
      </c>
      <c r="U4008" s="99">
        <v>0</v>
      </c>
      <c r="V4008" s="99">
        <v>0</v>
      </c>
      <c r="W4008" s="99">
        <v>0</v>
      </c>
      <c r="X4008" s="99">
        <v>0</v>
      </c>
      <c r="Y4008" s="99">
        <v>0</v>
      </c>
      <c r="Z4008" s="99">
        <v>0</v>
      </c>
      <c r="AA4008" s="99">
        <v>0</v>
      </c>
      <c r="AB4008" s="99">
        <v>0</v>
      </c>
      <c r="AC4008" s="99">
        <v>0</v>
      </c>
      <c r="AD4008" s="99">
        <v>0</v>
      </c>
    </row>
    <row r="4009" spans="4:30" hidden="1" outlineLevel="1" x14ac:dyDescent="0.2">
      <c r="D4009" s="86"/>
      <c r="F4009" s="91" t="s">
        <v>201</v>
      </c>
      <c r="G4009" s="86" t="s">
        <v>685</v>
      </c>
      <c r="H4009" s="92">
        <v>0</v>
      </c>
      <c r="I4009" s="99">
        <v>0</v>
      </c>
      <c r="J4009" s="99">
        <v>0</v>
      </c>
      <c r="K4009" s="99">
        <v>0</v>
      </c>
      <c r="L4009" s="99">
        <v>0</v>
      </c>
      <c r="M4009" s="99">
        <v>0</v>
      </c>
      <c r="N4009" s="99">
        <v>0</v>
      </c>
      <c r="O4009" s="99">
        <v>0</v>
      </c>
      <c r="P4009" s="99">
        <v>0</v>
      </c>
      <c r="Q4009" s="99">
        <v>0</v>
      </c>
      <c r="R4009" s="99">
        <v>0</v>
      </c>
      <c r="S4009" s="99">
        <v>0</v>
      </c>
      <c r="T4009" s="99">
        <v>0</v>
      </c>
      <c r="U4009" s="99">
        <v>0</v>
      </c>
      <c r="V4009" s="99">
        <v>0</v>
      </c>
      <c r="W4009" s="99">
        <v>0</v>
      </c>
      <c r="X4009" s="99">
        <v>0</v>
      </c>
      <c r="Y4009" s="99">
        <v>0</v>
      </c>
      <c r="Z4009" s="99">
        <v>0</v>
      </c>
      <c r="AA4009" s="99">
        <v>0</v>
      </c>
      <c r="AB4009" s="99">
        <v>0</v>
      </c>
      <c r="AC4009" s="99">
        <v>0</v>
      </c>
      <c r="AD4009" s="99">
        <v>0</v>
      </c>
    </row>
    <row r="4010" spans="4:30" hidden="1" outlineLevel="1" x14ac:dyDescent="0.2">
      <c r="D4010" s="86"/>
      <c r="F4010" s="91" t="s">
        <v>201</v>
      </c>
      <c r="G4010" s="86" t="s">
        <v>684</v>
      </c>
      <c r="H4010" s="92">
        <v>0</v>
      </c>
      <c r="I4010" s="99">
        <v>0</v>
      </c>
      <c r="J4010" s="99">
        <v>0</v>
      </c>
      <c r="K4010" s="99">
        <v>0</v>
      </c>
      <c r="L4010" s="99">
        <v>0</v>
      </c>
      <c r="M4010" s="99">
        <v>0</v>
      </c>
      <c r="N4010" s="99">
        <v>0</v>
      </c>
      <c r="O4010" s="99">
        <v>0</v>
      </c>
      <c r="P4010" s="99">
        <v>0</v>
      </c>
      <c r="Q4010" s="99">
        <v>0</v>
      </c>
      <c r="R4010" s="99">
        <v>0</v>
      </c>
      <c r="S4010" s="99">
        <v>0</v>
      </c>
      <c r="T4010" s="99">
        <v>0</v>
      </c>
      <c r="U4010" s="99">
        <v>0</v>
      </c>
      <c r="V4010" s="99">
        <v>0</v>
      </c>
      <c r="W4010" s="99">
        <v>0</v>
      </c>
      <c r="X4010" s="99">
        <v>0</v>
      </c>
      <c r="Y4010" s="99">
        <v>0</v>
      </c>
      <c r="Z4010" s="99">
        <v>0</v>
      </c>
      <c r="AA4010" s="99">
        <v>0</v>
      </c>
      <c r="AB4010" s="99">
        <v>0</v>
      </c>
      <c r="AC4010" s="99">
        <v>0</v>
      </c>
      <c r="AD4010" s="99">
        <v>0</v>
      </c>
    </row>
    <row r="4011" spans="4:30" hidden="1" outlineLevel="1" x14ac:dyDescent="0.2">
      <c r="D4011" s="86"/>
      <c r="F4011" s="91" t="s">
        <v>201</v>
      </c>
      <c r="G4011" s="86" t="s">
        <v>683</v>
      </c>
      <c r="H4011" s="92">
        <v>0</v>
      </c>
      <c r="I4011" s="99">
        <v>0</v>
      </c>
      <c r="J4011" s="99">
        <v>0</v>
      </c>
      <c r="K4011" s="99">
        <v>0</v>
      </c>
      <c r="L4011" s="99">
        <v>0</v>
      </c>
      <c r="M4011" s="99">
        <v>0</v>
      </c>
      <c r="N4011" s="99">
        <v>0</v>
      </c>
      <c r="O4011" s="99">
        <v>0</v>
      </c>
      <c r="P4011" s="99">
        <v>0</v>
      </c>
      <c r="Q4011" s="99">
        <v>0</v>
      </c>
      <c r="R4011" s="99">
        <v>0</v>
      </c>
      <c r="S4011" s="99">
        <v>0</v>
      </c>
      <c r="T4011" s="99">
        <v>0</v>
      </c>
      <c r="U4011" s="99">
        <v>0</v>
      </c>
      <c r="V4011" s="99">
        <v>0</v>
      </c>
      <c r="W4011" s="99">
        <v>0</v>
      </c>
      <c r="X4011" s="99">
        <v>0</v>
      </c>
      <c r="Y4011" s="99">
        <v>0</v>
      </c>
      <c r="Z4011" s="99">
        <v>0</v>
      </c>
      <c r="AA4011" s="99">
        <v>0</v>
      </c>
      <c r="AB4011" s="99">
        <v>0</v>
      </c>
      <c r="AC4011" s="99">
        <v>0</v>
      </c>
      <c r="AD4011" s="99">
        <v>0</v>
      </c>
    </row>
    <row r="4012" spans="4:30" hidden="1" outlineLevel="1" x14ac:dyDescent="0.2">
      <c r="D4012" s="86"/>
      <c r="F4012" s="91" t="s">
        <v>201</v>
      </c>
      <c r="G4012" s="86" t="s">
        <v>682</v>
      </c>
      <c r="H4012" s="92">
        <v>0</v>
      </c>
      <c r="I4012" s="99">
        <v>0</v>
      </c>
      <c r="J4012" s="99">
        <v>0</v>
      </c>
      <c r="K4012" s="99">
        <v>0</v>
      </c>
      <c r="L4012" s="99">
        <v>0</v>
      </c>
      <c r="M4012" s="99">
        <v>0</v>
      </c>
      <c r="N4012" s="99">
        <v>0</v>
      </c>
      <c r="O4012" s="99">
        <v>0</v>
      </c>
      <c r="P4012" s="99">
        <v>0</v>
      </c>
      <c r="Q4012" s="99">
        <v>0</v>
      </c>
      <c r="R4012" s="99">
        <v>0</v>
      </c>
      <c r="S4012" s="99">
        <v>0</v>
      </c>
      <c r="T4012" s="99">
        <v>0</v>
      </c>
      <c r="U4012" s="99">
        <v>0</v>
      </c>
      <c r="V4012" s="99">
        <v>0</v>
      </c>
      <c r="W4012" s="99">
        <v>0</v>
      </c>
      <c r="X4012" s="99">
        <v>0</v>
      </c>
      <c r="Y4012" s="99">
        <v>0</v>
      </c>
      <c r="Z4012" s="99">
        <v>0</v>
      </c>
      <c r="AA4012" s="99">
        <v>0</v>
      </c>
      <c r="AB4012" s="99">
        <v>0</v>
      </c>
      <c r="AC4012" s="99">
        <v>0</v>
      </c>
      <c r="AD4012" s="99">
        <v>0</v>
      </c>
    </row>
    <row r="4013" spans="4:30" hidden="1" outlineLevel="1" x14ac:dyDescent="0.2">
      <c r="D4013" s="86"/>
      <c r="F4013" s="91" t="s">
        <v>201</v>
      </c>
      <c r="G4013" s="86" t="s">
        <v>681</v>
      </c>
      <c r="H4013" s="92">
        <v>0</v>
      </c>
      <c r="I4013" s="99">
        <v>0</v>
      </c>
      <c r="J4013" s="99">
        <v>0</v>
      </c>
      <c r="K4013" s="99">
        <v>0</v>
      </c>
      <c r="L4013" s="99">
        <v>0</v>
      </c>
      <c r="M4013" s="99">
        <v>0</v>
      </c>
      <c r="N4013" s="99">
        <v>0</v>
      </c>
      <c r="O4013" s="99">
        <v>0</v>
      </c>
      <c r="P4013" s="99">
        <v>0</v>
      </c>
      <c r="Q4013" s="99">
        <v>0</v>
      </c>
      <c r="R4013" s="99">
        <v>0</v>
      </c>
      <c r="S4013" s="99">
        <v>0</v>
      </c>
      <c r="T4013" s="99">
        <v>0</v>
      </c>
      <c r="U4013" s="99">
        <v>0</v>
      </c>
      <c r="V4013" s="99">
        <v>0</v>
      </c>
      <c r="W4013" s="99">
        <v>0</v>
      </c>
      <c r="X4013" s="99">
        <v>0</v>
      </c>
      <c r="Y4013" s="99">
        <v>0</v>
      </c>
      <c r="Z4013" s="99">
        <v>0</v>
      </c>
      <c r="AA4013" s="99">
        <v>0</v>
      </c>
      <c r="AB4013" s="99">
        <v>0</v>
      </c>
      <c r="AC4013" s="99">
        <v>0</v>
      </c>
      <c r="AD4013" s="99">
        <v>0</v>
      </c>
    </row>
    <row r="4014" spans="4:30" collapsed="1" x14ac:dyDescent="0.2">
      <c r="D4014" s="86" t="s">
        <v>250</v>
      </c>
      <c r="E4014" s="104">
        <v>-251580</v>
      </c>
      <c r="F4014" s="102" t="s">
        <v>201</v>
      </c>
      <c r="G4014" s="86" t="s">
        <v>679</v>
      </c>
      <c r="H4014" s="92">
        <v>-251579.99999999988</v>
      </c>
      <c r="I4014" s="99">
        <v>-123924.02873914695</v>
      </c>
      <c r="J4014" s="99">
        <v>-6126.0075488871807</v>
      </c>
      <c r="K4014" s="99">
        <v>-22439.214565270522</v>
      </c>
      <c r="L4014" s="99">
        <v>-706.30680637806438</v>
      </c>
      <c r="M4014" s="99">
        <v>-66.235192238734484</v>
      </c>
      <c r="N4014" s="99">
        <v>-23211.75656388732</v>
      </c>
      <c r="O4014" s="99">
        <v>-17057.29373094434</v>
      </c>
      <c r="P4014" s="99">
        <v>-3178.2707683862245</v>
      </c>
      <c r="Q4014" s="99">
        <v>-1436.2013808305016</v>
      </c>
      <c r="R4014" s="99">
        <v>-64.584370697154199</v>
      </c>
      <c r="S4014" s="99">
        <v>-21736.350250858221</v>
      </c>
      <c r="T4014" s="99">
        <v>-595.85495952960446</v>
      </c>
      <c r="U4014" s="99">
        <v>-9751.0648898358468</v>
      </c>
      <c r="V4014" s="99">
        <v>-51534.651932534514</v>
      </c>
      <c r="W4014" s="99">
        <v>-9306.303990093169</v>
      </c>
      <c r="X4014" s="99">
        <v>-71187.875771993131</v>
      </c>
      <c r="Y4014" s="99">
        <v>-5238.2678382504491</v>
      </c>
      <c r="Z4014" s="99">
        <v>-87.738983985674238</v>
      </c>
      <c r="AA4014" s="99">
        <v>-5326.0068222361233</v>
      </c>
      <c r="AB4014" s="99">
        <v>-67.974302991008301</v>
      </c>
      <c r="AC4014" s="99">
        <v>0</v>
      </c>
      <c r="AD4014" s="99">
        <v>0</v>
      </c>
    </row>
    <row r="4015" spans="4:30" hidden="1" outlineLevel="1" x14ac:dyDescent="0.2">
      <c r="D4015" s="86"/>
      <c r="F4015" s="91" t="s">
        <v>219</v>
      </c>
      <c r="G4015" s="86" t="s">
        <v>687</v>
      </c>
      <c r="H4015" s="92">
        <v>-4467.8060591896083</v>
      </c>
      <c r="I4015" s="99">
        <v>-2200.7652694170765</v>
      </c>
      <c r="J4015" s="99">
        <v>-108.79169109452037</v>
      </c>
      <c r="K4015" s="99">
        <v>-398.49772954198039</v>
      </c>
      <c r="L4015" s="99">
        <v>-12.543293700543678</v>
      </c>
      <c r="M4015" s="99">
        <v>-1.1762699467994537</v>
      </c>
      <c r="N4015" s="99">
        <v>-412.21729318932353</v>
      </c>
      <c r="O4015" s="99">
        <v>-302.92026506276363</v>
      </c>
      <c r="P4015" s="99">
        <v>-56.442870644491592</v>
      </c>
      <c r="Q4015" s="99">
        <v>-25.50548227796725</v>
      </c>
      <c r="R4015" s="99">
        <v>-1.1469530277831839</v>
      </c>
      <c r="S4015" s="99">
        <v>-386.01557101300563</v>
      </c>
      <c r="T4015" s="99">
        <v>-10.581780740061005</v>
      </c>
      <c r="U4015" s="99">
        <v>-173.16903886779423</v>
      </c>
      <c r="V4015" s="99">
        <v>-915.20323619685701</v>
      </c>
      <c r="W4015" s="99">
        <v>-165.27053563716791</v>
      </c>
      <c r="X4015" s="99">
        <v>-1264.2245914418802</v>
      </c>
      <c r="Y4015" s="99">
        <v>-93.026332726740691</v>
      </c>
      <c r="Z4015" s="99">
        <v>-1.5581555142631991</v>
      </c>
      <c r="AA4015" s="99">
        <v>-94.584488241003896</v>
      </c>
      <c r="AB4015" s="99">
        <v>-1.2071547927991786</v>
      </c>
      <c r="AC4015" s="99">
        <v>0</v>
      </c>
      <c r="AD4015" s="99">
        <v>0</v>
      </c>
    </row>
    <row r="4016" spans="4:30" hidden="1" outlineLevel="1" x14ac:dyDescent="0.2">
      <c r="D4016" s="86"/>
      <c r="F4016" s="91" t="s">
        <v>219</v>
      </c>
      <c r="G4016" s="86" t="s">
        <v>686</v>
      </c>
      <c r="H4016" s="92">
        <v>-2368.0355800900943</v>
      </c>
      <c r="I4016" s="99">
        <v>-1166.4540475491194</v>
      </c>
      <c r="J4016" s="99">
        <v>-57.661991571926862</v>
      </c>
      <c r="K4016" s="99">
        <v>-211.21257047395059</v>
      </c>
      <c r="L4016" s="99">
        <v>-6.6482218298873601</v>
      </c>
      <c r="M4016" s="99">
        <v>-0.62344897001125132</v>
      </c>
      <c r="N4016" s="99">
        <v>-218.48424127384919</v>
      </c>
      <c r="O4016" s="99">
        <v>-160.55440994881914</v>
      </c>
      <c r="P4016" s="99">
        <v>-29.915964157321191</v>
      </c>
      <c r="Q4016" s="99">
        <v>-13.518467167426479</v>
      </c>
      <c r="R4016" s="99">
        <v>-0.60791035745524002</v>
      </c>
      <c r="S4016" s="99">
        <v>-204.59675163102204</v>
      </c>
      <c r="T4016" s="99">
        <v>-5.6085767737469077</v>
      </c>
      <c r="U4016" s="99">
        <v>-91.783403302721155</v>
      </c>
      <c r="V4016" s="99">
        <v>-485.07786542571148</v>
      </c>
      <c r="W4016" s="99">
        <v>-87.597022687316326</v>
      </c>
      <c r="X4016" s="99">
        <v>-670.06686818949584</v>
      </c>
      <c r="Y4016" s="99">
        <v>-49.306004527461212</v>
      </c>
      <c r="Z4016" s="99">
        <v>-0.82585672882992156</v>
      </c>
      <c r="AA4016" s="99">
        <v>-50.131861256291131</v>
      </c>
      <c r="AB4016" s="99">
        <v>-0.63981861838990473</v>
      </c>
      <c r="AC4016" s="99">
        <v>0</v>
      </c>
      <c r="AD4016" s="99">
        <v>0</v>
      </c>
    </row>
    <row r="4017" spans="4:30" hidden="1" outlineLevel="1" x14ac:dyDescent="0.2">
      <c r="D4017" s="86"/>
      <c r="F4017" s="91" t="s">
        <v>219</v>
      </c>
      <c r="G4017" s="86" t="s">
        <v>685</v>
      </c>
      <c r="H4017" s="92">
        <v>-520.18632520969743</v>
      </c>
      <c r="I4017" s="99">
        <v>-253.26178048299019</v>
      </c>
      <c r="J4017" s="99">
        <v>-12.222744831852102</v>
      </c>
      <c r="K4017" s="99">
        <v>-44.46574806248551</v>
      </c>
      <c r="L4017" s="99">
        <v>-1.3735051208056226</v>
      </c>
      <c r="M4017" s="99">
        <v>-0.17106279878058064</v>
      </c>
      <c r="N4017" s="99">
        <v>-46.010315982071717</v>
      </c>
      <c r="O4017" s="99">
        <v>-33.594567652626417</v>
      </c>
      <c r="P4017" s="99">
        <v>-6.2451909434011998</v>
      </c>
      <c r="Q4017" s="99">
        <v>-3.7159630251828584</v>
      </c>
      <c r="R4017" s="99">
        <v>0</v>
      </c>
      <c r="S4017" s="99">
        <v>-43.555721621210473</v>
      </c>
      <c r="T4017" s="99">
        <v>-1.1730646187755636</v>
      </c>
      <c r="U4017" s="99">
        <v>-19.203737564336624</v>
      </c>
      <c r="V4017" s="99">
        <v>-133.78635407386628</v>
      </c>
      <c r="W4017" s="99">
        <v>0</v>
      </c>
      <c r="X4017" s="99">
        <v>-154.16315625697845</v>
      </c>
      <c r="Y4017" s="99">
        <v>-10.11098062483874</v>
      </c>
      <c r="Z4017" s="99">
        <v>-0.16855032171163115</v>
      </c>
      <c r="AA4017" s="99">
        <v>-10.279530946550372</v>
      </c>
      <c r="AB4017" s="99">
        <v>-0.13501837509502804</v>
      </c>
      <c r="AC4017" s="99">
        <v>-0.45909133937169966</v>
      </c>
      <c r="AD4017" s="99">
        <v>-9.89653735772522E-2</v>
      </c>
    </row>
    <row r="4018" spans="4:30" hidden="1" outlineLevel="1" x14ac:dyDescent="0.2">
      <c r="D4018" s="86"/>
      <c r="F4018" s="91" t="s">
        <v>219</v>
      </c>
      <c r="G4018" s="86" t="s">
        <v>684</v>
      </c>
      <c r="H4018" s="92">
        <v>-2386.7799463095553</v>
      </c>
      <c r="I4018" s="99">
        <v>-1595.1868355421066</v>
      </c>
      <c r="J4018" s="99">
        <v>-75.192943133296794</v>
      </c>
      <c r="K4018" s="99">
        <v>-273.03019136067343</v>
      </c>
      <c r="L4018" s="99">
        <v>-8.4380536075027326</v>
      </c>
      <c r="M4018" s="99">
        <v>0</v>
      </c>
      <c r="N4018" s="99">
        <v>-281.46824496817618</v>
      </c>
      <c r="O4018" s="99">
        <v>-204.72492192347283</v>
      </c>
      <c r="P4018" s="99">
        <v>-38.130030485009257</v>
      </c>
      <c r="Q4018" s="99">
        <v>0</v>
      </c>
      <c r="R4018" s="99">
        <v>0</v>
      </c>
      <c r="S4018" s="99">
        <v>-242.85495240848209</v>
      </c>
      <c r="T4018" s="99">
        <v>-7.2983173041927767</v>
      </c>
      <c r="U4018" s="99">
        <v>-117.70534314776758</v>
      </c>
      <c r="V4018" s="99">
        <v>0</v>
      </c>
      <c r="W4018" s="99">
        <v>0</v>
      </c>
      <c r="X4018" s="99">
        <v>-125.00366045196036</v>
      </c>
      <c r="Y4018" s="99">
        <v>-61.733972219626693</v>
      </c>
      <c r="Z4018" s="99">
        <v>-1.0299643150423057</v>
      </c>
      <c r="AA4018" s="99">
        <v>-62.763936534669</v>
      </c>
      <c r="AB4018" s="99">
        <v>-0.83444367375037332</v>
      </c>
      <c r="AC4018" s="99">
        <v>-2.8586880973649396</v>
      </c>
      <c r="AD4018" s="99">
        <v>-0.61624149974981068</v>
      </c>
    </row>
    <row r="4019" spans="4:30" hidden="1" outlineLevel="1" x14ac:dyDescent="0.2">
      <c r="D4019" s="86"/>
      <c r="F4019" s="91" t="s">
        <v>219</v>
      </c>
      <c r="G4019" s="86" t="s">
        <v>683</v>
      </c>
      <c r="H4019" s="92">
        <v>-1228.2018447294056</v>
      </c>
      <c r="I4019" s="99">
        <v>-918.32830216663808</v>
      </c>
      <c r="J4019" s="99">
        <v>-44.272900127288139</v>
      </c>
      <c r="K4019" s="99">
        <v>-133.58978985856012</v>
      </c>
      <c r="L4019" s="99">
        <v>0</v>
      </c>
      <c r="M4019" s="99">
        <v>0</v>
      </c>
      <c r="N4019" s="99">
        <v>-133.58978985856012</v>
      </c>
      <c r="O4019" s="99">
        <v>-85.123934061135927</v>
      </c>
      <c r="P4019" s="99">
        <v>0</v>
      </c>
      <c r="Q4019" s="99">
        <v>0</v>
      </c>
      <c r="R4019" s="99">
        <v>0</v>
      </c>
      <c r="S4019" s="99">
        <v>-85.123934061135927</v>
      </c>
      <c r="T4019" s="99">
        <v>-2.3015725983711453</v>
      </c>
      <c r="U4019" s="99">
        <v>0</v>
      </c>
      <c r="V4019" s="99">
        <v>0</v>
      </c>
      <c r="W4019" s="99">
        <v>0</v>
      </c>
      <c r="X4019" s="99">
        <v>-2.3015725983711453</v>
      </c>
      <c r="Y4019" s="99">
        <v>-31.397460241227865</v>
      </c>
      <c r="Z4019" s="99">
        <v>0</v>
      </c>
      <c r="AA4019" s="99">
        <v>-31.397460241227865</v>
      </c>
      <c r="AB4019" s="99">
        <v>-0.32581245494183175</v>
      </c>
      <c r="AC4019" s="99">
        <v>-11.062585970101891</v>
      </c>
      <c r="AD4019" s="99">
        <v>-1.7994872511402709</v>
      </c>
    </row>
    <row r="4020" spans="4:30" hidden="1" outlineLevel="1" x14ac:dyDescent="0.2">
      <c r="D4020" s="86"/>
      <c r="F4020" s="91" t="s">
        <v>219</v>
      </c>
      <c r="G4020" s="86" t="s">
        <v>682</v>
      </c>
      <c r="H4020" s="92">
        <v>-37.751093894911584</v>
      </c>
      <c r="I4020" s="99">
        <v>-14.16523305902642</v>
      </c>
      <c r="J4020" s="99">
        <v>-0.91799863505324519</v>
      </c>
      <c r="K4020" s="99">
        <v>-3.0799849350806925</v>
      </c>
      <c r="L4020" s="99">
        <v>-9.7888913521560802E-2</v>
      </c>
      <c r="M4020" s="99">
        <v>-9.0242134847353158E-3</v>
      </c>
      <c r="N4020" s="99">
        <v>-3.1868980620869887</v>
      </c>
      <c r="O4020" s="99">
        <v>-2.80806524114002</v>
      </c>
      <c r="P4020" s="99">
        <v>-0.5205612638543855</v>
      </c>
      <c r="Q4020" s="99">
        <v>-0.23652971404738729</v>
      </c>
      <c r="R4020" s="99">
        <v>-1.0959400456903577E-2</v>
      </c>
      <c r="S4020" s="99">
        <v>-3.5761156194986961</v>
      </c>
      <c r="T4020" s="99">
        <v>-0.10761038131346808</v>
      </c>
      <c r="U4020" s="99">
        <v>-1.8894770869461157</v>
      </c>
      <c r="V4020" s="99">
        <v>-10.727666428728442</v>
      </c>
      <c r="W4020" s="99">
        <v>-2.0352893989443528</v>
      </c>
      <c r="X4020" s="99">
        <v>-14.76004329593238</v>
      </c>
      <c r="Y4020" s="99">
        <v>-0.76078951865401445</v>
      </c>
      <c r="Z4020" s="99">
        <v>-1.2384440547668485E-2</v>
      </c>
      <c r="AA4020" s="99">
        <v>-0.77317395920168297</v>
      </c>
      <c r="AB4020" s="99">
        <v>-1.3813847221754725E-2</v>
      </c>
      <c r="AC4020" s="99">
        <v>-0.29870594830652719</v>
      </c>
      <c r="AD4020" s="99">
        <v>-5.9111468583890985E-2</v>
      </c>
    </row>
    <row r="4021" spans="4:30" hidden="1" outlineLevel="1" x14ac:dyDescent="0.2">
      <c r="D4021" s="86"/>
      <c r="F4021" s="91" t="s">
        <v>219</v>
      </c>
      <c r="G4021" s="86" t="s">
        <v>681</v>
      </c>
      <c r="H4021" s="92">
        <v>-591.23915057672593</v>
      </c>
      <c r="I4021" s="99">
        <v>-276.48628095800711</v>
      </c>
      <c r="J4021" s="99">
        <v>-72.434827818484706</v>
      </c>
      <c r="K4021" s="99">
        <v>-20.562171402701729</v>
      </c>
      <c r="L4021" s="99">
        <v>-6.637355234335792</v>
      </c>
      <c r="M4021" s="99">
        <v>-1.077376421994757</v>
      </c>
      <c r="N4021" s="99">
        <v>-28.276903059032279</v>
      </c>
      <c r="O4021" s="99">
        <v>-5.8352447304629846</v>
      </c>
      <c r="P4021" s="99">
        <v>-1.7278884495842208</v>
      </c>
      <c r="Q4021" s="99">
        <v>-3.7533831435629534</v>
      </c>
      <c r="R4021" s="99">
        <v>-0.65955928670721031</v>
      </c>
      <c r="S4021" s="99">
        <v>-11.97607561031737</v>
      </c>
      <c r="T4021" s="99">
        <v>-4.0162001697671937E-2</v>
      </c>
      <c r="U4021" s="99">
        <v>-1.0251200424355649</v>
      </c>
      <c r="V4021" s="99">
        <v>-5.5197499432402246</v>
      </c>
      <c r="W4021" s="99">
        <v>-0.9893498627578553</v>
      </c>
      <c r="X4021" s="99">
        <v>-7.5743818501313172</v>
      </c>
      <c r="Y4021" s="99">
        <v>-1.6153436571921782</v>
      </c>
      <c r="Z4021" s="99">
        <v>-2.9282765315768986E-2</v>
      </c>
      <c r="AA4021" s="99">
        <v>-1.6446264225079472</v>
      </c>
      <c r="AB4021" s="99">
        <v>-3.0322622452087097E-2</v>
      </c>
      <c r="AC4021" s="99">
        <v>-171.78130768586436</v>
      </c>
      <c r="AD4021" s="99">
        <v>-21.034424549928701</v>
      </c>
    </row>
    <row r="4022" spans="4:30" collapsed="1" x14ac:dyDescent="0.2">
      <c r="D4022" s="86" t="s">
        <v>249</v>
      </c>
      <c r="E4022" s="104">
        <v>-11600</v>
      </c>
      <c r="F4022" s="102" t="s">
        <v>219</v>
      </c>
      <c r="G4022" s="86" t="s">
        <v>679</v>
      </c>
      <c r="H4022" s="92">
        <v>-11599.999999999998</v>
      </c>
      <c r="I4022" s="99">
        <v>-6424.6477491749647</v>
      </c>
      <c r="J4022" s="99">
        <v>-371.49509721242225</v>
      </c>
      <c r="K4022" s="99">
        <v>-1084.4381856354325</v>
      </c>
      <c r="L4022" s="99">
        <v>-35.738318406596747</v>
      </c>
      <c r="M4022" s="99">
        <v>-3.0571823510707778</v>
      </c>
      <c r="N4022" s="99">
        <v>-1123.2336863931002</v>
      </c>
      <c r="O4022" s="99">
        <v>-795.56140862042105</v>
      </c>
      <c r="P4022" s="99">
        <v>-132.98250594366183</v>
      </c>
      <c r="Q4022" s="99">
        <v>-46.729825328186926</v>
      </c>
      <c r="R4022" s="99">
        <v>-2.4253820724025381</v>
      </c>
      <c r="S4022" s="99">
        <v>-977.69912196467237</v>
      </c>
      <c r="T4022" s="99">
        <v>-27.111084418158537</v>
      </c>
      <c r="U4022" s="99">
        <v>-404.77612001200123</v>
      </c>
      <c r="V4022" s="99">
        <v>-1550.3148720684035</v>
      </c>
      <c r="W4022" s="99">
        <v>-255.89219758618646</v>
      </c>
      <c r="X4022" s="99">
        <v>-2238.0942740847495</v>
      </c>
      <c r="Y4022" s="99">
        <v>-247.95088351574137</v>
      </c>
      <c r="Z4022" s="99">
        <v>-3.6241940857104948</v>
      </c>
      <c r="AA4022" s="99">
        <v>-251.57507760145185</v>
      </c>
      <c r="AB4022" s="99">
        <v>-3.1863843846501578</v>
      </c>
      <c r="AC4022" s="99">
        <v>-186.46037904100945</v>
      </c>
      <c r="AD4022" s="99">
        <v>-23.608230142979927</v>
      </c>
    </row>
    <row r="4023" spans="4:30" hidden="1" outlineLevel="1" x14ac:dyDescent="0.2">
      <c r="D4023" s="86"/>
      <c r="F4023" s="91" t="s">
        <v>209</v>
      </c>
      <c r="G4023" s="86" t="s">
        <v>687</v>
      </c>
      <c r="H4023" s="92">
        <v>356584.45581420895</v>
      </c>
      <c r="I4023" s="99">
        <v>175647.43759540946</v>
      </c>
      <c r="J4023" s="99">
        <v>8682.880467977071</v>
      </c>
      <c r="K4023" s="99">
        <v>31804.893531501952</v>
      </c>
      <c r="L4023" s="99">
        <v>1001.1051283496064</v>
      </c>
      <c r="M4023" s="99">
        <v>93.880435568004827</v>
      </c>
      <c r="N4023" s="99">
        <v>32899.879095419565</v>
      </c>
      <c r="O4023" s="99">
        <v>24176.666677446163</v>
      </c>
      <c r="P4023" s="99">
        <v>4504.8173637618638</v>
      </c>
      <c r="Q4023" s="99">
        <v>2035.6430869825106</v>
      </c>
      <c r="R4023" s="99">
        <v>91.540594161490873</v>
      </c>
      <c r="S4023" s="99">
        <v>30808.667722352027</v>
      </c>
      <c r="T4023" s="99">
        <v>844.55289167684839</v>
      </c>
      <c r="U4023" s="99">
        <v>13820.96417581348</v>
      </c>
      <c r="V4023" s="99">
        <v>73044.184016764033</v>
      </c>
      <c r="W4023" s="99">
        <v>13190.568979843287</v>
      </c>
      <c r="X4023" s="99">
        <v>100900.27006409765</v>
      </c>
      <c r="Y4023" s="99">
        <v>7424.6159730964673</v>
      </c>
      <c r="Z4023" s="99">
        <v>124.35947952231197</v>
      </c>
      <c r="AA4023" s="99">
        <v>7548.9754526187789</v>
      </c>
      <c r="AB4023" s="99">
        <v>96.345416334362255</v>
      </c>
      <c r="AC4023" s="99">
        <v>0</v>
      </c>
      <c r="AD4023" s="99">
        <v>0</v>
      </c>
    </row>
    <row r="4024" spans="4:30" hidden="1" outlineLevel="1" x14ac:dyDescent="0.2">
      <c r="D4024" s="86"/>
      <c r="F4024" s="91" t="s">
        <v>209</v>
      </c>
      <c r="G4024" s="86" t="s">
        <v>686</v>
      </c>
      <c r="H4024" s="92">
        <v>1302.8947574213246</v>
      </c>
      <c r="I4024" s="99">
        <v>641.78379586121355</v>
      </c>
      <c r="J4024" s="99">
        <v>31.725666266668917</v>
      </c>
      <c r="K4024" s="99">
        <v>116.20929731196118</v>
      </c>
      <c r="L4024" s="99">
        <v>3.6578560901541408</v>
      </c>
      <c r="M4024" s="99">
        <v>0.34302203960823907</v>
      </c>
      <c r="N4024" s="99">
        <v>120.21017544172356</v>
      </c>
      <c r="O4024" s="99">
        <v>88.337143564047238</v>
      </c>
      <c r="P4024" s="99">
        <v>16.459783455743136</v>
      </c>
      <c r="Q4024" s="99">
        <v>7.4378696624744727</v>
      </c>
      <c r="R4024" s="99">
        <v>0.33447268460401319</v>
      </c>
      <c r="S4024" s="99">
        <v>112.56926936686885</v>
      </c>
      <c r="T4024" s="99">
        <v>3.0858426860426795</v>
      </c>
      <c r="U4024" s="99">
        <v>50.499289785524574</v>
      </c>
      <c r="V4024" s="99">
        <v>266.89016546797029</v>
      </c>
      <c r="W4024" s="99">
        <v>48.195940375473185</v>
      </c>
      <c r="X4024" s="99">
        <v>368.67123831501073</v>
      </c>
      <c r="Y4024" s="99">
        <v>27.128196615093596</v>
      </c>
      <c r="Z4024" s="99">
        <v>0.454386923668052</v>
      </c>
      <c r="AA4024" s="99">
        <v>27.58258353876165</v>
      </c>
      <c r="AB4024" s="99">
        <v>0.35202863107700683</v>
      </c>
      <c r="AC4024" s="99">
        <v>0</v>
      </c>
      <c r="AD4024" s="99">
        <v>0</v>
      </c>
    </row>
    <row r="4025" spans="4:30" hidden="1" outlineLevel="1" x14ac:dyDescent="0.2">
      <c r="D4025" s="86"/>
      <c r="F4025" s="91" t="s">
        <v>209</v>
      </c>
      <c r="G4025" s="86" t="s">
        <v>685</v>
      </c>
      <c r="H4025" s="92">
        <v>286.58280439558979</v>
      </c>
      <c r="I4025" s="99">
        <v>139.52783412323836</v>
      </c>
      <c r="J4025" s="99">
        <v>6.7337957988646027</v>
      </c>
      <c r="K4025" s="99">
        <v>24.497219864743379</v>
      </c>
      <c r="L4025" s="99">
        <v>0.75669607272644335</v>
      </c>
      <c r="M4025" s="99">
        <v>9.4242493942021388E-2</v>
      </c>
      <c r="N4025" s="99">
        <v>25.348158431411843</v>
      </c>
      <c r="O4025" s="99">
        <v>18.508032494829536</v>
      </c>
      <c r="P4025" s="99">
        <v>3.4406216538359886</v>
      </c>
      <c r="Q4025" s="99">
        <v>2.0472108803666229</v>
      </c>
      <c r="R4025" s="99">
        <v>0</v>
      </c>
      <c r="S4025" s="99">
        <v>23.995865029032149</v>
      </c>
      <c r="T4025" s="99">
        <v>0.64626871544618858</v>
      </c>
      <c r="U4025" s="99">
        <v>10.579787855526513</v>
      </c>
      <c r="V4025" s="99">
        <v>73.70602932496152</v>
      </c>
      <c r="W4025" s="99">
        <v>0</v>
      </c>
      <c r="X4025" s="99">
        <v>84.932085895934222</v>
      </c>
      <c r="Y4025" s="99">
        <v>5.5703755408942461</v>
      </c>
      <c r="Z4025" s="99">
        <v>9.2858311602916424E-2</v>
      </c>
      <c r="AA4025" s="99">
        <v>5.6632338524971626</v>
      </c>
      <c r="AB4025" s="99">
        <v>7.4384778500416138E-2</v>
      </c>
      <c r="AC4025" s="99">
        <v>0.25292414878040398</v>
      </c>
      <c r="AD4025" s="99">
        <v>5.4522337330557349E-2</v>
      </c>
    </row>
    <row r="4026" spans="4:30" hidden="1" outlineLevel="1" x14ac:dyDescent="0.2">
      <c r="D4026" s="86"/>
      <c r="F4026" s="91" t="s">
        <v>209</v>
      </c>
      <c r="G4026" s="86" t="s">
        <v>684</v>
      </c>
      <c r="H4026" s="92">
        <v>183613.16667391596</v>
      </c>
      <c r="I4026" s="99">
        <v>122716.51048656902</v>
      </c>
      <c r="J4026" s="99">
        <v>5784.5359483532666</v>
      </c>
      <c r="K4026" s="99">
        <v>21004.005044885929</v>
      </c>
      <c r="L4026" s="99">
        <v>649.13304883151284</v>
      </c>
      <c r="M4026" s="99">
        <v>0</v>
      </c>
      <c r="N4026" s="99">
        <v>21653.138093717444</v>
      </c>
      <c r="O4026" s="99">
        <v>15749.332597486024</v>
      </c>
      <c r="P4026" s="99">
        <v>2933.3142561176332</v>
      </c>
      <c r="Q4026" s="99">
        <v>0</v>
      </c>
      <c r="R4026" s="99">
        <v>0</v>
      </c>
      <c r="S4026" s="99">
        <v>18682.646853603655</v>
      </c>
      <c r="T4026" s="99">
        <v>561.45400152447542</v>
      </c>
      <c r="U4026" s="99">
        <v>9054.9825605910682</v>
      </c>
      <c r="V4026" s="99">
        <v>0</v>
      </c>
      <c r="W4026" s="99">
        <v>0</v>
      </c>
      <c r="X4026" s="99">
        <v>9616.436562115543</v>
      </c>
      <c r="Y4026" s="99">
        <v>4749.1475484079183</v>
      </c>
      <c r="Z4026" s="99">
        <v>79.234371705887071</v>
      </c>
      <c r="AA4026" s="99">
        <v>4828.3819201138058</v>
      </c>
      <c r="AB4026" s="99">
        <v>64.193117419652836</v>
      </c>
      <c r="AC4026" s="99">
        <v>219.91670195729537</v>
      </c>
      <c r="AD4026" s="99">
        <v>47.406990066218178</v>
      </c>
    </row>
    <row r="4027" spans="4:30" hidden="1" outlineLevel="1" x14ac:dyDescent="0.2">
      <c r="D4027" s="86"/>
      <c r="F4027" s="91" t="s">
        <v>209</v>
      </c>
      <c r="G4027" s="86" t="s">
        <v>683</v>
      </c>
      <c r="H4027" s="92">
        <v>75779.412255207353</v>
      </c>
      <c r="I4027" s="99">
        <v>56660.376544901119</v>
      </c>
      <c r="J4027" s="99">
        <v>2731.6148114225894</v>
      </c>
      <c r="K4027" s="99">
        <v>8242.420252192911</v>
      </c>
      <c r="L4027" s="99">
        <v>0</v>
      </c>
      <c r="M4027" s="99">
        <v>0</v>
      </c>
      <c r="N4027" s="99">
        <v>8242.420252192911</v>
      </c>
      <c r="O4027" s="99">
        <v>5252.1022661589459</v>
      </c>
      <c r="P4027" s="99">
        <v>0</v>
      </c>
      <c r="Q4027" s="99">
        <v>0</v>
      </c>
      <c r="R4027" s="99">
        <v>0</v>
      </c>
      <c r="S4027" s="99">
        <v>5252.1022661589459</v>
      </c>
      <c r="T4027" s="99">
        <v>142.0058270680108</v>
      </c>
      <c r="U4027" s="99">
        <v>0</v>
      </c>
      <c r="V4027" s="99">
        <v>0</v>
      </c>
      <c r="W4027" s="99">
        <v>0</v>
      </c>
      <c r="X4027" s="99">
        <v>142.0058270680108</v>
      </c>
      <c r="Y4027" s="99">
        <v>1937.2068960787842</v>
      </c>
      <c r="Z4027" s="99">
        <v>0</v>
      </c>
      <c r="AA4027" s="99">
        <v>1937.2068960787842</v>
      </c>
      <c r="AB4027" s="99">
        <v>20.102458278230198</v>
      </c>
      <c r="AC4027" s="99">
        <v>682.55577569313937</v>
      </c>
      <c r="AD4027" s="99">
        <v>111.0274234136099</v>
      </c>
    </row>
    <row r="4028" spans="4:30" hidden="1" outlineLevel="1" x14ac:dyDescent="0.2">
      <c r="D4028" s="86"/>
      <c r="F4028" s="91" t="s">
        <v>209</v>
      </c>
      <c r="G4028" s="86" t="s">
        <v>682</v>
      </c>
      <c r="H4028" s="92">
        <v>93872.480558750089</v>
      </c>
      <c r="I4028" s="99">
        <v>35223.497593081753</v>
      </c>
      <c r="J4028" s="99">
        <v>2282.7102510428249</v>
      </c>
      <c r="K4028" s="99">
        <v>7658.7403465565885</v>
      </c>
      <c r="L4028" s="99">
        <v>243.41215534176789</v>
      </c>
      <c r="M4028" s="99">
        <v>22.439755183306332</v>
      </c>
      <c r="N4028" s="99">
        <v>7924.5922570816629</v>
      </c>
      <c r="O4028" s="99">
        <v>6982.5804383419108</v>
      </c>
      <c r="P4028" s="99">
        <v>1294.4360567892261</v>
      </c>
      <c r="Q4028" s="99">
        <v>588.15861191436568</v>
      </c>
      <c r="R4028" s="99">
        <v>27.251822402553124</v>
      </c>
      <c r="S4028" s="99">
        <v>8892.4269294480546</v>
      </c>
      <c r="T4028" s="99">
        <v>267.58571436071156</v>
      </c>
      <c r="U4028" s="99">
        <v>4698.4042794707048</v>
      </c>
      <c r="V4028" s="99">
        <v>26675.588820680587</v>
      </c>
      <c r="W4028" s="99">
        <v>5060.9835324423884</v>
      </c>
      <c r="X4028" s="99">
        <v>36702.562346954393</v>
      </c>
      <c r="Y4028" s="99">
        <v>1891.7915199478766</v>
      </c>
      <c r="Z4028" s="99">
        <v>30.795350136826251</v>
      </c>
      <c r="AA4028" s="99">
        <v>1922.5868700847029</v>
      </c>
      <c r="AB4028" s="99">
        <v>34.349735887799</v>
      </c>
      <c r="AC4028" s="99">
        <v>742.76704148610088</v>
      </c>
      <c r="AD4028" s="99">
        <v>146.98753368278969</v>
      </c>
    </row>
    <row r="4029" spans="4:30" hidden="1" outlineLevel="1" x14ac:dyDescent="0.2">
      <c r="D4029" s="86"/>
      <c r="F4029" s="91" t="s">
        <v>209</v>
      </c>
      <c r="G4029" s="86" t="s">
        <v>681</v>
      </c>
      <c r="H4029" s="92">
        <v>70755.007136100874</v>
      </c>
      <c r="I4029" s="99">
        <v>50554.522811039875</v>
      </c>
      <c r="J4029" s="99">
        <v>8651.5435204791811</v>
      </c>
      <c r="K4029" s="99">
        <v>2491.1782446953644</v>
      </c>
      <c r="L4029" s="99">
        <v>416.43262258345379</v>
      </c>
      <c r="M4029" s="99">
        <v>65.794357373956942</v>
      </c>
      <c r="N4029" s="99">
        <v>2973.4052246527754</v>
      </c>
      <c r="O4029" s="99">
        <v>464.85968176834717</v>
      </c>
      <c r="P4029" s="99">
        <v>119.38884378441178</v>
      </c>
      <c r="Q4029" s="99">
        <v>228.35359675436359</v>
      </c>
      <c r="R4029" s="99">
        <v>39.855619503937689</v>
      </c>
      <c r="S4029" s="99">
        <v>852.45774181106015</v>
      </c>
      <c r="T4029" s="99">
        <v>3.2329837603773717</v>
      </c>
      <c r="U4029" s="99">
        <v>71.075875420369655</v>
      </c>
      <c r="V4029" s="99">
        <v>335.99457576565067</v>
      </c>
      <c r="W4029" s="99">
        <v>59.805695327752858</v>
      </c>
      <c r="X4029" s="99">
        <v>470.10913027415057</v>
      </c>
      <c r="Y4029" s="99">
        <v>127.23304585576759</v>
      </c>
      <c r="Z4029" s="99">
        <v>2.0157211023688353</v>
      </c>
      <c r="AA4029" s="99">
        <v>129.24876695813643</v>
      </c>
      <c r="AB4029" s="99">
        <v>3.6254977096958929</v>
      </c>
      <c r="AC4029" s="99">
        <v>5579.7575106137892</v>
      </c>
      <c r="AD4029" s="99">
        <v>1540.3369325622102</v>
      </c>
    </row>
    <row r="4030" spans="4:30" collapsed="1" x14ac:dyDescent="0.2">
      <c r="D4030" s="86" t="s">
        <v>248</v>
      </c>
      <c r="E4030" s="104">
        <v>782194</v>
      </c>
      <c r="F4030" s="102" t="s">
        <v>209</v>
      </c>
      <c r="G4030" s="86" t="s">
        <v>679</v>
      </c>
      <c r="H4030" s="92">
        <v>782194.00000000012</v>
      </c>
      <c r="I4030" s="99">
        <v>441583.65666098567</v>
      </c>
      <c r="J4030" s="99">
        <v>28171.74446134047</v>
      </c>
      <c r="K4030" s="99">
        <v>71341.943937009462</v>
      </c>
      <c r="L4030" s="99">
        <v>2314.4975072692218</v>
      </c>
      <c r="M4030" s="99">
        <v>182.55181265881836</v>
      </c>
      <c r="N4030" s="99">
        <v>73838.993256937494</v>
      </c>
      <c r="O4030" s="99">
        <v>52732.386837260266</v>
      </c>
      <c r="P4030" s="99">
        <v>8871.8569255627135</v>
      </c>
      <c r="Q4030" s="99">
        <v>2861.6403761940805</v>
      </c>
      <c r="R4030" s="99">
        <v>158.98250875258572</v>
      </c>
      <c r="S4030" s="99">
        <v>64624.866647769646</v>
      </c>
      <c r="T4030" s="99">
        <v>1822.5635297919125</v>
      </c>
      <c r="U4030" s="99">
        <v>27706.505968936679</v>
      </c>
      <c r="V4030" s="99">
        <v>100396.36360800322</v>
      </c>
      <c r="W4030" s="99">
        <v>18359.554147988903</v>
      </c>
      <c r="X4030" s="99">
        <v>148284.98725472071</v>
      </c>
      <c r="Y4030" s="99">
        <v>16162.693555542803</v>
      </c>
      <c r="Z4030" s="99">
        <v>236.95216770266509</v>
      </c>
      <c r="AA4030" s="99">
        <v>16399.645723245467</v>
      </c>
      <c r="AB4030" s="99">
        <v>219.04263903931761</v>
      </c>
      <c r="AC4030" s="99">
        <v>7225.2499538991042</v>
      </c>
      <c r="AD4030" s="99">
        <v>1845.8134020621585</v>
      </c>
    </row>
    <row r="4031" spans="4:30" hidden="1" outlineLevel="1" x14ac:dyDescent="0.2">
      <c r="D4031" s="86"/>
      <c r="F4031" s="91" t="s">
        <v>209</v>
      </c>
      <c r="G4031" s="86" t="s">
        <v>687</v>
      </c>
      <c r="H4031" s="92">
        <v>-532533.93049330439</v>
      </c>
      <c r="I4031" s="99">
        <v>-262317.156002159</v>
      </c>
      <c r="J4031" s="99">
        <v>-12967.274339138823</v>
      </c>
      <c r="K4031" s="99">
        <v>-47498.38273959027</v>
      </c>
      <c r="L4031" s="99">
        <v>-1495.0804504916291</v>
      </c>
      <c r="M4031" s="99">
        <v>-140.20386064024524</v>
      </c>
      <c r="N4031" s="99">
        <v>-49133.667050722142</v>
      </c>
      <c r="O4031" s="99">
        <v>-36106.159766748518</v>
      </c>
      <c r="P4031" s="99">
        <v>-6727.6294795321228</v>
      </c>
      <c r="Q4031" s="99">
        <v>-3040.0904933364277</v>
      </c>
      <c r="R4031" s="99">
        <v>-136.70947124490075</v>
      </c>
      <c r="S4031" s="99">
        <v>-46010.589210861974</v>
      </c>
      <c r="T4031" s="99">
        <v>-1261.2806407593177</v>
      </c>
      <c r="U4031" s="99">
        <v>-20640.642786706198</v>
      </c>
      <c r="V4031" s="99">
        <v>-109086.37709769052</v>
      </c>
      <c r="W4031" s="99">
        <v>-19699.191677437946</v>
      </c>
      <c r="X4031" s="99">
        <v>-150687.49220259397</v>
      </c>
      <c r="Y4031" s="99">
        <v>-11088.144371095386</v>
      </c>
      <c r="Z4031" s="99">
        <v>-185.72217982105178</v>
      </c>
      <c r="AA4031" s="99">
        <v>-11273.866550916438</v>
      </c>
      <c r="AB4031" s="99">
        <v>-143.88513691209334</v>
      </c>
      <c r="AC4031" s="99">
        <v>0</v>
      </c>
      <c r="AD4031" s="99">
        <v>0</v>
      </c>
    </row>
    <row r="4032" spans="4:30" hidden="1" outlineLevel="1" x14ac:dyDescent="0.2">
      <c r="D4032" s="86"/>
      <c r="F4032" s="91" t="s">
        <v>209</v>
      </c>
      <c r="G4032" s="86" t="s">
        <v>686</v>
      </c>
      <c r="H4032" s="92">
        <v>-1945.7821418615263</v>
      </c>
      <c r="I4032" s="99">
        <v>-958.45918621578323</v>
      </c>
      <c r="J4032" s="99">
        <v>-47.380062363993879</v>
      </c>
      <c r="K4032" s="99">
        <v>-173.5504530507292</v>
      </c>
      <c r="L4032" s="99">
        <v>-5.4627520889008858</v>
      </c>
      <c r="M4032" s="99">
        <v>-0.51227941100602115</v>
      </c>
      <c r="N4032" s="99">
        <v>-179.52548455063612</v>
      </c>
      <c r="O4032" s="99">
        <v>-131.92534195944856</v>
      </c>
      <c r="P4032" s="99">
        <v>-24.58153471311881</v>
      </c>
      <c r="Q4032" s="99">
        <v>-11.107937828670227</v>
      </c>
      <c r="R4032" s="99">
        <v>-0.49951154760270111</v>
      </c>
      <c r="S4032" s="99">
        <v>-168.1143260488403</v>
      </c>
      <c r="T4032" s="99">
        <v>-4.6084901001364473</v>
      </c>
      <c r="U4032" s="99">
        <v>-75.417155285696509</v>
      </c>
      <c r="V4032" s="99">
        <v>-398.58178478963077</v>
      </c>
      <c r="W4032" s="99">
        <v>-71.977264133309319</v>
      </c>
      <c r="X4032" s="99">
        <v>-550.58469430877301</v>
      </c>
      <c r="Y4032" s="99">
        <v>-40.514063176545477</v>
      </c>
      <c r="Z4032" s="99">
        <v>-0.67859507188329538</v>
      </c>
      <c r="AA4032" s="99">
        <v>-41.192658248428771</v>
      </c>
      <c r="AB4032" s="99">
        <v>-0.52573012507110473</v>
      </c>
      <c r="AC4032" s="99">
        <v>0</v>
      </c>
      <c r="AD4032" s="99">
        <v>0</v>
      </c>
    </row>
    <row r="4033" spans="4:30" hidden="1" outlineLevel="1" x14ac:dyDescent="0.2">
      <c r="D4033" s="86"/>
      <c r="F4033" s="91" t="s">
        <v>209</v>
      </c>
      <c r="G4033" s="86" t="s">
        <v>685</v>
      </c>
      <c r="H4033" s="92">
        <v>-427.99136291037382</v>
      </c>
      <c r="I4033" s="99">
        <v>-208.37505591544954</v>
      </c>
      <c r="J4033" s="99">
        <v>-10.056452785415489</v>
      </c>
      <c r="K4033" s="99">
        <v>-36.584883519228875</v>
      </c>
      <c r="L4033" s="99">
        <v>-1.1300726299965742</v>
      </c>
      <c r="M4033" s="99">
        <v>-0.14074456948450151</v>
      </c>
      <c r="N4033" s="99">
        <v>-37.855700718709954</v>
      </c>
      <c r="O4033" s="99">
        <v>-27.640451313740723</v>
      </c>
      <c r="P4033" s="99">
        <v>-5.1383276606210453</v>
      </c>
      <c r="Q4033" s="99">
        <v>-3.0573661832256844</v>
      </c>
      <c r="R4033" s="99">
        <v>0</v>
      </c>
      <c r="S4033" s="99">
        <v>-35.836145157587453</v>
      </c>
      <c r="T4033" s="99">
        <v>-0.96515709975517072</v>
      </c>
      <c r="U4033" s="99">
        <v>-15.800172774284905</v>
      </c>
      <c r="V4033" s="99">
        <v>-110.07479674864861</v>
      </c>
      <c r="W4033" s="99">
        <v>0</v>
      </c>
      <c r="X4033" s="99">
        <v>-126.84012662268869</v>
      </c>
      <c r="Y4033" s="99">
        <v>-8.318966047868809</v>
      </c>
      <c r="Z4033" s="99">
        <v>-0.13867739002801099</v>
      </c>
      <c r="AA4033" s="99">
        <v>-8.4576434378968202</v>
      </c>
      <c r="AB4033" s="99">
        <v>-0.11108846114239959</v>
      </c>
      <c r="AC4033" s="99">
        <v>-0.37772451622759373</v>
      </c>
      <c r="AD4033" s="99">
        <v>-8.1425295255863922E-2</v>
      </c>
    </row>
    <row r="4034" spans="4:30" hidden="1" outlineLevel="1" x14ac:dyDescent="0.2">
      <c r="D4034" s="86"/>
      <c r="F4034" s="91" t="s">
        <v>209</v>
      </c>
      <c r="G4034" s="86" t="s">
        <v>684</v>
      </c>
      <c r="H4034" s="92">
        <v>-274213.4149283531</v>
      </c>
      <c r="I4034" s="99">
        <v>-183268.52054337747</v>
      </c>
      <c r="J4034" s="99">
        <v>-8638.7996291722575</v>
      </c>
      <c r="K4034" s="99">
        <v>-31368.011645696064</v>
      </c>
      <c r="L4034" s="99">
        <v>-969.43478121620649</v>
      </c>
      <c r="M4034" s="99">
        <v>0</v>
      </c>
      <c r="N4034" s="99">
        <v>-32337.446426912269</v>
      </c>
      <c r="O4034" s="99">
        <v>-23520.526074629175</v>
      </c>
      <c r="P4034" s="99">
        <v>-4380.6995641903741</v>
      </c>
      <c r="Q4034" s="99">
        <v>0</v>
      </c>
      <c r="R4034" s="99">
        <v>0</v>
      </c>
      <c r="S4034" s="99">
        <v>-27901.225638819549</v>
      </c>
      <c r="T4034" s="99">
        <v>-838.4922599621309</v>
      </c>
      <c r="U4034" s="99">
        <v>-13522.982774247281</v>
      </c>
      <c r="V4034" s="99">
        <v>0</v>
      </c>
      <c r="W4034" s="99">
        <v>0</v>
      </c>
      <c r="X4034" s="99">
        <v>-14361.475034209412</v>
      </c>
      <c r="Y4034" s="99">
        <v>-7092.5195117423636</v>
      </c>
      <c r="Z4034" s="99">
        <v>-118.33098921364187</v>
      </c>
      <c r="AA4034" s="99">
        <v>-7210.8505009560058</v>
      </c>
      <c r="AB4034" s="99">
        <v>-95.867928544583947</v>
      </c>
      <c r="AC4034" s="99">
        <v>-328.43020430330392</v>
      </c>
      <c r="AD4034" s="99">
        <v>-70.799022058252689</v>
      </c>
    </row>
    <row r="4035" spans="4:30" hidden="1" outlineLevel="1" x14ac:dyDescent="0.2">
      <c r="D4035" s="86"/>
      <c r="F4035" s="91" t="s">
        <v>209</v>
      </c>
      <c r="G4035" s="86" t="s">
        <v>683</v>
      </c>
      <c r="H4035" s="92">
        <v>-113171.24905681323</v>
      </c>
      <c r="I4035" s="99">
        <v>-84618.307199594143</v>
      </c>
      <c r="J4035" s="99">
        <v>-4079.4755587398022</v>
      </c>
      <c r="K4035" s="99">
        <v>-12309.477830870161</v>
      </c>
      <c r="L4035" s="99">
        <v>0</v>
      </c>
      <c r="M4035" s="99">
        <v>0</v>
      </c>
      <c r="N4035" s="99">
        <v>-12309.477830870161</v>
      </c>
      <c r="O4035" s="99">
        <v>-7843.6471852482955</v>
      </c>
      <c r="P4035" s="99">
        <v>0</v>
      </c>
      <c r="Q4035" s="99">
        <v>0</v>
      </c>
      <c r="R4035" s="99">
        <v>0</v>
      </c>
      <c r="S4035" s="99">
        <v>-7843.6471852482955</v>
      </c>
      <c r="T4035" s="99">
        <v>-212.07576496515054</v>
      </c>
      <c r="U4035" s="99">
        <v>0</v>
      </c>
      <c r="V4035" s="99">
        <v>0</v>
      </c>
      <c r="W4035" s="99">
        <v>0</v>
      </c>
      <c r="X4035" s="99">
        <v>-212.07576496515054</v>
      </c>
      <c r="Y4035" s="99">
        <v>-2893.0829309202372</v>
      </c>
      <c r="Z4035" s="99">
        <v>0</v>
      </c>
      <c r="AA4035" s="99">
        <v>-2893.0829309202372</v>
      </c>
      <c r="AB4035" s="99">
        <v>-30.021614641164675</v>
      </c>
      <c r="AC4035" s="99">
        <v>-1019.349284816161</v>
      </c>
      <c r="AD4035" s="99">
        <v>-165.81168701812496</v>
      </c>
    </row>
    <row r="4036" spans="4:30" hidden="1" outlineLevel="1" x14ac:dyDescent="0.2">
      <c r="D4036" s="86"/>
      <c r="F4036" s="91" t="s">
        <v>209</v>
      </c>
      <c r="G4036" s="86" t="s">
        <v>682</v>
      </c>
      <c r="H4036" s="92">
        <v>-140191.98039062563</v>
      </c>
      <c r="I4036" s="99">
        <v>-52603.828666997746</v>
      </c>
      <c r="J4036" s="99">
        <v>-3409.0680127643245</v>
      </c>
      <c r="K4036" s="99">
        <v>-11437.792738515984</v>
      </c>
      <c r="L4036" s="99">
        <v>-363.51901968922903</v>
      </c>
      <c r="M4036" s="99">
        <v>-33.512204001679457</v>
      </c>
      <c r="N4036" s="99">
        <v>-11834.823962206892</v>
      </c>
      <c r="O4036" s="99">
        <v>-10427.995234187401</v>
      </c>
      <c r="P4036" s="99">
        <v>-1933.149664418863</v>
      </c>
      <c r="Q4036" s="99">
        <v>-878.37372675447534</v>
      </c>
      <c r="R4036" s="99">
        <v>-40.698689638615527</v>
      </c>
      <c r="S4036" s="99">
        <v>-13280.217314999354</v>
      </c>
      <c r="T4036" s="99">
        <v>-399.62053838548229</v>
      </c>
      <c r="U4036" s="99">
        <v>-7016.7379906676124</v>
      </c>
      <c r="V4036" s="99">
        <v>-39838.125109698703</v>
      </c>
      <c r="W4036" s="99">
        <v>-7558.2247311915471</v>
      </c>
      <c r="X4036" s="99">
        <v>-54812.70836994335</v>
      </c>
      <c r="Y4036" s="99">
        <v>-2825.258244898519</v>
      </c>
      <c r="Z4036" s="99">
        <v>-45.990700328861969</v>
      </c>
      <c r="AA4036" s="99">
        <v>-2871.2489452273808</v>
      </c>
      <c r="AB4036" s="99">
        <v>-51.298926707190518</v>
      </c>
      <c r="AC4036" s="99">
        <v>-1109.2705966116739</v>
      </c>
      <c r="AD4036" s="99">
        <v>-219.51559516771817</v>
      </c>
    </row>
    <row r="4037" spans="4:30" hidden="1" outlineLevel="1" x14ac:dyDescent="0.2">
      <c r="D4037" s="86"/>
      <c r="F4037" s="91" t="s">
        <v>209</v>
      </c>
      <c r="G4037" s="86" t="s">
        <v>681</v>
      </c>
      <c r="H4037" s="92">
        <v>-105667.65162613177</v>
      </c>
      <c r="I4037" s="99">
        <v>-75499.641944021365</v>
      </c>
      <c r="J4037" s="99">
        <v>-12920.474801052933</v>
      </c>
      <c r="K4037" s="99">
        <v>-3720.4003724106542</v>
      </c>
      <c r="L4037" s="99">
        <v>-621.91297930706025</v>
      </c>
      <c r="M4037" s="99">
        <v>-98.259268359387249</v>
      </c>
      <c r="N4037" s="99">
        <v>-4440.5726200771023</v>
      </c>
      <c r="O4037" s="99">
        <v>-694.23540320823008</v>
      </c>
      <c r="P4037" s="99">
        <v>-178.29888319834745</v>
      </c>
      <c r="Q4037" s="99">
        <v>-341.03011625735218</v>
      </c>
      <c r="R4037" s="99">
        <v>-59.521578578669505</v>
      </c>
      <c r="S4037" s="99">
        <v>-1273.0859812425992</v>
      </c>
      <c r="T4037" s="99">
        <v>-4.8282349975227978</v>
      </c>
      <c r="U4037" s="99">
        <v>-106.14684595388825</v>
      </c>
      <c r="V4037" s="99">
        <v>-501.78438554859326</v>
      </c>
      <c r="W4037" s="99">
        <v>-89.315620688096757</v>
      </c>
      <c r="X4037" s="99">
        <v>-702.07508718810107</v>
      </c>
      <c r="Y4037" s="99">
        <v>-190.01365004398733</v>
      </c>
      <c r="Z4037" s="99">
        <v>-3.010338403483483</v>
      </c>
      <c r="AA4037" s="99">
        <v>-193.0239884474708</v>
      </c>
      <c r="AB4037" s="99">
        <v>-5.4144271121699692</v>
      </c>
      <c r="AC4037" s="99">
        <v>-8332.9773630819454</v>
      </c>
      <c r="AD4037" s="99">
        <v>-2300.3854139080727</v>
      </c>
    </row>
    <row r="4038" spans="4:30" collapsed="1" x14ac:dyDescent="0.2">
      <c r="D4038" s="86" t="s">
        <v>247</v>
      </c>
      <c r="E4038" s="104">
        <v>-1168152</v>
      </c>
      <c r="F4038" s="102" t="s">
        <v>209</v>
      </c>
      <c r="G4038" s="86" t="s">
        <v>679</v>
      </c>
      <c r="H4038" s="92">
        <v>-1168152</v>
      </c>
      <c r="I4038" s="99">
        <v>-659474.28859828087</v>
      </c>
      <c r="J4038" s="99">
        <v>-42072.528856017547</v>
      </c>
      <c r="K4038" s="99">
        <v>-106544.2006636531</v>
      </c>
      <c r="L4038" s="99">
        <v>-3456.5400554230227</v>
      </c>
      <c r="M4038" s="99">
        <v>-272.62835698180243</v>
      </c>
      <c r="N4038" s="99">
        <v>-110273.36907605793</v>
      </c>
      <c r="O4038" s="99">
        <v>-78752.12945729481</v>
      </c>
      <c r="P4038" s="99">
        <v>-13249.497453713446</v>
      </c>
      <c r="Q4038" s="99">
        <v>-4273.6596403601507</v>
      </c>
      <c r="R4038" s="99">
        <v>-237.42925100978852</v>
      </c>
      <c r="S4038" s="99">
        <v>-96512.715802378181</v>
      </c>
      <c r="T4038" s="99">
        <v>-2721.8710862694961</v>
      </c>
      <c r="U4038" s="99">
        <v>-41377.72772563497</v>
      </c>
      <c r="V4038" s="99">
        <v>-149934.94317447612</v>
      </c>
      <c r="W4038" s="99">
        <v>-27418.709293450898</v>
      </c>
      <c r="X4038" s="99">
        <v>-221453.25127983149</v>
      </c>
      <c r="Y4038" s="99">
        <v>-24137.85173792491</v>
      </c>
      <c r="Z4038" s="99">
        <v>-353.87148022895042</v>
      </c>
      <c r="AA4038" s="99">
        <v>-24491.72321815386</v>
      </c>
      <c r="AB4038" s="99">
        <v>-327.12485250341592</v>
      </c>
      <c r="AC4038" s="99">
        <v>-10790.405173329311</v>
      </c>
      <c r="AD4038" s="99">
        <v>-2756.5931434474242</v>
      </c>
    </row>
    <row r="4039" spans="4:30" hidden="1" outlineLevel="1" x14ac:dyDescent="0.2">
      <c r="D4039" s="86"/>
      <c r="F4039" s="91" t="s">
        <v>209</v>
      </c>
      <c r="G4039" s="86" t="s">
        <v>687</v>
      </c>
      <c r="H4039" s="92">
        <v>265571.75242845539</v>
      </c>
      <c r="I4039" s="99">
        <v>130816.12799208812</v>
      </c>
      <c r="J4039" s="99">
        <v>6466.7086419743837</v>
      </c>
      <c r="K4039" s="99">
        <v>23687.183143401759</v>
      </c>
      <c r="L4039" s="99">
        <v>745.58842643281787</v>
      </c>
      <c r="M4039" s="99">
        <v>69.918896872868856</v>
      </c>
      <c r="N4039" s="99">
        <v>24502.690466707449</v>
      </c>
      <c r="O4039" s="99">
        <v>18005.943985268284</v>
      </c>
      <c r="P4039" s="99">
        <v>3355.0319486941062</v>
      </c>
      <c r="Q4039" s="99">
        <v>1516.0764669183711</v>
      </c>
      <c r="R4039" s="99">
        <v>68.176264033437576</v>
      </c>
      <c r="S4039" s="99">
        <v>22945.228664914201</v>
      </c>
      <c r="T4039" s="99">
        <v>628.99374272781404</v>
      </c>
      <c r="U4039" s="99">
        <v>10293.375430627591</v>
      </c>
      <c r="V4039" s="99">
        <v>54400.778378701325</v>
      </c>
      <c r="W4039" s="99">
        <v>9823.878922334723</v>
      </c>
      <c r="X4039" s="99">
        <v>75147.026474391459</v>
      </c>
      <c r="Y4039" s="99">
        <v>5529.5968260346153</v>
      </c>
      <c r="Z4039" s="99">
        <v>92.61863317182484</v>
      </c>
      <c r="AA4039" s="99">
        <v>5622.2154592064398</v>
      </c>
      <c r="AB4039" s="99">
        <v>71.754729173324094</v>
      </c>
      <c r="AC4039" s="99">
        <v>0</v>
      </c>
      <c r="AD4039" s="99">
        <v>0</v>
      </c>
    </row>
    <row r="4040" spans="4:30" hidden="1" outlineLevel="1" x14ac:dyDescent="0.2">
      <c r="D4040" s="86"/>
      <c r="F4040" s="91" t="s">
        <v>209</v>
      </c>
      <c r="G4040" s="86" t="s">
        <v>686</v>
      </c>
      <c r="H4040" s="92">
        <v>970.35088971604205</v>
      </c>
      <c r="I4040" s="99">
        <v>477.97834304884191</v>
      </c>
      <c r="J4040" s="99">
        <v>23.628177420581395</v>
      </c>
      <c r="K4040" s="99">
        <v>86.548659742187098</v>
      </c>
      <c r="L4040" s="99">
        <v>2.72424452651821</v>
      </c>
      <c r="M4040" s="99">
        <v>0.25547093457098785</v>
      </c>
      <c r="N4040" s="99">
        <v>89.528375203276298</v>
      </c>
      <c r="O4040" s="99">
        <v>65.790444979607727</v>
      </c>
      <c r="P4040" s="99">
        <v>12.25867663511433</v>
      </c>
      <c r="Q4040" s="99">
        <v>5.539467714843334</v>
      </c>
      <c r="R4040" s="99">
        <v>0.24910367106977616</v>
      </c>
      <c r="S4040" s="99">
        <v>83.83769300063517</v>
      </c>
      <c r="T4040" s="99">
        <v>2.2982287547550211</v>
      </c>
      <c r="U4040" s="99">
        <v>37.610121995115179</v>
      </c>
      <c r="V4040" s="99">
        <v>198.77055153009556</v>
      </c>
      <c r="W4040" s="99">
        <v>35.894667130753085</v>
      </c>
      <c r="X4040" s="99">
        <v>274.57356941071885</v>
      </c>
      <c r="Y4040" s="99">
        <v>20.204141256925251</v>
      </c>
      <c r="Z4040" s="99">
        <v>0.33841164310867555</v>
      </c>
      <c r="AA4040" s="99">
        <v>20.542552900033925</v>
      </c>
      <c r="AB4040" s="99">
        <v>0.26217873195465757</v>
      </c>
      <c r="AC4040" s="99">
        <v>0</v>
      </c>
      <c r="AD4040" s="99">
        <v>0</v>
      </c>
    </row>
    <row r="4041" spans="4:30" hidden="1" outlineLevel="1" x14ac:dyDescent="0.2">
      <c r="D4041" s="86"/>
      <c r="F4041" s="91" t="s">
        <v>209</v>
      </c>
      <c r="G4041" s="86" t="s">
        <v>685</v>
      </c>
      <c r="H4041" s="92">
        <v>213.43694695108269</v>
      </c>
      <c r="I4041" s="99">
        <v>103.91549832436279</v>
      </c>
      <c r="J4041" s="99">
        <v>5.0150978867446865</v>
      </c>
      <c r="K4041" s="99">
        <v>18.244680896844159</v>
      </c>
      <c r="L4041" s="99">
        <v>0.56356102688445875</v>
      </c>
      <c r="M4041" s="99">
        <v>7.0188545409985884E-2</v>
      </c>
      <c r="N4041" s="99">
        <v>18.878430469138603</v>
      </c>
      <c r="O4041" s="99">
        <v>13.784141578553966</v>
      </c>
      <c r="P4041" s="99">
        <v>2.5624558422383821</v>
      </c>
      <c r="Q4041" s="99">
        <v>1.5246917587816533</v>
      </c>
      <c r="R4041" s="99">
        <v>0</v>
      </c>
      <c r="S4041" s="99">
        <v>17.871289179574003</v>
      </c>
      <c r="T4041" s="99">
        <v>0.48131855582105282</v>
      </c>
      <c r="U4041" s="99">
        <v>7.8794595650501353</v>
      </c>
      <c r="V4041" s="99">
        <v>54.893697841310029</v>
      </c>
      <c r="W4041" s="99">
        <v>0</v>
      </c>
      <c r="X4041" s="99">
        <v>63.254475962181218</v>
      </c>
      <c r="Y4041" s="99">
        <v>4.1486227735363403</v>
      </c>
      <c r="Z4041" s="99">
        <v>6.9157654344817993E-2</v>
      </c>
      <c r="AA4041" s="99">
        <v>4.2177804278811584</v>
      </c>
      <c r="AB4041" s="99">
        <v>5.5399206718788327E-2</v>
      </c>
      <c r="AC4041" s="99">
        <v>0.18836914601259164</v>
      </c>
      <c r="AD4041" s="99">
        <v>4.0606348468862602E-2</v>
      </c>
    </row>
    <row r="4042" spans="4:30" hidden="1" outlineLevel="1" x14ac:dyDescent="0.2">
      <c r="D4042" s="86"/>
      <c r="F4042" s="91" t="s">
        <v>209</v>
      </c>
      <c r="G4042" s="86" t="s">
        <v>684</v>
      </c>
      <c r="H4042" s="92">
        <v>136748.72711764139</v>
      </c>
      <c r="I4042" s="99">
        <v>91395.006738048716</v>
      </c>
      <c r="J4042" s="99">
        <v>4308.1220275905262</v>
      </c>
      <c r="K4042" s="99">
        <v>15643.0554861113</v>
      </c>
      <c r="L4042" s="99">
        <v>483.45181212058219</v>
      </c>
      <c r="M4042" s="99">
        <v>0</v>
      </c>
      <c r="N4042" s="99">
        <v>16126.507298231882</v>
      </c>
      <c r="O4042" s="99">
        <v>11729.557442268901</v>
      </c>
      <c r="P4042" s="99">
        <v>2184.6308629516252</v>
      </c>
      <c r="Q4042" s="99">
        <v>0</v>
      </c>
      <c r="R4042" s="99">
        <v>0</v>
      </c>
      <c r="S4042" s="99">
        <v>13914.188305220527</v>
      </c>
      <c r="T4042" s="99">
        <v>418.15149444010649</v>
      </c>
      <c r="U4042" s="99">
        <v>6743.8373928397396</v>
      </c>
      <c r="V4042" s="99">
        <v>0</v>
      </c>
      <c r="W4042" s="99">
        <v>0</v>
      </c>
      <c r="X4042" s="99">
        <v>7161.9888872798456</v>
      </c>
      <c r="Y4042" s="99">
        <v>3537.0006078704018</v>
      </c>
      <c r="Z4042" s="99">
        <v>59.011015773115389</v>
      </c>
      <c r="AA4042" s="99">
        <v>3596.0116236435174</v>
      </c>
      <c r="AB4042" s="99">
        <v>47.808810532855247</v>
      </c>
      <c r="AC4042" s="99">
        <v>163.78634282789739</v>
      </c>
      <c r="AD4042" s="99">
        <v>35.307084265623956</v>
      </c>
    </row>
    <row r="4043" spans="4:30" hidden="1" outlineLevel="1" x14ac:dyDescent="0.2">
      <c r="D4043" s="86"/>
      <c r="F4043" s="91" t="s">
        <v>209</v>
      </c>
      <c r="G4043" s="86" t="s">
        <v>683</v>
      </c>
      <c r="H4043" s="92">
        <v>56437.881636375751</v>
      </c>
      <c r="I4043" s="99">
        <v>42198.686024961447</v>
      </c>
      <c r="J4043" s="99">
        <v>2034.4121023800246</v>
      </c>
      <c r="K4043" s="99">
        <v>6138.6691285476918</v>
      </c>
      <c r="L4043" s="99">
        <v>0</v>
      </c>
      <c r="M4043" s="99">
        <v>0</v>
      </c>
      <c r="N4043" s="99">
        <v>6138.6691285476918</v>
      </c>
      <c r="O4043" s="99">
        <v>3911.5838618720677</v>
      </c>
      <c r="P4043" s="99">
        <v>0</v>
      </c>
      <c r="Q4043" s="99">
        <v>0</v>
      </c>
      <c r="R4043" s="99">
        <v>0</v>
      </c>
      <c r="S4043" s="99">
        <v>3911.5838618720677</v>
      </c>
      <c r="T4043" s="99">
        <v>105.76102164462623</v>
      </c>
      <c r="U4043" s="99">
        <v>0</v>
      </c>
      <c r="V4043" s="99">
        <v>0</v>
      </c>
      <c r="W4043" s="99">
        <v>0</v>
      </c>
      <c r="X4043" s="99">
        <v>105.76102164462623</v>
      </c>
      <c r="Y4043" s="99">
        <v>1442.7646012595235</v>
      </c>
      <c r="Z4043" s="99">
        <v>0</v>
      </c>
      <c r="AA4043" s="99">
        <v>1442.7646012595235</v>
      </c>
      <c r="AB4043" s="99">
        <v>14.971614679275577</v>
      </c>
      <c r="AC4043" s="99">
        <v>508.34390149478781</v>
      </c>
      <c r="AD4043" s="99">
        <v>82.689379536306674</v>
      </c>
    </row>
    <row r="4044" spans="4:30" hidden="1" outlineLevel="1" x14ac:dyDescent="0.2">
      <c r="D4044" s="86"/>
      <c r="F4044" s="91" t="s">
        <v>209</v>
      </c>
      <c r="G4044" s="86" t="s">
        <v>682</v>
      </c>
      <c r="H4044" s="92">
        <v>69912.972257496745</v>
      </c>
      <c r="I4044" s="99">
        <v>26233.241045504528</v>
      </c>
      <c r="J4044" s="99">
        <v>1700.0835335674381</v>
      </c>
      <c r="K4044" s="99">
        <v>5703.9645505167346</v>
      </c>
      <c r="L4044" s="99">
        <v>181.28494274630361</v>
      </c>
      <c r="M4044" s="99">
        <v>16.712352462164485</v>
      </c>
      <c r="N4044" s="99">
        <v>5901.9618457252027</v>
      </c>
      <c r="O4044" s="99">
        <v>5200.3840695997651</v>
      </c>
      <c r="P4044" s="99">
        <v>964.05114245138736</v>
      </c>
      <c r="Q4044" s="99">
        <v>438.04016334736093</v>
      </c>
      <c r="R4044" s="99">
        <v>20.296213461660052</v>
      </c>
      <c r="S4044" s="99">
        <v>6622.7715888601733</v>
      </c>
      <c r="T4044" s="99">
        <v>199.28857225515267</v>
      </c>
      <c r="U4044" s="99">
        <v>3499.2087786532989</v>
      </c>
      <c r="V4044" s="99">
        <v>19867.054647665791</v>
      </c>
      <c r="W4044" s="99">
        <v>3769.2452483755255</v>
      </c>
      <c r="X4044" s="99">
        <v>27334.797246949769</v>
      </c>
      <c r="Y4044" s="99">
        <v>1408.9408020735975</v>
      </c>
      <c r="Z4044" s="99">
        <v>22.935310188467657</v>
      </c>
      <c r="AA4044" s="99">
        <v>1431.8761122620651</v>
      </c>
      <c r="AB4044" s="99">
        <v>25.582493590046965</v>
      </c>
      <c r="AC4044" s="99">
        <v>553.18716684706033</v>
      </c>
      <c r="AD4044" s="99">
        <v>109.47122419047297</v>
      </c>
    </row>
    <row r="4045" spans="4:30" hidden="1" outlineLevel="1" x14ac:dyDescent="0.2">
      <c r="D4045" s="86"/>
      <c r="F4045" s="91" t="s">
        <v>209</v>
      </c>
      <c r="G4045" s="86" t="s">
        <v>681</v>
      </c>
      <c r="H4045" s="92">
        <v>52695.878723363654</v>
      </c>
      <c r="I4045" s="99">
        <v>37651.257639529438</v>
      </c>
      <c r="J4045" s="99">
        <v>6443.3699688295583</v>
      </c>
      <c r="K4045" s="99">
        <v>1855.3432749746601</v>
      </c>
      <c r="L4045" s="99">
        <v>310.14459420375709</v>
      </c>
      <c r="M4045" s="99">
        <v>49.001358592057713</v>
      </c>
      <c r="N4045" s="99">
        <v>2214.4892277704748</v>
      </c>
      <c r="O4045" s="99">
        <v>346.21139061899277</v>
      </c>
      <c r="P4045" s="99">
        <v>88.916675831638784</v>
      </c>
      <c r="Q4045" s="99">
        <v>170.06984986186453</v>
      </c>
      <c r="R4045" s="99">
        <v>29.683085011695823</v>
      </c>
      <c r="S4045" s="99">
        <v>634.88100132419186</v>
      </c>
      <c r="T4045" s="99">
        <v>2.4078143307051678</v>
      </c>
      <c r="U4045" s="99">
        <v>52.934850308250596</v>
      </c>
      <c r="V4045" s="99">
        <v>250.23712289643692</v>
      </c>
      <c r="W4045" s="99">
        <v>44.541210516672024</v>
      </c>
      <c r="X4045" s="99">
        <v>350.12099805206469</v>
      </c>
      <c r="Y4045" s="99">
        <v>94.758765851340286</v>
      </c>
      <c r="Z4045" s="99">
        <v>1.5012392627737714</v>
      </c>
      <c r="AA4045" s="99">
        <v>96.260005114114051</v>
      </c>
      <c r="AB4045" s="99">
        <v>2.7001451254817246</v>
      </c>
      <c r="AC4045" s="99">
        <v>4155.6101396400045</v>
      </c>
      <c r="AD4045" s="99">
        <v>1147.1895979783126</v>
      </c>
    </row>
    <row r="4046" spans="4:30" collapsed="1" x14ac:dyDescent="0.2">
      <c r="D4046" s="86" t="s">
        <v>246</v>
      </c>
      <c r="E4046" s="104">
        <v>582551</v>
      </c>
      <c r="F4046" s="102" t="s">
        <v>209</v>
      </c>
      <c r="G4046" s="86" t="s">
        <v>679</v>
      </c>
      <c r="H4046" s="92">
        <v>582550.99999999988</v>
      </c>
      <c r="I4046" s="99">
        <v>328876.21328150539</v>
      </c>
      <c r="J4046" s="99">
        <v>20981.339549649259</v>
      </c>
      <c r="K4046" s="99">
        <v>53133.008924191185</v>
      </c>
      <c r="L4046" s="99">
        <v>1723.7575810568637</v>
      </c>
      <c r="M4046" s="99">
        <v>135.95826740707201</v>
      </c>
      <c r="N4046" s="99">
        <v>54992.724772655121</v>
      </c>
      <c r="O4046" s="99">
        <v>39273.255336186172</v>
      </c>
      <c r="P4046" s="99">
        <v>6607.4517624061091</v>
      </c>
      <c r="Q4046" s="99">
        <v>2131.2506396012218</v>
      </c>
      <c r="R4046" s="99">
        <v>118.40466617786325</v>
      </c>
      <c r="S4046" s="99">
        <v>48130.362404371372</v>
      </c>
      <c r="T4046" s="99">
        <v>1357.3821927089807</v>
      </c>
      <c r="U4046" s="99">
        <v>20634.846033989048</v>
      </c>
      <c r="V4046" s="99">
        <v>74771.734398634973</v>
      </c>
      <c r="W4046" s="99">
        <v>13673.560048357675</v>
      </c>
      <c r="X4046" s="99">
        <v>110437.52267369068</v>
      </c>
      <c r="Y4046" s="99">
        <v>12037.414367119942</v>
      </c>
      <c r="Z4046" s="99">
        <v>176.47376769363515</v>
      </c>
      <c r="AA4046" s="99">
        <v>12213.888134813576</v>
      </c>
      <c r="AB4046" s="99">
        <v>163.13537103965706</v>
      </c>
      <c r="AC4046" s="99">
        <v>5381.1159199557615</v>
      </c>
      <c r="AD4046" s="99">
        <v>1374.6978923191848</v>
      </c>
    </row>
    <row r="4047" spans="4:30" hidden="1" outlineLevel="1" x14ac:dyDescent="0.2">
      <c r="D4047" s="86"/>
      <c r="F4047" s="91" t="s">
        <v>219</v>
      </c>
      <c r="G4047" s="86" t="s">
        <v>687</v>
      </c>
      <c r="H4047" s="92">
        <v>1493175.0638380011</v>
      </c>
      <c r="I4047" s="99">
        <v>735512.63822099555</v>
      </c>
      <c r="J4047" s="99">
        <v>36359.017858660038</v>
      </c>
      <c r="K4047" s="99">
        <v>133180.9986524065</v>
      </c>
      <c r="L4047" s="99">
        <v>4192.0649920612959</v>
      </c>
      <c r="M4047" s="99">
        <v>393.11844105014166</v>
      </c>
      <c r="N4047" s="99">
        <v>137766.18208551794</v>
      </c>
      <c r="O4047" s="99">
        <v>101238.27671359549</v>
      </c>
      <c r="P4047" s="99">
        <v>18863.640422448345</v>
      </c>
      <c r="Q4047" s="99">
        <v>8524.1278659106829</v>
      </c>
      <c r="R4047" s="99">
        <v>383.3205017833705</v>
      </c>
      <c r="S4047" s="99">
        <v>129009.36550373788</v>
      </c>
      <c r="T4047" s="99">
        <v>3536.5123111288935</v>
      </c>
      <c r="U4047" s="99">
        <v>57874.421414139179</v>
      </c>
      <c r="V4047" s="99">
        <v>305867.94335492252</v>
      </c>
      <c r="W4047" s="99">
        <v>55234.681033878733</v>
      </c>
      <c r="X4047" s="99">
        <v>422513.55811406928</v>
      </c>
      <c r="Y4047" s="99">
        <v>31090.114133795072</v>
      </c>
      <c r="Z4047" s="99">
        <v>520.74752768062058</v>
      </c>
      <c r="AA4047" s="99">
        <v>31610.861661475694</v>
      </c>
      <c r="AB4047" s="99">
        <v>403.44039354456817</v>
      </c>
      <c r="AC4047" s="99">
        <v>0</v>
      </c>
      <c r="AD4047" s="99">
        <v>0</v>
      </c>
    </row>
    <row r="4048" spans="4:30" hidden="1" outlineLevel="1" x14ac:dyDescent="0.2">
      <c r="D4048" s="86"/>
      <c r="F4048" s="91" t="s">
        <v>219</v>
      </c>
      <c r="G4048" s="86" t="s">
        <v>686</v>
      </c>
      <c r="H4048" s="92">
        <v>791415.65941495681</v>
      </c>
      <c r="I4048" s="99">
        <v>389837.89220903913</v>
      </c>
      <c r="J4048" s="99">
        <v>19271.07998999743</v>
      </c>
      <c r="K4048" s="99">
        <v>70588.861562633276</v>
      </c>
      <c r="L4048" s="99">
        <v>2221.886743457223</v>
      </c>
      <c r="M4048" s="99">
        <v>208.36142913623698</v>
      </c>
      <c r="N4048" s="99">
        <v>73019.109735226724</v>
      </c>
      <c r="O4048" s="99">
        <v>53658.515644764797</v>
      </c>
      <c r="P4048" s="99">
        <v>9998.1447490327773</v>
      </c>
      <c r="Q4048" s="99">
        <v>4517.9754466278864</v>
      </c>
      <c r="R4048" s="99">
        <v>203.16830560135273</v>
      </c>
      <c r="S4048" s="99">
        <v>68377.804146026814</v>
      </c>
      <c r="T4048" s="99">
        <v>1874.4293891080151</v>
      </c>
      <c r="U4048" s="99">
        <v>30674.717584018887</v>
      </c>
      <c r="V4048" s="99">
        <v>162116.7443433782</v>
      </c>
      <c r="W4048" s="99">
        <v>29275.597062706216</v>
      </c>
      <c r="X4048" s="99">
        <v>223941.48837921131</v>
      </c>
      <c r="Y4048" s="99">
        <v>16478.445009146755</v>
      </c>
      <c r="Z4048" s="99">
        <v>276.00765508951719</v>
      </c>
      <c r="AA4048" s="99">
        <v>16754.452664236273</v>
      </c>
      <c r="AB4048" s="99">
        <v>213.83229121909898</v>
      </c>
      <c r="AC4048" s="99">
        <v>0</v>
      </c>
      <c r="AD4048" s="99">
        <v>0</v>
      </c>
    </row>
    <row r="4049" spans="4:30" hidden="1" outlineLevel="1" x14ac:dyDescent="0.2">
      <c r="D4049" s="86"/>
      <c r="F4049" s="91" t="s">
        <v>219</v>
      </c>
      <c r="G4049" s="86" t="s">
        <v>685</v>
      </c>
      <c r="H4049" s="92">
        <v>173850.26096981738</v>
      </c>
      <c r="I4049" s="99">
        <v>84642.030166593162</v>
      </c>
      <c r="J4049" s="99">
        <v>4084.9351007610098</v>
      </c>
      <c r="K4049" s="99">
        <v>14860.794162101414</v>
      </c>
      <c r="L4049" s="99">
        <v>459.03594947287286</v>
      </c>
      <c r="M4049" s="99">
        <v>57.170499817046903</v>
      </c>
      <c r="N4049" s="99">
        <v>15377.000611391333</v>
      </c>
      <c r="O4049" s="99">
        <v>11227.562260931978</v>
      </c>
      <c r="P4049" s="99">
        <v>2087.1907289738156</v>
      </c>
      <c r="Q4049" s="99">
        <v>1241.9033534220803</v>
      </c>
      <c r="R4049" s="99">
        <v>0</v>
      </c>
      <c r="S4049" s="99">
        <v>14556.656343327873</v>
      </c>
      <c r="T4049" s="99">
        <v>392.04719583195458</v>
      </c>
      <c r="U4049" s="99">
        <v>6418.0364330222674</v>
      </c>
      <c r="V4049" s="99">
        <v>44712.425995754435</v>
      </c>
      <c r="W4049" s="99">
        <v>0</v>
      </c>
      <c r="X4049" s="99">
        <v>51522.509624608654</v>
      </c>
      <c r="Y4049" s="99">
        <v>3379.167300448315</v>
      </c>
      <c r="Z4049" s="99">
        <v>56.330810703840264</v>
      </c>
      <c r="AA4049" s="99">
        <v>3435.4981111521552</v>
      </c>
      <c r="AB4049" s="99">
        <v>45.124176873601769</v>
      </c>
      <c r="AC4049" s="99">
        <v>153.43184795674651</v>
      </c>
      <c r="AD4049" s="99">
        <v>33.074987152814963</v>
      </c>
    </row>
    <row r="4050" spans="4:30" hidden="1" outlineLevel="1" x14ac:dyDescent="0.2">
      <c r="D4050" s="86"/>
      <c r="F4050" s="91" t="s">
        <v>219</v>
      </c>
      <c r="G4050" s="86" t="s">
        <v>684</v>
      </c>
      <c r="H4050" s="92">
        <v>797680.1704200349</v>
      </c>
      <c r="I4050" s="99">
        <v>533123.67937165161</v>
      </c>
      <c r="J4050" s="99">
        <v>25130.058506521826</v>
      </c>
      <c r="K4050" s="99">
        <v>91248.784753343192</v>
      </c>
      <c r="L4050" s="99">
        <v>2820.0622558662981</v>
      </c>
      <c r="M4050" s="99">
        <v>0</v>
      </c>
      <c r="N4050" s="99">
        <v>94068.847009209494</v>
      </c>
      <c r="O4050" s="99">
        <v>68420.63964113938</v>
      </c>
      <c r="P4050" s="99">
        <v>12743.348737461918</v>
      </c>
      <c r="Q4050" s="99">
        <v>0</v>
      </c>
      <c r="R4050" s="99">
        <v>0</v>
      </c>
      <c r="S4050" s="99">
        <v>81163.988378601294</v>
      </c>
      <c r="T4050" s="99">
        <v>2439.1536387715769</v>
      </c>
      <c r="U4050" s="99">
        <v>39338.028764082213</v>
      </c>
      <c r="V4050" s="99">
        <v>0</v>
      </c>
      <c r="W4050" s="99">
        <v>0</v>
      </c>
      <c r="X4050" s="99">
        <v>41777.182402853789</v>
      </c>
      <c r="Y4050" s="99">
        <v>20631.967164379203</v>
      </c>
      <c r="Z4050" s="99">
        <v>344.22197639955567</v>
      </c>
      <c r="AA4050" s="99">
        <v>20976.189140778759</v>
      </c>
      <c r="AB4050" s="99">
        <v>278.8774779645268</v>
      </c>
      <c r="AC4050" s="99">
        <v>955.39549517735122</v>
      </c>
      <c r="AD4050" s="99">
        <v>205.9526372761693</v>
      </c>
    </row>
    <row r="4051" spans="4:30" hidden="1" outlineLevel="1" x14ac:dyDescent="0.2">
      <c r="D4051" s="86"/>
      <c r="F4051" s="91" t="s">
        <v>219</v>
      </c>
      <c r="G4051" s="86" t="s">
        <v>683</v>
      </c>
      <c r="H4051" s="92">
        <v>410474.47978134145</v>
      </c>
      <c r="I4051" s="99">
        <v>306912.36437882256</v>
      </c>
      <c r="J4051" s="99">
        <v>14796.342902549293</v>
      </c>
      <c r="K4051" s="99">
        <v>44646.732726877126</v>
      </c>
      <c r="L4051" s="99">
        <v>0</v>
      </c>
      <c r="M4051" s="99">
        <v>0</v>
      </c>
      <c r="N4051" s="99">
        <v>44646.732726877126</v>
      </c>
      <c r="O4051" s="99">
        <v>28449.071869277443</v>
      </c>
      <c r="P4051" s="99">
        <v>0</v>
      </c>
      <c r="Q4051" s="99">
        <v>0</v>
      </c>
      <c r="R4051" s="99">
        <v>0</v>
      </c>
      <c r="S4051" s="99">
        <v>28449.071869277443</v>
      </c>
      <c r="T4051" s="99">
        <v>769.2032209929863</v>
      </c>
      <c r="U4051" s="99">
        <v>0</v>
      </c>
      <c r="V4051" s="99">
        <v>0</v>
      </c>
      <c r="W4051" s="99">
        <v>0</v>
      </c>
      <c r="X4051" s="99">
        <v>769.2032209929863</v>
      </c>
      <c r="Y4051" s="99">
        <v>10493.272106925375</v>
      </c>
      <c r="Z4051" s="99">
        <v>0</v>
      </c>
      <c r="AA4051" s="99">
        <v>10493.272106925375</v>
      </c>
      <c r="AB4051" s="99">
        <v>108.88902220953344</v>
      </c>
      <c r="AC4051" s="99">
        <v>3697.2011079452363</v>
      </c>
      <c r="AD4051" s="99">
        <v>601.40244574188466</v>
      </c>
    </row>
    <row r="4052" spans="4:30" hidden="1" outlineLevel="1" x14ac:dyDescent="0.2">
      <c r="D4052" s="86"/>
      <c r="F4052" s="91" t="s">
        <v>219</v>
      </c>
      <c r="G4052" s="86" t="s">
        <v>682</v>
      </c>
      <c r="H4052" s="92">
        <v>12616.705221692959</v>
      </c>
      <c r="I4052" s="99">
        <v>4734.1295698561344</v>
      </c>
      <c r="J4052" s="99">
        <v>306.8021871001842</v>
      </c>
      <c r="K4052" s="99">
        <v>1029.3545962228659</v>
      </c>
      <c r="L4052" s="99">
        <v>32.715225943155914</v>
      </c>
      <c r="M4052" s="99">
        <v>3.0159613840985546</v>
      </c>
      <c r="N4052" s="99">
        <v>1065.0857835501204</v>
      </c>
      <c r="O4052" s="99">
        <v>938.47694822748269</v>
      </c>
      <c r="P4052" s="99">
        <v>173.9755683415566</v>
      </c>
      <c r="Q4052" s="99">
        <v>79.05004518847737</v>
      </c>
      <c r="R4052" s="99">
        <v>3.6627157177524055</v>
      </c>
      <c r="S4052" s="99">
        <v>1195.165277475269</v>
      </c>
      <c r="T4052" s="99">
        <v>35.964215066334901</v>
      </c>
      <c r="U4052" s="99">
        <v>631.47773930745552</v>
      </c>
      <c r="V4052" s="99">
        <v>3585.2684275769207</v>
      </c>
      <c r="W4052" s="99">
        <v>680.2093327096602</v>
      </c>
      <c r="X4052" s="99">
        <v>4932.919714660371</v>
      </c>
      <c r="Y4052" s="99">
        <v>254.2616942261682</v>
      </c>
      <c r="Z4052" s="99">
        <v>4.1389750495832862</v>
      </c>
      <c r="AA4052" s="99">
        <v>258.40066927575151</v>
      </c>
      <c r="AB4052" s="99">
        <v>4.6166937270623887</v>
      </c>
      <c r="AC4052" s="99">
        <v>99.829819719679264</v>
      </c>
      <c r="AD4052" s="99">
        <v>19.755506328383262</v>
      </c>
    </row>
    <row r="4053" spans="4:30" hidden="1" outlineLevel="1" x14ac:dyDescent="0.2">
      <c r="D4053" s="86"/>
      <c r="F4053" s="91" t="s">
        <v>219</v>
      </c>
      <c r="G4053" s="86" t="s">
        <v>681</v>
      </c>
      <c r="H4053" s="92">
        <v>197596.6603541557</v>
      </c>
      <c r="I4053" s="99">
        <v>92403.836413321595</v>
      </c>
      <c r="J4053" s="99">
        <v>24208.275206909642</v>
      </c>
      <c r="K4053" s="99">
        <v>6872.0354442704047</v>
      </c>
      <c r="L4053" s="99">
        <v>2218.2550438508715</v>
      </c>
      <c r="M4053" s="99">
        <v>360.06746630836824</v>
      </c>
      <c r="N4053" s="99">
        <v>9450.3579544296445</v>
      </c>
      <c r="O4053" s="99">
        <v>1950.1835593328856</v>
      </c>
      <c r="P4053" s="99">
        <v>577.47357692622018</v>
      </c>
      <c r="Q4053" s="99">
        <v>1254.4094440873405</v>
      </c>
      <c r="R4053" s="99">
        <v>220.42977402931839</v>
      </c>
      <c r="S4053" s="99">
        <v>4002.4963543757644</v>
      </c>
      <c r="T4053" s="99">
        <v>13.422449106857744</v>
      </c>
      <c r="U4053" s="99">
        <v>342.60298332711898</v>
      </c>
      <c r="V4053" s="99">
        <v>1844.7427808364821</v>
      </c>
      <c r="W4053" s="99">
        <v>330.64831483520845</v>
      </c>
      <c r="X4053" s="99">
        <v>2531.4165281056676</v>
      </c>
      <c r="Y4053" s="99">
        <v>539.86024381858203</v>
      </c>
      <c r="Z4053" s="99">
        <v>9.7865248380225029</v>
      </c>
      <c r="AA4053" s="99">
        <v>549.64676865660454</v>
      </c>
      <c r="AB4053" s="99">
        <v>10.134053071194254</v>
      </c>
      <c r="AC4053" s="99">
        <v>57410.631005890362</v>
      </c>
      <c r="AD4053" s="99">
        <v>7029.8660693952179</v>
      </c>
    </row>
    <row r="4054" spans="4:30" collapsed="1" x14ac:dyDescent="0.2">
      <c r="D4054" s="86" t="s">
        <v>245</v>
      </c>
      <c r="E4054" s="104">
        <v>3876809</v>
      </c>
      <c r="F4054" s="102" t="s">
        <v>219</v>
      </c>
      <c r="G4054" s="86" t="s">
        <v>679</v>
      </c>
      <c r="H4054" s="92">
        <v>3876809.0000000005</v>
      </c>
      <c r="I4054" s="99">
        <v>2147166.5703302799</v>
      </c>
      <c r="J4054" s="99">
        <v>124156.51175249944</v>
      </c>
      <c r="K4054" s="99">
        <v>362427.56189785479</v>
      </c>
      <c r="L4054" s="99">
        <v>11944.020210651717</v>
      </c>
      <c r="M4054" s="99">
        <v>1021.7337976958923</v>
      </c>
      <c r="N4054" s="99">
        <v>375393.31590620242</v>
      </c>
      <c r="O4054" s="99">
        <v>265882.72663726949</v>
      </c>
      <c r="P4054" s="99">
        <v>44443.773783184624</v>
      </c>
      <c r="Q4054" s="99">
        <v>15617.466155236467</v>
      </c>
      <c r="R4054" s="99">
        <v>810.58129713179403</v>
      </c>
      <c r="S4054" s="99">
        <v>326754.54787282238</v>
      </c>
      <c r="T4054" s="99">
        <v>9060.7324200066178</v>
      </c>
      <c r="U4054" s="99">
        <v>135279.28491789711</v>
      </c>
      <c r="V4054" s="99">
        <v>518127.12490246858</v>
      </c>
      <c r="W4054" s="99">
        <v>85521.135744129817</v>
      </c>
      <c r="X4054" s="99">
        <v>747988.27798450203</v>
      </c>
      <c r="Y4054" s="99">
        <v>82867.087652739472</v>
      </c>
      <c r="Z4054" s="99">
        <v>1211.2334697611395</v>
      </c>
      <c r="AA4054" s="99">
        <v>84078.321122500609</v>
      </c>
      <c r="AB4054" s="99">
        <v>1064.9141086095856</v>
      </c>
      <c r="AC4054" s="99">
        <v>62316.489276689383</v>
      </c>
      <c r="AD4054" s="99">
        <v>7890.0516458944712</v>
      </c>
    </row>
    <row r="4055" spans="4:30" hidden="1" outlineLevel="1" x14ac:dyDescent="0.2">
      <c r="D4055" s="86"/>
      <c r="F4055" s="91" t="s">
        <v>209</v>
      </c>
      <c r="G4055" s="86" t="s">
        <v>687</v>
      </c>
      <c r="H4055" s="92">
        <v>-34286.528561695253</v>
      </c>
      <c r="I4055" s="99">
        <v>-16888.96077130577</v>
      </c>
      <c r="J4055" s="99">
        <v>-834.88167896526386</v>
      </c>
      <c r="K4055" s="99">
        <v>-3058.1237423251287</v>
      </c>
      <c r="L4055" s="99">
        <v>-96.258877852775512</v>
      </c>
      <c r="M4055" s="99">
        <v>-9.0268495527575556</v>
      </c>
      <c r="N4055" s="99">
        <v>-3163.4094697306618</v>
      </c>
      <c r="O4055" s="99">
        <v>-2324.6497682297818</v>
      </c>
      <c r="P4055" s="99">
        <v>-433.14997804704433</v>
      </c>
      <c r="Q4055" s="99">
        <v>-195.73240982666016</v>
      </c>
      <c r="R4055" s="99">
        <v>-8.8018676784604963</v>
      </c>
      <c r="S4055" s="99">
        <v>-2962.3340237819466</v>
      </c>
      <c r="T4055" s="99">
        <v>-81.205970619840826</v>
      </c>
      <c r="U4055" s="99">
        <v>-1328.9218731707631</v>
      </c>
      <c r="V4055" s="99">
        <v>-7023.3894403444965</v>
      </c>
      <c r="W4055" s="99">
        <v>-1268.3077254159628</v>
      </c>
      <c r="X4055" s="99">
        <v>-9701.8250095510648</v>
      </c>
      <c r="Y4055" s="99">
        <v>-713.8962550679056</v>
      </c>
      <c r="Z4055" s="99">
        <v>-11.957489388659441</v>
      </c>
      <c r="AA4055" s="99">
        <v>-725.8537444565651</v>
      </c>
      <c r="AB4055" s="99">
        <v>-9.2638639039769988</v>
      </c>
      <c r="AC4055" s="99">
        <v>0</v>
      </c>
      <c r="AD4055" s="99">
        <v>0</v>
      </c>
    </row>
    <row r="4056" spans="4:30" hidden="1" outlineLevel="1" x14ac:dyDescent="0.2">
      <c r="D4056" s="86"/>
      <c r="F4056" s="91" t="s">
        <v>209</v>
      </c>
      <c r="G4056" s="86" t="s">
        <v>686</v>
      </c>
      <c r="H4056" s="92">
        <v>-125.27674043224289</v>
      </c>
      <c r="I4056" s="99">
        <v>-61.709191436807075</v>
      </c>
      <c r="J4056" s="99">
        <v>-3.0505058334839812</v>
      </c>
      <c r="K4056" s="99">
        <v>-11.173828041167026</v>
      </c>
      <c r="L4056" s="99">
        <v>-0.35171243520212753</v>
      </c>
      <c r="M4056" s="99">
        <v>-3.2982466752411371E-2</v>
      </c>
      <c r="N4056" s="99">
        <v>-11.558522943121565</v>
      </c>
      <c r="O4056" s="99">
        <v>-8.4938475205025767</v>
      </c>
      <c r="P4056" s="99">
        <v>-1.5826512523829652</v>
      </c>
      <c r="Q4056" s="99">
        <v>-0.7151706319847827</v>
      </c>
      <c r="R4056" s="99">
        <v>-3.2160423896204562E-2</v>
      </c>
      <c r="S4056" s="99">
        <v>-10.823829828766529</v>
      </c>
      <c r="T4056" s="99">
        <v>-0.29671184951210305</v>
      </c>
      <c r="U4056" s="99">
        <v>-4.8556388629538239</v>
      </c>
      <c r="V4056" s="99">
        <v>-25.662187826608292</v>
      </c>
      <c r="W4056" s="99">
        <v>-4.6341657896114494</v>
      </c>
      <c r="X4056" s="99">
        <v>-35.448704328685672</v>
      </c>
      <c r="Y4056" s="99">
        <v>-2.6084470955046819</v>
      </c>
      <c r="Z4056" s="99">
        <v>-4.3690491782184718E-2</v>
      </c>
      <c r="AA4056" s="99">
        <v>-2.6521375872868664</v>
      </c>
      <c r="AB4056" s="99">
        <v>-3.3848474091212263E-2</v>
      </c>
      <c r="AC4056" s="99">
        <v>0</v>
      </c>
      <c r="AD4056" s="99">
        <v>0</v>
      </c>
    </row>
    <row r="4057" spans="4:30" hidden="1" outlineLevel="1" x14ac:dyDescent="0.2">
      <c r="D4057" s="86"/>
      <c r="F4057" s="91" t="s">
        <v>209</v>
      </c>
      <c r="G4057" s="86" t="s">
        <v>685</v>
      </c>
      <c r="H4057" s="92">
        <v>-27.555686592574617</v>
      </c>
      <c r="I4057" s="99">
        <v>-13.415966377150371</v>
      </c>
      <c r="J4057" s="99">
        <v>-0.6474720875289337</v>
      </c>
      <c r="K4057" s="99">
        <v>-2.3554717960344229</v>
      </c>
      <c r="L4057" s="99">
        <v>-7.2758307567887009E-2</v>
      </c>
      <c r="M4057" s="99">
        <v>-9.0616624128789375E-3</v>
      </c>
      <c r="N4057" s="99">
        <v>-2.4372917660151887</v>
      </c>
      <c r="O4057" s="99">
        <v>-1.7795957574925521</v>
      </c>
      <c r="P4057" s="99">
        <v>-0.33082477567586138</v>
      </c>
      <c r="Q4057" s="99">
        <v>-0.19684468343195385</v>
      </c>
      <c r="R4057" s="99">
        <v>0</v>
      </c>
      <c r="S4057" s="99">
        <v>-2.3072652166003671</v>
      </c>
      <c r="T4057" s="99">
        <v>-6.2140428191353861E-2</v>
      </c>
      <c r="U4057" s="99">
        <v>-1.0172742882381469</v>
      </c>
      <c r="V4057" s="99">
        <v>-7.0870275986908053</v>
      </c>
      <c r="W4057" s="99">
        <v>0</v>
      </c>
      <c r="X4057" s="99">
        <v>-8.1664423151203067</v>
      </c>
      <c r="Y4057" s="99">
        <v>-0.53560618520553249</v>
      </c>
      <c r="Z4057" s="99">
        <v>-8.928569658748782E-3</v>
      </c>
      <c r="AA4057" s="99">
        <v>-0.54453475486428127</v>
      </c>
      <c r="AB4057" s="99">
        <v>-7.1522911081091101E-3</v>
      </c>
      <c r="AC4057" s="99">
        <v>-2.4319318774848928E-2</v>
      </c>
      <c r="AD4057" s="99">
        <v>-5.2424654122010883E-3</v>
      </c>
    </row>
    <row r="4058" spans="4:30" hidden="1" outlineLevel="1" x14ac:dyDescent="0.2">
      <c r="D4058" s="86"/>
      <c r="F4058" s="91" t="s">
        <v>209</v>
      </c>
      <c r="G4058" s="86" t="s">
        <v>684</v>
      </c>
      <c r="H4058" s="92">
        <v>-17654.886467481494</v>
      </c>
      <c r="I4058" s="99">
        <v>-11799.513616436405</v>
      </c>
      <c r="J4058" s="99">
        <v>-556.19826881265919</v>
      </c>
      <c r="K4058" s="99">
        <v>-2019.5900498161207</v>
      </c>
      <c r="L4058" s="99">
        <v>-62.415841341940855</v>
      </c>
      <c r="M4058" s="99">
        <v>0</v>
      </c>
      <c r="N4058" s="99">
        <v>-2082.0058911580613</v>
      </c>
      <c r="O4058" s="99">
        <v>-1514.3395432040184</v>
      </c>
      <c r="P4058" s="99">
        <v>-282.04584182773993</v>
      </c>
      <c r="Q4058" s="99">
        <v>0</v>
      </c>
      <c r="R4058" s="99">
        <v>0</v>
      </c>
      <c r="S4058" s="99">
        <v>-1796.3853850317582</v>
      </c>
      <c r="T4058" s="99">
        <v>-53.985271498702105</v>
      </c>
      <c r="U4058" s="99">
        <v>-870.66026891289653</v>
      </c>
      <c r="V4058" s="99">
        <v>0</v>
      </c>
      <c r="W4058" s="99">
        <v>0</v>
      </c>
      <c r="X4058" s="99">
        <v>-924.64554041159863</v>
      </c>
      <c r="Y4058" s="99">
        <v>-456.64296468108876</v>
      </c>
      <c r="Z4058" s="99">
        <v>-7.6185921855700327</v>
      </c>
      <c r="AA4058" s="99">
        <v>-464.26155686665879</v>
      </c>
      <c r="AB4058" s="99">
        <v>-6.1723362249417528</v>
      </c>
      <c r="AC4058" s="99">
        <v>-21.145566386610209</v>
      </c>
      <c r="AD4058" s="99">
        <v>-4.5583061527961979</v>
      </c>
    </row>
    <row r="4059" spans="4:30" hidden="1" outlineLevel="1" x14ac:dyDescent="0.2">
      <c r="D4059" s="86"/>
      <c r="F4059" s="91" t="s">
        <v>209</v>
      </c>
      <c r="G4059" s="86" t="s">
        <v>683</v>
      </c>
      <c r="H4059" s="92">
        <v>-7286.3887932074967</v>
      </c>
      <c r="I4059" s="99">
        <v>-5448.0434776308866</v>
      </c>
      <c r="J4059" s="99">
        <v>-262.65191239908893</v>
      </c>
      <c r="K4059" s="99">
        <v>-792.53027659049917</v>
      </c>
      <c r="L4059" s="99">
        <v>0</v>
      </c>
      <c r="M4059" s="99">
        <v>0</v>
      </c>
      <c r="N4059" s="99">
        <v>-792.53027659049917</v>
      </c>
      <c r="O4059" s="99">
        <v>-505.0033769599541</v>
      </c>
      <c r="P4059" s="99">
        <v>0</v>
      </c>
      <c r="Q4059" s="99">
        <v>0</v>
      </c>
      <c r="R4059" s="99">
        <v>0</v>
      </c>
      <c r="S4059" s="99">
        <v>-505.0033769599541</v>
      </c>
      <c r="T4059" s="99">
        <v>-13.654231883375598</v>
      </c>
      <c r="U4059" s="99">
        <v>0</v>
      </c>
      <c r="V4059" s="99">
        <v>0</v>
      </c>
      <c r="W4059" s="99">
        <v>0</v>
      </c>
      <c r="X4059" s="99">
        <v>-13.654231883375598</v>
      </c>
      <c r="Y4059" s="99">
        <v>-186.26751247655358</v>
      </c>
      <c r="Z4059" s="99">
        <v>0</v>
      </c>
      <c r="AA4059" s="99">
        <v>-186.26751247655358</v>
      </c>
      <c r="AB4059" s="99">
        <v>-1.9329039689714997</v>
      </c>
      <c r="AC4059" s="99">
        <v>-65.629523992616939</v>
      </c>
      <c r="AD4059" s="99">
        <v>-10.675577305550286</v>
      </c>
    </row>
    <row r="4060" spans="4:30" hidden="1" outlineLevel="1" x14ac:dyDescent="0.2">
      <c r="D4060" s="86"/>
      <c r="F4060" s="91" t="s">
        <v>209</v>
      </c>
      <c r="G4060" s="86" t="s">
        <v>682</v>
      </c>
      <c r="H4060" s="92">
        <v>-9026.0846578004857</v>
      </c>
      <c r="I4060" s="99">
        <v>-3386.8314688883816</v>
      </c>
      <c r="J4060" s="99">
        <v>-219.48856419370495</v>
      </c>
      <c r="K4060" s="99">
        <v>-736.4079262491415</v>
      </c>
      <c r="L4060" s="99">
        <v>-23.404715714073955</v>
      </c>
      <c r="M4060" s="99">
        <v>-2.1576411827966839</v>
      </c>
      <c r="N4060" s="99">
        <v>-761.97028314601221</v>
      </c>
      <c r="O4060" s="99">
        <v>-671.39338165173228</v>
      </c>
      <c r="P4060" s="99">
        <v>-124.46341423114688</v>
      </c>
      <c r="Q4060" s="99">
        <v>-56.552989670183408</v>
      </c>
      <c r="R4060" s="99">
        <v>-2.6203340384815279</v>
      </c>
      <c r="S4060" s="99">
        <v>-855.03011959154401</v>
      </c>
      <c r="T4060" s="99">
        <v>-25.729066672806386</v>
      </c>
      <c r="U4060" s="99">
        <v>-451.76386658423831</v>
      </c>
      <c r="V4060" s="99">
        <v>-2564.9276716561199</v>
      </c>
      <c r="W4060" s="99">
        <v>-486.62681058022952</v>
      </c>
      <c r="X4060" s="99">
        <v>-3529.0474154933941</v>
      </c>
      <c r="Y4060" s="99">
        <v>-181.90070521543225</v>
      </c>
      <c r="Z4060" s="99">
        <v>-2.9610535030832534</v>
      </c>
      <c r="AA4060" s="99">
        <v>-184.86175871851552</v>
      </c>
      <c r="AB4060" s="99">
        <v>-3.3028169944046653</v>
      </c>
      <c r="AC4060" s="99">
        <v>-71.418994763664315</v>
      </c>
      <c r="AD4060" s="99">
        <v>-14.133236010865096</v>
      </c>
    </row>
    <row r="4061" spans="4:30" hidden="1" outlineLevel="1" x14ac:dyDescent="0.2">
      <c r="D4061" s="86"/>
      <c r="F4061" s="91" t="s">
        <v>209</v>
      </c>
      <c r="G4061" s="86" t="s">
        <v>681</v>
      </c>
      <c r="H4061" s="92">
        <v>-6803.2790927904671</v>
      </c>
      <c r="I4061" s="99">
        <v>-4860.9496628947663</v>
      </c>
      <c r="J4061" s="99">
        <v>-831.86854945862444</v>
      </c>
      <c r="K4061" s="99">
        <v>-239.53330731703178</v>
      </c>
      <c r="L4061" s="99">
        <v>-40.04108641142934</v>
      </c>
      <c r="M4061" s="99">
        <v>-6.3262996367848663</v>
      </c>
      <c r="N4061" s="99">
        <v>-285.90069336524601</v>
      </c>
      <c r="O4061" s="99">
        <v>-44.697474879374411</v>
      </c>
      <c r="P4061" s="99">
        <v>-11.479549754952876</v>
      </c>
      <c r="Q4061" s="99">
        <v>-21.956795899605066</v>
      </c>
      <c r="R4061" s="99">
        <v>-3.8322221122779685</v>
      </c>
      <c r="S4061" s="99">
        <v>-81.966042646210326</v>
      </c>
      <c r="T4061" s="99">
        <v>-0.31085984885844448</v>
      </c>
      <c r="U4061" s="99">
        <v>-6.8341314179934924</v>
      </c>
      <c r="V4061" s="99">
        <v>-32.306757713987309</v>
      </c>
      <c r="W4061" s="99">
        <v>-5.7504741094923926</v>
      </c>
      <c r="X4061" s="99">
        <v>-45.202223090331643</v>
      </c>
      <c r="Y4061" s="99">
        <v>-12.233790311370683</v>
      </c>
      <c r="Z4061" s="99">
        <v>-0.19381685887281172</v>
      </c>
      <c r="AA4061" s="99">
        <v>-12.427607170243494</v>
      </c>
      <c r="AB4061" s="99">
        <v>-0.34860109224339242</v>
      </c>
      <c r="AC4061" s="99">
        <v>-536.5082861454614</v>
      </c>
      <c r="AD4061" s="99">
        <v>-148.10742692734007</v>
      </c>
    </row>
    <row r="4062" spans="4:30" collapsed="1" x14ac:dyDescent="0.2">
      <c r="D4062" s="86" t="s">
        <v>244</v>
      </c>
      <c r="E4062" s="104">
        <v>-75210</v>
      </c>
      <c r="F4062" s="102" t="s">
        <v>209</v>
      </c>
      <c r="G4062" s="86" t="s">
        <v>679</v>
      </c>
      <c r="H4062" s="92">
        <v>-75209.999999999985</v>
      </c>
      <c r="I4062" s="99">
        <v>-42459.424154970162</v>
      </c>
      <c r="J4062" s="99">
        <v>-2708.7869517503545</v>
      </c>
      <c r="K4062" s="99">
        <v>-6859.7146021351246</v>
      </c>
      <c r="L4062" s="99">
        <v>-222.54499206298971</v>
      </c>
      <c r="M4062" s="99">
        <v>-17.552834501504396</v>
      </c>
      <c r="N4062" s="99">
        <v>-7099.812428699619</v>
      </c>
      <c r="O4062" s="99">
        <v>-5070.356988202856</v>
      </c>
      <c r="P4062" s="99">
        <v>-853.05225988894279</v>
      </c>
      <c r="Q4062" s="99">
        <v>-275.15421071186535</v>
      </c>
      <c r="R4062" s="99">
        <v>-15.286584253116198</v>
      </c>
      <c r="S4062" s="99">
        <v>-6213.850043056781</v>
      </c>
      <c r="T4062" s="99">
        <v>-175.24425280128682</v>
      </c>
      <c r="U4062" s="99">
        <v>-2664.053053237084</v>
      </c>
      <c r="V4062" s="99">
        <v>-9653.3730851399032</v>
      </c>
      <c r="W4062" s="99">
        <v>-1765.3191758952962</v>
      </c>
      <c r="X4062" s="99">
        <v>-14257.98956707357</v>
      </c>
      <c r="Y4062" s="99">
        <v>-1554.0852810330612</v>
      </c>
      <c r="Z4062" s="99">
        <v>-22.783570997626473</v>
      </c>
      <c r="AA4062" s="99">
        <v>-1576.8688520306875</v>
      </c>
      <c r="AB4062" s="99">
        <v>-21.061522949737629</v>
      </c>
      <c r="AC4062" s="99">
        <v>-694.72669060712769</v>
      </c>
      <c r="AD4062" s="99">
        <v>-177.47978886196384</v>
      </c>
    </row>
    <row r="4063" spans="4:30" hidden="1" outlineLevel="1" x14ac:dyDescent="0.2">
      <c r="D4063" s="86"/>
      <c r="F4063" s="91" t="s">
        <v>219</v>
      </c>
      <c r="G4063" s="86" t="s">
        <v>687</v>
      </c>
      <c r="H4063" s="92">
        <v>269363.25699715194</v>
      </c>
      <c r="I4063" s="99">
        <v>132683.75865086773</v>
      </c>
      <c r="J4063" s="99">
        <v>6559.0322989005135</v>
      </c>
      <c r="K4063" s="99">
        <v>24025.359407580901</v>
      </c>
      <c r="L4063" s="99">
        <v>756.23301456893341</v>
      </c>
      <c r="M4063" s="99">
        <v>70.917112287375829</v>
      </c>
      <c r="N4063" s="99">
        <v>24852.509534437209</v>
      </c>
      <c r="O4063" s="99">
        <v>18263.010553002114</v>
      </c>
      <c r="P4063" s="99">
        <v>3402.9309396269769</v>
      </c>
      <c r="Q4063" s="99">
        <v>1537.721129041701</v>
      </c>
      <c r="R4063" s="99">
        <v>69.149600294526124</v>
      </c>
      <c r="S4063" s="99">
        <v>23272.81222196532</v>
      </c>
      <c r="T4063" s="99">
        <v>637.97373637332282</v>
      </c>
      <c r="U4063" s="99">
        <v>10440.331496608474</v>
      </c>
      <c r="V4063" s="99">
        <v>55177.445316647099</v>
      </c>
      <c r="W4063" s="99">
        <v>9964.1320986449173</v>
      </c>
      <c r="X4063" s="99">
        <v>76219.882648273808</v>
      </c>
      <c r="Y4063" s="99">
        <v>5608.5415610723121</v>
      </c>
      <c r="Z4063" s="99">
        <v>93.94092730742581</v>
      </c>
      <c r="AA4063" s="99">
        <v>5702.4824883797382</v>
      </c>
      <c r="AB4063" s="99">
        <v>72.779154327725792</v>
      </c>
      <c r="AC4063" s="99">
        <v>0</v>
      </c>
      <c r="AD4063" s="99">
        <v>0</v>
      </c>
    </row>
    <row r="4064" spans="4:30" hidden="1" outlineLevel="1" x14ac:dyDescent="0.2">
      <c r="D4064" s="86"/>
      <c r="F4064" s="91" t="s">
        <v>219</v>
      </c>
      <c r="G4064" s="86" t="s">
        <v>686</v>
      </c>
      <c r="H4064" s="92">
        <v>142768.45684163523</v>
      </c>
      <c r="I4064" s="99">
        <v>70325.31341396959</v>
      </c>
      <c r="J4064" s="99">
        <v>3476.4315301487854</v>
      </c>
      <c r="K4064" s="99">
        <v>12733.969457914056</v>
      </c>
      <c r="L4064" s="99">
        <v>400.82014787876585</v>
      </c>
      <c r="M4064" s="99">
        <v>37.587630910776618</v>
      </c>
      <c r="N4064" s="99">
        <v>13172.377236703598</v>
      </c>
      <c r="O4064" s="99">
        <v>9679.7976940194876</v>
      </c>
      <c r="P4064" s="99">
        <v>1803.6283211200398</v>
      </c>
      <c r="Q4064" s="99">
        <v>815.02605475394114</v>
      </c>
      <c r="R4064" s="99">
        <v>36.650810638845826</v>
      </c>
      <c r="S4064" s="99">
        <v>12335.102880532317</v>
      </c>
      <c r="T4064" s="99">
        <v>338.14012669320562</v>
      </c>
      <c r="U4064" s="99">
        <v>5533.6055603963514</v>
      </c>
      <c r="V4064" s="99">
        <v>29245.260872401417</v>
      </c>
      <c r="W4064" s="99">
        <v>5281.2093948833553</v>
      </c>
      <c r="X4064" s="99">
        <v>40398.215954374333</v>
      </c>
      <c r="Y4064" s="99">
        <v>2972.6505119253729</v>
      </c>
      <c r="Z4064" s="99">
        <v>49.790759792064797</v>
      </c>
      <c r="AA4064" s="99">
        <v>3022.4412717174378</v>
      </c>
      <c r="AB4064" s="99">
        <v>38.57455418917246</v>
      </c>
      <c r="AC4064" s="99">
        <v>0</v>
      </c>
      <c r="AD4064" s="99">
        <v>0</v>
      </c>
    </row>
    <row r="4065" spans="4:30" hidden="1" outlineLevel="1" x14ac:dyDescent="0.2">
      <c r="D4065" s="86"/>
      <c r="F4065" s="91" t="s">
        <v>219</v>
      </c>
      <c r="G4065" s="86" t="s">
        <v>685</v>
      </c>
      <c r="H4065" s="92">
        <v>31361.943859595198</v>
      </c>
      <c r="I4065" s="99">
        <v>15269.109079495258</v>
      </c>
      <c r="J4065" s="99">
        <v>736.90717854256468</v>
      </c>
      <c r="K4065" s="99">
        <v>2680.832284178965</v>
      </c>
      <c r="L4065" s="99">
        <v>82.808386922143256</v>
      </c>
      <c r="M4065" s="99">
        <v>10.31334664489521</v>
      </c>
      <c r="N4065" s="99">
        <v>2773.9540177460035</v>
      </c>
      <c r="O4065" s="99">
        <v>2025.4106916100097</v>
      </c>
      <c r="P4065" s="99">
        <v>376.52148522059912</v>
      </c>
      <c r="Q4065" s="99">
        <v>224.03477010499432</v>
      </c>
      <c r="R4065" s="99">
        <v>0</v>
      </c>
      <c r="S4065" s="99">
        <v>2625.9669469356031</v>
      </c>
      <c r="T4065" s="99">
        <v>70.723863613458235</v>
      </c>
      <c r="U4065" s="99">
        <v>1157.7900267646198</v>
      </c>
      <c r="V4065" s="99">
        <v>8065.9562205006259</v>
      </c>
      <c r="W4065" s="99">
        <v>0</v>
      </c>
      <c r="X4065" s="99">
        <v>9294.4701108787049</v>
      </c>
      <c r="Y4065" s="99">
        <v>609.58927859900609</v>
      </c>
      <c r="Z4065" s="99">
        <v>10.161869835593947</v>
      </c>
      <c r="AA4065" s="99">
        <v>619.75114843460005</v>
      </c>
      <c r="AB4065" s="99">
        <v>8.1402345554490516</v>
      </c>
      <c r="AC4065" s="99">
        <v>27.678537697040571</v>
      </c>
      <c r="AD4065" s="99">
        <v>5.9666053099770915</v>
      </c>
    </row>
    <row r="4066" spans="4:30" hidden="1" outlineLevel="1" x14ac:dyDescent="0.2">
      <c r="D4066" s="86"/>
      <c r="F4066" s="91" t="s">
        <v>219</v>
      </c>
      <c r="G4066" s="86" t="s">
        <v>684</v>
      </c>
      <c r="H4066" s="92">
        <v>143898.55144921929</v>
      </c>
      <c r="I4066" s="99">
        <v>96173.539282620593</v>
      </c>
      <c r="J4066" s="99">
        <v>4533.3695772059236</v>
      </c>
      <c r="K4066" s="99">
        <v>16460.943162964079</v>
      </c>
      <c r="L4066" s="99">
        <v>508.7287971595108</v>
      </c>
      <c r="M4066" s="99">
        <v>0</v>
      </c>
      <c r="N4066" s="99">
        <v>16969.671960123589</v>
      </c>
      <c r="O4066" s="99">
        <v>12342.830245365845</v>
      </c>
      <c r="P4066" s="99">
        <v>2298.8529637980209</v>
      </c>
      <c r="Q4066" s="99">
        <v>0</v>
      </c>
      <c r="R4066" s="99">
        <v>0</v>
      </c>
      <c r="S4066" s="99">
        <v>14641.683209163866</v>
      </c>
      <c r="T4066" s="99">
        <v>440.0142919392128</v>
      </c>
      <c r="U4066" s="99">
        <v>7096.4348443542267</v>
      </c>
      <c r="V4066" s="99">
        <v>0</v>
      </c>
      <c r="W4066" s="99">
        <v>0</v>
      </c>
      <c r="X4066" s="99">
        <v>7536.4491362934396</v>
      </c>
      <c r="Y4066" s="99">
        <v>3721.9305413329798</v>
      </c>
      <c r="Z4066" s="99">
        <v>62.096370973846284</v>
      </c>
      <c r="AA4066" s="99">
        <v>3784.026912306826</v>
      </c>
      <c r="AB4066" s="99">
        <v>50.308465220811087</v>
      </c>
      <c r="AC4066" s="99">
        <v>172.34981251287405</v>
      </c>
      <c r="AD4066" s="99">
        <v>37.153093771381648</v>
      </c>
    </row>
    <row r="4067" spans="4:30" hidden="1" outlineLevel="1" x14ac:dyDescent="0.2">
      <c r="D4067" s="86"/>
      <c r="F4067" s="91" t="s">
        <v>219</v>
      </c>
      <c r="G4067" s="86" t="s">
        <v>683</v>
      </c>
      <c r="H4067" s="92">
        <v>74048.077459797089</v>
      </c>
      <c r="I4067" s="99">
        <v>55365.855005160716</v>
      </c>
      <c r="J4067" s="99">
        <v>2669.2055154155591</v>
      </c>
      <c r="K4067" s="99">
        <v>8054.1053978502005</v>
      </c>
      <c r="L4067" s="99">
        <v>0</v>
      </c>
      <c r="M4067" s="99">
        <v>0</v>
      </c>
      <c r="N4067" s="99">
        <v>8054.1053978502005</v>
      </c>
      <c r="O4067" s="99">
        <v>5132.1073080055303</v>
      </c>
      <c r="P4067" s="99">
        <v>0</v>
      </c>
      <c r="Q4067" s="99">
        <v>0</v>
      </c>
      <c r="R4067" s="99">
        <v>0</v>
      </c>
      <c r="S4067" s="99">
        <v>5132.1073080055303</v>
      </c>
      <c r="T4067" s="99">
        <v>138.76141513293456</v>
      </c>
      <c r="U4067" s="99">
        <v>0</v>
      </c>
      <c r="V4067" s="99">
        <v>0</v>
      </c>
      <c r="W4067" s="99">
        <v>0</v>
      </c>
      <c r="X4067" s="99">
        <v>138.76141513293456</v>
      </c>
      <c r="Y4067" s="99">
        <v>1892.9474645884141</v>
      </c>
      <c r="Z4067" s="99">
        <v>0</v>
      </c>
      <c r="AA4067" s="99">
        <v>1892.9474645884141</v>
      </c>
      <c r="AB4067" s="99">
        <v>19.643176733881837</v>
      </c>
      <c r="AC4067" s="99">
        <v>666.96140079503436</v>
      </c>
      <c r="AD4067" s="99">
        <v>108.49077611482431</v>
      </c>
    </row>
    <row r="4068" spans="4:30" hidden="1" outlineLevel="1" x14ac:dyDescent="0.2">
      <c r="D4068" s="86"/>
      <c r="F4068" s="91" t="s">
        <v>219</v>
      </c>
      <c r="G4068" s="86" t="s">
        <v>682</v>
      </c>
      <c r="H4068" s="92">
        <v>2276.0069421149269</v>
      </c>
      <c r="I4068" s="99">
        <v>854.01945884714098</v>
      </c>
      <c r="J4068" s="99">
        <v>55.345979431733419</v>
      </c>
      <c r="K4068" s="99">
        <v>185.69176070412959</v>
      </c>
      <c r="L4068" s="99">
        <v>5.901705718816018</v>
      </c>
      <c r="M4068" s="99">
        <v>0.54406827509581557</v>
      </c>
      <c r="N4068" s="99">
        <v>192.13753469804141</v>
      </c>
      <c r="O4068" s="99">
        <v>169.2977692391523</v>
      </c>
      <c r="P4068" s="99">
        <v>31.384548845838861</v>
      </c>
      <c r="Q4068" s="99">
        <v>14.260335678931799</v>
      </c>
      <c r="R4068" s="99">
        <v>0.66074036399491376</v>
      </c>
      <c r="S4068" s="99">
        <v>215.60339412791785</v>
      </c>
      <c r="T4068" s="99">
        <v>6.4878113358749712</v>
      </c>
      <c r="U4068" s="99">
        <v>113.91624780006977</v>
      </c>
      <c r="V4068" s="99">
        <v>646.76915939037758</v>
      </c>
      <c r="W4068" s="99">
        <v>122.7072469503897</v>
      </c>
      <c r="X4068" s="99">
        <v>889.88046547671206</v>
      </c>
      <c r="Y4068" s="99">
        <v>45.867868909043871</v>
      </c>
      <c r="Z4068" s="99">
        <v>0.74665578537056276</v>
      </c>
      <c r="AA4068" s="99">
        <v>46.614524694414435</v>
      </c>
      <c r="AB4068" s="99">
        <v>0.83283446730179544</v>
      </c>
      <c r="AC4068" s="99">
        <v>18.008930122374956</v>
      </c>
      <c r="AD4068" s="99">
        <v>3.5638202492902731</v>
      </c>
    </row>
    <row r="4069" spans="4:30" hidden="1" outlineLevel="1" x14ac:dyDescent="0.2">
      <c r="D4069" s="86"/>
      <c r="F4069" s="91" t="s">
        <v>219</v>
      </c>
      <c r="G4069" s="86" t="s">
        <v>681</v>
      </c>
      <c r="H4069" s="92">
        <v>35645.706450486221</v>
      </c>
      <c r="I4069" s="99">
        <v>16669.310208909807</v>
      </c>
      <c r="J4069" s="99">
        <v>4367.0832804130259</v>
      </c>
      <c r="K4069" s="99">
        <v>1239.6897686669213</v>
      </c>
      <c r="L4069" s="99">
        <v>400.16500270651278</v>
      </c>
      <c r="M4069" s="99">
        <v>64.954838727508388</v>
      </c>
      <c r="N4069" s="99">
        <v>1704.8096101009423</v>
      </c>
      <c r="O4069" s="99">
        <v>351.80589872293569</v>
      </c>
      <c r="P4069" s="99">
        <v>104.17409671363103</v>
      </c>
      <c r="Q4069" s="99">
        <v>226.29082259038569</v>
      </c>
      <c r="R4069" s="99">
        <v>39.764715678459311</v>
      </c>
      <c r="S4069" s="99">
        <v>722.03553370541169</v>
      </c>
      <c r="T4069" s="99">
        <v>2.4213601578695898</v>
      </c>
      <c r="U4069" s="99">
        <v>61.80431061360531</v>
      </c>
      <c r="V4069" s="99">
        <v>332.78477239692847</v>
      </c>
      <c r="W4069" s="99">
        <v>59.647732648108551</v>
      </c>
      <c r="X4069" s="99">
        <v>456.65817581651191</v>
      </c>
      <c r="Y4069" s="99">
        <v>97.38879058458933</v>
      </c>
      <c r="Z4069" s="99">
        <v>1.7654528721350715</v>
      </c>
      <c r="AA4069" s="99">
        <v>99.154243456724402</v>
      </c>
      <c r="AB4069" s="99">
        <v>1.8281456795979774</v>
      </c>
      <c r="AC4069" s="99">
        <v>10356.66542291392</v>
      </c>
      <c r="AD4069" s="99">
        <v>1268.1618294902789</v>
      </c>
    </row>
    <row r="4070" spans="4:30" collapsed="1" x14ac:dyDescent="0.2">
      <c r="D4070" s="86" t="s">
        <v>243</v>
      </c>
      <c r="E4070" s="104">
        <v>699362</v>
      </c>
      <c r="F4070" s="102" t="s">
        <v>219</v>
      </c>
      <c r="G4070" s="86" t="s">
        <v>679</v>
      </c>
      <c r="H4070" s="92">
        <v>699362.00000000023</v>
      </c>
      <c r="I4070" s="99">
        <v>387340.90509987087</v>
      </c>
      <c r="J4070" s="99">
        <v>22397.375360058108</v>
      </c>
      <c r="K4070" s="99">
        <v>65380.591239859263</v>
      </c>
      <c r="L4070" s="99">
        <v>2154.6570549546823</v>
      </c>
      <c r="M4070" s="99">
        <v>184.31699684565186</v>
      </c>
      <c r="N4070" s="99">
        <v>67719.565291659601</v>
      </c>
      <c r="O4070" s="99">
        <v>47964.260159965081</v>
      </c>
      <c r="P4070" s="99">
        <v>8017.4923553251056</v>
      </c>
      <c r="Q4070" s="99">
        <v>2817.3331121699539</v>
      </c>
      <c r="R4070" s="99">
        <v>146.22586697582619</v>
      </c>
      <c r="S4070" s="99">
        <v>58945.311494435962</v>
      </c>
      <c r="T4070" s="99">
        <v>1634.5226052458784</v>
      </c>
      <c r="U4070" s="99">
        <v>24403.882486537346</v>
      </c>
      <c r="V4070" s="99">
        <v>93468.216341336447</v>
      </c>
      <c r="W4070" s="99">
        <v>15427.696473126771</v>
      </c>
      <c r="X4070" s="99">
        <v>134934.31790624643</v>
      </c>
      <c r="Y4070" s="99">
        <v>14948.916017011717</v>
      </c>
      <c r="Z4070" s="99">
        <v>218.50203656643649</v>
      </c>
      <c r="AA4070" s="99">
        <v>15167.418053578154</v>
      </c>
      <c r="AB4070" s="99">
        <v>192.10656517393997</v>
      </c>
      <c r="AC4070" s="99">
        <v>11241.664104041245</v>
      </c>
      <c r="AD4070" s="99">
        <v>1423.3361249357524</v>
      </c>
    </row>
    <row r="4071" spans="4:30" hidden="1" outlineLevel="1" x14ac:dyDescent="0.2">
      <c r="D4071" s="86"/>
      <c r="F4071" s="91" t="s">
        <v>209</v>
      </c>
      <c r="G4071" s="86" t="s">
        <v>687</v>
      </c>
      <c r="H4071" s="92">
        <v>-212571.46243267434</v>
      </c>
      <c r="I4071" s="99">
        <v>-104709.08665088337</v>
      </c>
      <c r="J4071" s="99">
        <v>-5176.1443021724745</v>
      </c>
      <c r="K4071" s="99">
        <v>-18959.919929963125</v>
      </c>
      <c r="L4071" s="99">
        <v>-596.79096413839318</v>
      </c>
      <c r="M4071" s="99">
        <v>-55.965146985837961</v>
      </c>
      <c r="N4071" s="99">
        <v>-19612.676041087354</v>
      </c>
      <c r="O4071" s="99">
        <v>-14412.488566382572</v>
      </c>
      <c r="P4071" s="99">
        <v>-2685.4665126118116</v>
      </c>
      <c r="Q4071" s="99">
        <v>-1213.5123136615236</v>
      </c>
      <c r="R4071" s="99">
        <v>-54.570292270403179</v>
      </c>
      <c r="S4071" s="99">
        <v>-18366.037684926308</v>
      </c>
      <c r="T4071" s="99">
        <v>-503.46514088945878</v>
      </c>
      <c r="U4071" s="99">
        <v>-8239.1212493374333</v>
      </c>
      <c r="V4071" s="99">
        <v>-43543.98730923648</v>
      </c>
      <c r="W4071" s="99">
        <v>-7863.3223985099685</v>
      </c>
      <c r="X4071" s="99">
        <v>-60149.896097973338</v>
      </c>
      <c r="Y4071" s="99">
        <v>-4426.05236899174</v>
      </c>
      <c r="Z4071" s="99">
        <v>-74.13468534140938</v>
      </c>
      <c r="AA4071" s="99">
        <v>-4500.1870543331497</v>
      </c>
      <c r="AB4071" s="99">
        <v>-57.434601298355787</v>
      </c>
      <c r="AC4071" s="99">
        <v>0</v>
      </c>
      <c r="AD4071" s="99">
        <v>0</v>
      </c>
    </row>
    <row r="4072" spans="4:30" hidden="1" outlineLevel="1" x14ac:dyDescent="0.2">
      <c r="D4072" s="86"/>
      <c r="F4072" s="91" t="s">
        <v>209</v>
      </c>
      <c r="G4072" s="86" t="s">
        <v>686</v>
      </c>
      <c r="H4072" s="92">
        <v>-776.69746806130786</v>
      </c>
      <c r="I4072" s="99">
        <v>-382.58796149794188</v>
      </c>
      <c r="J4072" s="99">
        <v>-18.912690009321622</v>
      </c>
      <c r="K4072" s="99">
        <v>-69.276099603029024</v>
      </c>
      <c r="L4072" s="99">
        <v>-2.1805656577959742</v>
      </c>
      <c r="M4072" s="99">
        <v>-0.20448646994347364</v>
      </c>
      <c r="N4072" s="99">
        <v>-71.661151730768481</v>
      </c>
      <c r="O4072" s="99">
        <v>-52.660612341213501</v>
      </c>
      <c r="P4072" s="99">
        <v>-9.8122062907180592</v>
      </c>
      <c r="Q4072" s="99">
        <v>-4.4339533194896461</v>
      </c>
      <c r="R4072" s="99">
        <v>-0.19938992446463397</v>
      </c>
      <c r="S4072" s="99">
        <v>-67.106161875885846</v>
      </c>
      <c r="T4072" s="99">
        <v>-1.8395700707465501</v>
      </c>
      <c r="U4072" s="99">
        <v>-30.104250778428419</v>
      </c>
      <c r="V4072" s="99">
        <v>-159.10181124660295</v>
      </c>
      <c r="W4072" s="99">
        <v>-28.73115011572547</v>
      </c>
      <c r="X4072" s="99">
        <v>-219.77678221150342</v>
      </c>
      <c r="Y4072" s="99">
        <v>-16.171990488099638</v>
      </c>
      <c r="Z4072" s="99">
        <v>-0.27087465900288121</v>
      </c>
      <c r="AA4072" s="99">
        <v>-16.44286514710252</v>
      </c>
      <c r="AB4072" s="99">
        <v>-0.20985558878427679</v>
      </c>
      <c r="AC4072" s="99">
        <v>0</v>
      </c>
      <c r="AD4072" s="99">
        <v>0</v>
      </c>
    </row>
    <row r="4073" spans="4:30" hidden="1" outlineLevel="1" x14ac:dyDescent="0.2">
      <c r="D4073" s="86"/>
      <c r="F4073" s="91" t="s">
        <v>209</v>
      </c>
      <c r="G4073" s="86" t="s">
        <v>685</v>
      </c>
      <c r="H4073" s="92">
        <v>-170.84122665786737</v>
      </c>
      <c r="I4073" s="99">
        <v>-83.177029357370344</v>
      </c>
      <c r="J4073" s="99">
        <v>-4.0142322452593273</v>
      </c>
      <c r="K4073" s="99">
        <v>-14.603580630829507</v>
      </c>
      <c r="L4073" s="99">
        <v>-0.45109086549843902</v>
      </c>
      <c r="M4073" s="99">
        <v>-5.6180981626960946E-2</v>
      </c>
      <c r="N4073" s="99">
        <v>-15.110852477954907</v>
      </c>
      <c r="O4073" s="99">
        <v>-11.033233417856131</v>
      </c>
      <c r="P4073" s="99">
        <v>-2.051065223702607</v>
      </c>
      <c r="Q4073" s="99">
        <v>-1.2204082473363806</v>
      </c>
      <c r="R4073" s="99">
        <v>0</v>
      </c>
      <c r="S4073" s="99">
        <v>-14.304706888895119</v>
      </c>
      <c r="T4073" s="99">
        <v>-0.38526156630467467</v>
      </c>
      <c r="U4073" s="99">
        <v>-6.3069518034417458</v>
      </c>
      <c r="V4073" s="99">
        <v>-43.938534583448138</v>
      </c>
      <c r="W4073" s="99">
        <v>0</v>
      </c>
      <c r="X4073" s="99">
        <v>-50.630747953194557</v>
      </c>
      <c r="Y4073" s="99">
        <v>-3.3206800120419215</v>
      </c>
      <c r="Z4073" s="99">
        <v>-5.5355826017120441E-2</v>
      </c>
      <c r="AA4073" s="99">
        <v>-3.3760358380590421</v>
      </c>
      <c r="AB4073" s="99">
        <v>-4.4343158796586957E-2</v>
      </c>
      <c r="AC4073" s="99">
        <v>-0.15077621952989073</v>
      </c>
      <c r="AD4073" s="99">
        <v>-3.2502518807614116E-2</v>
      </c>
    </row>
    <row r="4074" spans="4:30" hidden="1" outlineLevel="1" x14ac:dyDescent="0.2">
      <c r="D4074" s="86"/>
      <c r="F4074" s="91" t="s">
        <v>209</v>
      </c>
      <c r="G4074" s="86" t="s">
        <v>684</v>
      </c>
      <c r="H4074" s="92">
        <v>-109457.71394506596</v>
      </c>
      <c r="I4074" s="99">
        <v>-73155.258658712235</v>
      </c>
      <c r="J4074" s="99">
        <v>-3448.3479186667159</v>
      </c>
      <c r="K4074" s="99">
        <v>-12521.162929381846</v>
      </c>
      <c r="L4074" s="99">
        <v>-386.96908755717249</v>
      </c>
      <c r="M4074" s="99">
        <v>0</v>
      </c>
      <c r="N4074" s="99">
        <v>-12908.132016939018</v>
      </c>
      <c r="O4074" s="99">
        <v>-9388.6836848842559</v>
      </c>
      <c r="P4074" s="99">
        <v>-1748.6429681119357</v>
      </c>
      <c r="Q4074" s="99">
        <v>0</v>
      </c>
      <c r="R4074" s="99">
        <v>0</v>
      </c>
      <c r="S4074" s="99">
        <v>-11137.326652996191</v>
      </c>
      <c r="T4074" s="99">
        <v>-334.70078756018222</v>
      </c>
      <c r="U4074" s="99">
        <v>-5397.966326973321</v>
      </c>
      <c r="V4074" s="99">
        <v>0</v>
      </c>
      <c r="W4074" s="99">
        <v>0</v>
      </c>
      <c r="X4074" s="99">
        <v>-5732.6671145335031</v>
      </c>
      <c r="Y4074" s="99">
        <v>-2831.1195937256953</v>
      </c>
      <c r="Z4074" s="99">
        <v>-47.234157276979609</v>
      </c>
      <c r="AA4074" s="99">
        <v>-2878.3537510026749</v>
      </c>
      <c r="AB4074" s="99">
        <v>-38.26758184635441</v>
      </c>
      <c r="AC4074" s="99">
        <v>-131.09941890677916</v>
      </c>
      <c r="AD4074" s="99">
        <v>-28.260831462484937</v>
      </c>
    </row>
    <row r="4075" spans="4:30" hidden="1" outlineLevel="1" x14ac:dyDescent="0.2">
      <c r="D4075" s="86"/>
      <c r="F4075" s="91" t="s">
        <v>209</v>
      </c>
      <c r="G4075" s="86" t="s">
        <v>683</v>
      </c>
      <c r="H4075" s="92">
        <v>-45174.544831452164</v>
      </c>
      <c r="I4075" s="99">
        <v>-33777.072746017599</v>
      </c>
      <c r="J4075" s="99">
        <v>-1628.40344215508</v>
      </c>
      <c r="K4075" s="99">
        <v>-4913.5718016442024</v>
      </c>
      <c r="L4075" s="99">
        <v>0</v>
      </c>
      <c r="M4075" s="99">
        <v>0</v>
      </c>
      <c r="N4075" s="99">
        <v>-4913.5718016442024</v>
      </c>
      <c r="O4075" s="99">
        <v>-3130.9470767987495</v>
      </c>
      <c r="P4075" s="99">
        <v>0</v>
      </c>
      <c r="Q4075" s="99">
        <v>0</v>
      </c>
      <c r="R4075" s="99">
        <v>0</v>
      </c>
      <c r="S4075" s="99">
        <v>-3130.9470767987495</v>
      </c>
      <c r="T4075" s="99">
        <v>-84.654240647933662</v>
      </c>
      <c r="U4075" s="99">
        <v>0</v>
      </c>
      <c r="V4075" s="99">
        <v>0</v>
      </c>
      <c r="W4075" s="99">
        <v>0</v>
      </c>
      <c r="X4075" s="99">
        <v>-84.654240647933662</v>
      </c>
      <c r="Y4075" s="99">
        <v>-1154.8313343997427</v>
      </c>
      <c r="Z4075" s="99">
        <v>0</v>
      </c>
      <c r="AA4075" s="99">
        <v>-1154.8313343997427</v>
      </c>
      <c r="AB4075" s="99">
        <v>-11.983721906604035</v>
      </c>
      <c r="AC4075" s="99">
        <v>-406.89344996730949</v>
      </c>
      <c r="AD4075" s="99">
        <v>-66.187017914936163</v>
      </c>
    </row>
    <row r="4076" spans="4:30" hidden="1" outlineLevel="1" x14ac:dyDescent="0.2">
      <c r="D4076" s="86"/>
      <c r="F4076" s="91" t="s">
        <v>209</v>
      </c>
      <c r="G4076" s="86" t="s">
        <v>682</v>
      </c>
      <c r="H4076" s="92">
        <v>-55960.404748975496</v>
      </c>
      <c r="I4076" s="99">
        <v>-20997.859758801122</v>
      </c>
      <c r="J4076" s="99">
        <v>-1360.7969962298482</v>
      </c>
      <c r="K4076" s="99">
        <v>-4565.6214378226096</v>
      </c>
      <c r="L4076" s="99">
        <v>-145.10581432031987</v>
      </c>
      <c r="M4076" s="99">
        <v>-13.377059762896536</v>
      </c>
      <c r="N4076" s="99">
        <v>-4724.1043119058259</v>
      </c>
      <c r="O4076" s="99">
        <v>-4162.5407701604563</v>
      </c>
      <c r="P4076" s="99">
        <v>-771.65496456928213</v>
      </c>
      <c r="Q4076" s="99">
        <v>-350.62026467623309</v>
      </c>
      <c r="R4076" s="99">
        <v>-16.245687796005718</v>
      </c>
      <c r="S4076" s="99">
        <v>-5301.0616872019773</v>
      </c>
      <c r="T4076" s="99">
        <v>-159.51645031152191</v>
      </c>
      <c r="U4076" s="99">
        <v>-2800.8698991281885</v>
      </c>
      <c r="V4076" s="99">
        <v>-15902.176425265307</v>
      </c>
      <c r="W4076" s="99">
        <v>-3017.0150529486214</v>
      </c>
      <c r="X4076" s="99">
        <v>-21879.577827653637</v>
      </c>
      <c r="Y4076" s="99">
        <v>-1127.7577680575603</v>
      </c>
      <c r="Z4076" s="99">
        <v>-18.358098643879714</v>
      </c>
      <c r="AA4076" s="99">
        <v>-1146.1158667014399</v>
      </c>
      <c r="AB4076" s="99">
        <v>-20.476982304719396</v>
      </c>
      <c r="AC4076" s="99">
        <v>-442.78732199632759</v>
      </c>
      <c r="AD4076" s="99">
        <v>-87.623996180591632</v>
      </c>
    </row>
    <row r="4077" spans="4:30" hidden="1" outlineLevel="1" x14ac:dyDescent="0.2">
      <c r="D4077" s="86"/>
      <c r="F4077" s="91" t="s">
        <v>209</v>
      </c>
      <c r="G4077" s="86" t="s">
        <v>681</v>
      </c>
      <c r="H4077" s="92">
        <v>-42179.335347112887</v>
      </c>
      <c r="I4077" s="99">
        <v>-30137.176961319819</v>
      </c>
      <c r="J4077" s="99">
        <v>-5157.4633399230343</v>
      </c>
      <c r="K4077" s="99">
        <v>-1485.0714719075397</v>
      </c>
      <c r="L4077" s="99">
        <v>-248.24887945581435</v>
      </c>
      <c r="M4077" s="99">
        <v>-39.222132481532405</v>
      </c>
      <c r="N4077" s="99">
        <v>-1772.5424838448864</v>
      </c>
      <c r="O4077" s="99">
        <v>-277.11780692698278</v>
      </c>
      <c r="P4077" s="99">
        <v>-71.171529514515782</v>
      </c>
      <c r="Q4077" s="99">
        <v>-136.12892323923344</v>
      </c>
      <c r="R4077" s="99">
        <v>-23.759216606251911</v>
      </c>
      <c r="S4077" s="99">
        <v>-508.17747628698396</v>
      </c>
      <c r="T4077" s="99">
        <v>-1.9272855974478518</v>
      </c>
      <c r="U4077" s="99">
        <v>-42.37061525099859</v>
      </c>
      <c r="V4077" s="99">
        <v>-200.29717273252035</v>
      </c>
      <c r="W4077" s="99">
        <v>-35.652098430917661</v>
      </c>
      <c r="X4077" s="99">
        <v>-280.24717201188446</v>
      </c>
      <c r="Y4077" s="99">
        <v>-75.847710651234507</v>
      </c>
      <c r="Z4077" s="99">
        <v>-1.2016361779106801</v>
      </c>
      <c r="AA4077" s="99">
        <v>-77.049346829145193</v>
      </c>
      <c r="AB4077" s="99">
        <v>-2.1612757865079604</v>
      </c>
      <c r="AC4077" s="99">
        <v>-3326.2729059307721</v>
      </c>
      <c r="AD4077" s="99">
        <v>-918.24438517984743</v>
      </c>
    </row>
    <row r="4078" spans="4:30" collapsed="1" x14ac:dyDescent="0.2">
      <c r="D4078" s="86" t="s">
        <v>242</v>
      </c>
      <c r="E4078" s="104">
        <v>-466291</v>
      </c>
      <c r="F4078" s="102" t="s">
        <v>209</v>
      </c>
      <c r="G4078" s="86" t="s">
        <v>679</v>
      </c>
      <c r="H4078" s="92">
        <v>-466291</v>
      </c>
      <c r="I4078" s="99">
        <v>-263242.21976658946</v>
      </c>
      <c r="J4078" s="99">
        <v>-16794.082921401736</v>
      </c>
      <c r="K4078" s="99">
        <v>-42529.22725095319</v>
      </c>
      <c r="L4078" s="99">
        <v>-1379.7464019949946</v>
      </c>
      <c r="M4078" s="99">
        <v>-108.82500668183734</v>
      </c>
      <c r="N4078" s="99">
        <v>-44017.798659630018</v>
      </c>
      <c r="O4078" s="99">
        <v>-31435.471750912082</v>
      </c>
      <c r="P4078" s="99">
        <v>-5288.7992463219653</v>
      </c>
      <c r="Q4078" s="99">
        <v>-1705.9158631438161</v>
      </c>
      <c r="R4078" s="99">
        <v>-94.774586597125449</v>
      </c>
      <c r="S4078" s="99">
        <v>-38524.961446974987</v>
      </c>
      <c r="T4078" s="99">
        <v>-1086.4887366435955</v>
      </c>
      <c r="U4078" s="99">
        <v>-16516.739293271814</v>
      </c>
      <c r="V4078" s="99">
        <v>-59849.501253064365</v>
      </c>
      <c r="W4078" s="99">
        <v>-10944.720700005233</v>
      </c>
      <c r="X4078" s="99">
        <v>-88397.449982984996</v>
      </c>
      <c r="Y4078" s="99">
        <v>-9635.1014463261145</v>
      </c>
      <c r="Z4078" s="99">
        <v>-141.2548079251994</v>
      </c>
      <c r="AA4078" s="99">
        <v>-9776.3562542513137</v>
      </c>
      <c r="AB4078" s="99">
        <v>-130.57836189012244</v>
      </c>
      <c r="AC4078" s="99">
        <v>-4307.2038730207178</v>
      </c>
      <c r="AD4078" s="99">
        <v>-1100.3487332566676</v>
      </c>
    </row>
    <row r="4079" spans="4:30" hidden="1" outlineLevel="1" x14ac:dyDescent="0.2">
      <c r="D4079" s="86"/>
      <c r="F4079" s="91" t="s">
        <v>219</v>
      </c>
      <c r="G4079" s="86" t="s">
        <v>687</v>
      </c>
      <c r="H4079" s="92">
        <v>7053.3562380982166</v>
      </c>
      <c r="I4079" s="99">
        <v>3474.3633085202523</v>
      </c>
      <c r="J4079" s="99">
        <v>171.75019301844409</v>
      </c>
      <c r="K4079" s="99">
        <v>629.1111138881281</v>
      </c>
      <c r="L4079" s="99">
        <v>19.802184270522101</v>
      </c>
      <c r="M4079" s="99">
        <v>1.8569854772188272</v>
      </c>
      <c r="N4079" s="99">
        <v>650.77028363586896</v>
      </c>
      <c r="O4079" s="99">
        <v>478.22231155986123</v>
      </c>
      <c r="P4079" s="99">
        <v>89.106749147635739</v>
      </c>
      <c r="Q4079" s="99">
        <v>40.265680772104673</v>
      </c>
      <c r="R4079" s="99">
        <v>1.8107026549821938</v>
      </c>
      <c r="S4079" s="99">
        <v>609.40544413458383</v>
      </c>
      <c r="T4079" s="99">
        <v>16.705530232132514</v>
      </c>
      <c r="U4079" s="99">
        <v>273.3831559298203</v>
      </c>
      <c r="V4079" s="99">
        <v>1444.8376607304347</v>
      </c>
      <c r="W4079" s="99">
        <v>260.91373440719451</v>
      </c>
      <c r="X4079" s="99">
        <v>1995.8400812995819</v>
      </c>
      <c r="Y4079" s="99">
        <v>146.86131303662088</v>
      </c>
      <c r="Z4079" s="99">
        <v>2.4598708562674108</v>
      </c>
      <c r="AA4079" s="99">
        <v>149.32118389288829</v>
      </c>
      <c r="AB4079" s="99">
        <v>1.9057435965975309</v>
      </c>
      <c r="AC4079" s="99">
        <v>0</v>
      </c>
      <c r="AD4079" s="99">
        <v>0</v>
      </c>
    </row>
    <row r="4080" spans="4:30" hidden="1" outlineLevel="1" x14ac:dyDescent="0.2">
      <c r="D4080" s="86"/>
      <c r="F4080" s="91" t="s">
        <v>219</v>
      </c>
      <c r="G4080" s="86" t="s">
        <v>686</v>
      </c>
      <c r="H4080" s="92">
        <v>3738.4341015680943</v>
      </c>
      <c r="I4080" s="99">
        <v>1841.4890493764674</v>
      </c>
      <c r="J4080" s="99">
        <v>91.03138376350833</v>
      </c>
      <c r="K4080" s="99">
        <v>333.44274164564285</v>
      </c>
      <c r="L4080" s="99">
        <v>10.4955936526489</v>
      </c>
      <c r="M4080" s="99">
        <v>0.98424318860483151</v>
      </c>
      <c r="N4080" s="99">
        <v>344.92257848689655</v>
      </c>
      <c r="O4080" s="99">
        <v>253.46835425799352</v>
      </c>
      <c r="P4080" s="99">
        <v>47.22853893215715</v>
      </c>
      <c r="Q4080" s="99">
        <v>21.341697348024233</v>
      </c>
      <c r="R4080" s="99">
        <v>0.95971227379981128</v>
      </c>
      <c r="S4080" s="99">
        <v>322.99830281197472</v>
      </c>
      <c r="T4080" s="99">
        <v>8.854298832554063</v>
      </c>
      <c r="U4080" s="99">
        <v>144.89909178299419</v>
      </c>
      <c r="V4080" s="99">
        <v>765.79577151215994</v>
      </c>
      <c r="W4080" s="99">
        <v>138.29002383386413</v>
      </c>
      <c r="X4080" s="99">
        <v>1057.8391859615724</v>
      </c>
      <c r="Y4080" s="99">
        <v>77.839729388913554</v>
      </c>
      <c r="Z4080" s="99">
        <v>1.3037857133674444</v>
      </c>
      <c r="AA4080" s="99">
        <v>79.143515102281</v>
      </c>
      <c r="AB4080" s="99">
        <v>1.0100860653943384</v>
      </c>
      <c r="AC4080" s="99">
        <v>0</v>
      </c>
      <c r="AD4080" s="99">
        <v>0</v>
      </c>
    </row>
    <row r="4081" spans="4:30" hidden="1" outlineLevel="1" x14ac:dyDescent="0.2">
      <c r="D4081" s="86"/>
      <c r="F4081" s="91" t="s">
        <v>219</v>
      </c>
      <c r="G4081" s="86" t="s">
        <v>685</v>
      </c>
      <c r="H4081" s="92">
        <v>821.22173910044728</v>
      </c>
      <c r="I4081" s="99">
        <v>399.82611948146547</v>
      </c>
      <c r="J4081" s="99">
        <v>19.296131560836859</v>
      </c>
      <c r="K4081" s="99">
        <v>70.19838312657734</v>
      </c>
      <c r="L4081" s="99">
        <v>2.1683620066649456</v>
      </c>
      <c r="M4081" s="99">
        <v>0.27005802017834252</v>
      </c>
      <c r="N4081" s="99">
        <v>72.63680315342063</v>
      </c>
      <c r="O4081" s="99">
        <v>53.035975639874785</v>
      </c>
      <c r="P4081" s="99">
        <v>9.8593260126298432</v>
      </c>
      <c r="Q4081" s="99">
        <v>5.8664164551873865</v>
      </c>
      <c r="R4081" s="99">
        <v>0</v>
      </c>
      <c r="S4081" s="99">
        <v>68.761718107692019</v>
      </c>
      <c r="T4081" s="99">
        <v>1.8519252037618013</v>
      </c>
      <c r="U4081" s="99">
        <v>30.317072932387635</v>
      </c>
      <c r="V4081" s="99">
        <v>211.20943984092352</v>
      </c>
      <c r="W4081" s="99">
        <v>0</v>
      </c>
      <c r="X4081" s="99">
        <v>243.37843797707296</v>
      </c>
      <c r="Y4081" s="99">
        <v>15.96227484333378</v>
      </c>
      <c r="Z4081" s="99">
        <v>0.26609155530216394</v>
      </c>
      <c r="AA4081" s="99">
        <v>16.228366398635945</v>
      </c>
      <c r="AB4081" s="99">
        <v>0.21315443992372829</v>
      </c>
      <c r="AC4081" s="99">
        <v>0.72477066361327036</v>
      </c>
      <c r="AD4081" s="99">
        <v>0.15623731778622582</v>
      </c>
    </row>
    <row r="4082" spans="4:30" hidden="1" outlineLevel="1" x14ac:dyDescent="0.2">
      <c r="D4082" s="86"/>
      <c r="F4082" s="91" t="s">
        <v>219</v>
      </c>
      <c r="G4082" s="86" t="s">
        <v>684</v>
      </c>
      <c r="H4082" s="92">
        <v>3768.0259617902507</v>
      </c>
      <c r="I4082" s="99">
        <v>2518.3324585588448</v>
      </c>
      <c r="J4082" s="99">
        <v>118.70761789655725</v>
      </c>
      <c r="K4082" s="99">
        <v>431.0346460679321</v>
      </c>
      <c r="L4082" s="99">
        <v>13.321213423637719</v>
      </c>
      <c r="M4082" s="99">
        <v>0</v>
      </c>
      <c r="N4082" s="99">
        <v>444.35585949156984</v>
      </c>
      <c r="O4082" s="99">
        <v>323.20064613659986</v>
      </c>
      <c r="P4082" s="99">
        <v>60.196142092411598</v>
      </c>
      <c r="Q4082" s="99">
        <v>0</v>
      </c>
      <c r="R4082" s="99">
        <v>0</v>
      </c>
      <c r="S4082" s="99">
        <v>383.39678822901146</v>
      </c>
      <c r="T4082" s="99">
        <v>11.521903861351923</v>
      </c>
      <c r="U4082" s="99">
        <v>185.82223698836791</v>
      </c>
      <c r="V4082" s="99">
        <v>0</v>
      </c>
      <c r="W4082" s="99">
        <v>0</v>
      </c>
      <c r="X4082" s="99">
        <v>197.34414084971982</v>
      </c>
      <c r="Y4082" s="99">
        <v>97.459847694657213</v>
      </c>
      <c r="Z4082" s="99">
        <v>1.6260117673594605</v>
      </c>
      <c r="AA4082" s="99">
        <v>99.085859462016671</v>
      </c>
      <c r="AB4082" s="99">
        <v>1.3173419825336712</v>
      </c>
      <c r="AC4082" s="99">
        <v>4.5130306144003569</v>
      </c>
      <c r="AD4082" s="99">
        <v>0.97286470559640381</v>
      </c>
    </row>
    <row r="4083" spans="4:30" hidden="1" outlineLevel="1" x14ac:dyDescent="0.2">
      <c r="D4083" s="86"/>
      <c r="F4083" s="91" t="s">
        <v>219</v>
      </c>
      <c r="G4083" s="86" t="s">
        <v>683</v>
      </c>
      <c r="H4083" s="92">
        <v>1938.9707226318617</v>
      </c>
      <c r="I4083" s="99">
        <v>1449.771223929107</v>
      </c>
      <c r="J4083" s="99">
        <v>69.893932761295488</v>
      </c>
      <c r="K4083" s="99">
        <v>210.89912255860446</v>
      </c>
      <c r="L4083" s="99">
        <v>0</v>
      </c>
      <c r="M4083" s="99">
        <v>0</v>
      </c>
      <c r="N4083" s="99">
        <v>210.89912255860446</v>
      </c>
      <c r="O4083" s="99">
        <v>134.3857417639295</v>
      </c>
      <c r="P4083" s="99">
        <v>0</v>
      </c>
      <c r="Q4083" s="99">
        <v>0</v>
      </c>
      <c r="R4083" s="99">
        <v>0</v>
      </c>
      <c r="S4083" s="99">
        <v>134.3857417639295</v>
      </c>
      <c r="T4083" s="99">
        <v>3.6335085339629987</v>
      </c>
      <c r="U4083" s="99">
        <v>0</v>
      </c>
      <c r="V4083" s="99">
        <v>0</v>
      </c>
      <c r="W4083" s="99">
        <v>0</v>
      </c>
      <c r="X4083" s="99">
        <v>3.6335085339629987</v>
      </c>
      <c r="Y4083" s="99">
        <v>49.567387017034989</v>
      </c>
      <c r="Z4083" s="99">
        <v>0</v>
      </c>
      <c r="AA4083" s="99">
        <v>49.567387017034989</v>
      </c>
      <c r="AB4083" s="99">
        <v>0.51436236959911763</v>
      </c>
      <c r="AC4083" s="99">
        <v>17.464580764696201</v>
      </c>
      <c r="AD4083" s="99">
        <v>2.8408629336320499</v>
      </c>
    </row>
    <row r="4084" spans="4:30" hidden="1" outlineLevel="1" x14ac:dyDescent="0.2">
      <c r="D4084" s="86"/>
      <c r="F4084" s="91" t="s">
        <v>219</v>
      </c>
      <c r="G4084" s="86" t="s">
        <v>682</v>
      </c>
      <c r="H4084" s="92">
        <v>59.597912284268595</v>
      </c>
      <c r="I4084" s="99">
        <v>22.362751121547486</v>
      </c>
      <c r="J4084" s="99">
        <v>1.4492507761836275</v>
      </c>
      <c r="K4084" s="99">
        <v>4.8623934582873032</v>
      </c>
      <c r="L4084" s="99">
        <v>0.15453790287244334</v>
      </c>
      <c r="M4084" s="99">
        <v>1.424658806430671E-2</v>
      </c>
      <c r="N4084" s="99">
        <v>5.0311779492240527</v>
      </c>
      <c r="O4084" s="99">
        <v>4.4331119621549293</v>
      </c>
      <c r="P4084" s="99">
        <v>0.82181365732460021</v>
      </c>
      <c r="Q4084" s="99">
        <v>0.37341109080601753</v>
      </c>
      <c r="R4084" s="99">
        <v>1.7301681083385794E-2</v>
      </c>
      <c r="S4084" s="99">
        <v>5.6456383913689328</v>
      </c>
      <c r="T4084" s="99">
        <v>0.16988525112013284</v>
      </c>
      <c r="U4084" s="99">
        <v>2.9829305080382946</v>
      </c>
      <c r="V4084" s="99">
        <v>16.935840974939996</v>
      </c>
      <c r="W4084" s="99">
        <v>3.2131254105920637</v>
      </c>
      <c r="X4084" s="99">
        <v>23.301782144690488</v>
      </c>
      <c r="Y4084" s="99">
        <v>1.2010636599233593</v>
      </c>
      <c r="Z4084" s="99">
        <v>1.9551401702539051E-2</v>
      </c>
      <c r="AA4084" s="99">
        <v>1.2206150616258984</v>
      </c>
      <c r="AB4084" s="99">
        <v>2.1808015876896059E-2</v>
      </c>
      <c r="AC4084" s="99">
        <v>0.4715691406325373</v>
      </c>
      <c r="AD4084" s="99">
        <v>9.3319683118689281E-2</v>
      </c>
    </row>
    <row r="4085" spans="4:30" hidden="1" outlineLevel="1" x14ac:dyDescent="0.2">
      <c r="D4085" s="86"/>
      <c r="F4085" s="91" t="s">
        <v>219</v>
      </c>
      <c r="G4085" s="86" t="s">
        <v>681</v>
      </c>
      <c r="H4085" s="92">
        <v>933.39332452686062</v>
      </c>
      <c r="I4085" s="99">
        <v>436.49079855034347</v>
      </c>
      <c r="J4085" s="99">
        <v>114.35336222757847</v>
      </c>
      <c r="K4085" s="99">
        <v>32.461641801523861</v>
      </c>
      <c r="L4085" s="99">
        <v>10.478438483309601</v>
      </c>
      <c r="M4085" s="99">
        <v>1.7008615875853434</v>
      </c>
      <c r="N4085" s="99">
        <v>44.640941872418807</v>
      </c>
      <c r="O4085" s="99">
        <v>9.2121410990490205</v>
      </c>
      <c r="P4085" s="99">
        <v>2.7278294118306756</v>
      </c>
      <c r="Q4085" s="99">
        <v>5.9254918541438242</v>
      </c>
      <c r="R4085" s="99">
        <v>1.0412507946094089</v>
      </c>
      <c r="S4085" s="99">
        <v>18.906713159632929</v>
      </c>
      <c r="T4085" s="99">
        <v>6.3404029059436734E-2</v>
      </c>
      <c r="U4085" s="99">
        <v>1.6183640807864226</v>
      </c>
      <c r="V4085" s="99">
        <v>8.71406730263433</v>
      </c>
      <c r="W4085" s="99">
        <v>1.561893451438328</v>
      </c>
      <c r="X4085" s="99">
        <v>11.957728863918517</v>
      </c>
      <c r="Y4085" s="99">
        <v>2.5501541719103757</v>
      </c>
      <c r="Z4085" s="99">
        <v>4.6228903554110121E-2</v>
      </c>
      <c r="AA4085" s="99">
        <v>2.5963830754644857</v>
      </c>
      <c r="AB4085" s="99">
        <v>4.7870533186644054E-2</v>
      </c>
      <c r="AC4085" s="99">
        <v>271.19233514234776</v>
      </c>
      <c r="AD4085" s="99">
        <v>33.207191101969336</v>
      </c>
    </row>
    <row r="4086" spans="4:30" collapsed="1" x14ac:dyDescent="0.2">
      <c r="D4086" s="86" t="s">
        <v>241</v>
      </c>
      <c r="E4086" s="104">
        <v>18313</v>
      </c>
      <c r="F4086" s="102" t="s">
        <v>219</v>
      </c>
      <c r="G4086" s="86" t="s">
        <v>679</v>
      </c>
      <c r="H4086" s="92">
        <v>18313</v>
      </c>
      <c r="I4086" s="99">
        <v>10142.635709538028</v>
      </c>
      <c r="J4086" s="99">
        <v>586.48187200440418</v>
      </c>
      <c r="K4086" s="99">
        <v>1712.0100425466962</v>
      </c>
      <c r="L4086" s="99">
        <v>56.420329739655706</v>
      </c>
      <c r="M4086" s="99">
        <v>4.826394861651651</v>
      </c>
      <c r="N4086" s="99">
        <v>1773.2567671480035</v>
      </c>
      <c r="O4086" s="99">
        <v>1255.9582824194631</v>
      </c>
      <c r="P4086" s="99">
        <v>209.94039925398957</v>
      </c>
      <c r="Q4086" s="99">
        <v>73.772697520266135</v>
      </c>
      <c r="R4086" s="99">
        <v>3.8289674044747999</v>
      </c>
      <c r="S4086" s="99">
        <v>1543.5003465981936</v>
      </c>
      <c r="T4086" s="99">
        <v>42.800455943942865</v>
      </c>
      <c r="U4086" s="99">
        <v>639.0228522223947</v>
      </c>
      <c r="V4086" s="99">
        <v>2447.4927803610926</v>
      </c>
      <c r="W4086" s="99">
        <v>403.97877710308904</v>
      </c>
      <c r="X4086" s="99">
        <v>3533.2948656305193</v>
      </c>
      <c r="Y4086" s="99">
        <v>391.44176981239411</v>
      </c>
      <c r="Z4086" s="99">
        <v>5.7215401975531286</v>
      </c>
      <c r="AA4086" s="99">
        <v>397.16331000994722</v>
      </c>
      <c r="AB4086" s="99">
        <v>5.0303670031119259</v>
      </c>
      <c r="AC4086" s="99">
        <v>294.36628632569017</v>
      </c>
      <c r="AD4086" s="99">
        <v>37.270475742102711</v>
      </c>
    </row>
    <row r="4087" spans="4:30" hidden="1" outlineLevel="1" x14ac:dyDescent="0.2">
      <c r="D4087" s="86"/>
      <c r="F4087" s="91" t="s">
        <v>219</v>
      </c>
      <c r="G4087" s="86" t="s">
        <v>687</v>
      </c>
      <c r="H4087" s="92">
        <v>-1326.091057050847</v>
      </c>
      <c r="I4087" s="99">
        <v>-653.20989850025819</v>
      </c>
      <c r="J4087" s="99">
        <v>-32.290499348140834</v>
      </c>
      <c r="K4087" s="99">
        <v>-118.27824851836539</v>
      </c>
      <c r="L4087" s="99">
        <v>-3.7229793285320589</v>
      </c>
      <c r="M4087" s="99">
        <v>-0.34912908851987234</v>
      </c>
      <c r="N4087" s="99">
        <v>-122.35035693541732</v>
      </c>
      <c r="O4087" s="99">
        <v>-89.909868328542686</v>
      </c>
      <c r="P4087" s="99">
        <v>-16.752827899050391</v>
      </c>
      <c r="Q4087" s="99">
        <v>-7.5702909899173481</v>
      </c>
      <c r="R4087" s="99">
        <v>-0.34042752367737089</v>
      </c>
      <c r="S4087" s="99">
        <v>-114.5734147411878</v>
      </c>
      <c r="T4087" s="99">
        <v>-3.140781990347417</v>
      </c>
      <c r="U4087" s="99">
        <v>-51.398362139811681</v>
      </c>
      <c r="V4087" s="99">
        <v>-271.64178812291198</v>
      </c>
      <c r="W4087" s="99">
        <v>-49.054004672307684</v>
      </c>
      <c r="X4087" s="99">
        <v>-375.23493692537875</v>
      </c>
      <c r="Y4087" s="99">
        <v>-27.61117789466967</v>
      </c>
      <c r="Z4087" s="99">
        <v>-0.46247667548346505</v>
      </c>
      <c r="AA4087" s="99">
        <v>-28.073654570153135</v>
      </c>
      <c r="AB4087" s="99">
        <v>-0.3582960303109976</v>
      </c>
      <c r="AC4087" s="99">
        <v>0</v>
      </c>
      <c r="AD4087" s="99">
        <v>0</v>
      </c>
    </row>
    <row r="4088" spans="4:30" hidden="1" outlineLevel="1" x14ac:dyDescent="0.2">
      <c r="D4088" s="86"/>
      <c r="F4088" s="91" t="s">
        <v>219</v>
      </c>
      <c r="G4088" s="86" t="s">
        <v>686</v>
      </c>
      <c r="H4088" s="92">
        <v>-702.85745709053413</v>
      </c>
      <c r="I4088" s="99">
        <v>-346.21562807858777</v>
      </c>
      <c r="J4088" s="99">
        <v>-17.114675601908981</v>
      </c>
      <c r="K4088" s="99">
        <v>-62.690075874294131</v>
      </c>
      <c r="L4088" s="99">
        <v>-1.9732610138191535</v>
      </c>
      <c r="M4088" s="99">
        <v>-0.18504610377144295</v>
      </c>
      <c r="N4088" s="99">
        <v>-64.848382991884719</v>
      </c>
      <c r="O4088" s="99">
        <v>-47.654209780498647</v>
      </c>
      <c r="P4088" s="99">
        <v>-8.8793676373842114</v>
      </c>
      <c r="Q4088" s="99">
        <v>-4.0124209015042558</v>
      </c>
      <c r="R4088" s="99">
        <v>-0.18043408282055098</v>
      </c>
      <c r="S4088" s="99">
        <v>-60.726432402207671</v>
      </c>
      <c r="T4088" s="99">
        <v>-1.6646836062078108</v>
      </c>
      <c r="U4088" s="99">
        <v>-27.242263583730082</v>
      </c>
      <c r="V4088" s="99">
        <v>-143.9761285052349</v>
      </c>
      <c r="W4088" s="99">
        <v>-25.999702509692252</v>
      </c>
      <c r="X4088" s="99">
        <v>-198.88277820486502</v>
      </c>
      <c r="Y4088" s="99">
        <v>-14.634532205866289</v>
      </c>
      <c r="Z4088" s="99">
        <v>-0.24512282046219139</v>
      </c>
      <c r="AA4088" s="99">
        <v>-14.87965502632848</v>
      </c>
      <c r="AB4088" s="99">
        <v>-0.18990478475141739</v>
      </c>
      <c r="AC4088" s="99">
        <v>0</v>
      </c>
      <c r="AD4088" s="99">
        <v>0</v>
      </c>
    </row>
    <row r="4089" spans="4:30" hidden="1" outlineLevel="1" x14ac:dyDescent="0.2">
      <c r="D4089" s="86"/>
      <c r="F4089" s="91" t="s">
        <v>219</v>
      </c>
      <c r="G4089" s="86" t="s">
        <v>685</v>
      </c>
      <c r="H4089" s="92">
        <v>-154.39668256008511</v>
      </c>
      <c r="I4089" s="99">
        <v>-75.170716396804764</v>
      </c>
      <c r="J4089" s="99">
        <v>-3.6278371082816196</v>
      </c>
      <c r="K4089" s="99">
        <v>-13.197894015442898</v>
      </c>
      <c r="L4089" s="99">
        <v>-0.40767052852877228</v>
      </c>
      <c r="M4089" s="99">
        <v>-5.077320829323613E-2</v>
      </c>
      <c r="N4089" s="99">
        <v>-13.656337752264907</v>
      </c>
      <c r="O4089" s="99">
        <v>-9.9712152093097188</v>
      </c>
      <c r="P4089" s="99">
        <v>-1.8536372774250285</v>
      </c>
      <c r="Q4089" s="99">
        <v>-1.1029362668710845</v>
      </c>
      <c r="R4089" s="99">
        <v>0</v>
      </c>
      <c r="S4089" s="99">
        <v>-12.927788753605832</v>
      </c>
      <c r="T4089" s="99">
        <v>-0.34817771400381592</v>
      </c>
      <c r="U4089" s="99">
        <v>-5.6998679684492233</v>
      </c>
      <c r="V4089" s="99">
        <v>-39.70917388588979</v>
      </c>
      <c r="W4089" s="99">
        <v>0</v>
      </c>
      <c r="X4089" s="99">
        <v>-45.757219568342826</v>
      </c>
      <c r="Y4089" s="99">
        <v>-3.0010436458034295</v>
      </c>
      <c r="Z4089" s="99">
        <v>-5.0027479108029835E-2</v>
      </c>
      <c r="AA4089" s="99">
        <v>-3.0510711249114593</v>
      </c>
      <c r="AB4089" s="99">
        <v>-4.0074850470015647E-2</v>
      </c>
      <c r="AC4089" s="99">
        <v>-0.13626305874627259</v>
      </c>
      <c r="AD4089" s="99">
        <v>-2.9373946657455116E-2</v>
      </c>
    </row>
    <row r="4090" spans="4:30" hidden="1" outlineLevel="1" x14ac:dyDescent="0.2">
      <c r="D4090" s="86"/>
      <c r="F4090" s="91" t="s">
        <v>219</v>
      </c>
      <c r="G4090" s="86" t="s">
        <v>684</v>
      </c>
      <c r="H4090" s="92">
        <v>-708.42097889170714</v>
      </c>
      <c r="I4090" s="99">
        <v>-473.46795472167872</v>
      </c>
      <c r="J4090" s="99">
        <v>-22.318043379994901</v>
      </c>
      <c r="K4090" s="99">
        <v>-81.038185246103325</v>
      </c>
      <c r="L4090" s="99">
        <v>-2.5045016009165435</v>
      </c>
      <c r="M4090" s="99">
        <v>0</v>
      </c>
      <c r="N4090" s="99">
        <v>-83.542686847019866</v>
      </c>
      <c r="O4090" s="99">
        <v>-60.764474670906637</v>
      </c>
      <c r="P4090" s="99">
        <v>-11.317387496541972</v>
      </c>
      <c r="Q4090" s="99">
        <v>0</v>
      </c>
      <c r="R4090" s="99">
        <v>0</v>
      </c>
      <c r="S4090" s="99">
        <v>-72.081862167448605</v>
      </c>
      <c r="T4090" s="99">
        <v>-2.1662160757185975</v>
      </c>
      <c r="U4090" s="99">
        <v>-34.936163487738256</v>
      </c>
      <c r="V4090" s="99">
        <v>0</v>
      </c>
      <c r="W4090" s="99">
        <v>0</v>
      </c>
      <c r="X4090" s="99">
        <v>-37.10237956345685</v>
      </c>
      <c r="Y4090" s="99">
        <v>-18.323281582084025</v>
      </c>
      <c r="Z4090" s="99">
        <v>-0.30570406350781537</v>
      </c>
      <c r="AA4090" s="99">
        <v>-18.62898564559184</v>
      </c>
      <c r="AB4090" s="99">
        <v>-0.24767151454504616</v>
      </c>
      <c r="AC4090" s="99">
        <v>-0.84848819993340407</v>
      </c>
      <c r="AD4090" s="99">
        <v>-0.18290685203781021</v>
      </c>
    </row>
    <row r="4091" spans="4:30" hidden="1" outlineLevel="1" x14ac:dyDescent="0.2">
      <c r="D4091" s="86"/>
      <c r="F4091" s="91" t="s">
        <v>219</v>
      </c>
      <c r="G4091" s="86" t="s">
        <v>683</v>
      </c>
      <c r="H4091" s="92">
        <v>-364.54301305201227</v>
      </c>
      <c r="I4091" s="99">
        <v>-272.56934003101162</v>
      </c>
      <c r="J4091" s="99">
        <v>-13.140654753297678</v>
      </c>
      <c r="K4091" s="99">
        <v>-39.650831593364011</v>
      </c>
      <c r="L4091" s="99">
        <v>0</v>
      </c>
      <c r="M4091" s="99">
        <v>0</v>
      </c>
      <c r="N4091" s="99">
        <v>-39.650831593364011</v>
      </c>
      <c r="O4091" s="99">
        <v>-25.265664221766468</v>
      </c>
      <c r="P4091" s="99">
        <v>0</v>
      </c>
      <c r="Q4091" s="99">
        <v>0</v>
      </c>
      <c r="R4091" s="99">
        <v>0</v>
      </c>
      <c r="S4091" s="99">
        <v>-25.265664221766468</v>
      </c>
      <c r="T4091" s="99">
        <v>-0.68313055656826327</v>
      </c>
      <c r="U4091" s="99">
        <v>0</v>
      </c>
      <c r="V4091" s="99">
        <v>0</v>
      </c>
      <c r="W4091" s="99">
        <v>0</v>
      </c>
      <c r="X4091" s="99">
        <v>-0.68313055656826327</v>
      </c>
      <c r="Y4091" s="99">
        <v>-9.3190910009092711</v>
      </c>
      <c r="Z4091" s="99">
        <v>0</v>
      </c>
      <c r="AA4091" s="99">
        <v>-9.3190910009092711</v>
      </c>
      <c r="AB4091" s="99">
        <v>-9.6704507100407469E-2</v>
      </c>
      <c r="AC4091" s="99">
        <v>-3.2834899564707598</v>
      </c>
      <c r="AD4091" s="99">
        <v>-0.534106431523789</v>
      </c>
    </row>
    <row r="4092" spans="4:30" hidden="1" outlineLevel="1" x14ac:dyDescent="0.2">
      <c r="D4092" s="86"/>
      <c r="F4092" s="91" t="s">
        <v>219</v>
      </c>
      <c r="G4092" s="86" t="s">
        <v>682</v>
      </c>
      <c r="H4092" s="92">
        <v>-11.204915196567294</v>
      </c>
      <c r="I4092" s="99">
        <v>-4.2043877088127557</v>
      </c>
      <c r="J4092" s="99">
        <v>-0.2724714914214072</v>
      </c>
      <c r="K4092" s="99">
        <v>-0.91417139064507102</v>
      </c>
      <c r="L4092" s="99">
        <v>-2.9054442177132225E-2</v>
      </c>
      <c r="M4092" s="99">
        <v>-2.6784799162020427E-3</v>
      </c>
      <c r="N4092" s="99">
        <v>-0.94590431273840536</v>
      </c>
      <c r="O4092" s="99">
        <v>-0.8334628125211283</v>
      </c>
      <c r="P4092" s="99">
        <v>-0.15450796822850427</v>
      </c>
      <c r="Q4092" s="99">
        <v>-7.0204465988375389E-2</v>
      </c>
      <c r="R4092" s="99">
        <v>-3.2528634287171568E-3</v>
      </c>
      <c r="S4092" s="99">
        <v>-1.0614281101667251</v>
      </c>
      <c r="T4092" s="99">
        <v>-3.1939874384678497E-2</v>
      </c>
      <c r="U4092" s="99">
        <v>-0.5608163457202997</v>
      </c>
      <c r="V4092" s="99">
        <v>-3.184082371906209</v>
      </c>
      <c r="W4092" s="99">
        <v>-0.60409494832460409</v>
      </c>
      <c r="X4092" s="99">
        <v>-4.380933540335791</v>
      </c>
      <c r="Y4092" s="99">
        <v>-0.22581019937291136</v>
      </c>
      <c r="Z4092" s="99">
        <v>-3.6758300694502239E-3</v>
      </c>
      <c r="AA4092" s="99">
        <v>-0.22948602944236157</v>
      </c>
      <c r="AB4092" s="99">
        <v>-4.1000927572846131E-3</v>
      </c>
      <c r="AC4092" s="99">
        <v>-8.8659015518911477E-2</v>
      </c>
      <c r="AD4092" s="99">
        <v>-1.7544895373649713E-2</v>
      </c>
    </row>
    <row r="4093" spans="4:30" hidden="1" outlineLevel="1" x14ac:dyDescent="0.2">
      <c r="D4093" s="86"/>
      <c r="F4093" s="91" t="s">
        <v>219</v>
      </c>
      <c r="G4093" s="86" t="s">
        <v>681</v>
      </c>
      <c r="H4093" s="92">
        <v>-175.48589615824716</v>
      </c>
      <c r="I4093" s="99">
        <v>-82.063988391242972</v>
      </c>
      <c r="J4093" s="99">
        <v>-21.499406222331277</v>
      </c>
      <c r="K4093" s="99">
        <v>-6.1030651844398323</v>
      </c>
      <c r="L4093" s="99">
        <v>-1.9700356958463907</v>
      </c>
      <c r="M4093" s="99">
        <v>-0.31977646732137482</v>
      </c>
      <c r="N4093" s="99">
        <v>-8.3928773476075982</v>
      </c>
      <c r="O4093" s="99">
        <v>-1.7319610006020738</v>
      </c>
      <c r="P4093" s="99">
        <v>-0.51285516654469587</v>
      </c>
      <c r="Q4093" s="99">
        <v>-1.1140429451109697</v>
      </c>
      <c r="R4093" s="99">
        <v>-0.1957640193218039</v>
      </c>
      <c r="S4093" s="99">
        <v>-3.5546231315795427</v>
      </c>
      <c r="T4093" s="99">
        <v>-1.192049757285211E-2</v>
      </c>
      <c r="U4093" s="99">
        <v>-0.30426623328496982</v>
      </c>
      <c r="V4093" s="99">
        <v>-1.6383188840151806</v>
      </c>
      <c r="W4093" s="99">
        <v>-0.29364927392028412</v>
      </c>
      <c r="X4093" s="99">
        <v>-2.2481548887932865</v>
      </c>
      <c r="Y4093" s="99">
        <v>-0.47945070790626465</v>
      </c>
      <c r="Z4093" s="99">
        <v>-8.6914276708786736E-3</v>
      </c>
      <c r="AA4093" s="99">
        <v>-0.48814213557714331</v>
      </c>
      <c r="AB4093" s="99">
        <v>-9.0000680260806792E-3</v>
      </c>
      <c r="AC4093" s="99">
        <v>-50.986469169175088</v>
      </c>
      <c r="AD4093" s="99">
        <v>-6.2432348039141825</v>
      </c>
    </row>
    <row r="4094" spans="4:30" collapsed="1" x14ac:dyDescent="0.2">
      <c r="D4094" s="86" t="s">
        <v>240</v>
      </c>
      <c r="E4094" s="104">
        <v>-3443</v>
      </c>
      <c r="F4094" s="104" t="s">
        <v>219</v>
      </c>
      <c r="G4094" s="86" t="s">
        <v>679</v>
      </c>
      <c r="H4094" s="92">
        <v>-3443.0000000000005</v>
      </c>
      <c r="I4094" s="99">
        <v>-1906.901913828397</v>
      </c>
      <c r="J4094" s="99">
        <v>-110.26358790537671</v>
      </c>
      <c r="K4094" s="99">
        <v>-321.87247182265469</v>
      </c>
      <c r="L4094" s="99">
        <v>-10.607502609820051</v>
      </c>
      <c r="M4094" s="99">
        <v>-0.90740334782212828</v>
      </c>
      <c r="N4094" s="99">
        <v>-333.3873777802969</v>
      </c>
      <c r="O4094" s="99">
        <v>-236.13085602414739</v>
      </c>
      <c r="P4094" s="99">
        <v>-39.470583445174796</v>
      </c>
      <c r="Q4094" s="99">
        <v>-13.869895569392034</v>
      </c>
      <c r="R4094" s="99">
        <v>-0.71987848924844289</v>
      </c>
      <c r="S4094" s="99">
        <v>-290.1912135279627</v>
      </c>
      <c r="T4094" s="99">
        <v>-8.046850314803434</v>
      </c>
      <c r="U4094" s="99">
        <v>-120.1417397587345</v>
      </c>
      <c r="V4094" s="99">
        <v>-460.14949176995805</v>
      </c>
      <c r="W4094" s="99">
        <v>-75.951451404244821</v>
      </c>
      <c r="X4094" s="99">
        <v>-664.28953324774079</v>
      </c>
      <c r="Y4094" s="99">
        <v>-73.594387236611865</v>
      </c>
      <c r="Z4094" s="99">
        <v>-1.0756982963018304</v>
      </c>
      <c r="AA4094" s="99">
        <v>-74.670085532913703</v>
      </c>
      <c r="AB4094" s="99">
        <v>-0.94575184796124934</v>
      </c>
      <c r="AC4094" s="99">
        <v>-55.343369399844441</v>
      </c>
      <c r="AD4094" s="99">
        <v>-7.0071669295068872</v>
      </c>
    </row>
    <row r="4095" spans="4:30" hidden="1" outlineLevel="1" x14ac:dyDescent="0.2">
      <c r="D4095" s="86"/>
      <c r="F4095" s="91" t="s">
        <v>219</v>
      </c>
      <c r="G4095" s="86" t="s">
        <v>687</v>
      </c>
      <c r="H4095" s="92">
        <v>140.5818285865696</v>
      </c>
      <c r="I4095" s="99">
        <v>69.248217529071809</v>
      </c>
      <c r="J4095" s="99">
        <v>3.4231868318534429</v>
      </c>
      <c r="K4095" s="99">
        <v>12.538937179553693</v>
      </c>
      <c r="L4095" s="99">
        <v>0.39468122419814161</v>
      </c>
      <c r="M4095" s="99">
        <v>3.7011942291534532E-2</v>
      </c>
      <c r="N4095" s="99">
        <v>12.97063034604337</v>
      </c>
      <c r="O4095" s="99">
        <v>9.5315428230955792</v>
      </c>
      <c r="P4095" s="99">
        <v>1.7760041194171923</v>
      </c>
      <c r="Q4095" s="99">
        <v>0.80254319236707294</v>
      </c>
      <c r="R4095" s="99">
        <v>3.6089470270763979E-2</v>
      </c>
      <c r="S4095" s="99">
        <v>12.146179605150609</v>
      </c>
      <c r="T4095" s="99">
        <v>0.33296120432088505</v>
      </c>
      <c r="U4095" s="99">
        <v>5.4488533781676631</v>
      </c>
      <c r="V4095" s="99">
        <v>28.797343207918345</v>
      </c>
      <c r="W4095" s="99">
        <v>5.2003228885833011</v>
      </c>
      <c r="X4095" s="99">
        <v>39.779480678990197</v>
      </c>
      <c r="Y4095" s="99">
        <v>2.9271216763155476</v>
      </c>
      <c r="Z4095" s="99">
        <v>4.9028169198798939E-2</v>
      </c>
      <c r="AA4095" s="99">
        <v>2.9761498455143465</v>
      </c>
      <c r="AB4095" s="99">
        <v>3.7983749945836226E-2</v>
      </c>
      <c r="AC4095" s="99">
        <v>0</v>
      </c>
      <c r="AD4095" s="99">
        <v>0</v>
      </c>
    </row>
    <row r="4096" spans="4:30" hidden="1" outlineLevel="1" x14ac:dyDescent="0.2">
      <c r="D4096" s="86"/>
      <c r="F4096" s="91" t="s">
        <v>219</v>
      </c>
      <c r="G4096" s="86" t="s">
        <v>686</v>
      </c>
      <c r="H4096" s="92">
        <v>74.511464373524532</v>
      </c>
      <c r="I4096" s="99">
        <v>36.703079944433497</v>
      </c>
      <c r="J4096" s="99">
        <v>1.8143643899787329</v>
      </c>
      <c r="K4096" s="99">
        <v>6.6459127778441358</v>
      </c>
      <c r="L4096" s="99">
        <v>0.20918973861283505</v>
      </c>
      <c r="M4096" s="99">
        <v>1.9617144315009199E-2</v>
      </c>
      <c r="N4096" s="99">
        <v>6.87471966077198</v>
      </c>
      <c r="O4096" s="99">
        <v>5.0519275544240507</v>
      </c>
      <c r="P4096" s="99">
        <v>0.94132128598467535</v>
      </c>
      <c r="Q4096" s="99">
        <v>0.42536556173367801</v>
      </c>
      <c r="R4096" s="99">
        <v>1.9128213833720917E-2</v>
      </c>
      <c r="S4096" s="99">
        <v>6.4377426159761253</v>
      </c>
      <c r="T4096" s="99">
        <v>0.17647676917393287</v>
      </c>
      <c r="U4096" s="99">
        <v>2.8880122590942432</v>
      </c>
      <c r="V4096" s="99">
        <v>15.263225937964199</v>
      </c>
      <c r="W4096" s="99">
        <v>2.7562856276612466</v>
      </c>
      <c r="X4096" s="99">
        <v>21.08400059389362</v>
      </c>
      <c r="Y4096" s="99">
        <v>1.551438935562357</v>
      </c>
      <c r="Z4096" s="99">
        <v>2.5986009139907017E-2</v>
      </c>
      <c r="AA4096" s="99">
        <v>1.5774249447022641</v>
      </c>
      <c r="AB4096" s="99">
        <v>2.0132223768303037E-2</v>
      </c>
      <c r="AC4096" s="99">
        <v>0</v>
      </c>
      <c r="AD4096" s="99">
        <v>0</v>
      </c>
    </row>
    <row r="4097" spans="4:30" hidden="1" outlineLevel="1" x14ac:dyDescent="0.2">
      <c r="D4097" s="86"/>
      <c r="F4097" s="91" t="s">
        <v>219</v>
      </c>
      <c r="G4097" s="86" t="s">
        <v>685</v>
      </c>
      <c r="H4097" s="92">
        <v>16.367931784615475</v>
      </c>
      <c r="I4097" s="99">
        <v>7.9690129203699502</v>
      </c>
      <c r="J4097" s="99">
        <v>0.38459498824362215</v>
      </c>
      <c r="K4097" s="99">
        <v>1.3991377623109666</v>
      </c>
      <c r="L4097" s="99">
        <v>4.3218049059832092E-2</v>
      </c>
      <c r="M4097" s="99">
        <v>5.3825794443889598E-3</v>
      </c>
      <c r="N4097" s="99">
        <v>1.4477383908151877</v>
      </c>
      <c r="O4097" s="99">
        <v>1.0570704476904</v>
      </c>
      <c r="P4097" s="99">
        <v>0.19650816330529638</v>
      </c>
      <c r="Q4097" s="99">
        <v>0.11692469863721924</v>
      </c>
      <c r="R4097" s="99">
        <v>0</v>
      </c>
      <c r="S4097" s="99">
        <v>1.3705033096329156</v>
      </c>
      <c r="T4097" s="99">
        <v>3.6911084987334537E-2</v>
      </c>
      <c r="U4097" s="99">
        <v>0.60425553542955757</v>
      </c>
      <c r="V4097" s="99">
        <v>4.2096568307725164</v>
      </c>
      <c r="W4097" s="99">
        <v>0</v>
      </c>
      <c r="X4097" s="99">
        <v>4.8508234511894086</v>
      </c>
      <c r="Y4097" s="99">
        <v>0.31814723517811555</v>
      </c>
      <c r="Z4097" s="99">
        <v>5.3035230538573596E-3</v>
      </c>
      <c r="AA4097" s="99">
        <v>0.32345075823197289</v>
      </c>
      <c r="AB4097" s="99">
        <v>4.2484230094556232E-3</v>
      </c>
      <c r="AC4097" s="99">
        <v>1.4445546454368137E-2</v>
      </c>
      <c r="AD4097" s="99">
        <v>3.1139966685945738E-3</v>
      </c>
    </row>
    <row r="4098" spans="4:30" hidden="1" outlineLevel="1" x14ac:dyDescent="0.2">
      <c r="D4098" s="86"/>
      <c r="F4098" s="91" t="s">
        <v>219</v>
      </c>
      <c r="G4098" s="86" t="s">
        <v>684</v>
      </c>
      <c r="H4098" s="92">
        <v>75.101265551981712</v>
      </c>
      <c r="I4098" s="99">
        <v>50.193378876971458</v>
      </c>
      <c r="J4098" s="99">
        <v>2.3659848485908039</v>
      </c>
      <c r="K4098" s="99">
        <v>8.5910361936763628</v>
      </c>
      <c r="L4098" s="99">
        <v>0.2655077212705601</v>
      </c>
      <c r="M4098" s="99">
        <v>0</v>
      </c>
      <c r="N4098" s="99">
        <v>8.8565439149469221</v>
      </c>
      <c r="O4098" s="99">
        <v>6.4417755605230678</v>
      </c>
      <c r="P4098" s="99">
        <v>1.1997811316403775</v>
      </c>
      <c r="Q4098" s="99">
        <v>0</v>
      </c>
      <c r="R4098" s="99">
        <v>0</v>
      </c>
      <c r="S4098" s="99">
        <v>7.6415566921634452</v>
      </c>
      <c r="T4098" s="99">
        <v>0.22964532896813478</v>
      </c>
      <c r="U4098" s="99">
        <v>3.7036595042185487</v>
      </c>
      <c r="V4098" s="99">
        <v>0</v>
      </c>
      <c r="W4098" s="99">
        <v>0</v>
      </c>
      <c r="X4098" s="99">
        <v>3.9333048331866833</v>
      </c>
      <c r="Y4098" s="99">
        <v>1.9424913672554951</v>
      </c>
      <c r="Z4098" s="99">
        <v>3.2408359912969101E-2</v>
      </c>
      <c r="AA4098" s="99">
        <v>1.9748997271684643</v>
      </c>
      <c r="AB4098" s="99">
        <v>2.6256201803352263E-2</v>
      </c>
      <c r="AC4098" s="99">
        <v>8.9950099615362322E-2</v>
      </c>
      <c r="AD4098" s="99">
        <v>1.9390357535231113E-2</v>
      </c>
    </row>
    <row r="4099" spans="4:30" hidden="1" outlineLevel="1" x14ac:dyDescent="0.2">
      <c r="D4099" s="86"/>
      <c r="F4099" s="91" t="s">
        <v>219</v>
      </c>
      <c r="G4099" s="86" t="s">
        <v>683</v>
      </c>
      <c r="H4099" s="92">
        <v>38.646006321226977</v>
      </c>
      <c r="I4099" s="99">
        <v>28.89567502507094</v>
      </c>
      <c r="J4099" s="99">
        <v>1.3930697022810492</v>
      </c>
      <c r="K4099" s="99">
        <v>4.2034718360667629</v>
      </c>
      <c r="L4099" s="99">
        <v>0</v>
      </c>
      <c r="M4099" s="99">
        <v>0</v>
      </c>
      <c r="N4099" s="99">
        <v>4.2034718360667629</v>
      </c>
      <c r="O4099" s="99">
        <v>2.6784686148547081</v>
      </c>
      <c r="P4099" s="99">
        <v>0</v>
      </c>
      <c r="Q4099" s="99">
        <v>0</v>
      </c>
      <c r="R4099" s="99">
        <v>0</v>
      </c>
      <c r="S4099" s="99">
        <v>2.6784686148547081</v>
      </c>
      <c r="T4099" s="99">
        <v>7.2420172276333447E-2</v>
      </c>
      <c r="U4099" s="99">
        <v>0</v>
      </c>
      <c r="V4099" s="99">
        <v>0</v>
      </c>
      <c r="W4099" s="99">
        <v>0</v>
      </c>
      <c r="X4099" s="99">
        <v>7.2420172276333447E-2</v>
      </c>
      <c r="Y4099" s="99">
        <v>0.98793732655587674</v>
      </c>
      <c r="Z4099" s="99">
        <v>0</v>
      </c>
      <c r="AA4099" s="99">
        <v>0.98793732655587674</v>
      </c>
      <c r="AB4099" s="99">
        <v>1.0251857418428326E-2</v>
      </c>
      <c r="AC4099" s="99">
        <v>0.34808998957648191</v>
      </c>
      <c r="AD4099" s="99">
        <v>5.662179712639645E-2</v>
      </c>
    </row>
    <row r="4100" spans="4:30" hidden="1" outlineLevel="1" x14ac:dyDescent="0.2">
      <c r="D4100" s="86"/>
      <c r="F4100" s="91" t="s">
        <v>219</v>
      </c>
      <c r="G4100" s="86" t="s">
        <v>682</v>
      </c>
      <c r="H4100" s="92">
        <v>1.1878576958312697</v>
      </c>
      <c r="I4100" s="99">
        <v>0.44571638504695199</v>
      </c>
      <c r="J4100" s="99">
        <v>2.8885301878830559E-2</v>
      </c>
      <c r="K4100" s="99">
        <v>9.6913319077970059E-2</v>
      </c>
      <c r="L4100" s="99">
        <v>3.0801252961525595E-3</v>
      </c>
      <c r="M4100" s="99">
        <v>2.8395154499382677E-4</v>
      </c>
      <c r="N4100" s="99">
        <v>0.10027739591911645</v>
      </c>
      <c r="O4100" s="99">
        <v>8.8357225260009248E-2</v>
      </c>
      <c r="P4100" s="99">
        <v>1.6379729423004374E-2</v>
      </c>
      <c r="Q4100" s="99">
        <v>7.4425297954565832E-3</v>
      </c>
      <c r="R4100" s="99">
        <v>3.4484320403187983E-4</v>
      </c>
      <c r="S4100" s="99">
        <v>0.11252432768250209</v>
      </c>
      <c r="T4100" s="99">
        <v>3.386016308570332E-3</v>
      </c>
      <c r="U4100" s="99">
        <v>5.9453373856494157E-2</v>
      </c>
      <c r="V4100" s="99">
        <v>0.33755157297292082</v>
      </c>
      <c r="W4100" s="99">
        <v>6.4041433673680079E-2</v>
      </c>
      <c r="X4100" s="99">
        <v>0.46443239681166537</v>
      </c>
      <c r="Y4100" s="99">
        <v>2.3938635716268558E-2</v>
      </c>
      <c r="Z4100" s="99">
        <v>3.8968282757749977E-4</v>
      </c>
      <c r="AA4100" s="99">
        <v>2.4328318543846057E-2</v>
      </c>
      <c r="AB4100" s="99">
        <v>4.3465984792590299E-4</v>
      </c>
      <c r="AC4100" s="99">
        <v>9.3989371665415891E-3</v>
      </c>
      <c r="AD4100" s="99">
        <v>1.8599729338896732E-3</v>
      </c>
    </row>
    <row r="4101" spans="4:30" hidden="1" outlineLevel="1" x14ac:dyDescent="0.2">
      <c r="D4101" s="86"/>
      <c r="F4101" s="91" t="s">
        <v>219</v>
      </c>
      <c r="G4101" s="86" t="s">
        <v>681</v>
      </c>
      <c r="H4101" s="92">
        <v>18.603645686250427</v>
      </c>
      <c r="I4101" s="99">
        <v>8.6997838404890171</v>
      </c>
      <c r="J4101" s="99">
        <v>2.2791993235988719</v>
      </c>
      <c r="K4101" s="99">
        <v>0.64699935879190795</v>
      </c>
      <c r="L4101" s="99">
        <v>0.20884781556315207</v>
      </c>
      <c r="M4101" s="99">
        <v>3.3900206381731579E-2</v>
      </c>
      <c r="N4101" s="99">
        <v>0.88974738073679149</v>
      </c>
      <c r="O4101" s="99">
        <v>0.18360899367405081</v>
      </c>
      <c r="P4101" s="99">
        <v>5.4368903801572464E-2</v>
      </c>
      <c r="Q4101" s="99">
        <v>0.11810214201728259</v>
      </c>
      <c r="R4101" s="99">
        <v>2.0753374107597568E-2</v>
      </c>
      <c r="S4101" s="99">
        <v>0.37683341360050349</v>
      </c>
      <c r="T4101" s="99">
        <v>1.2637181568664014E-3</v>
      </c>
      <c r="U4101" s="99">
        <v>3.2255932369739761E-2</v>
      </c>
      <c r="V4101" s="99">
        <v>0.17368178700712777</v>
      </c>
      <c r="W4101" s="99">
        <v>3.113040516436355E-2</v>
      </c>
      <c r="X4101" s="99">
        <v>0.23833184269809748</v>
      </c>
      <c r="Y4101" s="99">
        <v>5.0827623696133195E-2</v>
      </c>
      <c r="Z4101" s="99">
        <v>9.2139735691859311E-4</v>
      </c>
      <c r="AA4101" s="99">
        <v>5.1749021053051791E-2</v>
      </c>
      <c r="AB4101" s="99">
        <v>9.5411699956998199E-4</v>
      </c>
      <c r="AC4101" s="99">
        <v>5.4051876987362499</v>
      </c>
      <c r="AD4101" s="99">
        <v>0.66185904833827369</v>
      </c>
    </row>
    <row r="4102" spans="4:30" collapsed="1" x14ac:dyDescent="0.2">
      <c r="D4102" s="86" t="s">
        <v>239</v>
      </c>
      <c r="E4102" s="104">
        <v>365</v>
      </c>
      <c r="F4102" s="102" t="s">
        <v>219</v>
      </c>
      <c r="G4102" s="86" t="s">
        <v>679</v>
      </c>
      <c r="H4102" s="92">
        <v>365.00000000000006</v>
      </c>
      <c r="I4102" s="99">
        <v>202.15486452145365</v>
      </c>
      <c r="J4102" s="99">
        <v>11.689285386425356</v>
      </c>
      <c r="K4102" s="99">
        <v>34.122408427321801</v>
      </c>
      <c r="L4102" s="99">
        <v>1.1245246740006734</v>
      </c>
      <c r="M4102" s="99">
        <v>9.6195823977658093E-2</v>
      </c>
      <c r="N4102" s="99">
        <v>35.343128925300135</v>
      </c>
      <c r="O4102" s="99">
        <v>25.03275121952187</v>
      </c>
      <c r="P4102" s="99">
        <v>4.1843633335721178</v>
      </c>
      <c r="Q4102" s="99">
        <v>1.4703781245507093</v>
      </c>
      <c r="R4102" s="99">
        <v>7.6315901416114343E-2</v>
      </c>
      <c r="S4102" s="99">
        <v>30.763808579060814</v>
      </c>
      <c r="T4102" s="99">
        <v>0.85306429419205732</v>
      </c>
      <c r="U4102" s="99">
        <v>12.736489983136245</v>
      </c>
      <c r="V4102" s="99">
        <v>48.781459336635109</v>
      </c>
      <c r="W4102" s="99">
        <v>8.0517803550825917</v>
      </c>
      <c r="X4102" s="99">
        <v>70.422793969046012</v>
      </c>
      <c r="Y4102" s="99">
        <v>7.8019028002797937</v>
      </c>
      <c r="Z4102" s="99">
        <v>0.1140371414900285</v>
      </c>
      <c r="AA4102" s="99">
        <v>7.915939941769822</v>
      </c>
      <c r="AB4102" s="99">
        <v>0.10026123279287134</v>
      </c>
      <c r="AC4102" s="99">
        <v>5.867072271549004</v>
      </c>
      <c r="AD4102" s="99">
        <v>0.74284517260238569</v>
      </c>
    </row>
    <row r="4103" spans="4:30" hidden="1" outlineLevel="1" x14ac:dyDescent="0.2">
      <c r="D4103" s="86"/>
      <c r="F4103" s="91" t="s">
        <v>219</v>
      </c>
      <c r="G4103" s="86" t="s">
        <v>687</v>
      </c>
      <c r="H4103" s="92">
        <v>37405.550763480729</v>
      </c>
      <c r="I4103" s="99">
        <v>18425.338054762728</v>
      </c>
      <c r="J4103" s="99">
        <v>910.83029790669218</v>
      </c>
      <c r="K4103" s="99">
        <v>3336.3191808325905</v>
      </c>
      <c r="L4103" s="99">
        <v>105.01548255253456</v>
      </c>
      <c r="M4103" s="99">
        <v>9.8480159218335643</v>
      </c>
      <c r="N4103" s="99">
        <v>3451.1826793069586</v>
      </c>
      <c r="O4103" s="99">
        <v>2536.1215777901275</v>
      </c>
      <c r="P4103" s="99">
        <v>472.55333717687364</v>
      </c>
      <c r="Q4103" s="99">
        <v>213.53805412686407</v>
      </c>
      <c r="R4103" s="99">
        <v>9.6025675993316604</v>
      </c>
      <c r="S4103" s="99">
        <v>3231.8155366931969</v>
      </c>
      <c r="T4103" s="99">
        <v>88.593222578727989</v>
      </c>
      <c r="U4103" s="99">
        <v>1449.8129928243482</v>
      </c>
      <c r="V4103" s="99">
        <v>7662.3024045660659</v>
      </c>
      <c r="W4103" s="99">
        <v>1383.6848172422822</v>
      </c>
      <c r="X4103" s="99">
        <v>10584.393437211424</v>
      </c>
      <c r="Y4103" s="99">
        <v>778.83891222031048</v>
      </c>
      <c r="Z4103" s="99">
        <v>13.045254071914945</v>
      </c>
      <c r="AA4103" s="99">
        <v>791.88416629222547</v>
      </c>
      <c r="AB4103" s="99">
        <v>10.106591307506088</v>
      </c>
      <c r="AC4103" s="99">
        <v>0</v>
      </c>
      <c r="AD4103" s="99">
        <v>0</v>
      </c>
    </row>
    <row r="4104" spans="4:30" hidden="1" outlineLevel="1" x14ac:dyDescent="0.2">
      <c r="D4104" s="86"/>
      <c r="F4104" s="91" t="s">
        <v>219</v>
      </c>
      <c r="G4104" s="86" t="s">
        <v>686</v>
      </c>
      <c r="H4104" s="92">
        <v>19825.765471309471</v>
      </c>
      <c r="I4104" s="99">
        <v>9765.8348439547735</v>
      </c>
      <c r="J4104" s="99">
        <v>482.76011185193039</v>
      </c>
      <c r="K4104" s="99">
        <v>1768.3226223525116</v>
      </c>
      <c r="L4104" s="99">
        <v>55.660517903017301</v>
      </c>
      <c r="M4104" s="99">
        <v>5.2196652646166122</v>
      </c>
      <c r="N4104" s="99">
        <v>1829.2028055201456</v>
      </c>
      <c r="O4104" s="99">
        <v>1344.2002746042601</v>
      </c>
      <c r="P4104" s="99">
        <v>250.4636730198896</v>
      </c>
      <c r="Q4104" s="99">
        <v>113.17987020397628</v>
      </c>
      <c r="R4104" s="99">
        <v>5.0895722495981035</v>
      </c>
      <c r="S4104" s="99">
        <v>1712.9333900777242</v>
      </c>
      <c r="T4104" s="99">
        <v>46.956358544202779</v>
      </c>
      <c r="U4104" s="99">
        <v>768.43280706497183</v>
      </c>
      <c r="V4104" s="99">
        <v>4061.1889771046767</v>
      </c>
      <c r="W4104" s="99">
        <v>733.38341804713684</v>
      </c>
      <c r="X4104" s="99">
        <v>5609.9615607609885</v>
      </c>
      <c r="Y4104" s="99">
        <v>412.80177135327398</v>
      </c>
      <c r="Z4104" s="99">
        <v>6.9142718784917525</v>
      </c>
      <c r="AA4104" s="99">
        <v>419.71604323176575</v>
      </c>
      <c r="AB4104" s="99">
        <v>5.356715912137135</v>
      </c>
      <c r="AC4104" s="99">
        <v>0</v>
      </c>
      <c r="AD4104" s="99">
        <v>0</v>
      </c>
    </row>
    <row r="4105" spans="4:30" hidden="1" outlineLevel="1" x14ac:dyDescent="0.2">
      <c r="D4105" s="86"/>
      <c r="F4105" s="91" t="s">
        <v>219</v>
      </c>
      <c r="G4105" s="86" t="s">
        <v>685</v>
      </c>
      <c r="H4105" s="92">
        <v>4355.1254768720155</v>
      </c>
      <c r="I4105" s="99">
        <v>2120.3687583575038</v>
      </c>
      <c r="J4105" s="99">
        <v>102.33177004998383</v>
      </c>
      <c r="K4105" s="99">
        <v>372.27797589072998</v>
      </c>
      <c r="L4105" s="99">
        <v>11.499316407103487</v>
      </c>
      <c r="M4105" s="99">
        <v>1.4321790424114165</v>
      </c>
      <c r="N4105" s="99">
        <v>385.20947134024487</v>
      </c>
      <c r="O4105" s="99">
        <v>281.26182942135966</v>
      </c>
      <c r="P4105" s="99">
        <v>52.286246038037739</v>
      </c>
      <c r="Q4105" s="99">
        <v>31.110939403423174</v>
      </c>
      <c r="R4105" s="99">
        <v>0</v>
      </c>
      <c r="S4105" s="99">
        <v>364.65901486282058</v>
      </c>
      <c r="T4105" s="99">
        <v>9.8211801419176865</v>
      </c>
      <c r="U4105" s="99">
        <v>160.77832627355554</v>
      </c>
      <c r="V4105" s="99">
        <v>1120.0916495642882</v>
      </c>
      <c r="W4105" s="99">
        <v>0</v>
      </c>
      <c r="X4105" s="99">
        <v>1290.6911559797613</v>
      </c>
      <c r="Y4105" s="99">
        <v>84.651570372680069</v>
      </c>
      <c r="Z4105" s="99">
        <v>1.4111439779301893</v>
      </c>
      <c r="AA4105" s="99">
        <v>86.062714350610264</v>
      </c>
      <c r="AB4105" s="99">
        <v>1.1304064269378389</v>
      </c>
      <c r="AC4105" s="99">
        <v>3.8436235083707526</v>
      </c>
      <c r="AD4105" s="99">
        <v>0.82856199578237755</v>
      </c>
    </row>
    <row r="4106" spans="4:30" hidden="1" outlineLevel="1" x14ac:dyDescent="0.2">
      <c r="D4106" s="86"/>
      <c r="F4106" s="91" t="s">
        <v>219</v>
      </c>
      <c r="G4106" s="86" t="s">
        <v>684</v>
      </c>
      <c r="H4106" s="92">
        <v>19982.697829800989</v>
      </c>
      <c r="I4106" s="99">
        <v>13355.289232256751</v>
      </c>
      <c r="J4106" s="99">
        <v>629.53346993271703</v>
      </c>
      <c r="K4106" s="99">
        <v>2285.8746659108519</v>
      </c>
      <c r="L4106" s="99">
        <v>70.645421573573302</v>
      </c>
      <c r="M4106" s="99">
        <v>0</v>
      </c>
      <c r="N4106" s="99">
        <v>2356.5200874844254</v>
      </c>
      <c r="O4106" s="99">
        <v>1714.0064627037789</v>
      </c>
      <c r="P4106" s="99">
        <v>319.2338190209594</v>
      </c>
      <c r="Q4106" s="99">
        <v>0</v>
      </c>
      <c r="R4106" s="99">
        <v>0</v>
      </c>
      <c r="S4106" s="99">
        <v>2033.2402817247382</v>
      </c>
      <c r="T4106" s="99">
        <v>61.10327413349949</v>
      </c>
      <c r="U4106" s="99">
        <v>985.45754446766307</v>
      </c>
      <c r="V4106" s="99">
        <v>0</v>
      </c>
      <c r="W4106" s="99">
        <v>0</v>
      </c>
      <c r="X4106" s="99">
        <v>1046.5608186011625</v>
      </c>
      <c r="Y4106" s="99">
        <v>516.85171672635386</v>
      </c>
      <c r="Z4106" s="99">
        <v>8.6231098576102276</v>
      </c>
      <c r="AA4106" s="99">
        <v>525.47482658396405</v>
      </c>
      <c r="AB4106" s="99">
        <v>6.9861638540766169</v>
      </c>
      <c r="AC4106" s="99">
        <v>23.933626779300706</v>
      </c>
      <c r="AD4106" s="99">
        <v>5.1593225838536307</v>
      </c>
    </row>
    <row r="4107" spans="4:30" hidden="1" outlineLevel="1" x14ac:dyDescent="0.2">
      <c r="D4107" s="86"/>
      <c r="F4107" s="91" t="s">
        <v>219</v>
      </c>
      <c r="G4107" s="86" t="s">
        <v>683</v>
      </c>
      <c r="H4107" s="92">
        <v>10282.802306588825</v>
      </c>
      <c r="I4107" s="99">
        <v>7688.4662111913403</v>
      </c>
      <c r="J4107" s="99">
        <v>370.663406427756</v>
      </c>
      <c r="K4107" s="99">
        <v>1118.4459665072106</v>
      </c>
      <c r="L4107" s="99">
        <v>0</v>
      </c>
      <c r="M4107" s="99">
        <v>0</v>
      </c>
      <c r="N4107" s="99">
        <v>1118.4459665072106</v>
      </c>
      <c r="O4107" s="99">
        <v>712.67812311632758</v>
      </c>
      <c r="P4107" s="99">
        <v>0</v>
      </c>
      <c r="Q4107" s="99">
        <v>0</v>
      </c>
      <c r="R4107" s="99">
        <v>0</v>
      </c>
      <c r="S4107" s="99">
        <v>712.67812311632758</v>
      </c>
      <c r="T4107" s="99">
        <v>19.269321345569733</v>
      </c>
      <c r="U4107" s="99">
        <v>0</v>
      </c>
      <c r="V4107" s="99">
        <v>0</v>
      </c>
      <c r="W4107" s="99">
        <v>0</v>
      </c>
      <c r="X4107" s="99">
        <v>19.269321345569733</v>
      </c>
      <c r="Y4107" s="99">
        <v>262.86711583685928</v>
      </c>
      <c r="Z4107" s="99">
        <v>0</v>
      </c>
      <c r="AA4107" s="99">
        <v>262.86711583685928</v>
      </c>
      <c r="AB4107" s="99">
        <v>2.7277805171586911</v>
      </c>
      <c r="AC4107" s="99">
        <v>92.618640021065133</v>
      </c>
      <c r="AD4107" s="99">
        <v>15.065741625538003</v>
      </c>
    </row>
    <row r="4108" spans="4:30" hidden="1" outlineLevel="1" x14ac:dyDescent="0.2">
      <c r="D4108" s="86"/>
      <c r="F4108" s="91" t="s">
        <v>219</v>
      </c>
      <c r="G4108" s="86" t="s">
        <v>682</v>
      </c>
      <c r="H4108" s="92">
        <v>316.0612704212088</v>
      </c>
      <c r="I4108" s="99">
        <v>118.59475036435585</v>
      </c>
      <c r="J4108" s="99">
        <v>7.6857061585431961</v>
      </c>
      <c r="K4108" s="99">
        <v>25.78637732113506</v>
      </c>
      <c r="L4108" s="99">
        <v>0.81954961236094326</v>
      </c>
      <c r="M4108" s="99">
        <v>7.5552893552631423E-2</v>
      </c>
      <c r="N4108" s="99">
        <v>26.681479827048637</v>
      </c>
      <c r="O4108" s="99">
        <v>23.509800007675555</v>
      </c>
      <c r="P4108" s="99">
        <v>4.3582645537077767</v>
      </c>
      <c r="Q4108" s="99">
        <v>1.9802838593839793</v>
      </c>
      <c r="R4108" s="99">
        <v>9.1754745997720835E-2</v>
      </c>
      <c r="S4108" s="99">
        <v>29.940103166765034</v>
      </c>
      <c r="T4108" s="99">
        <v>0.90094008727598218</v>
      </c>
      <c r="U4108" s="99">
        <v>15.819158252589041</v>
      </c>
      <c r="V4108" s="99">
        <v>89.814612778038693</v>
      </c>
      <c r="W4108" s="99">
        <v>17.039934124713593</v>
      </c>
      <c r="X4108" s="99">
        <v>123.57464524261731</v>
      </c>
      <c r="Y4108" s="99">
        <v>6.3695134890207399</v>
      </c>
      <c r="Z4108" s="99">
        <v>0.10368552561279896</v>
      </c>
      <c r="AA4108" s="99">
        <v>6.473199014633539</v>
      </c>
      <c r="AB4108" s="99">
        <v>0.11565286331744615</v>
      </c>
      <c r="AC4108" s="99">
        <v>2.5008383006580441</v>
      </c>
      <c r="AD4108" s="99">
        <v>0.49489548326985561</v>
      </c>
    </row>
    <row r="4109" spans="4:30" hidden="1" outlineLevel="1" x14ac:dyDescent="0.2">
      <c r="D4109" s="86"/>
      <c r="F4109" s="91" t="s">
        <v>219</v>
      </c>
      <c r="G4109" s="86" t="s">
        <v>681</v>
      </c>
      <c r="H4109" s="92">
        <v>4949.9968815267639</v>
      </c>
      <c r="I4109" s="99">
        <v>2314.809882248253</v>
      </c>
      <c r="J4109" s="99">
        <v>606.44186276513767</v>
      </c>
      <c r="K4109" s="99">
        <v>172.15146226617125</v>
      </c>
      <c r="L4109" s="99">
        <v>55.569540142088229</v>
      </c>
      <c r="M4109" s="99">
        <v>9.0200554613178276</v>
      </c>
      <c r="N4109" s="99">
        <v>236.74105786957733</v>
      </c>
      <c r="O4109" s="99">
        <v>48.854077390784838</v>
      </c>
      <c r="P4109" s="99">
        <v>14.46629917644141</v>
      </c>
      <c r="Q4109" s="99">
        <v>31.424229666943699</v>
      </c>
      <c r="R4109" s="99">
        <v>5.5219895522785221</v>
      </c>
      <c r="S4109" s="99">
        <v>100.26659578644848</v>
      </c>
      <c r="T4109" s="99">
        <v>0.33624597248918131</v>
      </c>
      <c r="U4109" s="99">
        <v>8.5825524380394143</v>
      </c>
      <c r="V4109" s="99">
        <v>46.212678878241739</v>
      </c>
      <c r="W4109" s="99">
        <v>8.2830758595963268</v>
      </c>
      <c r="X4109" s="99">
        <v>63.414553148366664</v>
      </c>
      <c r="Y4109" s="99">
        <v>13.524047008550859</v>
      </c>
      <c r="Z4109" s="99">
        <v>0.24516237947731484</v>
      </c>
      <c r="AA4109" s="99">
        <v>13.769209388028173</v>
      </c>
      <c r="AB4109" s="99">
        <v>0.25386831442256852</v>
      </c>
      <c r="AC4109" s="99">
        <v>1438.1945723996359</v>
      </c>
      <c r="AD4109" s="99">
        <v>176.10527960689444</v>
      </c>
    </row>
    <row r="4110" spans="4:30" collapsed="1" x14ac:dyDescent="0.2">
      <c r="D4110" s="86" t="s">
        <v>238</v>
      </c>
      <c r="E4110" s="104">
        <v>97118</v>
      </c>
      <c r="F4110" s="102" t="s">
        <v>219</v>
      </c>
      <c r="G4110" s="86" t="s">
        <v>679</v>
      </c>
      <c r="H4110" s="92">
        <v>97118</v>
      </c>
      <c r="I4110" s="99">
        <v>53788.701733135713</v>
      </c>
      <c r="J4110" s="99">
        <v>3110.2466250927605</v>
      </c>
      <c r="K4110" s="99">
        <v>9079.1782510812027</v>
      </c>
      <c r="L4110" s="99">
        <v>299.2098281906778</v>
      </c>
      <c r="M4110" s="99">
        <v>25.595468583732053</v>
      </c>
      <c r="N4110" s="99">
        <v>9403.9835478556124</v>
      </c>
      <c r="O4110" s="99">
        <v>6660.6321450343148</v>
      </c>
      <c r="P4110" s="99">
        <v>1113.3616389859094</v>
      </c>
      <c r="Q4110" s="99">
        <v>391.23337726059117</v>
      </c>
      <c r="R4110" s="99">
        <v>20.305884147206008</v>
      </c>
      <c r="S4110" s="99">
        <v>8185.5330454280202</v>
      </c>
      <c r="T4110" s="99">
        <v>226.98054280368282</v>
      </c>
      <c r="U4110" s="99">
        <v>3388.8833813211668</v>
      </c>
      <c r="V4110" s="99">
        <v>12979.610322891311</v>
      </c>
      <c r="W4110" s="99">
        <v>2142.3912452737291</v>
      </c>
      <c r="X4110" s="99">
        <v>18737.86549228989</v>
      </c>
      <c r="Y4110" s="99">
        <v>2075.9046470070493</v>
      </c>
      <c r="Z4110" s="99">
        <v>30.342627691037226</v>
      </c>
      <c r="AA4110" s="99">
        <v>2106.2472746980866</v>
      </c>
      <c r="AB4110" s="99">
        <v>26.677179195556381</v>
      </c>
      <c r="AC4110" s="99">
        <v>1561.0913010090308</v>
      </c>
      <c r="AD4110" s="99">
        <v>197.65380129533833</v>
      </c>
    </row>
    <row r="4111" spans="4:30" hidden="1" outlineLevel="1" x14ac:dyDescent="0.2">
      <c r="D4111" s="86"/>
      <c r="F4111" s="91" t="s">
        <v>219</v>
      </c>
      <c r="G4111" s="86" t="s">
        <v>687</v>
      </c>
      <c r="H4111" s="92">
        <v>41725.842191578151</v>
      </c>
      <c r="I4111" s="99">
        <v>20553.440126060261</v>
      </c>
      <c r="J4111" s="99">
        <v>1016.0299874762815</v>
      </c>
      <c r="K4111" s="99">
        <v>3721.6596146491761</v>
      </c>
      <c r="L4111" s="99">
        <v>117.14463129727581</v>
      </c>
      <c r="M4111" s="99">
        <v>10.985448679872311</v>
      </c>
      <c r="N4111" s="99">
        <v>3849.789694626324</v>
      </c>
      <c r="O4111" s="99">
        <v>2829.0402513426293</v>
      </c>
      <c r="P4111" s="99">
        <v>527.13261993715491</v>
      </c>
      <c r="Q4111" s="99">
        <v>238.20141573996395</v>
      </c>
      <c r="R4111" s="99">
        <v>10.711651402145796</v>
      </c>
      <c r="S4111" s="99">
        <v>3605.0859384218938</v>
      </c>
      <c r="T4111" s="99">
        <v>98.82562210987146</v>
      </c>
      <c r="U4111" s="99">
        <v>1617.2644677364212</v>
      </c>
      <c r="V4111" s="99">
        <v>8547.2881546022854</v>
      </c>
      <c r="W4111" s="99">
        <v>1543.49857571143</v>
      </c>
      <c r="X4111" s="99">
        <v>11806.876820160009</v>
      </c>
      <c r="Y4111" s="99">
        <v>868.79377206478034</v>
      </c>
      <c r="Z4111" s="99">
        <v>14.551963589457213</v>
      </c>
      <c r="AA4111" s="99">
        <v>883.3457356542375</v>
      </c>
      <c r="AB4111" s="99">
        <v>11.273889179129226</v>
      </c>
      <c r="AC4111" s="99">
        <v>0</v>
      </c>
      <c r="AD4111" s="99">
        <v>0</v>
      </c>
    </row>
    <row r="4112" spans="4:30" hidden="1" outlineLevel="1" x14ac:dyDescent="0.2">
      <c r="D4112" s="86"/>
      <c r="F4112" s="91" t="s">
        <v>219</v>
      </c>
      <c r="G4112" s="86" t="s">
        <v>686</v>
      </c>
      <c r="H4112" s="92">
        <v>22115.615049056931</v>
      </c>
      <c r="I4112" s="99">
        <v>10893.77579665809</v>
      </c>
      <c r="J4112" s="99">
        <v>538.51826352971523</v>
      </c>
      <c r="K4112" s="99">
        <v>1972.5615364047792</v>
      </c>
      <c r="L4112" s="99">
        <v>62.089233788004066</v>
      </c>
      <c r="M4112" s="99">
        <v>5.8225296694973201</v>
      </c>
      <c r="N4112" s="99">
        <v>2040.4732998622806</v>
      </c>
      <c r="O4112" s="99">
        <v>1499.4536208452864</v>
      </c>
      <c r="P4112" s="99">
        <v>279.39189456753371</v>
      </c>
      <c r="Q4112" s="99">
        <v>126.25199487785756</v>
      </c>
      <c r="R4112" s="99">
        <v>5.6774110840442615</v>
      </c>
      <c r="S4112" s="99">
        <v>1910.774921374722</v>
      </c>
      <c r="T4112" s="99">
        <v>52.379755584816486</v>
      </c>
      <c r="U4112" s="99">
        <v>857.18577558623247</v>
      </c>
      <c r="V4112" s="99">
        <v>4530.2509095598671</v>
      </c>
      <c r="W4112" s="99">
        <v>818.08822869227708</v>
      </c>
      <c r="X4112" s="99">
        <v>6257.9046694231929</v>
      </c>
      <c r="Y4112" s="99">
        <v>460.47982762780265</v>
      </c>
      <c r="Z4112" s="99">
        <v>7.712861096361169</v>
      </c>
      <c r="AA4112" s="99">
        <v>468.19268872416382</v>
      </c>
      <c r="AB4112" s="99">
        <v>5.9754094847646835</v>
      </c>
      <c r="AC4112" s="99">
        <v>0</v>
      </c>
      <c r="AD4112" s="99">
        <v>0</v>
      </c>
    </row>
    <row r="4113" spans="4:30" hidden="1" outlineLevel="1" x14ac:dyDescent="0.2">
      <c r="D4113" s="86"/>
      <c r="F4113" s="91" t="s">
        <v>219</v>
      </c>
      <c r="G4113" s="86" t="s">
        <v>685</v>
      </c>
      <c r="H4113" s="92">
        <v>4858.1366846200463</v>
      </c>
      <c r="I4113" s="99">
        <v>2365.2685335021329</v>
      </c>
      <c r="J4113" s="99">
        <v>114.15095356540495</v>
      </c>
      <c r="K4113" s="99">
        <v>415.2755876163248</v>
      </c>
      <c r="L4113" s="99">
        <v>12.827472177799752</v>
      </c>
      <c r="M4113" s="99">
        <v>1.5975938194736383</v>
      </c>
      <c r="N4113" s="99">
        <v>429.70065361359815</v>
      </c>
      <c r="O4113" s="99">
        <v>313.74719712476571</v>
      </c>
      <c r="P4113" s="99">
        <v>58.325238004600777</v>
      </c>
      <c r="Q4113" s="99">
        <v>34.70421158044698</v>
      </c>
      <c r="R4113" s="99">
        <v>0</v>
      </c>
      <c r="S4113" s="99">
        <v>406.77664670981346</v>
      </c>
      <c r="T4113" s="99">
        <v>10.955513403021609</v>
      </c>
      <c r="U4113" s="99">
        <v>179.34800939934553</v>
      </c>
      <c r="V4113" s="99">
        <v>1249.4607472924399</v>
      </c>
      <c r="W4113" s="99">
        <v>0</v>
      </c>
      <c r="X4113" s="99">
        <v>1439.764270094807</v>
      </c>
      <c r="Y4113" s="99">
        <v>94.428714309646978</v>
      </c>
      <c r="Z4113" s="99">
        <v>1.5741292329853069</v>
      </c>
      <c r="AA4113" s="99">
        <v>96.002843542632291</v>
      </c>
      <c r="AB4113" s="99">
        <v>1.2609668677517121</v>
      </c>
      <c r="AC4113" s="99">
        <v>4.287556918175266</v>
      </c>
      <c r="AD4113" s="99">
        <v>0.92425980573203603</v>
      </c>
    </row>
    <row r="4114" spans="4:30" hidden="1" outlineLevel="1" x14ac:dyDescent="0.2">
      <c r="D4114" s="86"/>
      <c r="F4114" s="91" t="s">
        <v>219</v>
      </c>
      <c r="G4114" s="86" t="s">
        <v>684</v>
      </c>
      <c r="H4114" s="92">
        <v>22290.672886503951</v>
      </c>
      <c r="I4114" s="99">
        <v>14897.807399004667</v>
      </c>
      <c r="J4114" s="99">
        <v>702.24374951256095</v>
      </c>
      <c r="K4114" s="99">
        <v>2549.8901535395307</v>
      </c>
      <c r="L4114" s="99">
        <v>78.804873928345557</v>
      </c>
      <c r="M4114" s="99">
        <v>0</v>
      </c>
      <c r="N4114" s="99">
        <v>2628.6950274678761</v>
      </c>
      <c r="O4114" s="99">
        <v>1911.971932463744</v>
      </c>
      <c r="P4114" s="99">
        <v>356.10490108564466</v>
      </c>
      <c r="Q4114" s="99">
        <v>0</v>
      </c>
      <c r="R4114" s="99">
        <v>0</v>
      </c>
      <c r="S4114" s="99">
        <v>2268.0768335493885</v>
      </c>
      <c r="T4114" s="99">
        <v>68.160621133596933</v>
      </c>
      <c r="U4114" s="99">
        <v>1099.2765818890862</v>
      </c>
      <c r="V4114" s="99">
        <v>0</v>
      </c>
      <c r="W4114" s="99">
        <v>0</v>
      </c>
      <c r="X4114" s="99">
        <v>1167.4372030226832</v>
      </c>
      <c r="Y4114" s="99">
        <v>576.54740348390158</v>
      </c>
      <c r="Z4114" s="99">
        <v>9.6190675922507047</v>
      </c>
      <c r="AA4114" s="99">
        <v>586.16647107615233</v>
      </c>
      <c r="AB4114" s="99">
        <v>7.7930564996333356</v>
      </c>
      <c r="AC4114" s="99">
        <v>26.697928881726785</v>
      </c>
      <c r="AD4114" s="99">
        <v>5.7552174892582535</v>
      </c>
    </row>
    <row r="4115" spans="4:30" hidden="1" outlineLevel="1" x14ac:dyDescent="0.2">
      <c r="D4115" s="86"/>
      <c r="F4115" s="91" t="s">
        <v>219</v>
      </c>
      <c r="G4115" s="86" t="s">
        <v>683</v>
      </c>
      <c r="H4115" s="92">
        <v>11470.452314548285</v>
      </c>
      <c r="I4115" s="99">
        <v>8576.4738461398902</v>
      </c>
      <c r="J4115" s="99">
        <v>413.47453752497933</v>
      </c>
      <c r="K4115" s="99">
        <v>1247.6249900281994</v>
      </c>
      <c r="L4115" s="99">
        <v>0</v>
      </c>
      <c r="M4115" s="99">
        <v>0</v>
      </c>
      <c r="N4115" s="99">
        <v>1247.6249900281994</v>
      </c>
      <c r="O4115" s="99">
        <v>794.9914996994105</v>
      </c>
      <c r="P4115" s="99">
        <v>0</v>
      </c>
      <c r="Q4115" s="99">
        <v>0</v>
      </c>
      <c r="R4115" s="99">
        <v>0</v>
      </c>
      <c r="S4115" s="99">
        <v>794.9914996994105</v>
      </c>
      <c r="T4115" s="99">
        <v>21.494902365908452</v>
      </c>
      <c r="U4115" s="99">
        <v>0</v>
      </c>
      <c r="V4115" s="99">
        <v>0</v>
      </c>
      <c r="W4115" s="99">
        <v>0</v>
      </c>
      <c r="X4115" s="99">
        <v>21.494902365908452</v>
      </c>
      <c r="Y4115" s="99">
        <v>293.22791855460525</v>
      </c>
      <c r="Z4115" s="99">
        <v>0</v>
      </c>
      <c r="AA4115" s="99">
        <v>293.22791855460525</v>
      </c>
      <c r="AB4115" s="99">
        <v>3.0428355436313228</v>
      </c>
      <c r="AC4115" s="99">
        <v>103.31596991991279</v>
      </c>
      <c r="AD4115" s="99">
        <v>16.805814771748384</v>
      </c>
    </row>
    <row r="4116" spans="4:30" hidden="1" outlineLevel="1" x14ac:dyDescent="0.2">
      <c r="D4116" s="86"/>
      <c r="F4116" s="91" t="s">
        <v>219</v>
      </c>
      <c r="G4116" s="86" t="s">
        <v>682</v>
      </c>
      <c r="H4116" s="92">
        <v>352.56592733665917</v>
      </c>
      <c r="I4116" s="99">
        <v>132.29228650427822</v>
      </c>
      <c r="J4116" s="99">
        <v>8.573395011077011</v>
      </c>
      <c r="K4116" s="99">
        <v>28.764669650169552</v>
      </c>
      <c r="L4116" s="99">
        <v>0.91420650399640424</v>
      </c>
      <c r="M4116" s="99">
        <v>8.4279152402482793E-2</v>
      </c>
      <c r="N4116" s="99">
        <v>29.763155306568439</v>
      </c>
      <c r="O4116" s="99">
        <v>26.225150680940004</v>
      </c>
      <c r="P4116" s="99">
        <v>4.8616383206607638</v>
      </c>
      <c r="Q4116" s="99">
        <v>2.2090040147692847</v>
      </c>
      <c r="R4116" s="99">
        <v>0.1023522972843663</v>
      </c>
      <c r="S4116" s="99">
        <v>33.398145313654425</v>
      </c>
      <c r="T4116" s="99">
        <v>1.0049974706547038</v>
      </c>
      <c r="U4116" s="99">
        <v>17.646250018474781</v>
      </c>
      <c r="V4116" s="99">
        <v>100.18808125485309</v>
      </c>
      <c r="W4116" s="99">
        <v>19.00802388229625</v>
      </c>
      <c r="X4116" s="99">
        <v>137.84735262627882</v>
      </c>
      <c r="Y4116" s="99">
        <v>7.1051838364985054</v>
      </c>
      <c r="Z4116" s="99">
        <v>0.11566106609755736</v>
      </c>
      <c r="AA4116" s="99">
        <v>7.2208449025960624</v>
      </c>
      <c r="AB4116" s="99">
        <v>0.12901061541110329</v>
      </c>
      <c r="AC4116" s="99">
        <v>2.7896818025678987</v>
      </c>
      <c r="AD4116" s="99">
        <v>0.55205525422722668</v>
      </c>
    </row>
    <row r="4117" spans="4:30" hidden="1" outlineLevel="1" x14ac:dyDescent="0.2">
      <c r="D4117" s="86"/>
      <c r="F4117" s="91" t="s">
        <v>219</v>
      </c>
      <c r="G4117" s="86" t="s">
        <v>681</v>
      </c>
      <c r="H4117" s="92">
        <v>5521.7149463560008</v>
      </c>
      <c r="I4117" s="99">
        <v>2582.1673489298018</v>
      </c>
      <c r="J4117" s="99">
        <v>676.48509238927068</v>
      </c>
      <c r="K4117" s="99">
        <v>192.03472749238725</v>
      </c>
      <c r="L4117" s="99">
        <v>61.987748216531728</v>
      </c>
      <c r="M4117" s="99">
        <v>10.061859885931206</v>
      </c>
      <c r="N4117" s="99">
        <v>264.08433559485019</v>
      </c>
      <c r="O4117" s="99">
        <v>54.496658437474778</v>
      </c>
      <c r="P4117" s="99">
        <v>16.137137516009187</v>
      </c>
      <c r="Q4117" s="99">
        <v>35.0536864532666</v>
      </c>
      <c r="R4117" s="99">
        <v>6.1597720108125547</v>
      </c>
      <c r="S4117" s="99">
        <v>111.84725441756314</v>
      </c>
      <c r="T4117" s="99">
        <v>0.3750819356825249</v>
      </c>
      <c r="U4117" s="99">
        <v>9.5738258445911146</v>
      </c>
      <c r="V4117" s="99">
        <v>51.550181905252565</v>
      </c>
      <c r="W4117" s="99">
        <v>9.2397601191269185</v>
      </c>
      <c r="X4117" s="99">
        <v>70.738849804653114</v>
      </c>
      <c r="Y4117" s="99">
        <v>15.086056474302985</v>
      </c>
      <c r="Z4117" s="99">
        <v>0.27347830866239942</v>
      </c>
      <c r="AA4117" s="99">
        <v>15.359534782965385</v>
      </c>
      <c r="AB4117" s="99">
        <v>0.28318976752990138</v>
      </c>
      <c r="AC4117" s="99">
        <v>1604.3041351851825</v>
      </c>
      <c r="AD4117" s="99">
        <v>196.44520548418325</v>
      </c>
    </row>
    <row r="4118" spans="4:30" collapsed="1" x14ac:dyDescent="0.2">
      <c r="D4118" s="86" t="s">
        <v>237</v>
      </c>
      <c r="E4118" s="104">
        <v>108335</v>
      </c>
      <c r="F4118" s="102" t="s">
        <v>219</v>
      </c>
      <c r="G4118" s="86" t="s">
        <v>679</v>
      </c>
      <c r="H4118" s="92">
        <v>108335.00000000001</v>
      </c>
      <c r="I4118" s="99">
        <v>60001.225336799122</v>
      </c>
      <c r="J4118" s="99">
        <v>3469.4759790092899</v>
      </c>
      <c r="K4118" s="99">
        <v>10127.811279380569</v>
      </c>
      <c r="L4118" s="99">
        <v>333.7681659119533</v>
      </c>
      <c r="M4118" s="99">
        <v>28.551711207176957</v>
      </c>
      <c r="N4118" s="99">
        <v>10490.1311564997</v>
      </c>
      <c r="O4118" s="99">
        <v>7429.9263105942518</v>
      </c>
      <c r="P4118" s="99">
        <v>1241.9534294316038</v>
      </c>
      <c r="Q4118" s="99">
        <v>436.42031266630437</v>
      </c>
      <c r="R4118" s="99">
        <v>22.651186794286978</v>
      </c>
      <c r="S4118" s="99">
        <v>9130.9512394864469</v>
      </c>
      <c r="T4118" s="99">
        <v>253.19649400355215</v>
      </c>
      <c r="U4118" s="99">
        <v>3780.294910474151</v>
      </c>
      <c r="V4118" s="99">
        <v>14478.738074614697</v>
      </c>
      <c r="W4118" s="99">
        <v>2389.83458840513</v>
      </c>
      <c r="X4118" s="99">
        <v>20902.064067497529</v>
      </c>
      <c r="Y4118" s="99">
        <v>2315.6688763515381</v>
      </c>
      <c r="Z4118" s="99">
        <v>33.847160885814347</v>
      </c>
      <c r="AA4118" s="99">
        <v>2349.5160372373525</v>
      </c>
      <c r="AB4118" s="99">
        <v>29.758357957851278</v>
      </c>
      <c r="AC4118" s="99">
        <v>1741.3952727075655</v>
      </c>
      <c r="AD4118" s="99">
        <v>220.48255280514917</v>
      </c>
    </row>
    <row r="4119" spans="4:30" hidden="1" outlineLevel="1" x14ac:dyDescent="0.2">
      <c r="D4119" s="86"/>
      <c r="F4119" s="91" t="s">
        <v>199</v>
      </c>
      <c r="G4119" s="86" t="s">
        <v>687</v>
      </c>
      <c r="H4119" s="92">
        <v>0</v>
      </c>
      <c r="I4119" s="99">
        <v>0</v>
      </c>
      <c r="J4119" s="99">
        <v>0</v>
      </c>
      <c r="K4119" s="99">
        <v>0</v>
      </c>
      <c r="L4119" s="99">
        <v>0</v>
      </c>
      <c r="M4119" s="99">
        <v>0</v>
      </c>
      <c r="N4119" s="99">
        <v>0</v>
      </c>
      <c r="O4119" s="99">
        <v>0</v>
      </c>
      <c r="P4119" s="99">
        <v>0</v>
      </c>
      <c r="Q4119" s="99">
        <v>0</v>
      </c>
      <c r="R4119" s="99">
        <v>0</v>
      </c>
      <c r="S4119" s="99">
        <v>0</v>
      </c>
      <c r="T4119" s="99">
        <v>0</v>
      </c>
      <c r="U4119" s="99">
        <v>0</v>
      </c>
      <c r="V4119" s="99">
        <v>0</v>
      </c>
      <c r="W4119" s="99">
        <v>0</v>
      </c>
      <c r="X4119" s="99">
        <v>0</v>
      </c>
      <c r="Y4119" s="99">
        <v>0</v>
      </c>
      <c r="Z4119" s="99">
        <v>0</v>
      </c>
      <c r="AA4119" s="99">
        <v>0</v>
      </c>
      <c r="AB4119" s="99">
        <v>0</v>
      </c>
      <c r="AC4119" s="99">
        <v>0</v>
      </c>
      <c r="AD4119" s="99">
        <v>0</v>
      </c>
    </row>
    <row r="4120" spans="4:30" hidden="1" outlineLevel="1" x14ac:dyDescent="0.2">
      <c r="D4120" s="86"/>
      <c r="F4120" s="91" t="s">
        <v>199</v>
      </c>
      <c r="G4120" s="86" t="s">
        <v>686</v>
      </c>
      <c r="H4120" s="92">
        <v>0</v>
      </c>
      <c r="I4120" s="99">
        <v>0</v>
      </c>
      <c r="J4120" s="99">
        <v>0</v>
      </c>
      <c r="K4120" s="99">
        <v>0</v>
      </c>
      <c r="L4120" s="99">
        <v>0</v>
      </c>
      <c r="M4120" s="99">
        <v>0</v>
      </c>
      <c r="N4120" s="99">
        <v>0</v>
      </c>
      <c r="O4120" s="99">
        <v>0</v>
      </c>
      <c r="P4120" s="99">
        <v>0</v>
      </c>
      <c r="Q4120" s="99">
        <v>0</v>
      </c>
      <c r="R4120" s="99">
        <v>0</v>
      </c>
      <c r="S4120" s="99">
        <v>0</v>
      </c>
      <c r="T4120" s="99">
        <v>0</v>
      </c>
      <c r="U4120" s="99">
        <v>0</v>
      </c>
      <c r="V4120" s="99">
        <v>0</v>
      </c>
      <c r="W4120" s="99">
        <v>0</v>
      </c>
      <c r="X4120" s="99">
        <v>0</v>
      </c>
      <c r="Y4120" s="99">
        <v>0</v>
      </c>
      <c r="Z4120" s="99">
        <v>0</v>
      </c>
      <c r="AA4120" s="99">
        <v>0</v>
      </c>
      <c r="AB4120" s="99">
        <v>0</v>
      </c>
      <c r="AC4120" s="99">
        <v>0</v>
      </c>
      <c r="AD4120" s="99">
        <v>0</v>
      </c>
    </row>
    <row r="4121" spans="4:30" hidden="1" outlineLevel="1" x14ac:dyDescent="0.2">
      <c r="D4121" s="86"/>
      <c r="F4121" s="91" t="s">
        <v>199</v>
      </c>
      <c r="G4121" s="86" t="s">
        <v>685</v>
      </c>
      <c r="H4121" s="92">
        <v>0</v>
      </c>
      <c r="I4121" s="99">
        <v>0</v>
      </c>
      <c r="J4121" s="99">
        <v>0</v>
      </c>
      <c r="K4121" s="99">
        <v>0</v>
      </c>
      <c r="L4121" s="99">
        <v>0</v>
      </c>
      <c r="M4121" s="99">
        <v>0</v>
      </c>
      <c r="N4121" s="99">
        <v>0</v>
      </c>
      <c r="O4121" s="99">
        <v>0</v>
      </c>
      <c r="P4121" s="99">
        <v>0</v>
      </c>
      <c r="Q4121" s="99">
        <v>0</v>
      </c>
      <c r="R4121" s="99">
        <v>0</v>
      </c>
      <c r="S4121" s="99">
        <v>0</v>
      </c>
      <c r="T4121" s="99">
        <v>0</v>
      </c>
      <c r="U4121" s="99">
        <v>0</v>
      </c>
      <c r="V4121" s="99">
        <v>0</v>
      </c>
      <c r="W4121" s="99">
        <v>0</v>
      </c>
      <c r="X4121" s="99">
        <v>0</v>
      </c>
      <c r="Y4121" s="99">
        <v>0</v>
      </c>
      <c r="Z4121" s="99">
        <v>0</v>
      </c>
      <c r="AA4121" s="99">
        <v>0</v>
      </c>
      <c r="AB4121" s="99">
        <v>0</v>
      </c>
      <c r="AC4121" s="99">
        <v>0</v>
      </c>
      <c r="AD4121" s="99">
        <v>0</v>
      </c>
    </row>
    <row r="4122" spans="4:30" hidden="1" outlineLevel="1" x14ac:dyDescent="0.2">
      <c r="D4122" s="86"/>
      <c r="F4122" s="91" t="s">
        <v>199</v>
      </c>
      <c r="G4122" s="86" t="s">
        <v>684</v>
      </c>
      <c r="H4122" s="92">
        <v>0</v>
      </c>
      <c r="I4122" s="99">
        <v>0</v>
      </c>
      <c r="J4122" s="99">
        <v>0</v>
      </c>
      <c r="K4122" s="99">
        <v>0</v>
      </c>
      <c r="L4122" s="99">
        <v>0</v>
      </c>
      <c r="M4122" s="99">
        <v>0</v>
      </c>
      <c r="N4122" s="99">
        <v>0</v>
      </c>
      <c r="O4122" s="99">
        <v>0</v>
      </c>
      <c r="P4122" s="99">
        <v>0</v>
      </c>
      <c r="Q4122" s="99">
        <v>0</v>
      </c>
      <c r="R4122" s="99">
        <v>0</v>
      </c>
      <c r="S4122" s="99">
        <v>0</v>
      </c>
      <c r="T4122" s="99">
        <v>0</v>
      </c>
      <c r="U4122" s="99">
        <v>0</v>
      </c>
      <c r="V4122" s="99">
        <v>0</v>
      </c>
      <c r="W4122" s="99">
        <v>0</v>
      </c>
      <c r="X4122" s="99">
        <v>0</v>
      </c>
      <c r="Y4122" s="99">
        <v>0</v>
      </c>
      <c r="Z4122" s="99">
        <v>0</v>
      </c>
      <c r="AA4122" s="99">
        <v>0</v>
      </c>
      <c r="AB4122" s="99">
        <v>0</v>
      </c>
      <c r="AC4122" s="99">
        <v>0</v>
      </c>
      <c r="AD4122" s="99">
        <v>0</v>
      </c>
    </row>
    <row r="4123" spans="4:30" hidden="1" outlineLevel="1" x14ac:dyDescent="0.2">
      <c r="D4123" s="86"/>
      <c r="F4123" s="91" t="s">
        <v>199</v>
      </c>
      <c r="G4123" s="86" t="s">
        <v>683</v>
      </c>
      <c r="H4123" s="92">
        <v>0</v>
      </c>
      <c r="I4123" s="99">
        <v>0</v>
      </c>
      <c r="J4123" s="99">
        <v>0</v>
      </c>
      <c r="K4123" s="99">
        <v>0</v>
      </c>
      <c r="L4123" s="99">
        <v>0</v>
      </c>
      <c r="M4123" s="99">
        <v>0</v>
      </c>
      <c r="N4123" s="99">
        <v>0</v>
      </c>
      <c r="O4123" s="99">
        <v>0</v>
      </c>
      <c r="P4123" s="99">
        <v>0</v>
      </c>
      <c r="Q4123" s="99">
        <v>0</v>
      </c>
      <c r="R4123" s="99">
        <v>0</v>
      </c>
      <c r="S4123" s="99">
        <v>0</v>
      </c>
      <c r="T4123" s="99">
        <v>0</v>
      </c>
      <c r="U4123" s="99">
        <v>0</v>
      </c>
      <c r="V4123" s="99">
        <v>0</v>
      </c>
      <c r="W4123" s="99">
        <v>0</v>
      </c>
      <c r="X4123" s="99">
        <v>0</v>
      </c>
      <c r="Y4123" s="99">
        <v>0</v>
      </c>
      <c r="Z4123" s="99">
        <v>0</v>
      </c>
      <c r="AA4123" s="99">
        <v>0</v>
      </c>
      <c r="AB4123" s="99">
        <v>0</v>
      </c>
      <c r="AC4123" s="99">
        <v>0</v>
      </c>
      <c r="AD4123" s="99">
        <v>0</v>
      </c>
    </row>
    <row r="4124" spans="4:30" hidden="1" outlineLevel="1" x14ac:dyDescent="0.2">
      <c r="D4124" s="86"/>
      <c r="F4124" s="91" t="s">
        <v>199</v>
      </c>
      <c r="G4124" s="86" t="s">
        <v>682</v>
      </c>
      <c r="H4124" s="92">
        <v>-549331.99999999988</v>
      </c>
      <c r="I4124" s="99">
        <v>-206124.24711300735</v>
      </c>
      <c r="J4124" s="99">
        <v>-13358.183145496643</v>
      </c>
      <c r="K4124" s="99">
        <v>-44818.15253003304</v>
      </c>
      <c r="L4124" s="99">
        <v>-1424.4226350716178</v>
      </c>
      <c r="M4124" s="99">
        <v>-131.31511515391625</v>
      </c>
      <c r="N4124" s="99">
        <v>-46373.890280258573</v>
      </c>
      <c r="O4124" s="99">
        <v>-40861.335020913088</v>
      </c>
      <c r="P4124" s="99">
        <v>-7574.9052727238068</v>
      </c>
      <c r="Q4124" s="99">
        <v>-3441.8430692042248</v>
      </c>
      <c r="R4124" s="99">
        <v>-159.47483239957796</v>
      </c>
      <c r="S4124" s="99">
        <v>-52037.558195240701</v>
      </c>
      <c r="T4124" s="99">
        <v>-1565.8837900762896</v>
      </c>
      <c r="U4124" s="99">
        <v>-27494.573535157542</v>
      </c>
      <c r="V4124" s="99">
        <v>-156102.77336680217</v>
      </c>
      <c r="W4124" s="99">
        <v>-29616.349640443121</v>
      </c>
      <c r="X4124" s="99">
        <v>-214779.58033247909</v>
      </c>
      <c r="Y4124" s="99">
        <v>-11070.567359574674</v>
      </c>
      <c r="Z4124" s="99">
        <v>-180.2111884193325</v>
      </c>
      <c r="AA4124" s="99">
        <v>-11250.778547994007</v>
      </c>
      <c r="AB4124" s="99">
        <v>-201.01108442433224</v>
      </c>
      <c r="AC4124" s="99">
        <v>-4346.5955305003345</v>
      </c>
      <c r="AD4124" s="99">
        <v>-860.15577059881764</v>
      </c>
    </row>
    <row r="4125" spans="4:30" hidden="1" outlineLevel="1" x14ac:dyDescent="0.2">
      <c r="D4125" s="86"/>
      <c r="F4125" s="91" t="s">
        <v>199</v>
      </c>
      <c r="G4125" s="86" t="s">
        <v>681</v>
      </c>
      <c r="H4125" s="92">
        <v>0</v>
      </c>
      <c r="I4125" s="99">
        <v>0</v>
      </c>
      <c r="J4125" s="99">
        <v>0</v>
      </c>
      <c r="K4125" s="99">
        <v>0</v>
      </c>
      <c r="L4125" s="99">
        <v>0</v>
      </c>
      <c r="M4125" s="99">
        <v>0</v>
      </c>
      <c r="N4125" s="99">
        <v>0</v>
      </c>
      <c r="O4125" s="99">
        <v>0</v>
      </c>
      <c r="P4125" s="99">
        <v>0</v>
      </c>
      <c r="Q4125" s="99">
        <v>0</v>
      </c>
      <c r="R4125" s="99">
        <v>0</v>
      </c>
      <c r="S4125" s="99">
        <v>0</v>
      </c>
      <c r="T4125" s="99">
        <v>0</v>
      </c>
      <c r="U4125" s="99">
        <v>0</v>
      </c>
      <c r="V4125" s="99">
        <v>0</v>
      </c>
      <c r="W4125" s="99">
        <v>0</v>
      </c>
      <c r="X4125" s="99">
        <v>0</v>
      </c>
      <c r="Y4125" s="99">
        <v>0</v>
      </c>
      <c r="Z4125" s="99">
        <v>0</v>
      </c>
      <c r="AA4125" s="99">
        <v>0</v>
      </c>
      <c r="AB4125" s="99">
        <v>0</v>
      </c>
      <c r="AC4125" s="99">
        <v>0</v>
      </c>
      <c r="AD4125" s="99">
        <v>0</v>
      </c>
    </row>
    <row r="4126" spans="4:30" collapsed="1" x14ac:dyDescent="0.2">
      <c r="D4126" s="86" t="s">
        <v>236</v>
      </c>
      <c r="E4126" s="104">
        <v>-549332</v>
      </c>
      <c r="F4126" s="102" t="s">
        <v>199</v>
      </c>
      <c r="G4126" s="86" t="s">
        <v>679</v>
      </c>
      <c r="H4126" s="92">
        <v>-549331.99999999988</v>
      </c>
      <c r="I4126" s="99">
        <v>-206124.24711300735</v>
      </c>
      <c r="J4126" s="99">
        <v>-13358.183145496643</v>
      </c>
      <c r="K4126" s="99">
        <v>-44818.15253003304</v>
      </c>
      <c r="L4126" s="99">
        <v>-1424.4226350716178</v>
      </c>
      <c r="M4126" s="99">
        <v>-131.31511515391625</v>
      </c>
      <c r="N4126" s="99">
        <v>-46373.890280258573</v>
      </c>
      <c r="O4126" s="99">
        <v>-40861.335020913088</v>
      </c>
      <c r="P4126" s="99">
        <v>-7574.9052727238068</v>
      </c>
      <c r="Q4126" s="99">
        <v>-3441.8430692042248</v>
      </c>
      <c r="R4126" s="99">
        <v>-159.47483239957796</v>
      </c>
      <c r="S4126" s="99">
        <v>-52037.558195240701</v>
      </c>
      <c r="T4126" s="99">
        <v>-1565.8837900762896</v>
      </c>
      <c r="U4126" s="99">
        <v>-27494.573535157542</v>
      </c>
      <c r="V4126" s="99">
        <v>-156102.77336680217</v>
      </c>
      <c r="W4126" s="99">
        <v>-29616.349640443121</v>
      </c>
      <c r="X4126" s="99">
        <v>-214779.58033247909</v>
      </c>
      <c r="Y4126" s="99">
        <v>-11070.567359574674</v>
      </c>
      <c r="Z4126" s="99">
        <v>-180.2111884193325</v>
      </c>
      <c r="AA4126" s="99">
        <v>-11250.778547994007</v>
      </c>
      <c r="AB4126" s="99">
        <v>-201.01108442433224</v>
      </c>
      <c r="AC4126" s="99">
        <v>-4346.5955305003345</v>
      </c>
      <c r="AD4126" s="99">
        <v>-860.15577059881764</v>
      </c>
    </row>
    <row r="4127" spans="4:30" hidden="1" outlineLevel="1" x14ac:dyDescent="0.2">
      <c r="D4127" s="86"/>
      <c r="F4127" s="91" t="s">
        <v>199</v>
      </c>
      <c r="G4127" s="86" t="s">
        <v>687</v>
      </c>
      <c r="H4127" s="92">
        <v>0</v>
      </c>
      <c r="I4127" s="99">
        <v>0</v>
      </c>
      <c r="J4127" s="99">
        <v>0</v>
      </c>
      <c r="K4127" s="99">
        <v>0</v>
      </c>
      <c r="L4127" s="99">
        <v>0</v>
      </c>
      <c r="M4127" s="99">
        <v>0</v>
      </c>
      <c r="N4127" s="99">
        <v>0</v>
      </c>
      <c r="O4127" s="99">
        <v>0</v>
      </c>
      <c r="P4127" s="99">
        <v>0</v>
      </c>
      <c r="Q4127" s="99">
        <v>0</v>
      </c>
      <c r="R4127" s="99">
        <v>0</v>
      </c>
      <c r="S4127" s="99">
        <v>0</v>
      </c>
      <c r="T4127" s="99">
        <v>0</v>
      </c>
      <c r="U4127" s="99">
        <v>0</v>
      </c>
      <c r="V4127" s="99">
        <v>0</v>
      </c>
      <c r="W4127" s="99">
        <v>0</v>
      </c>
      <c r="X4127" s="99">
        <v>0</v>
      </c>
      <c r="Y4127" s="99">
        <v>0</v>
      </c>
      <c r="Z4127" s="99">
        <v>0</v>
      </c>
      <c r="AA4127" s="99">
        <v>0</v>
      </c>
      <c r="AB4127" s="99">
        <v>0</v>
      </c>
      <c r="AC4127" s="99">
        <v>0</v>
      </c>
      <c r="AD4127" s="99">
        <v>0</v>
      </c>
    </row>
    <row r="4128" spans="4:30" hidden="1" outlineLevel="1" x14ac:dyDescent="0.2">
      <c r="D4128" s="86"/>
      <c r="F4128" s="91" t="s">
        <v>199</v>
      </c>
      <c r="G4128" s="86" t="s">
        <v>686</v>
      </c>
      <c r="H4128" s="92">
        <v>0</v>
      </c>
      <c r="I4128" s="99">
        <v>0</v>
      </c>
      <c r="J4128" s="99">
        <v>0</v>
      </c>
      <c r="K4128" s="99">
        <v>0</v>
      </c>
      <c r="L4128" s="99">
        <v>0</v>
      </c>
      <c r="M4128" s="99">
        <v>0</v>
      </c>
      <c r="N4128" s="99">
        <v>0</v>
      </c>
      <c r="O4128" s="99">
        <v>0</v>
      </c>
      <c r="P4128" s="99">
        <v>0</v>
      </c>
      <c r="Q4128" s="99">
        <v>0</v>
      </c>
      <c r="R4128" s="99">
        <v>0</v>
      </c>
      <c r="S4128" s="99">
        <v>0</v>
      </c>
      <c r="T4128" s="99">
        <v>0</v>
      </c>
      <c r="U4128" s="99">
        <v>0</v>
      </c>
      <c r="V4128" s="99">
        <v>0</v>
      </c>
      <c r="W4128" s="99">
        <v>0</v>
      </c>
      <c r="X4128" s="99">
        <v>0</v>
      </c>
      <c r="Y4128" s="99">
        <v>0</v>
      </c>
      <c r="Z4128" s="99">
        <v>0</v>
      </c>
      <c r="AA4128" s="99">
        <v>0</v>
      </c>
      <c r="AB4128" s="99">
        <v>0</v>
      </c>
      <c r="AC4128" s="99">
        <v>0</v>
      </c>
      <c r="AD4128" s="99">
        <v>0</v>
      </c>
    </row>
    <row r="4129" spans="4:30" hidden="1" outlineLevel="1" x14ac:dyDescent="0.2">
      <c r="D4129" s="86"/>
      <c r="F4129" s="91" t="s">
        <v>199</v>
      </c>
      <c r="G4129" s="86" t="s">
        <v>685</v>
      </c>
      <c r="H4129" s="92">
        <v>0</v>
      </c>
      <c r="I4129" s="99">
        <v>0</v>
      </c>
      <c r="J4129" s="99">
        <v>0</v>
      </c>
      <c r="K4129" s="99">
        <v>0</v>
      </c>
      <c r="L4129" s="99">
        <v>0</v>
      </c>
      <c r="M4129" s="99">
        <v>0</v>
      </c>
      <c r="N4129" s="99">
        <v>0</v>
      </c>
      <c r="O4129" s="99">
        <v>0</v>
      </c>
      <c r="P4129" s="99">
        <v>0</v>
      </c>
      <c r="Q4129" s="99">
        <v>0</v>
      </c>
      <c r="R4129" s="99">
        <v>0</v>
      </c>
      <c r="S4129" s="99">
        <v>0</v>
      </c>
      <c r="T4129" s="99">
        <v>0</v>
      </c>
      <c r="U4129" s="99">
        <v>0</v>
      </c>
      <c r="V4129" s="99">
        <v>0</v>
      </c>
      <c r="W4129" s="99">
        <v>0</v>
      </c>
      <c r="X4129" s="99">
        <v>0</v>
      </c>
      <c r="Y4129" s="99">
        <v>0</v>
      </c>
      <c r="Z4129" s="99">
        <v>0</v>
      </c>
      <c r="AA4129" s="99">
        <v>0</v>
      </c>
      <c r="AB4129" s="99">
        <v>0</v>
      </c>
      <c r="AC4129" s="99">
        <v>0</v>
      </c>
      <c r="AD4129" s="99">
        <v>0</v>
      </c>
    </row>
    <row r="4130" spans="4:30" hidden="1" outlineLevel="1" x14ac:dyDescent="0.2">
      <c r="D4130" s="86"/>
      <c r="F4130" s="91" t="s">
        <v>199</v>
      </c>
      <c r="G4130" s="86" t="s">
        <v>684</v>
      </c>
      <c r="H4130" s="92">
        <v>0</v>
      </c>
      <c r="I4130" s="99">
        <v>0</v>
      </c>
      <c r="J4130" s="99">
        <v>0</v>
      </c>
      <c r="K4130" s="99">
        <v>0</v>
      </c>
      <c r="L4130" s="99">
        <v>0</v>
      </c>
      <c r="M4130" s="99">
        <v>0</v>
      </c>
      <c r="N4130" s="99">
        <v>0</v>
      </c>
      <c r="O4130" s="99">
        <v>0</v>
      </c>
      <c r="P4130" s="99">
        <v>0</v>
      </c>
      <c r="Q4130" s="99">
        <v>0</v>
      </c>
      <c r="R4130" s="99">
        <v>0</v>
      </c>
      <c r="S4130" s="99">
        <v>0</v>
      </c>
      <c r="T4130" s="99">
        <v>0</v>
      </c>
      <c r="U4130" s="99">
        <v>0</v>
      </c>
      <c r="V4130" s="99">
        <v>0</v>
      </c>
      <c r="W4130" s="99">
        <v>0</v>
      </c>
      <c r="X4130" s="99">
        <v>0</v>
      </c>
      <c r="Y4130" s="99">
        <v>0</v>
      </c>
      <c r="Z4130" s="99">
        <v>0</v>
      </c>
      <c r="AA4130" s="99">
        <v>0</v>
      </c>
      <c r="AB4130" s="99">
        <v>0</v>
      </c>
      <c r="AC4130" s="99">
        <v>0</v>
      </c>
      <c r="AD4130" s="99">
        <v>0</v>
      </c>
    </row>
    <row r="4131" spans="4:30" hidden="1" outlineLevel="1" x14ac:dyDescent="0.2">
      <c r="D4131" s="86"/>
      <c r="F4131" s="91" t="s">
        <v>199</v>
      </c>
      <c r="G4131" s="86" t="s">
        <v>683</v>
      </c>
      <c r="H4131" s="92">
        <v>0</v>
      </c>
      <c r="I4131" s="99">
        <v>0</v>
      </c>
      <c r="J4131" s="99">
        <v>0</v>
      </c>
      <c r="K4131" s="99">
        <v>0</v>
      </c>
      <c r="L4131" s="99">
        <v>0</v>
      </c>
      <c r="M4131" s="99">
        <v>0</v>
      </c>
      <c r="N4131" s="99">
        <v>0</v>
      </c>
      <c r="O4131" s="99">
        <v>0</v>
      </c>
      <c r="P4131" s="99">
        <v>0</v>
      </c>
      <c r="Q4131" s="99">
        <v>0</v>
      </c>
      <c r="R4131" s="99">
        <v>0</v>
      </c>
      <c r="S4131" s="99">
        <v>0</v>
      </c>
      <c r="T4131" s="99">
        <v>0</v>
      </c>
      <c r="U4131" s="99">
        <v>0</v>
      </c>
      <c r="V4131" s="99">
        <v>0</v>
      </c>
      <c r="W4131" s="99">
        <v>0</v>
      </c>
      <c r="X4131" s="99">
        <v>0</v>
      </c>
      <c r="Y4131" s="99">
        <v>0</v>
      </c>
      <c r="Z4131" s="99">
        <v>0</v>
      </c>
      <c r="AA4131" s="99">
        <v>0</v>
      </c>
      <c r="AB4131" s="99">
        <v>0</v>
      </c>
      <c r="AC4131" s="99">
        <v>0</v>
      </c>
      <c r="AD4131" s="99">
        <v>0</v>
      </c>
    </row>
    <row r="4132" spans="4:30" hidden="1" outlineLevel="1" x14ac:dyDescent="0.2">
      <c r="D4132" s="86"/>
      <c r="F4132" s="91" t="s">
        <v>199</v>
      </c>
      <c r="G4132" s="86" t="s">
        <v>682</v>
      </c>
      <c r="H4132" s="92">
        <v>91891.000000000015</v>
      </c>
      <c r="I4132" s="99">
        <v>34479.992411622407</v>
      </c>
      <c r="J4132" s="99">
        <v>2234.5263109063953</v>
      </c>
      <c r="K4132" s="99">
        <v>7497.0780040799846</v>
      </c>
      <c r="L4132" s="99">
        <v>238.27415908661072</v>
      </c>
      <c r="M4132" s="99">
        <v>21.966091992835882</v>
      </c>
      <c r="N4132" s="99">
        <v>7757.3182551594309</v>
      </c>
      <c r="O4132" s="99">
        <v>6835.1906249894864</v>
      </c>
      <c r="P4132" s="99">
        <v>1267.1128214192206</v>
      </c>
      <c r="Q4132" s="99">
        <v>575.74363312576986</v>
      </c>
      <c r="R4132" s="99">
        <v>26.676585059726392</v>
      </c>
      <c r="S4132" s="99">
        <v>8704.723664594203</v>
      </c>
      <c r="T4132" s="99">
        <v>261.93745740990937</v>
      </c>
      <c r="U4132" s="99">
        <v>4599.2293489532049</v>
      </c>
      <c r="V4132" s="99">
        <v>26112.51474053727</v>
      </c>
      <c r="W4132" s="99">
        <v>4954.1552008802673</v>
      </c>
      <c r="X4132" s="99">
        <v>35927.836747780653</v>
      </c>
      <c r="Y4132" s="99">
        <v>1851.8591766703494</v>
      </c>
      <c r="Z4132" s="99">
        <v>30.145315246592013</v>
      </c>
      <c r="AA4132" s="99">
        <v>1882.0044919169413</v>
      </c>
      <c r="AB4132" s="99">
        <v>33.624674256799736</v>
      </c>
      <c r="AC4132" s="99">
        <v>727.08855463218288</v>
      </c>
      <c r="AD4132" s="99">
        <v>143.88488913097353</v>
      </c>
    </row>
    <row r="4133" spans="4:30" hidden="1" outlineLevel="1" x14ac:dyDescent="0.2">
      <c r="D4133" s="86"/>
      <c r="F4133" s="91" t="s">
        <v>199</v>
      </c>
      <c r="G4133" s="86" t="s">
        <v>681</v>
      </c>
      <c r="H4133" s="92">
        <v>0</v>
      </c>
      <c r="I4133" s="99">
        <v>0</v>
      </c>
      <c r="J4133" s="99">
        <v>0</v>
      </c>
      <c r="K4133" s="99">
        <v>0</v>
      </c>
      <c r="L4133" s="99">
        <v>0</v>
      </c>
      <c r="M4133" s="99">
        <v>0</v>
      </c>
      <c r="N4133" s="99">
        <v>0</v>
      </c>
      <c r="O4133" s="99">
        <v>0</v>
      </c>
      <c r="P4133" s="99">
        <v>0</v>
      </c>
      <c r="Q4133" s="99">
        <v>0</v>
      </c>
      <c r="R4133" s="99">
        <v>0</v>
      </c>
      <c r="S4133" s="99">
        <v>0</v>
      </c>
      <c r="T4133" s="99">
        <v>0</v>
      </c>
      <c r="U4133" s="99">
        <v>0</v>
      </c>
      <c r="V4133" s="99">
        <v>0</v>
      </c>
      <c r="W4133" s="99">
        <v>0</v>
      </c>
      <c r="X4133" s="99">
        <v>0</v>
      </c>
      <c r="Y4133" s="99">
        <v>0</v>
      </c>
      <c r="Z4133" s="99">
        <v>0</v>
      </c>
      <c r="AA4133" s="99">
        <v>0</v>
      </c>
      <c r="AB4133" s="99">
        <v>0</v>
      </c>
      <c r="AC4133" s="99">
        <v>0</v>
      </c>
      <c r="AD4133" s="99">
        <v>0</v>
      </c>
    </row>
    <row r="4134" spans="4:30" collapsed="1" x14ac:dyDescent="0.2">
      <c r="D4134" s="86" t="s">
        <v>235</v>
      </c>
      <c r="E4134" s="104">
        <v>91891</v>
      </c>
      <c r="F4134" s="102" t="s">
        <v>199</v>
      </c>
      <c r="G4134" s="86" t="s">
        <v>679</v>
      </c>
      <c r="H4134" s="92">
        <v>91891.000000000015</v>
      </c>
      <c r="I4134" s="99">
        <v>34479.992411622407</v>
      </c>
      <c r="J4134" s="99">
        <v>2234.5263109063953</v>
      </c>
      <c r="K4134" s="99">
        <v>7497.0780040799846</v>
      </c>
      <c r="L4134" s="99">
        <v>238.27415908661072</v>
      </c>
      <c r="M4134" s="99">
        <v>21.966091992835882</v>
      </c>
      <c r="N4134" s="99">
        <v>7757.3182551594309</v>
      </c>
      <c r="O4134" s="99">
        <v>6835.1906249894864</v>
      </c>
      <c r="P4134" s="99">
        <v>1267.1128214192206</v>
      </c>
      <c r="Q4134" s="99">
        <v>575.74363312576986</v>
      </c>
      <c r="R4134" s="99">
        <v>26.676585059726392</v>
      </c>
      <c r="S4134" s="99">
        <v>8704.723664594203</v>
      </c>
      <c r="T4134" s="99">
        <v>261.93745740990937</v>
      </c>
      <c r="U4134" s="99">
        <v>4599.2293489532049</v>
      </c>
      <c r="V4134" s="99">
        <v>26112.51474053727</v>
      </c>
      <c r="W4134" s="99">
        <v>4954.1552008802673</v>
      </c>
      <c r="X4134" s="99">
        <v>35927.836747780653</v>
      </c>
      <c r="Y4134" s="99">
        <v>1851.8591766703494</v>
      </c>
      <c r="Z4134" s="99">
        <v>30.145315246592013</v>
      </c>
      <c r="AA4134" s="99">
        <v>1882.0044919169413</v>
      </c>
      <c r="AB4134" s="99">
        <v>33.624674256799736</v>
      </c>
      <c r="AC4134" s="99">
        <v>727.08855463218288</v>
      </c>
      <c r="AD4134" s="99">
        <v>143.88488913097353</v>
      </c>
    </row>
    <row r="4135" spans="4:30" hidden="1" outlineLevel="1" x14ac:dyDescent="0.2">
      <c r="D4135" s="86"/>
      <c r="F4135" s="91" t="s">
        <v>199</v>
      </c>
      <c r="G4135" s="86" t="s">
        <v>687</v>
      </c>
      <c r="H4135" s="92">
        <v>0</v>
      </c>
      <c r="I4135" s="99">
        <v>0</v>
      </c>
      <c r="J4135" s="99">
        <v>0</v>
      </c>
      <c r="K4135" s="99">
        <v>0</v>
      </c>
      <c r="L4135" s="99">
        <v>0</v>
      </c>
      <c r="M4135" s="99">
        <v>0</v>
      </c>
      <c r="N4135" s="99">
        <v>0</v>
      </c>
      <c r="O4135" s="99">
        <v>0</v>
      </c>
      <c r="P4135" s="99">
        <v>0</v>
      </c>
      <c r="Q4135" s="99">
        <v>0</v>
      </c>
      <c r="R4135" s="99">
        <v>0</v>
      </c>
      <c r="S4135" s="99">
        <v>0</v>
      </c>
      <c r="T4135" s="99">
        <v>0</v>
      </c>
      <c r="U4135" s="99">
        <v>0</v>
      </c>
      <c r="V4135" s="99">
        <v>0</v>
      </c>
      <c r="W4135" s="99">
        <v>0</v>
      </c>
      <c r="X4135" s="99">
        <v>0</v>
      </c>
      <c r="Y4135" s="99">
        <v>0</v>
      </c>
      <c r="Z4135" s="99">
        <v>0</v>
      </c>
      <c r="AA4135" s="99">
        <v>0</v>
      </c>
      <c r="AB4135" s="99">
        <v>0</v>
      </c>
      <c r="AC4135" s="99">
        <v>0</v>
      </c>
      <c r="AD4135" s="99">
        <v>0</v>
      </c>
    </row>
    <row r="4136" spans="4:30" hidden="1" outlineLevel="1" x14ac:dyDescent="0.2">
      <c r="D4136" s="86"/>
      <c r="F4136" s="91" t="s">
        <v>199</v>
      </c>
      <c r="G4136" s="86" t="s">
        <v>686</v>
      </c>
      <c r="H4136" s="92">
        <v>0</v>
      </c>
      <c r="I4136" s="99">
        <v>0</v>
      </c>
      <c r="J4136" s="99">
        <v>0</v>
      </c>
      <c r="K4136" s="99">
        <v>0</v>
      </c>
      <c r="L4136" s="99">
        <v>0</v>
      </c>
      <c r="M4136" s="99">
        <v>0</v>
      </c>
      <c r="N4136" s="99">
        <v>0</v>
      </c>
      <c r="O4136" s="99">
        <v>0</v>
      </c>
      <c r="P4136" s="99">
        <v>0</v>
      </c>
      <c r="Q4136" s="99">
        <v>0</v>
      </c>
      <c r="R4136" s="99">
        <v>0</v>
      </c>
      <c r="S4136" s="99">
        <v>0</v>
      </c>
      <c r="T4136" s="99">
        <v>0</v>
      </c>
      <c r="U4136" s="99">
        <v>0</v>
      </c>
      <c r="V4136" s="99">
        <v>0</v>
      </c>
      <c r="W4136" s="99">
        <v>0</v>
      </c>
      <c r="X4136" s="99">
        <v>0</v>
      </c>
      <c r="Y4136" s="99">
        <v>0</v>
      </c>
      <c r="Z4136" s="99">
        <v>0</v>
      </c>
      <c r="AA4136" s="99">
        <v>0</v>
      </c>
      <c r="AB4136" s="99">
        <v>0</v>
      </c>
      <c r="AC4136" s="99">
        <v>0</v>
      </c>
      <c r="AD4136" s="99">
        <v>0</v>
      </c>
    </row>
    <row r="4137" spans="4:30" hidden="1" outlineLevel="1" x14ac:dyDescent="0.2">
      <c r="D4137" s="86"/>
      <c r="F4137" s="91" t="s">
        <v>199</v>
      </c>
      <c r="G4137" s="86" t="s">
        <v>685</v>
      </c>
      <c r="H4137" s="92">
        <v>0</v>
      </c>
      <c r="I4137" s="99">
        <v>0</v>
      </c>
      <c r="J4137" s="99">
        <v>0</v>
      </c>
      <c r="K4137" s="99">
        <v>0</v>
      </c>
      <c r="L4137" s="99">
        <v>0</v>
      </c>
      <c r="M4137" s="99">
        <v>0</v>
      </c>
      <c r="N4137" s="99">
        <v>0</v>
      </c>
      <c r="O4137" s="99">
        <v>0</v>
      </c>
      <c r="P4137" s="99">
        <v>0</v>
      </c>
      <c r="Q4137" s="99">
        <v>0</v>
      </c>
      <c r="R4137" s="99">
        <v>0</v>
      </c>
      <c r="S4137" s="99">
        <v>0</v>
      </c>
      <c r="T4137" s="99">
        <v>0</v>
      </c>
      <c r="U4137" s="99">
        <v>0</v>
      </c>
      <c r="V4137" s="99">
        <v>0</v>
      </c>
      <c r="W4137" s="99">
        <v>0</v>
      </c>
      <c r="X4137" s="99">
        <v>0</v>
      </c>
      <c r="Y4137" s="99">
        <v>0</v>
      </c>
      <c r="Z4137" s="99">
        <v>0</v>
      </c>
      <c r="AA4137" s="99">
        <v>0</v>
      </c>
      <c r="AB4137" s="99">
        <v>0</v>
      </c>
      <c r="AC4137" s="99">
        <v>0</v>
      </c>
      <c r="AD4137" s="99">
        <v>0</v>
      </c>
    </row>
    <row r="4138" spans="4:30" hidden="1" outlineLevel="1" x14ac:dyDescent="0.2">
      <c r="D4138" s="86"/>
      <c r="F4138" s="91" t="s">
        <v>199</v>
      </c>
      <c r="G4138" s="86" t="s">
        <v>684</v>
      </c>
      <c r="H4138" s="92">
        <v>0</v>
      </c>
      <c r="I4138" s="99">
        <v>0</v>
      </c>
      <c r="J4138" s="99">
        <v>0</v>
      </c>
      <c r="K4138" s="99">
        <v>0</v>
      </c>
      <c r="L4138" s="99">
        <v>0</v>
      </c>
      <c r="M4138" s="99">
        <v>0</v>
      </c>
      <c r="N4138" s="99">
        <v>0</v>
      </c>
      <c r="O4138" s="99">
        <v>0</v>
      </c>
      <c r="P4138" s="99">
        <v>0</v>
      </c>
      <c r="Q4138" s="99">
        <v>0</v>
      </c>
      <c r="R4138" s="99">
        <v>0</v>
      </c>
      <c r="S4138" s="99">
        <v>0</v>
      </c>
      <c r="T4138" s="99">
        <v>0</v>
      </c>
      <c r="U4138" s="99">
        <v>0</v>
      </c>
      <c r="V4138" s="99">
        <v>0</v>
      </c>
      <c r="W4138" s="99">
        <v>0</v>
      </c>
      <c r="X4138" s="99">
        <v>0</v>
      </c>
      <c r="Y4138" s="99">
        <v>0</v>
      </c>
      <c r="Z4138" s="99">
        <v>0</v>
      </c>
      <c r="AA4138" s="99">
        <v>0</v>
      </c>
      <c r="AB4138" s="99">
        <v>0</v>
      </c>
      <c r="AC4138" s="99">
        <v>0</v>
      </c>
      <c r="AD4138" s="99">
        <v>0</v>
      </c>
    </row>
    <row r="4139" spans="4:30" hidden="1" outlineLevel="1" x14ac:dyDescent="0.2">
      <c r="D4139" s="86"/>
      <c r="F4139" s="91" t="s">
        <v>199</v>
      </c>
      <c r="G4139" s="86" t="s">
        <v>683</v>
      </c>
      <c r="H4139" s="92">
        <v>0</v>
      </c>
      <c r="I4139" s="99">
        <v>0</v>
      </c>
      <c r="J4139" s="99">
        <v>0</v>
      </c>
      <c r="K4139" s="99">
        <v>0</v>
      </c>
      <c r="L4139" s="99">
        <v>0</v>
      </c>
      <c r="M4139" s="99">
        <v>0</v>
      </c>
      <c r="N4139" s="99">
        <v>0</v>
      </c>
      <c r="O4139" s="99">
        <v>0</v>
      </c>
      <c r="P4139" s="99">
        <v>0</v>
      </c>
      <c r="Q4139" s="99">
        <v>0</v>
      </c>
      <c r="R4139" s="99">
        <v>0</v>
      </c>
      <c r="S4139" s="99">
        <v>0</v>
      </c>
      <c r="T4139" s="99">
        <v>0</v>
      </c>
      <c r="U4139" s="99">
        <v>0</v>
      </c>
      <c r="V4139" s="99">
        <v>0</v>
      </c>
      <c r="W4139" s="99">
        <v>0</v>
      </c>
      <c r="X4139" s="99">
        <v>0</v>
      </c>
      <c r="Y4139" s="99">
        <v>0</v>
      </c>
      <c r="Z4139" s="99">
        <v>0</v>
      </c>
      <c r="AA4139" s="99">
        <v>0</v>
      </c>
      <c r="AB4139" s="99">
        <v>0</v>
      </c>
      <c r="AC4139" s="99">
        <v>0</v>
      </c>
      <c r="AD4139" s="99">
        <v>0</v>
      </c>
    </row>
    <row r="4140" spans="4:30" hidden="1" outlineLevel="1" x14ac:dyDescent="0.2">
      <c r="D4140" s="86"/>
      <c r="F4140" s="91" t="s">
        <v>199</v>
      </c>
      <c r="G4140" s="86" t="s">
        <v>682</v>
      </c>
      <c r="H4140" s="92">
        <v>-120147.99999999997</v>
      </c>
      <c r="I4140" s="99">
        <v>-45082.78425821472</v>
      </c>
      <c r="J4140" s="99">
        <v>-2921.6557356300573</v>
      </c>
      <c r="K4140" s="99">
        <v>-9802.4717114211617</v>
      </c>
      <c r="L4140" s="99">
        <v>-311.5448048877268</v>
      </c>
      <c r="M4140" s="99">
        <v>-28.720788986464893</v>
      </c>
      <c r="N4140" s="99">
        <v>-10142.737305295354</v>
      </c>
      <c r="O4140" s="99">
        <v>-8937.0502357275127</v>
      </c>
      <c r="P4140" s="99">
        <v>-1656.7571499698179</v>
      </c>
      <c r="Q4140" s="99">
        <v>-752.78804271141894</v>
      </c>
      <c r="R4140" s="99">
        <v>-34.879785199377594</v>
      </c>
      <c r="S4140" s="99">
        <v>-11381.475213608128</v>
      </c>
      <c r="T4140" s="99">
        <v>-342.48470070938168</v>
      </c>
      <c r="U4140" s="99">
        <v>-6013.5182751088751</v>
      </c>
      <c r="V4140" s="99">
        <v>-34142.260080378619</v>
      </c>
      <c r="W4140" s="99">
        <v>-6477.5858253296001</v>
      </c>
      <c r="X4140" s="99">
        <v>-46975.848881526479</v>
      </c>
      <c r="Y4140" s="99">
        <v>-2421.3163025605245</v>
      </c>
      <c r="Z4140" s="99">
        <v>-39.41516945345613</v>
      </c>
      <c r="AA4140" s="99">
        <v>-2460.7314720139807</v>
      </c>
      <c r="AB4140" s="99">
        <v>-43.964450953912511</v>
      </c>
      <c r="AC4140" s="99">
        <v>-950.67237990605724</v>
      </c>
      <c r="AD4140" s="99">
        <v>-188.13030285129346</v>
      </c>
    </row>
    <row r="4141" spans="4:30" hidden="1" outlineLevel="1" x14ac:dyDescent="0.2">
      <c r="D4141" s="86"/>
      <c r="F4141" s="91" t="s">
        <v>199</v>
      </c>
      <c r="G4141" s="86" t="s">
        <v>681</v>
      </c>
      <c r="H4141" s="92">
        <v>0</v>
      </c>
      <c r="I4141" s="99">
        <v>0</v>
      </c>
      <c r="J4141" s="99">
        <v>0</v>
      </c>
      <c r="K4141" s="99">
        <v>0</v>
      </c>
      <c r="L4141" s="99">
        <v>0</v>
      </c>
      <c r="M4141" s="99">
        <v>0</v>
      </c>
      <c r="N4141" s="99">
        <v>0</v>
      </c>
      <c r="O4141" s="99">
        <v>0</v>
      </c>
      <c r="P4141" s="99">
        <v>0</v>
      </c>
      <c r="Q4141" s="99">
        <v>0</v>
      </c>
      <c r="R4141" s="99">
        <v>0</v>
      </c>
      <c r="S4141" s="99">
        <v>0</v>
      </c>
      <c r="T4141" s="99">
        <v>0</v>
      </c>
      <c r="U4141" s="99">
        <v>0</v>
      </c>
      <c r="V4141" s="99">
        <v>0</v>
      </c>
      <c r="W4141" s="99">
        <v>0</v>
      </c>
      <c r="X4141" s="99">
        <v>0</v>
      </c>
      <c r="Y4141" s="99">
        <v>0</v>
      </c>
      <c r="Z4141" s="99">
        <v>0</v>
      </c>
      <c r="AA4141" s="99">
        <v>0</v>
      </c>
      <c r="AB4141" s="99">
        <v>0</v>
      </c>
      <c r="AC4141" s="99">
        <v>0</v>
      </c>
      <c r="AD4141" s="99">
        <v>0</v>
      </c>
    </row>
    <row r="4142" spans="4:30" collapsed="1" x14ac:dyDescent="0.2">
      <c r="D4142" s="86" t="s">
        <v>234</v>
      </c>
      <c r="E4142" s="104">
        <v>-120148</v>
      </c>
      <c r="F4142" s="102" t="s">
        <v>199</v>
      </c>
      <c r="G4142" s="86" t="s">
        <v>679</v>
      </c>
      <c r="H4142" s="92">
        <v>-120147.99999999997</v>
      </c>
      <c r="I4142" s="99">
        <v>-45082.78425821472</v>
      </c>
      <c r="J4142" s="99">
        <v>-2921.6557356300573</v>
      </c>
      <c r="K4142" s="99">
        <v>-9802.4717114211617</v>
      </c>
      <c r="L4142" s="99">
        <v>-311.5448048877268</v>
      </c>
      <c r="M4142" s="99">
        <v>-28.720788986464893</v>
      </c>
      <c r="N4142" s="99">
        <v>-10142.737305295354</v>
      </c>
      <c r="O4142" s="99">
        <v>-8937.0502357275127</v>
      </c>
      <c r="P4142" s="99">
        <v>-1656.7571499698179</v>
      </c>
      <c r="Q4142" s="99">
        <v>-752.78804271141894</v>
      </c>
      <c r="R4142" s="99">
        <v>-34.879785199377594</v>
      </c>
      <c r="S4142" s="99">
        <v>-11381.475213608128</v>
      </c>
      <c r="T4142" s="99">
        <v>-342.48470070938168</v>
      </c>
      <c r="U4142" s="99">
        <v>-6013.5182751088751</v>
      </c>
      <c r="V4142" s="99">
        <v>-34142.260080378619</v>
      </c>
      <c r="W4142" s="99">
        <v>-6477.5858253296001</v>
      </c>
      <c r="X4142" s="99">
        <v>-46975.848881526479</v>
      </c>
      <c r="Y4142" s="99">
        <v>-2421.3163025605245</v>
      </c>
      <c r="Z4142" s="99">
        <v>-39.41516945345613</v>
      </c>
      <c r="AA4142" s="99">
        <v>-2460.7314720139807</v>
      </c>
      <c r="AB4142" s="99">
        <v>-43.964450953912511</v>
      </c>
      <c r="AC4142" s="99">
        <v>-950.67237990605724</v>
      </c>
      <c r="AD4142" s="99">
        <v>-188.13030285129346</v>
      </c>
    </row>
    <row r="4143" spans="4:30" hidden="1" outlineLevel="1" x14ac:dyDescent="0.2">
      <c r="D4143" s="86"/>
      <c r="F4143" s="91" t="s">
        <v>199</v>
      </c>
      <c r="G4143" s="86" t="s">
        <v>687</v>
      </c>
      <c r="H4143" s="92">
        <v>0</v>
      </c>
      <c r="I4143" s="99">
        <v>0</v>
      </c>
      <c r="J4143" s="99">
        <v>0</v>
      </c>
      <c r="K4143" s="99">
        <v>0</v>
      </c>
      <c r="L4143" s="99">
        <v>0</v>
      </c>
      <c r="M4143" s="99">
        <v>0</v>
      </c>
      <c r="N4143" s="99">
        <v>0</v>
      </c>
      <c r="O4143" s="99">
        <v>0</v>
      </c>
      <c r="P4143" s="99">
        <v>0</v>
      </c>
      <c r="Q4143" s="99">
        <v>0</v>
      </c>
      <c r="R4143" s="99">
        <v>0</v>
      </c>
      <c r="S4143" s="99">
        <v>0</v>
      </c>
      <c r="T4143" s="99">
        <v>0</v>
      </c>
      <c r="U4143" s="99">
        <v>0</v>
      </c>
      <c r="V4143" s="99">
        <v>0</v>
      </c>
      <c r="W4143" s="99">
        <v>0</v>
      </c>
      <c r="X4143" s="99">
        <v>0</v>
      </c>
      <c r="Y4143" s="99">
        <v>0</v>
      </c>
      <c r="Z4143" s="99">
        <v>0</v>
      </c>
      <c r="AA4143" s="99">
        <v>0</v>
      </c>
      <c r="AB4143" s="99">
        <v>0</v>
      </c>
      <c r="AC4143" s="99">
        <v>0</v>
      </c>
      <c r="AD4143" s="99">
        <v>0</v>
      </c>
    </row>
    <row r="4144" spans="4:30" hidden="1" outlineLevel="1" x14ac:dyDescent="0.2">
      <c r="D4144" s="86"/>
      <c r="F4144" s="91" t="s">
        <v>199</v>
      </c>
      <c r="G4144" s="86" t="s">
        <v>686</v>
      </c>
      <c r="H4144" s="92">
        <v>0</v>
      </c>
      <c r="I4144" s="99">
        <v>0</v>
      </c>
      <c r="J4144" s="99">
        <v>0</v>
      </c>
      <c r="K4144" s="99">
        <v>0</v>
      </c>
      <c r="L4144" s="99">
        <v>0</v>
      </c>
      <c r="M4144" s="99">
        <v>0</v>
      </c>
      <c r="N4144" s="99">
        <v>0</v>
      </c>
      <c r="O4144" s="99">
        <v>0</v>
      </c>
      <c r="P4144" s="99">
        <v>0</v>
      </c>
      <c r="Q4144" s="99">
        <v>0</v>
      </c>
      <c r="R4144" s="99">
        <v>0</v>
      </c>
      <c r="S4144" s="99">
        <v>0</v>
      </c>
      <c r="T4144" s="99">
        <v>0</v>
      </c>
      <c r="U4144" s="99">
        <v>0</v>
      </c>
      <c r="V4144" s="99">
        <v>0</v>
      </c>
      <c r="W4144" s="99">
        <v>0</v>
      </c>
      <c r="X4144" s="99">
        <v>0</v>
      </c>
      <c r="Y4144" s="99">
        <v>0</v>
      </c>
      <c r="Z4144" s="99">
        <v>0</v>
      </c>
      <c r="AA4144" s="99">
        <v>0</v>
      </c>
      <c r="AB4144" s="99">
        <v>0</v>
      </c>
      <c r="AC4144" s="99">
        <v>0</v>
      </c>
      <c r="AD4144" s="99">
        <v>0</v>
      </c>
    </row>
    <row r="4145" spans="4:30" hidden="1" outlineLevel="1" x14ac:dyDescent="0.2">
      <c r="D4145" s="86"/>
      <c r="F4145" s="91" t="s">
        <v>199</v>
      </c>
      <c r="G4145" s="86" t="s">
        <v>685</v>
      </c>
      <c r="H4145" s="92">
        <v>0</v>
      </c>
      <c r="I4145" s="99">
        <v>0</v>
      </c>
      <c r="J4145" s="99">
        <v>0</v>
      </c>
      <c r="K4145" s="99">
        <v>0</v>
      </c>
      <c r="L4145" s="99">
        <v>0</v>
      </c>
      <c r="M4145" s="99">
        <v>0</v>
      </c>
      <c r="N4145" s="99">
        <v>0</v>
      </c>
      <c r="O4145" s="99">
        <v>0</v>
      </c>
      <c r="P4145" s="99">
        <v>0</v>
      </c>
      <c r="Q4145" s="99">
        <v>0</v>
      </c>
      <c r="R4145" s="99">
        <v>0</v>
      </c>
      <c r="S4145" s="99">
        <v>0</v>
      </c>
      <c r="T4145" s="99">
        <v>0</v>
      </c>
      <c r="U4145" s="99">
        <v>0</v>
      </c>
      <c r="V4145" s="99">
        <v>0</v>
      </c>
      <c r="W4145" s="99">
        <v>0</v>
      </c>
      <c r="X4145" s="99">
        <v>0</v>
      </c>
      <c r="Y4145" s="99">
        <v>0</v>
      </c>
      <c r="Z4145" s="99">
        <v>0</v>
      </c>
      <c r="AA4145" s="99">
        <v>0</v>
      </c>
      <c r="AB4145" s="99">
        <v>0</v>
      </c>
      <c r="AC4145" s="99">
        <v>0</v>
      </c>
      <c r="AD4145" s="99">
        <v>0</v>
      </c>
    </row>
    <row r="4146" spans="4:30" hidden="1" outlineLevel="1" x14ac:dyDescent="0.2">
      <c r="D4146" s="86"/>
      <c r="F4146" s="91" t="s">
        <v>199</v>
      </c>
      <c r="G4146" s="86" t="s">
        <v>684</v>
      </c>
      <c r="H4146" s="92">
        <v>0</v>
      </c>
      <c r="I4146" s="99">
        <v>0</v>
      </c>
      <c r="J4146" s="99">
        <v>0</v>
      </c>
      <c r="K4146" s="99">
        <v>0</v>
      </c>
      <c r="L4146" s="99">
        <v>0</v>
      </c>
      <c r="M4146" s="99">
        <v>0</v>
      </c>
      <c r="N4146" s="99">
        <v>0</v>
      </c>
      <c r="O4146" s="99">
        <v>0</v>
      </c>
      <c r="P4146" s="99">
        <v>0</v>
      </c>
      <c r="Q4146" s="99">
        <v>0</v>
      </c>
      <c r="R4146" s="99">
        <v>0</v>
      </c>
      <c r="S4146" s="99">
        <v>0</v>
      </c>
      <c r="T4146" s="99">
        <v>0</v>
      </c>
      <c r="U4146" s="99">
        <v>0</v>
      </c>
      <c r="V4146" s="99">
        <v>0</v>
      </c>
      <c r="W4146" s="99">
        <v>0</v>
      </c>
      <c r="X4146" s="99">
        <v>0</v>
      </c>
      <c r="Y4146" s="99">
        <v>0</v>
      </c>
      <c r="Z4146" s="99">
        <v>0</v>
      </c>
      <c r="AA4146" s="99">
        <v>0</v>
      </c>
      <c r="AB4146" s="99">
        <v>0</v>
      </c>
      <c r="AC4146" s="99">
        <v>0</v>
      </c>
      <c r="AD4146" s="99">
        <v>0</v>
      </c>
    </row>
    <row r="4147" spans="4:30" hidden="1" outlineLevel="1" x14ac:dyDescent="0.2">
      <c r="D4147" s="86"/>
      <c r="F4147" s="91" t="s">
        <v>199</v>
      </c>
      <c r="G4147" s="86" t="s">
        <v>683</v>
      </c>
      <c r="H4147" s="92">
        <v>0</v>
      </c>
      <c r="I4147" s="99">
        <v>0</v>
      </c>
      <c r="J4147" s="99">
        <v>0</v>
      </c>
      <c r="K4147" s="99">
        <v>0</v>
      </c>
      <c r="L4147" s="99">
        <v>0</v>
      </c>
      <c r="M4147" s="99">
        <v>0</v>
      </c>
      <c r="N4147" s="99">
        <v>0</v>
      </c>
      <c r="O4147" s="99">
        <v>0</v>
      </c>
      <c r="P4147" s="99">
        <v>0</v>
      </c>
      <c r="Q4147" s="99">
        <v>0</v>
      </c>
      <c r="R4147" s="99">
        <v>0</v>
      </c>
      <c r="S4147" s="99">
        <v>0</v>
      </c>
      <c r="T4147" s="99">
        <v>0</v>
      </c>
      <c r="U4147" s="99">
        <v>0</v>
      </c>
      <c r="V4147" s="99">
        <v>0</v>
      </c>
      <c r="W4147" s="99">
        <v>0</v>
      </c>
      <c r="X4147" s="99">
        <v>0</v>
      </c>
      <c r="Y4147" s="99">
        <v>0</v>
      </c>
      <c r="Z4147" s="99">
        <v>0</v>
      </c>
      <c r="AA4147" s="99">
        <v>0</v>
      </c>
      <c r="AB4147" s="99">
        <v>0</v>
      </c>
      <c r="AC4147" s="99">
        <v>0</v>
      </c>
      <c r="AD4147" s="99">
        <v>0</v>
      </c>
    </row>
    <row r="4148" spans="4:30" hidden="1" outlineLevel="1" x14ac:dyDescent="0.2">
      <c r="D4148" s="86"/>
      <c r="F4148" s="91" t="s">
        <v>199</v>
      </c>
      <c r="G4148" s="86" t="s">
        <v>682</v>
      </c>
      <c r="H4148" s="92">
        <v>4460</v>
      </c>
      <c r="I4148" s="99">
        <v>1673.5128157908384</v>
      </c>
      <c r="J4148" s="99">
        <v>108.45444435954037</v>
      </c>
      <c r="K4148" s="99">
        <v>363.8764176926656</v>
      </c>
      <c r="L4148" s="99">
        <v>11.564818638672817</v>
      </c>
      <c r="M4148" s="99">
        <v>1.0661410833275078</v>
      </c>
      <c r="N4148" s="99">
        <v>376.50737741466594</v>
      </c>
      <c r="O4148" s="99">
        <v>331.7512072722368</v>
      </c>
      <c r="P4148" s="99">
        <v>61.500290382406597</v>
      </c>
      <c r="Q4148" s="99">
        <v>27.944157792829913</v>
      </c>
      <c r="R4148" s="99">
        <v>1.2947684687986822</v>
      </c>
      <c r="S4148" s="99">
        <v>422.49042391627199</v>
      </c>
      <c r="T4148" s="99">
        <v>12.713334929951746</v>
      </c>
      <c r="U4148" s="99">
        <v>223.22711578208194</v>
      </c>
      <c r="V4148" s="99">
        <v>1267.3908842301882</v>
      </c>
      <c r="W4148" s="99">
        <v>240.45371359465008</v>
      </c>
      <c r="X4148" s="99">
        <v>1743.785048536872</v>
      </c>
      <c r="Y4148" s="99">
        <v>89.881402182474432</v>
      </c>
      <c r="Z4148" s="99">
        <v>1.4631259426908008</v>
      </c>
      <c r="AA4148" s="99">
        <v>91.344528125165226</v>
      </c>
      <c r="AB4148" s="99">
        <v>1.6319992946570048</v>
      </c>
      <c r="AC4148" s="99">
        <v>35.289799367288808</v>
      </c>
      <c r="AD4148" s="99">
        <v>6.9835631946996113</v>
      </c>
    </row>
    <row r="4149" spans="4:30" hidden="1" outlineLevel="1" x14ac:dyDescent="0.2">
      <c r="D4149" s="86"/>
      <c r="F4149" s="91" t="s">
        <v>199</v>
      </c>
      <c r="G4149" s="86" t="s">
        <v>681</v>
      </c>
      <c r="H4149" s="92">
        <v>0</v>
      </c>
      <c r="I4149" s="99">
        <v>0</v>
      </c>
      <c r="J4149" s="99">
        <v>0</v>
      </c>
      <c r="K4149" s="99">
        <v>0</v>
      </c>
      <c r="L4149" s="99">
        <v>0</v>
      </c>
      <c r="M4149" s="99">
        <v>0</v>
      </c>
      <c r="N4149" s="99">
        <v>0</v>
      </c>
      <c r="O4149" s="99">
        <v>0</v>
      </c>
      <c r="P4149" s="99">
        <v>0</v>
      </c>
      <c r="Q4149" s="99">
        <v>0</v>
      </c>
      <c r="R4149" s="99">
        <v>0</v>
      </c>
      <c r="S4149" s="99">
        <v>0</v>
      </c>
      <c r="T4149" s="99">
        <v>0</v>
      </c>
      <c r="U4149" s="99">
        <v>0</v>
      </c>
      <c r="V4149" s="99">
        <v>0</v>
      </c>
      <c r="W4149" s="99">
        <v>0</v>
      </c>
      <c r="X4149" s="99">
        <v>0</v>
      </c>
      <c r="Y4149" s="99">
        <v>0</v>
      </c>
      <c r="Z4149" s="99">
        <v>0</v>
      </c>
      <c r="AA4149" s="99">
        <v>0</v>
      </c>
      <c r="AB4149" s="99">
        <v>0</v>
      </c>
      <c r="AC4149" s="99">
        <v>0</v>
      </c>
      <c r="AD4149" s="99">
        <v>0</v>
      </c>
    </row>
    <row r="4150" spans="4:30" collapsed="1" x14ac:dyDescent="0.2">
      <c r="D4150" s="86" t="s">
        <v>233</v>
      </c>
      <c r="E4150" s="104">
        <v>4460</v>
      </c>
      <c r="F4150" s="102" t="s">
        <v>199</v>
      </c>
      <c r="G4150" s="86" t="s">
        <v>679</v>
      </c>
      <c r="H4150" s="92">
        <v>4460</v>
      </c>
      <c r="I4150" s="99">
        <v>1673.5128157908384</v>
      </c>
      <c r="J4150" s="99">
        <v>108.45444435954037</v>
      </c>
      <c r="K4150" s="99">
        <v>363.8764176926656</v>
      </c>
      <c r="L4150" s="99">
        <v>11.564818638672817</v>
      </c>
      <c r="M4150" s="99">
        <v>1.0661410833275078</v>
      </c>
      <c r="N4150" s="99">
        <v>376.50737741466594</v>
      </c>
      <c r="O4150" s="99">
        <v>331.7512072722368</v>
      </c>
      <c r="P4150" s="99">
        <v>61.500290382406597</v>
      </c>
      <c r="Q4150" s="99">
        <v>27.944157792829913</v>
      </c>
      <c r="R4150" s="99">
        <v>1.2947684687986822</v>
      </c>
      <c r="S4150" s="99">
        <v>422.49042391627199</v>
      </c>
      <c r="T4150" s="99">
        <v>12.713334929951746</v>
      </c>
      <c r="U4150" s="99">
        <v>223.22711578208194</v>
      </c>
      <c r="V4150" s="99">
        <v>1267.3908842301882</v>
      </c>
      <c r="W4150" s="99">
        <v>240.45371359465008</v>
      </c>
      <c r="X4150" s="99">
        <v>1743.785048536872</v>
      </c>
      <c r="Y4150" s="99">
        <v>89.881402182474432</v>
      </c>
      <c r="Z4150" s="99">
        <v>1.4631259426908008</v>
      </c>
      <c r="AA4150" s="99">
        <v>91.344528125165226</v>
      </c>
      <c r="AB4150" s="99">
        <v>1.6319992946570048</v>
      </c>
      <c r="AC4150" s="99">
        <v>35.289799367288808</v>
      </c>
      <c r="AD4150" s="99">
        <v>6.9835631946996113</v>
      </c>
    </row>
    <row r="4151" spans="4:30" hidden="1" outlineLevel="1" x14ac:dyDescent="0.2">
      <c r="D4151" s="86"/>
      <c r="F4151" s="91" t="s">
        <v>199</v>
      </c>
      <c r="G4151" s="86" t="s">
        <v>687</v>
      </c>
      <c r="H4151" s="92">
        <v>0</v>
      </c>
      <c r="I4151" s="99">
        <v>0</v>
      </c>
      <c r="J4151" s="99">
        <v>0</v>
      </c>
      <c r="K4151" s="99">
        <v>0</v>
      </c>
      <c r="L4151" s="99">
        <v>0</v>
      </c>
      <c r="M4151" s="99">
        <v>0</v>
      </c>
      <c r="N4151" s="99">
        <v>0</v>
      </c>
      <c r="O4151" s="99">
        <v>0</v>
      </c>
      <c r="P4151" s="99">
        <v>0</v>
      </c>
      <c r="Q4151" s="99">
        <v>0</v>
      </c>
      <c r="R4151" s="99">
        <v>0</v>
      </c>
      <c r="S4151" s="99">
        <v>0</v>
      </c>
      <c r="T4151" s="99">
        <v>0</v>
      </c>
      <c r="U4151" s="99">
        <v>0</v>
      </c>
      <c r="V4151" s="99">
        <v>0</v>
      </c>
      <c r="W4151" s="99">
        <v>0</v>
      </c>
      <c r="X4151" s="99">
        <v>0</v>
      </c>
      <c r="Y4151" s="99">
        <v>0</v>
      </c>
      <c r="Z4151" s="99">
        <v>0</v>
      </c>
      <c r="AA4151" s="99">
        <v>0</v>
      </c>
      <c r="AB4151" s="99">
        <v>0</v>
      </c>
      <c r="AC4151" s="99">
        <v>0</v>
      </c>
      <c r="AD4151" s="99">
        <v>0</v>
      </c>
    </row>
    <row r="4152" spans="4:30" hidden="1" outlineLevel="1" x14ac:dyDescent="0.2">
      <c r="D4152" s="86"/>
      <c r="F4152" s="91" t="s">
        <v>199</v>
      </c>
      <c r="G4152" s="86" t="s">
        <v>686</v>
      </c>
      <c r="H4152" s="92">
        <v>0</v>
      </c>
      <c r="I4152" s="99">
        <v>0</v>
      </c>
      <c r="J4152" s="99">
        <v>0</v>
      </c>
      <c r="K4152" s="99">
        <v>0</v>
      </c>
      <c r="L4152" s="99">
        <v>0</v>
      </c>
      <c r="M4152" s="99">
        <v>0</v>
      </c>
      <c r="N4152" s="99">
        <v>0</v>
      </c>
      <c r="O4152" s="99">
        <v>0</v>
      </c>
      <c r="P4152" s="99">
        <v>0</v>
      </c>
      <c r="Q4152" s="99">
        <v>0</v>
      </c>
      <c r="R4152" s="99">
        <v>0</v>
      </c>
      <c r="S4152" s="99">
        <v>0</v>
      </c>
      <c r="T4152" s="99">
        <v>0</v>
      </c>
      <c r="U4152" s="99">
        <v>0</v>
      </c>
      <c r="V4152" s="99">
        <v>0</v>
      </c>
      <c r="W4152" s="99">
        <v>0</v>
      </c>
      <c r="X4152" s="99">
        <v>0</v>
      </c>
      <c r="Y4152" s="99">
        <v>0</v>
      </c>
      <c r="Z4152" s="99">
        <v>0</v>
      </c>
      <c r="AA4152" s="99">
        <v>0</v>
      </c>
      <c r="AB4152" s="99">
        <v>0</v>
      </c>
      <c r="AC4152" s="99">
        <v>0</v>
      </c>
      <c r="AD4152" s="99">
        <v>0</v>
      </c>
    </row>
    <row r="4153" spans="4:30" hidden="1" outlineLevel="1" x14ac:dyDescent="0.2">
      <c r="D4153" s="86"/>
      <c r="F4153" s="91" t="s">
        <v>199</v>
      </c>
      <c r="G4153" s="86" t="s">
        <v>685</v>
      </c>
      <c r="H4153" s="92">
        <v>0</v>
      </c>
      <c r="I4153" s="99">
        <v>0</v>
      </c>
      <c r="J4153" s="99">
        <v>0</v>
      </c>
      <c r="K4153" s="99">
        <v>0</v>
      </c>
      <c r="L4153" s="99">
        <v>0</v>
      </c>
      <c r="M4153" s="99">
        <v>0</v>
      </c>
      <c r="N4153" s="99">
        <v>0</v>
      </c>
      <c r="O4153" s="99">
        <v>0</v>
      </c>
      <c r="P4153" s="99">
        <v>0</v>
      </c>
      <c r="Q4153" s="99">
        <v>0</v>
      </c>
      <c r="R4153" s="99">
        <v>0</v>
      </c>
      <c r="S4153" s="99">
        <v>0</v>
      </c>
      <c r="T4153" s="99">
        <v>0</v>
      </c>
      <c r="U4153" s="99">
        <v>0</v>
      </c>
      <c r="V4153" s="99">
        <v>0</v>
      </c>
      <c r="W4153" s="99">
        <v>0</v>
      </c>
      <c r="X4153" s="99">
        <v>0</v>
      </c>
      <c r="Y4153" s="99">
        <v>0</v>
      </c>
      <c r="Z4153" s="99">
        <v>0</v>
      </c>
      <c r="AA4153" s="99">
        <v>0</v>
      </c>
      <c r="AB4153" s="99">
        <v>0</v>
      </c>
      <c r="AC4153" s="99">
        <v>0</v>
      </c>
      <c r="AD4153" s="99">
        <v>0</v>
      </c>
    </row>
    <row r="4154" spans="4:30" hidden="1" outlineLevel="1" x14ac:dyDescent="0.2">
      <c r="D4154" s="86"/>
      <c r="F4154" s="91" t="s">
        <v>199</v>
      </c>
      <c r="G4154" s="86" t="s">
        <v>684</v>
      </c>
      <c r="H4154" s="92">
        <v>0</v>
      </c>
      <c r="I4154" s="99">
        <v>0</v>
      </c>
      <c r="J4154" s="99">
        <v>0</v>
      </c>
      <c r="K4154" s="99">
        <v>0</v>
      </c>
      <c r="L4154" s="99">
        <v>0</v>
      </c>
      <c r="M4154" s="99">
        <v>0</v>
      </c>
      <c r="N4154" s="99">
        <v>0</v>
      </c>
      <c r="O4154" s="99">
        <v>0</v>
      </c>
      <c r="P4154" s="99">
        <v>0</v>
      </c>
      <c r="Q4154" s="99">
        <v>0</v>
      </c>
      <c r="R4154" s="99">
        <v>0</v>
      </c>
      <c r="S4154" s="99">
        <v>0</v>
      </c>
      <c r="T4154" s="99">
        <v>0</v>
      </c>
      <c r="U4154" s="99">
        <v>0</v>
      </c>
      <c r="V4154" s="99">
        <v>0</v>
      </c>
      <c r="W4154" s="99">
        <v>0</v>
      </c>
      <c r="X4154" s="99">
        <v>0</v>
      </c>
      <c r="Y4154" s="99">
        <v>0</v>
      </c>
      <c r="Z4154" s="99">
        <v>0</v>
      </c>
      <c r="AA4154" s="99">
        <v>0</v>
      </c>
      <c r="AB4154" s="99">
        <v>0</v>
      </c>
      <c r="AC4154" s="99">
        <v>0</v>
      </c>
      <c r="AD4154" s="99">
        <v>0</v>
      </c>
    </row>
    <row r="4155" spans="4:30" hidden="1" outlineLevel="1" x14ac:dyDescent="0.2">
      <c r="D4155" s="86"/>
      <c r="F4155" s="91" t="s">
        <v>199</v>
      </c>
      <c r="G4155" s="86" t="s">
        <v>683</v>
      </c>
      <c r="H4155" s="92">
        <v>0</v>
      </c>
      <c r="I4155" s="99">
        <v>0</v>
      </c>
      <c r="J4155" s="99">
        <v>0</v>
      </c>
      <c r="K4155" s="99">
        <v>0</v>
      </c>
      <c r="L4155" s="99">
        <v>0</v>
      </c>
      <c r="M4155" s="99">
        <v>0</v>
      </c>
      <c r="N4155" s="99">
        <v>0</v>
      </c>
      <c r="O4155" s="99">
        <v>0</v>
      </c>
      <c r="P4155" s="99">
        <v>0</v>
      </c>
      <c r="Q4155" s="99">
        <v>0</v>
      </c>
      <c r="R4155" s="99">
        <v>0</v>
      </c>
      <c r="S4155" s="99">
        <v>0</v>
      </c>
      <c r="T4155" s="99">
        <v>0</v>
      </c>
      <c r="U4155" s="99">
        <v>0</v>
      </c>
      <c r="V4155" s="99">
        <v>0</v>
      </c>
      <c r="W4155" s="99">
        <v>0</v>
      </c>
      <c r="X4155" s="99">
        <v>0</v>
      </c>
      <c r="Y4155" s="99">
        <v>0</v>
      </c>
      <c r="Z4155" s="99">
        <v>0</v>
      </c>
      <c r="AA4155" s="99">
        <v>0</v>
      </c>
      <c r="AB4155" s="99">
        <v>0</v>
      </c>
      <c r="AC4155" s="99">
        <v>0</v>
      </c>
      <c r="AD4155" s="99">
        <v>0</v>
      </c>
    </row>
    <row r="4156" spans="4:30" hidden="1" outlineLevel="1" x14ac:dyDescent="0.2">
      <c r="D4156" s="86"/>
      <c r="F4156" s="91" t="s">
        <v>199</v>
      </c>
      <c r="G4156" s="86" t="s">
        <v>682</v>
      </c>
      <c r="H4156" s="92">
        <v>-409.99999999999989</v>
      </c>
      <c r="I4156" s="99">
        <v>-153.84310638435957</v>
      </c>
      <c r="J4156" s="99">
        <v>-9.9700273962806172</v>
      </c>
      <c r="K4156" s="99">
        <v>-33.450522702688986</v>
      </c>
      <c r="L4156" s="99">
        <v>-1.0631335519856175</v>
      </c>
      <c r="M4156" s="99">
        <v>-9.8008485238627402E-2</v>
      </c>
      <c r="N4156" s="99">
        <v>-34.61166473991323</v>
      </c>
      <c r="O4156" s="99">
        <v>-30.497308291842398</v>
      </c>
      <c r="P4156" s="99">
        <v>-5.6536141382929825</v>
      </c>
      <c r="Q4156" s="99">
        <v>-2.5688575549462476</v>
      </c>
      <c r="R4156" s="99">
        <v>-0.11902580094337663</v>
      </c>
      <c r="S4156" s="99">
        <v>-38.838805786025006</v>
      </c>
      <c r="T4156" s="99">
        <v>-1.1687146460269542</v>
      </c>
      <c r="U4156" s="99">
        <v>-20.52087835664879</v>
      </c>
      <c r="V4156" s="99">
        <v>-116.50902747407559</v>
      </c>
      <c r="W4156" s="99">
        <v>-22.104489366324334</v>
      </c>
      <c r="X4156" s="99">
        <v>-160.30310984307567</v>
      </c>
      <c r="Y4156" s="99">
        <v>-8.2626401109449592</v>
      </c>
      <c r="Z4156" s="99">
        <v>-0.13450260908144132</v>
      </c>
      <c r="AA4156" s="99">
        <v>-8.3971427200263999</v>
      </c>
      <c r="AB4156" s="99">
        <v>-0.15002684098864841</v>
      </c>
      <c r="AC4156" s="99">
        <v>-3.2441295382485222</v>
      </c>
      <c r="AD4156" s="99">
        <v>-0.64198675108225123</v>
      </c>
    </row>
    <row r="4157" spans="4:30" hidden="1" outlineLevel="1" x14ac:dyDescent="0.2">
      <c r="D4157" s="86"/>
      <c r="F4157" s="91" t="s">
        <v>199</v>
      </c>
      <c r="G4157" s="86" t="s">
        <v>681</v>
      </c>
      <c r="H4157" s="92">
        <v>0</v>
      </c>
      <c r="I4157" s="99">
        <v>0</v>
      </c>
      <c r="J4157" s="99">
        <v>0</v>
      </c>
      <c r="K4157" s="99">
        <v>0</v>
      </c>
      <c r="L4157" s="99">
        <v>0</v>
      </c>
      <c r="M4157" s="99">
        <v>0</v>
      </c>
      <c r="N4157" s="99">
        <v>0</v>
      </c>
      <c r="O4157" s="99">
        <v>0</v>
      </c>
      <c r="P4157" s="99">
        <v>0</v>
      </c>
      <c r="Q4157" s="99">
        <v>0</v>
      </c>
      <c r="R4157" s="99">
        <v>0</v>
      </c>
      <c r="S4157" s="99">
        <v>0</v>
      </c>
      <c r="T4157" s="99">
        <v>0</v>
      </c>
      <c r="U4157" s="99">
        <v>0</v>
      </c>
      <c r="V4157" s="99">
        <v>0</v>
      </c>
      <c r="W4157" s="99">
        <v>0</v>
      </c>
      <c r="X4157" s="99">
        <v>0</v>
      </c>
      <c r="Y4157" s="99">
        <v>0</v>
      </c>
      <c r="Z4157" s="99">
        <v>0</v>
      </c>
      <c r="AA4157" s="99">
        <v>0</v>
      </c>
      <c r="AB4157" s="99">
        <v>0</v>
      </c>
      <c r="AC4157" s="99">
        <v>0</v>
      </c>
      <c r="AD4157" s="99">
        <v>0</v>
      </c>
    </row>
    <row r="4158" spans="4:30" collapsed="1" x14ac:dyDescent="0.2">
      <c r="D4158" s="86" t="s">
        <v>232</v>
      </c>
      <c r="E4158" s="104">
        <v>-410</v>
      </c>
      <c r="F4158" s="102" t="s">
        <v>199</v>
      </c>
      <c r="G4158" s="86" t="s">
        <v>679</v>
      </c>
      <c r="H4158" s="92">
        <v>-409.99999999999989</v>
      </c>
      <c r="I4158" s="99">
        <v>-153.84310638435957</v>
      </c>
      <c r="J4158" s="99">
        <v>-9.9700273962806172</v>
      </c>
      <c r="K4158" s="99">
        <v>-33.450522702688986</v>
      </c>
      <c r="L4158" s="99">
        <v>-1.0631335519856175</v>
      </c>
      <c r="M4158" s="99">
        <v>-9.8008485238627402E-2</v>
      </c>
      <c r="N4158" s="99">
        <v>-34.61166473991323</v>
      </c>
      <c r="O4158" s="99">
        <v>-30.497308291842398</v>
      </c>
      <c r="P4158" s="99">
        <v>-5.6536141382929825</v>
      </c>
      <c r="Q4158" s="99">
        <v>-2.5688575549462476</v>
      </c>
      <c r="R4158" s="99">
        <v>-0.11902580094337663</v>
      </c>
      <c r="S4158" s="99">
        <v>-38.838805786025006</v>
      </c>
      <c r="T4158" s="99">
        <v>-1.1687146460269542</v>
      </c>
      <c r="U4158" s="99">
        <v>-20.52087835664879</v>
      </c>
      <c r="V4158" s="99">
        <v>-116.50902747407559</v>
      </c>
      <c r="W4158" s="99">
        <v>-22.104489366324334</v>
      </c>
      <c r="X4158" s="99">
        <v>-160.30310984307567</v>
      </c>
      <c r="Y4158" s="99">
        <v>-8.2626401109449592</v>
      </c>
      <c r="Z4158" s="99">
        <v>-0.13450260908144132</v>
      </c>
      <c r="AA4158" s="99">
        <v>-8.3971427200263999</v>
      </c>
      <c r="AB4158" s="99">
        <v>-0.15002684098864841</v>
      </c>
      <c r="AC4158" s="99">
        <v>-3.2441295382485222</v>
      </c>
      <c r="AD4158" s="99">
        <v>-0.64198675108225123</v>
      </c>
    </row>
    <row r="4159" spans="4:30" hidden="1" outlineLevel="1" x14ac:dyDescent="0.2">
      <c r="D4159" s="86"/>
      <c r="F4159" s="91" t="s">
        <v>199</v>
      </c>
      <c r="G4159" s="86" t="s">
        <v>687</v>
      </c>
      <c r="H4159" s="92">
        <v>0</v>
      </c>
      <c r="I4159" s="99">
        <v>0</v>
      </c>
      <c r="J4159" s="99">
        <v>0</v>
      </c>
      <c r="K4159" s="99">
        <v>0</v>
      </c>
      <c r="L4159" s="99">
        <v>0</v>
      </c>
      <c r="M4159" s="99">
        <v>0</v>
      </c>
      <c r="N4159" s="99">
        <v>0</v>
      </c>
      <c r="O4159" s="99">
        <v>0</v>
      </c>
      <c r="P4159" s="99">
        <v>0</v>
      </c>
      <c r="Q4159" s="99">
        <v>0</v>
      </c>
      <c r="R4159" s="99">
        <v>0</v>
      </c>
      <c r="S4159" s="99">
        <v>0</v>
      </c>
      <c r="T4159" s="99">
        <v>0</v>
      </c>
      <c r="U4159" s="99">
        <v>0</v>
      </c>
      <c r="V4159" s="99">
        <v>0</v>
      </c>
      <c r="W4159" s="99">
        <v>0</v>
      </c>
      <c r="X4159" s="99">
        <v>0</v>
      </c>
      <c r="Y4159" s="99">
        <v>0</v>
      </c>
      <c r="Z4159" s="99">
        <v>0</v>
      </c>
      <c r="AA4159" s="99">
        <v>0</v>
      </c>
      <c r="AB4159" s="99">
        <v>0</v>
      </c>
      <c r="AC4159" s="99">
        <v>0</v>
      </c>
      <c r="AD4159" s="99">
        <v>0</v>
      </c>
    </row>
    <row r="4160" spans="4:30" hidden="1" outlineLevel="1" x14ac:dyDescent="0.2">
      <c r="D4160" s="86"/>
      <c r="F4160" s="91" t="s">
        <v>199</v>
      </c>
      <c r="G4160" s="86" t="s">
        <v>686</v>
      </c>
      <c r="H4160" s="92">
        <v>0</v>
      </c>
      <c r="I4160" s="99">
        <v>0</v>
      </c>
      <c r="J4160" s="99">
        <v>0</v>
      </c>
      <c r="K4160" s="99">
        <v>0</v>
      </c>
      <c r="L4160" s="99">
        <v>0</v>
      </c>
      <c r="M4160" s="99">
        <v>0</v>
      </c>
      <c r="N4160" s="99">
        <v>0</v>
      </c>
      <c r="O4160" s="99">
        <v>0</v>
      </c>
      <c r="P4160" s="99">
        <v>0</v>
      </c>
      <c r="Q4160" s="99">
        <v>0</v>
      </c>
      <c r="R4160" s="99">
        <v>0</v>
      </c>
      <c r="S4160" s="99">
        <v>0</v>
      </c>
      <c r="T4160" s="99">
        <v>0</v>
      </c>
      <c r="U4160" s="99">
        <v>0</v>
      </c>
      <c r="V4160" s="99">
        <v>0</v>
      </c>
      <c r="W4160" s="99">
        <v>0</v>
      </c>
      <c r="X4160" s="99">
        <v>0</v>
      </c>
      <c r="Y4160" s="99">
        <v>0</v>
      </c>
      <c r="Z4160" s="99">
        <v>0</v>
      </c>
      <c r="AA4160" s="99">
        <v>0</v>
      </c>
      <c r="AB4160" s="99">
        <v>0</v>
      </c>
      <c r="AC4160" s="99">
        <v>0</v>
      </c>
      <c r="AD4160" s="99">
        <v>0</v>
      </c>
    </row>
    <row r="4161" spans="4:30" hidden="1" outlineLevel="1" x14ac:dyDescent="0.2">
      <c r="D4161" s="86"/>
      <c r="F4161" s="91" t="s">
        <v>199</v>
      </c>
      <c r="G4161" s="86" t="s">
        <v>685</v>
      </c>
      <c r="H4161" s="92">
        <v>0</v>
      </c>
      <c r="I4161" s="99">
        <v>0</v>
      </c>
      <c r="J4161" s="99">
        <v>0</v>
      </c>
      <c r="K4161" s="99">
        <v>0</v>
      </c>
      <c r="L4161" s="99">
        <v>0</v>
      </c>
      <c r="M4161" s="99">
        <v>0</v>
      </c>
      <c r="N4161" s="99">
        <v>0</v>
      </c>
      <c r="O4161" s="99">
        <v>0</v>
      </c>
      <c r="P4161" s="99">
        <v>0</v>
      </c>
      <c r="Q4161" s="99">
        <v>0</v>
      </c>
      <c r="R4161" s="99">
        <v>0</v>
      </c>
      <c r="S4161" s="99">
        <v>0</v>
      </c>
      <c r="T4161" s="99">
        <v>0</v>
      </c>
      <c r="U4161" s="99">
        <v>0</v>
      </c>
      <c r="V4161" s="99">
        <v>0</v>
      </c>
      <c r="W4161" s="99">
        <v>0</v>
      </c>
      <c r="X4161" s="99">
        <v>0</v>
      </c>
      <c r="Y4161" s="99">
        <v>0</v>
      </c>
      <c r="Z4161" s="99">
        <v>0</v>
      </c>
      <c r="AA4161" s="99">
        <v>0</v>
      </c>
      <c r="AB4161" s="99">
        <v>0</v>
      </c>
      <c r="AC4161" s="99">
        <v>0</v>
      </c>
      <c r="AD4161" s="99">
        <v>0</v>
      </c>
    </row>
    <row r="4162" spans="4:30" hidden="1" outlineLevel="1" x14ac:dyDescent="0.2">
      <c r="D4162" s="86"/>
      <c r="F4162" s="91" t="s">
        <v>199</v>
      </c>
      <c r="G4162" s="86" t="s">
        <v>684</v>
      </c>
      <c r="H4162" s="92">
        <v>0</v>
      </c>
      <c r="I4162" s="99">
        <v>0</v>
      </c>
      <c r="J4162" s="99">
        <v>0</v>
      </c>
      <c r="K4162" s="99">
        <v>0</v>
      </c>
      <c r="L4162" s="99">
        <v>0</v>
      </c>
      <c r="M4162" s="99">
        <v>0</v>
      </c>
      <c r="N4162" s="99">
        <v>0</v>
      </c>
      <c r="O4162" s="99">
        <v>0</v>
      </c>
      <c r="P4162" s="99">
        <v>0</v>
      </c>
      <c r="Q4162" s="99">
        <v>0</v>
      </c>
      <c r="R4162" s="99">
        <v>0</v>
      </c>
      <c r="S4162" s="99">
        <v>0</v>
      </c>
      <c r="T4162" s="99">
        <v>0</v>
      </c>
      <c r="U4162" s="99">
        <v>0</v>
      </c>
      <c r="V4162" s="99">
        <v>0</v>
      </c>
      <c r="W4162" s="99">
        <v>0</v>
      </c>
      <c r="X4162" s="99">
        <v>0</v>
      </c>
      <c r="Y4162" s="99">
        <v>0</v>
      </c>
      <c r="Z4162" s="99">
        <v>0</v>
      </c>
      <c r="AA4162" s="99">
        <v>0</v>
      </c>
      <c r="AB4162" s="99">
        <v>0</v>
      </c>
      <c r="AC4162" s="99">
        <v>0</v>
      </c>
      <c r="AD4162" s="99">
        <v>0</v>
      </c>
    </row>
    <row r="4163" spans="4:30" hidden="1" outlineLevel="1" x14ac:dyDescent="0.2">
      <c r="D4163" s="86"/>
      <c r="F4163" s="91" t="s">
        <v>199</v>
      </c>
      <c r="G4163" s="86" t="s">
        <v>683</v>
      </c>
      <c r="H4163" s="92">
        <v>0</v>
      </c>
      <c r="I4163" s="99">
        <v>0</v>
      </c>
      <c r="J4163" s="99">
        <v>0</v>
      </c>
      <c r="K4163" s="99">
        <v>0</v>
      </c>
      <c r="L4163" s="99">
        <v>0</v>
      </c>
      <c r="M4163" s="99">
        <v>0</v>
      </c>
      <c r="N4163" s="99">
        <v>0</v>
      </c>
      <c r="O4163" s="99">
        <v>0</v>
      </c>
      <c r="P4163" s="99">
        <v>0</v>
      </c>
      <c r="Q4163" s="99">
        <v>0</v>
      </c>
      <c r="R4163" s="99">
        <v>0</v>
      </c>
      <c r="S4163" s="99">
        <v>0</v>
      </c>
      <c r="T4163" s="99">
        <v>0</v>
      </c>
      <c r="U4163" s="99">
        <v>0</v>
      </c>
      <c r="V4163" s="99">
        <v>0</v>
      </c>
      <c r="W4163" s="99">
        <v>0</v>
      </c>
      <c r="X4163" s="99">
        <v>0</v>
      </c>
      <c r="Y4163" s="99">
        <v>0</v>
      </c>
      <c r="Z4163" s="99">
        <v>0</v>
      </c>
      <c r="AA4163" s="99">
        <v>0</v>
      </c>
      <c r="AB4163" s="99">
        <v>0</v>
      </c>
      <c r="AC4163" s="99">
        <v>0</v>
      </c>
      <c r="AD4163" s="99">
        <v>0</v>
      </c>
    </row>
    <row r="4164" spans="4:30" hidden="1" outlineLevel="1" x14ac:dyDescent="0.2">
      <c r="D4164" s="86"/>
      <c r="F4164" s="91" t="s">
        <v>199</v>
      </c>
      <c r="G4164" s="86" t="s">
        <v>682</v>
      </c>
      <c r="H4164" s="92">
        <v>212299.99999999994</v>
      </c>
      <c r="I4164" s="99">
        <v>79660.710939998884</v>
      </c>
      <c r="J4164" s="99">
        <v>5162.5288200740852</v>
      </c>
      <c r="K4164" s="99">
        <v>17320.843828733836</v>
      </c>
      <c r="L4164" s="99">
        <v>550.49573923547962</v>
      </c>
      <c r="M4164" s="99">
        <v>50.749271746733164</v>
      </c>
      <c r="N4164" s="99">
        <v>17922.088839716049</v>
      </c>
      <c r="O4164" s="99">
        <v>15791.655000873514</v>
      </c>
      <c r="P4164" s="99">
        <v>2927.4689794136593</v>
      </c>
      <c r="Q4164" s="99">
        <v>1330.1669729636301</v>
      </c>
      <c r="R4164" s="99">
        <v>61.632140342143551</v>
      </c>
      <c r="S4164" s="99">
        <v>20110.923093592944</v>
      </c>
      <c r="T4164" s="99">
        <v>605.16614475981066</v>
      </c>
      <c r="U4164" s="99">
        <v>10625.810914918386</v>
      </c>
      <c r="V4164" s="99">
        <v>60328.942762795727</v>
      </c>
      <c r="W4164" s="99">
        <v>11445.812420660137</v>
      </c>
      <c r="X4164" s="99">
        <v>83005.732243134058</v>
      </c>
      <c r="Y4164" s="99">
        <v>4278.4353550088163</v>
      </c>
      <c r="Z4164" s="99">
        <v>69.646107092658525</v>
      </c>
      <c r="AA4164" s="99">
        <v>4348.0814621014752</v>
      </c>
      <c r="AB4164" s="99">
        <v>77.684630102170871</v>
      </c>
      <c r="AC4164" s="99">
        <v>1679.8260999272227</v>
      </c>
      <c r="AD4164" s="99">
        <v>332.42387135307791</v>
      </c>
    </row>
    <row r="4165" spans="4:30" hidden="1" outlineLevel="1" x14ac:dyDescent="0.2">
      <c r="D4165" s="86"/>
      <c r="F4165" s="91" t="s">
        <v>199</v>
      </c>
      <c r="G4165" s="86" t="s">
        <v>681</v>
      </c>
      <c r="H4165" s="92">
        <v>0</v>
      </c>
      <c r="I4165" s="99">
        <v>0</v>
      </c>
      <c r="J4165" s="99">
        <v>0</v>
      </c>
      <c r="K4165" s="99">
        <v>0</v>
      </c>
      <c r="L4165" s="99">
        <v>0</v>
      </c>
      <c r="M4165" s="99">
        <v>0</v>
      </c>
      <c r="N4165" s="99">
        <v>0</v>
      </c>
      <c r="O4165" s="99">
        <v>0</v>
      </c>
      <c r="P4165" s="99">
        <v>0</v>
      </c>
      <c r="Q4165" s="99">
        <v>0</v>
      </c>
      <c r="R4165" s="99">
        <v>0</v>
      </c>
      <c r="S4165" s="99">
        <v>0</v>
      </c>
      <c r="T4165" s="99">
        <v>0</v>
      </c>
      <c r="U4165" s="99">
        <v>0</v>
      </c>
      <c r="V4165" s="99">
        <v>0</v>
      </c>
      <c r="W4165" s="99">
        <v>0</v>
      </c>
      <c r="X4165" s="99">
        <v>0</v>
      </c>
      <c r="Y4165" s="99">
        <v>0</v>
      </c>
      <c r="Z4165" s="99">
        <v>0</v>
      </c>
      <c r="AA4165" s="99">
        <v>0</v>
      </c>
      <c r="AB4165" s="99">
        <v>0</v>
      </c>
      <c r="AC4165" s="99">
        <v>0</v>
      </c>
      <c r="AD4165" s="99">
        <v>0</v>
      </c>
    </row>
    <row r="4166" spans="4:30" collapsed="1" x14ac:dyDescent="0.2">
      <c r="D4166" s="86" t="s">
        <v>231</v>
      </c>
      <c r="E4166" s="104">
        <v>212300</v>
      </c>
      <c r="F4166" s="102" t="s">
        <v>199</v>
      </c>
      <c r="G4166" s="86" t="s">
        <v>679</v>
      </c>
      <c r="H4166" s="92">
        <v>212299.99999999994</v>
      </c>
      <c r="I4166" s="99">
        <v>79660.710939998884</v>
      </c>
      <c r="J4166" s="99">
        <v>5162.5288200740852</v>
      </c>
      <c r="K4166" s="99">
        <v>17320.843828733836</v>
      </c>
      <c r="L4166" s="99">
        <v>550.49573923547962</v>
      </c>
      <c r="M4166" s="99">
        <v>50.749271746733164</v>
      </c>
      <c r="N4166" s="99">
        <v>17922.088839716049</v>
      </c>
      <c r="O4166" s="99">
        <v>15791.655000873514</v>
      </c>
      <c r="P4166" s="99">
        <v>2927.4689794136593</v>
      </c>
      <c r="Q4166" s="99">
        <v>1330.1669729636301</v>
      </c>
      <c r="R4166" s="99">
        <v>61.632140342143551</v>
      </c>
      <c r="S4166" s="99">
        <v>20110.923093592944</v>
      </c>
      <c r="T4166" s="99">
        <v>605.16614475981066</v>
      </c>
      <c r="U4166" s="99">
        <v>10625.810914918386</v>
      </c>
      <c r="V4166" s="99">
        <v>60328.942762795727</v>
      </c>
      <c r="W4166" s="99">
        <v>11445.812420660137</v>
      </c>
      <c r="X4166" s="99">
        <v>83005.732243134058</v>
      </c>
      <c r="Y4166" s="99">
        <v>4278.4353550088163</v>
      </c>
      <c r="Z4166" s="99">
        <v>69.646107092658525</v>
      </c>
      <c r="AA4166" s="99">
        <v>4348.0814621014752</v>
      </c>
      <c r="AB4166" s="99">
        <v>77.684630102170871</v>
      </c>
      <c r="AC4166" s="99">
        <v>1679.8260999272227</v>
      </c>
      <c r="AD4166" s="99">
        <v>332.42387135307791</v>
      </c>
    </row>
    <row r="4167" spans="4:30" hidden="1" outlineLevel="1" x14ac:dyDescent="0.2">
      <c r="D4167" s="86"/>
      <c r="F4167" s="91" t="s">
        <v>199</v>
      </c>
      <c r="G4167" s="86" t="s">
        <v>687</v>
      </c>
      <c r="H4167" s="92">
        <v>0</v>
      </c>
      <c r="I4167" s="99">
        <v>0</v>
      </c>
      <c r="J4167" s="99">
        <v>0</v>
      </c>
      <c r="K4167" s="99">
        <v>0</v>
      </c>
      <c r="L4167" s="99">
        <v>0</v>
      </c>
      <c r="M4167" s="99">
        <v>0</v>
      </c>
      <c r="N4167" s="99">
        <v>0</v>
      </c>
      <c r="O4167" s="99">
        <v>0</v>
      </c>
      <c r="P4167" s="99">
        <v>0</v>
      </c>
      <c r="Q4167" s="99">
        <v>0</v>
      </c>
      <c r="R4167" s="99">
        <v>0</v>
      </c>
      <c r="S4167" s="99">
        <v>0</v>
      </c>
      <c r="T4167" s="99">
        <v>0</v>
      </c>
      <c r="U4167" s="99">
        <v>0</v>
      </c>
      <c r="V4167" s="99">
        <v>0</v>
      </c>
      <c r="W4167" s="99">
        <v>0</v>
      </c>
      <c r="X4167" s="99">
        <v>0</v>
      </c>
      <c r="Y4167" s="99">
        <v>0</v>
      </c>
      <c r="Z4167" s="99">
        <v>0</v>
      </c>
      <c r="AA4167" s="99">
        <v>0</v>
      </c>
      <c r="AB4167" s="99">
        <v>0</v>
      </c>
      <c r="AC4167" s="99">
        <v>0</v>
      </c>
      <c r="AD4167" s="99">
        <v>0</v>
      </c>
    </row>
    <row r="4168" spans="4:30" hidden="1" outlineLevel="1" x14ac:dyDescent="0.2">
      <c r="D4168" s="86"/>
      <c r="F4168" s="91" t="s">
        <v>199</v>
      </c>
      <c r="G4168" s="86" t="s">
        <v>686</v>
      </c>
      <c r="H4168" s="92">
        <v>0</v>
      </c>
      <c r="I4168" s="99">
        <v>0</v>
      </c>
      <c r="J4168" s="99">
        <v>0</v>
      </c>
      <c r="K4168" s="99">
        <v>0</v>
      </c>
      <c r="L4168" s="99">
        <v>0</v>
      </c>
      <c r="M4168" s="99">
        <v>0</v>
      </c>
      <c r="N4168" s="99">
        <v>0</v>
      </c>
      <c r="O4168" s="99">
        <v>0</v>
      </c>
      <c r="P4168" s="99">
        <v>0</v>
      </c>
      <c r="Q4168" s="99">
        <v>0</v>
      </c>
      <c r="R4168" s="99">
        <v>0</v>
      </c>
      <c r="S4168" s="99">
        <v>0</v>
      </c>
      <c r="T4168" s="99">
        <v>0</v>
      </c>
      <c r="U4168" s="99">
        <v>0</v>
      </c>
      <c r="V4168" s="99">
        <v>0</v>
      </c>
      <c r="W4168" s="99">
        <v>0</v>
      </c>
      <c r="X4168" s="99">
        <v>0</v>
      </c>
      <c r="Y4168" s="99">
        <v>0</v>
      </c>
      <c r="Z4168" s="99">
        <v>0</v>
      </c>
      <c r="AA4168" s="99">
        <v>0</v>
      </c>
      <c r="AB4168" s="99">
        <v>0</v>
      </c>
      <c r="AC4168" s="99">
        <v>0</v>
      </c>
      <c r="AD4168" s="99">
        <v>0</v>
      </c>
    </row>
    <row r="4169" spans="4:30" hidden="1" outlineLevel="1" x14ac:dyDescent="0.2">
      <c r="D4169" s="86"/>
      <c r="F4169" s="91" t="s">
        <v>199</v>
      </c>
      <c r="G4169" s="86" t="s">
        <v>685</v>
      </c>
      <c r="H4169" s="92">
        <v>0</v>
      </c>
      <c r="I4169" s="99">
        <v>0</v>
      </c>
      <c r="J4169" s="99">
        <v>0</v>
      </c>
      <c r="K4169" s="99">
        <v>0</v>
      </c>
      <c r="L4169" s="99">
        <v>0</v>
      </c>
      <c r="M4169" s="99">
        <v>0</v>
      </c>
      <c r="N4169" s="99">
        <v>0</v>
      </c>
      <c r="O4169" s="99">
        <v>0</v>
      </c>
      <c r="P4169" s="99">
        <v>0</v>
      </c>
      <c r="Q4169" s="99">
        <v>0</v>
      </c>
      <c r="R4169" s="99">
        <v>0</v>
      </c>
      <c r="S4169" s="99">
        <v>0</v>
      </c>
      <c r="T4169" s="99">
        <v>0</v>
      </c>
      <c r="U4169" s="99">
        <v>0</v>
      </c>
      <c r="V4169" s="99">
        <v>0</v>
      </c>
      <c r="W4169" s="99">
        <v>0</v>
      </c>
      <c r="X4169" s="99">
        <v>0</v>
      </c>
      <c r="Y4169" s="99">
        <v>0</v>
      </c>
      <c r="Z4169" s="99">
        <v>0</v>
      </c>
      <c r="AA4169" s="99">
        <v>0</v>
      </c>
      <c r="AB4169" s="99">
        <v>0</v>
      </c>
      <c r="AC4169" s="99">
        <v>0</v>
      </c>
      <c r="AD4169" s="99">
        <v>0</v>
      </c>
    </row>
    <row r="4170" spans="4:30" hidden="1" outlineLevel="1" x14ac:dyDescent="0.2">
      <c r="D4170" s="86"/>
      <c r="F4170" s="91" t="s">
        <v>199</v>
      </c>
      <c r="G4170" s="86" t="s">
        <v>684</v>
      </c>
      <c r="H4170" s="92">
        <v>0</v>
      </c>
      <c r="I4170" s="99">
        <v>0</v>
      </c>
      <c r="J4170" s="99">
        <v>0</v>
      </c>
      <c r="K4170" s="99">
        <v>0</v>
      </c>
      <c r="L4170" s="99">
        <v>0</v>
      </c>
      <c r="M4170" s="99">
        <v>0</v>
      </c>
      <c r="N4170" s="99">
        <v>0</v>
      </c>
      <c r="O4170" s="99">
        <v>0</v>
      </c>
      <c r="P4170" s="99">
        <v>0</v>
      </c>
      <c r="Q4170" s="99">
        <v>0</v>
      </c>
      <c r="R4170" s="99">
        <v>0</v>
      </c>
      <c r="S4170" s="99">
        <v>0</v>
      </c>
      <c r="T4170" s="99">
        <v>0</v>
      </c>
      <c r="U4170" s="99">
        <v>0</v>
      </c>
      <c r="V4170" s="99">
        <v>0</v>
      </c>
      <c r="W4170" s="99">
        <v>0</v>
      </c>
      <c r="X4170" s="99">
        <v>0</v>
      </c>
      <c r="Y4170" s="99">
        <v>0</v>
      </c>
      <c r="Z4170" s="99">
        <v>0</v>
      </c>
      <c r="AA4170" s="99">
        <v>0</v>
      </c>
      <c r="AB4170" s="99">
        <v>0</v>
      </c>
      <c r="AC4170" s="99">
        <v>0</v>
      </c>
      <c r="AD4170" s="99">
        <v>0</v>
      </c>
    </row>
    <row r="4171" spans="4:30" hidden="1" outlineLevel="1" x14ac:dyDescent="0.2">
      <c r="D4171" s="86"/>
      <c r="F4171" s="91" t="s">
        <v>199</v>
      </c>
      <c r="G4171" s="86" t="s">
        <v>683</v>
      </c>
      <c r="H4171" s="92">
        <v>0</v>
      </c>
      <c r="I4171" s="99">
        <v>0</v>
      </c>
      <c r="J4171" s="99">
        <v>0</v>
      </c>
      <c r="K4171" s="99">
        <v>0</v>
      </c>
      <c r="L4171" s="99">
        <v>0</v>
      </c>
      <c r="M4171" s="99">
        <v>0</v>
      </c>
      <c r="N4171" s="99">
        <v>0</v>
      </c>
      <c r="O4171" s="99">
        <v>0</v>
      </c>
      <c r="P4171" s="99">
        <v>0</v>
      </c>
      <c r="Q4171" s="99">
        <v>0</v>
      </c>
      <c r="R4171" s="99">
        <v>0</v>
      </c>
      <c r="S4171" s="99">
        <v>0</v>
      </c>
      <c r="T4171" s="99">
        <v>0</v>
      </c>
      <c r="U4171" s="99">
        <v>0</v>
      </c>
      <c r="V4171" s="99">
        <v>0</v>
      </c>
      <c r="W4171" s="99">
        <v>0</v>
      </c>
      <c r="X4171" s="99">
        <v>0</v>
      </c>
      <c r="Y4171" s="99">
        <v>0</v>
      </c>
      <c r="Z4171" s="99">
        <v>0</v>
      </c>
      <c r="AA4171" s="99">
        <v>0</v>
      </c>
      <c r="AB4171" s="99">
        <v>0</v>
      </c>
      <c r="AC4171" s="99">
        <v>0</v>
      </c>
      <c r="AD4171" s="99">
        <v>0</v>
      </c>
    </row>
    <row r="4172" spans="4:30" hidden="1" outlineLevel="1" x14ac:dyDescent="0.2">
      <c r="D4172" s="86"/>
      <c r="F4172" s="91" t="s">
        <v>199</v>
      </c>
      <c r="G4172" s="86" t="s">
        <v>682</v>
      </c>
      <c r="H4172" s="92">
        <v>-136914</v>
      </c>
      <c r="I4172" s="99">
        <v>-51373.841628068803</v>
      </c>
      <c r="J4172" s="99">
        <v>-3329.3569047179617</v>
      </c>
      <c r="K4172" s="99">
        <v>-11170.353330038928</v>
      </c>
      <c r="L4172" s="99">
        <v>-355.01918813794845</v>
      </c>
      <c r="M4172" s="99">
        <v>-32.728618897466909</v>
      </c>
      <c r="N4172" s="99">
        <v>-11558.101137074344</v>
      </c>
      <c r="O4172" s="99">
        <v>-10184.166993827585</v>
      </c>
      <c r="P4172" s="99">
        <v>-1887.9486003176719</v>
      </c>
      <c r="Q4172" s="99">
        <v>-857.8355201900257</v>
      </c>
      <c r="R4172" s="99">
        <v>-39.747069537466992</v>
      </c>
      <c r="S4172" s="99">
        <v>-12969.698183872748</v>
      </c>
      <c r="T4172" s="99">
        <v>-390.27657816130341</v>
      </c>
      <c r="U4172" s="99">
        <v>-6852.6720471273466</v>
      </c>
      <c r="V4172" s="99">
        <v>-38906.626798989237</v>
      </c>
      <c r="W4172" s="99">
        <v>-7381.497700246171</v>
      </c>
      <c r="X4172" s="99">
        <v>-53531.07312452406</v>
      </c>
      <c r="Y4172" s="99">
        <v>-2759.1978247558977</v>
      </c>
      <c r="Z4172" s="99">
        <v>-44.915341999454775</v>
      </c>
      <c r="AA4172" s="99">
        <v>-2804.1131667553527</v>
      </c>
      <c r="AB4172" s="99">
        <v>-50.099450992975143</v>
      </c>
      <c r="AC4172" s="99">
        <v>-1083.333540487215</v>
      </c>
      <c r="AD4172" s="99">
        <v>-214.38286350652524</v>
      </c>
    </row>
    <row r="4173" spans="4:30" hidden="1" outlineLevel="1" x14ac:dyDescent="0.2">
      <c r="D4173" s="86"/>
      <c r="F4173" s="91" t="s">
        <v>199</v>
      </c>
      <c r="G4173" s="86" t="s">
        <v>681</v>
      </c>
      <c r="H4173" s="92">
        <v>0</v>
      </c>
      <c r="I4173" s="99">
        <v>0</v>
      </c>
      <c r="J4173" s="99">
        <v>0</v>
      </c>
      <c r="K4173" s="99">
        <v>0</v>
      </c>
      <c r="L4173" s="99">
        <v>0</v>
      </c>
      <c r="M4173" s="99">
        <v>0</v>
      </c>
      <c r="N4173" s="99">
        <v>0</v>
      </c>
      <c r="O4173" s="99">
        <v>0</v>
      </c>
      <c r="P4173" s="99">
        <v>0</v>
      </c>
      <c r="Q4173" s="99">
        <v>0</v>
      </c>
      <c r="R4173" s="99">
        <v>0</v>
      </c>
      <c r="S4173" s="99">
        <v>0</v>
      </c>
      <c r="T4173" s="99">
        <v>0</v>
      </c>
      <c r="U4173" s="99">
        <v>0</v>
      </c>
      <c r="V4173" s="99">
        <v>0</v>
      </c>
      <c r="W4173" s="99">
        <v>0</v>
      </c>
      <c r="X4173" s="99">
        <v>0</v>
      </c>
      <c r="Y4173" s="99">
        <v>0</v>
      </c>
      <c r="Z4173" s="99">
        <v>0</v>
      </c>
      <c r="AA4173" s="99">
        <v>0</v>
      </c>
      <c r="AB4173" s="99">
        <v>0</v>
      </c>
      <c r="AC4173" s="99">
        <v>0</v>
      </c>
      <c r="AD4173" s="99">
        <v>0</v>
      </c>
    </row>
    <row r="4174" spans="4:30" collapsed="1" x14ac:dyDescent="0.2">
      <c r="D4174" s="86" t="s">
        <v>230</v>
      </c>
      <c r="E4174" s="104">
        <v>-136914</v>
      </c>
      <c r="F4174" s="102" t="s">
        <v>199</v>
      </c>
      <c r="G4174" s="86" t="s">
        <v>679</v>
      </c>
      <c r="H4174" s="92">
        <v>-136914</v>
      </c>
      <c r="I4174" s="99">
        <v>-51373.841628068803</v>
      </c>
      <c r="J4174" s="99">
        <v>-3329.3569047179617</v>
      </c>
      <c r="K4174" s="99">
        <v>-11170.353330038928</v>
      </c>
      <c r="L4174" s="99">
        <v>-355.01918813794845</v>
      </c>
      <c r="M4174" s="99">
        <v>-32.728618897466909</v>
      </c>
      <c r="N4174" s="99">
        <v>-11558.101137074344</v>
      </c>
      <c r="O4174" s="99">
        <v>-10184.166993827585</v>
      </c>
      <c r="P4174" s="99">
        <v>-1887.9486003176719</v>
      </c>
      <c r="Q4174" s="99">
        <v>-857.8355201900257</v>
      </c>
      <c r="R4174" s="99">
        <v>-39.747069537466992</v>
      </c>
      <c r="S4174" s="99">
        <v>-12969.698183872748</v>
      </c>
      <c r="T4174" s="99">
        <v>-390.27657816130341</v>
      </c>
      <c r="U4174" s="99">
        <v>-6852.6720471273466</v>
      </c>
      <c r="V4174" s="99">
        <v>-38906.626798989237</v>
      </c>
      <c r="W4174" s="99">
        <v>-7381.497700246171</v>
      </c>
      <c r="X4174" s="99">
        <v>-53531.07312452406</v>
      </c>
      <c r="Y4174" s="99">
        <v>-2759.1978247558977</v>
      </c>
      <c r="Z4174" s="99">
        <v>-44.915341999454775</v>
      </c>
      <c r="AA4174" s="99">
        <v>-2804.1131667553527</v>
      </c>
      <c r="AB4174" s="99">
        <v>-50.099450992975143</v>
      </c>
      <c r="AC4174" s="99">
        <v>-1083.333540487215</v>
      </c>
      <c r="AD4174" s="99">
        <v>-214.38286350652524</v>
      </c>
    </row>
    <row r="4175" spans="4:30" hidden="1" outlineLevel="1" x14ac:dyDescent="0.2">
      <c r="D4175" s="86"/>
      <c r="E4175" s="93"/>
      <c r="F4175" s="93"/>
      <c r="G4175" s="86" t="s">
        <v>687</v>
      </c>
      <c r="H4175" s="92">
        <v>9007933.9537852947</v>
      </c>
      <c r="I4175" s="92">
        <v>4440800.0946929399</v>
      </c>
      <c r="J4175" s="92">
        <v>218906.34798152983</v>
      </c>
      <c r="K4175" s="92">
        <v>802399.56338563189</v>
      </c>
      <c r="L4175" s="92">
        <v>25273.843478520939</v>
      </c>
      <c r="M4175" s="92">
        <v>2369.2143966221297</v>
      </c>
      <c r="N4175" s="92">
        <v>830042.62126077467</v>
      </c>
      <c r="O4175" s="92">
        <v>609922.52682468097</v>
      </c>
      <c r="P4175" s="92">
        <v>113604.92257490304</v>
      </c>
      <c r="Q4175" s="92">
        <v>51364.862022048655</v>
      </c>
      <c r="R4175" s="92">
        <v>2310.4456872981709</v>
      </c>
      <c r="S4175" s="92">
        <v>777202.75710893073</v>
      </c>
      <c r="T4175" s="92">
        <v>21338.770435716404</v>
      </c>
      <c r="U4175" s="92">
        <v>349009.13851484825</v>
      </c>
      <c r="V4175" s="92">
        <v>1844276.9294124916</v>
      </c>
      <c r="W4175" s="92">
        <v>333356.44463524263</v>
      </c>
      <c r="X4175" s="92">
        <v>2547981.2829982988</v>
      </c>
      <c r="Y4175" s="92">
        <v>187431.5708056773</v>
      </c>
      <c r="Z4175" s="92">
        <v>3141.0498682603879</v>
      </c>
      <c r="AA4175" s="92">
        <v>190572.62067393764</v>
      </c>
      <c r="AB4175" s="92">
        <v>2428.2290688881835</v>
      </c>
      <c r="AC4175" s="92">
        <v>0</v>
      </c>
      <c r="AD4175" s="92">
        <v>0</v>
      </c>
    </row>
    <row r="4176" spans="4:30" hidden="1" outlineLevel="1" x14ac:dyDescent="0.2">
      <c r="D4176" s="86"/>
      <c r="E4176" s="93"/>
      <c r="F4176" s="93"/>
      <c r="G4176" s="86" t="s">
        <v>686</v>
      </c>
      <c r="H4176" s="92">
        <v>3822747.7384241107</v>
      </c>
      <c r="I4176" s="92">
        <v>1884849.1683546652</v>
      </c>
      <c r="J4176" s="92">
        <v>92879.197969813715</v>
      </c>
      <c r="K4176" s="92">
        <v>340466.36164418951</v>
      </c>
      <c r="L4176" s="92">
        <v>10720.841900118854</v>
      </c>
      <c r="M4176" s="92">
        <v>998.87806215256205</v>
      </c>
      <c r="N4176" s="92">
        <v>352186.08160646097</v>
      </c>
      <c r="O4176" s="92">
        <v>258809.04897758306</v>
      </c>
      <c r="P4176" s="92">
        <v>48208.896455547991</v>
      </c>
      <c r="Q4176" s="92">
        <v>21795.502151353947</v>
      </c>
      <c r="R4176" s="92">
        <v>980.3813164861208</v>
      </c>
      <c r="S4176" s="92">
        <v>329793.82890097122</v>
      </c>
      <c r="T4176" s="92">
        <v>9055.3596167496162</v>
      </c>
      <c r="U4176" s="92">
        <v>148086.25994804135</v>
      </c>
      <c r="V4176" s="92">
        <v>782559.91842669039</v>
      </c>
      <c r="W4176" s="92">
        <v>141442.47327368497</v>
      </c>
      <c r="X4176" s="92">
        <v>1081144.0112651661</v>
      </c>
      <c r="Y4176" s="92">
        <v>79532.303718449402</v>
      </c>
      <c r="Z4176" s="92">
        <v>1332.9057865603622</v>
      </c>
      <c r="AA4176" s="92">
        <v>80865.2095050098</v>
      </c>
      <c r="AB4176" s="92">
        <v>1030.2408220237296</v>
      </c>
      <c r="AC4176" s="92">
        <v>0</v>
      </c>
      <c r="AD4176" s="92">
        <v>0</v>
      </c>
    </row>
    <row r="4177" spans="3:30" hidden="1" outlineLevel="1" x14ac:dyDescent="0.2">
      <c r="D4177" s="86"/>
      <c r="E4177" s="93"/>
      <c r="F4177" s="93"/>
      <c r="G4177" s="86" t="s">
        <v>685</v>
      </c>
      <c r="H4177" s="92">
        <v>839668.84618532145</v>
      </c>
      <c r="I4177" s="92">
        <v>409201.93691574258</v>
      </c>
      <c r="J4177" s="92">
        <v>19688.846390841973</v>
      </c>
      <c r="K4177" s="92">
        <v>71678.203071437907</v>
      </c>
      <c r="L4177" s="92">
        <v>2214.9131043546904</v>
      </c>
      <c r="M4177" s="92">
        <v>273.69240490438563</v>
      </c>
      <c r="N4177" s="92">
        <v>74166.808580696961</v>
      </c>
      <c r="O4177" s="92">
        <v>54154.267837476342</v>
      </c>
      <c r="P4177" s="92">
        <v>10064.302157134047</v>
      </c>
      <c r="Q4177" s="92">
        <v>5991.2402878286639</v>
      </c>
      <c r="R4177" s="92">
        <v>0</v>
      </c>
      <c r="S4177" s="92">
        <v>70209.810282439037</v>
      </c>
      <c r="T4177" s="92">
        <v>1893.8701549590501</v>
      </c>
      <c r="U4177" s="92">
        <v>30983.143611548865</v>
      </c>
      <c r="V4177" s="92">
        <v>215828.44378405149</v>
      </c>
      <c r="W4177" s="92">
        <v>0</v>
      </c>
      <c r="X4177" s="92">
        <v>248705.45755055954</v>
      </c>
      <c r="Y4177" s="92">
        <v>16309.114920805418</v>
      </c>
      <c r="Z4177" s="92">
        <v>272.02357382702007</v>
      </c>
      <c r="AA4177" s="92">
        <v>16581.13849463244</v>
      </c>
      <c r="AB4177" s="92">
        <v>217.42111211592453</v>
      </c>
      <c r="AC4177" s="92">
        <v>738.3025547722566</v>
      </c>
      <c r="AD4177" s="92">
        <v>159.12430352092139</v>
      </c>
    </row>
    <row r="4178" spans="3:30" hidden="1" outlineLevel="1" x14ac:dyDescent="0.2">
      <c r="D4178" s="86"/>
      <c r="E4178" s="93"/>
      <c r="F4178" s="93"/>
      <c r="G4178" s="86" t="s">
        <v>684</v>
      </c>
      <c r="H4178" s="92">
        <v>3436020.4403527272</v>
      </c>
      <c r="I4178" s="92">
        <v>2298507.9538348652</v>
      </c>
      <c r="J4178" s="92">
        <v>107939.15298522943</v>
      </c>
      <c r="K4178" s="92">
        <v>392289.81404736527</v>
      </c>
      <c r="L4178" s="92">
        <v>12132.216001313654</v>
      </c>
      <c r="M4178" s="92">
        <v>0</v>
      </c>
      <c r="N4178" s="92">
        <v>404422.03004867886</v>
      </c>
      <c r="O4178" s="92">
        <v>294141.04645356169</v>
      </c>
      <c r="P4178" s="92">
        <v>54760.382188175558</v>
      </c>
      <c r="Q4178" s="92">
        <v>0</v>
      </c>
      <c r="R4178" s="92">
        <v>0</v>
      </c>
      <c r="S4178" s="92">
        <v>348901.42864173732</v>
      </c>
      <c r="T4178" s="92">
        <v>10506.631482071647</v>
      </c>
      <c r="U4178" s="92">
        <v>169315.34227689233</v>
      </c>
      <c r="V4178" s="92">
        <v>0</v>
      </c>
      <c r="W4178" s="92">
        <v>0</v>
      </c>
      <c r="X4178" s="92">
        <v>179821.97375896396</v>
      </c>
      <c r="Y4178" s="92">
        <v>88771.486290490182</v>
      </c>
      <c r="Z4178" s="92">
        <v>1482.0792583312345</v>
      </c>
      <c r="AA4178" s="92">
        <v>90253.565548821425</v>
      </c>
      <c r="AB4178" s="92">
        <v>1197.3497845494196</v>
      </c>
      <c r="AC4178" s="92">
        <v>4094.3593855310105</v>
      </c>
      <c r="AD4178" s="92">
        <v>882.62636434861827</v>
      </c>
    </row>
    <row r="4179" spans="3:30" hidden="1" outlineLevel="1" x14ac:dyDescent="0.2">
      <c r="D4179" s="86"/>
      <c r="E4179" s="93"/>
      <c r="F4179" s="93"/>
      <c r="G4179" s="86" t="s">
        <v>683</v>
      </c>
      <c r="H4179" s="92">
        <v>1829122.4935858268</v>
      </c>
      <c r="I4179" s="92">
        <v>1368639.1623895806</v>
      </c>
      <c r="J4179" s="92">
        <v>65744.709455838209</v>
      </c>
      <c r="K4179" s="92">
        <v>198551.38558729301</v>
      </c>
      <c r="L4179" s="92">
        <v>0</v>
      </c>
      <c r="M4179" s="92">
        <v>0</v>
      </c>
      <c r="N4179" s="92">
        <v>198551.38558729301</v>
      </c>
      <c r="O4179" s="92">
        <v>126515.51467351434</v>
      </c>
      <c r="P4179" s="92">
        <v>0</v>
      </c>
      <c r="Q4179" s="92">
        <v>0</v>
      </c>
      <c r="R4179" s="92">
        <v>0</v>
      </c>
      <c r="S4179" s="92">
        <v>126515.51467351434</v>
      </c>
      <c r="T4179" s="92">
        <v>3427.1351449981184</v>
      </c>
      <c r="U4179" s="92">
        <v>0</v>
      </c>
      <c r="V4179" s="92">
        <v>0</v>
      </c>
      <c r="W4179" s="92">
        <v>0</v>
      </c>
      <c r="X4179" s="92">
        <v>3427.1351449981184</v>
      </c>
      <c r="Y4179" s="92">
        <v>46701.491397687365</v>
      </c>
      <c r="Z4179" s="92">
        <v>0</v>
      </c>
      <c r="AA4179" s="92">
        <v>46701.491397687365</v>
      </c>
      <c r="AB4179" s="92">
        <v>483.63853375315438</v>
      </c>
      <c r="AC4179" s="92">
        <v>16393.012618989025</v>
      </c>
      <c r="AD4179" s="92">
        <v>2666.443784172694</v>
      </c>
    </row>
    <row r="4180" spans="3:30" hidden="1" outlineLevel="1" x14ac:dyDescent="0.2">
      <c r="D4180" s="86"/>
      <c r="E4180" s="93"/>
      <c r="F4180" s="93"/>
      <c r="G4180" s="86" t="s">
        <v>682</v>
      </c>
      <c r="H4180" s="92">
        <v>300298.38793725433</v>
      </c>
      <c r="I4180" s="92">
        <v>86755.375101489873</v>
      </c>
      <c r="J4180" s="92">
        <v>6656.9823217640933</v>
      </c>
      <c r="K4180" s="92">
        <v>22296.95929841711</v>
      </c>
      <c r="L4180" s="92">
        <v>1026.9407816336877</v>
      </c>
      <c r="M4180" s="92">
        <v>159.88068574872818</v>
      </c>
      <c r="N4180" s="92">
        <v>23483.780765799525</v>
      </c>
      <c r="O4180" s="92">
        <v>19380.614377037586</v>
      </c>
      <c r="P4180" s="92">
        <v>3768.3182129601896</v>
      </c>
      <c r="Q4180" s="92">
        <v>1970.4554273392594</v>
      </c>
      <c r="R4180" s="92">
        <v>94.81934445700098</v>
      </c>
      <c r="S4180" s="92">
        <v>25214.207361794051</v>
      </c>
      <c r="T4180" s="92">
        <v>775.46805745785923</v>
      </c>
      <c r="U4180" s="92">
        <v>16295.057720154566</v>
      </c>
      <c r="V4180" s="92">
        <v>112520.15750845044</v>
      </c>
      <c r="W4180" s="92">
        <v>20553.626924615524</v>
      </c>
      <c r="X4180" s="92">
        <v>150144.31021067864</v>
      </c>
      <c r="Y4180" s="92">
        <v>5537.4404486632766</v>
      </c>
      <c r="Z4180" s="92">
        <v>99.496740389484401</v>
      </c>
      <c r="AA4180" s="92">
        <v>5636.9371890527618</v>
      </c>
      <c r="AB4180" s="92">
        <v>99.043936846634523</v>
      </c>
      <c r="AC4180" s="92">
        <v>1884.9349431885212</v>
      </c>
      <c r="AD4180" s="92">
        <v>422.81610664033838</v>
      </c>
    </row>
    <row r="4181" spans="3:30" hidden="1" outlineLevel="1" x14ac:dyDescent="0.2">
      <c r="D4181" s="86"/>
      <c r="E4181" s="93"/>
      <c r="F4181" s="93"/>
      <c r="G4181" s="86" t="s">
        <v>681</v>
      </c>
      <c r="H4181" s="92">
        <v>1859784.1397294586</v>
      </c>
      <c r="I4181" s="92">
        <v>1034744.5582363763</v>
      </c>
      <c r="J4181" s="92">
        <v>215312.8266343103</v>
      </c>
      <c r="K4181" s="92">
        <v>60839.409876468155</v>
      </c>
      <c r="L4181" s="92">
        <v>10076.510689494071</v>
      </c>
      <c r="M4181" s="92">
        <v>1599.837200664218</v>
      </c>
      <c r="N4181" s="92">
        <v>72515.757766626441</v>
      </c>
      <c r="O4181" s="92">
        <v>11241.853706491773</v>
      </c>
      <c r="P4181" s="92">
        <v>2789.9587656839981</v>
      </c>
      <c r="Q4181" s="92">
        <v>5577.4810190134385</v>
      </c>
      <c r="R4181" s="92">
        <v>976.07902716119725</v>
      </c>
      <c r="S4181" s="92">
        <v>20585.372518350414</v>
      </c>
      <c r="T4181" s="92">
        <v>77.321474668962111</v>
      </c>
      <c r="U4181" s="92">
        <v>1657.6704124238609</v>
      </c>
      <c r="V4181" s="92">
        <v>8208.5171311188933</v>
      </c>
      <c r="W4181" s="92">
        <v>1466.3794582483556</v>
      </c>
      <c r="X4181" s="92">
        <v>11409.888476460072</v>
      </c>
      <c r="Y4181" s="92">
        <v>3106.6020105163816</v>
      </c>
      <c r="Z4181" s="92">
        <v>47.360513360061098</v>
      </c>
      <c r="AA4181" s="92">
        <v>3153.962523876442</v>
      </c>
      <c r="AB4181" s="92">
        <v>90.117922796257162</v>
      </c>
      <c r="AC4181" s="92">
        <v>471734.79505846527</v>
      </c>
      <c r="AD4181" s="92">
        <v>30236.860592197925</v>
      </c>
    </row>
    <row r="4182" spans="3:30" collapsed="1" x14ac:dyDescent="0.2">
      <c r="C4182" s="86" t="s">
        <v>229</v>
      </c>
      <c r="D4182" s="86"/>
      <c r="E4182" s="101">
        <v>21095576</v>
      </c>
      <c r="F4182" s="91"/>
      <c r="G4182" s="86" t="s">
        <v>679</v>
      </c>
      <c r="H4182" s="92">
        <v>21095576</v>
      </c>
      <c r="I4182" s="92">
        <v>11523498.24952567</v>
      </c>
      <c r="J4182" s="92">
        <v>727128.0637393276</v>
      </c>
      <c r="K4182" s="92">
        <v>1888521.6969108025</v>
      </c>
      <c r="L4182" s="92">
        <v>61445.265955435891</v>
      </c>
      <c r="M4182" s="92">
        <v>5401.5027500920223</v>
      </c>
      <c r="N4182" s="92">
        <v>1955368.4656163317</v>
      </c>
      <c r="O4182" s="92">
        <v>1374164.8728503459</v>
      </c>
      <c r="P4182" s="92">
        <v>233196.78035440485</v>
      </c>
      <c r="Q4182" s="92">
        <v>86699.540907583942</v>
      </c>
      <c r="R4182" s="92">
        <v>4361.7253754024887</v>
      </c>
      <c r="S4182" s="92">
        <v>1698422.9194877371</v>
      </c>
      <c r="T4182" s="92">
        <v>47074.556366621706</v>
      </c>
      <c r="U4182" s="92">
        <v>715346.61248390935</v>
      </c>
      <c r="V4182" s="92">
        <v>2963393.9662628025</v>
      </c>
      <c r="W4182" s="92">
        <v>496818.92429179151</v>
      </c>
      <c r="X4182" s="92">
        <v>4222634.0594051229</v>
      </c>
      <c r="Y4182" s="92">
        <v>427390.00959228945</v>
      </c>
      <c r="Z4182" s="92">
        <v>6374.9157407285529</v>
      </c>
      <c r="AA4182" s="92">
        <v>433764.92533301789</v>
      </c>
      <c r="AB4182" s="92">
        <v>5546.0411809733032</v>
      </c>
      <c r="AC4182" s="92">
        <v>494845.40456094616</v>
      </c>
      <c r="AD4182" s="92">
        <v>34367.871150880506</v>
      </c>
    </row>
    <row r="4183" spans="3:30" x14ac:dyDescent="0.2">
      <c r="D4183" s="86"/>
      <c r="E4183" s="92"/>
      <c r="F4183" s="91"/>
      <c r="G4183" s="86"/>
      <c r="H4183" s="92"/>
      <c r="I4183" s="92"/>
      <c r="J4183" s="92"/>
      <c r="K4183" s="92"/>
      <c r="L4183" s="92"/>
      <c r="M4183" s="92"/>
      <c r="N4183" s="92"/>
      <c r="O4183" s="92"/>
      <c r="P4183" s="92"/>
      <c r="Q4183" s="92"/>
      <c r="R4183" s="92"/>
      <c r="S4183" s="92"/>
      <c r="T4183" s="92"/>
      <c r="U4183" s="92"/>
      <c r="V4183" s="92"/>
      <c r="W4183" s="92"/>
      <c r="X4183" s="92"/>
      <c r="Y4183" s="92"/>
      <c r="Z4183" s="92"/>
      <c r="AA4183" s="92"/>
      <c r="AB4183" s="92"/>
      <c r="AC4183" s="92"/>
      <c r="AD4183" s="92"/>
    </row>
    <row r="4184" spans="3:30" x14ac:dyDescent="0.2">
      <c r="C4184" s="86" t="s">
        <v>228</v>
      </c>
      <c r="D4184" s="86"/>
      <c r="E4184" s="92"/>
      <c r="F4184" s="91"/>
      <c r="G4184" s="86"/>
      <c r="H4184" s="92"/>
      <c r="I4184" s="92"/>
      <c r="J4184" s="92"/>
      <c r="K4184" s="92"/>
      <c r="L4184" s="92"/>
      <c r="M4184" s="92"/>
      <c r="N4184" s="92"/>
      <c r="O4184" s="92"/>
      <c r="P4184" s="92"/>
      <c r="Q4184" s="92"/>
      <c r="R4184" s="92"/>
      <c r="S4184" s="92"/>
      <c r="T4184" s="92"/>
      <c r="U4184" s="92"/>
      <c r="V4184" s="92"/>
      <c r="W4184" s="92"/>
      <c r="X4184" s="92"/>
      <c r="Y4184" s="92"/>
      <c r="Z4184" s="92"/>
      <c r="AA4184" s="92"/>
      <c r="AB4184" s="92"/>
      <c r="AC4184" s="92"/>
      <c r="AD4184" s="92"/>
    </row>
    <row r="4185" spans="3:30" hidden="1" outlineLevel="1" x14ac:dyDescent="0.2">
      <c r="D4185" s="86"/>
      <c r="F4185" s="91" t="s">
        <v>201</v>
      </c>
      <c r="G4185" s="86" t="s">
        <v>687</v>
      </c>
      <c r="H4185" s="92">
        <v>672241.99999999977</v>
      </c>
      <c r="I4185" s="99">
        <v>331134.9746707275</v>
      </c>
      <c r="J4185" s="99">
        <v>16369.185017406058</v>
      </c>
      <c r="K4185" s="99">
        <v>59959.386587910754</v>
      </c>
      <c r="L4185" s="99">
        <v>1887.3086101168724</v>
      </c>
      <c r="M4185" s="99">
        <v>176.98576238552883</v>
      </c>
      <c r="N4185" s="99">
        <v>62023.680960413156</v>
      </c>
      <c r="O4185" s="99">
        <v>45578.461134738391</v>
      </c>
      <c r="P4185" s="99">
        <v>8492.5951899256397</v>
      </c>
      <c r="Q4185" s="99">
        <v>3837.6456342008828</v>
      </c>
      <c r="R4185" s="99">
        <v>172.57463441528077</v>
      </c>
      <c r="S4185" s="99">
        <v>58081.276593280192</v>
      </c>
      <c r="T4185" s="99">
        <v>1592.1723893159249</v>
      </c>
      <c r="U4185" s="99">
        <v>26055.629873889142</v>
      </c>
      <c r="V4185" s="99">
        <v>137704.73600616452</v>
      </c>
      <c r="W4185" s="99">
        <v>24867.192968074614</v>
      </c>
      <c r="X4185" s="99">
        <v>190219.73123744418</v>
      </c>
      <c r="Y4185" s="99">
        <v>13997.073090552341</v>
      </c>
      <c r="Z4185" s="99">
        <v>234.44562394664769</v>
      </c>
      <c r="AA4185" s="99">
        <v>14231.518714498989</v>
      </c>
      <c r="AB4185" s="99">
        <v>181.63280622975358</v>
      </c>
      <c r="AC4185" s="99">
        <v>0</v>
      </c>
      <c r="AD4185" s="99">
        <v>0</v>
      </c>
    </row>
    <row r="4186" spans="3:30" hidden="1" outlineLevel="1" x14ac:dyDescent="0.2">
      <c r="D4186" s="86"/>
      <c r="F4186" s="91" t="s">
        <v>201</v>
      </c>
      <c r="G4186" s="86" t="s">
        <v>686</v>
      </c>
      <c r="H4186" s="92">
        <v>0</v>
      </c>
      <c r="I4186" s="99">
        <v>0</v>
      </c>
      <c r="J4186" s="99">
        <v>0</v>
      </c>
      <c r="K4186" s="99">
        <v>0</v>
      </c>
      <c r="L4186" s="99">
        <v>0</v>
      </c>
      <c r="M4186" s="99">
        <v>0</v>
      </c>
      <c r="N4186" s="99">
        <v>0</v>
      </c>
      <c r="O4186" s="99">
        <v>0</v>
      </c>
      <c r="P4186" s="99">
        <v>0</v>
      </c>
      <c r="Q4186" s="99">
        <v>0</v>
      </c>
      <c r="R4186" s="99">
        <v>0</v>
      </c>
      <c r="S4186" s="99">
        <v>0</v>
      </c>
      <c r="T4186" s="99">
        <v>0</v>
      </c>
      <c r="U4186" s="99">
        <v>0</v>
      </c>
      <c r="V4186" s="99">
        <v>0</v>
      </c>
      <c r="W4186" s="99">
        <v>0</v>
      </c>
      <c r="X4186" s="99">
        <v>0</v>
      </c>
      <c r="Y4186" s="99">
        <v>0</v>
      </c>
      <c r="Z4186" s="99">
        <v>0</v>
      </c>
      <c r="AA4186" s="99">
        <v>0</v>
      </c>
      <c r="AB4186" s="99">
        <v>0</v>
      </c>
      <c r="AC4186" s="99">
        <v>0</v>
      </c>
      <c r="AD4186" s="99">
        <v>0</v>
      </c>
    </row>
    <row r="4187" spans="3:30" hidden="1" outlineLevel="1" x14ac:dyDescent="0.2">
      <c r="D4187" s="86"/>
      <c r="F4187" s="91" t="s">
        <v>201</v>
      </c>
      <c r="G4187" s="86" t="s">
        <v>685</v>
      </c>
      <c r="H4187" s="92">
        <v>0</v>
      </c>
      <c r="I4187" s="99">
        <v>0</v>
      </c>
      <c r="J4187" s="99">
        <v>0</v>
      </c>
      <c r="K4187" s="99">
        <v>0</v>
      </c>
      <c r="L4187" s="99">
        <v>0</v>
      </c>
      <c r="M4187" s="99">
        <v>0</v>
      </c>
      <c r="N4187" s="99">
        <v>0</v>
      </c>
      <c r="O4187" s="99">
        <v>0</v>
      </c>
      <c r="P4187" s="99">
        <v>0</v>
      </c>
      <c r="Q4187" s="99">
        <v>0</v>
      </c>
      <c r="R4187" s="99">
        <v>0</v>
      </c>
      <c r="S4187" s="99">
        <v>0</v>
      </c>
      <c r="T4187" s="99">
        <v>0</v>
      </c>
      <c r="U4187" s="99">
        <v>0</v>
      </c>
      <c r="V4187" s="99">
        <v>0</v>
      </c>
      <c r="W4187" s="99">
        <v>0</v>
      </c>
      <c r="X4187" s="99">
        <v>0</v>
      </c>
      <c r="Y4187" s="99">
        <v>0</v>
      </c>
      <c r="Z4187" s="99">
        <v>0</v>
      </c>
      <c r="AA4187" s="99">
        <v>0</v>
      </c>
      <c r="AB4187" s="99">
        <v>0</v>
      </c>
      <c r="AC4187" s="99">
        <v>0</v>
      </c>
      <c r="AD4187" s="99">
        <v>0</v>
      </c>
    </row>
    <row r="4188" spans="3:30" hidden="1" outlineLevel="1" x14ac:dyDescent="0.2">
      <c r="D4188" s="86"/>
      <c r="F4188" s="91" t="s">
        <v>201</v>
      </c>
      <c r="G4188" s="86" t="s">
        <v>684</v>
      </c>
      <c r="H4188" s="92">
        <v>0</v>
      </c>
      <c r="I4188" s="99">
        <v>0</v>
      </c>
      <c r="J4188" s="99">
        <v>0</v>
      </c>
      <c r="K4188" s="99">
        <v>0</v>
      </c>
      <c r="L4188" s="99">
        <v>0</v>
      </c>
      <c r="M4188" s="99">
        <v>0</v>
      </c>
      <c r="N4188" s="99">
        <v>0</v>
      </c>
      <c r="O4188" s="99">
        <v>0</v>
      </c>
      <c r="P4188" s="99">
        <v>0</v>
      </c>
      <c r="Q4188" s="99">
        <v>0</v>
      </c>
      <c r="R4188" s="99">
        <v>0</v>
      </c>
      <c r="S4188" s="99">
        <v>0</v>
      </c>
      <c r="T4188" s="99">
        <v>0</v>
      </c>
      <c r="U4188" s="99">
        <v>0</v>
      </c>
      <c r="V4188" s="99">
        <v>0</v>
      </c>
      <c r="W4188" s="99">
        <v>0</v>
      </c>
      <c r="X4188" s="99">
        <v>0</v>
      </c>
      <c r="Y4188" s="99">
        <v>0</v>
      </c>
      <c r="Z4188" s="99">
        <v>0</v>
      </c>
      <c r="AA4188" s="99">
        <v>0</v>
      </c>
      <c r="AB4188" s="99">
        <v>0</v>
      </c>
      <c r="AC4188" s="99">
        <v>0</v>
      </c>
      <c r="AD4188" s="99">
        <v>0</v>
      </c>
    </row>
    <row r="4189" spans="3:30" hidden="1" outlineLevel="1" x14ac:dyDescent="0.2">
      <c r="D4189" s="86"/>
      <c r="F4189" s="91" t="s">
        <v>201</v>
      </c>
      <c r="G4189" s="86" t="s">
        <v>683</v>
      </c>
      <c r="H4189" s="92">
        <v>0</v>
      </c>
      <c r="I4189" s="99">
        <v>0</v>
      </c>
      <c r="J4189" s="99">
        <v>0</v>
      </c>
      <c r="K4189" s="99">
        <v>0</v>
      </c>
      <c r="L4189" s="99">
        <v>0</v>
      </c>
      <c r="M4189" s="99">
        <v>0</v>
      </c>
      <c r="N4189" s="99">
        <v>0</v>
      </c>
      <c r="O4189" s="99">
        <v>0</v>
      </c>
      <c r="P4189" s="99">
        <v>0</v>
      </c>
      <c r="Q4189" s="99">
        <v>0</v>
      </c>
      <c r="R4189" s="99">
        <v>0</v>
      </c>
      <c r="S4189" s="99">
        <v>0</v>
      </c>
      <c r="T4189" s="99">
        <v>0</v>
      </c>
      <c r="U4189" s="99">
        <v>0</v>
      </c>
      <c r="V4189" s="99">
        <v>0</v>
      </c>
      <c r="W4189" s="99">
        <v>0</v>
      </c>
      <c r="X4189" s="99">
        <v>0</v>
      </c>
      <c r="Y4189" s="99">
        <v>0</v>
      </c>
      <c r="Z4189" s="99">
        <v>0</v>
      </c>
      <c r="AA4189" s="99">
        <v>0</v>
      </c>
      <c r="AB4189" s="99">
        <v>0</v>
      </c>
      <c r="AC4189" s="99">
        <v>0</v>
      </c>
      <c r="AD4189" s="99">
        <v>0</v>
      </c>
    </row>
    <row r="4190" spans="3:30" hidden="1" outlineLevel="1" x14ac:dyDescent="0.2">
      <c r="D4190" s="86"/>
      <c r="F4190" s="91" t="s">
        <v>201</v>
      </c>
      <c r="G4190" s="86" t="s">
        <v>682</v>
      </c>
      <c r="H4190" s="92">
        <v>0</v>
      </c>
      <c r="I4190" s="99">
        <v>0</v>
      </c>
      <c r="J4190" s="99">
        <v>0</v>
      </c>
      <c r="K4190" s="99">
        <v>0</v>
      </c>
      <c r="L4190" s="99">
        <v>0</v>
      </c>
      <c r="M4190" s="99">
        <v>0</v>
      </c>
      <c r="N4190" s="99">
        <v>0</v>
      </c>
      <c r="O4190" s="99">
        <v>0</v>
      </c>
      <c r="P4190" s="99">
        <v>0</v>
      </c>
      <c r="Q4190" s="99">
        <v>0</v>
      </c>
      <c r="R4190" s="99">
        <v>0</v>
      </c>
      <c r="S4190" s="99">
        <v>0</v>
      </c>
      <c r="T4190" s="99">
        <v>0</v>
      </c>
      <c r="U4190" s="99">
        <v>0</v>
      </c>
      <c r="V4190" s="99">
        <v>0</v>
      </c>
      <c r="W4190" s="99">
        <v>0</v>
      </c>
      <c r="X4190" s="99">
        <v>0</v>
      </c>
      <c r="Y4190" s="99">
        <v>0</v>
      </c>
      <c r="Z4190" s="99">
        <v>0</v>
      </c>
      <c r="AA4190" s="99">
        <v>0</v>
      </c>
      <c r="AB4190" s="99">
        <v>0</v>
      </c>
      <c r="AC4190" s="99">
        <v>0</v>
      </c>
      <c r="AD4190" s="99">
        <v>0</v>
      </c>
    </row>
    <row r="4191" spans="3:30" hidden="1" outlineLevel="1" x14ac:dyDescent="0.2">
      <c r="D4191" s="86"/>
      <c r="F4191" s="91" t="s">
        <v>201</v>
      </c>
      <c r="G4191" s="86" t="s">
        <v>681</v>
      </c>
      <c r="H4191" s="92">
        <v>0</v>
      </c>
      <c r="I4191" s="99">
        <v>0</v>
      </c>
      <c r="J4191" s="99">
        <v>0</v>
      </c>
      <c r="K4191" s="99">
        <v>0</v>
      </c>
      <c r="L4191" s="99">
        <v>0</v>
      </c>
      <c r="M4191" s="99">
        <v>0</v>
      </c>
      <c r="N4191" s="99">
        <v>0</v>
      </c>
      <c r="O4191" s="99">
        <v>0</v>
      </c>
      <c r="P4191" s="99">
        <v>0</v>
      </c>
      <c r="Q4191" s="99">
        <v>0</v>
      </c>
      <c r="R4191" s="99">
        <v>0</v>
      </c>
      <c r="S4191" s="99">
        <v>0</v>
      </c>
      <c r="T4191" s="99">
        <v>0</v>
      </c>
      <c r="U4191" s="99">
        <v>0</v>
      </c>
      <c r="V4191" s="99">
        <v>0</v>
      </c>
      <c r="W4191" s="99">
        <v>0</v>
      </c>
      <c r="X4191" s="99">
        <v>0</v>
      </c>
      <c r="Y4191" s="99">
        <v>0</v>
      </c>
      <c r="Z4191" s="99">
        <v>0</v>
      </c>
      <c r="AA4191" s="99">
        <v>0</v>
      </c>
      <c r="AB4191" s="99">
        <v>0</v>
      </c>
      <c r="AC4191" s="99">
        <v>0</v>
      </c>
      <c r="AD4191" s="99">
        <v>0</v>
      </c>
    </row>
    <row r="4192" spans="3:30" collapsed="1" x14ac:dyDescent="0.2">
      <c r="D4192" s="86" t="s">
        <v>471</v>
      </c>
      <c r="E4192" s="112">
        <v>672242</v>
      </c>
      <c r="F4192" s="102" t="s">
        <v>201</v>
      </c>
      <c r="G4192" s="86" t="s">
        <v>679</v>
      </c>
      <c r="H4192" s="92">
        <v>672241.99999999977</v>
      </c>
      <c r="I4192" s="99">
        <v>331134.9746707275</v>
      </c>
      <c r="J4192" s="99">
        <v>16369.185017406058</v>
      </c>
      <c r="K4192" s="99">
        <v>59959.386587910754</v>
      </c>
      <c r="L4192" s="99">
        <v>1887.3086101168724</v>
      </c>
      <c r="M4192" s="99">
        <v>176.98576238552883</v>
      </c>
      <c r="N4192" s="99">
        <v>62023.680960413156</v>
      </c>
      <c r="O4192" s="99">
        <v>45578.461134738391</v>
      </c>
      <c r="P4192" s="99">
        <v>8492.5951899256397</v>
      </c>
      <c r="Q4192" s="99">
        <v>3837.6456342008828</v>
      </c>
      <c r="R4192" s="99">
        <v>172.57463441528077</v>
      </c>
      <c r="S4192" s="99">
        <v>58081.276593280192</v>
      </c>
      <c r="T4192" s="99">
        <v>1592.1723893159249</v>
      </c>
      <c r="U4192" s="99">
        <v>26055.629873889142</v>
      </c>
      <c r="V4192" s="99">
        <v>137704.73600616452</v>
      </c>
      <c r="W4192" s="99">
        <v>24867.192968074614</v>
      </c>
      <c r="X4192" s="99">
        <v>190219.73123744418</v>
      </c>
      <c r="Y4192" s="99">
        <v>13997.073090552341</v>
      </c>
      <c r="Z4192" s="99">
        <v>234.44562394664769</v>
      </c>
      <c r="AA4192" s="99">
        <v>14231.518714498989</v>
      </c>
      <c r="AB4192" s="99">
        <v>181.63280622975358</v>
      </c>
      <c r="AC4192" s="99">
        <v>0</v>
      </c>
      <c r="AD4192" s="99">
        <v>0</v>
      </c>
    </row>
    <row r="4193" spans="4:30" hidden="1" outlineLevel="1" x14ac:dyDescent="0.2">
      <c r="D4193" s="86"/>
      <c r="F4193" s="91" t="s">
        <v>199</v>
      </c>
      <c r="G4193" s="86" t="s">
        <v>687</v>
      </c>
      <c r="H4193" s="92">
        <v>0</v>
      </c>
      <c r="I4193" s="99">
        <v>0</v>
      </c>
      <c r="J4193" s="99">
        <v>0</v>
      </c>
      <c r="K4193" s="99">
        <v>0</v>
      </c>
      <c r="L4193" s="99">
        <v>0</v>
      </c>
      <c r="M4193" s="99">
        <v>0</v>
      </c>
      <c r="N4193" s="99">
        <v>0</v>
      </c>
      <c r="O4193" s="99">
        <v>0</v>
      </c>
      <c r="P4193" s="99">
        <v>0</v>
      </c>
      <c r="Q4193" s="99">
        <v>0</v>
      </c>
      <c r="R4193" s="99">
        <v>0</v>
      </c>
      <c r="S4193" s="99">
        <v>0</v>
      </c>
      <c r="T4193" s="99">
        <v>0</v>
      </c>
      <c r="U4193" s="99">
        <v>0</v>
      </c>
      <c r="V4193" s="99">
        <v>0</v>
      </c>
      <c r="W4193" s="99">
        <v>0</v>
      </c>
      <c r="X4193" s="99">
        <v>0</v>
      </c>
      <c r="Y4193" s="99">
        <v>0</v>
      </c>
      <c r="Z4193" s="99">
        <v>0</v>
      </c>
      <c r="AA4193" s="99">
        <v>0</v>
      </c>
      <c r="AB4193" s="99">
        <v>0</v>
      </c>
      <c r="AC4193" s="99">
        <v>0</v>
      </c>
      <c r="AD4193" s="99">
        <v>0</v>
      </c>
    </row>
    <row r="4194" spans="4:30" hidden="1" outlineLevel="1" x14ac:dyDescent="0.2">
      <c r="D4194" s="86"/>
      <c r="F4194" s="91" t="s">
        <v>199</v>
      </c>
      <c r="G4194" s="86" t="s">
        <v>686</v>
      </c>
      <c r="H4194" s="92">
        <v>0</v>
      </c>
      <c r="I4194" s="99">
        <v>0</v>
      </c>
      <c r="J4194" s="99">
        <v>0</v>
      </c>
      <c r="K4194" s="99">
        <v>0</v>
      </c>
      <c r="L4194" s="99">
        <v>0</v>
      </c>
      <c r="M4194" s="99">
        <v>0</v>
      </c>
      <c r="N4194" s="99">
        <v>0</v>
      </c>
      <c r="O4194" s="99">
        <v>0</v>
      </c>
      <c r="P4194" s="99">
        <v>0</v>
      </c>
      <c r="Q4194" s="99">
        <v>0</v>
      </c>
      <c r="R4194" s="99">
        <v>0</v>
      </c>
      <c r="S4194" s="99">
        <v>0</v>
      </c>
      <c r="T4194" s="99">
        <v>0</v>
      </c>
      <c r="U4194" s="99">
        <v>0</v>
      </c>
      <c r="V4194" s="99">
        <v>0</v>
      </c>
      <c r="W4194" s="99">
        <v>0</v>
      </c>
      <c r="X4194" s="99">
        <v>0</v>
      </c>
      <c r="Y4194" s="99">
        <v>0</v>
      </c>
      <c r="Z4194" s="99">
        <v>0</v>
      </c>
      <c r="AA4194" s="99">
        <v>0</v>
      </c>
      <c r="AB4194" s="99">
        <v>0</v>
      </c>
      <c r="AC4194" s="99">
        <v>0</v>
      </c>
      <c r="AD4194" s="99">
        <v>0</v>
      </c>
    </row>
    <row r="4195" spans="4:30" hidden="1" outlineLevel="1" x14ac:dyDescent="0.2">
      <c r="D4195" s="86"/>
      <c r="F4195" s="91" t="s">
        <v>199</v>
      </c>
      <c r="G4195" s="86" t="s">
        <v>685</v>
      </c>
      <c r="H4195" s="92">
        <v>0</v>
      </c>
      <c r="I4195" s="99">
        <v>0</v>
      </c>
      <c r="J4195" s="99">
        <v>0</v>
      </c>
      <c r="K4195" s="99">
        <v>0</v>
      </c>
      <c r="L4195" s="99">
        <v>0</v>
      </c>
      <c r="M4195" s="99">
        <v>0</v>
      </c>
      <c r="N4195" s="99">
        <v>0</v>
      </c>
      <c r="O4195" s="99">
        <v>0</v>
      </c>
      <c r="P4195" s="99">
        <v>0</v>
      </c>
      <c r="Q4195" s="99">
        <v>0</v>
      </c>
      <c r="R4195" s="99">
        <v>0</v>
      </c>
      <c r="S4195" s="99">
        <v>0</v>
      </c>
      <c r="T4195" s="99">
        <v>0</v>
      </c>
      <c r="U4195" s="99">
        <v>0</v>
      </c>
      <c r="V4195" s="99">
        <v>0</v>
      </c>
      <c r="W4195" s="99">
        <v>0</v>
      </c>
      <c r="X4195" s="99">
        <v>0</v>
      </c>
      <c r="Y4195" s="99">
        <v>0</v>
      </c>
      <c r="Z4195" s="99">
        <v>0</v>
      </c>
      <c r="AA4195" s="99">
        <v>0</v>
      </c>
      <c r="AB4195" s="99">
        <v>0</v>
      </c>
      <c r="AC4195" s="99">
        <v>0</v>
      </c>
      <c r="AD4195" s="99">
        <v>0</v>
      </c>
    </row>
    <row r="4196" spans="4:30" hidden="1" outlineLevel="1" x14ac:dyDescent="0.2">
      <c r="D4196" s="86"/>
      <c r="F4196" s="91" t="s">
        <v>199</v>
      </c>
      <c r="G4196" s="86" t="s">
        <v>684</v>
      </c>
      <c r="H4196" s="92">
        <v>0</v>
      </c>
      <c r="I4196" s="99">
        <v>0</v>
      </c>
      <c r="J4196" s="99">
        <v>0</v>
      </c>
      <c r="K4196" s="99">
        <v>0</v>
      </c>
      <c r="L4196" s="99">
        <v>0</v>
      </c>
      <c r="M4196" s="99">
        <v>0</v>
      </c>
      <c r="N4196" s="99">
        <v>0</v>
      </c>
      <c r="O4196" s="99">
        <v>0</v>
      </c>
      <c r="P4196" s="99">
        <v>0</v>
      </c>
      <c r="Q4196" s="99">
        <v>0</v>
      </c>
      <c r="R4196" s="99">
        <v>0</v>
      </c>
      <c r="S4196" s="99">
        <v>0</v>
      </c>
      <c r="T4196" s="99">
        <v>0</v>
      </c>
      <c r="U4196" s="99">
        <v>0</v>
      </c>
      <c r="V4196" s="99">
        <v>0</v>
      </c>
      <c r="W4196" s="99">
        <v>0</v>
      </c>
      <c r="X4196" s="99">
        <v>0</v>
      </c>
      <c r="Y4196" s="99">
        <v>0</v>
      </c>
      <c r="Z4196" s="99">
        <v>0</v>
      </c>
      <c r="AA4196" s="99">
        <v>0</v>
      </c>
      <c r="AB4196" s="99">
        <v>0</v>
      </c>
      <c r="AC4196" s="99">
        <v>0</v>
      </c>
      <c r="AD4196" s="99">
        <v>0</v>
      </c>
    </row>
    <row r="4197" spans="4:30" hidden="1" outlineLevel="1" x14ac:dyDescent="0.2">
      <c r="D4197" s="86"/>
      <c r="F4197" s="91" t="s">
        <v>199</v>
      </c>
      <c r="G4197" s="86" t="s">
        <v>683</v>
      </c>
      <c r="H4197" s="92">
        <v>0</v>
      </c>
      <c r="I4197" s="99">
        <v>0</v>
      </c>
      <c r="J4197" s="99">
        <v>0</v>
      </c>
      <c r="K4197" s="99">
        <v>0</v>
      </c>
      <c r="L4197" s="99">
        <v>0</v>
      </c>
      <c r="M4197" s="99">
        <v>0</v>
      </c>
      <c r="N4197" s="99">
        <v>0</v>
      </c>
      <c r="O4197" s="99">
        <v>0</v>
      </c>
      <c r="P4197" s="99">
        <v>0</v>
      </c>
      <c r="Q4197" s="99">
        <v>0</v>
      </c>
      <c r="R4197" s="99">
        <v>0</v>
      </c>
      <c r="S4197" s="99">
        <v>0</v>
      </c>
      <c r="T4197" s="99">
        <v>0</v>
      </c>
      <c r="U4197" s="99">
        <v>0</v>
      </c>
      <c r="V4197" s="99">
        <v>0</v>
      </c>
      <c r="W4197" s="99">
        <v>0</v>
      </c>
      <c r="X4197" s="99">
        <v>0</v>
      </c>
      <c r="Y4197" s="99">
        <v>0</v>
      </c>
      <c r="Z4197" s="99">
        <v>0</v>
      </c>
      <c r="AA4197" s="99">
        <v>0</v>
      </c>
      <c r="AB4197" s="99">
        <v>0</v>
      </c>
      <c r="AC4197" s="99">
        <v>0</v>
      </c>
      <c r="AD4197" s="99">
        <v>0</v>
      </c>
    </row>
    <row r="4198" spans="4:30" hidden="1" outlineLevel="1" x14ac:dyDescent="0.2">
      <c r="D4198" s="86"/>
      <c r="F4198" s="91" t="s">
        <v>199</v>
      </c>
      <c r="G4198" s="86" t="s">
        <v>682</v>
      </c>
      <c r="H4198" s="92">
        <v>281709.99999999988</v>
      </c>
      <c r="I4198" s="99">
        <v>105705.22316960472</v>
      </c>
      <c r="J4198" s="99">
        <v>6850.381506844421</v>
      </c>
      <c r="K4198" s="99">
        <v>22983.772562376867</v>
      </c>
      <c r="L4198" s="99">
        <v>730.47647056065455</v>
      </c>
      <c r="M4198" s="99">
        <v>67.341391162374947</v>
      </c>
      <c r="N4198" s="99">
        <v>23781.590424099897</v>
      </c>
      <c r="O4198" s="99">
        <v>20954.62614364615</v>
      </c>
      <c r="P4198" s="99">
        <v>3884.5844851183324</v>
      </c>
      <c r="Q4198" s="99">
        <v>1765.0557604973351</v>
      </c>
      <c r="R4198" s="99">
        <v>81.782337521362507</v>
      </c>
      <c r="S4198" s="99">
        <v>26686.048726783181</v>
      </c>
      <c r="T4198" s="99">
        <v>803.02098276159325</v>
      </c>
      <c r="U4198" s="99">
        <v>14099.845467930561</v>
      </c>
      <c r="V4198" s="99">
        <v>80053.068609077643</v>
      </c>
      <c r="W4198" s="99">
        <v>15187.940730212751</v>
      </c>
      <c r="X4198" s="99">
        <v>110143.87578998254</v>
      </c>
      <c r="Y4198" s="99">
        <v>5677.2398674495234</v>
      </c>
      <c r="Z4198" s="99">
        <v>92.416414644714237</v>
      </c>
      <c r="AA4198" s="99">
        <v>5769.6562820942381</v>
      </c>
      <c r="AB4198" s="99">
        <v>103.08307652417597</v>
      </c>
      <c r="AC4198" s="99">
        <v>2229.033493219491</v>
      </c>
      <c r="AD4198" s="99">
        <v>441.10753084727071</v>
      </c>
    </row>
    <row r="4199" spans="4:30" hidden="1" outlineLevel="1" x14ac:dyDescent="0.2">
      <c r="D4199" s="86"/>
      <c r="F4199" s="91" t="s">
        <v>199</v>
      </c>
      <c r="G4199" s="86" t="s">
        <v>681</v>
      </c>
      <c r="H4199" s="92">
        <v>0</v>
      </c>
      <c r="I4199" s="99">
        <v>0</v>
      </c>
      <c r="J4199" s="99">
        <v>0</v>
      </c>
      <c r="K4199" s="99">
        <v>0</v>
      </c>
      <c r="L4199" s="99">
        <v>0</v>
      </c>
      <c r="M4199" s="99">
        <v>0</v>
      </c>
      <c r="N4199" s="99">
        <v>0</v>
      </c>
      <c r="O4199" s="99">
        <v>0</v>
      </c>
      <c r="P4199" s="99">
        <v>0</v>
      </c>
      <c r="Q4199" s="99">
        <v>0</v>
      </c>
      <c r="R4199" s="99">
        <v>0</v>
      </c>
      <c r="S4199" s="99">
        <v>0</v>
      </c>
      <c r="T4199" s="99">
        <v>0</v>
      </c>
      <c r="U4199" s="99">
        <v>0</v>
      </c>
      <c r="V4199" s="99">
        <v>0</v>
      </c>
      <c r="W4199" s="99">
        <v>0</v>
      </c>
      <c r="X4199" s="99">
        <v>0</v>
      </c>
      <c r="Y4199" s="99">
        <v>0</v>
      </c>
      <c r="Z4199" s="99">
        <v>0</v>
      </c>
      <c r="AA4199" s="99">
        <v>0</v>
      </c>
      <c r="AB4199" s="99">
        <v>0</v>
      </c>
      <c r="AC4199" s="99">
        <v>0</v>
      </c>
      <c r="AD4199" s="99">
        <v>0</v>
      </c>
    </row>
    <row r="4200" spans="4:30" collapsed="1" x14ac:dyDescent="0.2">
      <c r="D4200" s="86" t="s">
        <v>469</v>
      </c>
      <c r="E4200" s="104">
        <v>281710</v>
      </c>
      <c r="F4200" s="102" t="s">
        <v>199</v>
      </c>
      <c r="G4200" s="86" t="s">
        <v>679</v>
      </c>
      <c r="H4200" s="92">
        <v>281709.99999999988</v>
      </c>
      <c r="I4200" s="99">
        <v>105705.22316960472</v>
      </c>
      <c r="J4200" s="99">
        <v>6850.381506844421</v>
      </c>
      <c r="K4200" s="99">
        <v>22983.772562376867</v>
      </c>
      <c r="L4200" s="99">
        <v>730.47647056065455</v>
      </c>
      <c r="M4200" s="99">
        <v>67.341391162374947</v>
      </c>
      <c r="N4200" s="99">
        <v>23781.590424099897</v>
      </c>
      <c r="O4200" s="99">
        <v>20954.62614364615</v>
      </c>
      <c r="P4200" s="99">
        <v>3884.5844851183324</v>
      </c>
      <c r="Q4200" s="99">
        <v>1765.0557604973351</v>
      </c>
      <c r="R4200" s="99">
        <v>81.782337521362507</v>
      </c>
      <c r="S4200" s="99">
        <v>26686.048726783181</v>
      </c>
      <c r="T4200" s="99">
        <v>803.02098276159325</v>
      </c>
      <c r="U4200" s="99">
        <v>14099.845467930561</v>
      </c>
      <c r="V4200" s="99">
        <v>80053.068609077643</v>
      </c>
      <c r="W4200" s="99">
        <v>15187.940730212751</v>
      </c>
      <c r="X4200" s="99">
        <v>110143.87578998254</v>
      </c>
      <c r="Y4200" s="99">
        <v>5677.2398674495234</v>
      </c>
      <c r="Z4200" s="99">
        <v>92.416414644714237</v>
      </c>
      <c r="AA4200" s="99">
        <v>5769.6562820942381</v>
      </c>
      <c r="AB4200" s="99">
        <v>103.08307652417597</v>
      </c>
      <c r="AC4200" s="99">
        <v>2229.033493219491</v>
      </c>
      <c r="AD4200" s="99">
        <v>441.10753084727071</v>
      </c>
    </row>
    <row r="4201" spans="4:30" hidden="1" outlineLevel="1" x14ac:dyDescent="0.2">
      <c r="D4201" s="86"/>
      <c r="F4201" s="91" t="s">
        <v>201</v>
      </c>
      <c r="G4201" s="86" t="s">
        <v>687</v>
      </c>
      <c r="H4201" s="92">
        <v>1516865.9999999998</v>
      </c>
      <c r="I4201" s="99">
        <v>747182.39040239633</v>
      </c>
      <c r="J4201" s="99">
        <v>36935.895407625016</v>
      </c>
      <c r="K4201" s="99">
        <v>135294.06805295983</v>
      </c>
      <c r="L4201" s="99">
        <v>4258.5769145538952</v>
      </c>
      <c r="M4201" s="99">
        <v>399.35571631449329</v>
      </c>
      <c r="N4201" s="99">
        <v>139952.00068382823</v>
      </c>
      <c r="O4201" s="99">
        <v>102844.53816870425</v>
      </c>
      <c r="P4201" s="99">
        <v>19162.93372827307</v>
      </c>
      <c r="Q4201" s="99">
        <v>8659.3729379713805</v>
      </c>
      <c r="R4201" s="99">
        <v>389.40232149578463</v>
      </c>
      <c r="S4201" s="99">
        <v>131056.24715644449</v>
      </c>
      <c r="T4201" s="99">
        <v>3592.6231379355795</v>
      </c>
      <c r="U4201" s="99">
        <v>58792.665534564527</v>
      </c>
      <c r="V4201" s="99">
        <v>310720.88933260157</v>
      </c>
      <c r="W4201" s="99">
        <v>56111.042643440116</v>
      </c>
      <c r="X4201" s="99">
        <v>429217.22064854181</v>
      </c>
      <c r="Y4201" s="99">
        <v>31583.394477842456</v>
      </c>
      <c r="Z4201" s="99">
        <v>529.00978488915553</v>
      </c>
      <c r="AA4201" s="99">
        <v>32112.404262731612</v>
      </c>
      <c r="AB4201" s="99">
        <v>409.84143843214406</v>
      </c>
      <c r="AC4201" s="99">
        <v>0</v>
      </c>
      <c r="AD4201" s="99">
        <v>0</v>
      </c>
    </row>
    <row r="4202" spans="4:30" hidden="1" outlineLevel="1" x14ac:dyDescent="0.2">
      <c r="D4202" s="86"/>
      <c r="F4202" s="91" t="s">
        <v>201</v>
      </c>
      <c r="G4202" s="86" t="s">
        <v>686</v>
      </c>
      <c r="H4202" s="92">
        <v>0</v>
      </c>
      <c r="I4202" s="99">
        <v>0</v>
      </c>
      <c r="J4202" s="99">
        <v>0</v>
      </c>
      <c r="K4202" s="99">
        <v>0</v>
      </c>
      <c r="L4202" s="99">
        <v>0</v>
      </c>
      <c r="M4202" s="99">
        <v>0</v>
      </c>
      <c r="N4202" s="99">
        <v>0</v>
      </c>
      <c r="O4202" s="99">
        <v>0</v>
      </c>
      <c r="P4202" s="99">
        <v>0</v>
      </c>
      <c r="Q4202" s="99">
        <v>0</v>
      </c>
      <c r="R4202" s="99">
        <v>0</v>
      </c>
      <c r="S4202" s="99">
        <v>0</v>
      </c>
      <c r="T4202" s="99">
        <v>0</v>
      </c>
      <c r="U4202" s="99">
        <v>0</v>
      </c>
      <c r="V4202" s="99">
        <v>0</v>
      </c>
      <c r="W4202" s="99">
        <v>0</v>
      </c>
      <c r="X4202" s="99">
        <v>0</v>
      </c>
      <c r="Y4202" s="99">
        <v>0</v>
      </c>
      <c r="Z4202" s="99">
        <v>0</v>
      </c>
      <c r="AA4202" s="99">
        <v>0</v>
      </c>
      <c r="AB4202" s="99">
        <v>0</v>
      </c>
      <c r="AC4202" s="99">
        <v>0</v>
      </c>
      <c r="AD4202" s="99">
        <v>0</v>
      </c>
    </row>
    <row r="4203" spans="4:30" hidden="1" outlineLevel="1" x14ac:dyDescent="0.2">
      <c r="D4203" s="86"/>
      <c r="F4203" s="91" t="s">
        <v>201</v>
      </c>
      <c r="G4203" s="86" t="s">
        <v>685</v>
      </c>
      <c r="H4203" s="92">
        <v>0</v>
      </c>
      <c r="I4203" s="99">
        <v>0</v>
      </c>
      <c r="J4203" s="99">
        <v>0</v>
      </c>
      <c r="K4203" s="99">
        <v>0</v>
      </c>
      <c r="L4203" s="99">
        <v>0</v>
      </c>
      <c r="M4203" s="99">
        <v>0</v>
      </c>
      <c r="N4203" s="99">
        <v>0</v>
      </c>
      <c r="O4203" s="99">
        <v>0</v>
      </c>
      <c r="P4203" s="99">
        <v>0</v>
      </c>
      <c r="Q4203" s="99">
        <v>0</v>
      </c>
      <c r="R4203" s="99">
        <v>0</v>
      </c>
      <c r="S4203" s="99">
        <v>0</v>
      </c>
      <c r="T4203" s="99">
        <v>0</v>
      </c>
      <c r="U4203" s="99">
        <v>0</v>
      </c>
      <c r="V4203" s="99">
        <v>0</v>
      </c>
      <c r="W4203" s="99">
        <v>0</v>
      </c>
      <c r="X4203" s="99">
        <v>0</v>
      </c>
      <c r="Y4203" s="99">
        <v>0</v>
      </c>
      <c r="Z4203" s="99">
        <v>0</v>
      </c>
      <c r="AA4203" s="99">
        <v>0</v>
      </c>
      <c r="AB4203" s="99">
        <v>0</v>
      </c>
      <c r="AC4203" s="99">
        <v>0</v>
      </c>
      <c r="AD4203" s="99">
        <v>0</v>
      </c>
    </row>
    <row r="4204" spans="4:30" hidden="1" outlineLevel="1" x14ac:dyDescent="0.2">
      <c r="D4204" s="86"/>
      <c r="F4204" s="91" t="s">
        <v>201</v>
      </c>
      <c r="G4204" s="86" t="s">
        <v>684</v>
      </c>
      <c r="H4204" s="92">
        <v>0</v>
      </c>
      <c r="I4204" s="99">
        <v>0</v>
      </c>
      <c r="J4204" s="99">
        <v>0</v>
      </c>
      <c r="K4204" s="99">
        <v>0</v>
      </c>
      <c r="L4204" s="99">
        <v>0</v>
      </c>
      <c r="M4204" s="99">
        <v>0</v>
      </c>
      <c r="N4204" s="99">
        <v>0</v>
      </c>
      <c r="O4204" s="99">
        <v>0</v>
      </c>
      <c r="P4204" s="99">
        <v>0</v>
      </c>
      <c r="Q4204" s="99">
        <v>0</v>
      </c>
      <c r="R4204" s="99">
        <v>0</v>
      </c>
      <c r="S4204" s="99">
        <v>0</v>
      </c>
      <c r="T4204" s="99">
        <v>0</v>
      </c>
      <c r="U4204" s="99">
        <v>0</v>
      </c>
      <c r="V4204" s="99">
        <v>0</v>
      </c>
      <c r="W4204" s="99">
        <v>0</v>
      </c>
      <c r="X4204" s="99">
        <v>0</v>
      </c>
      <c r="Y4204" s="99">
        <v>0</v>
      </c>
      <c r="Z4204" s="99">
        <v>0</v>
      </c>
      <c r="AA4204" s="99">
        <v>0</v>
      </c>
      <c r="AB4204" s="99">
        <v>0</v>
      </c>
      <c r="AC4204" s="99">
        <v>0</v>
      </c>
      <c r="AD4204" s="99">
        <v>0</v>
      </c>
    </row>
    <row r="4205" spans="4:30" hidden="1" outlineLevel="1" x14ac:dyDescent="0.2">
      <c r="D4205" s="86"/>
      <c r="F4205" s="91" t="s">
        <v>201</v>
      </c>
      <c r="G4205" s="86" t="s">
        <v>683</v>
      </c>
      <c r="H4205" s="92">
        <v>0</v>
      </c>
      <c r="I4205" s="99">
        <v>0</v>
      </c>
      <c r="J4205" s="99">
        <v>0</v>
      </c>
      <c r="K4205" s="99">
        <v>0</v>
      </c>
      <c r="L4205" s="99">
        <v>0</v>
      </c>
      <c r="M4205" s="99">
        <v>0</v>
      </c>
      <c r="N4205" s="99">
        <v>0</v>
      </c>
      <c r="O4205" s="99">
        <v>0</v>
      </c>
      <c r="P4205" s="99">
        <v>0</v>
      </c>
      <c r="Q4205" s="99">
        <v>0</v>
      </c>
      <c r="R4205" s="99">
        <v>0</v>
      </c>
      <c r="S4205" s="99">
        <v>0</v>
      </c>
      <c r="T4205" s="99">
        <v>0</v>
      </c>
      <c r="U4205" s="99">
        <v>0</v>
      </c>
      <c r="V4205" s="99">
        <v>0</v>
      </c>
      <c r="W4205" s="99">
        <v>0</v>
      </c>
      <c r="X4205" s="99">
        <v>0</v>
      </c>
      <c r="Y4205" s="99">
        <v>0</v>
      </c>
      <c r="Z4205" s="99">
        <v>0</v>
      </c>
      <c r="AA4205" s="99">
        <v>0</v>
      </c>
      <c r="AB4205" s="99">
        <v>0</v>
      </c>
      <c r="AC4205" s="99">
        <v>0</v>
      </c>
      <c r="AD4205" s="99">
        <v>0</v>
      </c>
    </row>
    <row r="4206" spans="4:30" hidden="1" outlineLevel="1" x14ac:dyDescent="0.2">
      <c r="D4206" s="86"/>
      <c r="F4206" s="91" t="s">
        <v>201</v>
      </c>
      <c r="G4206" s="86" t="s">
        <v>682</v>
      </c>
      <c r="H4206" s="92">
        <v>0</v>
      </c>
      <c r="I4206" s="99">
        <v>0</v>
      </c>
      <c r="J4206" s="99">
        <v>0</v>
      </c>
      <c r="K4206" s="99">
        <v>0</v>
      </c>
      <c r="L4206" s="99">
        <v>0</v>
      </c>
      <c r="M4206" s="99">
        <v>0</v>
      </c>
      <c r="N4206" s="99">
        <v>0</v>
      </c>
      <c r="O4206" s="99">
        <v>0</v>
      </c>
      <c r="P4206" s="99">
        <v>0</v>
      </c>
      <c r="Q4206" s="99">
        <v>0</v>
      </c>
      <c r="R4206" s="99">
        <v>0</v>
      </c>
      <c r="S4206" s="99">
        <v>0</v>
      </c>
      <c r="T4206" s="99">
        <v>0</v>
      </c>
      <c r="U4206" s="99">
        <v>0</v>
      </c>
      <c r="V4206" s="99">
        <v>0</v>
      </c>
      <c r="W4206" s="99">
        <v>0</v>
      </c>
      <c r="X4206" s="99">
        <v>0</v>
      </c>
      <c r="Y4206" s="99">
        <v>0</v>
      </c>
      <c r="Z4206" s="99">
        <v>0</v>
      </c>
      <c r="AA4206" s="99">
        <v>0</v>
      </c>
      <c r="AB4206" s="99">
        <v>0</v>
      </c>
      <c r="AC4206" s="99">
        <v>0</v>
      </c>
      <c r="AD4206" s="99">
        <v>0</v>
      </c>
    </row>
    <row r="4207" spans="4:30" hidden="1" outlineLevel="1" x14ac:dyDescent="0.2">
      <c r="D4207" s="86"/>
      <c r="F4207" s="91" t="s">
        <v>201</v>
      </c>
      <c r="G4207" s="86" t="s">
        <v>681</v>
      </c>
      <c r="H4207" s="92">
        <v>0</v>
      </c>
      <c r="I4207" s="99">
        <v>0</v>
      </c>
      <c r="J4207" s="99">
        <v>0</v>
      </c>
      <c r="K4207" s="99">
        <v>0</v>
      </c>
      <c r="L4207" s="99">
        <v>0</v>
      </c>
      <c r="M4207" s="99">
        <v>0</v>
      </c>
      <c r="N4207" s="99">
        <v>0</v>
      </c>
      <c r="O4207" s="99">
        <v>0</v>
      </c>
      <c r="P4207" s="99">
        <v>0</v>
      </c>
      <c r="Q4207" s="99">
        <v>0</v>
      </c>
      <c r="R4207" s="99">
        <v>0</v>
      </c>
      <c r="S4207" s="99">
        <v>0</v>
      </c>
      <c r="T4207" s="99">
        <v>0</v>
      </c>
      <c r="U4207" s="99">
        <v>0</v>
      </c>
      <c r="V4207" s="99">
        <v>0</v>
      </c>
      <c r="W4207" s="99">
        <v>0</v>
      </c>
      <c r="X4207" s="99">
        <v>0</v>
      </c>
      <c r="Y4207" s="99">
        <v>0</v>
      </c>
      <c r="Z4207" s="99">
        <v>0</v>
      </c>
      <c r="AA4207" s="99">
        <v>0</v>
      </c>
      <c r="AB4207" s="99">
        <v>0</v>
      </c>
      <c r="AC4207" s="99">
        <v>0</v>
      </c>
      <c r="AD4207" s="99">
        <v>0</v>
      </c>
    </row>
    <row r="4208" spans="4:30" collapsed="1" x14ac:dyDescent="0.2">
      <c r="D4208" s="86" t="s">
        <v>426</v>
      </c>
      <c r="E4208" s="104">
        <v>1516866</v>
      </c>
      <c r="F4208" s="102" t="s">
        <v>201</v>
      </c>
      <c r="G4208" s="86" t="s">
        <v>679</v>
      </c>
      <c r="H4208" s="92">
        <v>1516865.9999999998</v>
      </c>
      <c r="I4208" s="99">
        <v>747182.39040239633</v>
      </c>
      <c r="J4208" s="99">
        <v>36935.895407625016</v>
      </c>
      <c r="K4208" s="99">
        <v>135294.06805295983</v>
      </c>
      <c r="L4208" s="99">
        <v>4258.5769145538952</v>
      </c>
      <c r="M4208" s="99">
        <v>399.35571631449329</v>
      </c>
      <c r="N4208" s="99">
        <v>139952.00068382823</v>
      </c>
      <c r="O4208" s="99">
        <v>102844.53816870425</v>
      </c>
      <c r="P4208" s="99">
        <v>19162.93372827307</v>
      </c>
      <c r="Q4208" s="99">
        <v>8659.3729379713805</v>
      </c>
      <c r="R4208" s="99">
        <v>389.40232149578463</v>
      </c>
      <c r="S4208" s="99">
        <v>131056.24715644449</v>
      </c>
      <c r="T4208" s="99">
        <v>3592.6231379355795</v>
      </c>
      <c r="U4208" s="99">
        <v>58792.665534564527</v>
      </c>
      <c r="V4208" s="99">
        <v>310720.88933260157</v>
      </c>
      <c r="W4208" s="99">
        <v>56111.042643440116</v>
      </c>
      <c r="X4208" s="99">
        <v>429217.22064854181</v>
      </c>
      <c r="Y4208" s="99">
        <v>31583.394477842456</v>
      </c>
      <c r="Z4208" s="99">
        <v>529.00978488915553</v>
      </c>
      <c r="AA4208" s="99">
        <v>32112.404262731612</v>
      </c>
      <c r="AB4208" s="99">
        <v>409.84143843214406</v>
      </c>
      <c r="AC4208" s="99">
        <v>0</v>
      </c>
      <c r="AD4208" s="99">
        <v>0</v>
      </c>
    </row>
    <row r="4209" spans="4:30" hidden="1" outlineLevel="1" x14ac:dyDescent="0.2">
      <c r="D4209" s="86"/>
      <c r="F4209" s="91" t="s">
        <v>199</v>
      </c>
      <c r="G4209" s="86" t="s">
        <v>687</v>
      </c>
      <c r="H4209" s="92">
        <v>0</v>
      </c>
      <c r="I4209" s="99">
        <v>0</v>
      </c>
      <c r="J4209" s="99">
        <v>0</v>
      </c>
      <c r="K4209" s="99">
        <v>0</v>
      </c>
      <c r="L4209" s="99">
        <v>0</v>
      </c>
      <c r="M4209" s="99">
        <v>0</v>
      </c>
      <c r="N4209" s="99">
        <v>0</v>
      </c>
      <c r="O4209" s="99">
        <v>0</v>
      </c>
      <c r="P4209" s="99">
        <v>0</v>
      </c>
      <c r="Q4209" s="99">
        <v>0</v>
      </c>
      <c r="R4209" s="99">
        <v>0</v>
      </c>
      <c r="S4209" s="99">
        <v>0</v>
      </c>
      <c r="T4209" s="99">
        <v>0</v>
      </c>
      <c r="U4209" s="99">
        <v>0</v>
      </c>
      <c r="V4209" s="99">
        <v>0</v>
      </c>
      <c r="W4209" s="99">
        <v>0</v>
      </c>
      <c r="X4209" s="99">
        <v>0</v>
      </c>
      <c r="Y4209" s="99">
        <v>0</v>
      </c>
      <c r="Z4209" s="99">
        <v>0</v>
      </c>
      <c r="AA4209" s="99">
        <v>0</v>
      </c>
      <c r="AB4209" s="99">
        <v>0</v>
      </c>
      <c r="AC4209" s="99">
        <v>0</v>
      </c>
      <c r="AD4209" s="99">
        <v>0</v>
      </c>
    </row>
    <row r="4210" spans="4:30" hidden="1" outlineLevel="1" x14ac:dyDescent="0.2">
      <c r="D4210" s="86"/>
      <c r="F4210" s="91" t="s">
        <v>199</v>
      </c>
      <c r="G4210" s="86" t="s">
        <v>686</v>
      </c>
      <c r="H4210" s="92">
        <v>0</v>
      </c>
      <c r="I4210" s="99">
        <v>0</v>
      </c>
      <c r="J4210" s="99">
        <v>0</v>
      </c>
      <c r="K4210" s="99">
        <v>0</v>
      </c>
      <c r="L4210" s="99">
        <v>0</v>
      </c>
      <c r="M4210" s="99">
        <v>0</v>
      </c>
      <c r="N4210" s="99">
        <v>0</v>
      </c>
      <c r="O4210" s="99">
        <v>0</v>
      </c>
      <c r="P4210" s="99">
        <v>0</v>
      </c>
      <c r="Q4210" s="99">
        <v>0</v>
      </c>
      <c r="R4210" s="99">
        <v>0</v>
      </c>
      <c r="S4210" s="99">
        <v>0</v>
      </c>
      <c r="T4210" s="99">
        <v>0</v>
      </c>
      <c r="U4210" s="99">
        <v>0</v>
      </c>
      <c r="V4210" s="99">
        <v>0</v>
      </c>
      <c r="W4210" s="99">
        <v>0</v>
      </c>
      <c r="X4210" s="99">
        <v>0</v>
      </c>
      <c r="Y4210" s="99">
        <v>0</v>
      </c>
      <c r="Z4210" s="99">
        <v>0</v>
      </c>
      <c r="AA4210" s="99">
        <v>0</v>
      </c>
      <c r="AB4210" s="99">
        <v>0</v>
      </c>
      <c r="AC4210" s="99">
        <v>0</v>
      </c>
      <c r="AD4210" s="99">
        <v>0</v>
      </c>
    </row>
    <row r="4211" spans="4:30" hidden="1" outlineLevel="1" x14ac:dyDescent="0.2">
      <c r="D4211" s="86"/>
      <c r="F4211" s="91" t="s">
        <v>199</v>
      </c>
      <c r="G4211" s="86" t="s">
        <v>685</v>
      </c>
      <c r="H4211" s="92">
        <v>0</v>
      </c>
      <c r="I4211" s="99">
        <v>0</v>
      </c>
      <c r="J4211" s="99">
        <v>0</v>
      </c>
      <c r="K4211" s="99">
        <v>0</v>
      </c>
      <c r="L4211" s="99">
        <v>0</v>
      </c>
      <c r="M4211" s="99">
        <v>0</v>
      </c>
      <c r="N4211" s="99">
        <v>0</v>
      </c>
      <c r="O4211" s="99">
        <v>0</v>
      </c>
      <c r="P4211" s="99">
        <v>0</v>
      </c>
      <c r="Q4211" s="99">
        <v>0</v>
      </c>
      <c r="R4211" s="99">
        <v>0</v>
      </c>
      <c r="S4211" s="99">
        <v>0</v>
      </c>
      <c r="T4211" s="99">
        <v>0</v>
      </c>
      <c r="U4211" s="99">
        <v>0</v>
      </c>
      <c r="V4211" s="99">
        <v>0</v>
      </c>
      <c r="W4211" s="99">
        <v>0</v>
      </c>
      <c r="X4211" s="99">
        <v>0</v>
      </c>
      <c r="Y4211" s="99">
        <v>0</v>
      </c>
      <c r="Z4211" s="99">
        <v>0</v>
      </c>
      <c r="AA4211" s="99">
        <v>0</v>
      </c>
      <c r="AB4211" s="99">
        <v>0</v>
      </c>
      <c r="AC4211" s="99">
        <v>0</v>
      </c>
      <c r="AD4211" s="99">
        <v>0</v>
      </c>
    </row>
    <row r="4212" spans="4:30" hidden="1" outlineLevel="1" x14ac:dyDescent="0.2">
      <c r="D4212" s="86"/>
      <c r="F4212" s="91" t="s">
        <v>199</v>
      </c>
      <c r="G4212" s="86" t="s">
        <v>684</v>
      </c>
      <c r="H4212" s="92">
        <v>0</v>
      </c>
      <c r="I4212" s="99">
        <v>0</v>
      </c>
      <c r="J4212" s="99">
        <v>0</v>
      </c>
      <c r="K4212" s="99">
        <v>0</v>
      </c>
      <c r="L4212" s="99">
        <v>0</v>
      </c>
      <c r="M4212" s="99">
        <v>0</v>
      </c>
      <c r="N4212" s="99">
        <v>0</v>
      </c>
      <c r="O4212" s="99">
        <v>0</v>
      </c>
      <c r="P4212" s="99">
        <v>0</v>
      </c>
      <c r="Q4212" s="99">
        <v>0</v>
      </c>
      <c r="R4212" s="99">
        <v>0</v>
      </c>
      <c r="S4212" s="99">
        <v>0</v>
      </c>
      <c r="T4212" s="99">
        <v>0</v>
      </c>
      <c r="U4212" s="99">
        <v>0</v>
      </c>
      <c r="V4212" s="99">
        <v>0</v>
      </c>
      <c r="W4212" s="99">
        <v>0</v>
      </c>
      <c r="X4212" s="99">
        <v>0</v>
      </c>
      <c r="Y4212" s="99">
        <v>0</v>
      </c>
      <c r="Z4212" s="99">
        <v>0</v>
      </c>
      <c r="AA4212" s="99">
        <v>0</v>
      </c>
      <c r="AB4212" s="99">
        <v>0</v>
      </c>
      <c r="AC4212" s="99">
        <v>0</v>
      </c>
      <c r="AD4212" s="99">
        <v>0</v>
      </c>
    </row>
    <row r="4213" spans="4:30" hidden="1" outlineLevel="1" x14ac:dyDescent="0.2">
      <c r="D4213" s="86"/>
      <c r="F4213" s="91" t="s">
        <v>199</v>
      </c>
      <c r="G4213" s="86" t="s">
        <v>683</v>
      </c>
      <c r="H4213" s="92">
        <v>0</v>
      </c>
      <c r="I4213" s="99">
        <v>0</v>
      </c>
      <c r="J4213" s="99">
        <v>0</v>
      </c>
      <c r="K4213" s="99">
        <v>0</v>
      </c>
      <c r="L4213" s="99">
        <v>0</v>
      </c>
      <c r="M4213" s="99">
        <v>0</v>
      </c>
      <c r="N4213" s="99">
        <v>0</v>
      </c>
      <c r="O4213" s="99">
        <v>0</v>
      </c>
      <c r="P4213" s="99">
        <v>0</v>
      </c>
      <c r="Q4213" s="99">
        <v>0</v>
      </c>
      <c r="R4213" s="99">
        <v>0</v>
      </c>
      <c r="S4213" s="99">
        <v>0</v>
      </c>
      <c r="T4213" s="99">
        <v>0</v>
      </c>
      <c r="U4213" s="99">
        <v>0</v>
      </c>
      <c r="V4213" s="99">
        <v>0</v>
      </c>
      <c r="W4213" s="99">
        <v>0</v>
      </c>
      <c r="X4213" s="99">
        <v>0</v>
      </c>
      <c r="Y4213" s="99">
        <v>0</v>
      </c>
      <c r="Z4213" s="99">
        <v>0</v>
      </c>
      <c r="AA4213" s="99">
        <v>0</v>
      </c>
      <c r="AB4213" s="99">
        <v>0</v>
      </c>
      <c r="AC4213" s="99">
        <v>0</v>
      </c>
      <c r="AD4213" s="99">
        <v>0</v>
      </c>
    </row>
    <row r="4214" spans="4:30" hidden="1" outlineLevel="1" x14ac:dyDescent="0.2">
      <c r="D4214" s="86"/>
      <c r="F4214" s="91" t="s">
        <v>199</v>
      </c>
      <c r="G4214" s="86" t="s">
        <v>682</v>
      </c>
      <c r="H4214" s="92">
        <v>-774179.99999999977</v>
      </c>
      <c r="I4214" s="99">
        <v>-290493.30756254512</v>
      </c>
      <c r="J4214" s="99">
        <v>-18825.843438176897</v>
      </c>
      <c r="K4214" s="99">
        <v>-63162.745526750638</v>
      </c>
      <c r="L4214" s="99">
        <v>-2007.4554470151841</v>
      </c>
      <c r="M4214" s="99">
        <v>-185.06392463912331</v>
      </c>
      <c r="N4214" s="99">
        <v>-65355.264898404945</v>
      </c>
      <c r="O4214" s="99">
        <v>-57586.356422874502</v>
      </c>
      <c r="P4214" s="99">
        <v>-10675.402423374784</v>
      </c>
      <c r="Q4214" s="99">
        <v>-4850.6296143616728</v>
      </c>
      <c r="R4214" s="99">
        <v>-224.74974286425197</v>
      </c>
      <c r="S4214" s="99">
        <v>-73337.138203475217</v>
      </c>
      <c r="T4214" s="99">
        <v>-2206.8183040515787</v>
      </c>
      <c r="U4214" s="99">
        <v>-38748.423429635026</v>
      </c>
      <c r="V4214" s="99">
        <v>-219997.460707024</v>
      </c>
      <c r="W4214" s="99">
        <v>-41738.667262490177</v>
      </c>
      <c r="X4214" s="99">
        <v>-302691.36970320082</v>
      </c>
      <c r="Y4214" s="99">
        <v>-15601.879807539923</v>
      </c>
      <c r="Z4214" s="99">
        <v>-253.97373146017134</v>
      </c>
      <c r="AA4214" s="99">
        <v>-15855.853539000094</v>
      </c>
      <c r="AB4214" s="99">
        <v>-283.28726769900447</v>
      </c>
      <c r="AC4214" s="99">
        <v>-6125.7078193201005</v>
      </c>
      <c r="AD4214" s="99">
        <v>-1212.2275681777007</v>
      </c>
    </row>
    <row r="4215" spans="4:30" hidden="1" outlineLevel="1" x14ac:dyDescent="0.2">
      <c r="D4215" s="86"/>
      <c r="F4215" s="91" t="s">
        <v>199</v>
      </c>
      <c r="G4215" s="86" t="s">
        <v>681</v>
      </c>
      <c r="H4215" s="92">
        <v>0</v>
      </c>
      <c r="I4215" s="99">
        <v>0</v>
      </c>
      <c r="J4215" s="99">
        <v>0</v>
      </c>
      <c r="K4215" s="99">
        <v>0</v>
      </c>
      <c r="L4215" s="99">
        <v>0</v>
      </c>
      <c r="M4215" s="99">
        <v>0</v>
      </c>
      <c r="N4215" s="99">
        <v>0</v>
      </c>
      <c r="O4215" s="99">
        <v>0</v>
      </c>
      <c r="P4215" s="99">
        <v>0</v>
      </c>
      <c r="Q4215" s="99">
        <v>0</v>
      </c>
      <c r="R4215" s="99">
        <v>0</v>
      </c>
      <c r="S4215" s="99">
        <v>0</v>
      </c>
      <c r="T4215" s="99">
        <v>0</v>
      </c>
      <c r="U4215" s="99">
        <v>0</v>
      </c>
      <c r="V4215" s="99">
        <v>0</v>
      </c>
      <c r="W4215" s="99">
        <v>0</v>
      </c>
      <c r="X4215" s="99">
        <v>0</v>
      </c>
      <c r="Y4215" s="99">
        <v>0</v>
      </c>
      <c r="Z4215" s="99">
        <v>0</v>
      </c>
      <c r="AA4215" s="99">
        <v>0</v>
      </c>
      <c r="AB4215" s="99">
        <v>0</v>
      </c>
      <c r="AC4215" s="99">
        <v>0</v>
      </c>
      <c r="AD4215" s="99">
        <v>0</v>
      </c>
    </row>
    <row r="4216" spans="4:30" collapsed="1" x14ac:dyDescent="0.2">
      <c r="D4216" s="86" t="s">
        <v>466</v>
      </c>
      <c r="E4216" s="112">
        <v>-774180</v>
      </c>
      <c r="F4216" s="102" t="s">
        <v>199</v>
      </c>
      <c r="G4216" s="86" t="s">
        <v>679</v>
      </c>
      <c r="H4216" s="92">
        <v>-774179.99999999977</v>
      </c>
      <c r="I4216" s="99">
        <v>-290493.30756254512</v>
      </c>
      <c r="J4216" s="99">
        <v>-18825.843438176897</v>
      </c>
      <c r="K4216" s="99">
        <v>-63162.745526750638</v>
      </c>
      <c r="L4216" s="99">
        <v>-2007.4554470151841</v>
      </c>
      <c r="M4216" s="99">
        <v>-185.06392463912331</v>
      </c>
      <c r="N4216" s="99">
        <v>-65355.264898404945</v>
      </c>
      <c r="O4216" s="99">
        <v>-57586.356422874502</v>
      </c>
      <c r="P4216" s="99">
        <v>-10675.402423374784</v>
      </c>
      <c r="Q4216" s="99">
        <v>-4850.6296143616728</v>
      </c>
      <c r="R4216" s="99">
        <v>-224.74974286425197</v>
      </c>
      <c r="S4216" s="99">
        <v>-73337.138203475217</v>
      </c>
      <c r="T4216" s="99">
        <v>-2206.8183040515787</v>
      </c>
      <c r="U4216" s="99">
        <v>-38748.423429635026</v>
      </c>
      <c r="V4216" s="99">
        <v>-219997.460707024</v>
      </c>
      <c r="W4216" s="99">
        <v>-41738.667262490177</v>
      </c>
      <c r="X4216" s="99">
        <v>-302691.36970320082</v>
      </c>
      <c r="Y4216" s="99">
        <v>-15601.879807539923</v>
      </c>
      <c r="Z4216" s="99">
        <v>-253.97373146017134</v>
      </c>
      <c r="AA4216" s="99">
        <v>-15855.853539000094</v>
      </c>
      <c r="AB4216" s="99">
        <v>-283.28726769900447</v>
      </c>
      <c r="AC4216" s="99">
        <v>-6125.7078193201005</v>
      </c>
      <c r="AD4216" s="99">
        <v>-1212.2275681777007</v>
      </c>
    </row>
    <row r="4217" spans="4:30" hidden="1" outlineLevel="1" x14ac:dyDescent="0.2">
      <c r="D4217" s="86"/>
      <c r="F4217" s="91" t="s">
        <v>224</v>
      </c>
      <c r="G4217" s="86" t="s">
        <v>687</v>
      </c>
      <c r="H4217" s="92">
        <v>-60855.999999999993</v>
      </c>
      <c r="I4217" s="99">
        <v>-29976.63046724513</v>
      </c>
      <c r="J4217" s="99">
        <v>-1481.8519572107416</v>
      </c>
      <c r="K4217" s="99">
        <v>-5427.9387931636193</v>
      </c>
      <c r="L4217" s="99">
        <v>-170.85224186717346</v>
      </c>
      <c r="M4217" s="99">
        <v>-16.021976543765117</v>
      </c>
      <c r="N4217" s="99">
        <v>-5614.813011574558</v>
      </c>
      <c r="O4217" s="99">
        <v>-4126.0778571044957</v>
      </c>
      <c r="P4217" s="99">
        <v>-768.80851371695758</v>
      </c>
      <c r="Q4217" s="99">
        <v>-347.41025213379862</v>
      </c>
      <c r="R4217" s="99">
        <v>-15.622650700159065</v>
      </c>
      <c r="S4217" s="99">
        <v>-5257.9192736554105</v>
      </c>
      <c r="T4217" s="99">
        <v>-144.1344678318373</v>
      </c>
      <c r="U4217" s="99">
        <v>-2358.7360081717566</v>
      </c>
      <c r="V4217" s="99">
        <v>-12465.986079999691</v>
      </c>
      <c r="W4217" s="99">
        <v>-2251.1504715045321</v>
      </c>
      <c r="X4217" s="99">
        <v>-17220.007027507818</v>
      </c>
      <c r="Y4217" s="99">
        <v>-1267.1119626543027</v>
      </c>
      <c r="Z4217" s="99">
        <v>-21.223641026441666</v>
      </c>
      <c r="AA4217" s="99">
        <v>-1288.3356036807443</v>
      </c>
      <c r="AB4217" s="99">
        <v>-16.44265912560936</v>
      </c>
      <c r="AC4217" s="99">
        <v>0</v>
      </c>
      <c r="AD4217" s="99">
        <v>0</v>
      </c>
    </row>
    <row r="4218" spans="4:30" hidden="1" outlineLevel="1" x14ac:dyDescent="0.2">
      <c r="D4218" s="86"/>
      <c r="F4218" s="91" t="s">
        <v>224</v>
      </c>
      <c r="G4218" s="86" t="s">
        <v>686</v>
      </c>
      <c r="H4218" s="92">
        <v>0</v>
      </c>
      <c r="I4218" s="99">
        <v>0</v>
      </c>
      <c r="J4218" s="99">
        <v>0</v>
      </c>
      <c r="K4218" s="99">
        <v>0</v>
      </c>
      <c r="L4218" s="99">
        <v>0</v>
      </c>
      <c r="M4218" s="99">
        <v>0</v>
      </c>
      <c r="N4218" s="99">
        <v>0</v>
      </c>
      <c r="O4218" s="99">
        <v>0</v>
      </c>
      <c r="P4218" s="99">
        <v>0</v>
      </c>
      <c r="Q4218" s="99">
        <v>0</v>
      </c>
      <c r="R4218" s="99">
        <v>0</v>
      </c>
      <c r="S4218" s="99">
        <v>0</v>
      </c>
      <c r="T4218" s="99">
        <v>0</v>
      </c>
      <c r="U4218" s="99">
        <v>0</v>
      </c>
      <c r="V4218" s="99">
        <v>0</v>
      </c>
      <c r="W4218" s="99">
        <v>0</v>
      </c>
      <c r="X4218" s="99">
        <v>0</v>
      </c>
      <c r="Y4218" s="99">
        <v>0</v>
      </c>
      <c r="Z4218" s="99">
        <v>0</v>
      </c>
      <c r="AA4218" s="99">
        <v>0</v>
      </c>
      <c r="AB4218" s="99">
        <v>0</v>
      </c>
      <c r="AC4218" s="99">
        <v>0</v>
      </c>
      <c r="AD4218" s="99">
        <v>0</v>
      </c>
    </row>
    <row r="4219" spans="4:30" hidden="1" outlineLevel="1" x14ac:dyDescent="0.2">
      <c r="D4219" s="86"/>
      <c r="F4219" s="91" t="s">
        <v>224</v>
      </c>
      <c r="G4219" s="86" t="s">
        <v>685</v>
      </c>
      <c r="H4219" s="92">
        <v>0</v>
      </c>
      <c r="I4219" s="99">
        <v>0</v>
      </c>
      <c r="J4219" s="99">
        <v>0</v>
      </c>
      <c r="K4219" s="99">
        <v>0</v>
      </c>
      <c r="L4219" s="99">
        <v>0</v>
      </c>
      <c r="M4219" s="99">
        <v>0</v>
      </c>
      <c r="N4219" s="99">
        <v>0</v>
      </c>
      <c r="O4219" s="99">
        <v>0</v>
      </c>
      <c r="P4219" s="99">
        <v>0</v>
      </c>
      <c r="Q4219" s="99">
        <v>0</v>
      </c>
      <c r="R4219" s="99">
        <v>0</v>
      </c>
      <c r="S4219" s="99">
        <v>0</v>
      </c>
      <c r="T4219" s="99">
        <v>0</v>
      </c>
      <c r="U4219" s="99">
        <v>0</v>
      </c>
      <c r="V4219" s="99">
        <v>0</v>
      </c>
      <c r="W4219" s="99">
        <v>0</v>
      </c>
      <c r="X4219" s="99">
        <v>0</v>
      </c>
      <c r="Y4219" s="99">
        <v>0</v>
      </c>
      <c r="Z4219" s="99">
        <v>0</v>
      </c>
      <c r="AA4219" s="99">
        <v>0</v>
      </c>
      <c r="AB4219" s="99">
        <v>0</v>
      </c>
      <c r="AC4219" s="99">
        <v>0</v>
      </c>
      <c r="AD4219" s="99">
        <v>0</v>
      </c>
    </row>
    <row r="4220" spans="4:30" hidden="1" outlineLevel="1" x14ac:dyDescent="0.2">
      <c r="D4220" s="86"/>
      <c r="F4220" s="91" t="s">
        <v>224</v>
      </c>
      <c r="G4220" s="86" t="s">
        <v>684</v>
      </c>
      <c r="H4220" s="92">
        <v>0</v>
      </c>
      <c r="I4220" s="99">
        <v>0</v>
      </c>
      <c r="J4220" s="99">
        <v>0</v>
      </c>
      <c r="K4220" s="99">
        <v>0</v>
      </c>
      <c r="L4220" s="99">
        <v>0</v>
      </c>
      <c r="M4220" s="99">
        <v>0</v>
      </c>
      <c r="N4220" s="99">
        <v>0</v>
      </c>
      <c r="O4220" s="99">
        <v>0</v>
      </c>
      <c r="P4220" s="99">
        <v>0</v>
      </c>
      <c r="Q4220" s="99">
        <v>0</v>
      </c>
      <c r="R4220" s="99">
        <v>0</v>
      </c>
      <c r="S4220" s="99">
        <v>0</v>
      </c>
      <c r="T4220" s="99">
        <v>0</v>
      </c>
      <c r="U4220" s="99">
        <v>0</v>
      </c>
      <c r="V4220" s="99">
        <v>0</v>
      </c>
      <c r="W4220" s="99">
        <v>0</v>
      </c>
      <c r="X4220" s="99">
        <v>0</v>
      </c>
      <c r="Y4220" s="99">
        <v>0</v>
      </c>
      <c r="Z4220" s="99">
        <v>0</v>
      </c>
      <c r="AA4220" s="99">
        <v>0</v>
      </c>
      <c r="AB4220" s="99">
        <v>0</v>
      </c>
      <c r="AC4220" s="99">
        <v>0</v>
      </c>
      <c r="AD4220" s="99">
        <v>0</v>
      </c>
    </row>
    <row r="4221" spans="4:30" hidden="1" outlineLevel="1" x14ac:dyDescent="0.2">
      <c r="D4221" s="86"/>
      <c r="F4221" s="91" t="s">
        <v>224</v>
      </c>
      <c r="G4221" s="86" t="s">
        <v>683</v>
      </c>
      <c r="H4221" s="92">
        <v>0</v>
      </c>
      <c r="I4221" s="99">
        <v>0</v>
      </c>
      <c r="J4221" s="99">
        <v>0</v>
      </c>
      <c r="K4221" s="99">
        <v>0</v>
      </c>
      <c r="L4221" s="99">
        <v>0</v>
      </c>
      <c r="M4221" s="99">
        <v>0</v>
      </c>
      <c r="N4221" s="99">
        <v>0</v>
      </c>
      <c r="O4221" s="99">
        <v>0</v>
      </c>
      <c r="P4221" s="99">
        <v>0</v>
      </c>
      <c r="Q4221" s="99">
        <v>0</v>
      </c>
      <c r="R4221" s="99">
        <v>0</v>
      </c>
      <c r="S4221" s="99">
        <v>0</v>
      </c>
      <c r="T4221" s="99">
        <v>0</v>
      </c>
      <c r="U4221" s="99">
        <v>0</v>
      </c>
      <c r="V4221" s="99">
        <v>0</v>
      </c>
      <c r="W4221" s="99">
        <v>0</v>
      </c>
      <c r="X4221" s="99">
        <v>0</v>
      </c>
      <c r="Y4221" s="99">
        <v>0</v>
      </c>
      <c r="Z4221" s="99">
        <v>0</v>
      </c>
      <c r="AA4221" s="99">
        <v>0</v>
      </c>
      <c r="AB4221" s="99">
        <v>0</v>
      </c>
      <c r="AC4221" s="99">
        <v>0</v>
      </c>
      <c r="AD4221" s="99">
        <v>0</v>
      </c>
    </row>
    <row r="4222" spans="4:30" hidden="1" outlineLevel="1" x14ac:dyDescent="0.2">
      <c r="D4222" s="86"/>
      <c r="F4222" s="91" t="s">
        <v>224</v>
      </c>
      <c r="G4222" s="86" t="s">
        <v>682</v>
      </c>
      <c r="H4222" s="92">
        <v>0</v>
      </c>
      <c r="I4222" s="99">
        <v>0</v>
      </c>
      <c r="J4222" s="99">
        <v>0</v>
      </c>
      <c r="K4222" s="99">
        <v>0</v>
      </c>
      <c r="L4222" s="99">
        <v>0</v>
      </c>
      <c r="M4222" s="99">
        <v>0</v>
      </c>
      <c r="N4222" s="99">
        <v>0</v>
      </c>
      <c r="O4222" s="99">
        <v>0</v>
      </c>
      <c r="P4222" s="99">
        <v>0</v>
      </c>
      <c r="Q4222" s="99">
        <v>0</v>
      </c>
      <c r="R4222" s="99">
        <v>0</v>
      </c>
      <c r="S4222" s="99">
        <v>0</v>
      </c>
      <c r="T4222" s="99">
        <v>0</v>
      </c>
      <c r="U4222" s="99">
        <v>0</v>
      </c>
      <c r="V4222" s="99">
        <v>0</v>
      </c>
      <c r="W4222" s="99">
        <v>0</v>
      </c>
      <c r="X4222" s="99">
        <v>0</v>
      </c>
      <c r="Y4222" s="99">
        <v>0</v>
      </c>
      <c r="Z4222" s="99">
        <v>0</v>
      </c>
      <c r="AA4222" s="99">
        <v>0</v>
      </c>
      <c r="AB4222" s="99">
        <v>0</v>
      </c>
      <c r="AC4222" s="99">
        <v>0</v>
      </c>
      <c r="AD4222" s="99">
        <v>0</v>
      </c>
    </row>
    <row r="4223" spans="4:30" hidden="1" outlineLevel="1" x14ac:dyDescent="0.2">
      <c r="D4223" s="86"/>
      <c r="F4223" s="91" t="s">
        <v>224</v>
      </c>
      <c r="G4223" s="86" t="s">
        <v>681</v>
      </c>
      <c r="H4223" s="92">
        <v>0</v>
      </c>
      <c r="I4223" s="99">
        <v>0</v>
      </c>
      <c r="J4223" s="99">
        <v>0</v>
      </c>
      <c r="K4223" s="99">
        <v>0</v>
      </c>
      <c r="L4223" s="99">
        <v>0</v>
      </c>
      <c r="M4223" s="99">
        <v>0</v>
      </c>
      <c r="N4223" s="99">
        <v>0</v>
      </c>
      <c r="O4223" s="99">
        <v>0</v>
      </c>
      <c r="P4223" s="99">
        <v>0</v>
      </c>
      <c r="Q4223" s="99">
        <v>0</v>
      </c>
      <c r="R4223" s="99">
        <v>0</v>
      </c>
      <c r="S4223" s="99">
        <v>0</v>
      </c>
      <c r="T4223" s="99">
        <v>0</v>
      </c>
      <c r="U4223" s="99">
        <v>0</v>
      </c>
      <c r="V4223" s="99">
        <v>0</v>
      </c>
      <c r="W4223" s="99">
        <v>0</v>
      </c>
      <c r="X4223" s="99">
        <v>0</v>
      </c>
      <c r="Y4223" s="99">
        <v>0</v>
      </c>
      <c r="Z4223" s="99">
        <v>0</v>
      </c>
      <c r="AA4223" s="99">
        <v>0</v>
      </c>
      <c r="AB4223" s="99">
        <v>0</v>
      </c>
      <c r="AC4223" s="99">
        <v>0</v>
      </c>
      <c r="AD4223" s="99">
        <v>0</v>
      </c>
    </row>
    <row r="4224" spans="4:30" collapsed="1" x14ac:dyDescent="0.2">
      <c r="D4224" s="84" t="s">
        <v>465</v>
      </c>
      <c r="E4224" s="102">
        <v>-60856</v>
      </c>
      <c r="F4224" s="102" t="s">
        <v>224</v>
      </c>
      <c r="G4224" s="86" t="s">
        <v>679</v>
      </c>
      <c r="H4224" s="92">
        <v>-60855.999999999993</v>
      </c>
      <c r="I4224" s="99">
        <v>-29976.63046724513</v>
      </c>
      <c r="J4224" s="99">
        <v>-1481.8519572107416</v>
      </c>
      <c r="K4224" s="99">
        <v>-5427.9387931636193</v>
      </c>
      <c r="L4224" s="99">
        <v>-170.85224186717346</v>
      </c>
      <c r="M4224" s="99">
        <v>-16.021976543765117</v>
      </c>
      <c r="N4224" s="99">
        <v>-5614.813011574558</v>
      </c>
      <c r="O4224" s="99">
        <v>-4126.0778571044957</v>
      </c>
      <c r="P4224" s="99">
        <v>-768.80851371695758</v>
      </c>
      <c r="Q4224" s="99">
        <v>-347.41025213379862</v>
      </c>
      <c r="R4224" s="99">
        <v>-15.622650700159065</v>
      </c>
      <c r="S4224" s="99">
        <v>-5257.9192736554105</v>
      </c>
      <c r="T4224" s="99">
        <v>-144.1344678318373</v>
      </c>
      <c r="U4224" s="99">
        <v>-2358.7360081717566</v>
      </c>
      <c r="V4224" s="99">
        <v>-12465.986079999691</v>
      </c>
      <c r="W4224" s="99">
        <v>-2251.1504715045321</v>
      </c>
      <c r="X4224" s="99">
        <v>-17220.007027507818</v>
      </c>
      <c r="Y4224" s="99">
        <v>-1267.1119626543027</v>
      </c>
      <c r="Z4224" s="99">
        <v>-21.223641026441666</v>
      </c>
      <c r="AA4224" s="99">
        <v>-1288.3356036807443</v>
      </c>
      <c r="AB4224" s="99">
        <v>-16.44265912560936</v>
      </c>
      <c r="AC4224" s="99">
        <v>0</v>
      </c>
      <c r="AD4224" s="99">
        <v>0</v>
      </c>
    </row>
    <row r="4225" spans="4:30" hidden="1" outlineLevel="1" x14ac:dyDescent="0.2">
      <c r="D4225" s="86"/>
      <c r="F4225" s="91" t="s">
        <v>199</v>
      </c>
      <c r="G4225" s="86" t="s">
        <v>687</v>
      </c>
      <c r="H4225" s="92">
        <v>0</v>
      </c>
      <c r="I4225" s="99">
        <v>0</v>
      </c>
      <c r="J4225" s="99">
        <v>0</v>
      </c>
      <c r="K4225" s="99">
        <v>0</v>
      </c>
      <c r="L4225" s="99">
        <v>0</v>
      </c>
      <c r="M4225" s="99">
        <v>0</v>
      </c>
      <c r="N4225" s="99">
        <v>0</v>
      </c>
      <c r="O4225" s="99">
        <v>0</v>
      </c>
      <c r="P4225" s="99">
        <v>0</v>
      </c>
      <c r="Q4225" s="99">
        <v>0</v>
      </c>
      <c r="R4225" s="99">
        <v>0</v>
      </c>
      <c r="S4225" s="99">
        <v>0</v>
      </c>
      <c r="T4225" s="99">
        <v>0</v>
      </c>
      <c r="U4225" s="99">
        <v>0</v>
      </c>
      <c r="V4225" s="99">
        <v>0</v>
      </c>
      <c r="W4225" s="99">
        <v>0</v>
      </c>
      <c r="X4225" s="99">
        <v>0</v>
      </c>
      <c r="Y4225" s="99">
        <v>0</v>
      </c>
      <c r="Z4225" s="99">
        <v>0</v>
      </c>
      <c r="AA4225" s="99">
        <v>0</v>
      </c>
      <c r="AB4225" s="99">
        <v>0</v>
      </c>
      <c r="AC4225" s="99">
        <v>0</v>
      </c>
      <c r="AD4225" s="99">
        <v>0</v>
      </c>
    </row>
    <row r="4226" spans="4:30" hidden="1" outlineLevel="1" x14ac:dyDescent="0.2">
      <c r="D4226" s="86"/>
      <c r="F4226" s="91" t="s">
        <v>199</v>
      </c>
      <c r="G4226" s="86" t="s">
        <v>686</v>
      </c>
      <c r="H4226" s="92">
        <v>0</v>
      </c>
      <c r="I4226" s="99">
        <v>0</v>
      </c>
      <c r="J4226" s="99">
        <v>0</v>
      </c>
      <c r="K4226" s="99">
        <v>0</v>
      </c>
      <c r="L4226" s="99">
        <v>0</v>
      </c>
      <c r="M4226" s="99">
        <v>0</v>
      </c>
      <c r="N4226" s="99">
        <v>0</v>
      </c>
      <c r="O4226" s="99">
        <v>0</v>
      </c>
      <c r="P4226" s="99">
        <v>0</v>
      </c>
      <c r="Q4226" s="99">
        <v>0</v>
      </c>
      <c r="R4226" s="99">
        <v>0</v>
      </c>
      <c r="S4226" s="99">
        <v>0</v>
      </c>
      <c r="T4226" s="99">
        <v>0</v>
      </c>
      <c r="U4226" s="99">
        <v>0</v>
      </c>
      <c r="V4226" s="99">
        <v>0</v>
      </c>
      <c r="W4226" s="99">
        <v>0</v>
      </c>
      <c r="X4226" s="99">
        <v>0</v>
      </c>
      <c r="Y4226" s="99">
        <v>0</v>
      </c>
      <c r="Z4226" s="99">
        <v>0</v>
      </c>
      <c r="AA4226" s="99">
        <v>0</v>
      </c>
      <c r="AB4226" s="99">
        <v>0</v>
      </c>
      <c r="AC4226" s="99">
        <v>0</v>
      </c>
      <c r="AD4226" s="99">
        <v>0</v>
      </c>
    </row>
    <row r="4227" spans="4:30" hidden="1" outlineLevel="1" x14ac:dyDescent="0.2">
      <c r="D4227" s="86"/>
      <c r="F4227" s="91" t="s">
        <v>199</v>
      </c>
      <c r="G4227" s="86" t="s">
        <v>685</v>
      </c>
      <c r="H4227" s="92">
        <v>0</v>
      </c>
      <c r="I4227" s="99">
        <v>0</v>
      </c>
      <c r="J4227" s="99">
        <v>0</v>
      </c>
      <c r="K4227" s="99">
        <v>0</v>
      </c>
      <c r="L4227" s="99">
        <v>0</v>
      </c>
      <c r="M4227" s="99">
        <v>0</v>
      </c>
      <c r="N4227" s="99">
        <v>0</v>
      </c>
      <c r="O4227" s="99">
        <v>0</v>
      </c>
      <c r="P4227" s="99">
        <v>0</v>
      </c>
      <c r="Q4227" s="99">
        <v>0</v>
      </c>
      <c r="R4227" s="99">
        <v>0</v>
      </c>
      <c r="S4227" s="99">
        <v>0</v>
      </c>
      <c r="T4227" s="99">
        <v>0</v>
      </c>
      <c r="U4227" s="99">
        <v>0</v>
      </c>
      <c r="V4227" s="99">
        <v>0</v>
      </c>
      <c r="W4227" s="99">
        <v>0</v>
      </c>
      <c r="X4227" s="99">
        <v>0</v>
      </c>
      <c r="Y4227" s="99">
        <v>0</v>
      </c>
      <c r="Z4227" s="99">
        <v>0</v>
      </c>
      <c r="AA4227" s="99">
        <v>0</v>
      </c>
      <c r="AB4227" s="99">
        <v>0</v>
      </c>
      <c r="AC4227" s="99">
        <v>0</v>
      </c>
      <c r="AD4227" s="99">
        <v>0</v>
      </c>
    </row>
    <row r="4228" spans="4:30" hidden="1" outlineLevel="1" x14ac:dyDescent="0.2">
      <c r="D4228" s="86"/>
      <c r="F4228" s="91" t="s">
        <v>199</v>
      </c>
      <c r="G4228" s="86" t="s">
        <v>684</v>
      </c>
      <c r="H4228" s="92">
        <v>0</v>
      </c>
      <c r="I4228" s="99">
        <v>0</v>
      </c>
      <c r="J4228" s="99">
        <v>0</v>
      </c>
      <c r="K4228" s="99">
        <v>0</v>
      </c>
      <c r="L4228" s="99">
        <v>0</v>
      </c>
      <c r="M4228" s="99">
        <v>0</v>
      </c>
      <c r="N4228" s="99">
        <v>0</v>
      </c>
      <c r="O4228" s="99">
        <v>0</v>
      </c>
      <c r="P4228" s="99">
        <v>0</v>
      </c>
      <c r="Q4228" s="99">
        <v>0</v>
      </c>
      <c r="R4228" s="99">
        <v>0</v>
      </c>
      <c r="S4228" s="99">
        <v>0</v>
      </c>
      <c r="T4228" s="99">
        <v>0</v>
      </c>
      <c r="U4228" s="99">
        <v>0</v>
      </c>
      <c r="V4228" s="99">
        <v>0</v>
      </c>
      <c r="W4228" s="99">
        <v>0</v>
      </c>
      <c r="X4228" s="99">
        <v>0</v>
      </c>
      <c r="Y4228" s="99">
        <v>0</v>
      </c>
      <c r="Z4228" s="99">
        <v>0</v>
      </c>
      <c r="AA4228" s="99">
        <v>0</v>
      </c>
      <c r="AB4228" s="99">
        <v>0</v>
      </c>
      <c r="AC4228" s="99">
        <v>0</v>
      </c>
      <c r="AD4228" s="99">
        <v>0</v>
      </c>
    </row>
    <row r="4229" spans="4:30" hidden="1" outlineLevel="1" x14ac:dyDescent="0.2">
      <c r="D4229" s="86"/>
      <c r="F4229" s="91" t="s">
        <v>199</v>
      </c>
      <c r="G4229" s="86" t="s">
        <v>683</v>
      </c>
      <c r="H4229" s="92">
        <v>0</v>
      </c>
      <c r="I4229" s="99">
        <v>0</v>
      </c>
      <c r="J4229" s="99">
        <v>0</v>
      </c>
      <c r="K4229" s="99">
        <v>0</v>
      </c>
      <c r="L4229" s="99">
        <v>0</v>
      </c>
      <c r="M4229" s="99">
        <v>0</v>
      </c>
      <c r="N4229" s="99">
        <v>0</v>
      </c>
      <c r="O4229" s="99">
        <v>0</v>
      </c>
      <c r="P4229" s="99">
        <v>0</v>
      </c>
      <c r="Q4229" s="99">
        <v>0</v>
      </c>
      <c r="R4229" s="99">
        <v>0</v>
      </c>
      <c r="S4229" s="99">
        <v>0</v>
      </c>
      <c r="T4229" s="99">
        <v>0</v>
      </c>
      <c r="U4229" s="99">
        <v>0</v>
      </c>
      <c r="V4229" s="99">
        <v>0</v>
      </c>
      <c r="W4229" s="99">
        <v>0</v>
      </c>
      <c r="X4229" s="99">
        <v>0</v>
      </c>
      <c r="Y4229" s="99">
        <v>0</v>
      </c>
      <c r="Z4229" s="99">
        <v>0</v>
      </c>
      <c r="AA4229" s="99">
        <v>0</v>
      </c>
      <c r="AB4229" s="99">
        <v>0</v>
      </c>
      <c r="AC4229" s="99">
        <v>0</v>
      </c>
      <c r="AD4229" s="99">
        <v>0</v>
      </c>
    </row>
    <row r="4230" spans="4:30" hidden="1" outlineLevel="1" x14ac:dyDescent="0.2">
      <c r="D4230" s="86"/>
      <c r="F4230" s="91" t="s">
        <v>199</v>
      </c>
      <c r="G4230" s="86" t="s">
        <v>682</v>
      </c>
      <c r="H4230" s="92">
        <v>-130389.99999999999</v>
      </c>
      <c r="I4230" s="99">
        <v>-48925.860101113773</v>
      </c>
      <c r="J4230" s="99">
        <v>-3170.7118834171456</v>
      </c>
      <c r="K4230" s="99">
        <v>-10638.082085862481</v>
      </c>
      <c r="L4230" s="99">
        <v>-338.10239961806019</v>
      </c>
      <c r="M4230" s="99">
        <v>-31.169088756742994</v>
      </c>
      <c r="N4230" s="99">
        <v>-11007.353574237286</v>
      </c>
      <c r="O4230" s="99">
        <v>-9698.8878735934886</v>
      </c>
      <c r="P4230" s="99">
        <v>-1797.9871890049317</v>
      </c>
      <c r="Q4230" s="99">
        <v>-816.95935753522247</v>
      </c>
      <c r="R4230" s="99">
        <v>-37.853107768309457</v>
      </c>
      <c r="S4230" s="99">
        <v>-12351.687527901953</v>
      </c>
      <c r="T4230" s="99">
        <v>-371.67976267184036</v>
      </c>
      <c r="U4230" s="99">
        <v>-6526.1398266425258</v>
      </c>
      <c r="V4230" s="99">
        <v>-37052.712420352967</v>
      </c>
      <c r="W4230" s="99">
        <v>-7029.766752378122</v>
      </c>
      <c r="X4230" s="99">
        <v>-50980.298762045451</v>
      </c>
      <c r="Y4230" s="99">
        <v>-2627.7210830880808</v>
      </c>
      <c r="Z4230" s="99">
        <v>-42.775110239339348</v>
      </c>
      <c r="AA4230" s="99">
        <v>-2670.4961933274203</v>
      </c>
      <c r="AB4230" s="99">
        <v>-47.712194625633821</v>
      </c>
      <c r="AC4230" s="99">
        <v>-1031.7123182737191</v>
      </c>
      <c r="AD4230" s="99">
        <v>-204.16744505759692</v>
      </c>
    </row>
    <row r="4231" spans="4:30" hidden="1" outlineLevel="1" x14ac:dyDescent="0.2">
      <c r="D4231" s="86"/>
      <c r="F4231" s="91" t="s">
        <v>199</v>
      </c>
      <c r="G4231" s="86" t="s">
        <v>681</v>
      </c>
      <c r="H4231" s="92">
        <v>0</v>
      </c>
      <c r="I4231" s="99">
        <v>0</v>
      </c>
      <c r="J4231" s="99">
        <v>0</v>
      </c>
      <c r="K4231" s="99">
        <v>0</v>
      </c>
      <c r="L4231" s="99">
        <v>0</v>
      </c>
      <c r="M4231" s="99">
        <v>0</v>
      </c>
      <c r="N4231" s="99">
        <v>0</v>
      </c>
      <c r="O4231" s="99">
        <v>0</v>
      </c>
      <c r="P4231" s="99">
        <v>0</v>
      </c>
      <c r="Q4231" s="99">
        <v>0</v>
      </c>
      <c r="R4231" s="99">
        <v>0</v>
      </c>
      <c r="S4231" s="99">
        <v>0</v>
      </c>
      <c r="T4231" s="99">
        <v>0</v>
      </c>
      <c r="U4231" s="99">
        <v>0</v>
      </c>
      <c r="V4231" s="99">
        <v>0</v>
      </c>
      <c r="W4231" s="99">
        <v>0</v>
      </c>
      <c r="X4231" s="99">
        <v>0</v>
      </c>
      <c r="Y4231" s="99">
        <v>0</v>
      </c>
      <c r="Z4231" s="99">
        <v>0</v>
      </c>
      <c r="AA4231" s="99">
        <v>0</v>
      </c>
      <c r="AB4231" s="99">
        <v>0</v>
      </c>
      <c r="AC4231" s="99">
        <v>0</v>
      </c>
      <c r="AD4231" s="99">
        <v>0</v>
      </c>
    </row>
    <row r="4232" spans="4:30" collapsed="1" x14ac:dyDescent="0.2">
      <c r="D4232" s="86" t="s">
        <v>464</v>
      </c>
      <c r="E4232" s="104">
        <v>-130390</v>
      </c>
      <c r="F4232" s="102" t="s">
        <v>199</v>
      </c>
      <c r="G4232" s="86" t="s">
        <v>679</v>
      </c>
      <c r="H4232" s="92">
        <v>-130389.99999999999</v>
      </c>
      <c r="I4232" s="99">
        <v>-48925.860101113773</v>
      </c>
      <c r="J4232" s="99">
        <v>-3170.7118834171456</v>
      </c>
      <c r="K4232" s="99">
        <v>-10638.082085862481</v>
      </c>
      <c r="L4232" s="99">
        <v>-338.10239961806019</v>
      </c>
      <c r="M4232" s="99">
        <v>-31.169088756742994</v>
      </c>
      <c r="N4232" s="99">
        <v>-11007.353574237286</v>
      </c>
      <c r="O4232" s="99">
        <v>-9698.8878735934886</v>
      </c>
      <c r="P4232" s="99">
        <v>-1797.9871890049317</v>
      </c>
      <c r="Q4232" s="99">
        <v>-816.95935753522247</v>
      </c>
      <c r="R4232" s="99">
        <v>-37.853107768309457</v>
      </c>
      <c r="S4232" s="99">
        <v>-12351.687527901953</v>
      </c>
      <c r="T4232" s="99">
        <v>-371.67976267184036</v>
      </c>
      <c r="U4232" s="99">
        <v>-6526.1398266425258</v>
      </c>
      <c r="V4232" s="99">
        <v>-37052.712420352967</v>
      </c>
      <c r="W4232" s="99">
        <v>-7029.766752378122</v>
      </c>
      <c r="X4232" s="99">
        <v>-50980.298762045451</v>
      </c>
      <c r="Y4232" s="99">
        <v>-2627.7210830880808</v>
      </c>
      <c r="Z4232" s="99">
        <v>-42.775110239339348</v>
      </c>
      <c r="AA4232" s="99">
        <v>-2670.4961933274203</v>
      </c>
      <c r="AB4232" s="99">
        <v>-47.712194625633821</v>
      </c>
      <c r="AC4232" s="99">
        <v>-1031.7123182737191</v>
      </c>
      <c r="AD4232" s="99">
        <v>-204.16744505759692</v>
      </c>
    </row>
    <row r="4233" spans="4:30" hidden="1" outlineLevel="1" x14ac:dyDescent="0.2">
      <c r="D4233" s="86"/>
      <c r="F4233" s="91" t="s">
        <v>274</v>
      </c>
      <c r="G4233" s="86" t="s">
        <v>687</v>
      </c>
      <c r="H4233" s="92">
        <v>0</v>
      </c>
      <c r="I4233" s="99">
        <v>0</v>
      </c>
      <c r="J4233" s="99">
        <v>0</v>
      </c>
      <c r="K4233" s="99">
        <v>0</v>
      </c>
      <c r="L4233" s="99">
        <v>0</v>
      </c>
      <c r="M4233" s="99">
        <v>0</v>
      </c>
      <c r="N4233" s="99">
        <v>0</v>
      </c>
      <c r="O4233" s="99">
        <v>0</v>
      </c>
      <c r="P4233" s="99">
        <v>0</v>
      </c>
      <c r="Q4233" s="99">
        <v>0</v>
      </c>
      <c r="R4233" s="99">
        <v>0</v>
      </c>
      <c r="S4233" s="99">
        <v>0</v>
      </c>
      <c r="T4233" s="99">
        <v>0</v>
      </c>
      <c r="U4233" s="99">
        <v>0</v>
      </c>
      <c r="V4233" s="99">
        <v>0</v>
      </c>
      <c r="W4233" s="99">
        <v>0</v>
      </c>
      <c r="X4233" s="99">
        <v>0</v>
      </c>
      <c r="Y4233" s="99">
        <v>0</v>
      </c>
      <c r="Z4233" s="99">
        <v>0</v>
      </c>
      <c r="AA4233" s="99">
        <v>0</v>
      </c>
      <c r="AB4233" s="99">
        <v>0</v>
      </c>
      <c r="AC4233" s="99">
        <v>0</v>
      </c>
      <c r="AD4233" s="99">
        <v>0</v>
      </c>
    </row>
    <row r="4234" spans="4:30" hidden="1" outlineLevel="1" x14ac:dyDescent="0.2">
      <c r="D4234" s="86"/>
      <c r="F4234" s="91" t="s">
        <v>274</v>
      </c>
      <c r="G4234" s="86" t="s">
        <v>686</v>
      </c>
      <c r="H4234" s="92">
        <v>0</v>
      </c>
      <c r="I4234" s="99">
        <v>0</v>
      </c>
      <c r="J4234" s="99">
        <v>0</v>
      </c>
      <c r="K4234" s="99">
        <v>0</v>
      </c>
      <c r="L4234" s="99">
        <v>0</v>
      </c>
      <c r="M4234" s="99">
        <v>0</v>
      </c>
      <c r="N4234" s="99">
        <v>0</v>
      </c>
      <c r="O4234" s="99">
        <v>0</v>
      </c>
      <c r="P4234" s="99">
        <v>0</v>
      </c>
      <c r="Q4234" s="99">
        <v>0</v>
      </c>
      <c r="R4234" s="99">
        <v>0</v>
      </c>
      <c r="S4234" s="99">
        <v>0</v>
      </c>
      <c r="T4234" s="99">
        <v>0</v>
      </c>
      <c r="U4234" s="99">
        <v>0</v>
      </c>
      <c r="V4234" s="99">
        <v>0</v>
      </c>
      <c r="W4234" s="99">
        <v>0</v>
      </c>
      <c r="X4234" s="99">
        <v>0</v>
      </c>
      <c r="Y4234" s="99">
        <v>0</v>
      </c>
      <c r="Z4234" s="99">
        <v>0</v>
      </c>
      <c r="AA4234" s="99">
        <v>0</v>
      </c>
      <c r="AB4234" s="99">
        <v>0</v>
      </c>
      <c r="AC4234" s="99">
        <v>0</v>
      </c>
      <c r="AD4234" s="99">
        <v>0</v>
      </c>
    </row>
    <row r="4235" spans="4:30" hidden="1" outlineLevel="1" x14ac:dyDescent="0.2">
      <c r="D4235" s="86"/>
      <c r="F4235" s="91" t="s">
        <v>274</v>
      </c>
      <c r="G4235" s="86" t="s">
        <v>685</v>
      </c>
      <c r="H4235" s="92">
        <v>0</v>
      </c>
      <c r="I4235" s="99">
        <v>0</v>
      </c>
      <c r="J4235" s="99">
        <v>0</v>
      </c>
      <c r="K4235" s="99">
        <v>0</v>
      </c>
      <c r="L4235" s="99">
        <v>0</v>
      </c>
      <c r="M4235" s="99">
        <v>0</v>
      </c>
      <c r="N4235" s="99">
        <v>0</v>
      </c>
      <c r="O4235" s="99">
        <v>0</v>
      </c>
      <c r="P4235" s="99">
        <v>0</v>
      </c>
      <c r="Q4235" s="99">
        <v>0</v>
      </c>
      <c r="R4235" s="99">
        <v>0</v>
      </c>
      <c r="S4235" s="99">
        <v>0</v>
      </c>
      <c r="T4235" s="99">
        <v>0</v>
      </c>
      <c r="U4235" s="99">
        <v>0</v>
      </c>
      <c r="V4235" s="99">
        <v>0</v>
      </c>
      <c r="W4235" s="99">
        <v>0</v>
      </c>
      <c r="X4235" s="99">
        <v>0</v>
      </c>
      <c r="Y4235" s="99">
        <v>0</v>
      </c>
      <c r="Z4235" s="99">
        <v>0</v>
      </c>
      <c r="AA4235" s="99">
        <v>0</v>
      </c>
      <c r="AB4235" s="99">
        <v>0</v>
      </c>
      <c r="AC4235" s="99">
        <v>0</v>
      </c>
      <c r="AD4235" s="99">
        <v>0</v>
      </c>
    </row>
    <row r="4236" spans="4:30" hidden="1" outlineLevel="1" x14ac:dyDescent="0.2">
      <c r="D4236" s="86"/>
      <c r="F4236" s="91" t="s">
        <v>274</v>
      </c>
      <c r="G4236" s="86" t="s">
        <v>684</v>
      </c>
      <c r="H4236" s="92">
        <v>0</v>
      </c>
      <c r="I4236" s="99">
        <v>0</v>
      </c>
      <c r="J4236" s="99">
        <v>0</v>
      </c>
      <c r="K4236" s="99">
        <v>0</v>
      </c>
      <c r="L4236" s="99">
        <v>0</v>
      </c>
      <c r="M4236" s="99">
        <v>0</v>
      </c>
      <c r="N4236" s="99">
        <v>0</v>
      </c>
      <c r="O4236" s="99">
        <v>0</v>
      </c>
      <c r="P4236" s="99">
        <v>0</v>
      </c>
      <c r="Q4236" s="99">
        <v>0</v>
      </c>
      <c r="R4236" s="99">
        <v>0</v>
      </c>
      <c r="S4236" s="99">
        <v>0</v>
      </c>
      <c r="T4236" s="99">
        <v>0</v>
      </c>
      <c r="U4236" s="99">
        <v>0</v>
      </c>
      <c r="V4236" s="99">
        <v>0</v>
      </c>
      <c r="W4236" s="99">
        <v>0</v>
      </c>
      <c r="X4236" s="99">
        <v>0</v>
      </c>
      <c r="Y4236" s="99">
        <v>0</v>
      </c>
      <c r="Z4236" s="99">
        <v>0</v>
      </c>
      <c r="AA4236" s="99">
        <v>0</v>
      </c>
      <c r="AB4236" s="99">
        <v>0</v>
      </c>
      <c r="AC4236" s="99">
        <v>0</v>
      </c>
      <c r="AD4236" s="99">
        <v>0</v>
      </c>
    </row>
    <row r="4237" spans="4:30" hidden="1" outlineLevel="1" x14ac:dyDescent="0.2">
      <c r="D4237" s="86"/>
      <c r="F4237" s="91" t="s">
        <v>274</v>
      </c>
      <c r="G4237" s="86" t="s">
        <v>683</v>
      </c>
      <c r="H4237" s="92">
        <v>0</v>
      </c>
      <c r="I4237" s="99">
        <v>0</v>
      </c>
      <c r="J4237" s="99">
        <v>0</v>
      </c>
      <c r="K4237" s="99">
        <v>0</v>
      </c>
      <c r="L4237" s="99">
        <v>0</v>
      </c>
      <c r="M4237" s="99">
        <v>0</v>
      </c>
      <c r="N4237" s="99">
        <v>0</v>
      </c>
      <c r="O4237" s="99">
        <v>0</v>
      </c>
      <c r="P4237" s="99">
        <v>0</v>
      </c>
      <c r="Q4237" s="99">
        <v>0</v>
      </c>
      <c r="R4237" s="99">
        <v>0</v>
      </c>
      <c r="S4237" s="99">
        <v>0</v>
      </c>
      <c r="T4237" s="99">
        <v>0</v>
      </c>
      <c r="U4237" s="99">
        <v>0</v>
      </c>
      <c r="V4237" s="99">
        <v>0</v>
      </c>
      <c r="W4237" s="99">
        <v>0</v>
      </c>
      <c r="X4237" s="99">
        <v>0</v>
      </c>
      <c r="Y4237" s="99">
        <v>0</v>
      </c>
      <c r="Z4237" s="99">
        <v>0</v>
      </c>
      <c r="AA4237" s="99">
        <v>0</v>
      </c>
      <c r="AB4237" s="99">
        <v>0</v>
      </c>
      <c r="AC4237" s="99">
        <v>0</v>
      </c>
      <c r="AD4237" s="99">
        <v>0</v>
      </c>
    </row>
    <row r="4238" spans="4:30" hidden="1" outlineLevel="1" x14ac:dyDescent="0.2">
      <c r="D4238" s="86"/>
      <c r="F4238" s="91" t="s">
        <v>274</v>
      </c>
      <c r="G4238" s="86" t="s">
        <v>682</v>
      </c>
      <c r="H4238" s="92">
        <v>0</v>
      </c>
      <c r="I4238" s="99">
        <v>0</v>
      </c>
      <c r="J4238" s="99">
        <v>0</v>
      </c>
      <c r="K4238" s="99">
        <v>0</v>
      </c>
      <c r="L4238" s="99">
        <v>0</v>
      </c>
      <c r="M4238" s="99">
        <v>0</v>
      </c>
      <c r="N4238" s="99">
        <v>0</v>
      </c>
      <c r="O4238" s="99">
        <v>0</v>
      </c>
      <c r="P4238" s="99">
        <v>0</v>
      </c>
      <c r="Q4238" s="99">
        <v>0</v>
      </c>
      <c r="R4238" s="99">
        <v>0</v>
      </c>
      <c r="S4238" s="99">
        <v>0</v>
      </c>
      <c r="T4238" s="99">
        <v>0</v>
      </c>
      <c r="U4238" s="99">
        <v>0</v>
      </c>
      <c r="V4238" s="99">
        <v>0</v>
      </c>
      <c r="W4238" s="99">
        <v>0</v>
      </c>
      <c r="X4238" s="99">
        <v>0</v>
      </c>
      <c r="Y4238" s="99">
        <v>0</v>
      </c>
      <c r="Z4238" s="99">
        <v>0</v>
      </c>
      <c r="AA4238" s="99">
        <v>0</v>
      </c>
      <c r="AB4238" s="99">
        <v>0</v>
      </c>
      <c r="AC4238" s="99">
        <v>0</v>
      </c>
      <c r="AD4238" s="99">
        <v>0</v>
      </c>
    </row>
    <row r="4239" spans="4:30" hidden="1" outlineLevel="1" x14ac:dyDescent="0.2">
      <c r="D4239" s="86"/>
      <c r="F4239" s="91" t="s">
        <v>274</v>
      </c>
      <c r="G4239" s="86" t="s">
        <v>681</v>
      </c>
      <c r="H4239" s="92">
        <v>-841343</v>
      </c>
      <c r="I4239" s="99">
        <v>-536096.93778325419</v>
      </c>
      <c r="J4239" s="99">
        <v>-93805.870609705438</v>
      </c>
      <c r="K4239" s="99">
        <v>-26345.595525808512</v>
      </c>
      <c r="L4239" s="99">
        <v>-306.29847235252112</v>
      </c>
      <c r="M4239" s="99">
        <v>-23.561420950193931</v>
      </c>
      <c r="N4239" s="99">
        <v>-26675.455419111229</v>
      </c>
      <c r="O4239" s="99">
        <v>-2305.0923496273062</v>
      </c>
      <c r="P4239" s="99">
        <v>-231.68730601024035</v>
      </c>
      <c r="Q4239" s="99">
        <v>-66.757359358882809</v>
      </c>
      <c r="R4239" s="99">
        <v>-7.8538069833979769</v>
      </c>
      <c r="S4239" s="99">
        <v>-2611.3908219798273</v>
      </c>
      <c r="T4239" s="99">
        <v>-15.707613966795954</v>
      </c>
      <c r="U4239" s="99">
        <v>-137.44162220946461</v>
      </c>
      <c r="V4239" s="99">
        <v>-98.172587292474716</v>
      </c>
      <c r="W4239" s="99">
        <v>-11.780710475096965</v>
      </c>
      <c r="X4239" s="99">
        <v>-263.10253394383221</v>
      </c>
      <c r="Y4239" s="99">
        <v>-632.23146216353712</v>
      </c>
      <c r="Z4239" s="99">
        <v>-3.9269034916989884</v>
      </c>
      <c r="AA4239" s="99">
        <v>-636.15836565523614</v>
      </c>
      <c r="AB4239" s="99">
        <v>-39.269034916989888</v>
      </c>
      <c r="AC4239" s="99">
        <v>-180998.83573938976</v>
      </c>
      <c r="AD4239" s="99">
        <v>-215.97969204344437</v>
      </c>
    </row>
    <row r="4240" spans="4:30" collapsed="1" x14ac:dyDescent="0.2">
      <c r="D4240" s="86" t="s">
        <v>463</v>
      </c>
      <c r="E4240" s="104">
        <v>-841343</v>
      </c>
      <c r="F4240" s="102" t="s">
        <v>274</v>
      </c>
      <c r="G4240" s="86" t="s">
        <v>679</v>
      </c>
      <c r="H4240" s="92">
        <v>-841343</v>
      </c>
      <c r="I4240" s="99">
        <v>-536096.93778325419</v>
      </c>
      <c r="J4240" s="99">
        <v>-93805.870609705438</v>
      </c>
      <c r="K4240" s="99">
        <v>-26345.595525808512</v>
      </c>
      <c r="L4240" s="99">
        <v>-306.29847235252112</v>
      </c>
      <c r="M4240" s="99">
        <v>-23.561420950193931</v>
      </c>
      <c r="N4240" s="99">
        <v>-26675.455419111229</v>
      </c>
      <c r="O4240" s="99">
        <v>-2305.0923496273062</v>
      </c>
      <c r="P4240" s="99">
        <v>-231.68730601024035</v>
      </c>
      <c r="Q4240" s="99">
        <v>-66.757359358882809</v>
      </c>
      <c r="R4240" s="99">
        <v>-7.8538069833979769</v>
      </c>
      <c r="S4240" s="99">
        <v>-2611.3908219798273</v>
      </c>
      <c r="T4240" s="99">
        <v>-15.707613966795954</v>
      </c>
      <c r="U4240" s="99">
        <v>-137.44162220946461</v>
      </c>
      <c r="V4240" s="99">
        <v>-98.172587292474716</v>
      </c>
      <c r="W4240" s="99">
        <v>-11.780710475096965</v>
      </c>
      <c r="X4240" s="99">
        <v>-263.10253394383221</v>
      </c>
      <c r="Y4240" s="99">
        <v>-632.23146216353712</v>
      </c>
      <c r="Z4240" s="99">
        <v>-3.9269034916989884</v>
      </c>
      <c r="AA4240" s="99">
        <v>-636.15836565523614</v>
      </c>
      <c r="AB4240" s="99">
        <v>-39.269034916989888</v>
      </c>
      <c r="AC4240" s="99">
        <v>-180998.83573938976</v>
      </c>
      <c r="AD4240" s="99">
        <v>-215.97969204344437</v>
      </c>
    </row>
    <row r="4241" spans="4:30" hidden="1" outlineLevel="1" x14ac:dyDescent="0.2">
      <c r="D4241" s="86"/>
      <c r="F4241" s="91" t="s">
        <v>195</v>
      </c>
      <c r="G4241" s="86" t="s">
        <v>687</v>
      </c>
      <c r="H4241" s="92">
        <v>0</v>
      </c>
      <c r="I4241" s="99">
        <v>0</v>
      </c>
      <c r="J4241" s="99">
        <v>0</v>
      </c>
      <c r="K4241" s="99">
        <v>0</v>
      </c>
      <c r="L4241" s="99">
        <v>0</v>
      </c>
      <c r="M4241" s="99">
        <v>0</v>
      </c>
      <c r="N4241" s="99">
        <v>0</v>
      </c>
      <c r="O4241" s="99">
        <v>0</v>
      </c>
      <c r="P4241" s="99">
        <v>0</v>
      </c>
      <c r="Q4241" s="99">
        <v>0</v>
      </c>
      <c r="R4241" s="99">
        <v>0</v>
      </c>
      <c r="S4241" s="99">
        <v>0</v>
      </c>
      <c r="T4241" s="99">
        <v>0</v>
      </c>
      <c r="U4241" s="99">
        <v>0</v>
      </c>
      <c r="V4241" s="99">
        <v>0</v>
      </c>
      <c r="W4241" s="99">
        <v>0</v>
      </c>
      <c r="X4241" s="99">
        <v>0</v>
      </c>
      <c r="Y4241" s="99">
        <v>0</v>
      </c>
      <c r="Z4241" s="99">
        <v>0</v>
      </c>
      <c r="AA4241" s="99">
        <v>0</v>
      </c>
      <c r="AB4241" s="99">
        <v>0</v>
      </c>
      <c r="AC4241" s="99">
        <v>0</v>
      </c>
      <c r="AD4241" s="99">
        <v>0</v>
      </c>
    </row>
    <row r="4242" spans="4:30" hidden="1" outlineLevel="1" x14ac:dyDescent="0.2">
      <c r="D4242" s="86"/>
      <c r="F4242" s="91" t="s">
        <v>195</v>
      </c>
      <c r="G4242" s="86" t="s">
        <v>686</v>
      </c>
      <c r="H4242" s="92">
        <v>0</v>
      </c>
      <c r="I4242" s="99">
        <v>0</v>
      </c>
      <c r="J4242" s="99">
        <v>0</v>
      </c>
      <c r="K4242" s="99">
        <v>0</v>
      </c>
      <c r="L4242" s="99">
        <v>0</v>
      </c>
      <c r="M4242" s="99">
        <v>0</v>
      </c>
      <c r="N4242" s="99">
        <v>0</v>
      </c>
      <c r="O4242" s="99">
        <v>0</v>
      </c>
      <c r="P4242" s="99">
        <v>0</v>
      </c>
      <c r="Q4242" s="99">
        <v>0</v>
      </c>
      <c r="R4242" s="99">
        <v>0</v>
      </c>
      <c r="S4242" s="99">
        <v>0</v>
      </c>
      <c r="T4242" s="99">
        <v>0</v>
      </c>
      <c r="U4242" s="99">
        <v>0</v>
      </c>
      <c r="V4242" s="99">
        <v>0</v>
      </c>
      <c r="W4242" s="99">
        <v>0</v>
      </c>
      <c r="X4242" s="99">
        <v>0</v>
      </c>
      <c r="Y4242" s="99">
        <v>0</v>
      </c>
      <c r="Z4242" s="99">
        <v>0</v>
      </c>
      <c r="AA4242" s="99">
        <v>0</v>
      </c>
      <c r="AB4242" s="99">
        <v>0</v>
      </c>
      <c r="AC4242" s="99">
        <v>0</v>
      </c>
      <c r="AD4242" s="99">
        <v>0</v>
      </c>
    </row>
    <row r="4243" spans="4:30" hidden="1" outlineLevel="1" x14ac:dyDescent="0.2">
      <c r="D4243" s="86"/>
      <c r="F4243" s="91" t="s">
        <v>195</v>
      </c>
      <c r="G4243" s="86" t="s">
        <v>685</v>
      </c>
      <c r="H4243" s="92">
        <v>0</v>
      </c>
      <c r="I4243" s="99">
        <v>0</v>
      </c>
      <c r="J4243" s="99">
        <v>0</v>
      </c>
      <c r="K4243" s="99">
        <v>0</v>
      </c>
      <c r="L4243" s="99">
        <v>0</v>
      </c>
      <c r="M4243" s="99">
        <v>0</v>
      </c>
      <c r="N4243" s="99">
        <v>0</v>
      </c>
      <c r="O4243" s="99">
        <v>0</v>
      </c>
      <c r="P4243" s="99">
        <v>0</v>
      </c>
      <c r="Q4243" s="99">
        <v>0</v>
      </c>
      <c r="R4243" s="99">
        <v>0</v>
      </c>
      <c r="S4243" s="99">
        <v>0</v>
      </c>
      <c r="T4243" s="99">
        <v>0</v>
      </c>
      <c r="U4243" s="99">
        <v>0</v>
      </c>
      <c r="V4243" s="99">
        <v>0</v>
      </c>
      <c r="W4243" s="99">
        <v>0</v>
      </c>
      <c r="X4243" s="99">
        <v>0</v>
      </c>
      <c r="Y4243" s="99">
        <v>0</v>
      </c>
      <c r="Z4243" s="99">
        <v>0</v>
      </c>
      <c r="AA4243" s="99">
        <v>0</v>
      </c>
      <c r="AB4243" s="99">
        <v>0</v>
      </c>
      <c r="AC4243" s="99">
        <v>0</v>
      </c>
      <c r="AD4243" s="99">
        <v>0</v>
      </c>
    </row>
    <row r="4244" spans="4:30" hidden="1" outlineLevel="1" x14ac:dyDescent="0.2">
      <c r="D4244" s="86"/>
      <c r="F4244" s="91" t="s">
        <v>195</v>
      </c>
      <c r="G4244" s="86" t="s">
        <v>684</v>
      </c>
      <c r="H4244" s="92">
        <v>-205592.38216764695</v>
      </c>
      <c r="I4244" s="99">
        <v>-137406.1576261615</v>
      </c>
      <c r="J4244" s="99">
        <v>-6476.9675666471821</v>
      </c>
      <c r="K4244" s="99">
        <v>-23518.26674776708</v>
      </c>
      <c r="L4244" s="99">
        <v>-726.83681824423911</v>
      </c>
      <c r="M4244" s="99">
        <v>0</v>
      </c>
      <c r="N4244" s="99">
        <v>-24245.103566011319</v>
      </c>
      <c r="O4244" s="99">
        <v>-17634.589419276697</v>
      </c>
      <c r="P4244" s="99">
        <v>-3284.4434660426509</v>
      </c>
      <c r="Q4244" s="99">
        <v>0</v>
      </c>
      <c r="R4244" s="99">
        <v>0</v>
      </c>
      <c r="S4244" s="99">
        <v>-20919.03288531935</v>
      </c>
      <c r="T4244" s="99">
        <v>-628.6622454258486</v>
      </c>
      <c r="U4244" s="99">
        <v>-10138.899452807493</v>
      </c>
      <c r="V4244" s="99">
        <v>0</v>
      </c>
      <c r="W4244" s="99">
        <v>0</v>
      </c>
      <c r="X4244" s="99">
        <v>-10767.561698233341</v>
      </c>
      <c r="Y4244" s="99">
        <v>-5317.639118314547</v>
      </c>
      <c r="Z4244" s="99">
        <v>-88.719036459405928</v>
      </c>
      <c r="AA4244" s="99">
        <v>-5406.3581547739532</v>
      </c>
      <c r="AB4244" s="99">
        <v>-71.877285099667915</v>
      </c>
      <c r="AC4244" s="99">
        <v>-246.24159287088733</v>
      </c>
      <c r="AD4244" s="99">
        <v>-53.081792529731253</v>
      </c>
    </row>
    <row r="4245" spans="4:30" hidden="1" outlineLevel="1" x14ac:dyDescent="0.2">
      <c r="D4245" s="86"/>
      <c r="F4245" s="91" t="s">
        <v>195</v>
      </c>
      <c r="G4245" s="86" t="s">
        <v>683</v>
      </c>
      <c r="H4245" s="92">
        <v>-84850.504825074197</v>
      </c>
      <c r="I4245" s="99">
        <v>-63442.845627022987</v>
      </c>
      <c r="J4245" s="99">
        <v>-3058.599807508132</v>
      </c>
      <c r="K4245" s="99">
        <v>-9229.0702522692773</v>
      </c>
      <c r="L4245" s="99">
        <v>0</v>
      </c>
      <c r="M4245" s="99">
        <v>0</v>
      </c>
      <c r="N4245" s="99">
        <v>-9229.0702522692773</v>
      </c>
      <c r="O4245" s="99">
        <v>-5880.7994864842649</v>
      </c>
      <c r="P4245" s="99">
        <v>0</v>
      </c>
      <c r="Q4245" s="99">
        <v>0</v>
      </c>
      <c r="R4245" s="99">
        <v>0</v>
      </c>
      <c r="S4245" s="99">
        <v>-5880.7994864842649</v>
      </c>
      <c r="T4245" s="99">
        <v>-159.00448098282672</v>
      </c>
      <c r="U4245" s="99">
        <v>0</v>
      </c>
      <c r="V4245" s="99">
        <v>0</v>
      </c>
      <c r="W4245" s="99">
        <v>0</v>
      </c>
      <c r="X4245" s="99">
        <v>-159.00448098282672</v>
      </c>
      <c r="Y4245" s="99">
        <v>-2169.0981520063801</v>
      </c>
      <c r="Z4245" s="99">
        <v>0</v>
      </c>
      <c r="AA4245" s="99">
        <v>-2169.0981520063801</v>
      </c>
      <c r="AB4245" s="99">
        <v>-22.50880130065423</v>
      </c>
      <c r="AC4245" s="99">
        <v>-764.26037646990619</v>
      </c>
      <c r="AD4245" s="99">
        <v>-124.31784102976725</v>
      </c>
    </row>
    <row r="4246" spans="4:30" hidden="1" outlineLevel="1" x14ac:dyDescent="0.2">
      <c r="D4246" s="86"/>
      <c r="F4246" s="91" t="s">
        <v>195</v>
      </c>
      <c r="G4246" s="86" t="s">
        <v>682</v>
      </c>
      <c r="H4246" s="92">
        <v>0</v>
      </c>
      <c r="I4246" s="99">
        <v>0</v>
      </c>
      <c r="J4246" s="99">
        <v>0</v>
      </c>
      <c r="K4246" s="99">
        <v>0</v>
      </c>
      <c r="L4246" s="99">
        <v>0</v>
      </c>
      <c r="M4246" s="99">
        <v>0</v>
      </c>
      <c r="N4246" s="99">
        <v>0</v>
      </c>
      <c r="O4246" s="99">
        <v>0</v>
      </c>
      <c r="P4246" s="99">
        <v>0</v>
      </c>
      <c r="Q4246" s="99">
        <v>0</v>
      </c>
      <c r="R4246" s="99">
        <v>0</v>
      </c>
      <c r="S4246" s="99">
        <v>0</v>
      </c>
      <c r="T4246" s="99">
        <v>0</v>
      </c>
      <c r="U4246" s="99">
        <v>0</v>
      </c>
      <c r="V4246" s="99">
        <v>0</v>
      </c>
      <c r="W4246" s="99">
        <v>0</v>
      </c>
      <c r="X4246" s="99">
        <v>0</v>
      </c>
      <c r="Y4246" s="99">
        <v>0</v>
      </c>
      <c r="Z4246" s="99">
        <v>0</v>
      </c>
      <c r="AA4246" s="99">
        <v>0</v>
      </c>
      <c r="AB4246" s="99">
        <v>0</v>
      </c>
      <c r="AC4246" s="99">
        <v>0</v>
      </c>
      <c r="AD4246" s="99">
        <v>0</v>
      </c>
    </row>
    <row r="4247" spans="4:30" hidden="1" outlineLevel="1" x14ac:dyDescent="0.2">
      <c r="D4247" s="86"/>
      <c r="F4247" s="91" t="s">
        <v>195</v>
      </c>
      <c r="G4247" s="86" t="s">
        <v>681</v>
      </c>
      <c r="H4247" s="92">
        <v>-15664.113007278924</v>
      </c>
      <c r="I4247" s="99">
        <v>-6394.6467971691791</v>
      </c>
      <c r="J4247" s="99">
        <v>-2768.964034174634</v>
      </c>
      <c r="K4247" s="99">
        <v>-790.93396167871879</v>
      </c>
      <c r="L4247" s="99">
        <v>-442.71636925612927</v>
      </c>
      <c r="M4247" s="99">
        <v>-71.851874814887438</v>
      </c>
      <c r="N4247" s="99">
        <v>-1305.5022057497356</v>
      </c>
      <c r="O4247" s="99">
        <v>-338.36931864989401</v>
      </c>
      <c r="P4247" s="99">
        <v>-115.13113134395596</v>
      </c>
      <c r="Q4247" s="99">
        <v>-250.34253946599387</v>
      </c>
      <c r="R4247" s="99">
        <v>-43.998645288969662</v>
      </c>
      <c r="S4247" s="99">
        <v>-747.84163474881359</v>
      </c>
      <c r="T4247" s="99">
        <v>-2.3312269853045913</v>
      </c>
      <c r="U4247" s="99">
        <v>-68.298137933516514</v>
      </c>
      <c r="V4247" s="99">
        <v>-368.15053872574867</v>
      </c>
      <c r="W4247" s="99">
        <v>-65.998103193208223</v>
      </c>
      <c r="X4247" s="99">
        <v>-504.77800683777804</v>
      </c>
      <c r="Y4247" s="99">
        <v>-93.831006970110565</v>
      </c>
      <c r="Z4247" s="99">
        <v>-1.95135218214269</v>
      </c>
      <c r="AA4247" s="99">
        <v>-95.78235915225325</v>
      </c>
      <c r="AB4247" s="99">
        <v>-1.1590360244532016</v>
      </c>
      <c r="AC4247" s="99">
        <v>-2135.7379831254821</v>
      </c>
      <c r="AD4247" s="99">
        <v>-1709.7009502965939</v>
      </c>
    </row>
    <row r="4248" spans="4:30" collapsed="1" x14ac:dyDescent="0.2">
      <c r="D4248" s="86" t="s">
        <v>455</v>
      </c>
      <c r="E4248" s="112">
        <v>-306107</v>
      </c>
      <c r="F4248" s="102" t="s">
        <v>195</v>
      </c>
      <c r="G4248" s="86" t="s">
        <v>679</v>
      </c>
      <c r="H4248" s="92">
        <v>-306107</v>
      </c>
      <c r="I4248" s="99">
        <v>-207243.65005035367</v>
      </c>
      <c r="J4248" s="99">
        <v>-12304.531408329947</v>
      </c>
      <c r="K4248" s="99">
        <v>-33538.270961715076</v>
      </c>
      <c r="L4248" s="99">
        <v>-1169.5531875003683</v>
      </c>
      <c r="M4248" s="99">
        <v>-71.851874814887438</v>
      </c>
      <c r="N4248" s="99">
        <v>-34779.676024030327</v>
      </c>
      <c r="O4248" s="99">
        <v>-23853.758224410856</v>
      </c>
      <c r="P4248" s="99">
        <v>-3399.5745973866069</v>
      </c>
      <c r="Q4248" s="99">
        <v>-250.34253946599387</v>
      </c>
      <c r="R4248" s="99">
        <v>-43.998645288969662</v>
      </c>
      <c r="S4248" s="99">
        <v>-27547.674006552425</v>
      </c>
      <c r="T4248" s="99">
        <v>-789.99795339397986</v>
      </c>
      <c r="U4248" s="99">
        <v>-10207.197590741009</v>
      </c>
      <c r="V4248" s="99">
        <v>-368.15053872574867</v>
      </c>
      <c r="W4248" s="99">
        <v>-65.998103193208223</v>
      </c>
      <c r="X4248" s="99">
        <v>-11431.344186053946</v>
      </c>
      <c r="Y4248" s="99">
        <v>-7580.5682772910377</v>
      </c>
      <c r="Z4248" s="99">
        <v>-90.670388641548612</v>
      </c>
      <c r="AA4248" s="99">
        <v>-7671.2386659325866</v>
      </c>
      <c r="AB4248" s="99">
        <v>-95.545122424775357</v>
      </c>
      <c r="AC4248" s="99">
        <v>-3146.239952466276</v>
      </c>
      <c r="AD4248" s="99">
        <v>-1887.1005838560923</v>
      </c>
    </row>
    <row r="4249" spans="4:30" hidden="1" outlineLevel="1" x14ac:dyDescent="0.2">
      <c r="D4249" s="86"/>
      <c r="F4249" s="91" t="s">
        <v>209</v>
      </c>
      <c r="G4249" s="86" t="s">
        <v>687</v>
      </c>
      <c r="H4249" s="92">
        <v>-23722.940743165771</v>
      </c>
      <c r="I4249" s="99">
        <v>-11685.517093700435</v>
      </c>
      <c r="J4249" s="99">
        <v>-577.65686491150643</v>
      </c>
      <c r="K4249" s="99">
        <v>-2115.923990202301</v>
      </c>
      <c r="L4249" s="99">
        <v>-66.601774839818276</v>
      </c>
      <c r="M4249" s="99">
        <v>-6.2457013299614097</v>
      </c>
      <c r="N4249" s="99">
        <v>-2188.7714663720803</v>
      </c>
      <c r="O4249" s="99">
        <v>-1608.4313873041003</v>
      </c>
      <c r="P4249" s="99">
        <v>-299.69762741140931</v>
      </c>
      <c r="Q4249" s="99">
        <v>-135.42777745724959</v>
      </c>
      <c r="R4249" s="99">
        <v>-6.0900357698674021</v>
      </c>
      <c r="S4249" s="99">
        <v>-2049.6468279426267</v>
      </c>
      <c r="T4249" s="99">
        <v>-56.186628096200991</v>
      </c>
      <c r="U4249" s="99">
        <v>-919.48459561308562</v>
      </c>
      <c r="V4249" s="99">
        <v>-4859.501923901701</v>
      </c>
      <c r="W4249" s="99">
        <v>-877.54550478920191</v>
      </c>
      <c r="X4249" s="99">
        <v>-6712.7186524001891</v>
      </c>
      <c r="Y4249" s="99">
        <v>-493.94672678132787</v>
      </c>
      <c r="Z4249" s="99">
        <v>-8.2734188646065689</v>
      </c>
      <c r="AA4249" s="99">
        <v>-502.22014564593445</v>
      </c>
      <c r="AB4249" s="99">
        <v>-6.4096921929950152</v>
      </c>
      <c r="AC4249" s="99">
        <v>0</v>
      </c>
      <c r="AD4249" s="99">
        <v>0</v>
      </c>
    </row>
    <row r="4250" spans="4:30" hidden="1" outlineLevel="1" x14ac:dyDescent="0.2">
      <c r="D4250" s="86"/>
      <c r="F4250" s="91" t="s">
        <v>209</v>
      </c>
      <c r="G4250" s="86" t="s">
        <v>686</v>
      </c>
      <c r="H4250" s="92">
        <v>-86.679311509281419</v>
      </c>
      <c r="I4250" s="99">
        <v>-42.696754473987056</v>
      </c>
      <c r="J4250" s="99">
        <v>-2.1106531387161205</v>
      </c>
      <c r="K4250" s="99">
        <v>-7.7312014839283298</v>
      </c>
      <c r="L4250" s="99">
        <v>-0.2433507738737975</v>
      </c>
      <c r="M4250" s="99">
        <v>-2.2820656892194962E-2</v>
      </c>
      <c r="N4250" s="99">
        <v>-7.9973729146943224</v>
      </c>
      <c r="O4250" s="99">
        <v>-5.8769157993872243</v>
      </c>
      <c r="P4250" s="99">
        <v>-1.0950406311860756</v>
      </c>
      <c r="Q4250" s="99">
        <v>-0.49482847157590909</v>
      </c>
      <c r="R4250" s="99">
        <v>-2.2251883243062001E-2</v>
      </c>
      <c r="S4250" s="99">
        <v>-7.4890367853922708</v>
      </c>
      <c r="T4250" s="99">
        <v>-0.20529572164487192</v>
      </c>
      <c r="U4250" s="99">
        <v>-3.3596295060549273</v>
      </c>
      <c r="V4250" s="99">
        <v>-17.755736339862285</v>
      </c>
      <c r="W4250" s="99">
        <v>-3.2063916947187958</v>
      </c>
      <c r="X4250" s="99">
        <v>-24.52705326228088</v>
      </c>
      <c r="Y4250" s="99">
        <v>-1.804791516498772</v>
      </c>
      <c r="Z4250" s="99">
        <v>-3.022956802767356E-2</v>
      </c>
      <c r="AA4250" s="99">
        <v>-1.8350210845264456</v>
      </c>
      <c r="AB4250" s="99">
        <v>-2.3419849684330592E-2</v>
      </c>
      <c r="AC4250" s="99">
        <v>0</v>
      </c>
      <c r="AD4250" s="99">
        <v>0</v>
      </c>
    </row>
    <row r="4251" spans="4:30" hidden="1" outlineLevel="1" x14ac:dyDescent="0.2">
      <c r="D4251" s="86"/>
      <c r="F4251" s="91" t="s">
        <v>209</v>
      </c>
      <c r="G4251" s="86" t="s">
        <v>685</v>
      </c>
      <c r="H4251" s="92">
        <v>-19.065853196441928</v>
      </c>
      <c r="I4251" s="99">
        <v>-9.2825429907479187</v>
      </c>
      <c r="J4251" s="99">
        <v>-0.44798766774139942</v>
      </c>
      <c r="K4251" s="99">
        <v>-1.6297572307145234</v>
      </c>
      <c r="L4251" s="99">
        <v>-5.034166745403143E-2</v>
      </c>
      <c r="M4251" s="99">
        <v>-6.2697884409173539E-3</v>
      </c>
      <c r="N4251" s="99">
        <v>-1.686368686609472</v>
      </c>
      <c r="O4251" s="99">
        <v>-1.2313070606089274</v>
      </c>
      <c r="P4251" s="99">
        <v>-0.22889854642494981</v>
      </c>
      <c r="Q4251" s="99">
        <v>-0.13619736253732234</v>
      </c>
      <c r="R4251" s="99">
        <v>0</v>
      </c>
      <c r="S4251" s="99">
        <v>-1.5964029695711994</v>
      </c>
      <c r="T4251" s="99">
        <v>-4.2995128336945514E-2</v>
      </c>
      <c r="U4251" s="99">
        <v>-0.70385479871475454</v>
      </c>
      <c r="V4251" s="99">
        <v>-4.9035333357355686</v>
      </c>
      <c r="W4251" s="99">
        <v>0</v>
      </c>
      <c r="X4251" s="99">
        <v>-5.650383262787269</v>
      </c>
      <c r="Y4251" s="99">
        <v>-0.37058735096031775</v>
      </c>
      <c r="Z4251" s="99">
        <v>-6.1777012086420566E-3</v>
      </c>
      <c r="AA4251" s="99">
        <v>-0.37676505216895984</v>
      </c>
      <c r="AB4251" s="99">
        <v>-4.9486893323199294E-3</v>
      </c>
      <c r="AC4251" s="99">
        <v>-1.6826601654109673E-2</v>
      </c>
      <c r="AD4251" s="99">
        <v>-3.6272758292796199E-3</v>
      </c>
    </row>
    <row r="4252" spans="4:30" hidden="1" outlineLevel="1" x14ac:dyDescent="0.2">
      <c r="D4252" s="86"/>
      <c r="F4252" s="91" t="s">
        <v>209</v>
      </c>
      <c r="G4252" s="86" t="s">
        <v>684</v>
      </c>
      <c r="H4252" s="92">
        <v>-12215.463129833826</v>
      </c>
      <c r="I4252" s="99">
        <v>-8164.1150056125198</v>
      </c>
      <c r="J4252" s="99">
        <v>-384.83506864078129</v>
      </c>
      <c r="K4252" s="99">
        <v>-1397.3597528564192</v>
      </c>
      <c r="L4252" s="99">
        <v>-43.185687431882968</v>
      </c>
      <c r="M4252" s="99">
        <v>0</v>
      </c>
      <c r="N4252" s="99">
        <v>-1440.5454402883022</v>
      </c>
      <c r="O4252" s="99">
        <v>-1047.7755770409613</v>
      </c>
      <c r="P4252" s="99">
        <v>-195.14827173290692</v>
      </c>
      <c r="Q4252" s="99">
        <v>0</v>
      </c>
      <c r="R4252" s="99">
        <v>0</v>
      </c>
      <c r="S4252" s="99">
        <v>-1242.9238487738683</v>
      </c>
      <c r="T4252" s="99">
        <v>-37.352553626505255</v>
      </c>
      <c r="U4252" s="99">
        <v>-602.41216691516172</v>
      </c>
      <c r="V4252" s="99">
        <v>0</v>
      </c>
      <c r="W4252" s="99">
        <v>0</v>
      </c>
      <c r="X4252" s="99">
        <v>-639.76472054166697</v>
      </c>
      <c r="Y4252" s="99">
        <v>-315.95248764890965</v>
      </c>
      <c r="Z4252" s="99">
        <v>-5.2713242940126763</v>
      </c>
      <c r="AA4252" s="99">
        <v>-321.22381194292234</v>
      </c>
      <c r="AB4252" s="99">
        <v>-4.2706559297103972</v>
      </c>
      <c r="AC4252" s="99">
        <v>-14.630673894780243</v>
      </c>
      <c r="AD4252" s="99">
        <v>-3.1539042092701575</v>
      </c>
    </row>
    <row r="4253" spans="4:30" hidden="1" outlineLevel="1" x14ac:dyDescent="0.2">
      <c r="D4253" s="86"/>
      <c r="F4253" s="91" t="s">
        <v>209</v>
      </c>
      <c r="G4253" s="86" t="s">
        <v>683</v>
      </c>
      <c r="H4253" s="92">
        <v>-5041.4718790178395</v>
      </c>
      <c r="I4253" s="99">
        <v>-3769.5158421613623</v>
      </c>
      <c r="J4253" s="99">
        <v>-181.72956013061813</v>
      </c>
      <c r="K4253" s="99">
        <v>-548.35381642356595</v>
      </c>
      <c r="L4253" s="99">
        <v>0</v>
      </c>
      <c r="M4253" s="99">
        <v>0</v>
      </c>
      <c r="N4253" s="99">
        <v>-548.35381642356595</v>
      </c>
      <c r="O4253" s="99">
        <v>-349.41318614867822</v>
      </c>
      <c r="P4253" s="99">
        <v>0</v>
      </c>
      <c r="Q4253" s="99">
        <v>0</v>
      </c>
      <c r="R4253" s="99">
        <v>0</v>
      </c>
      <c r="S4253" s="99">
        <v>-349.41318614867822</v>
      </c>
      <c r="T4253" s="99">
        <v>-9.4473995312737582</v>
      </c>
      <c r="U4253" s="99">
        <v>0</v>
      </c>
      <c r="V4253" s="99">
        <v>0</v>
      </c>
      <c r="W4253" s="99">
        <v>0</v>
      </c>
      <c r="X4253" s="99">
        <v>-9.4473995312737582</v>
      </c>
      <c r="Y4253" s="99">
        <v>-128.87898968561223</v>
      </c>
      <c r="Z4253" s="99">
        <v>0</v>
      </c>
      <c r="AA4253" s="99">
        <v>-128.87898968561223</v>
      </c>
      <c r="AB4253" s="99">
        <v>-1.3373814218500053</v>
      </c>
      <c r="AC4253" s="99">
        <v>-45.409243046507122</v>
      </c>
      <c r="AD4253" s="99">
        <v>-7.3864604683715696</v>
      </c>
    </row>
    <row r="4254" spans="4:30" hidden="1" outlineLevel="1" x14ac:dyDescent="0.2">
      <c r="D4254" s="86"/>
      <c r="F4254" s="91" t="s">
        <v>209</v>
      </c>
      <c r="G4254" s="86" t="s">
        <v>682</v>
      </c>
      <c r="H4254" s="92">
        <v>-6245.1720970964197</v>
      </c>
      <c r="I4254" s="99">
        <v>-2343.3577446883869</v>
      </c>
      <c r="J4254" s="99">
        <v>-151.86472415253314</v>
      </c>
      <c r="K4254" s="99">
        <v>-509.52261223444788</v>
      </c>
      <c r="L4254" s="99">
        <v>-16.193785352067284</v>
      </c>
      <c r="M4254" s="99">
        <v>-1.4928777007096641</v>
      </c>
      <c r="N4254" s="99">
        <v>-527.20927528722484</v>
      </c>
      <c r="O4254" s="99">
        <v>-464.53887507502787</v>
      </c>
      <c r="P4254" s="99">
        <v>-86.116568937115034</v>
      </c>
      <c r="Q4254" s="99">
        <v>-39.129164691623515</v>
      </c>
      <c r="R4254" s="99">
        <v>-1.8130161241125085</v>
      </c>
      <c r="S4254" s="99">
        <v>-591.59762482787892</v>
      </c>
      <c r="T4254" s="99">
        <v>-17.802009992281594</v>
      </c>
      <c r="U4254" s="99">
        <v>-312.57662663622648</v>
      </c>
      <c r="V4254" s="99">
        <v>-1774.6803108315537</v>
      </c>
      <c r="W4254" s="99">
        <v>-336.69839075886165</v>
      </c>
      <c r="X4254" s="99">
        <v>-2441.7573382189235</v>
      </c>
      <c r="Y4254" s="99">
        <v>-125.85758407127594</v>
      </c>
      <c r="Z4254" s="99">
        <v>-2.0487608322489876</v>
      </c>
      <c r="AA4254" s="99">
        <v>-127.90634490352492</v>
      </c>
      <c r="AB4254" s="99">
        <v>-2.2852279052629965</v>
      </c>
      <c r="AC4254" s="99">
        <v>-49.414993345453581</v>
      </c>
      <c r="AD4254" s="99">
        <v>-9.7788237672303921</v>
      </c>
    </row>
    <row r="4255" spans="4:30" hidden="1" outlineLevel="1" x14ac:dyDescent="0.2">
      <c r="D4255" s="86"/>
      <c r="F4255" s="91" t="s">
        <v>209</v>
      </c>
      <c r="G4255" s="86" t="s">
        <v>681</v>
      </c>
      <c r="H4255" s="92">
        <v>-4707.2069861804348</v>
      </c>
      <c r="I4255" s="99">
        <v>-3363.3040627272685</v>
      </c>
      <c r="J4255" s="99">
        <v>-575.57207255322294</v>
      </c>
      <c r="K4255" s="99">
        <v>-165.73373548947879</v>
      </c>
      <c r="L4255" s="99">
        <v>-27.704534698550191</v>
      </c>
      <c r="M4255" s="99">
        <v>-4.3771836258344745</v>
      </c>
      <c r="N4255" s="99">
        <v>-197.81545381386346</v>
      </c>
      <c r="O4255" s="99">
        <v>-30.92630232379851</v>
      </c>
      <c r="P4255" s="99">
        <v>-7.9427311547432229</v>
      </c>
      <c r="Q4255" s="99">
        <v>-15.19196576284601</v>
      </c>
      <c r="R4255" s="99">
        <v>-2.6515247211636876</v>
      </c>
      <c r="S4255" s="99">
        <v>-56.71252396255143</v>
      </c>
      <c r="T4255" s="99">
        <v>-0.21508476020337366</v>
      </c>
      <c r="U4255" s="99">
        <v>-4.728553792441768</v>
      </c>
      <c r="V4255" s="99">
        <v>-22.35313200266549</v>
      </c>
      <c r="W4255" s="99">
        <v>-3.9787684045973291</v>
      </c>
      <c r="X4255" s="99">
        <v>-31.275538959907959</v>
      </c>
      <c r="Y4255" s="99">
        <v>-8.4645922114493768</v>
      </c>
      <c r="Z4255" s="99">
        <v>-0.13410240263293946</v>
      </c>
      <c r="AA4255" s="99">
        <v>-8.5986946140823157</v>
      </c>
      <c r="AB4255" s="99">
        <v>-0.24119802736553192</v>
      </c>
      <c r="AC4255" s="99">
        <v>-371.21151701153468</v>
      </c>
      <c r="AD4255" s="99">
        <v>-102.47592451063585</v>
      </c>
    </row>
    <row r="4256" spans="4:30" collapsed="1" x14ac:dyDescent="0.2">
      <c r="D4256" s="86" t="s">
        <v>449</v>
      </c>
      <c r="E4256" s="104">
        <v>-52038</v>
      </c>
      <c r="F4256" s="102" t="s">
        <v>209</v>
      </c>
      <c r="G4256" s="86" t="s">
        <v>679</v>
      </c>
      <c r="H4256" s="92">
        <v>-52038.000000000007</v>
      </c>
      <c r="I4256" s="99">
        <v>-29377.789046354705</v>
      </c>
      <c r="J4256" s="99">
        <v>-1874.2169311951195</v>
      </c>
      <c r="K4256" s="99">
        <v>-4746.254865920856</v>
      </c>
      <c r="L4256" s="99">
        <v>-153.97947476364658</v>
      </c>
      <c r="M4256" s="99">
        <v>-12.144853101838661</v>
      </c>
      <c r="N4256" s="99">
        <v>-4912.3791937863416</v>
      </c>
      <c r="O4256" s="99">
        <v>-3508.1935507525623</v>
      </c>
      <c r="P4256" s="99">
        <v>-590.22913841378545</v>
      </c>
      <c r="Q4256" s="99">
        <v>-190.37993374583232</v>
      </c>
      <c r="R4256" s="99">
        <v>-10.576828498386661</v>
      </c>
      <c r="S4256" s="99">
        <v>-4299.3794514105666</v>
      </c>
      <c r="T4256" s="99">
        <v>-121.25196685644678</v>
      </c>
      <c r="U4256" s="99">
        <v>-1843.2654272616855</v>
      </c>
      <c r="V4256" s="99">
        <v>-6679.1946364115183</v>
      </c>
      <c r="W4256" s="99">
        <v>-1221.4290556473798</v>
      </c>
      <c r="X4256" s="99">
        <v>-9865.141086177031</v>
      </c>
      <c r="Y4256" s="99">
        <v>-1075.2757592660341</v>
      </c>
      <c r="Z4256" s="99">
        <v>-15.764013662737486</v>
      </c>
      <c r="AA4256" s="99">
        <v>-1091.0397729287715</v>
      </c>
      <c r="AB4256" s="99">
        <v>-14.572524016200596</v>
      </c>
      <c r="AC4256" s="99">
        <v>-480.68325389992964</v>
      </c>
      <c r="AD4256" s="99">
        <v>-122.79874023133723</v>
      </c>
    </row>
    <row r="4257" spans="4:30" hidden="1" outlineLevel="1" x14ac:dyDescent="0.2">
      <c r="D4257" s="86"/>
      <c r="F4257" s="91" t="s">
        <v>224</v>
      </c>
      <c r="G4257" s="86" t="s">
        <v>687</v>
      </c>
      <c r="H4257" s="92">
        <v>-23532.000000000004</v>
      </c>
      <c r="I4257" s="99">
        <v>-11591.462931431781</v>
      </c>
      <c r="J4257" s="99">
        <v>-573.00743159397871</v>
      </c>
      <c r="K4257" s="99">
        <v>-2098.893382422872</v>
      </c>
      <c r="L4257" s="99">
        <v>-66.065711772353183</v>
      </c>
      <c r="M4257" s="99">
        <v>-6.1954310508065058</v>
      </c>
      <c r="N4257" s="99">
        <v>-2171.1545252460314</v>
      </c>
      <c r="O4257" s="99">
        <v>-1595.4854760973938</v>
      </c>
      <c r="P4257" s="99">
        <v>-297.28542698809395</v>
      </c>
      <c r="Q4257" s="99">
        <v>-134.33774900112641</v>
      </c>
      <c r="R4257" s="99">
        <v>-6.0410184086391343</v>
      </c>
      <c r="S4257" s="99">
        <v>-2033.1496704952531</v>
      </c>
      <c r="T4257" s="99">
        <v>-55.734394258886482</v>
      </c>
      <c r="U4257" s="99">
        <v>-912.08386591786802</v>
      </c>
      <c r="V4257" s="99">
        <v>-4820.3888595134868</v>
      </c>
      <c r="W4257" s="99">
        <v>-870.48233363094266</v>
      </c>
      <c r="X4257" s="99">
        <v>-6658.6894533211844</v>
      </c>
      <c r="Y4257" s="99">
        <v>-489.97105799232702</v>
      </c>
      <c r="Z4257" s="99">
        <v>-8.2068279320728479</v>
      </c>
      <c r="AA4257" s="99">
        <v>-498.17788592439985</v>
      </c>
      <c r="AB4257" s="99">
        <v>-6.3581019873774069</v>
      </c>
      <c r="AC4257" s="99">
        <v>0</v>
      </c>
      <c r="AD4257" s="99">
        <v>0</v>
      </c>
    </row>
    <row r="4258" spans="4:30" hidden="1" outlineLevel="1" x14ac:dyDescent="0.2">
      <c r="D4258" s="86"/>
      <c r="F4258" s="91" t="s">
        <v>224</v>
      </c>
      <c r="G4258" s="86" t="s">
        <v>686</v>
      </c>
      <c r="H4258" s="92">
        <v>0</v>
      </c>
      <c r="I4258" s="99">
        <v>0</v>
      </c>
      <c r="J4258" s="99">
        <v>0</v>
      </c>
      <c r="K4258" s="99">
        <v>0</v>
      </c>
      <c r="L4258" s="99">
        <v>0</v>
      </c>
      <c r="M4258" s="99">
        <v>0</v>
      </c>
      <c r="N4258" s="99">
        <v>0</v>
      </c>
      <c r="O4258" s="99">
        <v>0</v>
      </c>
      <c r="P4258" s="99">
        <v>0</v>
      </c>
      <c r="Q4258" s="99">
        <v>0</v>
      </c>
      <c r="R4258" s="99">
        <v>0</v>
      </c>
      <c r="S4258" s="99">
        <v>0</v>
      </c>
      <c r="T4258" s="99">
        <v>0</v>
      </c>
      <c r="U4258" s="99">
        <v>0</v>
      </c>
      <c r="V4258" s="99">
        <v>0</v>
      </c>
      <c r="W4258" s="99">
        <v>0</v>
      </c>
      <c r="X4258" s="99">
        <v>0</v>
      </c>
      <c r="Y4258" s="99">
        <v>0</v>
      </c>
      <c r="Z4258" s="99">
        <v>0</v>
      </c>
      <c r="AA4258" s="99">
        <v>0</v>
      </c>
      <c r="AB4258" s="99">
        <v>0</v>
      </c>
      <c r="AC4258" s="99">
        <v>0</v>
      </c>
      <c r="AD4258" s="99">
        <v>0</v>
      </c>
    </row>
    <row r="4259" spans="4:30" hidden="1" outlineLevel="1" x14ac:dyDescent="0.2">
      <c r="D4259" s="86"/>
      <c r="F4259" s="91" t="s">
        <v>224</v>
      </c>
      <c r="G4259" s="86" t="s">
        <v>685</v>
      </c>
      <c r="H4259" s="92">
        <v>0</v>
      </c>
      <c r="I4259" s="99">
        <v>0</v>
      </c>
      <c r="J4259" s="99">
        <v>0</v>
      </c>
      <c r="K4259" s="99">
        <v>0</v>
      </c>
      <c r="L4259" s="99">
        <v>0</v>
      </c>
      <c r="M4259" s="99">
        <v>0</v>
      </c>
      <c r="N4259" s="99">
        <v>0</v>
      </c>
      <c r="O4259" s="99">
        <v>0</v>
      </c>
      <c r="P4259" s="99">
        <v>0</v>
      </c>
      <c r="Q4259" s="99">
        <v>0</v>
      </c>
      <c r="R4259" s="99">
        <v>0</v>
      </c>
      <c r="S4259" s="99">
        <v>0</v>
      </c>
      <c r="T4259" s="99">
        <v>0</v>
      </c>
      <c r="U4259" s="99">
        <v>0</v>
      </c>
      <c r="V4259" s="99">
        <v>0</v>
      </c>
      <c r="W4259" s="99">
        <v>0</v>
      </c>
      <c r="X4259" s="99">
        <v>0</v>
      </c>
      <c r="Y4259" s="99">
        <v>0</v>
      </c>
      <c r="Z4259" s="99">
        <v>0</v>
      </c>
      <c r="AA4259" s="99">
        <v>0</v>
      </c>
      <c r="AB4259" s="99">
        <v>0</v>
      </c>
      <c r="AC4259" s="99">
        <v>0</v>
      </c>
      <c r="AD4259" s="99">
        <v>0</v>
      </c>
    </row>
    <row r="4260" spans="4:30" hidden="1" outlineLevel="1" x14ac:dyDescent="0.2">
      <c r="D4260" s="86"/>
      <c r="F4260" s="91" t="s">
        <v>224</v>
      </c>
      <c r="G4260" s="86" t="s">
        <v>684</v>
      </c>
      <c r="H4260" s="92">
        <v>0</v>
      </c>
      <c r="I4260" s="99">
        <v>0</v>
      </c>
      <c r="J4260" s="99">
        <v>0</v>
      </c>
      <c r="K4260" s="99">
        <v>0</v>
      </c>
      <c r="L4260" s="99">
        <v>0</v>
      </c>
      <c r="M4260" s="99">
        <v>0</v>
      </c>
      <c r="N4260" s="99">
        <v>0</v>
      </c>
      <c r="O4260" s="99">
        <v>0</v>
      </c>
      <c r="P4260" s="99">
        <v>0</v>
      </c>
      <c r="Q4260" s="99">
        <v>0</v>
      </c>
      <c r="R4260" s="99">
        <v>0</v>
      </c>
      <c r="S4260" s="99">
        <v>0</v>
      </c>
      <c r="T4260" s="99">
        <v>0</v>
      </c>
      <c r="U4260" s="99">
        <v>0</v>
      </c>
      <c r="V4260" s="99">
        <v>0</v>
      </c>
      <c r="W4260" s="99">
        <v>0</v>
      </c>
      <c r="X4260" s="99">
        <v>0</v>
      </c>
      <c r="Y4260" s="99">
        <v>0</v>
      </c>
      <c r="Z4260" s="99">
        <v>0</v>
      </c>
      <c r="AA4260" s="99">
        <v>0</v>
      </c>
      <c r="AB4260" s="99">
        <v>0</v>
      </c>
      <c r="AC4260" s="99">
        <v>0</v>
      </c>
      <c r="AD4260" s="99">
        <v>0</v>
      </c>
    </row>
    <row r="4261" spans="4:30" hidden="1" outlineLevel="1" x14ac:dyDescent="0.2">
      <c r="D4261" s="86"/>
      <c r="F4261" s="91" t="s">
        <v>224</v>
      </c>
      <c r="G4261" s="86" t="s">
        <v>683</v>
      </c>
      <c r="H4261" s="92">
        <v>0</v>
      </c>
      <c r="I4261" s="99">
        <v>0</v>
      </c>
      <c r="J4261" s="99">
        <v>0</v>
      </c>
      <c r="K4261" s="99">
        <v>0</v>
      </c>
      <c r="L4261" s="99">
        <v>0</v>
      </c>
      <c r="M4261" s="99">
        <v>0</v>
      </c>
      <c r="N4261" s="99">
        <v>0</v>
      </c>
      <c r="O4261" s="99">
        <v>0</v>
      </c>
      <c r="P4261" s="99">
        <v>0</v>
      </c>
      <c r="Q4261" s="99">
        <v>0</v>
      </c>
      <c r="R4261" s="99">
        <v>0</v>
      </c>
      <c r="S4261" s="99">
        <v>0</v>
      </c>
      <c r="T4261" s="99">
        <v>0</v>
      </c>
      <c r="U4261" s="99">
        <v>0</v>
      </c>
      <c r="V4261" s="99">
        <v>0</v>
      </c>
      <c r="W4261" s="99">
        <v>0</v>
      </c>
      <c r="X4261" s="99">
        <v>0</v>
      </c>
      <c r="Y4261" s="99">
        <v>0</v>
      </c>
      <c r="Z4261" s="99">
        <v>0</v>
      </c>
      <c r="AA4261" s="99">
        <v>0</v>
      </c>
      <c r="AB4261" s="99">
        <v>0</v>
      </c>
      <c r="AC4261" s="99">
        <v>0</v>
      </c>
      <c r="AD4261" s="99">
        <v>0</v>
      </c>
    </row>
    <row r="4262" spans="4:30" hidden="1" outlineLevel="1" x14ac:dyDescent="0.2">
      <c r="D4262" s="86"/>
      <c r="F4262" s="91" t="s">
        <v>224</v>
      </c>
      <c r="G4262" s="86" t="s">
        <v>682</v>
      </c>
      <c r="H4262" s="92">
        <v>0</v>
      </c>
      <c r="I4262" s="99">
        <v>0</v>
      </c>
      <c r="J4262" s="99">
        <v>0</v>
      </c>
      <c r="K4262" s="99">
        <v>0</v>
      </c>
      <c r="L4262" s="99">
        <v>0</v>
      </c>
      <c r="M4262" s="99">
        <v>0</v>
      </c>
      <c r="N4262" s="99">
        <v>0</v>
      </c>
      <c r="O4262" s="99">
        <v>0</v>
      </c>
      <c r="P4262" s="99">
        <v>0</v>
      </c>
      <c r="Q4262" s="99">
        <v>0</v>
      </c>
      <c r="R4262" s="99">
        <v>0</v>
      </c>
      <c r="S4262" s="99">
        <v>0</v>
      </c>
      <c r="T4262" s="99">
        <v>0</v>
      </c>
      <c r="U4262" s="99">
        <v>0</v>
      </c>
      <c r="V4262" s="99">
        <v>0</v>
      </c>
      <c r="W4262" s="99">
        <v>0</v>
      </c>
      <c r="X4262" s="99">
        <v>0</v>
      </c>
      <c r="Y4262" s="99">
        <v>0</v>
      </c>
      <c r="Z4262" s="99">
        <v>0</v>
      </c>
      <c r="AA4262" s="99">
        <v>0</v>
      </c>
      <c r="AB4262" s="99">
        <v>0</v>
      </c>
      <c r="AC4262" s="99">
        <v>0</v>
      </c>
      <c r="AD4262" s="99">
        <v>0</v>
      </c>
    </row>
    <row r="4263" spans="4:30" hidden="1" outlineLevel="1" x14ac:dyDescent="0.2">
      <c r="D4263" s="86"/>
      <c r="F4263" s="91" t="s">
        <v>224</v>
      </c>
      <c r="G4263" s="86" t="s">
        <v>681</v>
      </c>
      <c r="H4263" s="92">
        <v>0</v>
      </c>
      <c r="I4263" s="99">
        <v>0</v>
      </c>
      <c r="J4263" s="99">
        <v>0</v>
      </c>
      <c r="K4263" s="99">
        <v>0</v>
      </c>
      <c r="L4263" s="99">
        <v>0</v>
      </c>
      <c r="M4263" s="99">
        <v>0</v>
      </c>
      <c r="N4263" s="99">
        <v>0</v>
      </c>
      <c r="O4263" s="99">
        <v>0</v>
      </c>
      <c r="P4263" s="99">
        <v>0</v>
      </c>
      <c r="Q4263" s="99">
        <v>0</v>
      </c>
      <c r="R4263" s="99">
        <v>0</v>
      </c>
      <c r="S4263" s="99">
        <v>0</v>
      </c>
      <c r="T4263" s="99">
        <v>0</v>
      </c>
      <c r="U4263" s="99">
        <v>0</v>
      </c>
      <c r="V4263" s="99">
        <v>0</v>
      </c>
      <c r="W4263" s="99">
        <v>0</v>
      </c>
      <c r="X4263" s="99">
        <v>0</v>
      </c>
      <c r="Y4263" s="99">
        <v>0</v>
      </c>
      <c r="Z4263" s="99">
        <v>0</v>
      </c>
      <c r="AA4263" s="99">
        <v>0</v>
      </c>
      <c r="AB4263" s="99">
        <v>0</v>
      </c>
      <c r="AC4263" s="99">
        <v>0</v>
      </c>
      <c r="AD4263" s="99">
        <v>0</v>
      </c>
    </row>
    <row r="4264" spans="4:30" collapsed="1" x14ac:dyDescent="0.2">
      <c r="D4264" s="86" t="s">
        <v>425</v>
      </c>
      <c r="E4264" s="104">
        <v>-23532</v>
      </c>
      <c r="F4264" s="102" t="s">
        <v>224</v>
      </c>
      <c r="G4264" s="86" t="s">
        <v>679</v>
      </c>
      <c r="H4264" s="92">
        <v>-23532.000000000004</v>
      </c>
      <c r="I4264" s="99">
        <v>-11591.462931431781</v>
      </c>
      <c r="J4264" s="99">
        <v>-573.00743159397871</v>
      </c>
      <c r="K4264" s="99">
        <v>-2098.893382422872</v>
      </c>
      <c r="L4264" s="99">
        <v>-66.065711772353183</v>
      </c>
      <c r="M4264" s="99">
        <v>-6.1954310508065058</v>
      </c>
      <c r="N4264" s="99">
        <v>-2171.1545252460314</v>
      </c>
      <c r="O4264" s="99">
        <v>-1595.4854760973938</v>
      </c>
      <c r="P4264" s="99">
        <v>-297.28542698809395</v>
      </c>
      <c r="Q4264" s="99">
        <v>-134.33774900112641</v>
      </c>
      <c r="R4264" s="99">
        <v>-6.0410184086391343</v>
      </c>
      <c r="S4264" s="99">
        <v>-2033.1496704952531</v>
      </c>
      <c r="T4264" s="99">
        <v>-55.734394258886482</v>
      </c>
      <c r="U4264" s="99">
        <v>-912.08386591786802</v>
      </c>
      <c r="V4264" s="99">
        <v>-4820.3888595134868</v>
      </c>
      <c r="W4264" s="99">
        <v>-870.48233363094266</v>
      </c>
      <c r="X4264" s="99">
        <v>-6658.6894533211844</v>
      </c>
      <c r="Y4264" s="99">
        <v>-489.97105799232702</v>
      </c>
      <c r="Z4264" s="99">
        <v>-8.2068279320728479</v>
      </c>
      <c r="AA4264" s="99">
        <v>-498.17788592439985</v>
      </c>
      <c r="AB4264" s="99">
        <v>-6.3581019873774069</v>
      </c>
      <c r="AC4264" s="99">
        <v>0</v>
      </c>
      <c r="AD4264" s="99">
        <v>0</v>
      </c>
    </row>
    <row r="4265" spans="4:30" hidden="1" outlineLevel="1" x14ac:dyDescent="0.2">
      <c r="D4265" s="86"/>
      <c r="F4265" s="91" t="s">
        <v>209</v>
      </c>
      <c r="G4265" s="86" t="s">
        <v>687</v>
      </c>
      <c r="H4265" s="92">
        <v>79674.58010616411</v>
      </c>
      <c r="I4265" s="99">
        <v>39246.342932092171</v>
      </c>
      <c r="J4265" s="99">
        <v>1940.086967106995</v>
      </c>
      <c r="K4265" s="99">
        <v>7106.427372605337</v>
      </c>
      <c r="L4265" s="99">
        <v>223.68510304594179</v>
      </c>
      <c r="M4265" s="99">
        <v>20.976473208809246</v>
      </c>
      <c r="N4265" s="99">
        <v>7351.0889488600887</v>
      </c>
      <c r="O4265" s="99">
        <v>5401.990284444295</v>
      </c>
      <c r="P4265" s="99">
        <v>1006.5481712968758</v>
      </c>
      <c r="Q4265" s="99">
        <v>454.8403766816254</v>
      </c>
      <c r="R4265" s="99">
        <v>20.453663314717428</v>
      </c>
      <c r="S4265" s="99">
        <v>6883.8324957375135</v>
      </c>
      <c r="T4265" s="99">
        <v>188.70535696278182</v>
      </c>
      <c r="U4265" s="99">
        <v>3088.1310147294325</v>
      </c>
      <c r="V4265" s="99">
        <v>16320.859184521851</v>
      </c>
      <c r="W4265" s="99">
        <v>2947.2766624969904</v>
      </c>
      <c r="X4265" s="99">
        <v>22544.972218711056</v>
      </c>
      <c r="Y4265" s="99">
        <v>1658.942644471852</v>
      </c>
      <c r="Z4265" s="99">
        <v>27.786655171317484</v>
      </c>
      <c r="AA4265" s="99">
        <v>1686.7292996431695</v>
      </c>
      <c r="AB4265" s="99">
        <v>21.527244013108206</v>
      </c>
      <c r="AC4265" s="99">
        <v>0</v>
      </c>
      <c r="AD4265" s="99">
        <v>0</v>
      </c>
    </row>
    <row r="4266" spans="4:30" hidden="1" outlineLevel="1" x14ac:dyDescent="0.2">
      <c r="D4266" s="86"/>
      <c r="F4266" s="91" t="s">
        <v>209</v>
      </c>
      <c r="G4266" s="86" t="s">
        <v>686</v>
      </c>
      <c r="H4266" s="92">
        <v>291.11642705523144</v>
      </c>
      <c r="I4266" s="99">
        <v>143.39900020999397</v>
      </c>
      <c r="J4266" s="99">
        <v>7.088724977126212</v>
      </c>
      <c r="K4266" s="99">
        <v>25.965593330818287</v>
      </c>
      <c r="L4266" s="99">
        <v>0.81730468987031279</v>
      </c>
      <c r="M4266" s="99">
        <v>7.6644218578014109E-2</v>
      </c>
      <c r="N4266" s="99">
        <v>26.859542239266613</v>
      </c>
      <c r="O4266" s="99">
        <v>19.737890158932011</v>
      </c>
      <c r="P4266" s="99">
        <v>3.6777439792776971</v>
      </c>
      <c r="Q4266" s="99">
        <v>1.6619040246409311</v>
      </c>
      <c r="R4266" s="99">
        <v>7.4733966296868279E-2</v>
      </c>
      <c r="S4266" s="99">
        <v>25.152272129147509</v>
      </c>
      <c r="T4266" s="99">
        <v>0.68949505867476757</v>
      </c>
      <c r="U4266" s="99">
        <v>11.283469157773775</v>
      </c>
      <c r="V4266" s="99">
        <v>59.633451546762188</v>
      </c>
      <c r="W4266" s="99">
        <v>10.768812968780379</v>
      </c>
      <c r="X4266" s="99">
        <v>82.375228731991115</v>
      </c>
      <c r="Y4266" s="99">
        <v>6.0614747477136595</v>
      </c>
      <c r="Z4266" s="99">
        <v>0.10152738505193441</v>
      </c>
      <c r="AA4266" s="99">
        <v>6.1630021327655937</v>
      </c>
      <c r="AB4266" s="99">
        <v>7.8656634940424811E-2</v>
      </c>
      <c r="AC4266" s="99">
        <v>0</v>
      </c>
      <c r="AD4266" s="99">
        <v>0</v>
      </c>
    </row>
    <row r="4267" spans="4:30" hidden="1" outlineLevel="1" x14ac:dyDescent="0.2">
      <c r="D4267" s="86"/>
      <c r="F4267" s="91" t="s">
        <v>209</v>
      </c>
      <c r="G4267" s="86" t="s">
        <v>685</v>
      </c>
      <c r="H4267" s="92">
        <v>64.033538853310048</v>
      </c>
      <c r="I4267" s="99">
        <v>31.175844643894756</v>
      </c>
      <c r="J4267" s="99">
        <v>1.5045870453610797</v>
      </c>
      <c r="K4267" s="99">
        <v>5.4736141036634516</v>
      </c>
      <c r="L4267" s="99">
        <v>0.16907478965901804</v>
      </c>
      <c r="M4267" s="99">
        <v>2.1057370871209652E-2</v>
      </c>
      <c r="N4267" s="99">
        <v>5.66374626419368</v>
      </c>
      <c r="O4267" s="99">
        <v>4.1354010068938747</v>
      </c>
      <c r="P4267" s="99">
        <v>0.76876622383222504</v>
      </c>
      <c r="Q4267" s="99">
        <v>0.45742506332627891</v>
      </c>
      <c r="R4267" s="99">
        <v>0</v>
      </c>
      <c r="S4267" s="99">
        <v>5.3615922940523788</v>
      </c>
      <c r="T4267" s="99">
        <v>0.14440110245790846</v>
      </c>
      <c r="U4267" s="99">
        <v>2.3639284922743968</v>
      </c>
      <c r="V4267" s="99">
        <v>16.468740692439695</v>
      </c>
      <c r="W4267" s="99">
        <v>0</v>
      </c>
      <c r="X4267" s="99">
        <v>18.977070287172001</v>
      </c>
      <c r="Y4267" s="99">
        <v>1.2446345459478967</v>
      </c>
      <c r="Z4267" s="99">
        <v>2.0748091695237895E-2</v>
      </c>
      <c r="AA4267" s="99">
        <v>1.2653826376431345</v>
      </c>
      <c r="AB4267" s="99">
        <v>1.6620399169611028E-2</v>
      </c>
      <c r="AC4267" s="99">
        <v>5.6512910263500825E-2</v>
      </c>
      <c r="AD4267" s="99">
        <v>1.218237155991502E-2</v>
      </c>
    </row>
    <row r="4268" spans="4:30" hidden="1" outlineLevel="1" x14ac:dyDescent="0.2">
      <c r="D4268" s="86"/>
      <c r="F4268" s="91" t="s">
        <v>209</v>
      </c>
      <c r="G4268" s="86" t="s">
        <v>684</v>
      </c>
      <c r="H4268" s="92">
        <v>41026.190901405062</v>
      </c>
      <c r="I4268" s="99">
        <v>27419.553168087001</v>
      </c>
      <c r="J4268" s="99">
        <v>1292.4861565872368</v>
      </c>
      <c r="K4268" s="99">
        <v>4693.0965587882338</v>
      </c>
      <c r="L4268" s="99">
        <v>145.04110388264442</v>
      </c>
      <c r="M4268" s="99">
        <v>0</v>
      </c>
      <c r="N4268" s="99">
        <v>4838.1376626708779</v>
      </c>
      <c r="O4268" s="99">
        <v>3519.0021359507073</v>
      </c>
      <c r="P4268" s="99">
        <v>655.41438462861004</v>
      </c>
      <c r="Q4268" s="99">
        <v>0</v>
      </c>
      <c r="R4268" s="99">
        <v>0</v>
      </c>
      <c r="S4268" s="99">
        <v>4174.416520579317</v>
      </c>
      <c r="T4268" s="99">
        <v>125.45025755047419</v>
      </c>
      <c r="U4268" s="99">
        <v>2023.2287796628741</v>
      </c>
      <c r="V4268" s="99">
        <v>0</v>
      </c>
      <c r="W4268" s="99">
        <v>0</v>
      </c>
      <c r="X4268" s="99">
        <v>2148.6790372133482</v>
      </c>
      <c r="Y4268" s="99">
        <v>1061.1408618965993</v>
      </c>
      <c r="Z4268" s="99">
        <v>17.703983425826962</v>
      </c>
      <c r="AA4268" s="99">
        <v>1078.8448453224262</v>
      </c>
      <c r="AB4268" s="99">
        <v>14.343193015629838</v>
      </c>
      <c r="AC4268" s="99">
        <v>49.137786577857192</v>
      </c>
      <c r="AD4268" s="99">
        <v>10.592531351369461</v>
      </c>
    </row>
    <row r="4269" spans="4:30" hidden="1" outlineLevel="1" x14ac:dyDescent="0.2">
      <c r="D4269" s="86"/>
      <c r="F4269" s="91" t="s">
        <v>209</v>
      </c>
      <c r="G4269" s="86" t="s">
        <v>683</v>
      </c>
      <c r="H4269" s="92">
        <v>16932.013590831808</v>
      </c>
      <c r="I4269" s="99">
        <v>12660.09114044017</v>
      </c>
      <c r="J4269" s="99">
        <v>610.34702877029076</v>
      </c>
      <c r="K4269" s="99">
        <v>1841.6713402509602</v>
      </c>
      <c r="L4269" s="99">
        <v>0</v>
      </c>
      <c r="M4269" s="99">
        <v>0</v>
      </c>
      <c r="N4269" s="99">
        <v>1841.6713402509602</v>
      </c>
      <c r="O4269" s="99">
        <v>1173.5201462311541</v>
      </c>
      <c r="P4269" s="99">
        <v>0</v>
      </c>
      <c r="Q4269" s="99">
        <v>0</v>
      </c>
      <c r="R4269" s="99">
        <v>0</v>
      </c>
      <c r="S4269" s="99">
        <v>1173.5201462311541</v>
      </c>
      <c r="T4269" s="99">
        <v>31.729522865593939</v>
      </c>
      <c r="U4269" s="99">
        <v>0</v>
      </c>
      <c r="V4269" s="99">
        <v>0</v>
      </c>
      <c r="W4269" s="99">
        <v>0</v>
      </c>
      <c r="X4269" s="99">
        <v>31.729522865593939</v>
      </c>
      <c r="Y4269" s="99">
        <v>432.84597381401704</v>
      </c>
      <c r="Z4269" s="99">
        <v>0</v>
      </c>
      <c r="AA4269" s="99">
        <v>432.84597381401704</v>
      </c>
      <c r="AB4269" s="99">
        <v>4.4916565944034961</v>
      </c>
      <c r="AC4269" s="99">
        <v>152.50901698228492</v>
      </c>
      <c r="AD4269" s="99">
        <v>24.80776488293624</v>
      </c>
    </row>
    <row r="4270" spans="4:30" hidden="1" outlineLevel="1" x14ac:dyDescent="0.2">
      <c r="D4270" s="86"/>
      <c r="F4270" s="91" t="s">
        <v>209</v>
      </c>
      <c r="G4270" s="86" t="s">
        <v>682</v>
      </c>
      <c r="H4270" s="92">
        <v>20974.69575605779</v>
      </c>
      <c r="I4270" s="99">
        <v>7870.2740258018903</v>
      </c>
      <c r="J4270" s="99">
        <v>510.0446129671879</v>
      </c>
      <c r="K4270" s="99">
        <v>1711.2549672439166</v>
      </c>
      <c r="L4270" s="99">
        <v>54.387567807208256</v>
      </c>
      <c r="M4270" s="99">
        <v>5.013897949737296</v>
      </c>
      <c r="N4270" s="99">
        <v>1770.6564330008623</v>
      </c>
      <c r="O4270" s="99">
        <v>1560.1750312197389</v>
      </c>
      <c r="P4270" s="99">
        <v>289.22643042156631</v>
      </c>
      <c r="Q4270" s="99">
        <v>131.41708696499529</v>
      </c>
      <c r="R4270" s="99">
        <v>6.0890974680693208</v>
      </c>
      <c r="S4270" s="99">
        <v>1986.9076460743695</v>
      </c>
      <c r="T4270" s="99">
        <v>59.788863722107664</v>
      </c>
      <c r="U4270" s="99">
        <v>1049.8028784823894</v>
      </c>
      <c r="V4270" s="99">
        <v>5960.3448880558881</v>
      </c>
      <c r="W4270" s="99">
        <v>1130.8169251260188</v>
      </c>
      <c r="X4270" s="99">
        <v>8200.7535553864036</v>
      </c>
      <c r="Y4270" s="99">
        <v>422.6984450460248</v>
      </c>
      <c r="Z4270" s="99">
        <v>6.880856838729775</v>
      </c>
      <c r="AA4270" s="99">
        <v>429.57930188475456</v>
      </c>
      <c r="AB4270" s="99">
        <v>7.675042304827711</v>
      </c>
      <c r="AC4270" s="99">
        <v>165.96251233659274</v>
      </c>
      <c r="AD4270" s="99">
        <v>32.842626300903</v>
      </c>
    </row>
    <row r="4271" spans="4:30" hidden="1" outlineLevel="1" x14ac:dyDescent="0.2">
      <c r="D4271" s="86"/>
      <c r="F4271" s="91" t="s">
        <v>209</v>
      </c>
      <c r="G4271" s="86" t="s">
        <v>681</v>
      </c>
      <c r="H4271" s="92">
        <v>15809.369679632702</v>
      </c>
      <c r="I4271" s="99">
        <v>11295.810324204815</v>
      </c>
      <c r="J4271" s="99">
        <v>1933.0850967422246</v>
      </c>
      <c r="K4271" s="99">
        <v>556.62432105321466</v>
      </c>
      <c r="L4271" s="99">
        <v>93.046945277201544</v>
      </c>
      <c r="M4271" s="99">
        <v>14.700971149051517</v>
      </c>
      <c r="N4271" s="99">
        <v>664.37223747946769</v>
      </c>
      <c r="O4271" s="99">
        <v>103.86739901100951</v>
      </c>
      <c r="P4271" s="99">
        <v>26.676025392535887</v>
      </c>
      <c r="Q4271" s="99">
        <v>51.022910955534861</v>
      </c>
      <c r="R4271" s="99">
        <v>8.9052668927941117</v>
      </c>
      <c r="S4271" s="99">
        <v>190.47160225187437</v>
      </c>
      <c r="T4271" s="99">
        <v>0.72237199181874823</v>
      </c>
      <c r="U4271" s="99">
        <v>15.881063903544193</v>
      </c>
      <c r="V4271" s="99">
        <v>75.074014880853468</v>
      </c>
      <c r="W4271" s="99">
        <v>13.36287542965303</v>
      </c>
      <c r="X4271" s="99">
        <v>105.04032620586943</v>
      </c>
      <c r="Y4271" s="99">
        <v>28.428719589135451</v>
      </c>
      <c r="Z4271" s="99">
        <v>0.45038904479349889</v>
      </c>
      <c r="AA4271" s="99">
        <v>28.879108633928951</v>
      </c>
      <c r="AB4271" s="99">
        <v>0.81007459238880708</v>
      </c>
      <c r="AC4271" s="99">
        <v>1246.7308361416644</v>
      </c>
      <c r="AD4271" s="99">
        <v>344.17007338046903</v>
      </c>
    </row>
    <row r="4272" spans="4:30" collapsed="1" x14ac:dyDescent="0.2">
      <c r="D4272" s="86" t="s">
        <v>440</v>
      </c>
      <c r="E4272" s="104">
        <v>174772</v>
      </c>
      <c r="F4272" s="102" t="s">
        <v>209</v>
      </c>
      <c r="G4272" s="86" t="s">
        <v>679</v>
      </c>
      <c r="H4272" s="92">
        <v>174772</v>
      </c>
      <c r="I4272" s="99">
        <v>98666.646435479925</v>
      </c>
      <c r="J4272" s="99">
        <v>6294.6431741964225</v>
      </c>
      <c r="K4272" s="99">
        <v>15940.513767376146</v>
      </c>
      <c r="L4272" s="99">
        <v>517.1470994925254</v>
      </c>
      <c r="M4272" s="99">
        <v>40.789043897047279</v>
      </c>
      <c r="N4272" s="99">
        <v>16498.449910765718</v>
      </c>
      <c r="O4272" s="99">
        <v>11782.428288022729</v>
      </c>
      <c r="P4272" s="99">
        <v>1982.3115219426977</v>
      </c>
      <c r="Q4272" s="99">
        <v>639.39970369012281</v>
      </c>
      <c r="R4272" s="99">
        <v>35.522761641877736</v>
      </c>
      <c r="S4272" s="99">
        <v>14439.662275297429</v>
      </c>
      <c r="T4272" s="99">
        <v>407.230269253909</v>
      </c>
      <c r="U4272" s="99">
        <v>6190.6911344282889</v>
      </c>
      <c r="V4272" s="99">
        <v>22432.380279697794</v>
      </c>
      <c r="W4272" s="99">
        <v>4102.2252760214433</v>
      </c>
      <c r="X4272" s="99">
        <v>33132.526959401439</v>
      </c>
      <c r="Y4272" s="99">
        <v>3611.3627541112905</v>
      </c>
      <c r="Z4272" s="99">
        <v>52.94415995741489</v>
      </c>
      <c r="AA4272" s="99">
        <v>3664.3069140687053</v>
      </c>
      <c r="AB4272" s="99">
        <v>48.942487554468094</v>
      </c>
      <c r="AC4272" s="99">
        <v>1614.3966649486626</v>
      </c>
      <c r="AD4272" s="99">
        <v>412.42517828723766</v>
      </c>
    </row>
    <row r="4273" spans="4:30" hidden="1" outlineLevel="1" x14ac:dyDescent="0.2">
      <c r="D4273" s="86"/>
      <c r="F4273" s="91" t="s">
        <v>224</v>
      </c>
      <c r="G4273" s="86" t="s">
        <v>687</v>
      </c>
      <c r="H4273" s="92">
        <v>-441136.29342300008</v>
      </c>
      <c r="I4273" s="99">
        <v>-217296.23461337405</v>
      </c>
      <c r="J4273" s="99">
        <v>-10741.729325055287</v>
      </c>
      <c r="K4273" s="99">
        <v>-39346.338900734707</v>
      </c>
      <c r="L4273" s="99">
        <v>-1238.4830534424675</v>
      </c>
      <c r="M4273" s="99">
        <v>-116.14097781363863</v>
      </c>
      <c r="N4273" s="99">
        <v>-40700.962931990813</v>
      </c>
      <c r="O4273" s="99">
        <v>-29909.338311058764</v>
      </c>
      <c r="P4273" s="99">
        <v>-5572.9811044620801</v>
      </c>
      <c r="Q4273" s="99">
        <v>-2518.3263921955731</v>
      </c>
      <c r="R4273" s="99">
        <v>-113.24632284919164</v>
      </c>
      <c r="S4273" s="99">
        <v>-38113.892130565611</v>
      </c>
      <c r="T4273" s="99">
        <v>-1044.809795153039</v>
      </c>
      <c r="U4273" s="99">
        <v>-17098.134281061059</v>
      </c>
      <c r="V4273" s="99">
        <v>-90364.120106378628</v>
      </c>
      <c r="W4273" s="99">
        <v>-16318.262372435718</v>
      </c>
      <c r="X4273" s="99">
        <v>-124825.32655502844</v>
      </c>
      <c r="Y4273" s="99">
        <v>-9185.1103351725706</v>
      </c>
      <c r="Z4273" s="99">
        <v>-153.84708714579978</v>
      </c>
      <c r="AA4273" s="99">
        <v>-9338.9574223183699</v>
      </c>
      <c r="AB4273" s="99">
        <v>-119.19044466756245</v>
      </c>
      <c r="AC4273" s="99">
        <v>0</v>
      </c>
      <c r="AD4273" s="99">
        <v>0</v>
      </c>
    </row>
    <row r="4274" spans="4:30" hidden="1" outlineLevel="1" x14ac:dyDescent="0.2">
      <c r="D4274" s="86"/>
      <c r="F4274" s="91" t="s">
        <v>224</v>
      </c>
      <c r="G4274" s="86" t="s">
        <v>686</v>
      </c>
      <c r="H4274" s="92">
        <v>0</v>
      </c>
      <c r="I4274" s="99">
        <v>0</v>
      </c>
      <c r="J4274" s="99">
        <v>0</v>
      </c>
      <c r="K4274" s="99">
        <v>0</v>
      </c>
      <c r="L4274" s="99">
        <v>0</v>
      </c>
      <c r="M4274" s="99">
        <v>0</v>
      </c>
      <c r="N4274" s="99">
        <v>0</v>
      </c>
      <c r="O4274" s="99">
        <v>0</v>
      </c>
      <c r="P4274" s="99">
        <v>0</v>
      </c>
      <c r="Q4274" s="99">
        <v>0</v>
      </c>
      <c r="R4274" s="99">
        <v>0</v>
      </c>
      <c r="S4274" s="99">
        <v>0</v>
      </c>
      <c r="T4274" s="99">
        <v>0</v>
      </c>
      <c r="U4274" s="99">
        <v>0</v>
      </c>
      <c r="V4274" s="99">
        <v>0</v>
      </c>
      <c r="W4274" s="99">
        <v>0</v>
      </c>
      <c r="X4274" s="99">
        <v>0</v>
      </c>
      <c r="Y4274" s="99">
        <v>0</v>
      </c>
      <c r="Z4274" s="99">
        <v>0</v>
      </c>
      <c r="AA4274" s="99">
        <v>0</v>
      </c>
      <c r="AB4274" s="99">
        <v>0</v>
      </c>
      <c r="AC4274" s="99">
        <v>0</v>
      </c>
      <c r="AD4274" s="99">
        <v>0</v>
      </c>
    </row>
    <row r="4275" spans="4:30" hidden="1" outlineLevel="1" x14ac:dyDescent="0.2">
      <c r="D4275" s="86"/>
      <c r="F4275" s="91" t="s">
        <v>224</v>
      </c>
      <c r="G4275" s="86" t="s">
        <v>685</v>
      </c>
      <c r="H4275" s="92">
        <v>0</v>
      </c>
      <c r="I4275" s="99">
        <v>0</v>
      </c>
      <c r="J4275" s="99">
        <v>0</v>
      </c>
      <c r="K4275" s="99">
        <v>0</v>
      </c>
      <c r="L4275" s="99">
        <v>0</v>
      </c>
      <c r="M4275" s="99">
        <v>0</v>
      </c>
      <c r="N4275" s="99">
        <v>0</v>
      </c>
      <c r="O4275" s="99">
        <v>0</v>
      </c>
      <c r="P4275" s="99">
        <v>0</v>
      </c>
      <c r="Q4275" s="99">
        <v>0</v>
      </c>
      <c r="R4275" s="99">
        <v>0</v>
      </c>
      <c r="S4275" s="99">
        <v>0</v>
      </c>
      <c r="T4275" s="99">
        <v>0</v>
      </c>
      <c r="U4275" s="99">
        <v>0</v>
      </c>
      <c r="V4275" s="99">
        <v>0</v>
      </c>
      <c r="W4275" s="99">
        <v>0</v>
      </c>
      <c r="X4275" s="99">
        <v>0</v>
      </c>
      <c r="Y4275" s="99">
        <v>0</v>
      </c>
      <c r="Z4275" s="99">
        <v>0</v>
      </c>
      <c r="AA4275" s="99">
        <v>0</v>
      </c>
      <c r="AB4275" s="99">
        <v>0</v>
      </c>
      <c r="AC4275" s="99">
        <v>0</v>
      </c>
      <c r="AD4275" s="99">
        <v>0</v>
      </c>
    </row>
    <row r="4276" spans="4:30" hidden="1" outlineLevel="1" x14ac:dyDescent="0.2">
      <c r="D4276" s="86"/>
      <c r="F4276" s="91" t="s">
        <v>224</v>
      </c>
      <c r="G4276" s="86" t="s">
        <v>684</v>
      </c>
      <c r="H4276" s="92">
        <v>0</v>
      </c>
      <c r="I4276" s="99">
        <v>0</v>
      </c>
      <c r="J4276" s="99">
        <v>0</v>
      </c>
      <c r="K4276" s="99">
        <v>0</v>
      </c>
      <c r="L4276" s="99">
        <v>0</v>
      </c>
      <c r="M4276" s="99">
        <v>0</v>
      </c>
      <c r="N4276" s="99">
        <v>0</v>
      </c>
      <c r="O4276" s="99">
        <v>0</v>
      </c>
      <c r="P4276" s="99">
        <v>0</v>
      </c>
      <c r="Q4276" s="99">
        <v>0</v>
      </c>
      <c r="R4276" s="99">
        <v>0</v>
      </c>
      <c r="S4276" s="99">
        <v>0</v>
      </c>
      <c r="T4276" s="99">
        <v>0</v>
      </c>
      <c r="U4276" s="99">
        <v>0</v>
      </c>
      <c r="V4276" s="99">
        <v>0</v>
      </c>
      <c r="W4276" s="99">
        <v>0</v>
      </c>
      <c r="X4276" s="99">
        <v>0</v>
      </c>
      <c r="Y4276" s="99">
        <v>0</v>
      </c>
      <c r="Z4276" s="99">
        <v>0</v>
      </c>
      <c r="AA4276" s="99">
        <v>0</v>
      </c>
      <c r="AB4276" s="99">
        <v>0</v>
      </c>
      <c r="AC4276" s="99">
        <v>0</v>
      </c>
      <c r="AD4276" s="99">
        <v>0</v>
      </c>
    </row>
    <row r="4277" spans="4:30" hidden="1" outlineLevel="1" x14ac:dyDescent="0.2">
      <c r="D4277" s="86"/>
      <c r="F4277" s="91" t="s">
        <v>224</v>
      </c>
      <c r="G4277" s="86" t="s">
        <v>683</v>
      </c>
      <c r="H4277" s="92">
        <v>0</v>
      </c>
      <c r="I4277" s="99">
        <v>0</v>
      </c>
      <c r="J4277" s="99">
        <v>0</v>
      </c>
      <c r="K4277" s="99">
        <v>0</v>
      </c>
      <c r="L4277" s="99">
        <v>0</v>
      </c>
      <c r="M4277" s="99">
        <v>0</v>
      </c>
      <c r="N4277" s="99">
        <v>0</v>
      </c>
      <c r="O4277" s="99">
        <v>0</v>
      </c>
      <c r="P4277" s="99">
        <v>0</v>
      </c>
      <c r="Q4277" s="99">
        <v>0</v>
      </c>
      <c r="R4277" s="99">
        <v>0</v>
      </c>
      <c r="S4277" s="99">
        <v>0</v>
      </c>
      <c r="T4277" s="99">
        <v>0</v>
      </c>
      <c r="U4277" s="99">
        <v>0</v>
      </c>
      <c r="V4277" s="99">
        <v>0</v>
      </c>
      <c r="W4277" s="99">
        <v>0</v>
      </c>
      <c r="X4277" s="99">
        <v>0</v>
      </c>
      <c r="Y4277" s="99">
        <v>0</v>
      </c>
      <c r="Z4277" s="99">
        <v>0</v>
      </c>
      <c r="AA4277" s="99">
        <v>0</v>
      </c>
      <c r="AB4277" s="99">
        <v>0</v>
      </c>
      <c r="AC4277" s="99">
        <v>0</v>
      </c>
      <c r="AD4277" s="99">
        <v>0</v>
      </c>
    </row>
    <row r="4278" spans="4:30" hidden="1" outlineLevel="1" x14ac:dyDescent="0.2">
      <c r="D4278" s="86"/>
      <c r="F4278" s="91" t="s">
        <v>224</v>
      </c>
      <c r="G4278" s="86" t="s">
        <v>682</v>
      </c>
      <c r="H4278" s="92">
        <v>0</v>
      </c>
      <c r="I4278" s="99">
        <v>0</v>
      </c>
      <c r="J4278" s="99">
        <v>0</v>
      </c>
      <c r="K4278" s="99">
        <v>0</v>
      </c>
      <c r="L4278" s="99">
        <v>0</v>
      </c>
      <c r="M4278" s="99">
        <v>0</v>
      </c>
      <c r="N4278" s="99">
        <v>0</v>
      </c>
      <c r="O4278" s="99">
        <v>0</v>
      </c>
      <c r="P4278" s="99">
        <v>0</v>
      </c>
      <c r="Q4278" s="99">
        <v>0</v>
      </c>
      <c r="R4278" s="99">
        <v>0</v>
      </c>
      <c r="S4278" s="99">
        <v>0</v>
      </c>
      <c r="T4278" s="99">
        <v>0</v>
      </c>
      <c r="U4278" s="99">
        <v>0</v>
      </c>
      <c r="V4278" s="99">
        <v>0</v>
      </c>
      <c r="W4278" s="99">
        <v>0</v>
      </c>
      <c r="X4278" s="99">
        <v>0</v>
      </c>
      <c r="Y4278" s="99">
        <v>0</v>
      </c>
      <c r="Z4278" s="99">
        <v>0</v>
      </c>
      <c r="AA4278" s="99">
        <v>0</v>
      </c>
      <c r="AB4278" s="99">
        <v>0</v>
      </c>
      <c r="AC4278" s="99">
        <v>0</v>
      </c>
      <c r="AD4278" s="99">
        <v>0</v>
      </c>
    </row>
    <row r="4279" spans="4:30" hidden="1" outlineLevel="1" x14ac:dyDescent="0.2">
      <c r="D4279" s="86"/>
      <c r="F4279" s="91" t="s">
        <v>224</v>
      </c>
      <c r="G4279" s="86" t="s">
        <v>681</v>
      </c>
      <c r="H4279" s="92">
        <v>0</v>
      </c>
      <c r="I4279" s="99">
        <v>0</v>
      </c>
      <c r="J4279" s="99">
        <v>0</v>
      </c>
      <c r="K4279" s="99">
        <v>0</v>
      </c>
      <c r="L4279" s="99">
        <v>0</v>
      </c>
      <c r="M4279" s="99">
        <v>0</v>
      </c>
      <c r="N4279" s="99">
        <v>0</v>
      </c>
      <c r="O4279" s="99">
        <v>0</v>
      </c>
      <c r="P4279" s="99">
        <v>0</v>
      </c>
      <c r="Q4279" s="99">
        <v>0</v>
      </c>
      <c r="R4279" s="99">
        <v>0</v>
      </c>
      <c r="S4279" s="99">
        <v>0</v>
      </c>
      <c r="T4279" s="99">
        <v>0</v>
      </c>
      <c r="U4279" s="99">
        <v>0</v>
      </c>
      <c r="V4279" s="99">
        <v>0</v>
      </c>
      <c r="W4279" s="99">
        <v>0</v>
      </c>
      <c r="X4279" s="99">
        <v>0</v>
      </c>
      <c r="Y4279" s="99">
        <v>0</v>
      </c>
      <c r="Z4279" s="99">
        <v>0</v>
      </c>
      <c r="AA4279" s="99">
        <v>0</v>
      </c>
      <c r="AB4279" s="99">
        <v>0</v>
      </c>
      <c r="AC4279" s="99">
        <v>0</v>
      </c>
      <c r="AD4279" s="99">
        <v>0</v>
      </c>
    </row>
    <row r="4280" spans="4:30" collapsed="1" x14ac:dyDescent="0.2">
      <c r="D4280" s="86" t="s">
        <v>424</v>
      </c>
      <c r="E4280" s="102">
        <v>-441136.29342300002</v>
      </c>
      <c r="F4280" s="104" t="s">
        <v>224</v>
      </c>
      <c r="G4280" s="86" t="s">
        <v>679</v>
      </c>
      <c r="H4280" s="92">
        <v>-441136.29342300008</v>
      </c>
      <c r="I4280" s="99">
        <v>-217296.23461337405</v>
      </c>
      <c r="J4280" s="99">
        <v>-10741.729325055287</v>
      </c>
      <c r="K4280" s="99">
        <v>-39346.338900734707</v>
      </c>
      <c r="L4280" s="99">
        <v>-1238.4830534424675</v>
      </c>
      <c r="M4280" s="99">
        <v>-116.14097781363863</v>
      </c>
      <c r="N4280" s="99">
        <v>-40700.962931990813</v>
      </c>
      <c r="O4280" s="99">
        <v>-29909.338311058764</v>
      </c>
      <c r="P4280" s="99">
        <v>-5572.9811044620801</v>
      </c>
      <c r="Q4280" s="99">
        <v>-2518.3263921955731</v>
      </c>
      <c r="R4280" s="99">
        <v>-113.24632284919164</v>
      </c>
      <c r="S4280" s="99">
        <v>-38113.892130565611</v>
      </c>
      <c r="T4280" s="99">
        <v>-1044.809795153039</v>
      </c>
      <c r="U4280" s="99">
        <v>-17098.134281061059</v>
      </c>
      <c r="V4280" s="99">
        <v>-90364.120106378628</v>
      </c>
      <c r="W4280" s="99">
        <v>-16318.262372435718</v>
      </c>
      <c r="X4280" s="99">
        <v>-124825.32655502844</v>
      </c>
      <c r="Y4280" s="99">
        <v>-9185.1103351725706</v>
      </c>
      <c r="Z4280" s="99">
        <v>-153.84708714579978</v>
      </c>
      <c r="AA4280" s="99">
        <v>-9338.9574223183699</v>
      </c>
      <c r="AB4280" s="99">
        <v>-119.19044466756245</v>
      </c>
      <c r="AC4280" s="99">
        <v>0</v>
      </c>
      <c r="AD4280" s="99">
        <v>0</v>
      </c>
    </row>
    <row r="4281" spans="4:30" hidden="1" outlineLevel="1" x14ac:dyDescent="0.2">
      <c r="D4281" s="86"/>
      <c r="F4281" s="91" t="s">
        <v>227</v>
      </c>
      <c r="G4281" s="86" t="s">
        <v>687</v>
      </c>
      <c r="H4281" s="92">
        <v>-311.7990522080695</v>
      </c>
      <c r="I4281" s="99">
        <v>-153.58690955827808</v>
      </c>
      <c r="J4281" s="99">
        <v>-7.5923497398938817</v>
      </c>
      <c r="K4281" s="99">
        <v>-27.810341973705626</v>
      </c>
      <c r="L4281" s="99">
        <v>-0.87537082755699591</v>
      </c>
      <c r="M4281" s="99">
        <v>-8.2089475168362749E-2</v>
      </c>
      <c r="N4281" s="99">
        <v>-28.767802276430984</v>
      </c>
      <c r="O4281" s="99">
        <v>-21.140186098032803</v>
      </c>
      <c r="P4281" s="99">
        <v>-3.939032567149368</v>
      </c>
      <c r="Q4281" s="99">
        <v>-1.779975472306508</v>
      </c>
      <c r="R4281" s="99">
        <v>-8.0043507317065374E-2</v>
      </c>
      <c r="S4281" s="99">
        <v>-26.939237644805743</v>
      </c>
      <c r="T4281" s="99">
        <v>-0.73848084758251198</v>
      </c>
      <c r="U4281" s="99">
        <v>-12.085113246960022</v>
      </c>
      <c r="V4281" s="99">
        <v>-63.870163083063147</v>
      </c>
      <c r="W4281" s="99">
        <v>-11.533892851861145</v>
      </c>
      <c r="X4281" s="99">
        <v>-88.227650029466815</v>
      </c>
      <c r="Y4281" s="99">
        <v>-6.4921176054475866</v>
      </c>
      <c r="Z4281" s="99">
        <v>-0.10874048830762473</v>
      </c>
      <c r="AA4281" s="99">
        <v>-6.6008580937552113</v>
      </c>
      <c r="AB4281" s="99">
        <v>-8.4244865438828781E-2</v>
      </c>
      <c r="AC4281" s="99">
        <v>0</v>
      </c>
      <c r="AD4281" s="99">
        <v>0</v>
      </c>
    </row>
    <row r="4282" spans="4:30" hidden="1" outlineLevel="1" x14ac:dyDescent="0.2">
      <c r="D4282" s="86"/>
      <c r="F4282" s="91" t="s">
        <v>227</v>
      </c>
      <c r="G4282" s="86" t="s">
        <v>686</v>
      </c>
      <c r="H4282" s="92">
        <v>-13201.998276663668</v>
      </c>
      <c r="I4282" s="99">
        <v>-6503.0797911258333</v>
      </c>
      <c r="J4282" s="99">
        <v>-321.47047103600119</v>
      </c>
      <c r="K4282" s="99">
        <v>-1177.5279116797351</v>
      </c>
      <c r="L4282" s="99">
        <v>-37.064397967243131</v>
      </c>
      <c r="M4282" s="99">
        <v>-3.4757806415067156</v>
      </c>
      <c r="N4282" s="99">
        <v>-1218.0680902884849</v>
      </c>
      <c r="O4282" s="99">
        <v>-895.10439001698535</v>
      </c>
      <c r="P4282" s="99">
        <v>-166.78402578506024</v>
      </c>
      <c r="Q4282" s="99">
        <v>-75.366595733628543</v>
      </c>
      <c r="R4282" s="99">
        <v>-3.3891515646841457</v>
      </c>
      <c r="S4282" s="99">
        <v>-1140.6441631003584</v>
      </c>
      <c r="T4282" s="99">
        <v>-31.268289008869303</v>
      </c>
      <c r="U4282" s="99">
        <v>-511.70022208143916</v>
      </c>
      <c r="V4282" s="99">
        <v>-2704.3500516805093</v>
      </c>
      <c r="W4282" s="99">
        <v>-488.36079672198997</v>
      </c>
      <c r="X4282" s="99">
        <v>-3735.6793594928076</v>
      </c>
      <c r="Y4282" s="99">
        <v>-274.88513782210492</v>
      </c>
      <c r="Z4282" s="99">
        <v>-4.6042209848759548</v>
      </c>
      <c r="AA4282" s="99">
        <v>-279.48935880698087</v>
      </c>
      <c r="AB4282" s="99">
        <v>-3.5670428131994028</v>
      </c>
      <c r="AC4282" s="99">
        <v>0</v>
      </c>
      <c r="AD4282" s="99">
        <v>0</v>
      </c>
    </row>
    <row r="4283" spans="4:30" hidden="1" outlineLevel="1" x14ac:dyDescent="0.2">
      <c r="D4283" s="86"/>
      <c r="F4283" s="91" t="s">
        <v>227</v>
      </c>
      <c r="G4283" s="86" t="s">
        <v>685</v>
      </c>
      <c r="H4283" s="92">
        <v>-3114.5287400282577</v>
      </c>
      <c r="I4283" s="99">
        <v>-1516.3626105454111</v>
      </c>
      <c r="J4283" s="99">
        <v>-73.181643222722627</v>
      </c>
      <c r="K4283" s="99">
        <v>-266.23123979977555</v>
      </c>
      <c r="L4283" s="99">
        <v>-8.223632506295937</v>
      </c>
      <c r="M4283" s="99">
        <v>-1.0242099365780428</v>
      </c>
      <c r="N4283" s="99">
        <v>-275.4790822426495</v>
      </c>
      <c r="O4283" s="99">
        <v>-201.14186281377104</v>
      </c>
      <c r="P4283" s="99">
        <v>-37.39203769408244</v>
      </c>
      <c r="Q4283" s="99">
        <v>-22.248707968531981</v>
      </c>
      <c r="R4283" s="99">
        <v>0</v>
      </c>
      <c r="S4283" s="99">
        <v>-260.78260847638546</v>
      </c>
      <c r="T4283" s="99">
        <v>-7.023528478212052</v>
      </c>
      <c r="U4283" s="99">
        <v>-114.97917123441462</v>
      </c>
      <c r="V4283" s="99">
        <v>-801.02344985458944</v>
      </c>
      <c r="W4283" s="99">
        <v>0</v>
      </c>
      <c r="X4283" s="99">
        <v>-923.02614956721618</v>
      </c>
      <c r="Y4283" s="99">
        <v>-60.537807742705489</v>
      </c>
      <c r="Z4283" s="99">
        <v>-1.0091668997647421</v>
      </c>
      <c r="AA4283" s="99">
        <v>-61.546974642470232</v>
      </c>
      <c r="AB4283" s="99">
        <v>-0.80839996994511742</v>
      </c>
      <c r="AC4283" s="99">
        <v>-2.7487327164835089</v>
      </c>
      <c r="AD4283" s="99">
        <v>-0.59253864497443565</v>
      </c>
    </row>
    <row r="4284" spans="4:30" hidden="1" outlineLevel="1" x14ac:dyDescent="0.2">
      <c r="D4284" s="86"/>
      <c r="F4284" s="91" t="s">
        <v>227</v>
      </c>
      <c r="G4284" s="86" t="s">
        <v>684</v>
      </c>
      <c r="H4284" s="92">
        <v>0</v>
      </c>
      <c r="I4284" s="99">
        <v>0</v>
      </c>
      <c r="J4284" s="99">
        <v>0</v>
      </c>
      <c r="K4284" s="99">
        <v>0</v>
      </c>
      <c r="L4284" s="99">
        <v>0</v>
      </c>
      <c r="M4284" s="99">
        <v>0</v>
      </c>
      <c r="N4284" s="99">
        <v>0</v>
      </c>
      <c r="O4284" s="99">
        <v>0</v>
      </c>
      <c r="P4284" s="99">
        <v>0</v>
      </c>
      <c r="Q4284" s="99">
        <v>0</v>
      </c>
      <c r="R4284" s="99">
        <v>0</v>
      </c>
      <c r="S4284" s="99">
        <v>0</v>
      </c>
      <c r="T4284" s="99">
        <v>0</v>
      </c>
      <c r="U4284" s="99">
        <v>0</v>
      </c>
      <c r="V4284" s="99">
        <v>0</v>
      </c>
      <c r="W4284" s="99">
        <v>0</v>
      </c>
      <c r="X4284" s="99">
        <v>0</v>
      </c>
      <c r="Y4284" s="99">
        <v>0</v>
      </c>
      <c r="Z4284" s="99">
        <v>0</v>
      </c>
      <c r="AA4284" s="99">
        <v>0</v>
      </c>
      <c r="AB4284" s="99">
        <v>0</v>
      </c>
      <c r="AC4284" s="99">
        <v>0</v>
      </c>
      <c r="AD4284" s="99">
        <v>0</v>
      </c>
    </row>
    <row r="4285" spans="4:30" hidden="1" outlineLevel="1" x14ac:dyDescent="0.2">
      <c r="D4285" s="86"/>
      <c r="F4285" s="91" t="s">
        <v>227</v>
      </c>
      <c r="G4285" s="86" t="s">
        <v>683</v>
      </c>
      <c r="H4285" s="92">
        <v>0</v>
      </c>
      <c r="I4285" s="99">
        <v>0</v>
      </c>
      <c r="J4285" s="99">
        <v>0</v>
      </c>
      <c r="K4285" s="99">
        <v>0</v>
      </c>
      <c r="L4285" s="99">
        <v>0</v>
      </c>
      <c r="M4285" s="99">
        <v>0</v>
      </c>
      <c r="N4285" s="99">
        <v>0</v>
      </c>
      <c r="O4285" s="99">
        <v>0</v>
      </c>
      <c r="P4285" s="99">
        <v>0</v>
      </c>
      <c r="Q4285" s="99">
        <v>0</v>
      </c>
      <c r="R4285" s="99">
        <v>0</v>
      </c>
      <c r="S4285" s="99">
        <v>0</v>
      </c>
      <c r="T4285" s="99">
        <v>0</v>
      </c>
      <c r="U4285" s="99">
        <v>0</v>
      </c>
      <c r="V4285" s="99">
        <v>0</v>
      </c>
      <c r="W4285" s="99">
        <v>0</v>
      </c>
      <c r="X4285" s="99">
        <v>0</v>
      </c>
      <c r="Y4285" s="99">
        <v>0</v>
      </c>
      <c r="Z4285" s="99">
        <v>0</v>
      </c>
      <c r="AA4285" s="99">
        <v>0</v>
      </c>
      <c r="AB4285" s="99">
        <v>0</v>
      </c>
      <c r="AC4285" s="99">
        <v>0</v>
      </c>
      <c r="AD4285" s="99">
        <v>0</v>
      </c>
    </row>
    <row r="4286" spans="4:30" hidden="1" outlineLevel="1" x14ac:dyDescent="0.2">
      <c r="D4286" s="86"/>
      <c r="F4286" s="91" t="s">
        <v>227</v>
      </c>
      <c r="G4286" s="86" t="s">
        <v>682</v>
      </c>
      <c r="H4286" s="92">
        <v>0</v>
      </c>
      <c r="I4286" s="99">
        <v>0</v>
      </c>
      <c r="J4286" s="99">
        <v>0</v>
      </c>
      <c r="K4286" s="99">
        <v>0</v>
      </c>
      <c r="L4286" s="99">
        <v>0</v>
      </c>
      <c r="M4286" s="99">
        <v>0</v>
      </c>
      <c r="N4286" s="99">
        <v>0</v>
      </c>
      <c r="O4286" s="99">
        <v>0</v>
      </c>
      <c r="P4286" s="99">
        <v>0</v>
      </c>
      <c r="Q4286" s="99">
        <v>0</v>
      </c>
      <c r="R4286" s="99">
        <v>0</v>
      </c>
      <c r="S4286" s="99">
        <v>0</v>
      </c>
      <c r="T4286" s="99">
        <v>0</v>
      </c>
      <c r="U4286" s="99">
        <v>0</v>
      </c>
      <c r="V4286" s="99">
        <v>0</v>
      </c>
      <c r="W4286" s="99">
        <v>0</v>
      </c>
      <c r="X4286" s="99">
        <v>0</v>
      </c>
      <c r="Y4286" s="99">
        <v>0</v>
      </c>
      <c r="Z4286" s="99">
        <v>0</v>
      </c>
      <c r="AA4286" s="99">
        <v>0</v>
      </c>
      <c r="AB4286" s="99">
        <v>0</v>
      </c>
      <c r="AC4286" s="99">
        <v>0</v>
      </c>
      <c r="AD4286" s="99">
        <v>0</v>
      </c>
    </row>
    <row r="4287" spans="4:30" hidden="1" outlineLevel="1" x14ac:dyDescent="0.2">
      <c r="D4287" s="86"/>
      <c r="F4287" s="91" t="s">
        <v>227</v>
      </c>
      <c r="G4287" s="86" t="s">
        <v>681</v>
      </c>
      <c r="H4287" s="92">
        <v>0</v>
      </c>
      <c r="I4287" s="99">
        <v>0</v>
      </c>
      <c r="J4287" s="99">
        <v>0</v>
      </c>
      <c r="K4287" s="99">
        <v>0</v>
      </c>
      <c r="L4287" s="99">
        <v>0</v>
      </c>
      <c r="M4287" s="99">
        <v>0</v>
      </c>
      <c r="N4287" s="99">
        <v>0</v>
      </c>
      <c r="O4287" s="99">
        <v>0</v>
      </c>
      <c r="P4287" s="99">
        <v>0</v>
      </c>
      <c r="Q4287" s="99">
        <v>0</v>
      </c>
      <c r="R4287" s="99">
        <v>0</v>
      </c>
      <c r="S4287" s="99">
        <v>0</v>
      </c>
      <c r="T4287" s="99">
        <v>0</v>
      </c>
      <c r="U4287" s="99">
        <v>0</v>
      </c>
      <c r="V4287" s="99">
        <v>0</v>
      </c>
      <c r="W4287" s="99">
        <v>0</v>
      </c>
      <c r="X4287" s="99">
        <v>0</v>
      </c>
      <c r="Y4287" s="99">
        <v>0</v>
      </c>
      <c r="Z4287" s="99">
        <v>0</v>
      </c>
      <c r="AA4287" s="99">
        <v>0</v>
      </c>
      <c r="AB4287" s="99">
        <v>0</v>
      </c>
      <c r="AC4287" s="99">
        <v>0</v>
      </c>
      <c r="AD4287" s="99">
        <v>0</v>
      </c>
    </row>
    <row r="4288" spans="4:30" collapsed="1" x14ac:dyDescent="0.2">
      <c r="D4288" s="86" t="s">
        <v>423</v>
      </c>
      <c r="E4288" s="102">
        <v>-16628.326068899998</v>
      </c>
      <c r="F4288" s="104" t="s">
        <v>227</v>
      </c>
      <c r="G4288" s="86" t="s">
        <v>679</v>
      </c>
      <c r="H4288" s="92">
        <v>-16628.326068899994</v>
      </c>
      <c r="I4288" s="99">
        <v>-8173.029311229523</v>
      </c>
      <c r="J4288" s="99">
        <v>-402.24446399861773</v>
      </c>
      <c r="K4288" s="99">
        <v>-1471.5694934532164</v>
      </c>
      <c r="L4288" s="99">
        <v>-46.163401301096059</v>
      </c>
      <c r="M4288" s="99">
        <v>-4.5820800532531205</v>
      </c>
      <c r="N4288" s="99">
        <v>-1522.3149748075655</v>
      </c>
      <c r="O4288" s="99">
        <v>-1117.3864389287892</v>
      </c>
      <c r="P4288" s="99">
        <v>-208.11509604629202</v>
      </c>
      <c r="Q4288" s="99">
        <v>-99.395279174467035</v>
      </c>
      <c r="R4288" s="99">
        <v>-3.4691950720012108</v>
      </c>
      <c r="S4288" s="99">
        <v>-1428.3660092215493</v>
      </c>
      <c r="T4288" s="99">
        <v>-39.030298334663868</v>
      </c>
      <c r="U4288" s="99">
        <v>-638.76450656281384</v>
      </c>
      <c r="V4288" s="99">
        <v>-3569.2436646181618</v>
      </c>
      <c r="W4288" s="99">
        <v>-499.89468957385111</v>
      </c>
      <c r="X4288" s="99">
        <v>-4746.9331590894899</v>
      </c>
      <c r="Y4288" s="99">
        <v>-341.91506317025801</v>
      </c>
      <c r="Z4288" s="99">
        <v>-5.7221283729483217</v>
      </c>
      <c r="AA4288" s="99">
        <v>-347.63719154320631</v>
      </c>
      <c r="AB4288" s="99">
        <v>-4.4596876485833485</v>
      </c>
      <c r="AC4288" s="99">
        <v>-2.7487327164835089</v>
      </c>
      <c r="AD4288" s="99">
        <v>-0.59253864497443565</v>
      </c>
    </row>
    <row r="4289" spans="4:30" hidden="1" outlineLevel="1" x14ac:dyDescent="0.2">
      <c r="D4289" s="86"/>
      <c r="F4289" s="91" t="s">
        <v>226</v>
      </c>
      <c r="G4289" s="86" t="s">
        <v>687</v>
      </c>
      <c r="H4289" s="92">
        <v>0</v>
      </c>
      <c r="I4289" s="99">
        <v>0</v>
      </c>
      <c r="J4289" s="99">
        <v>0</v>
      </c>
      <c r="K4289" s="99">
        <v>0</v>
      </c>
      <c r="L4289" s="99">
        <v>0</v>
      </c>
      <c r="M4289" s="99">
        <v>0</v>
      </c>
      <c r="N4289" s="99">
        <v>0</v>
      </c>
      <c r="O4289" s="99">
        <v>0</v>
      </c>
      <c r="P4289" s="99">
        <v>0</v>
      </c>
      <c r="Q4289" s="99">
        <v>0</v>
      </c>
      <c r="R4289" s="99">
        <v>0</v>
      </c>
      <c r="S4289" s="99">
        <v>0</v>
      </c>
      <c r="T4289" s="99">
        <v>0</v>
      </c>
      <c r="U4289" s="99">
        <v>0</v>
      </c>
      <c r="V4289" s="99">
        <v>0</v>
      </c>
      <c r="W4289" s="99">
        <v>0</v>
      </c>
      <c r="X4289" s="99">
        <v>0</v>
      </c>
      <c r="Y4289" s="99">
        <v>0</v>
      </c>
      <c r="Z4289" s="99">
        <v>0</v>
      </c>
      <c r="AA4289" s="99">
        <v>0</v>
      </c>
      <c r="AB4289" s="99">
        <v>0</v>
      </c>
      <c r="AC4289" s="99">
        <v>0</v>
      </c>
      <c r="AD4289" s="99">
        <v>0</v>
      </c>
    </row>
    <row r="4290" spans="4:30" hidden="1" outlineLevel="1" x14ac:dyDescent="0.2">
      <c r="D4290" s="86"/>
      <c r="F4290" s="91" t="s">
        <v>226</v>
      </c>
      <c r="G4290" s="86" t="s">
        <v>686</v>
      </c>
      <c r="H4290" s="92">
        <v>0</v>
      </c>
      <c r="I4290" s="99">
        <v>0</v>
      </c>
      <c r="J4290" s="99">
        <v>0</v>
      </c>
      <c r="K4290" s="99">
        <v>0</v>
      </c>
      <c r="L4290" s="99">
        <v>0</v>
      </c>
      <c r="M4290" s="99">
        <v>0</v>
      </c>
      <c r="N4290" s="99">
        <v>0</v>
      </c>
      <c r="O4290" s="99">
        <v>0</v>
      </c>
      <c r="P4290" s="99">
        <v>0</v>
      </c>
      <c r="Q4290" s="99">
        <v>0</v>
      </c>
      <c r="R4290" s="99">
        <v>0</v>
      </c>
      <c r="S4290" s="99">
        <v>0</v>
      </c>
      <c r="T4290" s="99">
        <v>0</v>
      </c>
      <c r="U4290" s="99">
        <v>0</v>
      </c>
      <c r="V4290" s="99">
        <v>0</v>
      </c>
      <c r="W4290" s="99">
        <v>0</v>
      </c>
      <c r="X4290" s="99">
        <v>0</v>
      </c>
      <c r="Y4290" s="99">
        <v>0</v>
      </c>
      <c r="Z4290" s="99">
        <v>0</v>
      </c>
      <c r="AA4290" s="99">
        <v>0</v>
      </c>
      <c r="AB4290" s="99">
        <v>0</v>
      </c>
      <c r="AC4290" s="99">
        <v>0</v>
      </c>
      <c r="AD4290" s="99">
        <v>0</v>
      </c>
    </row>
    <row r="4291" spans="4:30" hidden="1" outlineLevel="1" x14ac:dyDescent="0.2">
      <c r="D4291" s="86"/>
      <c r="F4291" s="91" t="s">
        <v>226</v>
      </c>
      <c r="G4291" s="86" t="s">
        <v>685</v>
      </c>
      <c r="H4291" s="92">
        <v>0</v>
      </c>
      <c r="I4291" s="99">
        <v>0</v>
      </c>
      <c r="J4291" s="99">
        <v>0</v>
      </c>
      <c r="K4291" s="99">
        <v>0</v>
      </c>
      <c r="L4291" s="99">
        <v>0</v>
      </c>
      <c r="M4291" s="99">
        <v>0</v>
      </c>
      <c r="N4291" s="99">
        <v>0</v>
      </c>
      <c r="O4291" s="99">
        <v>0</v>
      </c>
      <c r="P4291" s="99">
        <v>0</v>
      </c>
      <c r="Q4291" s="99">
        <v>0</v>
      </c>
      <c r="R4291" s="99">
        <v>0</v>
      </c>
      <c r="S4291" s="99">
        <v>0</v>
      </c>
      <c r="T4291" s="99">
        <v>0</v>
      </c>
      <c r="U4291" s="99">
        <v>0</v>
      </c>
      <c r="V4291" s="99">
        <v>0</v>
      </c>
      <c r="W4291" s="99">
        <v>0</v>
      </c>
      <c r="X4291" s="99">
        <v>0</v>
      </c>
      <c r="Y4291" s="99">
        <v>0</v>
      </c>
      <c r="Z4291" s="99">
        <v>0</v>
      </c>
      <c r="AA4291" s="99">
        <v>0</v>
      </c>
      <c r="AB4291" s="99">
        <v>0</v>
      </c>
      <c r="AC4291" s="99">
        <v>0</v>
      </c>
      <c r="AD4291" s="99">
        <v>0</v>
      </c>
    </row>
    <row r="4292" spans="4:30" hidden="1" outlineLevel="1" x14ac:dyDescent="0.2">
      <c r="D4292" s="86"/>
      <c r="F4292" s="91" t="s">
        <v>226</v>
      </c>
      <c r="G4292" s="86" t="s">
        <v>684</v>
      </c>
      <c r="H4292" s="92">
        <v>-91835.84343170072</v>
      </c>
      <c r="I4292" s="99">
        <v>-61377.811012559563</v>
      </c>
      <c r="J4292" s="99">
        <v>-2893.1897820892</v>
      </c>
      <c r="K4292" s="99">
        <v>-10505.349663547948</v>
      </c>
      <c r="L4292" s="99">
        <v>-324.66996849252666</v>
      </c>
      <c r="M4292" s="99">
        <v>0</v>
      </c>
      <c r="N4292" s="99">
        <v>-10830.019632040474</v>
      </c>
      <c r="O4292" s="99">
        <v>-7877.1760695415078</v>
      </c>
      <c r="P4292" s="99">
        <v>-1467.1245730389289</v>
      </c>
      <c r="Q4292" s="99">
        <v>0</v>
      </c>
      <c r="R4292" s="99">
        <v>0</v>
      </c>
      <c r="S4292" s="99">
        <v>-9344.300642580436</v>
      </c>
      <c r="T4292" s="99">
        <v>-280.81647254454987</v>
      </c>
      <c r="U4292" s="99">
        <v>-4528.9342576833542</v>
      </c>
      <c r="V4292" s="99">
        <v>0</v>
      </c>
      <c r="W4292" s="99">
        <v>0</v>
      </c>
      <c r="X4292" s="99">
        <v>-4809.7507302279037</v>
      </c>
      <c r="Y4292" s="99">
        <v>-2375.3305854377654</v>
      </c>
      <c r="Z4292" s="99">
        <v>-39.629812426870608</v>
      </c>
      <c r="AA4292" s="99">
        <v>-2414.960397864636</v>
      </c>
      <c r="AB4292" s="99">
        <v>-32.106788350388442</v>
      </c>
      <c r="AC4292" s="99">
        <v>-109.99339630601362</v>
      </c>
      <c r="AD4292" s="99">
        <v>-23.711049682080802</v>
      </c>
    </row>
    <row r="4293" spans="4:30" hidden="1" outlineLevel="1" x14ac:dyDescent="0.2">
      <c r="D4293" s="86"/>
      <c r="F4293" s="91" t="s">
        <v>226</v>
      </c>
      <c r="G4293" s="86" t="s">
        <v>683</v>
      </c>
      <c r="H4293" s="92">
        <v>-48368.391252379624</v>
      </c>
      <c r="I4293" s="99">
        <v>-36165.116351144658</v>
      </c>
      <c r="J4293" s="99">
        <v>-1743.5317854501275</v>
      </c>
      <c r="K4293" s="99">
        <v>-5260.9619916550446</v>
      </c>
      <c r="L4293" s="99">
        <v>0</v>
      </c>
      <c r="M4293" s="99">
        <v>0</v>
      </c>
      <c r="N4293" s="99">
        <v>-5260.9619916550446</v>
      </c>
      <c r="O4293" s="99">
        <v>-3352.3054579989689</v>
      </c>
      <c r="P4293" s="99">
        <v>0</v>
      </c>
      <c r="Q4293" s="99">
        <v>0</v>
      </c>
      <c r="R4293" s="99">
        <v>0</v>
      </c>
      <c r="S4293" s="99">
        <v>-3352.3054579989689</v>
      </c>
      <c r="T4293" s="99">
        <v>-90.63930689527507</v>
      </c>
      <c r="U4293" s="99">
        <v>0</v>
      </c>
      <c r="V4293" s="99">
        <v>0</v>
      </c>
      <c r="W4293" s="99">
        <v>0</v>
      </c>
      <c r="X4293" s="99">
        <v>-90.63930689527507</v>
      </c>
      <c r="Y4293" s="99">
        <v>-1236.4780657151082</v>
      </c>
      <c r="Z4293" s="99">
        <v>0</v>
      </c>
      <c r="AA4293" s="99">
        <v>-1236.4780657151082</v>
      </c>
      <c r="AB4293" s="99">
        <v>-12.830972663940932</v>
      </c>
      <c r="AC4293" s="99">
        <v>-435.66087183565611</v>
      </c>
      <c r="AD4293" s="99">
        <v>-70.866449020843007</v>
      </c>
    </row>
    <row r="4294" spans="4:30" hidden="1" outlineLevel="1" x14ac:dyDescent="0.2">
      <c r="D4294" s="86"/>
      <c r="F4294" s="91" t="s">
        <v>226</v>
      </c>
      <c r="G4294" s="86" t="s">
        <v>682</v>
      </c>
      <c r="H4294" s="92">
        <v>0</v>
      </c>
      <c r="I4294" s="99">
        <v>0</v>
      </c>
      <c r="J4294" s="99">
        <v>0</v>
      </c>
      <c r="K4294" s="99">
        <v>0</v>
      </c>
      <c r="L4294" s="99">
        <v>0</v>
      </c>
      <c r="M4294" s="99">
        <v>0</v>
      </c>
      <c r="N4294" s="99">
        <v>0</v>
      </c>
      <c r="O4294" s="99">
        <v>0</v>
      </c>
      <c r="P4294" s="99">
        <v>0</v>
      </c>
      <c r="Q4294" s="99">
        <v>0</v>
      </c>
      <c r="R4294" s="99">
        <v>0</v>
      </c>
      <c r="S4294" s="99">
        <v>0</v>
      </c>
      <c r="T4294" s="99">
        <v>0</v>
      </c>
      <c r="U4294" s="99">
        <v>0</v>
      </c>
      <c r="V4294" s="99">
        <v>0</v>
      </c>
      <c r="W4294" s="99">
        <v>0</v>
      </c>
      <c r="X4294" s="99">
        <v>0</v>
      </c>
      <c r="Y4294" s="99">
        <v>0</v>
      </c>
      <c r="Z4294" s="99">
        <v>0</v>
      </c>
      <c r="AA4294" s="99">
        <v>0</v>
      </c>
      <c r="AB4294" s="99">
        <v>0</v>
      </c>
      <c r="AC4294" s="99">
        <v>0</v>
      </c>
      <c r="AD4294" s="99">
        <v>0</v>
      </c>
    </row>
    <row r="4295" spans="4:30" hidden="1" outlineLevel="1" x14ac:dyDescent="0.2">
      <c r="D4295" s="86"/>
      <c r="F4295" s="91" t="s">
        <v>226</v>
      </c>
      <c r="G4295" s="86" t="s">
        <v>681</v>
      </c>
      <c r="H4295" s="92">
        <v>-22727.213928019653</v>
      </c>
      <c r="I4295" s="99">
        <v>-10344.457872264278</v>
      </c>
      <c r="J4295" s="99">
        <v>-2784.6670110429095</v>
      </c>
      <c r="K4295" s="99">
        <v>-789.91462595015469</v>
      </c>
      <c r="L4295" s="99">
        <v>-261.2765492483357</v>
      </c>
      <c r="M4295" s="99">
        <v>-42.439695262075482</v>
      </c>
      <c r="N4295" s="99">
        <v>-1093.6308704605658</v>
      </c>
      <c r="O4295" s="99">
        <v>-228.09805745154392</v>
      </c>
      <c r="P4295" s="99">
        <v>-67.839247375724767</v>
      </c>
      <c r="Q4295" s="99">
        <v>-147.86616373536214</v>
      </c>
      <c r="R4295" s="99">
        <v>-25.988035842053357</v>
      </c>
      <c r="S4295" s="99">
        <v>-469.79150440468419</v>
      </c>
      <c r="T4295" s="99">
        <v>-1.5693769663478363</v>
      </c>
      <c r="U4295" s="99">
        <v>-40.243626740982428</v>
      </c>
      <c r="V4295" s="99">
        <v>-217.4500904025461</v>
      </c>
      <c r="W4295" s="99">
        <v>-38.982133654979094</v>
      </c>
      <c r="X4295" s="99">
        <v>-298.24522776485549</v>
      </c>
      <c r="Y4295" s="99">
        <v>-63.166903598156601</v>
      </c>
      <c r="Z4295" s="99">
        <v>-1.1498042111310893</v>
      </c>
      <c r="AA4295" s="99">
        <v>-64.316707809287692</v>
      </c>
      <c r="AB4295" s="99">
        <v>-1.1656539525542728</v>
      </c>
      <c r="AC4295" s="99">
        <v>-6846.5112403630073</v>
      </c>
      <c r="AD4295" s="99">
        <v>-824.42783995751063</v>
      </c>
    </row>
    <row r="4296" spans="4:30" collapsed="1" x14ac:dyDescent="0.2">
      <c r="D4296" s="86" t="s">
        <v>422</v>
      </c>
      <c r="E4296" s="102">
        <v>-162931.44861210001</v>
      </c>
      <c r="F4296" s="104" t="s">
        <v>226</v>
      </c>
      <c r="G4296" s="86" t="s">
        <v>679</v>
      </c>
      <c r="H4296" s="92">
        <v>-162931.44861209992</v>
      </c>
      <c r="I4296" s="99">
        <v>-107887.3852359685</v>
      </c>
      <c r="J4296" s="99">
        <v>-7421.3885785822367</v>
      </c>
      <c r="K4296" s="99">
        <v>-16556.226281153147</v>
      </c>
      <c r="L4296" s="99">
        <v>-585.9465177408623</v>
      </c>
      <c r="M4296" s="99">
        <v>-42.439695262075482</v>
      </c>
      <c r="N4296" s="99">
        <v>-17184.612494156088</v>
      </c>
      <c r="O4296" s="99">
        <v>-11457.579584992021</v>
      </c>
      <c r="P4296" s="99">
        <v>-1534.9638204146536</v>
      </c>
      <c r="Q4296" s="99">
        <v>-147.86616373536214</v>
      </c>
      <c r="R4296" s="99">
        <v>-25.988035842053357</v>
      </c>
      <c r="S4296" s="99">
        <v>-13166.397604984091</v>
      </c>
      <c r="T4296" s="99">
        <v>-373.02515640617275</v>
      </c>
      <c r="U4296" s="99">
        <v>-4569.1778844243363</v>
      </c>
      <c r="V4296" s="99">
        <v>-217.4500904025461</v>
      </c>
      <c r="W4296" s="99">
        <v>-38.982133654979094</v>
      </c>
      <c r="X4296" s="99">
        <v>-5198.6352648880347</v>
      </c>
      <c r="Y4296" s="99">
        <v>-3674.9755547510304</v>
      </c>
      <c r="Z4296" s="99">
        <v>-40.779616638001698</v>
      </c>
      <c r="AA4296" s="99">
        <v>-3715.7551713890321</v>
      </c>
      <c r="AB4296" s="99">
        <v>-46.103414966883648</v>
      </c>
      <c r="AC4296" s="99">
        <v>-7392.1655085046768</v>
      </c>
      <c r="AD4296" s="99">
        <v>-919.00533866043452</v>
      </c>
    </row>
    <row r="4297" spans="4:30" hidden="1" outlineLevel="1" x14ac:dyDescent="0.2">
      <c r="D4297" s="86"/>
      <c r="F4297" s="91" t="s">
        <v>225</v>
      </c>
      <c r="G4297" s="86" t="s">
        <v>687</v>
      </c>
      <c r="H4297" s="92">
        <v>-11757.599443946639</v>
      </c>
      <c r="I4297" s="99">
        <v>-5791.5934946936241</v>
      </c>
      <c r="J4297" s="99">
        <v>-286.29916110346153</v>
      </c>
      <c r="K4297" s="99">
        <v>-1048.6974190922333</v>
      </c>
      <c r="L4297" s="99">
        <v>-33.009271460078132</v>
      </c>
      <c r="M4297" s="99">
        <v>-3.0955038533899497</v>
      </c>
      <c r="N4297" s="99">
        <v>-1084.8021944057014</v>
      </c>
      <c r="O4297" s="99">
        <v>-797.17317468076033</v>
      </c>
      <c r="P4297" s="99">
        <v>-148.53658724497072</v>
      </c>
      <c r="Q4297" s="99">
        <v>-67.12091802467647</v>
      </c>
      <c r="R4297" s="99">
        <v>-3.0183526552051196</v>
      </c>
      <c r="S4297" s="99">
        <v>-1015.8490326056127</v>
      </c>
      <c r="T4297" s="99">
        <v>-27.847300822156477</v>
      </c>
      <c r="U4297" s="99">
        <v>-455.71633328015577</v>
      </c>
      <c r="V4297" s="99">
        <v>-2408.4736263055552</v>
      </c>
      <c r="W4297" s="99">
        <v>-434.93041823323728</v>
      </c>
      <c r="X4297" s="99">
        <v>-3326.9676786411046</v>
      </c>
      <c r="Y4297" s="99">
        <v>-244.81061698965362</v>
      </c>
      <c r="Z4297" s="99">
        <v>-4.1004842567867348</v>
      </c>
      <c r="AA4297" s="99">
        <v>-248.91110124644035</v>
      </c>
      <c r="AB4297" s="99">
        <v>-3.1767812506945696</v>
      </c>
      <c r="AC4297" s="99">
        <v>0</v>
      </c>
      <c r="AD4297" s="99">
        <v>0</v>
      </c>
    </row>
    <row r="4298" spans="4:30" hidden="1" outlineLevel="1" x14ac:dyDescent="0.2">
      <c r="D4298" s="86"/>
      <c r="F4298" s="91" t="s">
        <v>225</v>
      </c>
      <c r="G4298" s="86" t="s">
        <v>686</v>
      </c>
      <c r="H4298" s="92">
        <v>-42.960130273764833</v>
      </c>
      <c r="I4298" s="99">
        <v>-21.161429440669096</v>
      </c>
      <c r="J4298" s="99">
        <v>-1.0460850717793948</v>
      </c>
      <c r="K4298" s="99">
        <v>-3.8317496659709964</v>
      </c>
      <c r="L4298" s="99">
        <v>-0.12060987524941748</v>
      </c>
      <c r="M4298" s="99">
        <v>-1.13104081695043E-2</v>
      </c>
      <c r="N4298" s="99">
        <v>-3.9636699493899181</v>
      </c>
      <c r="O4298" s="99">
        <v>-2.9127258160395941</v>
      </c>
      <c r="P4298" s="99">
        <v>-0.54272567873110311</v>
      </c>
      <c r="Q4298" s="99">
        <v>-0.24524762866618691</v>
      </c>
      <c r="R4298" s="99">
        <v>-1.1028511721117995E-2</v>
      </c>
      <c r="S4298" s="99">
        <v>-3.7117276351580024</v>
      </c>
      <c r="T4298" s="99">
        <v>-0.10174897323181767</v>
      </c>
      <c r="U4298" s="99">
        <v>-1.6651046107611196</v>
      </c>
      <c r="V4298" s="99">
        <v>-8.8001246547214027</v>
      </c>
      <c r="W4298" s="99">
        <v>-1.5891566570540585</v>
      </c>
      <c r="X4298" s="99">
        <v>-12.156134895768398</v>
      </c>
      <c r="Y4298" s="99">
        <v>-0.8944934761909209</v>
      </c>
      <c r="Z4298" s="99">
        <v>-1.4982423809970318E-2</v>
      </c>
      <c r="AA4298" s="99">
        <v>-0.90947590000089118</v>
      </c>
      <c r="AB4298" s="99">
        <v>-1.1607380999133794E-2</v>
      </c>
      <c r="AC4298" s="99">
        <v>0</v>
      </c>
      <c r="AD4298" s="99">
        <v>0</v>
      </c>
    </row>
    <row r="4299" spans="4:30" hidden="1" outlineLevel="1" x14ac:dyDescent="0.2">
      <c r="D4299" s="86"/>
      <c r="F4299" s="91" t="s">
        <v>225</v>
      </c>
      <c r="G4299" s="86" t="s">
        <v>685</v>
      </c>
      <c r="H4299" s="92">
        <v>-9.4494467346099835</v>
      </c>
      <c r="I4299" s="99">
        <v>-4.6006278685272299</v>
      </c>
      <c r="J4299" s="99">
        <v>-0.22203231927090031</v>
      </c>
      <c r="K4299" s="99">
        <v>-0.80774272115219925</v>
      </c>
      <c r="L4299" s="99">
        <v>-2.4950412669027283E-2</v>
      </c>
      <c r="M4299" s="99">
        <v>-3.1074419434205238E-3</v>
      </c>
      <c r="N4299" s="99">
        <v>-0.83580057576464706</v>
      </c>
      <c r="O4299" s="99">
        <v>-0.61026225069983242</v>
      </c>
      <c r="P4299" s="99">
        <v>-0.11344704062212468</v>
      </c>
      <c r="Q4299" s="99">
        <v>-6.7502340935414878E-2</v>
      </c>
      <c r="R4299" s="99">
        <v>0</v>
      </c>
      <c r="S4299" s="99">
        <v>-0.79121163225737201</v>
      </c>
      <c r="T4299" s="99">
        <v>-2.1309309941792007E-2</v>
      </c>
      <c r="U4299" s="99">
        <v>-0.3488455701838678</v>
      </c>
      <c r="V4299" s="99">
        <v>-2.430296540627138</v>
      </c>
      <c r="W4299" s="99">
        <v>0</v>
      </c>
      <c r="X4299" s="99">
        <v>-2.8004514207527977</v>
      </c>
      <c r="Y4299" s="99">
        <v>-0.18367105827046085</v>
      </c>
      <c r="Z4299" s="99">
        <v>-3.0618015313520265E-3</v>
      </c>
      <c r="AA4299" s="99">
        <v>-0.18673285980181287</v>
      </c>
      <c r="AB4299" s="99">
        <v>-2.4526768233281379E-3</v>
      </c>
      <c r="AC4299" s="99">
        <v>-8.3396255293040119E-3</v>
      </c>
      <c r="AD4299" s="99">
        <v>-1.7977558825907969E-3</v>
      </c>
    </row>
    <row r="4300" spans="4:30" hidden="1" outlineLevel="1" x14ac:dyDescent="0.2">
      <c r="D4300" s="86"/>
      <c r="F4300" s="91" t="s">
        <v>225</v>
      </c>
      <c r="G4300" s="86" t="s">
        <v>684</v>
      </c>
      <c r="H4300" s="92">
        <v>-6054.2461433353674</v>
      </c>
      <c r="I4300" s="99">
        <v>-4046.3109143818779</v>
      </c>
      <c r="J4300" s="99">
        <v>-190.73253345985478</v>
      </c>
      <c r="K4300" s="99">
        <v>-692.56153488943698</v>
      </c>
      <c r="L4300" s="99">
        <v>-21.403755126009781</v>
      </c>
      <c r="M4300" s="99">
        <v>0</v>
      </c>
      <c r="N4300" s="99">
        <v>-713.96529001544673</v>
      </c>
      <c r="O4300" s="99">
        <v>-519.30010176106418</v>
      </c>
      <c r="P4300" s="99">
        <v>-96.71967889878826</v>
      </c>
      <c r="Q4300" s="99">
        <v>0</v>
      </c>
      <c r="R4300" s="99">
        <v>0</v>
      </c>
      <c r="S4300" s="99">
        <v>-616.01978065985247</v>
      </c>
      <c r="T4300" s="99">
        <v>-18.512728607455866</v>
      </c>
      <c r="U4300" s="99">
        <v>-298.56842098249899</v>
      </c>
      <c r="V4300" s="99">
        <v>0</v>
      </c>
      <c r="W4300" s="99">
        <v>0</v>
      </c>
      <c r="X4300" s="99">
        <v>-317.08114958995486</v>
      </c>
      <c r="Y4300" s="99">
        <v>-156.59284543652416</v>
      </c>
      <c r="Z4300" s="99">
        <v>-2.6125816465650806</v>
      </c>
      <c r="AA4300" s="99">
        <v>-159.20542708308923</v>
      </c>
      <c r="AB4300" s="99">
        <v>-2.1166288921796474</v>
      </c>
      <c r="AC4300" s="99">
        <v>-7.2512765222578786</v>
      </c>
      <c r="AD4300" s="99">
        <v>-1.563142730854675</v>
      </c>
    </row>
    <row r="4301" spans="4:30" hidden="1" outlineLevel="1" x14ac:dyDescent="0.2">
      <c r="D4301" s="86"/>
      <c r="F4301" s="91" t="s">
        <v>225</v>
      </c>
      <c r="G4301" s="86" t="s">
        <v>683</v>
      </c>
      <c r="H4301" s="92">
        <v>-2498.6618481728165</v>
      </c>
      <c r="I4301" s="99">
        <v>-1868.2530909458419</v>
      </c>
      <c r="J4301" s="99">
        <v>-90.069076944264424</v>
      </c>
      <c r="K4301" s="99">
        <v>-271.77594029631916</v>
      </c>
      <c r="L4301" s="99">
        <v>0</v>
      </c>
      <c r="M4301" s="99">
        <v>0</v>
      </c>
      <c r="N4301" s="99">
        <v>-271.77594029631916</v>
      </c>
      <c r="O4301" s="99">
        <v>-173.17668697346693</v>
      </c>
      <c r="P4301" s="99">
        <v>0</v>
      </c>
      <c r="Q4301" s="99">
        <v>0</v>
      </c>
      <c r="R4301" s="99">
        <v>0</v>
      </c>
      <c r="S4301" s="99">
        <v>-173.17668697346693</v>
      </c>
      <c r="T4301" s="99">
        <v>-4.6823343142079148</v>
      </c>
      <c r="U4301" s="99">
        <v>0</v>
      </c>
      <c r="V4301" s="99">
        <v>0</v>
      </c>
      <c r="W4301" s="99">
        <v>0</v>
      </c>
      <c r="X4301" s="99">
        <v>-4.6823343142079148</v>
      </c>
      <c r="Y4301" s="99">
        <v>-63.875198014837054</v>
      </c>
      <c r="Z4301" s="99">
        <v>0</v>
      </c>
      <c r="AA4301" s="99">
        <v>-63.875198014837054</v>
      </c>
      <c r="AB4301" s="99">
        <v>-0.66283498458841605</v>
      </c>
      <c r="AC4301" s="99">
        <v>-22.505797092102071</v>
      </c>
      <c r="AD4301" s="99">
        <v>-3.6608886071883298</v>
      </c>
    </row>
    <row r="4302" spans="4:30" hidden="1" outlineLevel="1" x14ac:dyDescent="0.2">
      <c r="D4302" s="86"/>
      <c r="F4302" s="91" t="s">
        <v>225</v>
      </c>
      <c r="G4302" s="86" t="s">
        <v>682</v>
      </c>
      <c r="H4302" s="92">
        <v>-3095.2415542042586</v>
      </c>
      <c r="I4302" s="99">
        <v>-1161.4184773383813</v>
      </c>
      <c r="J4302" s="99">
        <v>-75.26742217932356</v>
      </c>
      <c r="K4302" s="99">
        <v>-252.5303606810144</v>
      </c>
      <c r="L4302" s="99">
        <v>-8.0259881653040424</v>
      </c>
      <c r="M4302" s="99">
        <v>-0.73990228335418107</v>
      </c>
      <c r="N4302" s="99">
        <v>-261.29625112967261</v>
      </c>
      <c r="O4302" s="99">
        <v>-230.23545345436267</v>
      </c>
      <c r="P4302" s="99">
        <v>-42.68122295678328</v>
      </c>
      <c r="Q4302" s="99">
        <v>-19.393255246100424</v>
      </c>
      <c r="R4302" s="99">
        <v>-0.89856976854239934</v>
      </c>
      <c r="S4302" s="99">
        <v>-293.20850142578877</v>
      </c>
      <c r="T4302" s="99">
        <v>-8.8230588716823153</v>
      </c>
      <c r="U4302" s="99">
        <v>-154.91969614212229</v>
      </c>
      <c r="V4302" s="99">
        <v>-879.56971531142517</v>
      </c>
      <c r="W4302" s="99">
        <v>-166.87496102710548</v>
      </c>
      <c r="X4302" s="99">
        <v>-1210.1874313523351</v>
      </c>
      <c r="Y4302" s="99">
        <v>-62.377724436174951</v>
      </c>
      <c r="Z4302" s="99">
        <v>-1.0154099140921176</v>
      </c>
      <c r="AA4302" s="99">
        <v>-63.393134350267069</v>
      </c>
      <c r="AB4302" s="99">
        <v>-1.1326080792050228</v>
      </c>
      <c r="AC4302" s="99">
        <v>-24.49113305855683</v>
      </c>
      <c r="AD4302" s="99">
        <v>-4.8465952907277323</v>
      </c>
    </row>
    <row r="4303" spans="4:30" hidden="1" outlineLevel="1" x14ac:dyDescent="0.2">
      <c r="D4303" s="86"/>
      <c r="F4303" s="91" t="s">
        <v>225</v>
      </c>
      <c r="G4303" s="86" t="s">
        <v>681</v>
      </c>
      <c r="H4303" s="92">
        <v>-2332.9929810325475</v>
      </c>
      <c r="I4303" s="99">
        <v>-1666.9258000460063</v>
      </c>
      <c r="J4303" s="99">
        <v>-285.26589319043694</v>
      </c>
      <c r="K4303" s="99">
        <v>-82.141202363187944</v>
      </c>
      <c r="L4303" s="99">
        <v>-13.730963007202837</v>
      </c>
      <c r="M4303" s="99">
        <v>-2.1694263085823424</v>
      </c>
      <c r="N4303" s="99">
        <v>-98.04159167897312</v>
      </c>
      <c r="O4303" s="99">
        <v>-15.327740305989353</v>
      </c>
      <c r="P4303" s="99">
        <v>-3.9365883184330817</v>
      </c>
      <c r="Q4303" s="99">
        <v>-7.5294648390989538</v>
      </c>
      <c r="R4303" s="99">
        <v>-1.3141526560591426</v>
      </c>
      <c r="S4303" s="99">
        <v>-28.107946119580532</v>
      </c>
      <c r="T4303" s="99">
        <v>-0.10660063119270387</v>
      </c>
      <c r="U4303" s="99">
        <v>-2.3435729171435726</v>
      </c>
      <c r="V4303" s="99">
        <v>-11.078692783090982</v>
      </c>
      <c r="W4303" s="99">
        <v>-1.9719631595405331</v>
      </c>
      <c r="X4303" s="99">
        <v>-15.500829490967792</v>
      </c>
      <c r="Y4303" s="99">
        <v>-4.195233877454398</v>
      </c>
      <c r="Z4303" s="99">
        <v>-6.6464033767954678E-2</v>
      </c>
      <c r="AA4303" s="99">
        <v>-4.2616979112223525</v>
      </c>
      <c r="AB4303" s="99">
        <v>-0.11954292779873794</v>
      </c>
      <c r="AC4303" s="99">
        <v>-183.98040838418288</v>
      </c>
      <c r="AD4303" s="99">
        <v>-50.789271283378966</v>
      </c>
    </row>
    <row r="4304" spans="4:30" collapsed="1" x14ac:dyDescent="0.2">
      <c r="D4304" s="86" t="s">
        <v>421</v>
      </c>
      <c r="E4304" s="102">
        <v>-25791.151547699999</v>
      </c>
      <c r="F4304" s="104" t="s">
        <v>225</v>
      </c>
      <c r="G4304" s="86" t="s">
        <v>679</v>
      </c>
      <c r="H4304" s="92">
        <v>-25791.151547700007</v>
      </c>
      <c r="I4304" s="99">
        <v>-14560.263834714926</v>
      </c>
      <c r="J4304" s="99">
        <v>-928.90220426839153</v>
      </c>
      <c r="K4304" s="99">
        <v>-2352.3459497093154</v>
      </c>
      <c r="L4304" s="99">
        <v>-76.31553804651324</v>
      </c>
      <c r="M4304" s="99">
        <v>-6.0192502954393978</v>
      </c>
      <c r="N4304" s="99">
        <v>-2434.6807380512678</v>
      </c>
      <c r="O4304" s="99">
        <v>-1738.7361452423825</v>
      </c>
      <c r="P4304" s="99">
        <v>-292.53025013832854</v>
      </c>
      <c r="Q4304" s="99">
        <v>-94.356388079477455</v>
      </c>
      <c r="R4304" s="99">
        <v>-5.2421035915277789</v>
      </c>
      <c r="S4304" s="99">
        <v>-2130.8648870517159</v>
      </c>
      <c r="T4304" s="99">
        <v>-60.095081529868878</v>
      </c>
      <c r="U4304" s="99">
        <v>-913.56197350286561</v>
      </c>
      <c r="V4304" s="99">
        <v>-3310.35245559542</v>
      </c>
      <c r="W4304" s="99">
        <v>-605.36649907693732</v>
      </c>
      <c r="X4304" s="99">
        <v>-4889.3760097050917</v>
      </c>
      <c r="Y4304" s="99">
        <v>-532.92978328910556</v>
      </c>
      <c r="Z4304" s="99">
        <v>-7.8129840765532101</v>
      </c>
      <c r="AA4304" s="99">
        <v>-540.74276736565878</v>
      </c>
      <c r="AB4304" s="99">
        <v>-7.2224561922888562</v>
      </c>
      <c r="AC4304" s="99">
        <v>-238.23695468262895</v>
      </c>
      <c r="AD4304" s="99">
        <v>-60.86169566803229</v>
      </c>
    </row>
    <row r="4305" spans="4:30" hidden="1" outlineLevel="1" x14ac:dyDescent="0.2">
      <c r="D4305" s="86"/>
      <c r="F4305" s="91" t="s">
        <v>224</v>
      </c>
      <c r="G4305" s="86" t="s">
        <v>687</v>
      </c>
      <c r="H4305" s="92">
        <v>-942303.00000000023</v>
      </c>
      <c r="I4305" s="99">
        <v>-464162.42965650861</v>
      </c>
      <c r="J4305" s="99">
        <v>-22945.207454245323</v>
      </c>
      <c r="K4305" s="99">
        <v>-84046.979897043158</v>
      </c>
      <c r="L4305" s="99">
        <v>-2645.5005269515436</v>
      </c>
      <c r="M4305" s="99">
        <v>-248.08657425922672</v>
      </c>
      <c r="N4305" s="99">
        <v>-86940.566998253926</v>
      </c>
      <c r="O4305" s="99">
        <v>-63888.779134072858</v>
      </c>
      <c r="P4305" s="99">
        <v>-11904.340885057025</v>
      </c>
      <c r="Q4305" s="99">
        <v>-5379.3499871242739</v>
      </c>
      <c r="R4305" s="99">
        <v>-241.90335583528309</v>
      </c>
      <c r="S4305" s="99">
        <v>-81414.373362089435</v>
      </c>
      <c r="T4305" s="99">
        <v>-2231.7986959600335</v>
      </c>
      <c r="U4305" s="99">
        <v>-36523.00540141105</v>
      </c>
      <c r="V4305" s="99">
        <v>-193025.10978608433</v>
      </c>
      <c r="W4305" s="99">
        <v>-34857.135578252513</v>
      </c>
      <c r="X4305" s="99">
        <v>-266637.04946170794</v>
      </c>
      <c r="Y4305" s="99">
        <v>-19620.142693325841</v>
      </c>
      <c r="Z4305" s="99">
        <v>-328.62989039928783</v>
      </c>
      <c r="AA4305" s="99">
        <v>-19948.772583725127</v>
      </c>
      <c r="AB4305" s="99">
        <v>-254.60048346981526</v>
      </c>
      <c r="AC4305" s="99">
        <v>0</v>
      </c>
      <c r="AD4305" s="99">
        <v>0</v>
      </c>
    </row>
    <row r="4306" spans="4:30" hidden="1" outlineLevel="1" x14ac:dyDescent="0.2">
      <c r="D4306" s="86"/>
      <c r="F4306" s="91" t="s">
        <v>224</v>
      </c>
      <c r="G4306" s="86" t="s">
        <v>686</v>
      </c>
      <c r="H4306" s="92">
        <v>0</v>
      </c>
      <c r="I4306" s="99">
        <v>0</v>
      </c>
      <c r="J4306" s="99">
        <v>0</v>
      </c>
      <c r="K4306" s="99">
        <v>0</v>
      </c>
      <c r="L4306" s="99">
        <v>0</v>
      </c>
      <c r="M4306" s="99">
        <v>0</v>
      </c>
      <c r="N4306" s="99">
        <v>0</v>
      </c>
      <c r="O4306" s="99">
        <v>0</v>
      </c>
      <c r="P4306" s="99">
        <v>0</v>
      </c>
      <c r="Q4306" s="99">
        <v>0</v>
      </c>
      <c r="R4306" s="99">
        <v>0</v>
      </c>
      <c r="S4306" s="99">
        <v>0</v>
      </c>
      <c r="T4306" s="99">
        <v>0</v>
      </c>
      <c r="U4306" s="99">
        <v>0</v>
      </c>
      <c r="V4306" s="99">
        <v>0</v>
      </c>
      <c r="W4306" s="99">
        <v>0</v>
      </c>
      <c r="X4306" s="99">
        <v>0</v>
      </c>
      <c r="Y4306" s="99">
        <v>0</v>
      </c>
      <c r="Z4306" s="99">
        <v>0</v>
      </c>
      <c r="AA4306" s="99">
        <v>0</v>
      </c>
      <c r="AB4306" s="99">
        <v>0</v>
      </c>
      <c r="AC4306" s="99">
        <v>0</v>
      </c>
      <c r="AD4306" s="99">
        <v>0</v>
      </c>
    </row>
    <row r="4307" spans="4:30" hidden="1" outlineLevel="1" x14ac:dyDescent="0.2">
      <c r="D4307" s="86"/>
      <c r="F4307" s="91" t="s">
        <v>224</v>
      </c>
      <c r="G4307" s="86" t="s">
        <v>685</v>
      </c>
      <c r="H4307" s="92">
        <v>0</v>
      </c>
      <c r="I4307" s="99">
        <v>0</v>
      </c>
      <c r="J4307" s="99">
        <v>0</v>
      </c>
      <c r="K4307" s="99">
        <v>0</v>
      </c>
      <c r="L4307" s="99">
        <v>0</v>
      </c>
      <c r="M4307" s="99">
        <v>0</v>
      </c>
      <c r="N4307" s="99">
        <v>0</v>
      </c>
      <c r="O4307" s="99">
        <v>0</v>
      </c>
      <c r="P4307" s="99">
        <v>0</v>
      </c>
      <c r="Q4307" s="99">
        <v>0</v>
      </c>
      <c r="R4307" s="99">
        <v>0</v>
      </c>
      <c r="S4307" s="99">
        <v>0</v>
      </c>
      <c r="T4307" s="99">
        <v>0</v>
      </c>
      <c r="U4307" s="99">
        <v>0</v>
      </c>
      <c r="V4307" s="99">
        <v>0</v>
      </c>
      <c r="W4307" s="99">
        <v>0</v>
      </c>
      <c r="X4307" s="99">
        <v>0</v>
      </c>
      <c r="Y4307" s="99">
        <v>0</v>
      </c>
      <c r="Z4307" s="99">
        <v>0</v>
      </c>
      <c r="AA4307" s="99">
        <v>0</v>
      </c>
      <c r="AB4307" s="99">
        <v>0</v>
      </c>
      <c r="AC4307" s="99">
        <v>0</v>
      </c>
      <c r="AD4307" s="99">
        <v>0</v>
      </c>
    </row>
    <row r="4308" spans="4:30" hidden="1" outlineLevel="1" x14ac:dyDescent="0.2">
      <c r="D4308" s="86"/>
      <c r="F4308" s="91" t="s">
        <v>224</v>
      </c>
      <c r="G4308" s="86" t="s">
        <v>684</v>
      </c>
      <c r="H4308" s="92">
        <v>0</v>
      </c>
      <c r="I4308" s="99">
        <v>0</v>
      </c>
      <c r="J4308" s="99">
        <v>0</v>
      </c>
      <c r="K4308" s="99">
        <v>0</v>
      </c>
      <c r="L4308" s="99">
        <v>0</v>
      </c>
      <c r="M4308" s="99">
        <v>0</v>
      </c>
      <c r="N4308" s="99">
        <v>0</v>
      </c>
      <c r="O4308" s="99">
        <v>0</v>
      </c>
      <c r="P4308" s="99">
        <v>0</v>
      </c>
      <c r="Q4308" s="99">
        <v>0</v>
      </c>
      <c r="R4308" s="99">
        <v>0</v>
      </c>
      <c r="S4308" s="99">
        <v>0</v>
      </c>
      <c r="T4308" s="99">
        <v>0</v>
      </c>
      <c r="U4308" s="99">
        <v>0</v>
      </c>
      <c r="V4308" s="99">
        <v>0</v>
      </c>
      <c r="W4308" s="99">
        <v>0</v>
      </c>
      <c r="X4308" s="99">
        <v>0</v>
      </c>
      <c r="Y4308" s="99">
        <v>0</v>
      </c>
      <c r="Z4308" s="99">
        <v>0</v>
      </c>
      <c r="AA4308" s="99">
        <v>0</v>
      </c>
      <c r="AB4308" s="99">
        <v>0</v>
      </c>
      <c r="AC4308" s="99">
        <v>0</v>
      </c>
      <c r="AD4308" s="99">
        <v>0</v>
      </c>
    </row>
    <row r="4309" spans="4:30" hidden="1" outlineLevel="1" x14ac:dyDescent="0.2">
      <c r="D4309" s="86"/>
      <c r="F4309" s="91" t="s">
        <v>224</v>
      </c>
      <c r="G4309" s="86" t="s">
        <v>683</v>
      </c>
      <c r="H4309" s="92">
        <v>0</v>
      </c>
      <c r="I4309" s="99">
        <v>0</v>
      </c>
      <c r="J4309" s="99">
        <v>0</v>
      </c>
      <c r="K4309" s="99">
        <v>0</v>
      </c>
      <c r="L4309" s="99">
        <v>0</v>
      </c>
      <c r="M4309" s="99">
        <v>0</v>
      </c>
      <c r="N4309" s="99">
        <v>0</v>
      </c>
      <c r="O4309" s="99">
        <v>0</v>
      </c>
      <c r="P4309" s="99">
        <v>0</v>
      </c>
      <c r="Q4309" s="99">
        <v>0</v>
      </c>
      <c r="R4309" s="99">
        <v>0</v>
      </c>
      <c r="S4309" s="99">
        <v>0</v>
      </c>
      <c r="T4309" s="99">
        <v>0</v>
      </c>
      <c r="U4309" s="99">
        <v>0</v>
      </c>
      <c r="V4309" s="99">
        <v>0</v>
      </c>
      <c r="W4309" s="99">
        <v>0</v>
      </c>
      <c r="X4309" s="99">
        <v>0</v>
      </c>
      <c r="Y4309" s="99">
        <v>0</v>
      </c>
      <c r="Z4309" s="99">
        <v>0</v>
      </c>
      <c r="AA4309" s="99">
        <v>0</v>
      </c>
      <c r="AB4309" s="99">
        <v>0</v>
      </c>
      <c r="AC4309" s="99">
        <v>0</v>
      </c>
      <c r="AD4309" s="99">
        <v>0</v>
      </c>
    </row>
    <row r="4310" spans="4:30" hidden="1" outlineLevel="1" x14ac:dyDescent="0.2">
      <c r="D4310" s="86"/>
      <c r="F4310" s="91" t="s">
        <v>224</v>
      </c>
      <c r="G4310" s="86" t="s">
        <v>682</v>
      </c>
      <c r="H4310" s="92">
        <v>0</v>
      </c>
      <c r="I4310" s="99">
        <v>0</v>
      </c>
      <c r="J4310" s="99">
        <v>0</v>
      </c>
      <c r="K4310" s="99">
        <v>0</v>
      </c>
      <c r="L4310" s="99">
        <v>0</v>
      </c>
      <c r="M4310" s="99">
        <v>0</v>
      </c>
      <c r="N4310" s="99">
        <v>0</v>
      </c>
      <c r="O4310" s="99">
        <v>0</v>
      </c>
      <c r="P4310" s="99">
        <v>0</v>
      </c>
      <c r="Q4310" s="99">
        <v>0</v>
      </c>
      <c r="R4310" s="99">
        <v>0</v>
      </c>
      <c r="S4310" s="99">
        <v>0</v>
      </c>
      <c r="T4310" s="99">
        <v>0</v>
      </c>
      <c r="U4310" s="99">
        <v>0</v>
      </c>
      <c r="V4310" s="99">
        <v>0</v>
      </c>
      <c r="W4310" s="99">
        <v>0</v>
      </c>
      <c r="X4310" s="99">
        <v>0</v>
      </c>
      <c r="Y4310" s="99">
        <v>0</v>
      </c>
      <c r="Z4310" s="99">
        <v>0</v>
      </c>
      <c r="AA4310" s="99">
        <v>0</v>
      </c>
      <c r="AB4310" s="99">
        <v>0</v>
      </c>
      <c r="AC4310" s="99">
        <v>0</v>
      </c>
      <c r="AD4310" s="99">
        <v>0</v>
      </c>
    </row>
    <row r="4311" spans="4:30" hidden="1" outlineLevel="1" x14ac:dyDescent="0.2">
      <c r="D4311" s="86"/>
      <c r="F4311" s="91" t="s">
        <v>224</v>
      </c>
      <c r="G4311" s="86" t="s">
        <v>681</v>
      </c>
      <c r="H4311" s="92">
        <v>0</v>
      </c>
      <c r="I4311" s="99">
        <v>0</v>
      </c>
      <c r="J4311" s="99">
        <v>0</v>
      </c>
      <c r="K4311" s="99">
        <v>0</v>
      </c>
      <c r="L4311" s="99">
        <v>0</v>
      </c>
      <c r="M4311" s="99">
        <v>0</v>
      </c>
      <c r="N4311" s="99">
        <v>0</v>
      </c>
      <c r="O4311" s="99">
        <v>0</v>
      </c>
      <c r="P4311" s="99">
        <v>0</v>
      </c>
      <c r="Q4311" s="99">
        <v>0</v>
      </c>
      <c r="R4311" s="99">
        <v>0</v>
      </c>
      <c r="S4311" s="99">
        <v>0</v>
      </c>
      <c r="T4311" s="99">
        <v>0</v>
      </c>
      <c r="U4311" s="99">
        <v>0</v>
      </c>
      <c r="V4311" s="99">
        <v>0</v>
      </c>
      <c r="W4311" s="99">
        <v>0</v>
      </c>
      <c r="X4311" s="99">
        <v>0</v>
      </c>
      <c r="Y4311" s="99">
        <v>0</v>
      </c>
      <c r="Z4311" s="99">
        <v>0</v>
      </c>
      <c r="AA4311" s="99">
        <v>0</v>
      </c>
      <c r="AB4311" s="99">
        <v>0</v>
      </c>
      <c r="AC4311" s="99">
        <v>0</v>
      </c>
      <c r="AD4311" s="99">
        <v>0</v>
      </c>
    </row>
    <row r="4312" spans="4:30" collapsed="1" x14ac:dyDescent="0.2">
      <c r="D4312" s="84" t="s">
        <v>420</v>
      </c>
      <c r="E4312" s="102">
        <v>-942303</v>
      </c>
      <c r="F4312" s="104" t="s">
        <v>224</v>
      </c>
      <c r="G4312" s="86" t="s">
        <v>679</v>
      </c>
      <c r="H4312" s="92">
        <v>-942303.00000000023</v>
      </c>
      <c r="I4312" s="99">
        <v>-464162.42965650861</v>
      </c>
      <c r="J4312" s="99">
        <v>-22945.207454245323</v>
      </c>
      <c r="K4312" s="99">
        <v>-84046.979897043158</v>
      </c>
      <c r="L4312" s="99">
        <v>-2645.5005269515436</v>
      </c>
      <c r="M4312" s="99">
        <v>-248.08657425922672</v>
      </c>
      <c r="N4312" s="99">
        <v>-86940.566998253926</v>
      </c>
      <c r="O4312" s="99">
        <v>-63888.779134072858</v>
      </c>
      <c r="P4312" s="99">
        <v>-11904.340885057025</v>
      </c>
      <c r="Q4312" s="99">
        <v>-5379.3499871242739</v>
      </c>
      <c r="R4312" s="99">
        <v>-241.90335583528309</v>
      </c>
      <c r="S4312" s="99">
        <v>-81414.373362089435</v>
      </c>
      <c r="T4312" s="99">
        <v>-2231.7986959600335</v>
      </c>
      <c r="U4312" s="99">
        <v>-36523.00540141105</v>
      </c>
      <c r="V4312" s="99">
        <v>-193025.10978608433</v>
      </c>
      <c r="W4312" s="99">
        <v>-34857.135578252513</v>
      </c>
      <c r="X4312" s="99">
        <v>-266637.04946170794</v>
      </c>
      <c r="Y4312" s="99">
        <v>-19620.142693325841</v>
      </c>
      <c r="Z4312" s="99">
        <v>-328.62989039928783</v>
      </c>
      <c r="AA4312" s="99">
        <v>-19948.772583725127</v>
      </c>
      <c r="AB4312" s="99">
        <v>-254.60048346981526</v>
      </c>
      <c r="AC4312" s="99">
        <v>0</v>
      </c>
      <c r="AD4312" s="99">
        <v>0</v>
      </c>
    </row>
    <row r="4313" spans="4:30" hidden="1" outlineLevel="1" x14ac:dyDescent="0.2">
      <c r="D4313" s="86"/>
      <c r="F4313" s="91" t="s">
        <v>224</v>
      </c>
      <c r="G4313" s="86" t="s">
        <v>687</v>
      </c>
      <c r="H4313" s="92">
        <v>1336.0000000000005</v>
      </c>
      <c r="I4313" s="99">
        <v>658.09087525041889</v>
      </c>
      <c r="J4313" s="99">
        <v>32.531783469724445</v>
      </c>
      <c r="K4313" s="99">
        <v>119.16205842754364</v>
      </c>
      <c r="L4313" s="99">
        <v>3.7507985265962884</v>
      </c>
      <c r="M4313" s="99">
        <v>0.35173788389756466</v>
      </c>
      <c r="N4313" s="99">
        <v>123.2645948380375</v>
      </c>
      <c r="O4313" s="99">
        <v>90.581701345661997</v>
      </c>
      <c r="P4313" s="99">
        <v>16.878009963288012</v>
      </c>
      <c r="Q4313" s="99">
        <v>7.6268584338562331</v>
      </c>
      <c r="R4313" s="99">
        <v>0.34297129839970608</v>
      </c>
      <c r="S4313" s="99">
        <v>115.42954104120594</v>
      </c>
      <c r="T4313" s="99">
        <v>3.1642508384273471</v>
      </c>
      <c r="U4313" s="99">
        <v>51.782425839974152</v>
      </c>
      <c r="V4313" s="99">
        <v>273.67157556986308</v>
      </c>
      <c r="W4313" s="99">
        <v>49.420550642994193</v>
      </c>
      <c r="X4313" s="99">
        <v>378.0388028912588</v>
      </c>
      <c r="Y4313" s="99">
        <v>27.817496748162029</v>
      </c>
      <c r="Z4313" s="99">
        <v>0.46593243741498069</v>
      </c>
      <c r="AA4313" s="99">
        <v>28.28342918557701</v>
      </c>
      <c r="AB4313" s="99">
        <v>0.36097332377767366</v>
      </c>
      <c r="AC4313" s="99">
        <v>0</v>
      </c>
      <c r="AD4313" s="99">
        <v>0</v>
      </c>
    </row>
    <row r="4314" spans="4:30" hidden="1" outlineLevel="1" x14ac:dyDescent="0.2">
      <c r="D4314" s="86"/>
      <c r="F4314" s="91" t="s">
        <v>224</v>
      </c>
      <c r="G4314" s="86" t="s">
        <v>686</v>
      </c>
      <c r="H4314" s="92">
        <v>0</v>
      </c>
      <c r="I4314" s="99">
        <v>0</v>
      </c>
      <c r="J4314" s="99">
        <v>0</v>
      </c>
      <c r="K4314" s="99">
        <v>0</v>
      </c>
      <c r="L4314" s="99">
        <v>0</v>
      </c>
      <c r="M4314" s="99">
        <v>0</v>
      </c>
      <c r="N4314" s="99">
        <v>0</v>
      </c>
      <c r="O4314" s="99">
        <v>0</v>
      </c>
      <c r="P4314" s="99">
        <v>0</v>
      </c>
      <c r="Q4314" s="99">
        <v>0</v>
      </c>
      <c r="R4314" s="99">
        <v>0</v>
      </c>
      <c r="S4314" s="99">
        <v>0</v>
      </c>
      <c r="T4314" s="99">
        <v>0</v>
      </c>
      <c r="U4314" s="99">
        <v>0</v>
      </c>
      <c r="V4314" s="99">
        <v>0</v>
      </c>
      <c r="W4314" s="99">
        <v>0</v>
      </c>
      <c r="X4314" s="99">
        <v>0</v>
      </c>
      <c r="Y4314" s="99">
        <v>0</v>
      </c>
      <c r="Z4314" s="99">
        <v>0</v>
      </c>
      <c r="AA4314" s="99">
        <v>0</v>
      </c>
      <c r="AB4314" s="99">
        <v>0</v>
      </c>
      <c r="AC4314" s="99">
        <v>0</v>
      </c>
      <c r="AD4314" s="99">
        <v>0</v>
      </c>
    </row>
    <row r="4315" spans="4:30" hidden="1" outlineLevel="1" x14ac:dyDescent="0.2">
      <c r="D4315" s="86"/>
      <c r="F4315" s="91" t="s">
        <v>224</v>
      </c>
      <c r="G4315" s="86" t="s">
        <v>685</v>
      </c>
      <c r="H4315" s="92">
        <v>0</v>
      </c>
      <c r="I4315" s="99">
        <v>0</v>
      </c>
      <c r="J4315" s="99">
        <v>0</v>
      </c>
      <c r="K4315" s="99">
        <v>0</v>
      </c>
      <c r="L4315" s="99">
        <v>0</v>
      </c>
      <c r="M4315" s="99">
        <v>0</v>
      </c>
      <c r="N4315" s="99">
        <v>0</v>
      </c>
      <c r="O4315" s="99">
        <v>0</v>
      </c>
      <c r="P4315" s="99">
        <v>0</v>
      </c>
      <c r="Q4315" s="99">
        <v>0</v>
      </c>
      <c r="R4315" s="99">
        <v>0</v>
      </c>
      <c r="S4315" s="99">
        <v>0</v>
      </c>
      <c r="T4315" s="99">
        <v>0</v>
      </c>
      <c r="U4315" s="99">
        <v>0</v>
      </c>
      <c r="V4315" s="99">
        <v>0</v>
      </c>
      <c r="W4315" s="99">
        <v>0</v>
      </c>
      <c r="X4315" s="99">
        <v>0</v>
      </c>
      <c r="Y4315" s="99">
        <v>0</v>
      </c>
      <c r="Z4315" s="99">
        <v>0</v>
      </c>
      <c r="AA4315" s="99">
        <v>0</v>
      </c>
      <c r="AB4315" s="99">
        <v>0</v>
      </c>
      <c r="AC4315" s="99">
        <v>0</v>
      </c>
      <c r="AD4315" s="99">
        <v>0</v>
      </c>
    </row>
    <row r="4316" spans="4:30" hidden="1" outlineLevel="1" x14ac:dyDescent="0.2">
      <c r="D4316" s="86"/>
      <c r="F4316" s="91" t="s">
        <v>224</v>
      </c>
      <c r="G4316" s="86" t="s">
        <v>684</v>
      </c>
      <c r="H4316" s="92">
        <v>0</v>
      </c>
      <c r="I4316" s="99">
        <v>0</v>
      </c>
      <c r="J4316" s="99">
        <v>0</v>
      </c>
      <c r="K4316" s="99">
        <v>0</v>
      </c>
      <c r="L4316" s="99">
        <v>0</v>
      </c>
      <c r="M4316" s="99">
        <v>0</v>
      </c>
      <c r="N4316" s="99">
        <v>0</v>
      </c>
      <c r="O4316" s="99">
        <v>0</v>
      </c>
      <c r="P4316" s="99">
        <v>0</v>
      </c>
      <c r="Q4316" s="99">
        <v>0</v>
      </c>
      <c r="R4316" s="99">
        <v>0</v>
      </c>
      <c r="S4316" s="99">
        <v>0</v>
      </c>
      <c r="T4316" s="99">
        <v>0</v>
      </c>
      <c r="U4316" s="99">
        <v>0</v>
      </c>
      <c r="V4316" s="99">
        <v>0</v>
      </c>
      <c r="W4316" s="99">
        <v>0</v>
      </c>
      <c r="X4316" s="99">
        <v>0</v>
      </c>
      <c r="Y4316" s="99">
        <v>0</v>
      </c>
      <c r="Z4316" s="99">
        <v>0</v>
      </c>
      <c r="AA4316" s="99">
        <v>0</v>
      </c>
      <c r="AB4316" s="99">
        <v>0</v>
      </c>
      <c r="AC4316" s="99">
        <v>0</v>
      </c>
      <c r="AD4316" s="99">
        <v>0</v>
      </c>
    </row>
    <row r="4317" spans="4:30" hidden="1" outlineLevel="1" x14ac:dyDescent="0.2">
      <c r="D4317" s="86"/>
      <c r="F4317" s="91" t="s">
        <v>224</v>
      </c>
      <c r="G4317" s="86" t="s">
        <v>683</v>
      </c>
      <c r="H4317" s="92">
        <v>0</v>
      </c>
      <c r="I4317" s="99">
        <v>0</v>
      </c>
      <c r="J4317" s="99">
        <v>0</v>
      </c>
      <c r="K4317" s="99">
        <v>0</v>
      </c>
      <c r="L4317" s="99">
        <v>0</v>
      </c>
      <c r="M4317" s="99">
        <v>0</v>
      </c>
      <c r="N4317" s="99">
        <v>0</v>
      </c>
      <c r="O4317" s="99">
        <v>0</v>
      </c>
      <c r="P4317" s="99">
        <v>0</v>
      </c>
      <c r="Q4317" s="99">
        <v>0</v>
      </c>
      <c r="R4317" s="99">
        <v>0</v>
      </c>
      <c r="S4317" s="99">
        <v>0</v>
      </c>
      <c r="T4317" s="99">
        <v>0</v>
      </c>
      <c r="U4317" s="99">
        <v>0</v>
      </c>
      <c r="V4317" s="99">
        <v>0</v>
      </c>
      <c r="W4317" s="99">
        <v>0</v>
      </c>
      <c r="X4317" s="99">
        <v>0</v>
      </c>
      <c r="Y4317" s="99">
        <v>0</v>
      </c>
      <c r="Z4317" s="99">
        <v>0</v>
      </c>
      <c r="AA4317" s="99">
        <v>0</v>
      </c>
      <c r="AB4317" s="99">
        <v>0</v>
      </c>
      <c r="AC4317" s="99">
        <v>0</v>
      </c>
      <c r="AD4317" s="99">
        <v>0</v>
      </c>
    </row>
    <row r="4318" spans="4:30" hidden="1" outlineLevel="1" x14ac:dyDescent="0.2">
      <c r="D4318" s="86"/>
      <c r="F4318" s="91" t="s">
        <v>224</v>
      </c>
      <c r="G4318" s="86" t="s">
        <v>682</v>
      </c>
      <c r="H4318" s="92">
        <v>0</v>
      </c>
      <c r="I4318" s="99">
        <v>0</v>
      </c>
      <c r="J4318" s="99">
        <v>0</v>
      </c>
      <c r="K4318" s="99">
        <v>0</v>
      </c>
      <c r="L4318" s="99">
        <v>0</v>
      </c>
      <c r="M4318" s="99">
        <v>0</v>
      </c>
      <c r="N4318" s="99">
        <v>0</v>
      </c>
      <c r="O4318" s="99">
        <v>0</v>
      </c>
      <c r="P4318" s="99">
        <v>0</v>
      </c>
      <c r="Q4318" s="99">
        <v>0</v>
      </c>
      <c r="R4318" s="99">
        <v>0</v>
      </c>
      <c r="S4318" s="99">
        <v>0</v>
      </c>
      <c r="T4318" s="99">
        <v>0</v>
      </c>
      <c r="U4318" s="99">
        <v>0</v>
      </c>
      <c r="V4318" s="99">
        <v>0</v>
      </c>
      <c r="W4318" s="99">
        <v>0</v>
      </c>
      <c r="X4318" s="99">
        <v>0</v>
      </c>
      <c r="Y4318" s="99">
        <v>0</v>
      </c>
      <c r="Z4318" s="99">
        <v>0</v>
      </c>
      <c r="AA4318" s="99">
        <v>0</v>
      </c>
      <c r="AB4318" s="99">
        <v>0</v>
      </c>
      <c r="AC4318" s="99">
        <v>0</v>
      </c>
      <c r="AD4318" s="99">
        <v>0</v>
      </c>
    </row>
    <row r="4319" spans="4:30" hidden="1" outlineLevel="1" x14ac:dyDescent="0.2">
      <c r="D4319" s="86"/>
      <c r="F4319" s="91" t="s">
        <v>224</v>
      </c>
      <c r="G4319" s="86" t="s">
        <v>681</v>
      </c>
      <c r="H4319" s="92">
        <v>0</v>
      </c>
      <c r="I4319" s="99">
        <v>0</v>
      </c>
      <c r="J4319" s="99">
        <v>0</v>
      </c>
      <c r="K4319" s="99">
        <v>0</v>
      </c>
      <c r="L4319" s="99">
        <v>0</v>
      </c>
      <c r="M4319" s="99">
        <v>0</v>
      </c>
      <c r="N4319" s="99">
        <v>0</v>
      </c>
      <c r="O4319" s="99">
        <v>0</v>
      </c>
      <c r="P4319" s="99">
        <v>0</v>
      </c>
      <c r="Q4319" s="99">
        <v>0</v>
      </c>
      <c r="R4319" s="99">
        <v>0</v>
      </c>
      <c r="S4319" s="99">
        <v>0</v>
      </c>
      <c r="T4319" s="99">
        <v>0</v>
      </c>
      <c r="U4319" s="99">
        <v>0</v>
      </c>
      <c r="V4319" s="99">
        <v>0</v>
      </c>
      <c r="W4319" s="99">
        <v>0</v>
      </c>
      <c r="X4319" s="99">
        <v>0</v>
      </c>
      <c r="Y4319" s="99">
        <v>0</v>
      </c>
      <c r="Z4319" s="99">
        <v>0</v>
      </c>
      <c r="AA4319" s="99">
        <v>0</v>
      </c>
      <c r="AB4319" s="99">
        <v>0</v>
      </c>
      <c r="AC4319" s="99">
        <v>0</v>
      </c>
      <c r="AD4319" s="99">
        <v>0</v>
      </c>
    </row>
    <row r="4320" spans="4:30" collapsed="1" x14ac:dyDescent="0.2">
      <c r="D4320" s="86" t="s">
        <v>419</v>
      </c>
      <c r="E4320" s="104">
        <v>1336</v>
      </c>
      <c r="F4320" s="102" t="s">
        <v>224</v>
      </c>
      <c r="G4320" s="86" t="s">
        <v>679</v>
      </c>
      <c r="H4320" s="92">
        <v>1336.0000000000005</v>
      </c>
      <c r="I4320" s="99">
        <v>658.09087525041889</v>
      </c>
      <c r="J4320" s="99">
        <v>32.531783469724445</v>
      </c>
      <c r="K4320" s="99">
        <v>119.16205842754364</v>
      </c>
      <c r="L4320" s="99">
        <v>3.7507985265962884</v>
      </c>
      <c r="M4320" s="99">
        <v>0.35173788389756466</v>
      </c>
      <c r="N4320" s="99">
        <v>123.2645948380375</v>
      </c>
      <c r="O4320" s="99">
        <v>90.581701345661997</v>
      </c>
      <c r="P4320" s="99">
        <v>16.878009963288012</v>
      </c>
      <c r="Q4320" s="99">
        <v>7.6268584338562331</v>
      </c>
      <c r="R4320" s="99">
        <v>0.34297129839970608</v>
      </c>
      <c r="S4320" s="99">
        <v>115.42954104120594</v>
      </c>
      <c r="T4320" s="99">
        <v>3.1642508384273471</v>
      </c>
      <c r="U4320" s="99">
        <v>51.782425839974152</v>
      </c>
      <c r="V4320" s="99">
        <v>273.67157556986308</v>
      </c>
      <c r="W4320" s="99">
        <v>49.420550642994193</v>
      </c>
      <c r="X4320" s="99">
        <v>378.0388028912588</v>
      </c>
      <c r="Y4320" s="99">
        <v>27.817496748162029</v>
      </c>
      <c r="Z4320" s="99">
        <v>0.46593243741498069</v>
      </c>
      <c r="AA4320" s="99">
        <v>28.28342918557701</v>
      </c>
      <c r="AB4320" s="99">
        <v>0.36097332377767366</v>
      </c>
      <c r="AC4320" s="99">
        <v>0</v>
      </c>
      <c r="AD4320" s="99">
        <v>0</v>
      </c>
    </row>
    <row r="4321" spans="4:30" hidden="1" outlineLevel="1" x14ac:dyDescent="0.2">
      <c r="D4321" s="86"/>
      <c r="F4321" s="91" t="s">
        <v>201</v>
      </c>
      <c r="G4321" s="86" t="s">
        <v>687</v>
      </c>
      <c r="H4321" s="92">
        <v>38322.999999999985</v>
      </c>
      <c r="I4321" s="99">
        <v>18877.257943279787</v>
      </c>
      <c r="J4321" s="99">
        <v>933.17031280707295</v>
      </c>
      <c r="K4321" s="99">
        <v>3418.1493750888872</v>
      </c>
      <c r="L4321" s="99">
        <v>107.59120653798617</v>
      </c>
      <c r="M4321" s="99">
        <v>10.089559075304164</v>
      </c>
      <c r="N4321" s="99">
        <v>3535.8301407021777</v>
      </c>
      <c r="O4321" s="99">
        <v>2598.3252549923677</v>
      </c>
      <c r="P4321" s="99">
        <v>484.14369447835793</v>
      </c>
      <c r="Q4321" s="99">
        <v>218.77552077894632</v>
      </c>
      <c r="R4321" s="99">
        <v>9.8380906201885701</v>
      </c>
      <c r="S4321" s="99">
        <v>3311.0825608698606</v>
      </c>
      <c r="T4321" s="99">
        <v>90.766156348092196</v>
      </c>
      <c r="U4321" s="99">
        <v>1485.3726837315335</v>
      </c>
      <c r="V4321" s="99">
        <v>7850.2363701825279</v>
      </c>
      <c r="W4321" s="99">
        <v>1417.6225765654681</v>
      </c>
      <c r="X4321" s="99">
        <v>10843.997786827622</v>
      </c>
      <c r="Y4321" s="99">
        <v>797.94156278429114</v>
      </c>
      <c r="Z4321" s="99">
        <v>13.365216166956809</v>
      </c>
      <c r="AA4321" s="99">
        <v>811.30677895124791</v>
      </c>
      <c r="AB4321" s="99">
        <v>10.354476562224388</v>
      </c>
      <c r="AC4321" s="99">
        <v>0</v>
      </c>
      <c r="AD4321" s="99">
        <v>0</v>
      </c>
    </row>
    <row r="4322" spans="4:30" hidden="1" outlineLevel="1" x14ac:dyDescent="0.2">
      <c r="D4322" s="86"/>
      <c r="F4322" s="91" t="s">
        <v>201</v>
      </c>
      <c r="G4322" s="86" t="s">
        <v>686</v>
      </c>
      <c r="H4322" s="92">
        <v>0</v>
      </c>
      <c r="I4322" s="99">
        <v>0</v>
      </c>
      <c r="J4322" s="99">
        <v>0</v>
      </c>
      <c r="K4322" s="99">
        <v>0</v>
      </c>
      <c r="L4322" s="99">
        <v>0</v>
      </c>
      <c r="M4322" s="99">
        <v>0</v>
      </c>
      <c r="N4322" s="99">
        <v>0</v>
      </c>
      <c r="O4322" s="99">
        <v>0</v>
      </c>
      <c r="P4322" s="99">
        <v>0</v>
      </c>
      <c r="Q4322" s="99">
        <v>0</v>
      </c>
      <c r="R4322" s="99">
        <v>0</v>
      </c>
      <c r="S4322" s="99">
        <v>0</v>
      </c>
      <c r="T4322" s="99">
        <v>0</v>
      </c>
      <c r="U4322" s="99">
        <v>0</v>
      </c>
      <c r="V4322" s="99">
        <v>0</v>
      </c>
      <c r="W4322" s="99">
        <v>0</v>
      </c>
      <c r="X4322" s="99">
        <v>0</v>
      </c>
      <c r="Y4322" s="99">
        <v>0</v>
      </c>
      <c r="Z4322" s="99">
        <v>0</v>
      </c>
      <c r="AA4322" s="99">
        <v>0</v>
      </c>
      <c r="AB4322" s="99">
        <v>0</v>
      </c>
      <c r="AC4322" s="99">
        <v>0</v>
      </c>
      <c r="AD4322" s="99">
        <v>0</v>
      </c>
    </row>
    <row r="4323" spans="4:30" hidden="1" outlineLevel="1" x14ac:dyDescent="0.2">
      <c r="D4323" s="86"/>
      <c r="F4323" s="91" t="s">
        <v>201</v>
      </c>
      <c r="G4323" s="86" t="s">
        <v>685</v>
      </c>
      <c r="H4323" s="92">
        <v>0</v>
      </c>
      <c r="I4323" s="99">
        <v>0</v>
      </c>
      <c r="J4323" s="99">
        <v>0</v>
      </c>
      <c r="K4323" s="99">
        <v>0</v>
      </c>
      <c r="L4323" s="99">
        <v>0</v>
      </c>
      <c r="M4323" s="99">
        <v>0</v>
      </c>
      <c r="N4323" s="99">
        <v>0</v>
      </c>
      <c r="O4323" s="99">
        <v>0</v>
      </c>
      <c r="P4323" s="99">
        <v>0</v>
      </c>
      <c r="Q4323" s="99">
        <v>0</v>
      </c>
      <c r="R4323" s="99">
        <v>0</v>
      </c>
      <c r="S4323" s="99">
        <v>0</v>
      </c>
      <c r="T4323" s="99">
        <v>0</v>
      </c>
      <c r="U4323" s="99">
        <v>0</v>
      </c>
      <c r="V4323" s="99">
        <v>0</v>
      </c>
      <c r="W4323" s="99">
        <v>0</v>
      </c>
      <c r="X4323" s="99">
        <v>0</v>
      </c>
      <c r="Y4323" s="99">
        <v>0</v>
      </c>
      <c r="Z4323" s="99">
        <v>0</v>
      </c>
      <c r="AA4323" s="99">
        <v>0</v>
      </c>
      <c r="AB4323" s="99">
        <v>0</v>
      </c>
      <c r="AC4323" s="99">
        <v>0</v>
      </c>
      <c r="AD4323" s="99">
        <v>0</v>
      </c>
    </row>
    <row r="4324" spans="4:30" hidden="1" outlineLevel="1" x14ac:dyDescent="0.2">
      <c r="D4324" s="86"/>
      <c r="F4324" s="91" t="s">
        <v>201</v>
      </c>
      <c r="G4324" s="86" t="s">
        <v>684</v>
      </c>
      <c r="H4324" s="92">
        <v>0</v>
      </c>
      <c r="I4324" s="99">
        <v>0</v>
      </c>
      <c r="J4324" s="99">
        <v>0</v>
      </c>
      <c r="K4324" s="99">
        <v>0</v>
      </c>
      <c r="L4324" s="99">
        <v>0</v>
      </c>
      <c r="M4324" s="99">
        <v>0</v>
      </c>
      <c r="N4324" s="99">
        <v>0</v>
      </c>
      <c r="O4324" s="99">
        <v>0</v>
      </c>
      <c r="P4324" s="99">
        <v>0</v>
      </c>
      <c r="Q4324" s="99">
        <v>0</v>
      </c>
      <c r="R4324" s="99">
        <v>0</v>
      </c>
      <c r="S4324" s="99">
        <v>0</v>
      </c>
      <c r="T4324" s="99">
        <v>0</v>
      </c>
      <c r="U4324" s="99">
        <v>0</v>
      </c>
      <c r="V4324" s="99">
        <v>0</v>
      </c>
      <c r="W4324" s="99">
        <v>0</v>
      </c>
      <c r="X4324" s="99">
        <v>0</v>
      </c>
      <c r="Y4324" s="99">
        <v>0</v>
      </c>
      <c r="Z4324" s="99">
        <v>0</v>
      </c>
      <c r="AA4324" s="99">
        <v>0</v>
      </c>
      <c r="AB4324" s="99">
        <v>0</v>
      </c>
      <c r="AC4324" s="99">
        <v>0</v>
      </c>
      <c r="AD4324" s="99">
        <v>0</v>
      </c>
    </row>
    <row r="4325" spans="4:30" hidden="1" outlineLevel="1" x14ac:dyDescent="0.2">
      <c r="D4325" s="86"/>
      <c r="F4325" s="91" t="s">
        <v>201</v>
      </c>
      <c r="G4325" s="86" t="s">
        <v>683</v>
      </c>
      <c r="H4325" s="92">
        <v>0</v>
      </c>
      <c r="I4325" s="99">
        <v>0</v>
      </c>
      <c r="J4325" s="99">
        <v>0</v>
      </c>
      <c r="K4325" s="99">
        <v>0</v>
      </c>
      <c r="L4325" s="99">
        <v>0</v>
      </c>
      <c r="M4325" s="99">
        <v>0</v>
      </c>
      <c r="N4325" s="99">
        <v>0</v>
      </c>
      <c r="O4325" s="99">
        <v>0</v>
      </c>
      <c r="P4325" s="99">
        <v>0</v>
      </c>
      <c r="Q4325" s="99">
        <v>0</v>
      </c>
      <c r="R4325" s="99">
        <v>0</v>
      </c>
      <c r="S4325" s="99">
        <v>0</v>
      </c>
      <c r="T4325" s="99">
        <v>0</v>
      </c>
      <c r="U4325" s="99">
        <v>0</v>
      </c>
      <c r="V4325" s="99">
        <v>0</v>
      </c>
      <c r="W4325" s="99">
        <v>0</v>
      </c>
      <c r="X4325" s="99">
        <v>0</v>
      </c>
      <c r="Y4325" s="99">
        <v>0</v>
      </c>
      <c r="Z4325" s="99">
        <v>0</v>
      </c>
      <c r="AA4325" s="99">
        <v>0</v>
      </c>
      <c r="AB4325" s="99">
        <v>0</v>
      </c>
      <c r="AC4325" s="99">
        <v>0</v>
      </c>
      <c r="AD4325" s="99">
        <v>0</v>
      </c>
    </row>
    <row r="4326" spans="4:30" hidden="1" outlineLevel="1" x14ac:dyDescent="0.2">
      <c r="D4326" s="86"/>
      <c r="F4326" s="91" t="s">
        <v>201</v>
      </c>
      <c r="G4326" s="86" t="s">
        <v>682</v>
      </c>
      <c r="H4326" s="92">
        <v>0</v>
      </c>
      <c r="I4326" s="99">
        <v>0</v>
      </c>
      <c r="J4326" s="99">
        <v>0</v>
      </c>
      <c r="K4326" s="99">
        <v>0</v>
      </c>
      <c r="L4326" s="99">
        <v>0</v>
      </c>
      <c r="M4326" s="99">
        <v>0</v>
      </c>
      <c r="N4326" s="99">
        <v>0</v>
      </c>
      <c r="O4326" s="99">
        <v>0</v>
      </c>
      <c r="P4326" s="99">
        <v>0</v>
      </c>
      <c r="Q4326" s="99">
        <v>0</v>
      </c>
      <c r="R4326" s="99">
        <v>0</v>
      </c>
      <c r="S4326" s="99">
        <v>0</v>
      </c>
      <c r="T4326" s="99">
        <v>0</v>
      </c>
      <c r="U4326" s="99">
        <v>0</v>
      </c>
      <c r="V4326" s="99">
        <v>0</v>
      </c>
      <c r="W4326" s="99">
        <v>0</v>
      </c>
      <c r="X4326" s="99">
        <v>0</v>
      </c>
      <c r="Y4326" s="99">
        <v>0</v>
      </c>
      <c r="Z4326" s="99">
        <v>0</v>
      </c>
      <c r="AA4326" s="99">
        <v>0</v>
      </c>
      <c r="AB4326" s="99">
        <v>0</v>
      </c>
      <c r="AC4326" s="99">
        <v>0</v>
      </c>
      <c r="AD4326" s="99">
        <v>0</v>
      </c>
    </row>
    <row r="4327" spans="4:30" hidden="1" outlineLevel="1" x14ac:dyDescent="0.2">
      <c r="D4327" s="86"/>
      <c r="F4327" s="91" t="s">
        <v>201</v>
      </c>
      <c r="G4327" s="86" t="s">
        <v>681</v>
      </c>
      <c r="H4327" s="92">
        <v>0</v>
      </c>
      <c r="I4327" s="99">
        <v>0</v>
      </c>
      <c r="J4327" s="99">
        <v>0</v>
      </c>
      <c r="K4327" s="99">
        <v>0</v>
      </c>
      <c r="L4327" s="99">
        <v>0</v>
      </c>
      <c r="M4327" s="99">
        <v>0</v>
      </c>
      <c r="N4327" s="99">
        <v>0</v>
      </c>
      <c r="O4327" s="99">
        <v>0</v>
      </c>
      <c r="P4327" s="99">
        <v>0</v>
      </c>
      <c r="Q4327" s="99">
        <v>0</v>
      </c>
      <c r="R4327" s="99">
        <v>0</v>
      </c>
      <c r="S4327" s="99">
        <v>0</v>
      </c>
      <c r="T4327" s="99">
        <v>0</v>
      </c>
      <c r="U4327" s="99">
        <v>0</v>
      </c>
      <c r="V4327" s="99">
        <v>0</v>
      </c>
      <c r="W4327" s="99">
        <v>0</v>
      </c>
      <c r="X4327" s="99">
        <v>0</v>
      </c>
      <c r="Y4327" s="99">
        <v>0</v>
      </c>
      <c r="Z4327" s="99">
        <v>0</v>
      </c>
      <c r="AA4327" s="99">
        <v>0</v>
      </c>
      <c r="AB4327" s="99">
        <v>0</v>
      </c>
      <c r="AC4327" s="99">
        <v>0</v>
      </c>
      <c r="AD4327" s="99">
        <v>0</v>
      </c>
    </row>
    <row r="4328" spans="4:30" collapsed="1" x14ac:dyDescent="0.2">
      <c r="D4328" s="86" t="s">
        <v>381</v>
      </c>
      <c r="E4328" s="104">
        <v>38323</v>
      </c>
      <c r="F4328" s="102" t="s">
        <v>201</v>
      </c>
      <c r="G4328" s="86" t="s">
        <v>679</v>
      </c>
      <c r="H4328" s="92">
        <v>38322.999999999985</v>
      </c>
      <c r="I4328" s="99">
        <v>18877.257943279787</v>
      </c>
      <c r="J4328" s="99">
        <v>933.17031280707295</v>
      </c>
      <c r="K4328" s="99">
        <v>3418.1493750888872</v>
      </c>
      <c r="L4328" s="99">
        <v>107.59120653798617</v>
      </c>
      <c r="M4328" s="99">
        <v>10.089559075304164</v>
      </c>
      <c r="N4328" s="99">
        <v>3535.8301407021777</v>
      </c>
      <c r="O4328" s="99">
        <v>2598.3252549923677</v>
      </c>
      <c r="P4328" s="99">
        <v>484.14369447835793</v>
      </c>
      <c r="Q4328" s="99">
        <v>218.77552077894632</v>
      </c>
      <c r="R4328" s="99">
        <v>9.8380906201885701</v>
      </c>
      <c r="S4328" s="99">
        <v>3311.0825608698606</v>
      </c>
      <c r="T4328" s="99">
        <v>90.766156348092196</v>
      </c>
      <c r="U4328" s="99">
        <v>1485.3726837315335</v>
      </c>
      <c r="V4328" s="99">
        <v>7850.2363701825279</v>
      </c>
      <c r="W4328" s="99">
        <v>1417.6225765654681</v>
      </c>
      <c r="X4328" s="99">
        <v>10843.997786827622</v>
      </c>
      <c r="Y4328" s="99">
        <v>797.94156278429114</v>
      </c>
      <c r="Z4328" s="99">
        <v>13.365216166956809</v>
      </c>
      <c r="AA4328" s="99">
        <v>811.30677895124791</v>
      </c>
      <c r="AB4328" s="99">
        <v>10.354476562224388</v>
      </c>
      <c r="AC4328" s="99">
        <v>0</v>
      </c>
      <c r="AD4328" s="99">
        <v>0</v>
      </c>
    </row>
    <row r="4329" spans="4:30" hidden="1" outlineLevel="1" x14ac:dyDescent="0.2">
      <c r="D4329" s="86"/>
      <c r="F4329" s="91" t="s">
        <v>201</v>
      </c>
      <c r="G4329" s="86" t="s">
        <v>687</v>
      </c>
      <c r="H4329" s="92">
        <v>73380.999999999971</v>
      </c>
      <c r="I4329" s="99">
        <v>36146.232422717789</v>
      </c>
      <c r="J4329" s="99">
        <v>1786.8374272394078</v>
      </c>
      <c r="K4329" s="99">
        <v>6545.0830909218394</v>
      </c>
      <c r="L4329" s="99">
        <v>206.0159780540136</v>
      </c>
      <c r="M4329" s="99">
        <v>19.319519205304776</v>
      </c>
      <c r="N4329" s="99">
        <v>6770.4185881811572</v>
      </c>
      <c r="O4329" s="99">
        <v>4975.2813072200752</v>
      </c>
      <c r="P4329" s="99">
        <v>927.03985712278222</v>
      </c>
      <c r="Q4329" s="99">
        <v>418.91204995120057</v>
      </c>
      <c r="R4329" s="99">
        <v>18.838006622656302</v>
      </c>
      <c r="S4329" s="99">
        <v>6340.071220916715</v>
      </c>
      <c r="T4329" s="99">
        <v>173.7993194420936</v>
      </c>
      <c r="U4329" s="99">
        <v>2844.1962504215135</v>
      </c>
      <c r="V4329" s="99">
        <v>15031.65710096715</v>
      </c>
      <c r="W4329" s="99">
        <v>2714.4681337826009</v>
      </c>
      <c r="X4329" s="99">
        <v>20764.120804613358</v>
      </c>
      <c r="Y4329" s="99">
        <v>1527.9009946683209</v>
      </c>
      <c r="Z4329" s="99">
        <v>25.591757627207098</v>
      </c>
      <c r="AA4329" s="99">
        <v>1553.4927522955279</v>
      </c>
      <c r="AB4329" s="99">
        <v>19.826784036025042</v>
      </c>
      <c r="AC4329" s="99">
        <v>0</v>
      </c>
      <c r="AD4329" s="99">
        <v>0</v>
      </c>
    </row>
    <row r="4330" spans="4:30" hidden="1" outlineLevel="1" x14ac:dyDescent="0.2">
      <c r="D4330" s="86"/>
      <c r="F4330" s="91" t="s">
        <v>201</v>
      </c>
      <c r="G4330" s="86" t="s">
        <v>686</v>
      </c>
      <c r="H4330" s="92">
        <v>0</v>
      </c>
      <c r="I4330" s="99">
        <v>0</v>
      </c>
      <c r="J4330" s="99">
        <v>0</v>
      </c>
      <c r="K4330" s="99">
        <v>0</v>
      </c>
      <c r="L4330" s="99">
        <v>0</v>
      </c>
      <c r="M4330" s="99">
        <v>0</v>
      </c>
      <c r="N4330" s="99">
        <v>0</v>
      </c>
      <c r="O4330" s="99">
        <v>0</v>
      </c>
      <c r="P4330" s="99">
        <v>0</v>
      </c>
      <c r="Q4330" s="99">
        <v>0</v>
      </c>
      <c r="R4330" s="99">
        <v>0</v>
      </c>
      <c r="S4330" s="99">
        <v>0</v>
      </c>
      <c r="T4330" s="99">
        <v>0</v>
      </c>
      <c r="U4330" s="99">
        <v>0</v>
      </c>
      <c r="V4330" s="99">
        <v>0</v>
      </c>
      <c r="W4330" s="99">
        <v>0</v>
      </c>
      <c r="X4330" s="99">
        <v>0</v>
      </c>
      <c r="Y4330" s="99">
        <v>0</v>
      </c>
      <c r="Z4330" s="99">
        <v>0</v>
      </c>
      <c r="AA4330" s="99">
        <v>0</v>
      </c>
      <c r="AB4330" s="99">
        <v>0</v>
      </c>
      <c r="AC4330" s="99">
        <v>0</v>
      </c>
      <c r="AD4330" s="99">
        <v>0</v>
      </c>
    </row>
    <row r="4331" spans="4:30" hidden="1" outlineLevel="1" x14ac:dyDescent="0.2">
      <c r="D4331" s="86"/>
      <c r="F4331" s="91" t="s">
        <v>201</v>
      </c>
      <c r="G4331" s="86" t="s">
        <v>685</v>
      </c>
      <c r="H4331" s="92">
        <v>0</v>
      </c>
      <c r="I4331" s="99">
        <v>0</v>
      </c>
      <c r="J4331" s="99">
        <v>0</v>
      </c>
      <c r="K4331" s="99">
        <v>0</v>
      </c>
      <c r="L4331" s="99">
        <v>0</v>
      </c>
      <c r="M4331" s="99">
        <v>0</v>
      </c>
      <c r="N4331" s="99">
        <v>0</v>
      </c>
      <c r="O4331" s="99">
        <v>0</v>
      </c>
      <c r="P4331" s="99">
        <v>0</v>
      </c>
      <c r="Q4331" s="99">
        <v>0</v>
      </c>
      <c r="R4331" s="99">
        <v>0</v>
      </c>
      <c r="S4331" s="99">
        <v>0</v>
      </c>
      <c r="T4331" s="99">
        <v>0</v>
      </c>
      <c r="U4331" s="99">
        <v>0</v>
      </c>
      <c r="V4331" s="99">
        <v>0</v>
      </c>
      <c r="W4331" s="99">
        <v>0</v>
      </c>
      <c r="X4331" s="99">
        <v>0</v>
      </c>
      <c r="Y4331" s="99">
        <v>0</v>
      </c>
      <c r="Z4331" s="99">
        <v>0</v>
      </c>
      <c r="AA4331" s="99">
        <v>0</v>
      </c>
      <c r="AB4331" s="99">
        <v>0</v>
      </c>
      <c r="AC4331" s="99">
        <v>0</v>
      </c>
      <c r="AD4331" s="99">
        <v>0</v>
      </c>
    </row>
    <row r="4332" spans="4:30" hidden="1" outlineLevel="1" x14ac:dyDescent="0.2">
      <c r="D4332" s="86"/>
      <c r="F4332" s="91" t="s">
        <v>201</v>
      </c>
      <c r="G4332" s="86" t="s">
        <v>684</v>
      </c>
      <c r="H4332" s="92">
        <v>0</v>
      </c>
      <c r="I4332" s="99">
        <v>0</v>
      </c>
      <c r="J4332" s="99">
        <v>0</v>
      </c>
      <c r="K4332" s="99">
        <v>0</v>
      </c>
      <c r="L4332" s="99">
        <v>0</v>
      </c>
      <c r="M4332" s="99">
        <v>0</v>
      </c>
      <c r="N4332" s="99">
        <v>0</v>
      </c>
      <c r="O4332" s="99">
        <v>0</v>
      </c>
      <c r="P4332" s="99">
        <v>0</v>
      </c>
      <c r="Q4332" s="99">
        <v>0</v>
      </c>
      <c r="R4332" s="99">
        <v>0</v>
      </c>
      <c r="S4332" s="99">
        <v>0</v>
      </c>
      <c r="T4332" s="99">
        <v>0</v>
      </c>
      <c r="U4332" s="99">
        <v>0</v>
      </c>
      <c r="V4332" s="99">
        <v>0</v>
      </c>
      <c r="W4332" s="99">
        <v>0</v>
      </c>
      <c r="X4332" s="99">
        <v>0</v>
      </c>
      <c r="Y4332" s="99">
        <v>0</v>
      </c>
      <c r="Z4332" s="99">
        <v>0</v>
      </c>
      <c r="AA4332" s="99">
        <v>0</v>
      </c>
      <c r="AB4332" s="99">
        <v>0</v>
      </c>
      <c r="AC4332" s="99">
        <v>0</v>
      </c>
      <c r="AD4332" s="99">
        <v>0</v>
      </c>
    </row>
    <row r="4333" spans="4:30" hidden="1" outlineLevel="1" x14ac:dyDescent="0.2">
      <c r="D4333" s="86"/>
      <c r="F4333" s="91" t="s">
        <v>201</v>
      </c>
      <c r="G4333" s="86" t="s">
        <v>683</v>
      </c>
      <c r="H4333" s="92">
        <v>0</v>
      </c>
      <c r="I4333" s="99">
        <v>0</v>
      </c>
      <c r="J4333" s="99">
        <v>0</v>
      </c>
      <c r="K4333" s="99">
        <v>0</v>
      </c>
      <c r="L4333" s="99">
        <v>0</v>
      </c>
      <c r="M4333" s="99">
        <v>0</v>
      </c>
      <c r="N4333" s="99">
        <v>0</v>
      </c>
      <c r="O4333" s="99">
        <v>0</v>
      </c>
      <c r="P4333" s="99">
        <v>0</v>
      </c>
      <c r="Q4333" s="99">
        <v>0</v>
      </c>
      <c r="R4333" s="99">
        <v>0</v>
      </c>
      <c r="S4333" s="99">
        <v>0</v>
      </c>
      <c r="T4333" s="99">
        <v>0</v>
      </c>
      <c r="U4333" s="99">
        <v>0</v>
      </c>
      <c r="V4333" s="99">
        <v>0</v>
      </c>
      <c r="W4333" s="99">
        <v>0</v>
      </c>
      <c r="X4333" s="99">
        <v>0</v>
      </c>
      <c r="Y4333" s="99">
        <v>0</v>
      </c>
      <c r="Z4333" s="99">
        <v>0</v>
      </c>
      <c r="AA4333" s="99">
        <v>0</v>
      </c>
      <c r="AB4333" s="99">
        <v>0</v>
      </c>
      <c r="AC4333" s="99">
        <v>0</v>
      </c>
      <c r="AD4333" s="99">
        <v>0</v>
      </c>
    </row>
    <row r="4334" spans="4:30" hidden="1" outlineLevel="1" x14ac:dyDescent="0.2">
      <c r="D4334" s="86"/>
      <c r="F4334" s="91" t="s">
        <v>201</v>
      </c>
      <c r="G4334" s="86" t="s">
        <v>682</v>
      </c>
      <c r="H4334" s="92">
        <v>0</v>
      </c>
      <c r="I4334" s="99">
        <v>0</v>
      </c>
      <c r="J4334" s="99">
        <v>0</v>
      </c>
      <c r="K4334" s="99">
        <v>0</v>
      </c>
      <c r="L4334" s="99">
        <v>0</v>
      </c>
      <c r="M4334" s="99">
        <v>0</v>
      </c>
      <c r="N4334" s="99">
        <v>0</v>
      </c>
      <c r="O4334" s="99">
        <v>0</v>
      </c>
      <c r="P4334" s="99">
        <v>0</v>
      </c>
      <c r="Q4334" s="99">
        <v>0</v>
      </c>
      <c r="R4334" s="99">
        <v>0</v>
      </c>
      <c r="S4334" s="99">
        <v>0</v>
      </c>
      <c r="T4334" s="99">
        <v>0</v>
      </c>
      <c r="U4334" s="99">
        <v>0</v>
      </c>
      <c r="V4334" s="99">
        <v>0</v>
      </c>
      <c r="W4334" s="99">
        <v>0</v>
      </c>
      <c r="X4334" s="99">
        <v>0</v>
      </c>
      <c r="Y4334" s="99">
        <v>0</v>
      </c>
      <c r="Z4334" s="99">
        <v>0</v>
      </c>
      <c r="AA4334" s="99">
        <v>0</v>
      </c>
      <c r="AB4334" s="99">
        <v>0</v>
      </c>
      <c r="AC4334" s="99">
        <v>0</v>
      </c>
      <c r="AD4334" s="99">
        <v>0</v>
      </c>
    </row>
    <row r="4335" spans="4:30" hidden="1" outlineLevel="1" x14ac:dyDescent="0.2">
      <c r="D4335" s="86"/>
      <c r="F4335" s="91" t="s">
        <v>201</v>
      </c>
      <c r="G4335" s="86" t="s">
        <v>681</v>
      </c>
      <c r="H4335" s="92">
        <v>0</v>
      </c>
      <c r="I4335" s="99">
        <v>0</v>
      </c>
      <c r="J4335" s="99">
        <v>0</v>
      </c>
      <c r="K4335" s="99">
        <v>0</v>
      </c>
      <c r="L4335" s="99">
        <v>0</v>
      </c>
      <c r="M4335" s="99">
        <v>0</v>
      </c>
      <c r="N4335" s="99">
        <v>0</v>
      </c>
      <c r="O4335" s="99">
        <v>0</v>
      </c>
      <c r="P4335" s="99">
        <v>0</v>
      </c>
      <c r="Q4335" s="99">
        <v>0</v>
      </c>
      <c r="R4335" s="99">
        <v>0</v>
      </c>
      <c r="S4335" s="99">
        <v>0</v>
      </c>
      <c r="T4335" s="99">
        <v>0</v>
      </c>
      <c r="U4335" s="99">
        <v>0</v>
      </c>
      <c r="V4335" s="99">
        <v>0</v>
      </c>
      <c r="W4335" s="99">
        <v>0</v>
      </c>
      <c r="X4335" s="99">
        <v>0</v>
      </c>
      <c r="Y4335" s="99">
        <v>0</v>
      </c>
      <c r="Z4335" s="99">
        <v>0</v>
      </c>
      <c r="AA4335" s="99">
        <v>0</v>
      </c>
      <c r="AB4335" s="99">
        <v>0</v>
      </c>
      <c r="AC4335" s="99">
        <v>0</v>
      </c>
      <c r="AD4335" s="99">
        <v>0</v>
      </c>
    </row>
    <row r="4336" spans="4:30" collapsed="1" x14ac:dyDescent="0.2">
      <c r="D4336" s="86" t="s">
        <v>223</v>
      </c>
      <c r="E4336" s="104">
        <v>73381</v>
      </c>
      <c r="F4336" s="102" t="s">
        <v>201</v>
      </c>
      <c r="G4336" s="86" t="s">
        <v>679</v>
      </c>
      <c r="H4336" s="92">
        <v>73380.999999999971</v>
      </c>
      <c r="I4336" s="99">
        <v>36146.232422717789</v>
      </c>
      <c r="J4336" s="99">
        <v>1786.8374272394078</v>
      </c>
      <c r="K4336" s="99">
        <v>6545.0830909218394</v>
      </c>
      <c r="L4336" s="99">
        <v>206.0159780540136</v>
      </c>
      <c r="M4336" s="99">
        <v>19.319519205304776</v>
      </c>
      <c r="N4336" s="99">
        <v>6770.4185881811572</v>
      </c>
      <c r="O4336" s="99">
        <v>4975.2813072200752</v>
      </c>
      <c r="P4336" s="99">
        <v>927.03985712278222</v>
      </c>
      <c r="Q4336" s="99">
        <v>418.91204995120057</v>
      </c>
      <c r="R4336" s="99">
        <v>18.838006622656302</v>
      </c>
      <c r="S4336" s="99">
        <v>6340.071220916715</v>
      </c>
      <c r="T4336" s="99">
        <v>173.7993194420936</v>
      </c>
      <c r="U4336" s="99">
        <v>2844.1962504215135</v>
      </c>
      <c r="V4336" s="99">
        <v>15031.65710096715</v>
      </c>
      <c r="W4336" s="99">
        <v>2714.4681337826009</v>
      </c>
      <c r="X4336" s="99">
        <v>20764.120804613358</v>
      </c>
      <c r="Y4336" s="99">
        <v>1527.9009946683209</v>
      </c>
      <c r="Z4336" s="99">
        <v>25.591757627207098</v>
      </c>
      <c r="AA4336" s="99">
        <v>1553.4927522955279</v>
      </c>
      <c r="AB4336" s="99">
        <v>19.826784036025042</v>
      </c>
      <c r="AC4336" s="99">
        <v>0</v>
      </c>
      <c r="AD4336" s="99">
        <v>0</v>
      </c>
    </row>
    <row r="4337" spans="3:30" hidden="1" outlineLevel="1" x14ac:dyDescent="0.2">
      <c r="D4337" s="86"/>
      <c r="F4337" s="91" t="s">
        <v>219</v>
      </c>
      <c r="G4337" s="86" t="s">
        <v>687</v>
      </c>
      <c r="H4337" s="92">
        <v>-174233.65194894152</v>
      </c>
      <c r="I4337" s="99">
        <v>-85824.53331523636</v>
      </c>
      <c r="J4337" s="99">
        <v>-4242.6133520526182</v>
      </c>
      <c r="K4337" s="99">
        <v>-15540.449561065927</v>
      </c>
      <c r="L4337" s="99">
        <v>-489.15817740537454</v>
      </c>
      <c r="M4337" s="99">
        <v>-45.871688652893319</v>
      </c>
      <c r="N4337" s="99">
        <v>-16075.479427124194</v>
      </c>
      <c r="O4337" s="99">
        <v>-11813.159150601079</v>
      </c>
      <c r="P4337" s="99">
        <v>-2201.1357137232717</v>
      </c>
      <c r="Q4337" s="99">
        <v>-994.65224388349998</v>
      </c>
      <c r="R4337" s="99">
        <v>-44.728399576235731</v>
      </c>
      <c r="S4337" s="99">
        <v>-15053.675507784086</v>
      </c>
      <c r="T4337" s="99">
        <v>-412.6639066330066</v>
      </c>
      <c r="U4337" s="99">
        <v>-6753.1745216122254</v>
      </c>
      <c r="V4337" s="99">
        <v>-35690.717100417642</v>
      </c>
      <c r="W4337" s="99">
        <v>-6445.1519609704246</v>
      </c>
      <c r="X4337" s="99">
        <v>-49301.7074896333</v>
      </c>
      <c r="Y4337" s="99">
        <v>-3627.802430022512</v>
      </c>
      <c r="Z4337" s="99">
        <v>-60.764303991230335</v>
      </c>
      <c r="AA4337" s="99">
        <v>-3688.5667340137425</v>
      </c>
      <c r="AB4337" s="99">
        <v>-47.07612309725431</v>
      </c>
      <c r="AC4337" s="99">
        <v>0</v>
      </c>
      <c r="AD4337" s="99">
        <v>0</v>
      </c>
    </row>
    <row r="4338" spans="3:30" hidden="1" outlineLevel="1" x14ac:dyDescent="0.2">
      <c r="D4338" s="86"/>
      <c r="F4338" s="91" t="s">
        <v>219</v>
      </c>
      <c r="G4338" s="86" t="s">
        <v>686</v>
      </c>
      <c r="H4338" s="92">
        <v>-92347.671675561753</v>
      </c>
      <c r="I4338" s="99">
        <v>-45488.892275680191</v>
      </c>
      <c r="J4338" s="99">
        <v>-2248.6784871875602</v>
      </c>
      <c r="K4338" s="99">
        <v>-8236.7804250381014</v>
      </c>
      <c r="L4338" s="99">
        <v>-259.26460393360389</v>
      </c>
      <c r="M4338" s="99">
        <v>-24.313004953614634</v>
      </c>
      <c r="N4338" s="99">
        <v>-8520.3580339253185</v>
      </c>
      <c r="O4338" s="99">
        <v>-6261.2344428764845</v>
      </c>
      <c r="P4338" s="99">
        <v>-1166.6503911875604</v>
      </c>
      <c r="Q4338" s="99">
        <v>-527.18758874681475</v>
      </c>
      <c r="R4338" s="99">
        <v>-23.707036570926022</v>
      </c>
      <c r="S4338" s="99">
        <v>-7978.7794593817862</v>
      </c>
      <c r="T4338" s="99">
        <v>-218.72095623219278</v>
      </c>
      <c r="U4338" s="99">
        <v>-3579.3311826602221</v>
      </c>
      <c r="V4338" s="99">
        <v>-18916.86587399655</v>
      </c>
      <c r="W4338" s="99">
        <v>-3416.0724437160916</v>
      </c>
      <c r="X4338" s="99">
        <v>-26130.990456605054</v>
      </c>
      <c r="Y4338" s="99">
        <v>-1922.8151620773003</v>
      </c>
      <c r="Z4338" s="99">
        <v>-32.206418977090458</v>
      </c>
      <c r="AA4338" s="99">
        <v>-1955.0215810543907</v>
      </c>
      <c r="AB4338" s="99">
        <v>-24.951381727437756</v>
      </c>
      <c r="AC4338" s="99">
        <v>0</v>
      </c>
      <c r="AD4338" s="99">
        <v>0</v>
      </c>
    </row>
    <row r="4339" spans="3:30" hidden="1" outlineLevel="1" x14ac:dyDescent="0.2">
      <c r="D4339" s="86"/>
      <c r="F4339" s="91" t="s">
        <v>219</v>
      </c>
      <c r="G4339" s="86" t="s">
        <v>685</v>
      </c>
      <c r="H4339" s="92">
        <v>-20286.011061013891</v>
      </c>
      <c r="I4339" s="99">
        <v>-9876.5981172975207</v>
      </c>
      <c r="J4339" s="99">
        <v>-476.65754526505162</v>
      </c>
      <c r="K4339" s="99">
        <v>-1734.0568433209221</v>
      </c>
      <c r="L4339" s="99">
        <v>-53.563384354231133</v>
      </c>
      <c r="M4339" s="99">
        <v>-6.6710362422386922</v>
      </c>
      <c r="N4339" s="99">
        <v>-1794.2912639173919</v>
      </c>
      <c r="O4339" s="99">
        <v>-1310.1070481167169</v>
      </c>
      <c r="P4339" s="99">
        <v>-243.54737219381789</v>
      </c>
      <c r="Q4339" s="99">
        <v>-144.91358841620863</v>
      </c>
      <c r="R4339" s="99">
        <v>0</v>
      </c>
      <c r="S4339" s="99">
        <v>-1698.5680087267433</v>
      </c>
      <c r="T4339" s="99">
        <v>-45.746688596960276</v>
      </c>
      <c r="U4339" s="99">
        <v>-748.89941115983504</v>
      </c>
      <c r="V4339" s="99">
        <v>-5217.3448763019851</v>
      </c>
      <c r="W4339" s="99">
        <v>0</v>
      </c>
      <c r="X4339" s="99">
        <v>-6011.9909760587807</v>
      </c>
      <c r="Y4339" s="99">
        <v>-394.30383855340955</v>
      </c>
      <c r="Z4339" s="99">
        <v>-6.5730557011494835</v>
      </c>
      <c r="AA4339" s="99">
        <v>-400.87689425455903</v>
      </c>
      <c r="AB4339" s="99">
        <v>-5.26539072228345</v>
      </c>
      <c r="AC4339" s="99">
        <v>-17.903454083987459</v>
      </c>
      <c r="AD4339" s="99">
        <v>-3.8594106875766152</v>
      </c>
    </row>
    <row r="4340" spans="3:30" hidden="1" outlineLevel="1" x14ac:dyDescent="0.2">
      <c r="D4340" s="86"/>
      <c r="F4340" s="91" t="s">
        <v>219</v>
      </c>
      <c r="G4340" s="86" t="s">
        <v>684</v>
      </c>
      <c r="H4340" s="92">
        <v>-93078.656713098855</v>
      </c>
      <c r="I4340" s="99">
        <v>-62208.43613515982</v>
      </c>
      <c r="J4340" s="99">
        <v>-2932.3432819910117</v>
      </c>
      <c r="K4340" s="99">
        <v>-10647.518424673324</v>
      </c>
      <c r="L4340" s="99">
        <v>-329.06372297700221</v>
      </c>
      <c r="M4340" s="99">
        <v>0</v>
      </c>
      <c r="N4340" s="99">
        <v>-10976.582147650326</v>
      </c>
      <c r="O4340" s="99">
        <v>-7983.7777914107983</v>
      </c>
      <c r="P4340" s="99">
        <v>-1486.979150910742</v>
      </c>
      <c r="Q4340" s="99">
        <v>0</v>
      </c>
      <c r="R4340" s="99">
        <v>0</v>
      </c>
      <c r="S4340" s="99">
        <v>-9470.7569423215409</v>
      </c>
      <c r="T4340" s="99">
        <v>-284.61675823554265</v>
      </c>
      <c r="U4340" s="99">
        <v>-4590.2242664174064</v>
      </c>
      <c r="V4340" s="99">
        <v>0</v>
      </c>
      <c r="W4340" s="99">
        <v>0</v>
      </c>
      <c r="X4340" s="99">
        <v>-4874.8410246529493</v>
      </c>
      <c r="Y4340" s="99">
        <v>-2407.475903529049</v>
      </c>
      <c r="Z4340" s="99">
        <v>-40.166122165889469</v>
      </c>
      <c r="AA4340" s="99">
        <v>-2447.6420256949386</v>
      </c>
      <c r="AB4340" s="99">
        <v>-32.541289101879642</v>
      </c>
      <c r="AC4340" s="99">
        <v>-111.48193551561832</v>
      </c>
      <c r="AD4340" s="99">
        <v>-24.031931010760463</v>
      </c>
    </row>
    <row r="4341" spans="3:30" hidden="1" outlineLevel="1" x14ac:dyDescent="0.2">
      <c r="D4341" s="86"/>
      <c r="F4341" s="91" t="s">
        <v>219</v>
      </c>
      <c r="G4341" s="86" t="s">
        <v>683</v>
      </c>
      <c r="H4341" s="92">
        <v>-47896.907319304366</v>
      </c>
      <c r="I4341" s="99">
        <v>-35812.587129976411</v>
      </c>
      <c r="J4341" s="99">
        <v>-1726.5362393432406</v>
      </c>
      <c r="K4341" s="99">
        <v>-5209.6793463703934</v>
      </c>
      <c r="L4341" s="99">
        <v>0</v>
      </c>
      <c r="M4341" s="99">
        <v>0</v>
      </c>
      <c r="N4341" s="99">
        <v>-5209.6793463703934</v>
      </c>
      <c r="O4341" s="99">
        <v>-3319.6279568193263</v>
      </c>
      <c r="P4341" s="99">
        <v>0</v>
      </c>
      <c r="Q4341" s="99">
        <v>0</v>
      </c>
      <c r="R4341" s="99">
        <v>0</v>
      </c>
      <c r="S4341" s="99">
        <v>-3319.6279568193263</v>
      </c>
      <c r="T4341" s="99">
        <v>-89.755775816409638</v>
      </c>
      <c r="U4341" s="99">
        <v>0</v>
      </c>
      <c r="V4341" s="99">
        <v>0</v>
      </c>
      <c r="W4341" s="99">
        <v>0</v>
      </c>
      <c r="X4341" s="99">
        <v>-89.755775816409638</v>
      </c>
      <c r="Y4341" s="99">
        <v>-1224.4251624348906</v>
      </c>
      <c r="Z4341" s="99">
        <v>0</v>
      </c>
      <c r="AA4341" s="99">
        <v>-1224.4251624348906</v>
      </c>
      <c r="AB4341" s="99">
        <v>-12.705899298874682</v>
      </c>
      <c r="AC4341" s="99">
        <v>-431.41415004025282</v>
      </c>
      <c r="AD4341" s="99">
        <v>-70.175659204554023</v>
      </c>
    </row>
    <row r="4342" spans="3:30" hidden="1" outlineLevel="1" x14ac:dyDescent="0.2">
      <c r="D4342" s="86"/>
      <c r="F4342" s="91" t="s">
        <v>219</v>
      </c>
      <c r="G4342" s="86" t="s">
        <v>682</v>
      </c>
      <c r="H4342" s="92">
        <v>-1472.2015385714603</v>
      </c>
      <c r="I4342" s="99">
        <v>-552.40989736016377</v>
      </c>
      <c r="J4342" s="99">
        <v>-35.799730908302294</v>
      </c>
      <c r="K4342" s="99">
        <v>-120.11197802175198</v>
      </c>
      <c r="L4342" s="99">
        <v>-3.8174313437565086</v>
      </c>
      <c r="M4342" s="99">
        <v>-0.35192254332040385</v>
      </c>
      <c r="N4342" s="99">
        <v>-124.28133190882889</v>
      </c>
      <c r="O4342" s="99">
        <v>-109.50776631594768</v>
      </c>
      <c r="P4342" s="99">
        <v>-20.300632763132423</v>
      </c>
      <c r="Q4342" s="99">
        <v>-9.2240879140555769</v>
      </c>
      <c r="R4342" s="99">
        <v>-0.42739016409399871</v>
      </c>
      <c r="S4342" s="99">
        <v>-139.45987715722967</v>
      </c>
      <c r="T4342" s="99">
        <v>-4.1965451220289811</v>
      </c>
      <c r="U4342" s="99">
        <v>-73.685045584136915</v>
      </c>
      <c r="V4342" s="99">
        <v>-418.35309635316747</v>
      </c>
      <c r="W4342" s="99">
        <v>-79.371373791315079</v>
      </c>
      <c r="X4342" s="99">
        <v>-575.60606085064842</v>
      </c>
      <c r="Y4342" s="99">
        <v>-29.668954839013264</v>
      </c>
      <c r="Z4342" s="99">
        <v>-0.48296328788188692</v>
      </c>
      <c r="AA4342" s="99">
        <v>-30.151918126895151</v>
      </c>
      <c r="AB4342" s="99">
        <v>-0.53870669787927827</v>
      </c>
      <c r="AC4342" s="99">
        <v>-11.64881096959658</v>
      </c>
      <c r="AD4342" s="99">
        <v>-2.3052045919165458</v>
      </c>
    </row>
    <row r="4343" spans="3:30" hidden="1" outlineLevel="1" x14ac:dyDescent="0.2">
      <c r="D4343" s="86"/>
      <c r="F4343" s="91" t="s">
        <v>219</v>
      </c>
      <c r="G4343" s="86" t="s">
        <v>681</v>
      </c>
      <c r="H4343" s="92">
        <v>-23056.899743508158</v>
      </c>
      <c r="I4343" s="99">
        <v>-10782.297576684103</v>
      </c>
      <c r="J4343" s="99">
        <v>-2824.7834422330657</v>
      </c>
      <c r="K4343" s="99">
        <v>-801.8750518778437</v>
      </c>
      <c r="L4343" s="99">
        <v>-258.84083293680612</v>
      </c>
      <c r="M4343" s="99">
        <v>-42.015079894018292</v>
      </c>
      <c r="N4343" s="99">
        <v>-1102.7309647086681</v>
      </c>
      <c r="O4343" s="99">
        <v>-227.5604594145691</v>
      </c>
      <c r="P4343" s="99">
        <v>-67.383478768561474</v>
      </c>
      <c r="Q4343" s="99">
        <v>-146.37288270860864</v>
      </c>
      <c r="R4343" s="99">
        <v>-25.721220141923634</v>
      </c>
      <c r="S4343" s="99">
        <v>-467.03804103366286</v>
      </c>
      <c r="T4343" s="99">
        <v>-1.5662211234464869</v>
      </c>
      <c r="U4343" s="99">
        <v>-39.977207227298393</v>
      </c>
      <c r="V4343" s="99">
        <v>-215.25692425202303</v>
      </c>
      <c r="W4343" s="99">
        <v>-38.582256561680737</v>
      </c>
      <c r="X4343" s="99">
        <v>-295.3826091644487</v>
      </c>
      <c r="Y4343" s="99">
        <v>-62.994503525115526</v>
      </c>
      <c r="Z4343" s="99">
        <v>-1.1419571647780213</v>
      </c>
      <c r="AA4343" s="99">
        <v>-64.136460689893553</v>
      </c>
      <c r="AB4343" s="99">
        <v>-1.1825090830944436</v>
      </c>
      <c r="AC4343" s="99">
        <v>-6699.056355212917</v>
      </c>
      <c r="AD4343" s="99">
        <v>-820.29178469830572</v>
      </c>
    </row>
    <row r="4344" spans="3:30" collapsed="1" x14ac:dyDescent="0.2">
      <c r="D4344" s="86" t="s">
        <v>312</v>
      </c>
      <c r="E4344" s="104">
        <v>-452372</v>
      </c>
      <c r="F4344" s="102" t="s">
        <v>219</v>
      </c>
      <c r="G4344" s="86" t="s">
        <v>679</v>
      </c>
      <c r="H4344" s="92">
        <v>-452372.00000000006</v>
      </c>
      <c r="I4344" s="99">
        <v>-250545.7544473946</v>
      </c>
      <c r="J4344" s="99">
        <v>-14487.412078980851</v>
      </c>
      <c r="K4344" s="99">
        <v>-42290.471630368265</v>
      </c>
      <c r="L4344" s="99">
        <v>-1393.7081529507743</v>
      </c>
      <c r="M4344" s="99">
        <v>-119.22273228608535</v>
      </c>
      <c r="N4344" s="99">
        <v>-43803.402515605128</v>
      </c>
      <c r="O4344" s="99">
        <v>-31024.974615554926</v>
      </c>
      <c r="P4344" s="99">
        <v>-5185.9967395470849</v>
      </c>
      <c r="Q4344" s="99">
        <v>-1822.3503916691875</v>
      </c>
      <c r="R4344" s="99">
        <v>-94.584046453179383</v>
      </c>
      <c r="S4344" s="99">
        <v>-38127.905793224374</v>
      </c>
      <c r="T4344" s="99">
        <v>-1057.2668517595873</v>
      </c>
      <c r="U4344" s="99">
        <v>-15785.291634661124</v>
      </c>
      <c r="V4344" s="99">
        <v>-60458.537871321365</v>
      </c>
      <c r="W4344" s="99">
        <v>-9979.1780350395129</v>
      </c>
      <c r="X4344" s="99">
        <v>-87280.27439278159</v>
      </c>
      <c r="Y4344" s="99">
        <v>-9669.48595498129</v>
      </c>
      <c r="Z4344" s="99">
        <v>-141.33482128801964</v>
      </c>
      <c r="AA4344" s="99">
        <v>-9810.8207762693091</v>
      </c>
      <c r="AB4344" s="99">
        <v>-124.26129972870355</v>
      </c>
      <c r="AC4344" s="99">
        <v>-7271.5047058223727</v>
      </c>
      <c r="AD4344" s="99">
        <v>-920.66399019311348</v>
      </c>
    </row>
    <row r="4345" spans="3:30" hidden="1" outlineLevel="1" x14ac:dyDescent="0.2">
      <c r="D4345" s="86"/>
      <c r="E4345" s="93"/>
      <c r="F4345" s="93"/>
      <c r="G4345" s="86" t="s">
        <v>687</v>
      </c>
      <c r="H4345" s="101">
        <v>703969.29549490195</v>
      </c>
      <c r="I4345" s="101">
        <v>346763.30076471582</v>
      </c>
      <c r="J4345" s="101">
        <v>17141.749019741466</v>
      </c>
      <c r="K4345" s="101">
        <v>62789.244252215685</v>
      </c>
      <c r="L4345" s="101">
        <v>1976.3824822689392</v>
      </c>
      <c r="M4345" s="101">
        <v>185.33882509448779</v>
      </c>
      <c r="N4345" s="101">
        <v>64950.965559579112</v>
      </c>
      <c r="O4345" s="101">
        <v>47729.593174427588</v>
      </c>
      <c r="P4345" s="101">
        <v>8893.4137598890538</v>
      </c>
      <c r="Q4345" s="101">
        <v>4018.7680827253871</v>
      </c>
      <c r="R4345" s="101">
        <v>180.71950846512931</v>
      </c>
      <c r="S4345" s="101">
        <v>60822.494525507107</v>
      </c>
      <c r="T4345" s="101">
        <v>1667.3169412401562</v>
      </c>
      <c r="U4345" s="101">
        <v>27285.35766286197</v>
      </c>
      <c r="V4345" s="101">
        <v>144203.88192432333</v>
      </c>
      <c r="W4345" s="101">
        <v>26040.831002334358</v>
      </c>
      <c r="X4345" s="101">
        <v>199197.38753075985</v>
      </c>
      <c r="Y4345" s="101">
        <v>14657.68232652344</v>
      </c>
      <c r="Z4345" s="101">
        <v>245.51057613416612</v>
      </c>
      <c r="AA4345" s="101">
        <v>14903.192902657607</v>
      </c>
      <c r="AB4345" s="101">
        <v>190.20519194028591</v>
      </c>
      <c r="AC4345" s="101">
        <v>0</v>
      </c>
      <c r="AD4345" s="101">
        <v>0</v>
      </c>
    </row>
    <row r="4346" spans="3:30" hidden="1" outlineLevel="1" x14ac:dyDescent="0.2">
      <c r="D4346" s="86"/>
      <c r="E4346" s="93"/>
      <c r="F4346" s="93"/>
      <c r="G4346" s="86" t="s">
        <v>686</v>
      </c>
      <c r="H4346" s="101">
        <v>-105388.19296695324</v>
      </c>
      <c r="I4346" s="101">
        <v>-51912.431250510686</v>
      </c>
      <c r="J4346" s="101">
        <v>-2566.2169714569309</v>
      </c>
      <c r="K4346" s="101">
        <v>-9399.9056945369175</v>
      </c>
      <c r="L4346" s="101">
        <v>-295.87565786009992</v>
      </c>
      <c r="M4346" s="101">
        <v>-27.746272441605033</v>
      </c>
      <c r="N4346" s="101">
        <v>-9723.5276248386199</v>
      </c>
      <c r="O4346" s="101">
        <v>-7145.3905843499651</v>
      </c>
      <c r="P4346" s="101">
        <v>-1331.3944393032602</v>
      </c>
      <c r="Q4346" s="101">
        <v>-601.63235655604444</v>
      </c>
      <c r="R4346" s="101">
        <v>-27.054734564277478</v>
      </c>
      <c r="S4346" s="101">
        <v>-9105.4721147735472</v>
      </c>
      <c r="T4346" s="101">
        <v>-249.60679487726401</v>
      </c>
      <c r="U4346" s="101">
        <v>-4084.7726697007038</v>
      </c>
      <c r="V4346" s="101">
        <v>-21588.138335124881</v>
      </c>
      <c r="W4346" s="101">
        <v>-3898.4599758210738</v>
      </c>
      <c r="X4346" s="101">
        <v>-29820.977775523919</v>
      </c>
      <c r="Y4346" s="101">
        <v>-2194.3381101443811</v>
      </c>
      <c r="Z4346" s="101">
        <v>-36.754324568752125</v>
      </c>
      <c r="AA4346" s="101">
        <v>-2231.0924347131336</v>
      </c>
      <c r="AB4346" s="101">
        <v>-28.474795136380198</v>
      </c>
      <c r="AC4346" s="101">
        <v>0</v>
      </c>
      <c r="AD4346" s="101">
        <v>0</v>
      </c>
    </row>
    <row r="4347" spans="3:30" hidden="1" outlineLevel="1" x14ac:dyDescent="0.2">
      <c r="D4347" s="86"/>
      <c r="E4347" s="93"/>
      <c r="F4347" s="93"/>
      <c r="G4347" s="86" t="s">
        <v>685</v>
      </c>
      <c r="H4347" s="101">
        <v>-23365.021562119888</v>
      </c>
      <c r="I4347" s="101">
        <v>-11375.668054058313</v>
      </c>
      <c r="J4347" s="101">
        <v>-549.00462142942547</v>
      </c>
      <c r="K4347" s="101">
        <v>-1997.2519689689009</v>
      </c>
      <c r="L4347" s="101">
        <v>-61.69323415099111</v>
      </c>
      <c r="M4347" s="101">
        <v>-7.6835660383298627</v>
      </c>
      <c r="N4347" s="101">
        <v>-2066.6287691582215</v>
      </c>
      <c r="O4347" s="101">
        <v>-1508.9550792349028</v>
      </c>
      <c r="P4347" s="101">
        <v>-280.51298925111519</v>
      </c>
      <c r="Q4347" s="101">
        <v>-166.90857102488707</v>
      </c>
      <c r="R4347" s="101">
        <v>0</v>
      </c>
      <c r="S4347" s="101">
        <v>-1956.3766395109051</v>
      </c>
      <c r="T4347" s="101">
        <v>-52.690120410993153</v>
      </c>
      <c r="U4347" s="101">
        <v>-862.56735427087381</v>
      </c>
      <c r="V4347" s="101">
        <v>-6009.2334153404972</v>
      </c>
      <c r="W4347" s="101">
        <v>0</v>
      </c>
      <c r="X4347" s="101">
        <v>-6924.4908900223654</v>
      </c>
      <c r="Y4347" s="101">
        <v>-454.15127015939794</v>
      </c>
      <c r="Z4347" s="101">
        <v>-7.570714011958982</v>
      </c>
      <c r="AA4347" s="101">
        <v>-461.72198417135689</v>
      </c>
      <c r="AB4347" s="101">
        <v>-6.0645716592146046</v>
      </c>
      <c r="AC4347" s="101">
        <v>-20.62084011739088</v>
      </c>
      <c r="AD4347" s="101">
        <v>-4.4451919927030064</v>
      </c>
    </row>
    <row r="4348" spans="3:30" hidden="1" outlineLevel="1" x14ac:dyDescent="0.2">
      <c r="D4348" s="86"/>
      <c r="E4348" s="93"/>
      <c r="F4348" s="93"/>
      <c r="G4348" s="86" t="s">
        <v>684</v>
      </c>
      <c r="H4348" s="101">
        <v>-367750.40068421065</v>
      </c>
      <c r="I4348" s="101">
        <v>-245783.27752578829</v>
      </c>
      <c r="J4348" s="101">
        <v>-11585.582076240793</v>
      </c>
      <c r="K4348" s="101">
        <v>-42067.959564945973</v>
      </c>
      <c r="L4348" s="101">
        <v>-1300.1188483890164</v>
      </c>
      <c r="M4348" s="101">
        <v>0</v>
      </c>
      <c r="N4348" s="101">
        <v>-43368.078413334988</v>
      </c>
      <c r="O4348" s="101">
        <v>-31543.61682308032</v>
      </c>
      <c r="P4348" s="101">
        <v>-5875.0007559954074</v>
      </c>
      <c r="Q4348" s="101">
        <v>0</v>
      </c>
      <c r="R4348" s="101">
        <v>0</v>
      </c>
      <c r="S4348" s="101">
        <v>-37418.617579075726</v>
      </c>
      <c r="T4348" s="101">
        <v>-1124.5105008894279</v>
      </c>
      <c r="U4348" s="101">
        <v>-18135.809785143039</v>
      </c>
      <c r="V4348" s="101">
        <v>0</v>
      </c>
      <c r="W4348" s="101">
        <v>0</v>
      </c>
      <c r="X4348" s="101">
        <v>-19260.320286032467</v>
      </c>
      <c r="Y4348" s="101">
        <v>-9511.8500784701955</v>
      </c>
      <c r="Z4348" s="101">
        <v>-158.69489356691679</v>
      </c>
      <c r="AA4348" s="101">
        <v>-9670.5449720371125</v>
      </c>
      <c r="AB4348" s="101">
        <v>-128.5694543581962</v>
      </c>
      <c r="AC4348" s="101">
        <v>-440.46108853170017</v>
      </c>
      <c r="AD4348" s="101">
        <v>-94.949288811327889</v>
      </c>
    </row>
    <row r="4349" spans="3:30" hidden="1" outlineLevel="1" x14ac:dyDescent="0.2">
      <c r="D4349" s="86"/>
      <c r="E4349" s="93"/>
      <c r="F4349" s="93"/>
      <c r="G4349" s="86" t="s">
        <v>683</v>
      </c>
      <c r="H4349" s="101">
        <v>-171723.92353311705</v>
      </c>
      <c r="I4349" s="101">
        <v>-128398.2269008111</v>
      </c>
      <c r="J4349" s="101">
        <v>-6190.1194406060922</v>
      </c>
      <c r="K4349" s="101">
        <v>-18678.170006763638</v>
      </c>
      <c r="L4349" s="101">
        <v>0</v>
      </c>
      <c r="M4349" s="101">
        <v>0</v>
      </c>
      <c r="N4349" s="101">
        <v>-18678.170006763638</v>
      </c>
      <c r="O4349" s="101">
        <v>-11901.802628193553</v>
      </c>
      <c r="P4349" s="101">
        <v>0</v>
      </c>
      <c r="Q4349" s="101">
        <v>0</v>
      </c>
      <c r="R4349" s="101">
        <v>0</v>
      </c>
      <c r="S4349" s="101">
        <v>-11901.802628193553</v>
      </c>
      <c r="T4349" s="101">
        <v>-321.79977467439915</v>
      </c>
      <c r="U4349" s="101">
        <v>0</v>
      </c>
      <c r="V4349" s="101">
        <v>0</v>
      </c>
      <c r="W4349" s="101">
        <v>0</v>
      </c>
      <c r="X4349" s="101">
        <v>-321.79977467439915</v>
      </c>
      <c r="Y4349" s="101">
        <v>-4389.9095940428115</v>
      </c>
      <c r="Z4349" s="101">
        <v>0</v>
      </c>
      <c r="AA4349" s="101">
        <v>-4389.9095940428115</v>
      </c>
      <c r="AB4349" s="101">
        <v>-45.554233075504769</v>
      </c>
      <c r="AC4349" s="101">
        <v>-1546.7414215021392</v>
      </c>
      <c r="AD4349" s="101">
        <v>-251.59953344778791</v>
      </c>
    </row>
    <row r="4350" spans="3:30" hidden="1" outlineLevel="1" x14ac:dyDescent="0.2">
      <c r="D4350" s="86"/>
      <c r="E4350" s="93"/>
      <c r="F4350" s="93"/>
      <c r="G4350" s="86" t="s">
        <v>682</v>
      </c>
      <c r="H4350" s="101">
        <v>-612697.91943381424</v>
      </c>
      <c r="I4350" s="101">
        <v>-229900.85658763922</v>
      </c>
      <c r="J4350" s="101">
        <v>-14899.061079022593</v>
      </c>
      <c r="K4350" s="101">
        <v>-49987.965033929533</v>
      </c>
      <c r="L4350" s="101">
        <v>-1588.7310131265094</v>
      </c>
      <c r="M4350" s="101">
        <v>-146.46242681113833</v>
      </c>
      <c r="N4350" s="101">
        <v>-51723.158473867203</v>
      </c>
      <c r="O4350" s="101">
        <v>-45574.725216447441</v>
      </c>
      <c r="P4350" s="101">
        <v>-8448.6771214968485</v>
      </c>
      <c r="Q4350" s="101">
        <v>-3838.8626322863443</v>
      </c>
      <c r="R4350" s="101">
        <v>-177.8703916998785</v>
      </c>
      <c r="S4350" s="101">
        <v>-58040.135361930516</v>
      </c>
      <c r="T4350" s="101">
        <v>-1746.5098342257111</v>
      </c>
      <c r="U4350" s="101">
        <v>-30666.096278227087</v>
      </c>
      <c r="V4350" s="101">
        <v>-174109.36275273957</v>
      </c>
      <c r="W4350" s="101">
        <v>-33032.621085106803</v>
      </c>
      <c r="X4350" s="101">
        <v>-239554.58995029918</v>
      </c>
      <c r="Y4350" s="101">
        <v>-12347.566841478922</v>
      </c>
      <c r="Z4350" s="101">
        <v>-200.99870425028968</v>
      </c>
      <c r="AA4350" s="101">
        <v>-12548.56554572921</v>
      </c>
      <c r="AB4350" s="101">
        <v>-224.19788617798196</v>
      </c>
      <c r="AC4350" s="101">
        <v>-4847.9790694113426</v>
      </c>
      <c r="AD4350" s="101">
        <v>-959.37547973699873</v>
      </c>
    </row>
    <row r="4351" spans="3:30" hidden="1" outlineLevel="1" x14ac:dyDescent="0.2">
      <c r="D4351" s="86"/>
      <c r="E4351" s="93"/>
      <c r="F4351" s="93"/>
      <c r="G4351" s="86" t="s">
        <v>681</v>
      </c>
      <c r="H4351" s="101">
        <v>-894022.05696638708</v>
      </c>
      <c r="I4351" s="101">
        <v>-557352.75956794026</v>
      </c>
      <c r="J4351" s="101">
        <v>-101112.03796615747</v>
      </c>
      <c r="K4351" s="101">
        <v>-28419.569782114682</v>
      </c>
      <c r="L4351" s="101">
        <v>-1217.5207762223438</v>
      </c>
      <c r="M4351" s="101">
        <v>-171.71370970654041</v>
      </c>
      <c r="N4351" s="101">
        <v>-29808.804268043568</v>
      </c>
      <c r="O4351" s="101">
        <v>-3041.5068287620911</v>
      </c>
      <c r="P4351" s="101">
        <v>-467.24445757912298</v>
      </c>
      <c r="Q4351" s="101">
        <v>-583.0374649152576</v>
      </c>
      <c r="R4351" s="101">
        <v>-98.622118740773345</v>
      </c>
      <c r="S4351" s="101">
        <v>-4190.4108699972458</v>
      </c>
      <c r="T4351" s="101">
        <v>-20.773752441472197</v>
      </c>
      <c r="U4351" s="101">
        <v>-277.15165691730311</v>
      </c>
      <c r="V4351" s="101">
        <v>-857.38795057769539</v>
      </c>
      <c r="W4351" s="101">
        <v>-147.93106001944986</v>
      </c>
      <c r="X4351" s="101">
        <v>-1303.2444199559209</v>
      </c>
      <c r="Y4351" s="101">
        <v>-836.4549827566882</v>
      </c>
      <c r="Z4351" s="101">
        <v>-7.9201944413581842</v>
      </c>
      <c r="AA4351" s="101">
        <v>-844.37517719804623</v>
      </c>
      <c r="AB4351" s="101">
        <v>-42.326900339867272</v>
      </c>
      <c r="AC4351" s="101">
        <v>-195988.6024073452</v>
      </c>
      <c r="AD4351" s="101">
        <v>-3379.4953894094006</v>
      </c>
    </row>
    <row r="4352" spans="3:30" collapsed="1" x14ac:dyDescent="0.2">
      <c r="C4352" s="86" t="s">
        <v>222</v>
      </c>
      <c r="D4352" s="86"/>
      <c r="E4352" s="101">
        <v>-1470978.2196517</v>
      </c>
      <c r="F4352" s="91"/>
      <c r="G4352" s="86" t="s">
        <v>679</v>
      </c>
      <c r="H4352" s="101">
        <v>-1470978.2196517007</v>
      </c>
      <c r="I4352" s="101">
        <v>-877959.91912203236</v>
      </c>
      <c r="J4352" s="101">
        <v>-119760.27313517185</v>
      </c>
      <c r="K4352" s="101">
        <v>-87761.577799043996</v>
      </c>
      <c r="L4352" s="101">
        <v>-2487.5570474800202</v>
      </c>
      <c r="M4352" s="101">
        <v>-168.26714990312573</v>
      </c>
      <c r="N4352" s="101">
        <v>-90417.401996427128</v>
      </c>
      <c r="O4352" s="101">
        <v>-52986.403985640703</v>
      </c>
      <c r="P4352" s="101">
        <v>-7509.4160037367001</v>
      </c>
      <c r="Q4352" s="101">
        <v>-1171.672942057146</v>
      </c>
      <c r="R4352" s="101">
        <v>-122.82773653980016</v>
      </c>
      <c r="S4352" s="101">
        <v>-61790.320667974382</v>
      </c>
      <c r="T4352" s="101">
        <v>-1848.5738362791103</v>
      </c>
      <c r="U4352" s="101">
        <v>-26741.040081397048</v>
      </c>
      <c r="V4352" s="101">
        <v>-58360.240529459421</v>
      </c>
      <c r="W4352" s="101">
        <v>-11038.181118612982</v>
      </c>
      <c r="X4352" s="101">
        <v>-97988.035565748476</v>
      </c>
      <c r="Y4352" s="101">
        <v>-15076.588550528953</v>
      </c>
      <c r="Z4352" s="101">
        <v>-166.42825470510957</v>
      </c>
      <c r="AA4352" s="101">
        <v>-15243.016805234065</v>
      </c>
      <c r="AB4352" s="101">
        <v>-284.98264880685912</v>
      </c>
      <c r="AC4352" s="101">
        <v>-202844.40482690779</v>
      </c>
      <c r="AD4352" s="101">
        <v>-4689.8648833982179</v>
      </c>
    </row>
    <row r="4353" spans="2:30" x14ac:dyDescent="0.2">
      <c r="D4353" s="86"/>
      <c r="E4353" s="92"/>
      <c r="F4353" s="91"/>
      <c r="G4353" s="86"/>
      <c r="H4353" s="92"/>
      <c r="I4353" s="92"/>
      <c r="J4353" s="92"/>
      <c r="K4353" s="92"/>
      <c r="L4353" s="92"/>
      <c r="M4353" s="92"/>
      <c r="N4353" s="92"/>
      <c r="O4353" s="92"/>
      <c r="P4353" s="92"/>
      <c r="Q4353" s="92"/>
      <c r="R4353" s="92"/>
      <c r="S4353" s="92"/>
      <c r="T4353" s="92"/>
      <c r="U4353" s="92"/>
      <c r="V4353" s="92"/>
      <c r="W4353" s="92"/>
      <c r="X4353" s="92"/>
      <c r="Y4353" s="92"/>
      <c r="Z4353" s="92"/>
      <c r="AA4353" s="92"/>
      <c r="AB4353" s="92"/>
      <c r="AC4353" s="92"/>
      <c r="AD4353" s="92"/>
    </row>
    <row r="4354" spans="2:30" hidden="1" outlineLevel="1" x14ac:dyDescent="0.2">
      <c r="D4354" s="86"/>
      <c r="E4354" s="93"/>
      <c r="F4354" s="93"/>
      <c r="G4354" s="86" t="s">
        <v>687</v>
      </c>
      <c r="H4354" s="92">
        <v>9711903.2492801957</v>
      </c>
      <c r="I4354" s="92">
        <v>4787563.3954576561</v>
      </c>
      <c r="J4354" s="92">
        <v>236048.09700127129</v>
      </c>
      <c r="K4354" s="92">
        <v>865188.80763784761</v>
      </c>
      <c r="L4354" s="92">
        <v>27250.225960789878</v>
      </c>
      <c r="M4354" s="92">
        <v>2554.5532217166174</v>
      </c>
      <c r="N4354" s="92">
        <v>894993.58682035375</v>
      </c>
      <c r="O4354" s="92">
        <v>657652.1199991086</v>
      </c>
      <c r="P4354" s="92">
        <v>122498.3363347921</v>
      </c>
      <c r="Q4354" s="92">
        <v>55383.630104774042</v>
      </c>
      <c r="R4354" s="92">
        <v>2491.1651957633003</v>
      </c>
      <c r="S4354" s="92">
        <v>838025.25163443782</v>
      </c>
      <c r="T4354" s="92">
        <v>23006.087376956559</v>
      </c>
      <c r="U4354" s="92">
        <v>376294.49617771024</v>
      </c>
      <c r="V4354" s="92">
        <v>1988480.8113368149</v>
      </c>
      <c r="W4354" s="92">
        <v>359397.275637577</v>
      </c>
      <c r="X4354" s="92">
        <v>2747178.6705290587</v>
      </c>
      <c r="Y4354" s="92">
        <v>202089.25313220074</v>
      </c>
      <c r="Z4354" s="92">
        <v>3386.560444394554</v>
      </c>
      <c r="AA4354" s="92">
        <v>205475.81357659525</v>
      </c>
      <c r="AB4354" s="92">
        <v>2618.4342608284696</v>
      </c>
      <c r="AC4354" s="92">
        <v>0</v>
      </c>
      <c r="AD4354" s="92">
        <v>0</v>
      </c>
    </row>
    <row r="4355" spans="2:30" hidden="1" outlineLevel="1" x14ac:dyDescent="0.2">
      <c r="D4355" s="86"/>
      <c r="E4355" s="93"/>
      <c r="F4355" s="93"/>
      <c r="G4355" s="86" t="s">
        <v>686</v>
      </c>
      <c r="H4355" s="92">
        <v>3717359.5454571573</v>
      </c>
      <c r="I4355" s="92">
        <v>1832936.7371041544</v>
      </c>
      <c r="J4355" s="92">
        <v>90312.980998356783</v>
      </c>
      <c r="K4355" s="92">
        <v>331066.45594965259</v>
      </c>
      <c r="L4355" s="92">
        <v>10424.966242258753</v>
      </c>
      <c r="M4355" s="92">
        <v>971.13178971095704</v>
      </c>
      <c r="N4355" s="92">
        <v>342462.55398162233</v>
      </c>
      <c r="O4355" s="92">
        <v>251663.65839323311</v>
      </c>
      <c r="P4355" s="92">
        <v>46877.502016244733</v>
      </c>
      <c r="Q4355" s="92">
        <v>21193.869794797902</v>
      </c>
      <c r="R4355" s="92">
        <v>953.32658192184329</v>
      </c>
      <c r="S4355" s="92">
        <v>320688.35678619769</v>
      </c>
      <c r="T4355" s="92">
        <v>8805.7528218723528</v>
      </c>
      <c r="U4355" s="92">
        <v>144001.48727834065</v>
      </c>
      <c r="V4355" s="92">
        <v>760971.78009156557</v>
      </c>
      <c r="W4355" s="92">
        <v>137544.01329786389</v>
      </c>
      <c r="X4355" s="92">
        <v>1051323.0334896422</v>
      </c>
      <c r="Y4355" s="92">
        <v>77337.965608305021</v>
      </c>
      <c r="Z4355" s="92">
        <v>1296.1514619916102</v>
      </c>
      <c r="AA4355" s="92">
        <v>78634.117070296663</v>
      </c>
      <c r="AB4355" s="92">
        <v>1001.7660268873494</v>
      </c>
      <c r="AC4355" s="92">
        <v>0</v>
      </c>
      <c r="AD4355" s="92">
        <v>0</v>
      </c>
    </row>
    <row r="4356" spans="2:30" hidden="1" outlineLevel="1" x14ac:dyDescent="0.2">
      <c r="D4356" s="86"/>
      <c r="E4356" s="93"/>
      <c r="F4356" s="93"/>
      <c r="G4356" s="86" t="s">
        <v>685</v>
      </c>
      <c r="H4356" s="92">
        <v>816303.82462320151</v>
      </c>
      <c r="I4356" s="92">
        <v>397826.26886168425</v>
      </c>
      <c r="J4356" s="92">
        <v>19139.841769412546</v>
      </c>
      <c r="K4356" s="92">
        <v>69680.951102469</v>
      </c>
      <c r="L4356" s="92">
        <v>2153.2198702036994</v>
      </c>
      <c r="M4356" s="92">
        <v>266.00883886605578</v>
      </c>
      <c r="N4356" s="92">
        <v>72100.179811538736</v>
      </c>
      <c r="O4356" s="92">
        <v>52645.312758241438</v>
      </c>
      <c r="P4356" s="92">
        <v>9783.789167882931</v>
      </c>
      <c r="Q4356" s="92">
        <v>5824.3317168037765</v>
      </c>
      <c r="R4356" s="92">
        <v>0</v>
      </c>
      <c r="S4356" s="92">
        <v>68253.433642928139</v>
      </c>
      <c r="T4356" s="92">
        <v>1841.1800345480569</v>
      </c>
      <c r="U4356" s="92">
        <v>30120.576257277989</v>
      </c>
      <c r="V4356" s="92">
        <v>209819.21036871098</v>
      </c>
      <c r="W4356" s="92">
        <v>0</v>
      </c>
      <c r="X4356" s="92">
        <v>241780.96666053717</v>
      </c>
      <c r="Y4356" s="92">
        <v>15854.963650646019</v>
      </c>
      <c r="Z4356" s="92">
        <v>264.45285981506112</v>
      </c>
      <c r="AA4356" s="92">
        <v>16119.416510461082</v>
      </c>
      <c r="AB4356" s="92">
        <v>211.35654045670992</v>
      </c>
      <c r="AC4356" s="92">
        <v>717.68171465486569</v>
      </c>
      <c r="AD4356" s="92">
        <v>154.67911152821839</v>
      </c>
    </row>
    <row r="4357" spans="2:30" hidden="1" outlineLevel="1" x14ac:dyDescent="0.2">
      <c r="D4357" s="86"/>
      <c r="E4357" s="93"/>
      <c r="F4357" s="93"/>
      <c r="G4357" s="86" t="s">
        <v>684</v>
      </c>
      <c r="H4357" s="92">
        <v>3068270.0396685167</v>
      </c>
      <c r="I4357" s="92">
        <v>2052724.6763090771</v>
      </c>
      <c r="J4357" s="92">
        <v>96353.570908988637</v>
      </c>
      <c r="K4357" s="92">
        <v>350221.85448241932</v>
      </c>
      <c r="L4357" s="92">
        <v>10832.097152924638</v>
      </c>
      <c r="M4357" s="92">
        <v>0</v>
      </c>
      <c r="N4357" s="92">
        <v>361053.9516353439</v>
      </c>
      <c r="O4357" s="92">
        <v>262597.42963048135</v>
      </c>
      <c r="P4357" s="92">
        <v>48885.381432180147</v>
      </c>
      <c r="Q4357" s="92">
        <v>0</v>
      </c>
      <c r="R4357" s="92">
        <v>0</v>
      </c>
      <c r="S4357" s="92">
        <v>311482.81106266158</v>
      </c>
      <c r="T4357" s="92">
        <v>9382.1209811822191</v>
      </c>
      <c r="U4357" s="92">
        <v>151179.5324917493</v>
      </c>
      <c r="V4357" s="92">
        <v>0</v>
      </c>
      <c r="W4357" s="92">
        <v>0</v>
      </c>
      <c r="X4357" s="92">
        <v>160561.65347293147</v>
      </c>
      <c r="Y4357" s="92">
        <v>79259.636212019992</v>
      </c>
      <c r="Z4357" s="92">
        <v>1323.3843647643178</v>
      </c>
      <c r="AA4357" s="92">
        <v>80583.020576784314</v>
      </c>
      <c r="AB4357" s="92">
        <v>1068.7803301912234</v>
      </c>
      <c r="AC4357" s="92">
        <v>3653.8982969993103</v>
      </c>
      <c r="AD4357" s="92">
        <v>787.67707553729042</v>
      </c>
    </row>
    <row r="4358" spans="2:30" hidden="1" outlineLevel="1" x14ac:dyDescent="0.2">
      <c r="D4358" s="86"/>
      <c r="E4358" s="93"/>
      <c r="F4358" s="93"/>
      <c r="G4358" s="86" t="s">
        <v>683</v>
      </c>
      <c r="H4358" s="92">
        <v>1657398.5700527099</v>
      </c>
      <c r="I4358" s="92">
        <v>1240240.9354887696</v>
      </c>
      <c r="J4358" s="92">
        <v>59554.590015232119</v>
      </c>
      <c r="K4358" s="92">
        <v>179873.21558052939</v>
      </c>
      <c r="L4358" s="92">
        <v>0</v>
      </c>
      <c r="M4358" s="92">
        <v>0</v>
      </c>
      <c r="N4358" s="92">
        <v>179873.21558052939</v>
      </c>
      <c r="O4358" s="92">
        <v>114613.71204532078</v>
      </c>
      <c r="P4358" s="92">
        <v>0</v>
      </c>
      <c r="Q4358" s="92">
        <v>0</v>
      </c>
      <c r="R4358" s="92">
        <v>0</v>
      </c>
      <c r="S4358" s="92">
        <v>114613.71204532078</v>
      </c>
      <c r="T4358" s="92">
        <v>3105.3353703237194</v>
      </c>
      <c r="U4358" s="92">
        <v>0</v>
      </c>
      <c r="V4358" s="92">
        <v>0</v>
      </c>
      <c r="W4358" s="92">
        <v>0</v>
      </c>
      <c r="X4358" s="92">
        <v>3105.3353703237194</v>
      </c>
      <c r="Y4358" s="92">
        <v>42311.581803644556</v>
      </c>
      <c r="Z4358" s="92">
        <v>0</v>
      </c>
      <c r="AA4358" s="92">
        <v>42311.581803644556</v>
      </c>
      <c r="AB4358" s="92">
        <v>438.08430067764959</v>
      </c>
      <c r="AC4358" s="92">
        <v>14846.271197486885</v>
      </c>
      <c r="AD4358" s="92">
        <v>2414.844250724906</v>
      </c>
    </row>
    <row r="4359" spans="2:30" hidden="1" outlineLevel="1" x14ac:dyDescent="0.2">
      <c r="D4359" s="86"/>
      <c r="E4359" s="93"/>
      <c r="F4359" s="93"/>
      <c r="G4359" s="86" t="s">
        <v>682</v>
      </c>
      <c r="H4359" s="92">
        <v>-312399.53149655991</v>
      </c>
      <c r="I4359" s="92">
        <v>-143145.48148614937</v>
      </c>
      <c r="J4359" s="92">
        <v>-8242.0787572584995</v>
      </c>
      <c r="K4359" s="92">
        <v>-27691.005735512423</v>
      </c>
      <c r="L4359" s="92">
        <v>-561.7902314928217</v>
      </c>
      <c r="M4359" s="92">
        <v>13.418258937589854</v>
      </c>
      <c r="N4359" s="92">
        <v>-28239.377708067677</v>
      </c>
      <c r="O4359" s="92">
        <v>-26194.110839409856</v>
      </c>
      <c r="P4359" s="92">
        <v>-4680.3589085366584</v>
      </c>
      <c r="Q4359" s="92">
        <v>-1868.4072049470849</v>
      </c>
      <c r="R4359" s="92">
        <v>-83.051047242877516</v>
      </c>
      <c r="S4359" s="92">
        <v>-32825.928000136468</v>
      </c>
      <c r="T4359" s="92">
        <v>-971.04177676785184</v>
      </c>
      <c r="U4359" s="92">
        <v>-14371.038558072521</v>
      </c>
      <c r="V4359" s="92">
        <v>-61589.205244289129</v>
      </c>
      <c r="W4359" s="92">
        <v>-12478.994160491278</v>
      </c>
      <c r="X4359" s="92">
        <v>-89410.279739620542</v>
      </c>
      <c r="Y4359" s="92">
        <v>-6810.126392815645</v>
      </c>
      <c r="Z4359" s="92">
        <v>-101.50196386080528</v>
      </c>
      <c r="AA4359" s="92">
        <v>-6911.6283566764487</v>
      </c>
      <c r="AB4359" s="92">
        <v>-125.15394933134743</v>
      </c>
      <c r="AC4359" s="92">
        <v>-2963.0441262228214</v>
      </c>
      <c r="AD4359" s="92">
        <v>-536.55937309666035</v>
      </c>
    </row>
    <row r="4360" spans="2:30" hidden="1" outlineLevel="1" x14ac:dyDescent="0.2">
      <c r="D4360" s="86"/>
      <c r="E4360" s="93"/>
      <c r="F4360" s="93"/>
      <c r="G4360" s="86" t="s">
        <v>681</v>
      </c>
      <c r="H4360" s="92">
        <v>965762.08276307152</v>
      </c>
      <c r="I4360" s="92">
        <v>477391.79866843601</v>
      </c>
      <c r="J4360" s="92">
        <v>114200.78866815283</v>
      </c>
      <c r="K4360" s="92">
        <v>32419.840094353473</v>
      </c>
      <c r="L4360" s="92">
        <v>8858.9899132717273</v>
      </c>
      <c r="M4360" s="92">
        <v>1428.1234909576776</v>
      </c>
      <c r="N4360" s="92">
        <v>42706.953498582872</v>
      </c>
      <c r="O4360" s="92">
        <v>8200.3468777296821</v>
      </c>
      <c r="P4360" s="92">
        <v>2322.7143081048753</v>
      </c>
      <c r="Q4360" s="92">
        <v>4994.4435540981813</v>
      </c>
      <c r="R4360" s="92">
        <v>877.45690842042393</v>
      </c>
      <c r="S4360" s="92">
        <v>16394.961648353168</v>
      </c>
      <c r="T4360" s="92">
        <v>56.547722227489913</v>
      </c>
      <c r="U4360" s="92">
        <v>1380.5187555065577</v>
      </c>
      <c r="V4360" s="92">
        <v>7351.1291805411984</v>
      </c>
      <c r="W4360" s="92">
        <v>1318.4483982289057</v>
      </c>
      <c r="X4360" s="92">
        <v>10106.64405650415</v>
      </c>
      <c r="Y4360" s="92">
        <v>2270.1470277596936</v>
      </c>
      <c r="Z4360" s="92">
        <v>39.440318918702914</v>
      </c>
      <c r="AA4360" s="92">
        <v>2309.587346678396</v>
      </c>
      <c r="AB4360" s="92">
        <v>47.791022456389889</v>
      </c>
      <c r="AC4360" s="92">
        <v>275746.19265112007</v>
      </c>
      <c r="AD4360" s="92">
        <v>26857.365202788525</v>
      </c>
    </row>
    <row r="4361" spans="2:30" collapsed="1" x14ac:dyDescent="0.2">
      <c r="B4361" s="2" t="s">
        <v>221</v>
      </c>
      <c r="D4361" s="86"/>
      <c r="E4361" s="101">
        <v>19624597.780348301</v>
      </c>
      <c r="F4361" s="91"/>
      <c r="G4361" s="86" t="s">
        <v>679</v>
      </c>
      <c r="H4361" s="92">
        <v>19624597.780348301</v>
      </c>
      <c r="I4361" s="92">
        <v>10645538.330403637</v>
      </c>
      <c r="J4361" s="92">
        <v>607367.79060415574</v>
      </c>
      <c r="K4361" s="92">
        <v>1800760.1191117584</v>
      </c>
      <c r="L4361" s="92">
        <v>58957.708907955872</v>
      </c>
      <c r="M4361" s="92">
        <v>5233.2356001888966</v>
      </c>
      <c r="N4361" s="92">
        <v>1864951.0636199045</v>
      </c>
      <c r="O4361" s="92">
        <v>1321178.4688647052</v>
      </c>
      <c r="P4361" s="92">
        <v>225687.36435066815</v>
      </c>
      <c r="Q4361" s="92">
        <v>85527.867965526792</v>
      </c>
      <c r="R4361" s="92">
        <v>4238.8976388626888</v>
      </c>
      <c r="S4361" s="92">
        <v>1636632.5988197627</v>
      </c>
      <c r="T4361" s="92">
        <v>45225.982530342597</v>
      </c>
      <c r="U4361" s="92">
        <v>688605.57240251231</v>
      </c>
      <c r="V4361" s="92">
        <v>2905033.725733343</v>
      </c>
      <c r="W4361" s="92">
        <v>485780.74317317852</v>
      </c>
      <c r="X4361" s="92">
        <v>4124646.0238393745</v>
      </c>
      <c r="Y4361" s="92">
        <v>412313.42104176048</v>
      </c>
      <c r="Z4361" s="92">
        <v>6208.4874860234431</v>
      </c>
      <c r="AA4361" s="92">
        <v>418521.90852778382</v>
      </c>
      <c r="AB4361" s="92">
        <v>5261.0585321664439</v>
      </c>
      <c r="AC4361" s="92">
        <v>292000.99973403837</v>
      </c>
      <c r="AD4361" s="92">
        <v>29678.006267482288</v>
      </c>
    </row>
    <row r="4362" spans="2:30" x14ac:dyDescent="0.2">
      <c r="D4362" s="86"/>
      <c r="E4362" s="101"/>
      <c r="F4362" s="91"/>
      <c r="G4362" s="86"/>
      <c r="H4362" s="92"/>
      <c r="I4362" s="92"/>
      <c r="J4362" s="92"/>
      <c r="K4362" s="92"/>
      <c r="L4362" s="92"/>
      <c r="M4362" s="92"/>
      <c r="N4362" s="92"/>
      <c r="O4362" s="92"/>
      <c r="P4362" s="92"/>
      <c r="Q4362" s="92"/>
      <c r="R4362" s="92"/>
      <c r="S4362" s="92"/>
      <c r="T4362" s="92"/>
      <c r="U4362" s="92"/>
      <c r="V4362" s="92"/>
      <c r="W4362" s="92"/>
      <c r="X4362" s="92"/>
      <c r="Y4362" s="92"/>
      <c r="Z4362" s="92"/>
      <c r="AA4362" s="92"/>
      <c r="AB4362" s="92"/>
      <c r="AC4362" s="92"/>
      <c r="AD4362" s="92"/>
    </row>
    <row r="4363" spans="2:30" hidden="1" outlineLevel="1" x14ac:dyDescent="0.2">
      <c r="D4363" s="86"/>
      <c r="F4363" s="91" t="s">
        <v>219</v>
      </c>
      <c r="G4363" s="86" t="s">
        <v>687</v>
      </c>
      <c r="H4363" s="92">
        <v>-896.25730170122608</v>
      </c>
      <c r="I4363" s="99">
        <v>-441.48110189082217</v>
      </c>
      <c r="J4363" s="99">
        <v>-21.823988377323182</v>
      </c>
      <c r="K4363" s="99">
        <v>-79.940018676223133</v>
      </c>
      <c r="L4363" s="99">
        <v>-2.5162279690659601</v>
      </c>
      <c r="M4363" s="99">
        <v>-0.23596380743123524</v>
      </c>
      <c r="N4363" s="99">
        <v>-82.692210452720332</v>
      </c>
      <c r="O4363" s="99">
        <v>-60.766849724228535</v>
      </c>
      <c r="P4363" s="99">
        <v>-11.322634481873443</v>
      </c>
      <c r="Q4363" s="99">
        <v>-5.1164876948991198</v>
      </c>
      <c r="R4363" s="99">
        <v>-0.23008273238374732</v>
      </c>
      <c r="S4363" s="99">
        <v>-77.436054633384856</v>
      </c>
      <c r="T4363" s="99">
        <v>-2.1227417053553412</v>
      </c>
      <c r="U4363" s="99">
        <v>-34.738306331496304</v>
      </c>
      <c r="V4363" s="99">
        <v>-183.59292505431779</v>
      </c>
      <c r="W4363" s="99">
        <v>-33.153839347214635</v>
      </c>
      <c r="X4363" s="99">
        <v>-253.60781243838406</v>
      </c>
      <c r="Y4363" s="99">
        <v>-18.661403125441861</v>
      </c>
      <c r="Z4363" s="99">
        <v>-0.31257136911124694</v>
      </c>
      <c r="AA4363" s="99">
        <v>-18.973974494553108</v>
      </c>
      <c r="AB4363" s="99">
        <v>-0.242159414038249</v>
      </c>
      <c r="AC4363" s="99">
        <v>0</v>
      </c>
      <c r="AD4363" s="99">
        <v>0</v>
      </c>
    </row>
    <row r="4364" spans="2:30" hidden="1" outlineLevel="1" x14ac:dyDescent="0.2">
      <c r="D4364" s="86"/>
      <c r="F4364" s="91" t="s">
        <v>219</v>
      </c>
      <c r="G4364" s="86" t="s">
        <v>686</v>
      </c>
      <c r="H4364" s="92">
        <v>-475.03610300600434</v>
      </c>
      <c r="I4364" s="99">
        <v>-233.99470419368973</v>
      </c>
      <c r="J4364" s="99">
        <v>-11.567194343782225</v>
      </c>
      <c r="K4364" s="99">
        <v>-42.369969956283022</v>
      </c>
      <c r="L4364" s="99">
        <v>-1.3336562239782661</v>
      </c>
      <c r="M4364" s="99">
        <v>-0.12506601320829153</v>
      </c>
      <c r="N4364" s="99">
        <v>-43.828692193469578</v>
      </c>
      <c r="O4364" s="99">
        <v>-32.207768271629497</v>
      </c>
      <c r="P4364" s="99">
        <v>-6.0012455684557251</v>
      </c>
      <c r="Q4364" s="99">
        <v>-2.7118511291897773</v>
      </c>
      <c r="R4364" s="99">
        <v>-0.12194891394813308</v>
      </c>
      <c r="S4364" s="99">
        <v>-41.042813883223126</v>
      </c>
      <c r="T4364" s="99">
        <v>-1.1250998407335393</v>
      </c>
      <c r="U4364" s="99">
        <v>-18.412067197020011</v>
      </c>
      <c r="V4364" s="99">
        <v>-97.308292486692295</v>
      </c>
      <c r="W4364" s="99">
        <v>-17.572264809774577</v>
      </c>
      <c r="X4364" s="99">
        <v>-134.41772433422042</v>
      </c>
      <c r="Y4364" s="99">
        <v>-9.8909545289139871</v>
      </c>
      <c r="Z4364" s="99">
        <v>-0.16566970758510582</v>
      </c>
      <c r="AA4364" s="99">
        <v>-10.056624236499093</v>
      </c>
      <c r="AB4364" s="99">
        <v>-0.12834982112011278</v>
      </c>
      <c r="AC4364" s="99">
        <v>0</v>
      </c>
      <c r="AD4364" s="99">
        <v>0</v>
      </c>
    </row>
    <row r="4365" spans="2:30" hidden="1" outlineLevel="1" x14ac:dyDescent="0.2">
      <c r="D4365" s="86"/>
      <c r="F4365" s="91" t="s">
        <v>219</v>
      </c>
      <c r="G4365" s="86" t="s">
        <v>685</v>
      </c>
      <c r="H4365" s="92">
        <v>-104.35117058301428</v>
      </c>
      <c r="I4365" s="99">
        <v>-50.80518648137226</v>
      </c>
      <c r="J4365" s="99">
        <v>-2.4519247606655035</v>
      </c>
      <c r="K4365" s="99">
        <v>-8.9199823915003265</v>
      </c>
      <c r="L4365" s="99">
        <v>-0.27552986345816238</v>
      </c>
      <c r="M4365" s="99">
        <v>-3.4315787307104412E-2</v>
      </c>
      <c r="N4365" s="99">
        <v>-9.2298280422655932</v>
      </c>
      <c r="O4365" s="99">
        <v>-6.7391861144535916</v>
      </c>
      <c r="P4365" s="99">
        <v>-1.2528068383874649</v>
      </c>
      <c r="Q4365" s="99">
        <v>-0.7454349965172854</v>
      </c>
      <c r="R4365" s="99">
        <v>0</v>
      </c>
      <c r="S4365" s="99">
        <v>-8.7374279493583416</v>
      </c>
      <c r="T4365" s="99">
        <v>-0.23532080757678761</v>
      </c>
      <c r="U4365" s="99">
        <v>-3.852335975190631</v>
      </c>
      <c r="V4365" s="99">
        <v>-26.838003959472999</v>
      </c>
      <c r="W4365" s="99">
        <v>0</v>
      </c>
      <c r="X4365" s="99">
        <v>-30.925660742240417</v>
      </c>
      <c r="Y4365" s="99">
        <v>-2.0282975787930817</v>
      </c>
      <c r="Z4365" s="99">
        <v>-3.3811775743359113E-2</v>
      </c>
      <c r="AA4365" s="99">
        <v>-2.0621093545364406</v>
      </c>
      <c r="AB4365" s="99">
        <v>-2.7085151624666397E-2</v>
      </c>
      <c r="AC4365" s="99">
        <v>-9.2095305751546994E-2</v>
      </c>
      <c r="AD4365" s="99">
        <v>-1.9852795199505679E-2</v>
      </c>
    </row>
    <row r="4366" spans="2:30" hidden="1" outlineLevel="1" x14ac:dyDescent="0.2">
      <c r="D4366" s="86"/>
      <c r="F4366" s="91" t="s">
        <v>219</v>
      </c>
      <c r="G4366" s="86" t="s">
        <v>684</v>
      </c>
      <c r="H4366" s="92">
        <v>-478.79628750537398</v>
      </c>
      <c r="I4366" s="99">
        <v>-319.99997985400711</v>
      </c>
      <c r="J4366" s="99">
        <v>-15.083963678550141</v>
      </c>
      <c r="K4366" s="99">
        <v>-54.770797870369577</v>
      </c>
      <c r="L4366" s="99">
        <v>-1.6927026504016256</v>
      </c>
      <c r="M4366" s="99">
        <v>0</v>
      </c>
      <c r="N4366" s="99">
        <v>-56.463500520771206</v>
      </c>
      <c r="O4366" s="99">
        <v>-41.068525285855287</v>
      </c>
      <c r="P4366" s="99">
        <v>-7.6490155981565984</v>
      </c>
      <c r="Q4366" s="99">
        <v>0</v>
      </c>
      <c r="R4366" s="99">
        <v>0</v>
      </c>
      <c r="S4366" s="99">
        <v>-48.717540884011882</v>
      </c>
      <c r="T4366" s="99">
        <v>-1.4640676178324648</v>
      </c>
      <c r="U4366" s="99">
        <v>-23.612097715935789</v>
      </c>
      <c r="V4366" s="99">
        <v>0</v>
      </c>
      <c r="W4366" s="99">
        <v>0</v>
      </c>
      <c r="X4366" s="99">
        <v>-25.076165333768255</v>
      </c>
      <c r="Y4366" s="99">
        <v>-12.38404770302339</v>
      </c>
      <c r="Z4366" s="99">
        <v>-0.20661439319857286</v>
      </c>
      <c r="AA4366" s="99">
        <v>-12.590662096221962</v>
      </c>
      <c r="AB4366" s="99">
        <v>-0.16739227834630332</v>
      </c>
      <c r="AC4366" s="99">
        <v>-0.57346268987657023</v>
      </c>
      <c r="AD4366" s="99">
        <v>-0.12362016982050082</v>
      </c>
    </row>
    <row r="4367" spans="2:30" hidden="1" outlineLevel="1" x14ac:dyDescent="0.2">
      <c r="D4367" s="86"/>
      <c r="F4367" s="91" t="s">
        <v>219</v>
      </c>
      <c r="G4367" s="86" t="s">
        <v>683</v>
      </c>
      <c r="H4367" s="92">
        <v>-246.38152523149367</v>
      </c>
      <c r="I4367" s="99">
        <v>-184.2198240639454</v>
      </c>
      <c r="J4367" s="99">
        <v>-8.881296430706854</v>
      </c>
      <c r="K4367" s="99">
        <v>-26.79857250007495</v>
      </c>
      <c r="L4367" s="99">
        <v>0</v>
      </c>
      <c r="M4367" s="99">
        <v>0</v>
      </c>
      <c r="N4367" s="99">
        <v>-26.79857250007495</v>
      </c>
      <c r="O4367" s="99">
        <v>-17.076154703470976</v>
      </c>
      <c r="P4367" s="99">
        <v>0</v>
      </c>
      <c r="Q4367" s="99">
        <v>0</v>
      </c>
      <c r="R4367" s="99">
        <v>0</v>
      </c>
      <c r="S4367" s="99">
        <v>-17.076154703470976</v>
      </c>
      <c r="T4367" s="99">
        <v>-0.46170339969048751</v>
      </c>
      <c r="U4367" s="99">
        <v>0</v>
      </c>
      <c r="V4367" s="99">
        <v>0</v>
      </c>
      <c r="W4367" s="99">
        <v>0</v>
      </c>
      <c r="X4367" s="99">
        <v>-0.46170339969048751</v>
      </c>
      <c r="Y4367" s="99">
        <v>-6.2984387914945899</v>
      </c>
      <c r="Z4367" s="99">
        <v>0</v>
      </c>
      <c r="AA4367" s="99">
        <v>-6.2984387914945899</v>
      </c>
      <c r="AB4367" s="99">
        <v>-6.5359101952555385E-2</v>
      </c>
      <c r="AC4367" s="99">
        <v>-2.2191928924506121</v>
      </c>
      <c r="AD4367" s="99">
        <v>-0.36098334770719054</v>
      </c>
    </row>
    <row r="4368" spans="2:30" hidden="1" outlineLevel="1" x14ac:dyDescent="0.2">
      <c r="D4368" s="86"/>
      <c r="F4368" s="91" t="s">
        <v>219</v>
      </c>
      <c r="G4368" s="86" t="s">
        <v>682</v>
      </c>
      <c r="H4368" s="92">
        <v>-7.5729996115051073</v>
      </c>
      <c r="I4368" s="99">
        <v>-2.8415945972719379</v>
      </c>
      <c r="J4368" s="99">
        <v>-0.18415369170421567</v>
      </c>
      <c r="K4368" s="99">
        <v>-0.61785559861489403</v>
      </c>
      <c r="L4368" s="99">
        <v>-1.9636853600402758E-2</v>
      </c>
      <c r="M4368" s="99">
        <v>-1.8102883430154381E-3</v>
      </c>
      <c r="N4368" s="99">
        <v>-0.63930274055831227</v>
      </c>
      <c r="O4368" s="99">
        <v>-0.5633075703562781</v>
      </c>
      <c r="P4368" s="99">
        <v>-0.10442638456803062</v>
      </c>
      <c r="Q4368" s="99">
        <v>-4.7448676257609505E-2</v>
      </c>
      <c r="R4368" s="99">
        <v>-2.1984935226909159E-3</v>
      </c>
      <c r="S4368" s="99">
        <v>-0.71738112470460924</v>
      </c>
      <c r="T4368" s="99">
        <v>-2.1587013561762087E-2</v>
      </c>
      <c r="U4368" s="99">
        <v>-0.37903561907962169</v>
      </c>
      <c r="V4368" s="99">
        <v>-2.1520068775561279</v>
      </c>
      <c r="W4368" s="99">
        <v>-0.40828607166754394</v>
      </c>
      <c r="X4368" s="99">
        <v>-2.9609155818650552</v>
      </c>
      <c r="Y4368" s="99">
        <v>-0.1526170008541286</v>
      </c>
      <c r="Z4368" s="99">
        <v>-2.4843614788297042E-3</v>
      </c>
      <c r="AA4368" s="99">
        <v>-0.15510136233295832</v>
      </c>
      <c r="AB4368" s="99">
        <v>-2.7711053866399347E-3</v>
      </c>
      <c r="AC4368" s="99">
        <v>-5.992144325080076E-2</v>
      </c>
      <c r="AD4368" s="99">
        <v>-1.1857964430578821E-2</v>
      </c>
    </row>
    <row r="4369" spans="1:30" hidden="1" outlineLevel="1" x14ac:dyDescent="0.2">
      <c r="D4369" s="86"/>
      <c r="F4369" s="91" t="s">
        <v>219</v>
      </c>
      <c r="G4369" s="86" t="s">
        <v>681</v>
      </c>
      <c r="H4369" s="92">
        <v>-118.60461236138286</v>
      </c>
      <c r="I4369" s="99">
        <v>-55.464101361145048</v>
      </c>
      <c r="J4369" s="99">
        <v>-14.530676235656371</v>
      </c>
      <c r="K4369" s="99">
        <v>-4.1248424874212866</v>
      </c>
      <c r="L4369" s="99">
        <v>-1.3314763474396025</v>
      </c>
      <c r="M4369" s="99">
        <v>-0.21612542534325857</v>
      </c>
      <c r="N4369" s="99">
        <v>-5.6724442602041476</v>
      </c>
      <c r="O4369" s="99">
        <v>-1.1705702144644281</v>
      </c>
      <c r="P4369" s="99">
        <v>-0.34662038122262773</v>
      </c>
      <c r="Q4369" s="99">
        <v>-0.7529416012992235</v>
      </c>
      <c r="R4369" s="99">
        <v>-0.13230986725583435</v>
      </c>
      <c r="S4369" s="99">
        <v>-2.402442064242114</v>
      </c>
      <c r="T4369" s="99">
        <v>-8.056636030214016E-3</v>
      </c>
      <c r="U4369" s="99">
        <v>-0.20564261540927237</v>
      </c>
      <c r="V4369" s="99">
        <v>-1.1072808722344831</v>
      </c>
      <c r="W4369" s="99">
        <v>-0.19846699402047666</v>
      </c>
      <c r="X4369" s="99">
        <v>-1.5194471176944462</v>
      </c>
      <c r="Y4369" s="99">
        <v>-0.32404350778329299</v>
      </c>
      <c r="Z4369" s="99">
        <v>-5.874223697396071E-3</v>
      </c>
      <c r="AA4369" s="99">
        <v>-0.32991773148068909</v>
      </c>
      <c r="AB4369" s="99">
        <v>-6.082822624655748E-3</v>
      </c>
      <c r="AC4369" s="99">
        <v>-34.459922671121241</v>
      </c>
      <c r="AD4369" s="99">
        <v>-4.2195780972141455</v>
      </c>
    </row>
    <row r="4370" spans="1:30" collapsed="1" x14ac:dyDescent="0.2">
      <c r="B4370" s="2" t="s">
        <v>220</v>
      </c>
      <c r="E4370" s="104">
        <v>-2327</v>
      </c>
      <c r="F4370" s="102" t="s">
        <v>219</v>
      </c>
      <c r="G4370" s="86" t="s">
        <v>679</v>
      </c>
      <c r="H4370" s="92">
        <v>-2327.0000000000005</v>
      </c>
      <c r="I4370" s="99">
        <v>-1288.8064924422538</v>
      </c>
      <c r="J4370" s="99">
        <v>-74.5231975183885</v>
      </c>
      <c r="K4370" s="99">
        <v>-217.5420394804872</v>
      </c>
      <c r="L4370" s="99">
        <v>-7.1692299079440192</v>
      </c>
      <c r="M4370" s="99">
        <v>-0.61328132163290516</v>
      </c>
      <c r="N4370" s="99">
        <v>-225.32455071006413</v>
      </c>
      <c r="O4370" s="99">
        <v>-159.5923618844586</v>
      </c>
      <c r="P4370" s="99">
        <v>-26.676749252663885</v>
      </c>
      <c r="Q4370" s="99">
        <v>-9.3741640981630159</v>
      </c>
      <c r="R4370" s="99">
        <v>-0.48654000711040568</v>
      </c>
      <c r="S4370" s="99">
        <v>-196.12981524239589</v>
      </c>
      <c r="T4370" s="99">
        <v>-5.4385770207805955</v>
      </c>
      <c r="U4370" s="99">
        <v>-81.199485454131633</v>
      </c>
      <c r="V4370" s="99">
        <v>-310.99850925027368</v>
      </c>
      <c r="W4370" s="99">
        <v>-51.332857222677234</v>
      </c>
      <c r="X4370" s="99">
        <v>-448.96942894786321</v>
      </c>
      <c r="Y4370" s="99">
        <v>-49.739802236304328</v>
      </c>
      <c r="Z4370" s="99">
        <v>-0.72702583081451044</v>
      </c>
      <c r="AA4370" s="99">
        <v>-50.46682806711884</v>
      </c>
      <c r="AB4370" s="99">
        <v>-0.63919969509318253</v>
      </c>
      <c r="AC4370" s="99">
        <v>-37.404595002450776</v>
      </c>
      <c r="AD4370" s="99">
        <v>-4.7358923743719217</v>
      </c>
    </row>
    <row r="4371" spans="1:30" s="86" customFormat="1" x14ac:dyDescent="0.2">
      <c r="A4371" s="87"/>
      <c r="B4371" s="2"/>
      <c r="F4371" s="101"/>
      <c r="I4371" s="110"/>
      <c r="J4371" s="110"/>
      <c r="K4371" s="110"/>
      <c r="L4371" s="110"/>
      <c r="M4371" s="110"/>
      <c r="N4371" s="110"/>
      <c r="O4371" s="110"/>
      <c r="P4371" s="110"/>
      <c r="Q4371" s="110"/>
      <c r="R4371" s="110"/>
      <c r="S4371" s="110"/>
      <c r="T4371" s="110"/>
      <c r="U4371" s="110"/>
      <c r="V4371" s="110"/>
      <c r="W4371" s="110"/>
      <c r="X4371" s="110"/>
      <c r="Y4371" s="110"/>
      <c r="Z4371" s="110"/>
      <c r="AA4371" s="110"/>
      <c r="AB4371" s="110"/>
      <c r="AC4371" s="110"/>
      <c r="AD4371" s="110"/>
    </row>
    <row r="4372" spans="1:30" s="86" customFormat="1" hidden="1" outlineLevel="1" x14ac:dyDescent="0.2">
      <c r="A4372" s="87"/>
      <c r="B4372" s="2"/>
      <c r="E4372" s="93"/>
      <c r="G4372" s="86" t="s">
        <v>687</v>
      </c>
      <c r="H4372" s="101">
        <v>2061419.1258993689</v>
      </c>
      <c r="I4372" s="101">
        <v>-2630751.0213053655</v>
      </c>
      <c r="J4372" s="101">
        <v>461318.37685082591</v>
      </c>
      <c r="K4372" s="101">
        <v>1174852.4902745772</v>
      </c>
      <c r="L4372" s="101">
        <v>30625.868990240542</v>
      </c>
      <c r="M4372" s="101">
        <v>7369.6322177872471</v>
      </c>
      <c r="N4372" s="101">
        <v>1212847.9914826034</v>
      </c>
      <c r="O4372" s="101">
        <v>883214.84085504222</v>
      </c>
      <c r="P4372" s="101">
        <v>195247.58290081006</v>
      </c>
      <c r="Q4372" s="101">
        <v>68646.421620706795</v>
      </c>
      <c r="R4372" s="101">
        <v>2451.7047496063819</v>
      </c>
      <c r="S4372" s="101">
        <v>1149560.5501261649</v>
      </c>
      <c r="T4372" s="101">
        <v>2127.8957915791689</v>
      </c>
      <c r="U4372" s="101">
        <v>244103.93939877607</v>
      </c>
      <c r="V4372" s="101">
        <v>1431201.4570845307</v>
      </c>
      <c r="W4372" s="101">
        <v>16703.904235286231</v>
      </c>
      <c r="X4372" s="101">
        <v>1694137.1965101759</v>
      </c>
      <c r="Y4372" s="101">
        <v>167291.42450951054</v>
      </c>
      <c r="Z4372" s="101">
        <v>1273.7327203669197</v>
      </c>
      <c r="AA4372" s="101">
        <v>168565.15722987751</v>
      </c>
      <c r="AB4372" s="101">
        <v>5740.8750051180068</v>
      </c>
      <c r="AC4372" s="101">
        <v>0</v>
      </c>
      <c r="AD4372" s="101">
        <v>0</v>
      </c>
    </row>
    <row r="4373" spans="1:30" s="86" customFormat="1" hidden="1" outlineLevel="1" x14ac:dyDescent="0.2">
      <c r="A4373" s="87"/>
      <c r="B4373" s="2"/>
      <c r="E4373" s="93"/>
      <c r="G4373" s="86" t="s">
        <v>686</v>
      </c>
      <c r="H4373" s="101">
        <v>809702.20278162416</v>
      </c>
      <c r="I4373" s="101">
        <v>-1269657.388668987</v>
      </c>
      <c r="J4373" s="101">
        <v>206992.46121385967</v>
      </c>
      <c r="K4373" s="101">
        <v>524453.35449774121</v>
      </c>
      <c r="L4373" s="101">
        <v>13499.011892047914</v>
      </c>
      <c r="M4373" s="101">
        <v>7827.8790730304372</v>
      </c>
      <c r="N4373" s="101">
        <v>545780.24546281947</v>
      </c>
      <c r="O4373" s="101">
        <v>394508.81495904573</v>
      </c>
      <c r="P4373" s="101">
        <v>87104.109124933253</v>
      </c>
      <c r="Q4373" s="101">
        <v>30275.756453617145</v>
      </c>
      <c r="R4373" s="101">
        <v>1087.8825535231431</v>
      </c>
      <c r="S4373" s="101">
        <v>512976.5630911194</v>
      </c>
      <c r="T4373" s="101">
        <v>641.42115440449106</v>
      </c>
      <c r="U4373" s="101">
        <v>106335.73114702958</v>
      </c>
      <c r="V4373" s="101">
        <v>627310.1914725462</v>
      </c>
      <c r="W4373" s="101">
        <v>2436.2767357782286</v>
      </c>
      <c r="X4373" s="101">
        <v>736723.62050975824</v>
      </c>
      <c r="Y4373" s="101">
        <v>73757.841266715695</v>
      </c>
      <c r="Z4373" s="101">
        <v>534.79338858683968</v>
      </c>
      <c r="AA4373" s="101">
        <v>74292.63465530258</v>
      </c>
      <c r="AB4373" s="101">
        <v>2594.066517753904</v>
      </c>
      <c r="AC4373" s="101">
        <v>0</v>
      </c>
      <c r="AD4373" s="101">
        <v>0</v>
      </c>
    </row>
    <row r="4374" spans="1:30" s="86" customFormat="1" hidden="1" outlineLevel="1" x14ac:dyDescent="0.2">
      <c r="A4374" s="87"/>
      <c r="B4374" s="2"/>
      <c r="E4374" s="93"/>
      <c r="G4374" s="86" t="s">
        <v>685</v>
      </c>
      <c r="H4374" s="101">
        <v>192164.24263674824</v>
      </c>
      <c r="I4374" s="101">
        <v>-266197.55267223605</v>
      </c>
      <c r="J4374" s="101">
        <v>41714.28061214085</v>
      </c>
      <c r="K4374" s="101">
        <v>104882.39495468039</v>
      </c>
      <c r="L4374" s="101">
        <v>2636.8517048091226</v>
      </c>
      <c r="M4374" s="101">
        <v>2476.3849655238018</v>
      </c>
      <c r="N4374" s="101">
        <v>109995.63162501327</v>
      </c>
      <c r="O4374" s="101">
        <v>78442.823351669067</v>
      </c>
      <c r="P4374" s="101">
        <v>17266.302016231886</v>
      </c>
      <c r="Q4374" s="101">
        <v>7874.3300888644444</v>
      </c>
      <c r="R4374" s="101">
        <v>0</v>
      </c>
      <c r="S4374" s="101">
        <v>103583.45545676537</v>
      </c>
      <c r="T4374" s="101">
        <v>114.02960848662292</v>
      </c>
      <c r="U4374" s="101">
        <v>21021.137469494322</v>
      </c>
      <c r="V4374" s="101">
        <v>163737.61125298883</v>
      </c>
      <c r="W4374" s="101">
        <v>0</v>
      </c>
      <c r="X4374" s="101">
        <v>184872.77833096994</v>
      </c>
      <c r="Y4374" s="101">
        <v>14333.950298838115</v>
      </c>
      <c r="Z4374" s="101">
        <v>102.28592099378298</v>
      </c>
      <c r="AA4374" s="101">
        <v>14436.236219831904</v>
      </c>
      <c r="AB4374" s="101">
        <v>521.60561907275815</v>
      </c>
      <c r="AC4374" s="101">
        <v>2635.4555136590161</v>
      </c>
      <c r="AD4374" s="101">
        <v>602.35193153130581</v>
      </c>
    </row>
    <row r="4375" spans="1:30" s="86" customFormat="1" hidden="1" outlineLevel="1" x14ac:dyDescent="0.2">
      <c r="A4375" s="87"/>
      <c r="B4375" s="2"/>
      <c r="E4375" s="93"/>
      <c r="G4375" s="86" t="s">
        <v>684</v>
      </c>
      <c r="H4375" s="101">
        <v>166887.95512408856</v>
      </c>
      <c r="I4375" s="101">
        <v>-1834758.0196594982</v>
      </c>
      <c r="J4375" s="101">
        <v>293856.77105811436</v>
      </c>
      <c r="K4375" s="101">
        <v>739448.00719172077</v>
      </c>
      <c r="L4375" s="101">
        <v>18805.29784861147</v>
      </c>
      <c r="M4375" s="101">
        <v>0</v>
      </c>
      <c r="N4375" s="101">
        <v>758253.30504033249</v>
      </c>
      <c r="O4375" s="101">
        <v>548473.44753170956</v>
      </c>
      <c r="P4375" s="101">
        <v>121185.52006772364</v>
      </c>
      <c r="Q4375" s="101">
        <v>0</v>
      </c>
      <c r="R4375" s="101">
        <v>0</v>
      </c>
      <c r="S4375" s="101">
        <v>669658.96759943385</v>
      </c>
      <c r="T4375" s="101">
        <v>1093.1691079120974</v>
      </c>
      <c r="U4375" s="101">
        <v>150240.63618300343</v>
      </c>
      <c r="V4375" s="101">
        <v>0</v>
      </c>
      <c r="W4375" s="101">
        <v>0</v>
      </c>
      <c r="X4375" s="101">
        <v>151333.80529091516</v>
      </c>
      <c r="Y4375" s="101">
        <v>101214.57711618504</v>
      </c>
      <c r="Z4375" s="101">
        <v>746.41836809170707</v>
      </c>
      <c r="AA4375" s="101">
        <v>101960.99548427685</v>
      </c>
      <c r="AB4375" s="101">
        <v>3669.9633806215629</v>
      </c>
      <c r="AC4375" s="101">
        <v>18657.833459982779</v>
      </c>
      <c r="AD4375" s="101">
        <v>4254.3334699179259</v>
      </c>
    </row>
    <row r="4376" spans="1:30" s="86" customFormat="1" hidden="1" outlineLevel="1" x14ac:dyDescent="0.2">
      <c r="A4376" s="87"/>
      <c r="B4376" s="2"/>
      <c r="E4376" s="93"/>
      <c r="G4376" s="86" t="s">
        <v>683</v>
      </c>
      <c r="H4376" s="101">
        <v>-154875.56974963518</v>
      </c>
      <c r="I4376" s="101">
        <v>-1044347.114863741</v>
      </c>
      <c r="J4376" s="101">
        <v>170841.42619565275</v>
      </c>
      <c r="K4376" s="101">
        <v>357258.96240061242</v>
      </c>
      <c r="L4376" s="101">
        <v>0</v>
      </c>
      <c r="M4376" s="101">
        <v>0</v>
      </c>
      <c r="N4376" s="101">
        <v>357258.96240061242</v>
      </c>
      <c r="O4376" s="101">
        <v>225202.08138600393</v>
      </c>
      <c r="P4376" s="101">
        <v>0</v>
      </c>
      <c r="Q4376" s="101">
        <v>0</v>
      </c>
      <c r="R4376" s="101">
        <v>0</v>
      </c>
      <c r="S4376" s="101">
        <v>225202.08138600393</v>
      </c>
      <c r="T4376" s="101">
        <v>337.91560299125695</v>
      </c>
      <c r="U4376" s="101">
        <v>0</v>
      </c>
      <c r="V4376" s="101">
        <v>0</v>
      </c>
      <c r="W4376" s="101">
        <v>0</v>
      </c>
      <c r="X4376" s="101">
        <v>337.91560299125695</v>
      </c>
      <c r="Y4376" s="101">
        <v>50828.586747212001</v>
      </c>
      <c r="Z4376" s="101">
        <v>0</v>
      </c>
      <c r="AA4376" s="101">
        <v>50828.586747212001</v>
      </c>
      <c r="AB4376" s="101">
        <v>1415.561014658819</v>
      </c>
      <c r="AC4376" s="101">
        <v>71312.482928444064</v>
      </c>
      <c r="AD4376" s="101">
        <v>12274.528838532311</v>
      </c>
    </row>
    <row r="4377" spans="1:30" s="86" customFormat="1" hidden="1" outlineLevel="1" x14ac:dyDescent="0.2">
      <c r="A4377" s="87"/>
      <c r="B4377" s="2"/>
      <c r="E4377" s="93"/>
      <c r="G4377" s="86" t="s">
        <v>682</v>
      </c>
      <c r="H4377" s="101">
        <v>314474.25514966581</v>
      </c>
      <c r="I4377" s="101">
        <v>-84302.416370197854</v>
      </c>
      <c r="J4377" s="101">
        <v>30370.16316807134</v>
      </c>
      <c r="K4377" s="101">
        <v>72817.940913864368</v>
      </c>
      <c r="L4377" s="101">
        <v>1910.48870954526</v>
      </c>
      <c r="M4377" s="101">
        <v>-1545.0590876535318</v>
      </c>
      <c r="N4377" s="101">
        <v>73183.370535753013</v>
      </c>
      <c r="O4377" s="101">
        <v>66057.823978652406</v>
      </c>
      <c r="P4377" s="101">
        <v>14779.822082741979</v>
      </c>
      <c r="Q4377" s="101">
        <v>5400.1326091774354</v>
      </c>
      <c r="R4377" s="101">
        <v>193.85339677575297</v>
      </c>
      <c r="S4377" s="101">
        <v>86431.632067347135</v>
      </c>
      <c r="T4377" s="101">
        <v>452.20432970648369</v>
      </c>
      <c r="U4377" s="101">
        <v>23626.229379367876</v>
      </c>
      <c r="V4377" s="101">
        <v>145825.65285655105</v>
      </c>
      <c r="W4377" s="101">
        <v>7068.9266541445559</v>
      </c>
      <c r="X4377" s="101">
        <v>176973.01321977936</v>
      </c>
      <c r="Y4377" s="101">
        <v>11641.413753563564</v>
      </c>
      <c r="Z4377" s="101">
        <v>105.20347702170181</v>
      </c>
      <c r="AA4377" s="101">
        <v>11746.6172305855</v>
      </c>
      <c r="AB4377" s="101">
        <v>496.21693701270021</v>
      </c>
      <c r="AC4377" s="101">
        <v>16421.54247185374</v>
      </c>
      <c r="AD4377" s="101">
        <v>3154.1158894921937</v>
      </c>
    </row>
    <row r="4378" spans="1:30" s="86" customFormat="1" hidden="1" outlineLevel="1" x14ac:dyDescent="0.2">
      <c r="A4378" s="87"/>
      <c r="B4378" s="2"/>
      <c r="E4378" s="93"/>
      <c r="G4378" s="86" t="s">
        <v>681</v>
      </c>
      <c r="H4378" s="101">
        <v>1328395.377293481</v>
      </c>
      <c r="I4378" s="101">
        <v>-318948.7402018322</v>
      </c>
      <c r="J4378" s="101">
        <v>281807.32880697167</v>
      </c>
      <c r="K4378" s="101">
        <v>55466.119090575623</v>
      </c>
      <c r="L4378" s="101">
        <v>14627.677151909778</v>
      </c>
      <c r="M4378" s="101">
        <v>10601.097102469295</v>
      </c>
      <c r="N4378" s="101">
        <v>80694.893344954617</v>
      </c>
      <c r="O4378" s="101">
        <v>15499.858102549722</v>
      </c>
      <c r="P4378" s="101">
        <v>5438.3854719286473</v>
      </c>
      <c r="Q4378" s="101">
        <v>9120.5216078330322</v>
      </c>
      <c r="R4378" s="101">
        <v>1276.2465128188308</v>
      </c>
      <c r="S4378" s="101">
        <v>31335.011695130237</v>
      </c>
      <c r="T4378" s="101">
        <v>5.9455896670187158</v>
      </c>
      <c r="U4378" s="101">
        <v>1295.757900634168</v>
      </c>
      <c r="V4378" s="101">
        <v>7757.3847607891958</v>
      </c>
      <c r="W4378" s="101">
        <v>54.248960147634307</v>
      </c>
      <c r="X4378" s="101">
        <v>9113.3372112380366</v>
      </c>
      <c r="Y4378" s="101">
        <v>2625.2840818812811</v>
      </c>
      <c r="Z4378" s="101">
        <v>21.004644177888977</v>
      </c>
      <c r="AA4378" s="101">
        <v>2646.2887260591742</v>
      </c>
      <c r="AB4378" s="101">
        <v>132.78889705409796</v>
      </c>
      <c r="AC4378" s="101">
        <v>1097494.9519427211</v>
      </c>
      <c r="AD4378" s="101">
        <v>144119.51687118705</v>
      </c>
    </row>
    <row r="4379" spans="1:30" s="86" customFormat="1" collapsed="1" x14ac:dyDescent="0.2">
      <c r="A4379" s="87"/>
      <c r="B4379" s="2" t="s">
        <v>218</v>
      </c>
      <c r="E4379" s="101">
        <v>4718167.5891353749</v>
      </c>
      <c r="F4379" s="111"/>
      <c r="G4379" s="86" t="s">
        <v>679</v>
      </c>
      <c r="H4379" s="101">
        <v>4718167.5891353544</v>
      </c>
      <c r="I4379" s="101">
        <v>-7448962.2537418585</v>
      </c>
      <c r="J4379" s="101">
        <v>1486900.8079056339</v>
      </c>
      <c r="K4379" s="101">
        <v>3029179.2693237704</v>
      </c>
      <c r="L4379" s="101">
        <v>82105.196297164075</v>
      </c>
      <c r="M4379" s="101">
        <v>26729.934271157214</v>
      </c>
      <c r="N4379" s="101">
        <v>3138014.3998920945</v>
      </c>
      <c r="O4379" s="101">
        <v>2211399.6901646755</v>
      </c>
      <c r="P4379" s="101">
        <v>441021.72166436992</v>
      </c>
      <c r="Q4379" s="101">
        <v>121317.16238019851</v>
      </c>
      <c r="R4379" s="101">
        <v>5009.6872127240922</v>
      </c>
      <c r="S4379" s="101">
        <v>2778748.2614219654</v>
      </c>
      <c r="T4379" s="101">
        <v>4772.5811847473524</v>
      </c>
      <c r="U4379" s="101">
        <v>546623.43147830456</v>
      </c>
      <c r="V4379" s="101">
        <v>2375832.2974274145</v>
      </c>
      <c r="W4379" s="101">
        <v>26263.35658535664</v>
      </c>
      <c r="X4379" s="101">
        <v>2953491.6666758237</v>
      </c>
      <c r="Y4379" s="101">
        <v>421693.07777390623</v>
      </c>
      <c r="Z4379" s="101">
        <v>2783.4385192388645</v>
      </c>
      <c r="AA4379" s="101">
        <v>424476.51629314548</v>
      </c>
      <c r="AB4379" s="101">
        <v>14571.077371291849</v>
      </c>
      <c r="AC4379" s="101">
        <v>1206522.2663166597</v>
      </c>
      <c r="AD4379" s="101">
        <v>164404.84700066067</v>
      </c>
    </row>
    <row r="4380" spans="1:30" x14ac:dyDescent="0.2">
      <c r="D4380" s="86"/>
    </row>
    <row r="4381" spans="1:30" hidden="1" outlineLevel="1" x14ac:dyDescent="0.2">
      <c r="D4381" s="86"/>
      <c r="E4381" s="93"/>
      <c r="F4381" s="93"/>
      <c r="G4381" s="86" t="s">
        <v>687</v>
      </c>
      <c r="H4381" s="92">
        <v>1190829.4968599244</v>
      </c>
      <c r="I4381" s="92">
        <v>-3710384.242137617</v>
      </c>
      <c r="J4381" s="92">
        <v>513504.42136077303</v>
      </c>
      <c r="K4381" s="92">
        <v>1274090.6778040743</v>
      </c>
      <c r="L4381" s="92">
        <v>32613.443390543391</v>
      </c>
      <c r="M4381" s="92">
        <v>8358.1481898605271</v>
      </c>
      <c r="N4381" s="92">
        <v>1315062.2693844764</v>
      </c>
      <c r="O4381" s="92">
        <v>956898.54890450672</v>
      </c>
      <c r="P4381" s="92">
        <v>214454.72195196309</v>
      </c>
      <c r="Q4381" s="92">
        <v>73828.906992062941</v>
      </c>
      <c r="R4381" s="92">
        <v>2571.3732902307456</v>
      </c>
      <c r="S4381" s="92">
        <v>1247753.5511387629</v>
      </c>
      <c r="T4381" s="92">
        <v>-425.89999125563372</v>
      </c>
      <c r="U4381" s="92">
        <v>239663.25862276851</v>
      </c>
      <c r="V4381" s="92">
        <v>1432936.5908942234</v>
      </c>
      <c r="W4381" s="92">
        <v>-26143.906310301107</v>
      </c>
      <c r="X4381" s="92">
        <v>1646030.0432154397</v>
      </c>
      <c r="Y4381" s="92">
        <v>171363.3371859004</v>
      </c>
      <c r="Z4381" s="92">
        <v>1069.1267418776104</v>
      </c>
      <c r="AA4381" s="92">
        <v>172432.46392777807</v>
      </c>
      <c r="AB4381" s="92">
        <v>6430.9899703464052</v>
      </c>
      <c r="AC4381" s="92">
        <v>0</v>
      </c>
      <c r="AD4381" s="92">
        <v>0</v>
      </c>
    </row>
    <row r="4382" spans="1:30" hidden="1" outlineLevel="1" x14ac:dyDescent="0.2">
      <c r="D4382" s="86"/>
      <c r="E4382" s="93"/>
      <c r="F4382" s="93"/>
      <c r="G4382" s="86" t="s">
        <v>686</v>
      </c>
      <c r="H4382" s="92">
        <v>689855.90167921351</v>
      </c>
      <c r="I4382" s="92">
        <v>-1626527.0311986783</v>
      </c>
      <c r="J4382" s="92">
        <v>237503.82377229686</v>
      </c>
      <c r="K4382" s="92">
        <v>594489.78987029311</v>
      </c>
      <c r="L4382" s="92">
        <v>15166.249201143672</v>
      </c>
      <c r="M4382" s="92">
        <v>9155.4460702198612</v>
      </c>
      <c r="N4382" s="92">
        <v>618811.48514165659</v>
      </c>
      <c r="O4382" s="92">
        <v>447005.81842973677</v>
      </c>
      <c r="P4382" s="92">
        <v>99312.687801587585</v>
      </c>
      <c r="Q4382" s="92">
        <v>34170.727217249005</v>
      </c>
      <c r="R4382" s="92">
        <v>1214.2057321711814</v>
      </c>
      <c r="S4382" s="92">
        <v>581703.4391807447</v>
      </c>
      <c r="T4382" s="92">
        <v>129.74774850707297</v>
      </c>
      <c r="U4382" s="92">
        <v>115069.64396623263</v>
      </c>
      <c r="V4382" s="92">
        <v>685131.11743144062</v>
      </c>
      <c r="W4382" s="92">
        <v>-6909.3073406659314</v>
      </c>
      <c r="X4382" s="92">
        <v>793421.20180551417</v>
      </c>
      <c r="Y4382" s="92">
        <v>81419.238734022365</v>
      </c>
      <c r="Z4382" s="92">
        <v>538.05419666627142</v>
      </c>
      <c r="AA4382" s="92">
        <v>81957.29293068868</v>
      </c>
      <c r="AB4382" s="92">
        <v>2985.6900469934153</v>
      </c>
      <c r="AC4382" s="92">
        <v>0</v>
      </c>
      <c r="AD4382" s="92">
        <v>0</v>
      </c>
    </row>
    <row r="4383" spans="1:30" hidden="1" outlineLevel="1" x14ac:dyDescent="0.2">
      <c r="D4383" s="86"/>
      <c r="E4383" s="93"/>
      <c r="F4383" s="93"/>
      <c r="G4383" s="86" t="s">
        <v>685</v>
      </c>
      <c r="H4383" s="92">
        <v>168438.32631516535</v>
      </c>
      <c r="I4383" s="92">
        <v>-341967.07119628455</v>
      </c>
      <c r="J4383" s="92">
        <v>47796.985584692156</v>
      </c>
      <c r="K4383" s="92">
        <v>118644.13176291136</v>
      </c>
      <c r="L4383" s="92">
        <v>2954.2922133447246</v>
      </c>
      <c r="M4383" s="92">
        <v>2899.31054140273</v>
      </c>
      <c r="N4383" s="92">
        <v>124497.73451765876</v>
      </c>
      <c r="O4383" s="92">
        <v>88697.787973993749</v>
      </c>
      <c r="P4383" s="92">
        <v>19651.766439288403</v>
      </c>
      <c r="Q4383" s="92">
        <v>8865.3781281698266</v>
      </c>
      <c r="R4383" s="92">
        <v>0</v>
      </c>
      <c r="S4383" s="92">
        <v>117214.93254145194</v>
      </c>
      <c r="T4383" s="92">
        <v>3.5269233311510106</v>
      </c>
      <c r="U4383" s="92">
        <v>22631.223216348641</v>
      </c>
      <c r="V4383" s="92">
        <v>178041.33281881487</v>
      </c>
      <c r="W4383" s="92">
        <v>0</v>
      </c>
      <c r="X4383" s="92">
        <v>200676.08295849484</v>
      </c>
      <c r="Y4383" s="92">
        <v>15764.738844140764</v>
      </c>
      <c r="Z4383" s="92">
        <v>101.74244479336996</v>
      </c>
      <c r="AA4383" s="92">
        <v>15866.481288934141</v>
      </c>
      <c r="AB4383" s="92">
        <v>599.65374692257944</v>
      </c>
      <c r="AC4383" s="92">
        <v>3054.6917693543028</v>
      </c>
      <c r="AD4383" s="92">
        <v>698.83510394128348</v>
      </c>
    </row>
    <row r="4384" spans="1:30" hidden="1" outlineLevel="1" x14ac:dyDescent="0.2">
      <c r="D4384" s="86"/>
      <c r="E4384" s="93"/>
      <c r="F4384" s="93"/>
      <c r="G4384" s="86" t="s">
        <v>684</v>
      </c>
      <c r="H4384" s="92">
        <v>51315.862025204959</v>
      </c>
      <c r="I4384" s="92">
        <v>-2259411.1275531598</v>
      </c>
      <c r="J4384" s="92">
        <v>341730.75778695836</v>
      </c>
      <c r="K4384" s="92">
        <v>854810.24101457419</v>
      </c>
      <c r="L4384" s="92">
        <v>21647.384826670081</v>
      </c>
      <c r="M4384" s="92">
        <v>0</v>
      </c>
      <c r="N4384" s="92">
        <v>876457.62584124459</v>
      </c>
      <c r="O4384" s="92">
        <v>633909.46129846969</v>
      </c>
      <c r="P4384" s="92">
        <v>140495.79090350092</v>
      </c>
      <c r="Q4384" s="92">
        <v>0</v>
      </c>
      <c r="R4384" s="92">
        <v>0</v>
      </c>
      <c r="S4384" s="92">
        <v>774405.25220197137</v>
      </c>
      <c r="T4384" s="92">
        <v>843.71177220256175</v>
      </c>
      <c r="U4384" s="92">
        <v>169886.76960709589</v>
      </c>
      <c r="V4384" s="92">
        <v>0</v>
      </c>
      <c r="W4384" s="92">
        <v>0</v>
      </c>
      <c r="X4384" s="92">
        <v>170730.48137929803</v>
      </c>
      <c r="Y4384" s="92">
        <v>115521.13183944</v>
      </c>
      <c r="Z4384" s="92">
        <v>816.91575808370555</v>
      </c>
      <c r="AA4384" s="92">
        <v>116338.04759752384</v>
      </c>
      <c r="AB4384" s="92">
        <v>4274.2414726780171</v>
      </c>
      <c r="AC4384" s="92">
        <v>21814.380281201808</v>
      </c>
      <c r="AD4384" s="92">
        <v>4976.2030174986048</v>
      </c>
    </row>
    <row r="4385" spans="2:30" hidden="1" outlineLevel="1" x14ac:dyDescent="0.2">
      <c r="D4385" s="86"/>
      <c r="E4385" s="93"/>
      <c r="F4385" s="93"/>
      <c r="G4385" s="86" t="s">
        <v>683</v>
      </c>
      <c r="H4385" s="92">
        <v>-271275.245289732</v>
      </c>
      <c r="I4385" s="92">
        <v>-1297126.2372211493</v>
      </c>
      <c r="J4385" s="92">
        <v>198137.42172633338</v>
      </c>
      <c r="K4385" s="92">
        <v>411375.86706571485</v>
      </c>
      <c r="L4385" s="92">
        <v>0</v>
      </c>
      <c r="M4385" s="92">
        <v>0</v>
      </c>
      <c r="N4385" s="92">
        <v>411375.86706571485</v>
      </c>
      <c r="O4385" s="92">
        <v>259250.06021013894</v>
      </c>
      <c r="P4385" s="92">
        <v>0</v>
      </c>
      <c r="Q4385" s="92">
        <v>0</v>
      </c>
      <c r="R4385" s="92">
        <v>0</v>
      </c>
      <c r="S4385" s="92">
        <v>259250.06021013894</v>
      </c>
      <c r="T4385" s="92">
        <v>231.88711337447228</v>
      </c>
      <c r="U4385" s="92">
        <v>0</v>
      </c>
      <c r="V4385" s="92">
        <v>0</v>
      </c>
      <c r="W4385" s="92">
        <v>0</v>
      </c>
      <c r="X4385" s="92">
        <v>231.88711337447228</v>
      </c>
      <c r="Y4385" s="92">
        <v>57632.436253496373</v>
      </c>
      <c r="Z4385" s="92">
        <v>0</v>
      </c>
      <c r="AA4385" s="92">
        <v>57632.436253496373</v>
      </c>
      <c r="AB4385" s="92">
        <v>1644.698633511148</v>
      </c>
      <c r="AC4385" s="92">
        <v>83243.109323609286</v>
      </c>
      <c r="AD4385" s="92">
        <v>14335.511605240979</v>
      </c>
    </row>
    <row r="4386" spans="2:30" hidden="1" outlineLevel="1" x14ac:dyDescent="0.2">
      <c r="D4386" s="86"/>
      <c r="E4386" s="93"/>
      <c r="F4386" s="93"/>
      <c r="G4386" s="86" t="s">
        <v>682</v>
      </c>
      <c r="H4386" s="92">
        <v>432606.29121949861</v>
      </c>
      <c r="I4386" s="92">
        <v>-71425.701247406061</v>
      </c>
      <c r="J4386" s="92">
        <v>37409.607285328813</v>
      </c>
      <c r="K4386" s="92">
        <v>91258.064400899573</v>
      </c>
      <c r="L4386" s="92">
        <v>2367.7964633167653</v>
      </c>
      <c r="M4386" s="92">
        <v>-1821.4307870905095</v>
      </c>
      <c r="N4386" s="92">
        <v>91804.430077122204</v>
      </c>
      <c r="O4386" s="92">
        <v>82979.874036669615</v>
      </c>
      <c r="P4386" s="92">
        <v>18337.377283741411</v>
      </c>
      <c r="Q4386" s="92">
        <v>6735.995181741846</v>
      </c>
      <c r="R4386" s="92">
        <v>245.07280621041508</v>
      </c>
      <c r="S4386" s="92">
        <v>108298.31930836276</v>
      </c>
      <c r="T4386" s="92">
        <v>724.09636878651668</v>
      </c>
      <c r="U4386" s="92">
        <v>30719.548686145776</v>
      </c>
      <c r="V4386" s="92">
        <v>184615.42553393741</v>
      </c>
      <c r="W4386" s="92">
        <v>10897.103516279767</v>
      </c>
      <c r="X4386" s="92">
        <v>226956.17410516046</v>
      </c>
      <c r="Y4386" s="92">
        <v>15059.557113419522</v>
      </c>
      <c r="Z4386" s="92">
        <v>144.14564182076171</v>
      </c>
      <c r="AA4386" s="92">
        <v>15203.70275524056</v>
      </c>
      <c r="AB4386" s="92">
        <v>609.33835685142594</v>
      </c>
      <c r="AC4386" s="92">
        <v>19928.273206265643</v>
      </c>
      <c r="AD4386" s="92">
        <v>3822.1473726096442</v>
      </c>
    </row>
    <row r="4387" spans="2:30" hidden="1" outlineLevel="1" x14ac:dyDescent="0.2">
      <c r="D4387" s="86"/>
      <c r="E4387" s="93"/>
      <c r="F4387" s="93"/>
      <c r="G4387" s="86" t="s">
        <v>681</v>
      </c>
      <c r="H4387" s="92">
        <v>1492580.5345454286</v>
      </c>
      <c r="I4387" s="92">
        <v>-414402.11832096358</v>
      </c>
      <c r="J4387" s="92">
        <v>323886.18929288612</v>
      </c>
      <c r="K4387" s="92">
        <v>63036.747803944803</v>
      </c>
      <c r="L4387" s="92">
        <v>16773.564502173085</v>
      </c>
      <c r="M4387" s="92">
        <v>12418.078838402082</v>
      </c>
      <c r="N4387" s="92">
        <v>92228.391144519876</v>
      </c>
      <c r="O4387" s="92">
        <v>17783.684696517463</v>
      </c>
      <c r="P4387" s="92">
        <v>6284.7966278317199</v>
      </c>
      <c r="Q4387" s="92">
        <v>10488.052631707544</v>
      </c>
      <c r="R4387" s="92">
        <v>1458.3791192763965</v>
      </c>
      <c r="S4387" s="92">
        <v>36014.913075333126</v>
      </c>
      <c r="T4387" s="92">
        <v>3.6833070513074082</v>
      </c>
      <c r="U4387" s="92">
        <v>1453.2045230666099</v>
      </c>
      <c r="V4387" s="92">
        <v>8758.9730516004311</v>
      </c>
      <c r="W4387" s="92">
        <v>-4.6303584336383068</v>
      </c>
      <c r="X4387" s="92">
        <v>10211.230523284734</v>
      </c>
      <c r="Y4387" s="92">
        <v>2960.5219018801749</v>
      </c>
      <c r="Z4387" s="92">
        <v>22.646614136865523</v>
      </c>
      <c r="AA4387" s="92">
        <v>2983.1685160170455</v>
      </c>
      <c r="AB4387" s="92">
        <v>153.0490556043973</v>
      </c>
      <c r="AC4387" s="92">
        <v>1272936.5188929285</v>
      </c>
      <c r="AD4387" s="92">
        <v>168569.19236582128</v>
      </c>
    </row>
    <row r="4388" spans="2:30" collapsed="1" x14ac:dyDescent="0.2">
      <c r="B4388" s="2" t="s">
        <v>217</v>
      </c>
      <c r="D4388" s="86"/>
      <c r="E4388" s="101">
        <v>3754351.1673547407</v>
      </c>
      <c r="F4388" s="91"/>
      <c r="G4388" s="86" t="s">
        <v>679</v>
      </c>
      <c r="H4388" s="92">
        <v>3754351.1673547169</v>
      </c>
      <c r="I4388" s="92">
        <v>-9721243.5288752615</v>
      </c>
      <c r="J4388" s="92">
        <v>1699969.2068092655</v>
      </c>
      <c r="K4388" s="92">
        <v>3407705.5197224105</v>
      </c>
      <c r="L4388" s="92">
        <v>91522.730597191694</v>
      </c>
      <c r="M4388" s="92">
        <v>31009.552852794648</v>
      </c>
      <c r="N4388" s="92">
        <v>3530237.8031724002</v>
      </c>
      <c r="O4388" s="92">
        <v>2486525.2355500362</v>
      </c>
      <c r="P4388" s="92">
        <v>498537.14100791368</v>
      </c>
      <c r="Q4388" s="92">
        <v>134089.06015093077</v>
      </c>
      <c r="R4388" s="92">
        <v>5489.0309478887193</v>
      </c>
      <c r="S4388" s="92">
        <v>3124640.4676567665</v>
      </c>
      <c r="T4388" s="92">
        <v>1510.7532419976878</v>
      </c>
      <c r="U4388" s="92">
        <v>579423.64862165693</v>
      </c>
      <c r="V4388" s="92">
        <v>2489483.4397300268</v>
      </c>
      <c r="W4388" s="92">
        <v>-22160.740493120917</v>
      </c>
      <c r="X4388" s="92">
        <v>3048257.1011005617</v>
      </c>
      <c r="Y4388" s="92">
        <v>459720.96187229955</v>
      </c>
      <c r="Z4388" s="92">
        <v>2692.6313973786127</v>
      </c>
      <c r="AA4388" s="92">
        <v>462413.59326967865</v>
      </c>
      <c r="AB4388" s="92">
        <v>16697.661282907389</v>
      </c>
      <c r="AC4388" s="92">
        <v>1400976.9734733584</v>
      </c>
      <c r="AD4388" s="92">
        <v>192401.88946511166</v>
      </c>
    </row>
    <row r="4389" spans="2:30" x14ac:dyDescent="0.2">
      <c r="D4389" s="86"/>
      <c r="F4389" s="92"/>
    </row>
    <row r="4390" spans="2:30" hidden="1" outlineLevel="1" x14ac:dyDescent="0.2">
      <c r="D4390" s="86"/>
      <c r="E4390" s="93"/>
      <c r="F4390" s="93"/>
      <c r="G4390" s="86" t="s">
        <v>687</v>
      </c>
      <c r="H4390" s="92">
        <v>162294745.03889713</v>
      </c>
      <c r="I4390" s="92">
        <v>76695681.558839679</v>
      </c>
      <c r="J4390" s="92">
        <v>4403770.4036625531</v>
      </c>
      <c r="K4390" s="92">
        <v>15527657.106912645</v>
      </c>
      <c r="L4390" s="92">
        <v>455463.41367474792</v>
      </c>
      <c r="M4390" s="92">
        <v>40765.422311526941</v>
      </c>
      <c r="N4390" s="92">
        <v>16023885.942898918</v>
      </c>
      <c r="O4390" s="92">
        <v>11886116.655473763</v>
      </c>
      <c r="P4390" s="92">
        <v>2276977.3146368726</v>
      </c>
      <c r="Q4390" s="92">
        <v>988247.37530899001</v>
      </c>
      <c r="R4390" s="92">
        <v>43623.925288045633</v>
      </c>
      <c r="S4390" s="92">
        <v>15194965.270707669</v>
      </c>
      <c r="T4390" s="92">
        <v>378024.48861780425</v>
      </c>
      <c r="U4390" s="92">
        <v>6345698.2167172441</v>
      </c>
      <c r="V4390" s="92">
        <v>33930990.656142712</v>
      </c>
      <c r="W4390" s="92">
        <v>5721482.3929481236</v>
      </c>
      <c r="X4390" s="92">
        <v>46376195.754425876</v>
      </c>
      <c r="Y4390" s="92">
        <v>3493749.2284731776</v>
      </c>
      <c r="Z4390" s="92">
        <v>56811.211825577753</v>
      </c>
      <c r="AA4390" s="92">
        <v>3550560.4402987552</v>
      </c>
      <c r="AB4390" s="92">
        <v>49685.668063668898</v>
      </c>
      <c r="AC4390" s="92">
        <v>0</v>
      </c>
      <c r="AD4390" s="92">
        <v>0</v>
      </c>
    </row>
    <row r="4391" spans="2:30" hidden="1" outlineLevel="1" x14ac:dyDescent="0.2">
      <c r="D4391" s="86"/>
      <c r="E4391" s="93"/>
      <c r="F4391" s="93"/>
      <c r="G4391" s="86" t="s">
        <v>686</v>
      </c>
      <c r="H4391" s="92">
        <v>22645795.295187671</v>
      </c>
      <c r="I4391" s="92">
        <v>9230478.0697708018</v>
      </c>
      <c r="J4391" s="92">
        <v>773231.07556772884</v>
      </c>
      <c r="K4391" s="92">
        <v>2552275.7511464069</v>
      </c>
      <c r="L4391" s="92">
        <v>75584.285413536956</v>
      </c>
      <c r="M4391" s="92">
        <v>14918.312751186348</v>
      </c>
      <c r="N4391" s="92">
        <v>2642778.3493111301</v>
      </c>
      <c r="O4391" s="92">
        <v>1939536.7672554543</v>
      </c>
      <c r="P4391" s="92">
        <v>379529.42315030639</v>
      </c>
      <c r="Q4391" s="92">
        <v>160015.35545276399</v>
      </c>
      <c r="R4391" s="92">
        <v>6837.7315711275878</v>
      </c>
      <c r="S4391" s="92">
        <v>2485919.2774296524</v>
      </c>
      <c r="T4391" s="92">
        <v>51875.814934719034</v>
      </c>
      <c r="U4391" s="92">
        <v>958968.23655151913</v>
      </c>
      <c r="V4391" s="92">
        <v>5155704.5421033697</v>
      </c>
      <c r="W4391" s="92">
        <v>792777.34550217981</v>
      </c>
      <c r="X4391" s="92">
        <v>6959325.9390917877</v>
      </c>
      <c r="Y4391" s="92">
        <v>536973.17637841334</v>
      </c>
      <c r="Z4391" s="92">
        <v>8163.8920609367451</v>
      </c>
      <c r="AA4391" s="92">
        <v>545137.06843935023</v>
      </c>
      <c r="AB4391" s="92">
        <v>8925.5155772221369</v>
      </c>
      <c r="AC4391" s="92">
        <v>0</v>
      </c>
      <c r="AD4391" s="92">
        <v>0</v>
      </c>
    </row>
    <row r="4392" spans="2:30" hidden="1" outlineLevel="1" x14ac:dyDescent="0.2">
      <c r="D4392" s="86"/>
      <c r="E4392" s="93"/>
      <c r="F4392" s="93"/>
      <c r="G4392" s="86" t="s">
        <v>685</v>
      </c>
      <c r="H4392" s="92">
        <v>5191304.0379965836</v>
      </c>
      <c r="I4392" s="92">
        <v>2112231.6014847937</v>
      </c>
      <c r="J4392" s="92">
        <v>165994.05437738408</v>
      </c>
      <c r="K4392" s="92">
        <v>547714.58364231128</v>
      </c>
      <c r="L4392" s="92">
        <v>15958.611368928279</v>
      </c>
      <c r="M4392" s="92">
        <v>4549.4888515934144</v>
      </c>
      <c r="N4392" s="92">
        <v>568222.68386283296</v>
      </c>
      <c r="O4392" s="92">
        <v>413771.07585619157</v>
      </c>
      <c r="P4392" s="92">
        <v>80522.076528654987</v>
      </c>
      <c r="Q4392" s="92">
        <v>44870.614956699472</v>
      </c>
      <c r="R4392" s="92">
        <v>0</v>
      </c>
      <c r="S4392" s="92">
        <v>539163.76734154602</v>
      </c>
      <c r="T4392" s="92">
        <v>11274.322656613323</v>
      </c>
      <c r="U4392" s="92">
        <v>206515.8111808637</v>
      </c>
      <c r="V4392" s="92">
        <v>1462009.7530424427</v>
      </c>
      <c r="W4392" s="92">
        <v>0</v>
      </c>
      <c r="X4392" s="92">
        <v>1679799.8868799196</v>
      </c>
      <c r="Y4392" s="92">
        <v>113034.1433832504</v>
      </c>
      <c r="Z4392" s="92">
        <v>1722.3984161268531</v>
      </c>
      <c r="AA4392" s="92">
        <v>114756.54179937729</v>
      </c>
      <c r="AB4392" s="92">
        <v>1904.3126700566727</v>
      </c>
      <c r="AC4392" s="92">
        <v>7579.5503533642759</v>
      </c>
      <c r="AD4392" s="92">
        <v>1651.6392273086126</v>
      </c>
    </row>
    <row r="4393" spans="2:30" hidden="1" outlineLevel="1" x14ac:dyDescent="0.2">
      <c r="D4393" s="86"/>
      <c r="E4393" s="93"/>
      <c r="F4393" s="93"/>
      <c r="G4393" s="86" t="s">
        <v>684</v>
      </c>
      <c r="H4393" s="92">
        <v>56770364.798285879</v>
      </c>
      <c r="I4393" s="92">
        <v>35855880.596901521</v>
      </c>
      <c r="J4393" s="92">
        <v>2108529.8919804674</v>
      </c>
      <c r="K4393" s="92">
        <v>7268807.6052158251</v>
      </c>
      <c r="L4393" s="92">
        <v>210421.67102396453</v>
      </c>
      <c r="M4393" s="92">
        <v>0</v>
      </c>
      <c r="N4393" s="92">
        <v>7479229.2762397919</v>
      </c>
      <c r="O4393" s="92">
        <v>5477976.9969599787</v>
      </c>
      <c r="P4393" s="92">
        <v>1052866.0431285333</v>
      </c>
      <c r="Q4393" s="92">
        <v>0</v>
      </c>
      <c r="R4393" s="92">
        <v>0</v>
      </c>
      <c r="S4393" s="92">
        <v>6530843.040088512</v>
      </c>
      <c r="T4393" s="92">
        <v>172125.57624762808</v>
      </c>
      <c r="U4393" s="92">
        <v>2900720.1636868832</v>
      </c>
      <c r="V4393" s="92">
        <v>0</v>
      </c>
      <c r="W4393" s="92">
        <v>0</v>
      </c>
      <c r="X4393" s="92">
        <v>3072845.7399345115</v>
      </c>
      <c r="Y4393" s="92">
        <v>1563204.2437241632</v>
      </c>
      <c r="Z4393" s="92">
        <v>24998.022305194187</v>
      </c>
      <c r="AA4393" s="92">
        <v>1588202.2660293572</v>
      </c>
      <c r="AB4393" s="92">
        <v>23909.758267291283</v>
      </c>
      <c r="AC4393" s="92">
        <v>91646.419310568177</v>
      </c>
      <c r="AD4393" s="92">
        <v>19277.809533854426</v>
      </c>
    </row>
    <row r="4394" spans="2:30" hidden="1" outlineLevel="1" x14ac:dyDescent="0.2">
      <c r="D4394" s="86"/>
      <c r="E4394" s="93"/>
      <c r="F4394" s="93"/>
      <c r="G4394" s="86" t="s">
        <v>683</v>
      </c>
      <c r="H4394" s="92">
        <v>25321236.332850717</v>
      </c>
      <c r="I4394" s="92">
        <v>17897015.876753159</v>
      </c>
      <c r="J4394" s="92">
        <v>1110026.4986923921</v>
      </c>
      <c r="K4394" s="92">
        <v>3161755.8298946209</v>
      </c>
      <c r="L4394" s="92">
        <v>0</v>
      </c>
      <c r="M4394" s="92">
        <v>0</v>
      </c>
      <c r="N4394" s="92">
        <v>3161755.8298946209</v>
      </c>
      <c r="O4394" s="92">
        <v>2023286.6513294256</v>
      </c>
      <c r="P4394" s="92">
        <v>0</v>
      </c>
      <c r="Q4394" s="92">
        <v>0</v>
      </c>
      <c r="R4394" s="92">
        <v>0</v>
      </c>
      <c r="S4394" s="92">
        <v>2023286.6513294256</v>
      </c>
      <c r="T4394" s="92">
        <v>47552.468432244532</v>
      </c>
      <c r="U4394" s="92">
        <v>0</v>
      </c>
      <c r="V4394" s="92">
        <v>0</v>
      </c>
      <c r="W4394" s="92">
        <v>0</v>
      </c>
      <c r="X4394" s="92">
        <v>47552.468432244532</v>
      </c>
      <c r="Y4394" s="92">
        <v>702838.75052871916</v>
      </c>
      <c r="Z4394" s="92">
        <v>0</v>
      </c>
      <c r="AA4394" s="92">
        <v>702838.75052871916</v>
      </c>
      <c r="AB4394" s="92">
        <v>8363.5641868015264</v>
      </c>
      <c r="AC4394" s="92">
        <v>319407.2896561696</v>
      </c>
      <c r="AD4394" s="92">
        <v>50989.403377183815</v>
      </c>
    </row>
    <row r="4395" spans="2:30" hidden="1" outlineLevel="1" x14ac:dyDescent="0.2">
      <c r="D4395" s="86"/>
      <c r="E4395" s="93"/>
      <c r="F4395" s="93"/>
      <c r="G4395" s="86" t="s">
        <v>682</v>
      </c>
      <c r="H4395" s="92">
        <v>232260672.99987116</v>
      </c>
      <c r="I4395" s="92">
        <v>88951621.838079855</v>
      </c>
      <c r="J4395" s="92">
        <v>5623165.2377023147</v>
      </c>
      <c r="K4395" s="92">
        <v>18857730.366315328</v>
      </c>
      <c r="L4395" s="92">
        <v>551052.56901904382</v>
      </c>
      <c r="M4395" s="92">
        <v>34107.090044599157</v>
      </c>
      <c r="N4395" s="92">
        <v>19442890.025378972</v>
      </c>
      <c r="O4395" s="92">
        <v>17399818.415266965</v>
      </c>
      <c r="P4395" s="92">
        <v>3281650.76179899</v>
      </c>
      <c r="Q4395" s="92">
        <v>1450619.6355130461</v>
      </c>
      <c r="R4395" s="92">
        <v>67145.618641428038</v>
      </c>
      <c r="S4395" s="92">
        <v>22199234.431220427</v>
      </c>
      <c r="T4395" s="92">
        <v>657597.69570876297</v>
      </c>
      <c r="U4395" s="92">
        <v>11331713.043406265</v>
      </c>
      <c r="V4395" s="92">
        <v>64976795.307319686</v>
      </c>
      <c r="W4395" s="92">
        <v>11963101.02463679</v>
      </c>
      <c r="X4395" s="92">
        <v>88929207.071071491</v>
      </c>
      <c r="Y4395" s="92">
        <v>4645939.1130041955</v>
      </c>
      <c r="Z4395" s="92">
        <v>75743.153890927613</v>
      </c>
      <c r="AA4395" s="92">
        <v>4721682.2668951238</v>
      </c>
      <c r="AB4395" s="92">
        <v>84939.49425246715</v>
      </c>
      <c r="AC4395" s="92">
        <v>1952215.8071837102</v>
      </c>
      <c r="AD4395" s="92">
        <v>355716.82808677468</v>
      </c>
    </row>
    <row r="4396" spans="2:30" hidden="1" outlineLevel="1" x14ac:dyDescent="0.2">
      <c r="D4396" s="86"/>
      <c r="E4396" s="93"/>
      <c r="F4396" s="93"/>
      <c r="G4396" s="86" t="s">
        <v>681</v>
      </c>
      <c r="H4396" s="92">
        <v>18705886.66426558</v>
      </c>
      <c r="I4396" s="92">
        <v>10669761.422619434</v>
      </c>
      <c r="J4396" s="92">
        <v>2443455.6964148814</v>
      </c>
      <c r="K4396" s="92">
        <v>672091.65480308607</v>
      </c>
      <c r="L4396" s="92">
        <v>157666.58631638638</v>
      </c>
      <c r="M4396" s="92">
        <v>32207.726589798185</v>
      </c>
      <c r="N4396" s="92">
        <v>861965.96770927077</v>
      </c>
      <c r="O4396" s="92">
        <v>161135.12531787733</v>
      </c>
      <c r="P4396" s="92">
        <v>47195.406355874118</v>
      </c>
      <c r="Q4396" s="92">
        <v>93122.811726599975</v>
      </c>
      <c r="R4396" s="92">
        <v>15898.318844085947</v>
      </c>
      <c r="S4396" s="92">
        <v>317351.66224443744</v>
      </c>
      <c r="T4396" s="92">
        <v>988.94804688819363</v>
      </c>
      <c r="U4396" s="92">
        <v>25036.980505421216</v>
      </c>
      <c r="V4396" s="92">
        <v>129199.19210049955</v>
      </c>
      <c r="W4396" s="92">
        <v>21154.294518102201</v>
      </c>
      <c r="X4396" s="92">
        <v>176379.41517091118</v>
      </c>
      <c r="Y4396" s="92">
        <v>42034.702080864772</v>
      </c>
      <c r="Z4396" s="92">
        <v>701.59507546219436</v>
      </c>
      <c r="AA4396" s="92">
        <v>42736.29715632696</v>
      </c>
      <c r="AB4396" s="92">
        <v>1042.6104549536974</v>
      </c>
      <c r="AC4396" s="92">
        <v>3510462.1645407127</v>
      </c>
      <c r="AD4396" s="92">
        <v>682731.42795465281</v>
      </c>
    </row>
    <row r="4397" spans="2:30" collapsed="1" x14ac:dyDescent="0.2">
      <c r="B4397" s="2" t="s">
        <v>216</v>
      </c>
      <c r="D4397" s="86"/>
      <c r="E4397" s="92">
        <v>523190005.1673547</v>
      </c>
      <c r="F4397" s="91"/>
      <c r="G4397" s="86" t="s">
        <v>679</v>
      </c>
      <c r="H4397" s="92">
        <v>523190005.16735464</v>
      </c>
      <c r="I4397" s="92">
        <v>241412670.9644492</v>
      </c>
      <c r="J4397" s="92">
        <v>16628172.858397715</v>
      </c>
      <c r="K4397" s="92">
        <v>48588032.897930227</v>
      </c>
      <c r="L4397" s="92">
        <v>1466147.1368166078</v>
      </c>
      <c r="M4397" s="92">
        <v>126548.040548704</v>
      </c>
      <c r="N4397" s="92">
        <v>50180728.07529553</v>
      </c>
      <c r="O4397" s="92">
        <v>39301641.687459655</v>
      </c>
      <c r="P4397" s="92">
        <v>7118741.0255992319</v>
      </c>
      <c r="Q4397" s="92">
        <v>2736875.7929580994</v>
      </c>
      <c r="R4397" s="92">
        <v>133505.59434468718</v>
      </c>
      <c r="S4397" s="92">
        <v>49290764.10036166</v>
      </c>
      <c r="T4397" s="92">
        <v>1319439.3146446606</v>
      </c>
      <c r="U4397" s="92">
        <v>21768652.452048197</v>
      </c>
      <c r="V4397" s="92">
        <v>105654699.45070872</v>
      </c>
      <c r="W4397" s="92">
        <v>18498515.0576052</v>
      </c>
      <c r="X4397" s="92">
        <v>147241306.27500674</v>
      </c>
      <c r="Y4397" s="92">
        <v>11097773.357572785</v>
      </c>
      <c r="Z4397" s="92">
        <v>168140.27357422537</v>
      </c>
      <c r="AA4397" s="92">
        <v>11265913.63114701</v>
      </c>
      <c r="AB4397" s="92">
        <v>178770.92347246138</v>
      </c>
      <c r="AC4397" s="92">
        <v>5881311.2310445243</v>
      </c>
      <c r="AD4397" s="92">
        <v>1110367.1081797739</v>
      </c>
    </row>
    <row r="4398" spans="2:30" x14ac:dyDescent="0.2">
      <c r="D4398" s="86"/>
    </row>
    <row r="4399" spans="2:30" hidden="1" outlineLevel="1" x14ac:dyDescent="0.2">
      <c r="D4399" s="86"/>
      <c r="E4399" s="93"/>
      <c r="F4399" s="93"/>
      <c r="G4399" s="86" t="s">
        <v>687</v>
      </c>
      <c r="H4399" s="101">
        <v>18332141.334234282</v>
      </c>
      <c r="I4399" s="101">
        <v>2203205.1691264422</v>
      </c>
      <c r="J4399" s="101">
        <v>1205365.7528896732</v>
      </c>
      <c r="K4399" s="101">
        <v>3475553.9626810709</v>
      </c>
      <c r="L4399" s="101">
        <v>95276.720580240013</v>
      </c>
      <c r="M4399" s="101">
        <v>13329.483338175487</v>
      </c>
      <c r="N4399" s="101">
        <v>3584160.1665994851</v>
      </c>
      <c r="O4399" s="101">
        <v>2631041.7791192904</v>
      </c>
      <c r="P4399" s="101">
        <v>542458.67293332005</v>
      </c>
      <c r="Q4399" s="101">
        <v>205888.75342424866</v>
      </c>
      <c r="R4399" s="101">
        <v>8346.8402338667365</v>
      </c>
      <c r="S4399" s="101">
        <v>3387736.0457107248</v>
      </c>
      <c r="T4399" s="101">
        <v>38951.611621809861</v>
      </c>
      <c r="U4399" s="101">
        <v>1020348.3529391221</v>
      </c>
      <c r="V4399" s="101">
        <v>5679193.1553578321</v>
      </c>
      <c r="W4399" s="101">
        <v>572971.64652071684</v>
      </c>
      <c r="X4399" s="101">
        <v>7311464.7664394891</v>
      </c>
      <c r="Y4399" s="101">
        <v>618035.69637846749</v>
      </c>
      <c r="Z4399" s="101">
        <v>7519.2179787362202</v>
      </c>
      <c r="AA4399" s="101">
        <v>625554.91435720387</v>
      </c>
      <c r="AB4399" s="101">
        <v>14654.519111288464</v>
      </c>
      <c r="AC4399" s="101">
        <v>0</v>
      </c>
      <c r="AD4399" s="101">
        <v>0</v>
      </c>
    </row>
    <row r="4400" spans="2:30" hidden="1" outlineLevel="1" x14ac:dyDescent="0.2">
      <c r="D4400" s="86"/>
      <c r="E4400" s="93"/>
      <c r="F4400" s="93"/>
      <c r="G4400" s="86" t="s">
        <v>686</v>
      </c>
      <c r="H4400" s="101">
        <v>8394074.8234087937</v>
      </c>
      <c r="I4400" s="101">
        <v>1004866.4237263163</v>
      </c>
      <c r="J4400" s="101">
        <v>549857.88908306602</v>
      </c>
      <c r="K4400" s="101">
        <v>1588804.0749457933</v>
      </c>
      <c r="L4400" s="101">
        <v>43237.440498742581</v>
      </c>
      <c r="M4400" s="101">
        <v>14157.625959803643</v>
      </c>
      <c r="N4400" s="101">
        <v>1646199.1414043391</v>
      </c>
      <c r="O4400" s="101">
        <v>1203764.9774195505</v>
      </c>
      <c r="P4400" s="101">
        <v>246981.86723653885</v>
      </c>
      <c r="Q4400" s="101">
        <v>93243.84872283951</v>
      </c>
      <c r="R4400" s="101">
        <v>3827.0328498074873</v>
      </c>
      <c r="S4400" s="101">
        <v>1547817.7262287363</v>
      </c>
      <c r="T4400" s="101">
        <v>17859.347314698734</v>
      </c>
      <c r="U4400" s="101">
        <v>467360.55986802967</v>
      </c>
      <c r="V4400" s="101">
        <v>2603950.9723007563</v>
      </c>
      <c r="W4400" s="101">
        <v>262652.12459930801</v>
      </c>
      <c r="X4400" s="101">
        <v>3351823.0040827929</v>
      </c>
      <c r="Y4400" s="101">
        <v>283343.96957074408</v>
      </c>
      <c r="Z4400" s="101">
        <v>3447.5651311924739</v>
      </c>
      <c r="AA4400" s="101">
        <v>286791.53470193647</v>
      </c>
      <c r="AB4400" s="101">
        <v>6719.1041816073166</v>
      </c>
      <c r="AC4400" s="101">
        <v>0</v>
      </c>
      <c r="AD4400" s="101">
        <v>0</v>
      </c>
    </row>
    <row r="4401" spans="1:30" hidden="1" outlineLevel="1" x14ac:dyDescent="0.2">
      <c r="D4401" s="86"/>
      <c r="E4401" s="93"/>
      <c r="F4401" s="93"/>
      <c r="G4401" s="86" t="s">
        <v>685</v>
      </c>
      <c r="H4401" s="101">
        <v>1814515.7514938749</v>
      </c>
      <c r="I4401" s="101">
        <v>208223.58681975486</v>
      </c>
      <c r="J4401" s="101">
        <v>111209.35312986375</v>
      </c>
      <c r="K4401" s="101">
        <v>319380.74711845553</v>
      </c>
      <c r="L4401" s="101">
        <v>8501.0496463678064</v>
      </c>
      <c r="M4401" s="101">
        <v>4476.1734961704578</v>
      </c>
      <c r="N4401" s="101">
        <v>332357.97026099369</v>
      </c>
      <c r="O4401" s="101">
        <v>240600.26811355876</v>
      </c>
      <c r="P4401" s="101">
        <v>49176.462326429799</v>
      </c>
      <c r="Q4401" s="101">
        <v>24394.963223079652</v>
      </c>
      <c r="R4401" s="101">
        <v>0</v>
      </c>
      <c r="S4401" s="101">
        <v>314171.69366306823</v>
      </c>
      <c r="T4401" s="101">
        <v>3570.4169029030318</v>
      </c>
      <c r="U4401" s="101">
        <v>93417.259834499826</v>
      </c>
      <c r="V4401" s="101">
        <v>686400.03652403282</v>
      </c>
      <c r="W4401" s="101">
        <v>0</v>
      </c>
      <c r="X4401" s="101">
        <v>783387.71326143562</v>
      </c>
      <c r="Y4401" s="101">
        <v>55534.982935845095</v>
      </c>
      <c r="Z4401" s="101">
        <v>672.54513010133041</v>
      </c>
      <c r="AA4401" s="101">
        <v>56207.528065946404</v>
      </c>
      <c r="AB4401" s="101">
        <v>1355.2875754464239</v>
      </c>
      <c r="AC4401" s="101">
        <v>6200.6203658847016</v>
      </c>
      <c r="AD4401" s="101">
        <v>1401.9983514792368</v>
      </c>
    </row>
    <row r="4402" spans="1:30" hidden="1" outlineLevel="1" x14ac:dyDescent="0.2">
      <c r="D4402" s="86"/>
      <c r="E4402" s="93"/>
      <c r="F4402" s="93"/>
      <c r="G4402" s="86" t="s">
        <v>684</v>
      </c>
      <c r="H4402" s="101">
        <v>7658179.7290755473</v>
      </c>
      <c r="I4402" s="101">
        <v>1485939.6846158975</v>
      </c>
      <c r="J4402" s="101">
        <v>775256.02852545364</v>
      </c>
      <c r="K4402" s="101">
        <v>2218073.7573666903</v>
      </c>
      <c r="L4402" s="101">
        <v>59501.016200054495</v>
      </c>
      <c r="M4402" s="101">
        <v>0</v>
      </c>
      <c r="N4402" s="101">
        <v>2277574.7735667457</v>
      </c>
      <c r="O4402" s="101">
        <v>1656940.3070752509</v>
      </c>
      <c r="P4402" s="101">
        <v>340710.66874128772</v>
      </c>
      <c r="Q4402" s="101">
        <v>0</v>
      </c>
      <c r="R4402" s="101">
        <v>0</v>
      </c>
      <c r="S4402" s="101">
        <v>1997650.9758165386</v>
      </c>
      <c r="T4402" s="101">
        <v>25058.445964619499</v>
      </c>
      <c r="U4402" s="101">
        <v>646602.90184315585</v>
      </c>
      <c r="V4402" s="101">
        <v>0</v>
      </c>
      <c r="W4402" s="101">
        <v>0</v>
      </c>
      <c r="X4402" s="101">
        <v>671661.34780777479</v>
      </c>
      <c r="Y4402" s="101">
        <v>382541.27475955937</v>
      </c>
      <c r="Z4402" s="101">
        <v>4636.0556402293696</v>
      </c>
      <c r="AA4402" s="101">
        <v>387177.33039978886</v>
      </c>
      <c r="AB4402" s="101">
        <v>9448.6600091842138</v>
      </c>
      <c r="AC4402" s="101">
        <v>43626.290213460874</v>
      </c>
      <c r="AD4402" s="101">
        <v>9844.6381207235863</v>
      </c>
    </row>
    <row r="4403" spans="1:30" hidden="1" outlineLevel="1" x14ac:dyDescent="0.2">
      <c r="D4403" s="86"/>
      <c r="E4403" s="93"/>
      <c r="F4403" s="93"/>
      <c r="G4403" s="86" t="s">
        <v>683</v>
      </c>
      <c r="H4403" s="101">
        <v>3447407.5169353378</v>
      </c>
      <c r="I4403" s="101">
        <v>844886.60356423783</v>
      </c>
      <c r="J4403" s="101">
        <v>450858.42675944063</v>
      </c>
      <c r="K4403" s="101">
        <v>1072130.2101690385</v>
      </c>
      <c r="L4403" s="101">
        <v>0</v>
      </c>
      <c r="M4403" s="101">
        <v>0</v>
      </c>
      <c r="N4403" s="101">
        <v>1072130.2101690385</v>
      </c>
      <c r="O4403" s="101">
        <v>680645.62107898318</v>
      </c>
      <c r="P4403" s="101">
        <v>0</v>
      </c>
      <c r="Q4403" s="101">
        <v>0</v>
      </c>
      <c r="R4403" s="101">
        <v>0</v>
      </c>
      <c r="S4403" s="101">
        <v>680645.62107898318</v>
      </c>
      <c r="T4403" s="101">
        <v>7808.5589941938197</v>
      </c>
      <c r="U4403" s="101">
        <v>0</v>
      </c>
      <c r="V4403" s="101">
        <v>0</v>
      </c>
      <c r="W4403" s="101">
        <v>0</v>
      </c>
      <c r="X4403" s="101">
        <v>7808.5589941938197</v>
      </c>
      <c r="Y4403" s="101">
        <v>192247.8887843439</v>
      </c>
      <c r="Z4403" s="101">
        <v>0</v>
      </c>
      <c r="AA4403" s="101">
        <v>192247.8887843439</v>
      </c>
      <c r="AB4403" s="101">
        <v>3645.4880620810054</v>
      </c>
      <c r="AC4403" s="101">
        <v>166776.22948672896</v>
      </c>
      <c r="AD4403" s="101">
        <v>28408.49003629338</v>
      </c>
    </row>
    <row r="4404" spans="1:30" hidden="1" outlineLevel="1" x14ac:dyDescent="0.2">
      <c r="D4404" s="86"/>
      <c r="E4404" s="93"/>
      <c r="F4404" s="93"/>
      <c r="G4404" s="86" t="s">
        <v>682</v>
      </c>
      <c r="H4404" s="101">
        <v>1260219.0264846724</v>
      </c>
      <c r="I4404" s="101">
        <v>104074.96997756964</v>
      </c>
      <c r="J4404" s="101">
        <v>72610.727362563222</v>
      </c>
      <c r="K4404" s="101">
        <v>189838.38650871872</v>
      </c>
      <c r="L4404" s="101">
        <v>5092.1343967152134</v>
      </c>
      <c r="M4404" s="101">
        <v>-2810.5633518643563</v>
      </c>
      <c r="N4404" s="101">
        <v>192119.95755356393</v>
      </c>
      <c r="O4404" s="101">
        <v>173282.7044924536</v>
      </c>
      <c r="P4404" s="101">
        <v>36978.105009469982</v>
      </c>
      <c r="Q4404" s="101">
        <v>14191.218108999125</v>
      </c>
      <c r="R4404" s="101">
        <v>555.43567348885904</v>
      </c>
      <c r="S4404" s="101">
        <v>225007.46328441071</v>
      </c>
      <c r="T4404" s="101">
        <v>2758.612404761383</v>
      </c>
      <c r="U4404" s="101">
        <v>76661.192156500212</v>
      </c>
      <c r="V4404" s="101">
        <v>459523.59922322439</v>
      </c>
      <c r="W4404" s="101">
        <v>47650.361150178083</v>
      </c>
      <c r="X4404" s="101">
        <v>586593.76493468077</v>
      </c>
      <c r="Y4404" s="101">
        <v>35134.700808879687</v>
      </c>
      <c r="Z4404" s="101">
        <v>416.20953894591912</v>
      </c>
      <c r="AA4404" s="101">
        <v>35550.910347826015</v>
      </c>
      <c r="AB4404" s="101">
        <v>1167.8768816393563</v>
      </c>
      <c r="AC4404" s="101">
        <v>36214.319742061896</v>
      </c>
      <c r="AD4404" s="101">
        <v>6879.0364004162257</v>
      </c>
    </row>
    <row r="4405" spans="1:30" hidden="1" outlineLevel="1" x14ac:dyDescent="0.2">
      <c r="D4405" s="86"/>
      <c r="E4405" s="93"/>
      <c r="F4405" s="93"/>
      <c r="G4405" s="86" t="s">
        <v>681</v>
      </c>
      <c r="H4405" s="101">
        <v>4280017.4643380046</v>
      </c>
      <c r="I4405" s="101">
        <v>258832.16667230544</v>
      </c>
      <c r="J4405" s="101">
        <v>743386.38917465613</v>
      </c>
      <c r="K4405" s="101">
        <v>166347.99352373957</v>
      </c>
      <c r="L4405" s="101">
        <v>46305.102808551615</v>
      </c>
      <c r="M4405" s="101">
        <v>19182.425766670094</v>
      </c>
      <c r="N4405" s="101">
        <v>231835.5220989612</v>
      </c>
      <c r="O4405" s="101">
        <v>46835.226840720352</v>
      </c>
      <c r="P4405" s="101">
        <v>15294.035078879948</v>
      </c>
      <c r="Q4405" s="101">
        <v>27791.302933114886</v>
      </c>
      <c r="R4405" s="101">
        <v>4431.3508370388208</v>
      </c>
      <c r="S4405" s="101">
        <v>94351.915689753994</v>
      </c>
      <c r="T4405" s="101">
        <v>136.78358639166339</v>
      </c>
      <c r="U4405" s="101">
        <v>5580.2542928025196</v>
      </c>
      <c r="V4405" s="101">
        <v>31624.49311766</v>
      </c>
      <c r="W4405" s="101">
        <v>3166.239635788741</v>
      </c>
      <c r="X4405" s="101">
        <v>40507.770632642925</v>
      </c>
      <c r="Y4405" s="101">
        <v>9925.9034607485264</v>
      </c>
      <c r="Z4405" s="101">
        <v>130.6109079215679</v>
      </c>
      <c r="AA4405" s="101">
        <v>10056.514368670098</v>
      </c>
      <c r="AB4405" s="101">
        <v>341.84280760535722</v>
      </c>
      <c r="AC4405" s="101">
        <v>2567179.4677281976</v>
      </c>
      <c r="AD4405" s="101">
        <v>333525.87516521569</v>
      </c>
    </row>
    <row r="4406" spans="1:30" collapsed="1" x14ac:dyDescent="0.2">
      <c r="B4406" s="2" t="s">
        <v>215</v>
      </c>
      <c r="D4406" s="86"/>
      <c r="E4406" s="101">
        <v>45186555.645970538</v>
      </c>
      <c r="F4406" s="93"/>
      <c r="G4406" s="86" t="s">
        <v>679</v>
      </c>
      <c r="H4406" s="101">
        <v>45186555.645970508</v>
      </c>
      <c r="I4406" s="101">
        <v>6110028.604502528</v>
      </c>
      <c r="J4406" s="101">
        <v>3908544.5669247136</v>
      </c>
      <c r="K4406" s="101">
        <v>9030129.1323135048</v>
      </c>
      <c r="L4406" s="101">
        <v>257913.46413067169</v>
      </c>
      <c r="M4406" s="101">
        <v>48335.145208955262</v>
      </c>
      <c r="N4406" s="101">
        <v>9336377.7416531332</v>
      </c>
      <c r="O4406" s="101">
        <v>6633110.8841398153</v>
      </c>
      <c r="P4406" s="101">
        <v>1231599.8113259268</v>
      </c>
      <c r="Q4406" s="101">
        <v>365510.08641228115</v>
      </c>
      <c r="R4406" s="101">
        <v>17160.659594201876</v>
      </c>
      <c r="S4406" s="101">
        <v>8247381.4414722193</v>
      </c>
      <c r="T4406" s="101">
        <v>96143.776789378127</v>
      </c>
      <c r="U4406" s="101">
        <v>2309970.5209341077</v>
      </c>
      <c r="V4406" s="101">
        <v>9460692.2565235272</v>
      </c>
      <c r="W4406" s="101">
        <v>886440.37190599204</v>
      </c>
      <c r="X4406" s="101">
        <v>12753246.926153008</v>
      </c>
      <c r="Y4406" s="101">
        <v>1576764.4166985867</v>
      </c>
      <c r="Z4406" s="101">
        <v>16822.204327126925</v>
      </c>
      <c r="AA4406" s="101">
        <v>1593586.6210257162</v>
      </c>
      <c r="AB4406" s="101">
        <v>37332.77862885216</v>
      </c>
      <c r="AC4406" s="101">
        <v>2819996.9275363325</v>
      </c>
      <c r="AD4406" s="101">
        <v>380060.03807412781</v>
      </c>
    </row>
    <row r="4407" spans="1:30" s="86" customFormat="1" x14ac:dyDescent="0.2">
      <c r="A4407" s="87"/>
      <c r="B4407" s="2"/>
      <c r="E4407" s="101"/>
      <c r="F4407" s="93"/>
      <c r="H4407" s="101"/>
      <c r="I4407" s="101"/>
      <c r="J4407" s="101"/>
      <c r="K4407" s="101"/>
      <c r="L4407" s="101"/>
      <c r="M4407" s="101"/>
      <c r="N4407" s="101"/>
      <c r="O4407" s="101"/>
      <c r="P4407" s="101"/>
      <c r="Q4407" s="101"/>
      <c r="R4407" s="101"/>
      <c r="S4407" s="101"/>
      <c r="T4407" s="101"/>
      <c r="U4407" s="101"/>
      <c r="V4407" s="101"/>
      <c r="W4407" s="101"/>
      <c r="X4407" s="101"/>
      <c r="Y4407" s="101"/>
      <c r="Z4407" s="101"/>
      <c r="AA4407" s="101"/>
      <c r="AB4407" s="101"/>
      <c r="AC4407" s="101"/>
      <c r="AD4407" s="101"/>
    </row>
    <row r="4408" spans="1:30" x14ac:dyDescent="0.2">
      <c r="B4408" s="2" t="s">
        <v>214</v>
      </c>
      <c r="D4408" s="86"/>
      <c r="E4408" s="86"/>
      <c r="F4408" s="86"/>
      <c r="G4408" s="86"/>
      <c r="H4408" s="86"/>
      <c r="I4408" s="110"/>
      <c r="J4408" s="110"/>
      <c r="K4408" s="110"/>
      <c r="L4408" s="110"/>
      <c r="M4408" s="110"/>
      <c r="N4408" s="110"/>
      <c r="O4408" s="110"/>
      <c r="P4408" s="110"/>
      <c r="Q4408" s="110"/>
      <c r="R4408" s="110"/>
      <c r="S4408" s="110"/>
      <c r="T4408" s="110"/>
      <c r="U4408" s="110"/>
      <c r="V4408" s="110"/>
      <c r="W4408" s="110"/>
      <c r="X4408" s="110"/>
      <c r="Y4408" s="110"/>
      <c r="Z4408" s="110"/>
      <c r="AA4408" s="110"/>
      <c r="AB4408" s="110"/>
      <c r="AC4408" s="110"/>
      <c r="AD4408" s="110"/>
    </row>
    <row r="4409" spans="1:30" hidden="1" outlineLevel="1" x14ac:dyDescent="0.2">
      <c r="D4409" s="86"/>
      <c r="F4409" s="91" t="s">
        <v>201</v>
      </c>
      <c r="G4409" s="86" t="s">
        <v>687</v>
      </c>
      <c r="H4409" s="92">
        <v>550245.99999999977</v>
      </c>
      <c r="I4409" s="99">
        <v>271041.82016694749</v>
      </c>
      <c r="J4409" s="99">
        <v>13398.565663983527</v>
      </c>
      <c r="K4409" s="99">
        <v>49078.17814485191</v>
      </c>
      <c r="L4409" s="99">
        <v>1544.8068009472311</v>
      </c>
      <c r="M4409" s="99">
        <v>144.86703866998448</v>
      </c>
      <c r="N4409" s="99">
        <v>50767.851984469125</v>
      </c>
      <c r="O4409" s="99">
        <v>37307.05002892598</v>
      </c>
      <c r="P4409" s="99">
        <v>6951.3903220504271</v>
      </c>
      <c r="Q4409" s="99">
        <v>3141.2038516434545</v>
      </c>
      <c r="R4409" s="99">
        <v>141.25642594254833</v>
      </c>
      <c r="S4409" s="99">
        <v>47540.900628562413</v>
      </c>
      <c r="T4409" s="99">
        <v>1303.2308135039621</v>
      </c>
      <c r="U4409" s="99">
        <v>21327.150216124555</v>
      </c>
      <c r="V4409" s="99">
        <v>112714.58815195718</v>
      </c>
      <c r="W4409" s="99">
        <v>20354.386458910903</v>
      </c>
      <c r="X4409" s="99">
        <v>155699.35564049662</v>
      </c>
      <c r="Y4409" s="99">
        <v>11456.935865036794</v>
      </c>
      <c r="Z4409" s="99">
        <v>191.89929637563125</v>
      </c>
      <c r="AA4409" s="99">
        <v>11648.835161412426</v>
      </c>
      <c r="AB4409" s="99">
        <v>148.67075412827074</v>
      </c>
      <c r="AC4409" s="99">
        <v>0</v>
      </c>
      <c r="AD4409" s="99">
        <v>0</v>
      </c>
    </row>
    <row r="4410" spans="1:30" hidden="1" outlineLevel="1" x14ac:dyDescent="0.2">
      <c r="D4410" s="86"/>
      <c r="F4410" s="91" t="s">
        <v>201</v>
      </c>
      <c r="G4410" s="86" t="s">
        <v>686</v>
      </c>
      <c r="H4410" s="92">
        <v>0</v>
      </c>
      <c r="I4410" s="99">
        <v>0</v>
      </c>
      <c r="J4410" s="99">
        <v>0</v>
      </c>
      <c r="K4410" s="99">
        <v>0</v>
      </c>
      <c r="L4410" s="99">
        <v>0</v>
      </c>
      <c r="M4410" s="99">
        <v>0</v>
      </c>
      <c r="N4410" s="99">
        <v>0</v>
      </c>
      <c r="O4410" s="99">
        <v>0</v>
      </c>
      <c r="P4410" s="99">
        <v>0</v>
      </c>
      <c r="Q4410" s="99">
        <v>0</v>
      </c>
      <c r="R4410" s="99">
        <v>0</v>
      </c>
      <c r="S4410" s="99">
        <v>0</v>
      </c>
      <c r="T4410" s="99">
        <v>0</v>
      </c>
      <c r="U4410" s="99">
        <v>0</v>
      </c>
      <c r="V4410" s="99">
        <v>0</v>
      </c>
      <c r="W4410" s="99">
        <v>0</v>
      </c>
      <c r="X4410" s="99">
        <v>0</v>
      </c>
      <c r="Y4410" s="99">
        <v>0</v>
      </c>
      <c r="Z4410" s="99">
        <v>0</v>
      </c>
      <c r="AA4410" s="99">
        <v>0</v>
      </c>
      <c r="AB4410" s="99">
        <v>0</v>
      </c>
      <c r="AC4410" s="99">
        <v>0</v>
      </c>
      <c r="AD4410" s="99">
        <v>0</v>
      </c>
    </row>
    <row r="4411" spans="1:30" hidden="1" outlineLevel="1" x14ac:dyDescent="0.2">
      <c r="D4411" s="86"/>
      <c r="F4411" s="91" t="s">
        <v>201</v>
      </c>
      <c r="G4411" s="86" t="s">
        <v>685</v>
      </c>
      <c r="H4411" s="92">
        <v>0</v>
      </c>
      <c r="I4411" s="99">
        <v>0</v>
      </c>
      <c r="J4411" s="99">
        <v>0</v>
      </c>
      <c r="K4411" s="99">
        <v>0</v>
      </c>
      <c r="L4411" s="99">
        <v>0</v>
      </c>
      <c r="M4411" s="99">
        <v>0</v>
      </c>
      <c r="N4411" s="99">
        <v>0</v>
      </c>
      <c r="O4411" s="99">
        <v>0</v>
      </c>
      <c r="P4411" s="99">
        <v>0</v>
      </c>
      <c r="Q4411" s="99">
        <v>0</v>
      </c>
      <c r="R4411" s="99">
        <v>0</v>
      </c>
      <c r="S4411" s="99">
        <v>0</v>
      </c>
      <c r="T4411" s="99">
        <v>0</v>
      </c>
      <c r="U4411" s="99">
        <v>0</v>
      </c>
      <c r="V4411" s="99">
        <v>0</v>
      </c>
      <c r="W4411" s="99">
        <v>0</v>
      </c>
      <c r="X4411" s="99">
        <v>0</v>
      </c>
      <c r="Y4411" s="99">
        <v>0</v>
      </c>
      <c r="Z4411" s="99">
        <v>0</v>
      </c>
      <c r="AA4411" s="99">
        <v>0</v>
      </c>
      <c r="AB4411" s="99">
        <v>0</v>
      </c>
      <c r="AC4411" s="99">
        <v>0</v>
      </c>
      <c r="AD4411" s="99">
        <v>0</v>
      </c>
    </row>
    <row r="4412" spans="1:30" hidden="1" outlineLevel="1" x14ac:dyDescent="0.2">
      <c r="D4412" s="86"/>
      <c r="F4412" s="91" t="s">
        <v>201</v>
      </c>
      <c r="G4412" s="86" t="s">
        <v>684</v>
      </c>
      <c r="H4412" s="92">
        <v>0</v>
      </c>
      <c r="I4412" s="99">
        <v>0</v>
      </c>
      <c r="J4412" s="99">
        <v>0</v>
      </c>
      <c r="K4412" s="99">
        <v>0</v>
      </c>
      <c r="L4412" s="99">
        <v>0</v>
      </c>
      <c r="M4412" s="99">
        <v>0</v>
      </c>
      <c r="N4412" s="99">
        <v>0</v>
      </c>
      <c r="O4412" s="99">
        <v>0</v>
      </c>
      <c r="P4412" s="99">
        <v>0</v>
      </c>
      <c r="Q4412" s="99">
        <v>0</v>
      </c>
      <c r="R4412" s="99">
        <v>0</v>
      </c>
      <c r="S4412" s="99">
        <v>0</v>
      </c>
      <c r="T4412" s="99">
        <v>0</v>
      </c>
      <c r="U4412" s="99">
        <v>0</v>
      </c>
      <c r="V4412" s="99">
        <v>0</v>
      </c>
      <c r="W4412" s="99">
        <v>0</v>
      </c>
      <c r="X4412" s="99">
        <v>0</v>
      </c>
      <c r="Y4412" s="99">
        <v>0</v>
      </c>
      <c r="Z4412" s="99">
        <v>0</v>
      </c>
      <c r="AA4412" s="99">
        <v>0</v>
      </c>
      <c r="AB4412" s="99">
        <v>0</v>
      </c>
      <c r="AC4412" s="99">
        <v>0</v>
      </c>
      <c r="AD4412" s="99">
        <v>0</v>
      </c>
    </row>
    <row r="4413" spans="1:30" hidden="1" outlineLevel="1" x14ac:dyDescent="0.2">
      <c r="D4413" s="86"/>
      <c r="F4413" s="91" t="s">
        <v>201</v>
      </c>
      <c r="G4413" s="86" t="s">
        <v>683</v>
      </c>
      <c r="H4413" s="92">
        <v>0</v>
      </c>
      <c r="I4413" s="99">
        <v>0</v>
      </c>
      <c r="J4413" s="99">
        <v>0</v>
      </c>
      <c r="K4413" s="99">
        <v>0</v>
      </c>
      <c r="L4413" s="99">
        <v>0</v>
      </c>
      <c r="M4413" s="99">
        <v>0</v>
      </c>
      <c r="N4413" s="99">
        <v>0</v>
      </c>
      <c r="O4413" s="99">
        <v>0</v>
      </c>
      <c r="P4413" s="99">
        <v>0</v>
      </c>
      <c r="Q4413" s="99">
        <v>0</v>
      </c>
      <c r="R4413" s="99">
        <v>0</v>
      </c>
      <c r="S4413" s="99">
        <v>0</v>
      </c>
      <c r="T4413" s="99">
        <v>0</v>
      </c>
      <c r="U4413" s="99">
        <v>0</v>
      </c>
      <c r="V4413" s="99">
        <v>0</v>
      </c>
      <c r="W4413" s="99">
        <v>0</v>
      </c>
      <c r="X4413" s="99">
        <v>0</v>
      </c>
      <c r="Y4413" s="99">
        <v>0</v>
      </c>
      <c r="Z4413" s="99">
        <v>0</v>
      </c>
      <c r="AA4413" s="99">
        <v>0</v>
      </c>
      <c r="AB4413" s="99">
        <v>0</v>
      </c>
      <c r="AC4413" s="99">
        <v>0</v>
      </c>
      <c r="AD4413" s="99">
        <v>0</v>
      </c>
    </row>
    <row r="4414" spans="1:30" hidden="1" outlineLevel="1" x14ac:dyDescent="0.2">
      <c r="D4414" s="86"/>
      <c r="F4414" s="91" t="s">
        <v>201</v>
      </c>
      <c r="G4414" s="86" t="s">
        <v>682</v>
      </c>
      <c r="H4414" s="92">
        <v>0</v>
      </c>
      <c r="I4414" s="99">
        <v>0</v>
      </c>
      <c r="J4414" s="99">
        <v>0</v>
      </c>
      <c r="K4414" s="99">
        <v>0</v>
      </c>
      <c r="L4414" s="99">
        <v>0</v>
      </c>
      <c r="M4414" s="99">
        <v>0</v>
      </c>
      <c r="N4414" s="99">
        <v>0</v>
      </c>
      <c r="O4414" s="99">
        <v>0</v>
      </c>
      <c r="P4414" s="99">
        <v>0</v>
      </c>
      <c r="Q4414" s="99">
        <v>0</v>
      </c>
      <c r="R4414" s="99">
        <v>0</v>
      </c>
      <c r="S4414" s="99">
        <v>0</v>
      </c>
      <c r="T4414" s="99">
        <v>0</v>
      </c>
      <c r="U4414" s="99">
        <v>0</v>
      </c>
      <c r="V4414" s="99">
        <v>0</v>
      </c>
      <c r="W4414" s="99">
        <v>0</v>
      </c>
      <c r="X4414" s="99">
        <v>0</v>
      </c>
      <c r="Y4414" s="99">
        <v>0</v>
      </c>
      <c r="Z4414" s="99">
        <v>0</v>
      </c>
      <c r="AA4414" s="99">
        <v>0</v>
      </c>
      <c r="AB4414" s="99">
        <v>0</v>
      </c>
      <c r="AC4414" s="99">
        <v>0</v>
      </c>
      <c r="AD4414" s="99">
        <v>0</v>
      </c>
    </row>
    <row r="4415" spans="1:30" hidden="1" outlineLevel="1" x14ac:dyDescent="0.2">
      <c r="D4415" s="86"/>
      <c r="F4415" s="91" t="s">
        <v>201</v>
      </c>
      <c r="G4415" s="86" t="s">
        <v>681</v>
      </c>
      <c r="H4415" s="92">
        <v>0</v>
      </c>
      <c r="I4415" s="99">
        <v>0</v>
      </c>
      <c r="J4415" s="99">
        <v>0</v>
      </c>
      <c r="K4415" s="99">
        <v>0</v>
      </c>
      <c r="L4415" s="99">
        <v>0</v>
      </c>
      <c r="M4415" s="99">
        <v>0</v>
      </c>
      <c r="N4415" s="99">
        <v>0</v>
      </c>
      <c r="O4415" s="99">
        <v>0</v>
      </c>
      <c r="P4415" s="99">
        <v>0</v>
      </c>
      <c r="Q4415" s="99">
        <v>0</v>
      </c>
      <c r="R4415" s="99">
        <v>0</v>
      </c>
      <c r="S4415" s="99">
        <v>0</v>
      </c>
      <c r="T4415" s="99">
        <v>0</v>
      </c>
      <c r="U4415" s="99">
        <v>0</v>
      </c>
      <c r="V4415" s="99">
        <v>0</v>
      </c>
      <c r="W4415" s="99">
        <v>0</v>
      </c>
      <c r="X4415" s="99">
        <v>0</v>
      </c>
      <c r="Y4415" s="99">
        <v>0</v>
      </c>
      <c r="Z4415" s="99">
        <v>0</v>
      </c>
      <c r="AA4415" s="99">
        <v>0</v>
      </c>
      <c r="AB4415" s="99">
        <v>0</v>
      </c>
      <c r="AC4415" s="99">
        <v>0</v>
      </c>
      <c r="AD4415" s="99">
        <v>0</v>
      </c>
    </row>
    <row r="4416" spans="1:30" collapsed="1" x14ac:dyDescent="0.2">
      <c r="D4416" s="86" t="s">
        <v>213</v>
      </c>
      <c r="E4416" s="104">
        <v>550246</v>
      </c>
      <c r="F4416" s="102" t="s">
        <v>201</v>
      </c>
      <c r="G4416" s="86" t="s">
        <v>679</v>
      </c>
      <c r="H4416" s="92">
        <v>550245.99999999977</v>
      </c>
      <c r="I4416" s="99">
        <v>271041.82016694749</v>
      </c>
      <c r="J4416" s="99">
        <v>13398.565663983527</v>
      </c>
      <c r="K4416" s="99">
        <v>49078.17814485191</v>
      </c>
      <c r="L4416" s="99">
        <v>1544.8068009472311</v>
      </c>
      <c r="M4416" s="99">
        <v>144.86703866998448</v>
      </c>
      <c r="N4416" s="99">
        <v>50767.851984469125</v>
      </c>
      <c r="O4416" s="99">
        <v>37307.05002892598</v>
      </c>
      <c r="P4416" s="99">
        <v>6951.3903220504271</v>
      </c>
      <c r="Q4416" s="99">
        <v>3141.2038516434545</v>
      </c>
      <c r="R4416" s="99">
        <v>141.25642594254833</v>
      </c>
      <c r="S4416" s="99">
        <v>47540.900628562413</v>
      </c>
      <c r="T4416" s="99">
        <v>1303.2308135039621</v>
      </c>
      <c r="U4416" s="99">
        <v>21327.150216124555</v>
      </c>
      <c r="V4416" s="99">
        <v>112714.58815195718</v>
      </c>
      <c r="W4416" s="99">
        <v>20354.386458910903</v>
      </c>
      <c r="X4416" s="99">
        <v>155699.35564049662</v>
      </c>
      <c r="Y4416" s="99">
        <v>11456.935865036794</v>
      </c>
      <c r="Z4416" s="99">
        <v>191.89929637563125</v>
      </c>
      <c r="AA4416" s="99">
        <v>11648.835161412426</v>
      </c>
      <c r="AB4416" s="99">
        <v>148.67075412827074</v>
      </c>
      <c r="AC4416" s="99">
        <v>0</v>
      </c>
      <c r="AD4416" s="99">
        <v>0</v>
      </c>
    </row>
    <row r="4417" spans="4:30" hidden="1" outlineLevel="1" x14ac:dyDescent="0.2">
      <c r="D4417" s="86"/>
      <c r="F4417" s="91" t="s">
        <v>212</v>
      </c>
      <c r="G4417" s="86" t="s">
        <v>687</v>
      </c>
      <c r="H4417" s="92">
        <v>4965.303383655345</v>
      </c>
      <c r="I4417" s="99">
        <v>2445.8239892467154</v>
      </c>
      <c r="J4417" s="99">
        <v>120.90581926539355</v>
      </c>
      <c r="K4417" s="99">
        <v>442.87108676169032</v>
      </c>
      <c r="L4417" s="99">
        <v>13.940009442753016</v>
      </c>
      <c r="M4417" s="99">
        <v>1.3072494798475658</v>
      </c>
      <c r="N4417" s="99">
        <v>458.11834568429089</v>
      </c>
      <c r="O4417" s="99">
        <v>336.65091930304891</v>
      </c>
      <c r="P4417" s="99">
        <v>62.727874236588747</v>
      </c>
      <c r="Q4417" s="99">
        <v>28.345558374466052</v>
      </c>
      <c r="R4417" s="99">
        <v>1.2746680751801849</v>
      </c>
      <c r="S4417" s="99">
        <v>428.99901998928385</v>
      </c>
      <c r="T4417" s="99">
        <v>11.760078888306559</v>
      </c>
      <c r="U4417" s="99">
        <v>192.45168730322274</v>
      </c>
      <c r="V4417" s="99">
        <v>1017.1125749905166</v>
      </c>
      <c r="W4417" s="99">
        <v>183.67367315102493</v>
      </c>
      <c r="X4417" s="99">
        <v>1404.9980143330708</v>
      </c>
      <c r="Y4417" s="99">
        <v>103.3849631201126</v>
      </c>
      <c r="Z4417" s="99">
        <v>1.7316586138109171</v>
      </c>
      <c r="AA4417" s="99">
        <v>105.11662173392352</v>
      </c>
      <c r="AB4417" s="99">
        <v>1.341573402666616</v>
      </c>
      <c r="AC4417" s="99">
        <v>0</v>
      </c>
      <c r="AD4417" s="99">
        <v>0</v>
      </c>
    </row>
    <row r="4418" spans="4:30" hidden="1" outlineLevel="1" x14ac:dyDescent="0.2">
      <c r="D4418" s="86"/>
      <c r="F4418" s="91" t="s">
        <v>212</v>
      </c>
      <c r="G4418" s="86" t="s">
        <v>686</v>
      </c>
      <c r="H4418" s="92">
        <v>225783.79058732206</v>
      </c>
      <c r="I4418" s="99">
        <v>111217.25476419763</v>
      </c>
      <c r="J4418" s="99">
        <v>5497.8663071559649</v>
      </c>
      <c r="K4418" s="99">
        <v>20138.369196076907</v>
      </c>
      <c r="L4418" s="99">
        <v>633.88436307204529</v>
      </c>
      <c r="M4418" s="99">
        <v>59.443647245176287</v>
      </c>
      <c r="N4418" s="99">
        <v>20831.697206394128</v>
      </c>
      <c r="O4418" s="99">
        <v>15308.293329096028</v>
      </c>
      <c r="P4418" s="99">
        <v>2852.3810382348461</v>
      </c>
      <c r="Q4418" s="99">
        <v>1288.9378798420259</v>
      </c>
      <c r="R4418" s="99">
        <v>57.962095670165539</v>
      </c>
      <c r="S4418" s="99">
        <v>19507.574342843065</v>
      </c>
      <c r="T4418" s="99">
        <v>534.75789571050768</v>
      </c>
      <c r="U4418" s="99">
        <v>8751.2218502666583</v>
      </c>
      <c r="V4418" s="99">
        <v>46250.453374377561</v>
      </c>
      <c r="W4418" s="99">
        <v>8352.065312191573</v>
      </c>
      <c r="X4418" s="99">
        <v>63888.498432546301</v>
      </c>
      <c r="Y4418" s="99">
        <v>4701.1525901575797</v>
      </c>
      <c r="Z4418" s="99">
        <v>78.742508890078227</v>
      </c>
      <c r="AA4418" s="99">
        <v>4779.8950990476578</v>
      </c>
      <c r="AB4418" s="99">
        <v>61.004435137296291</v>
      </c>
      <c r="AC4418" s="99">
        <v>0</v>
      </c>
      <c r="AD4418" s="99">
        <v>0</v>
      </c>
    </row>
    <row r="4419" spans="4:30" hidden="1" outlineLevel="1" x14ac:dyDescent="0.2">
      <c r="D4419" s="86"/>
      <c r="F4419" s="91" t="s">
        <v>212</v>
      </c>
      <c r="G4419" s="86" t="s">
        <v>685</v>
      </c>
      <c r="H4419" s="92">
        <v>49597.906029022553</v>
      </c>
      <c r="I4419" s="99">
        <v>24147.605156814909</v>
      </c>
      <c r="J4419" s="99">
        <v>1165.3950136858004</v>
      </c>
      <c r="K4419" s="99">
        <v>4239.650077353157</v>
      </c>
      <c r="L4419" s="99">
        <v>130.95880189591068</v>
      </c>
      <c r="M4419" s="99">
        <v>16.310226178207625</v>
      </c>
      <c r="N4419" s="99">
        <v>4386.9191054272751</v>
      </c>
      <c r="O4419" s="99">
        <v>3203.1218983869276</v>
      </c>
      <c r="P4419" s="99">
        <v>595.45662493001851</v>
      </c>
      <c r="Q4419" s="99">
        <v>354.30378692874166</v>
      </c>
      <c r="R4419" s="99">
        <v>0</v>
      </c>
      <c r="S4419" s="99">
        <v>4152.8823102456881</v>
      </c>
      <c r="T4419" s="99">
        <v>111.84751676151315</v>
      </c>
      <c r="U4419" s="99">
        <v>1831.0077081284683</v>
      </c>
      <c r="V4419" s="99">
        <v>12756.050468351406</v>
      </c>
      <c r="W4419" s="99">
        <v>0</v>
      </c>
      <c r="X4419" s="99">
        <v>14698.905693241388</v>
      </c>
      <c r="Y4419" s="99">
        <v>964.04584778321816</v>
      </c>
      <c r="Z4419" s="99">
        <v>16.070670473786528</v>
      </c>
      <c r="AA4419" s="99">
        <v>980.11651825700471</v>
      </c>
      <c r="AB4419" s="99">
        <v>12.873519267264426</v>
      </c>
      <c r="AC4419" s="99">
        <v>43.772717592521559</v>
      </c>
      <c r="AD4419" s="99">
        <v>9.435994490691316</v>
      </c>
    </row>
    <row r="4420" spans="4:30" hidden="1" outlineLevel="1" x14ac:dyDescent="0.2">
      <c r="D4420" s="86"/>
      <c r="F4420" s="91" t="s">
        <v>212</v>
      </c>
      <c r="G4420" s="86" t="s">
        <v>684</v>
      </c>
      <c r="H4420" s="92">
        <v>0</v>
      </c>
      <c r="I4420" s="99">
        <v>0</v>
      </c>
      <c r="J4420" s="99">
        <v>0</v>
      </c>
      <c r="K4420" s="99">
        <v>0</v>
      </c>
      <c r="L4420" s="99">
        <v>0</v>
      </c>
      <c r="M4420" s="99">
        <v>0</v>
      </c>
      <c r="N4420" s="99">
        <v>0</v>
      </c>
      <c r="O4420" s="99">
        <v>0</v>
      </c>
      <c r="P4420" s="99">
        <v>0</v>
      </c>
      <c r="Q4420" s="99">
        <v>0</v>
      </c>
      <c r="R4420" s="99">
        <v>0</v>
      </c>
      <c r="S4420" s="99">
        <v>0</v>
      </c>
      <c r="T4420" s="99">
        <v>0</v>
      </c>
      <c r="U4420" s="99">
        <v>0</v>
      </c>
      <c r="V4420" s="99">
        <v>0</v>
      </c>
      <c r="W4420" s="99">
        <v>0</v>
      </c>
      <c r="X4420" s="99">
        <v>0</v>
      </c>
      <c r="Y4420" s="99">
        <v>0</v>
      </c>
      <c r="Z4420" s="99">
        <v>0</v>
      </c>
      <c r="AA4420" s="99">
        <v>0</v>
      </c>
      <c r="AB4420" s="99">
        <v>0</v>
      </c>
      <c r="AC4420" s="99">
        <v>0</v>
      </c>
      <c r="AD4420" s="99">
        <v>0</v>
      </c>
    </row>
    <row r="4421" spans="4:30" hidden="1" outlineLevel="1" x14ac:dyDescent="0.2">
      <c r="D4421" s="86"/>
      <c r="F4421" s="91" t="s">
        <v>212</v>
      </c>
      <c r="G4421" s="86" t="s">
        <v>683</v>
      </c>
      <c r="H4421" s="92">
        <v>0</v>
      </c>
      <c r="I4421" s="99">
        <v>0</v>
      </c>
      <c r="J4421" s="99">
        <v>0</v>
      </c>
      <c r="K4421" s="99">
        <v>0</v>
      </c>
      <c r="L4421" s="99">
        <v>0</v>
      </c>
      <c r="M4421" s="99">
        <v>0</v>
      </c>
      <c r="N4421" s="99">
        <v>0</v>
      </c>
      <c r="O4421" s="99">
        <v>0</v>
      </c>
      <c r="P4421" s="99">
        <v>0</v>
      </c>
      <c r="Q4421" s="99">
        <v>0</v>
      </c>
      <c r="R4421" s="99">
        <v>0</v>
      </c>
      <c r="S4421" s="99">
        <v>0</v>
      </c>
      <c r="T4421" s="99">
        <v>0</v>
      </c>
      <c r="U4421" s="99">
        <v>0</v>
      </c>
      <c r="V4421" s="99">
        <v>0</v>
      </c>
      <c r="W4421" s="99">
        <v>0</v>
      </c>
      <c r="X4421" s="99">
        <v>0</v>
      </c>
      <c r="Y4421" s="99">
        <v>0</v>
      </c>
      <c r="Z4421" s="99">
        <v>0</v>
      </c>
      <c r="AA4421" s="99">
        <v>0</v>
      </c>
      <c r="AB4421" s="99">
        <v>0</v>
      </c>
      <c r="AC4421" s="99">
        <v>0</v>
      </c>
      <c r="AD4421" s="99">
        <v>0</v>
      </c>
    </row>
    <row r="4422" spans="4:30" hidden="1" outlineLevel="1" x14ac:dyDescent="0.2">
      <c r="D4422" s="86"/>
      <c r="F4422" s="91" t="s">
        <v>212</v>
      </c>
      <c r="G4422" s="86" t="s">
        <v>682</v>
      </c>
      <c r="H4422" s="92">
        <v>0</v>
      </c>
      <c r="I4422" s="99">
        <v>0</v>
      </c>
      <c r="J4422" s="99">
        <v>0</v>
      </c>
      <c r="K4422" s="99">
        <v>0</v>
      </c>
      <c r="L4422" s="99">
        <v>0</v>
      </c>
      <c r="M4422" s="99">
        <v>0</v>
      </c>
      <c r="N4422" s="99">
        <v>0</v>
      </c>
      <c r="O4422" s="99">
        <v>0</v>
      </c>
      <c r="P4422" s="99">
        <v>0</v>
      </c>
      <c r="Q4422" s="99">
        <v>0</v>
      </c>
      <c r="R4422" s="99">
        <v>0</v>
      </c>
      <c r="S4422" s="99">
        <v>0</v>
      </c>
      <c r="T4422" s="99">
        <v>0</v>
      </c>
      <c r="U4422" s="99">
        <v>0</v>
      </c>
      <c r="V4422" s="99">
        <v>0</v>
      </c>
      <c r="W4422" s="99">
        <v>0</v>
      </c>
      <c r="X4422" s="99">
        <v>0</v>
      </c>
      <c r="Y4422" s="99">
        <v>0</v>
      </c>
      <c r="Z4422" s="99">
        <v>0</v>
      </c>
      <c r="AA4422" s="99">
        <v>0</v>
      </c>
      <c r="AB4422" s="99">
        <v>0</v>
      </c>
      <c r="AC4422" s="99">
        <v>0</v>
      </c>
      <c r="AD4422" s="99">
        <v>0</v>
      </c>
    </row>
    <row r="4423" spans="4:30" hidden="1" outlineLevel="1" x14ac:dyDescent="0.2">
      <c r="D4423" s="86"/>
      <c r="F4423" s="91" t="s">
        <v>212</v>
      </c>
      <c r="G4423" s="86" t="s">
        <v>681</v>
      </c>
      <c r="H4423" s="92">
        <v>0</v>
      </c>
      <c r="I4423" s="99">
        <v>0</v>
      </c>
      <c r="J4423" s="99">
        <v>0</v>
      </c>
      <c r="K4423" s="99">
        <v>0</v>
      </c>
      <c r="L4423" s="99">
        <v>0</v>
      </c>
      <c r="M4423" s="99">
        <v>0</v>
      </c>
      <c r="N4423" s="99">
        <v>0</v>
      </c>
      <c r="O4423" s="99">
        <v>0</v>
      </c>
      <c r="P4423" s="99">
        <v>0</v>
      </c>
      <c r="Q4423" s="99">
        <v>0</v>
      </c>
      <c r="R4423" s="99">
        <v>0</v>
      </c>
      <c r="S4423" s="99">
        <v>0</v>
      </c>
      <c r="T4423" s="99">
        <v>0</v>
      </c>
      <c r="U4423" s="99">
        <v>0</v>
      </c>
      <c r="V4423" s="99">
        <v>0</v>
      </c>
      <c r="W4423" s="99">
        <v>0</v>
      </c>
      <c r="X4423" s="99">
        <v>0</v>
      </c>
      <c r="Y4423" s="99">
        <v>0</v>
      </c>
      <c r="Z4423" s="99">
        <v>0</v>
      </c>
      <c r="AA4423" s="99">
        <v>0</v>
      </c>
      <c r="AB4423" s="99">
        <v>0</v>
      </c>
      <c r="AC4423" s="99">
        <v>0</v>
      </c>
      <c r="AD4423" s="99">
        <v>0</v>
      </c>
    </row>
    <row r="4424" spans="4:30" collapsed="1" x14ac:dyDescent="0.2">
      <c r="D4424" s="86" t="s">
        <v>198</v>
      </c>
      <c r="E4424" s="104">
        <v>280347</v>
      </c>
      <c r="F4424" s="102" t="s">
        <v>212</v>
      </c>
      <c r="G4424" s="86" t="s">
        <v>679</v>
      </c>
      <c r="H4424" s="92">
        <v>280346.99999999994</v>
      </c>
      <c r="I4424" s="99">
        <v>137810.68391025925</v>
      </c>
      <c r="J4424" s="99">
        <v>6784.167140107159</v>
      </c>
      <c r="K4424" s="99">
        <v>24820.890360191748</v>
      </c>
      <c r="L4424" s="99">
        <v>778.78317441070897</v>
      </c>
      <c r="M4424" s="99">
        <v>77.061122903231478</v>
      </c>
      <c r="N4424" s="99">
        <v>25676.734657505691</v>
      </c>
      <c r="O4424" s="99">
        <v>18848.066146786001</v>
      </c>
      <c r="P4424" s="99">
        <v>3510.5655374014532</v>
      </c>
      <c r="Q4424" s="99">
        <v>1671.587225145234</v>
      </c>
      <c r="R4424" s="99">
        <v>59.236763745345726</v>
      </c>
      <c r="S4424" s="99">
        <v>24089.455673078035</v>
      </c>
      <c r="T4424" s="99">
        <v>658.36549136032738</v>
      </c>
      <c r="U4424" s="99">
        <v>10774.68124569835</v>
      </c>
      <c r="V4424" s="99">
        <v>60023.616417719488</v>
      </c>
      <c r="W4424" s="99">
        <v>8535.7389853425975</v>
      </c>
      <c r="X4424" s="99">
        <v>79992.402140120757</v>
      </c>
      <c r="Y4424" s="99">
        <v>5768.5834010609115</v>
      </c>
      <c r="Z4424" s="99">
        <v>96.544837977675684</v>
      </c>
      <c r="AA4424" s="99">
        <v>5865.1282390385868</v>
      </c>
      <c r="AB4424" s="99">
        <v>75.219527807227323</v>
      </c>
      <c r="AC4424" s="99">
        <v>43.772717592521559</v>
      </c>
      <c r="AD4424" s="99">
        <v>9.435994490691316</v>
      </c>
    </row>
    <row r="4425" spans="4:30" hidden="1" outlineLevel="1" x14ac:dyDescent="0.2">
      <c r="D4425" s="86"/>
      <c r="F4425" s="91" t="s">
        <v>211</v>
      </c>
      <c r="G4425" s="86" t="s">
        <v>687</v>
      </c>
      <c r="H4425" s="92">
        <v>0</v>
      </c>
      <c r="I4425" s="99">
        <v>0</v>
      </c>
      <c r="J4425" s="99">
        <v>0</v>
      </c>
      <c r="K4425" s="99">
        <v>0</v>
      </c>
      <c r="L4425" s="99">
        <v>0</v>
      </c>
      <c r="M4425" s="99">
        <v>0</v>
      </c>
      <c r="N4425" s="99">
        <v>0</v>
      </c>
      <c r="O4425" s="99">
        <v>0</v>
      </c>
      <c r="P4425" s="99">
        <v>0</v>
      </c>
      <c r="Q4425" s="99">
        <v>0</v>
      </c>
      <c r="R4425" s="99">
        <v>0</v>
      </c>
      <c r="S4425" s="99">
        <v>0</v>
      </c>
      <c r="T4425" s="99">
        <v>0</v>
      </c>
      <c r="U4425" s="99">
        <v>0</v>
      </c>
      <c r="V4425" s="99">
        <v>0</v>
      </c>
      <c r="W4425" s="99">
        <v>0</v>
      </c>
      <c r="X4425" s="99">
        <v>0</v>
      </c>
      <c r="Y4425" s="99">
        <v>0</v>
      </c>
      <c r="Z4425" s="99">
        <v>0</v>
      </c>
      <c r="AA4425" s="99">
        <v>0</v>
      </c>
      <c r="AB4425" s="99">
        <v>0</v>
      </c>
      <c r="AC4425" s="99">
        <v>0</v>
      </c>
      <c r="AD4425" s="99">
        <v>0</v>
      </c>
    </row>
    <row r="4426" spans="4:30" hidden="1" outlineLevel="1" x14ac:dyDescent="0.2">
      <c r="D4426" s="86"/>
      <c r="F4426" s="91" t="s">
        <v>211</v>
      </c>
      <c r="G4426" s="86" t="s">
        <v>686</v>
      </c>
      <c r="H4426" s="92">
        <v>0</v>
      </c>
      <c r="I4426" s="99">
        <v>0</v>
      </c>
      <c r="J4426" s="99">
        <v>0</v>
      </c>
      <c r="K4426" s="99">
        <v>0</v>
      </c>
      <c r="L4426" s="99">
        <v>0</v>
      </c>
      <c r="M4426" s="99">
        <v>0</v>
      </c>
      <c r="N4426" s="99">
        <v>0</v>
      </c>
      <c r="O4426" s="99">
        <v>0</v>
      </c>
      <c r="P4426" s="99">
        <v>0</v>
      </c>
      <c r="Q4426" s="99">
        <v>0</v>
      </c>
      <c r="R4426" s="99">
        <v>0</v>
      </c>
      <c r="S4426" s="99">
        <v>0</v>
      </c>
      <c r="T4426" s="99">
        <v>0</v>
      </c>
      <c r="U4426" s="99">
        <v>0</v>
      </c>
      <c r="V4426" s="99">
        <v>0</v>
      </c>
      <c r="W4426" s="99">
        <v>0</v>
      </c>
      <c r="X4426" s="99">
        <v>0</v>
      </c>
      <c r="Y4426" s="99">
        <v>0</v>
      </c>
      <c r="Z4426" s="99">
        <v>0</v>
      </c>
      <c r="AA4426" s="99">
        <v>0</v>
      </c>
      <c r="AB4426" s="99">
        <v>0</v>
      </c>
      <c r="AC4426" s="99">
        <v>0</v>
      </c>
      <c r="AD4426" s="99">
        <v>0</v>
      </c>
    </row>
    <row r="4427" spans="4:30" hidden="1" outlineLevel="1" x14ac:dyDescent="0.2">
      <c r="D4427" s="86"/>
      <c r="F4427" s="91" t="s">
        <v>211</v>
      </c>
      <c r="G4427" s="86" t="s">
        <v>685</v>
      </c>
      <c r="H4427" s="92">
        <v>0</v>
      </c>
      <c r="I4427" s="99">
        <v>0</v>
      </c>
      <c r="J4427" s="99">
        <v>0</v>
      </c>
      <c r="K4427" s="99">
        <v>0</v>
      </c>
      <c r="L4427" s="99">
        <v>0</v>
      </c>
      <c r="M4427" s="99">
        <v>0</v>
      </c>
      <c r="N4427" s="99">
        <v>0</v>
      </c>
      <c r="O4427" s="99">
        <v>0</v>
      </c>
      <c r="P4427" s="99">
        <v>0</v>
      </c>
      <c r="Q4427" s="99">
        <v>0</v>
      </c>
      <c r="R4427" s="99">
        <v>0</v>
      </c>
      <c r="S4427" s="99">
        <v>0</v>
      </c>
      <c r="T4427" s="99">
        <v>0</v>
      </c>
      <c r="U4427" s="99">
        <v>0</v>
      </c>
      <c r="V4427" s="99">
        <v>0</v>
      </c>
      <c r="W4427" s="99">
        <v>0</v>
      </c>
      <c r="X4427" s="99">
        <v>0</v>
      </c>
      <c r="Y4427" s="99">
        <v>0</v>
      </c>
      <c r="Z4427" s="99">
        <v>0</v>
      </c>
      <c r="AA4427" s="99">
        <v>0</v>
      </c>
      <c r="AB4427" s="99">
        <v>0</v>
      </c>
      <c r="AC4427" s="99">
        <v>0</v>
      </c>
      <c r="AD4427" s="99">
        <v>0</v>
      </c>
    </row>
    <row r="4428" spans="4:30" hidden="1" outlineLevel="1" x14ac:dyDescent="0.2">
      <c r="D4428" s="86"/>
      <c r="F4428" s="91" t="s">
        <v>211</v>
      </c>
      <c r="G4428" s="86" t="s">
        <v>684</v>
      </c>
      <c r="H4428" s="92">
        <v>198665.33721673136</v>
      </c>
      <c r="I4428" s="99">
        <v>132776.51804334435</v>
      </c>
      <c r="J4428" s="99">
        <v>6258.7384425583241</v>
      </c>
      <c r="K4428" s="99">
        <v>22725.863404745549</v>
      </c>
      <c r="L4428" s="99">
        <v>702.34743172673325</v>
      </c>
      <c r="M4428" s="99">
        <v>0</v>
      </c>
      <c r="N4428" s="99">
        <v>23428.210836472281</v>
      </c>
      <c r="O4428" s="99">
        <v>17040.425412272492</v>
      </c>
      <c r="P4428" s="99">
        <v>3173.7803797544343</v>
      </c>
      <c r="Q4428" s="99">
        <v>0</v>
      </c>
      <c r="R4428" s="99">
        <v>0</v>
      </c>
      <c r="S4428" s="99">
        <v>20214.205792026925</v>
      </c>
      <c r="T4428" s="99">
        <v>607.48066473159247</v>
      </c>
      <c r="U4428" s="99">
        <v>9797.2884868664441</v>
      </c>
      <c r="V4428" s="99">
        <v>0</v>
      </c>
      <c r="W4428" s="99">
        <v>0</v>
      </c>
      <c r="X4428" s="99">
        <v>10404.769151598037</v>
      </c>
      <c r="Y4428" s="99">
        <v>5138.4713650304057</v>
      </c>
      <c r="Z4428" s="99">
        <v>85.729816980178867</v>
      </c>
      <c r="AA4428" s="99">
        <v>5224.2011820105845</v>
      </c>
      <c r="AB4428" s="99">
        <v>69.455516454421257</v>
      </c>
      <c r="AC4428" s="99">
        <v>237.94494994755777</v>
      </c>
      <c r="AD4428" s="99">
        <v>51.293302318898512</v>
      </c>
    </row>
    <row r="4429" spans="4:30" hidden="1" outlineLevel="1" x14ac:dyDescent="0.2">
      <c r="D4429" s="86"/>
      <c r="F4429" s="91" t="s">
        <v>211</v>
      </c>
      <c r="G4429" s="86" t="s">
        <v>683</v>
      </c>
      <c r="H4429" s="92">
        <v>102876.3778355949</v>
      </c>
      <c r="I4429" s="99">
        <v>76920.817043415023</v>
      </c>
      <c r="J4429" s="99">
        <v>3708.3771050481682</v>
      </c>
      <c r="K4429" s="99">
        <v>11189.719145467359</v>
      </c>
      <c r="L4429" s="99">
        <v>0</v>
      </c>
      <c r="M4429" s="99">
        <v>0</v>
      </c>
      <c r="N4429" s="99">
        <v>11189.719145467359</v>
      </c>
      <c r="O4429" s="99">
        <v>7130.1325925422807</v>
      </c>
      <c r="P4429" s="99">
        <v>0</v>
      </c>
      <c r="Q4429" s="99">
        <v>0</v>
      </c>
      <c r="R4429" s="99">
        <v>0</v>
      </c>
      <c r="S4429" s="99">
        <v>7130.1325925422807</v>
      </c>
      <c r="T4429" s="99">
        <v>192.78382723667713</v>
      </c>
      <c r="U4429" s="99">
        <v>0</v>
      </c>
      <c r="V4429" s="99">
        <v>0</v>
      </c>
      <c r="W4429" s="99">
        <v>0</v>
      </c>
      <c r="X4429" s="99">
        <v>192.78382723667713</v>
      </c>
      <c r="Y4429" s="99">
        <v>2629.9072882163473</v>
      </c>
      <c r="Z4429" s="99">
        <v>0</v>
      </c>
      <c r="AA4429" s="99">
        <v>2629.9072882163473</v>
      </c>
      <c r="AB4429" s="99">
        <v>27.290632530781874</v>
      </c>
      <c r="AC4429" s="99">
        <v>926.62193839131714</v>
      </c>
      <c r="AD4429" s="99">
        <v>150.72826274693375</v>
      </c>
    </row>
    <row r="4430" spans="4:30" hidden="1" outlineLevel="1" x14ac:dyDescent="0.2">
      <c r="D4430" s="86"/>
      <c r="F4430" s="91" t="s">
        <v>211</v>
      </c>
      <c r="G4430" s="86" t="s">
        <v>682</v>
      </c>
      <c r="H4430" s="92">
        <v>0</v>
      </c>
      <c r="I4430" s="99">
        <v>0</v>
      </c>
      <c r="J4430" s="99">
        <v>0</v>
      </c>
      <c r="K4430" s="99">
        <v>0</v>
      </c>
      <c r="L4430" s="99">
        <v>0</v>
      </c>
      <c r="M4430" s="99">
        <v>0</v>
      </c>
      <c r="N4430" s="99">
        <v>0</v>
      </c>
      <c r="O4430" s="99">
        <v>0</v>
      </c>
      <c r="P4430" s="99">
        <v>0</v>
      </c>
      <c r="Q4430" s="99">
        <v>0</v>
      </c>
      <c r="R4430" s="99">
        <v>0</v>
      </c>
      <c r="S4430" s="99">
        <v>0</v>
      </c>
      <c r="T4430" s="99">
        <v>0</v>
      </c>
      <c r="U4430" s="99">
        <v>0</v>
      </c>
      <c r="V4430" s="99">
        <v>0</v>
      </c>
      <c r="W4430" s="99">
        <v>0</v>
      </c>
      <c r="X4430" s="99">
        <v>0</v>
      </c>
      <c r="Y4430" s="99">
        <v>0</v>
      </c>
      <c r="Z4430" s="99">
        <v>0</v>
      </c>
      <c r="AA4430" s="99">
        <v>0</v>
      </c>
      <c r="AB4430" s="99">
        <v>0</v>
      </c>
      <c r="AC4430" s="99">
        <v>0</v>
      </c>
      <c r="AD4430" s="99">
        <v>0</v>
      </c>
    </row>
    <row r="4431" spans="4:30" hidden="1" outlineLevel="1" x14ac:dyDescent="0.2">
      <c r="D4431" s="86"/>
      <c r="F4431" s="91" t="s">
        <v>211</v>
      </c>
      <c r="G4431" s="86" t="s">
        <v>681</v>
      </c>
      <c r="H4431" s="92">
        <v>48339.284947673652</v>
      </c>
      <c r="I4431" s="99">
        <v>22001.979578328388</v>
      </c>
      <c r="J4431" s="99">
        <v>5922.803057053773</v>
      </c>
      <c r="K4431" s="99">
        <v>1680.0963069680911</v>
      </c>
      <c r="L4431" s="99">
        <v>555.71798656275962</v>
      </c>
      <c r="M4431" s="99">
        <v>90.266432518447346</v>
      </c>
      <c r="N4431" s="99">
        <v>2326.0807260492979</v>
      </c>
      <c r="O4431" s="99">
        <v>485.14952294998625</v>
      </c>
      <c r="P4431" s="99">
        <v>144.28960452068156</v>
      </c>
      <c r="Q4431" s="99">
        <v>314.50157707675788</v>
      </c>
      <c r="R4431" s="99">
        <v>55.274838076416913</v>
      </c>
      <c r="S4431" s="99">
        <v>999.21554262384257</v>
      </c>
      <c r="T4431" s="99">
        <v>3.3379612919943171</v>
      </c>
      <c r="U4431" s="99">
        <v>85.595539625814467</v>
      </c>
      <c r="V4431" s="99">
        <v>462.50199937207992</v>
      </c>
      <c r="W4431" s="99">
        <v>82.912427039425012</v>
      </c>
      <c r="X4431" s="99">
        <v>634.34792732931373</v>
      </c>
      <c r="Y4431" s="99">
        <v>134.35183749157358</v>
      </c>
      <c r="Z4431" s="99">
        <v>2.4455577164861886</v>
      </c>
      <c r="AA4431" s="99">
        <v>136.79739520805975</v>
      </c>
      <c r="AB4431" s="99">
        <v>2.4792690710511947</v>
      </c>
      <c r="AC4431" s="99">
        <v>14562.077815324898</v>
      </c>
      <c r="AD4431" s="99">
        <v>1753.5036366850334</v>
      </c>
    </row>
    <row r="4432" spans="4:30" collapsed="1" x14ac:dyDescent="0.2">
      <c r="D4432" s="86" t="s">
        <v>196</v>
      </c>
      <c r="E4432" s="104">
        <v>349881</v>
      </c>
      <c r="F4432" s="102" t="s">
        <v>211</v>
      </c>
      <c r="G4432" s="86" t="s">
        <v>679</v>
      </c>
      <c r="H4432" s="92">
        <v>349880.99999999994</v>
      </c>
      <c r="I4432" s="99">
        <v>231699.31466508776</v>
      </c>
      <c r="J4432" s="99">
        <v>15889.918604660264</v>
      </c>
      <c r="K4432" s="99">
        <v>35595.678857180996</v>
      </c>
      <c r="L4432" s="99">
        <v>1258.0654182894928</v>
      </c>
      <c r="M4432" s="99">
        <v>90.266432518447346</v>
      </c>
      <c r="N4432" s="99">
        <v>36944.010707988935</v>
      </c>
      <c r="O4432" s="99">
        <v>24655.70752776476</v>
      </c>
      <c r="P4432" s="99">
        <v>3318.0699842751155</v>
      </c>
      <c r="Q4432" s="99">
        <v>314.50157707675788</v>
      </c>
      <c r="R4432" s="99">
        <v>55.274838076416913</v>
      </c>
      <c r="S4432" s="99">
        <v>28343.55392719305</v>
      </c>
      <c r="T4432" s="99">
        <v>803.60245326026393</v>
      </c>
      <c r="U4432" s="99">
        <v>9882.8840264922601</v>
      </c>
      <c r="V4432" s="99">
        <v>462.50199937207992</v>
      </c>
      <c r="W4432" s="99">
        <v>82.912427039425012</v>
      </c>
      <c r="X4432" s="99">
        <v>11231.90090616403</v>
      </c>
      <c r="Y4432" s="99">
        <v>7902.7304907383268</v>
      </c>
      <c r="Z4432" s="99">
        <v>88.17537469666506</v>
      </c>
      <c r="AA4432" s="99">
        <v>7990.9058654349919</v>
      </c>
      <c r="AB4432" s="99">
        <v>99.225418056254341</v>
      </c>
      <c r="AC4432" s="99">
        <v>15726.644703663771</v>
      </c>
      <c r="AD4432" s="99">
        <v>1955.5252017508656</v>
      </c>
    </row>
    <row r="4433" spans="3:30" hidden="1" outlineLevel="1" x14ac:dyDescent="0.2">
      <c r="D4433" s="86"/>
      <c r="F4433" s="91" t="s">
        <v>209</v>
      </c>
      <c r="G4433" s="86" t="s">
        <v>687</v>
      </c>
      <c r="H4433" s="92">
        <v>17540.78924967887</v>
      </c>
      <c r="I4433" s="99">
        <v>8640.2944235810683</v>
      </c>
      <c r="J4433" s="99">
        <v>427.12062706483789</v>
      </c>
      <c r="K4433" s="99">
        <v>1564.5183783199573</v>
      </c>
      <c r="L4433" s="99">
        <v>49.245483886999651</v>
      </c>
      <c r="M4433" s="99">
        <v>4.6180839016281405</v>
      </c>
      <c r="N4433" s="99">
        <v>1618.381946108585</v>
      </c>
      <c r="O4433" s="99">
        <v>1189.2773451958158</v>
      </c>
      <c r="P4433" s="99">
        <v>221.59701775450239</v>
      </c>
      <c r="Q4433" s="99">
        <v>100.13556618668265</v>
      </c>
      <c r="R4433" s="99">
        <v>4.5029844789805145</v>
      </c>
      <c r="S4433" s="99">
        <v>1515.5129136159812</v>
      </c>
      <c r="T4433" s="99">
        <v>41.544503809860593</v>
      </c>
      <c r="U4433" s="99">
        <v>679.86872641924549</v>
      </c>
      <c r="V4433" s="99">
        <v>3593.1253223791409</v>
      </c>
      <c r="W4433" s="99">
        <v>648.85887981425344</v>
      </c>
      <c r="X4433" s="99">
        <v>4963.397432422501</v>
      </c>
      <c r="Y4433" s="99">
        <v>365.22518556372557</v>
      </c>
      <c r="Z4433" s="99">
        <v>6.1173822524591053</v>
      </c>
      <c r="AA4433" s="99">
        <v>371.34256781618467</v>
      </c>
      <c r="AB4433" s="99">
        <v>4.7393390697157693</v>
      </c>
      <c r="AC4433" s="99">
        <v>0</v>
      </c>
      <c r="AD4433" s="99">
        <v>0</v>
      </c>
    </row>
    <row r="4434" spans="3:30" hidden="1" outlineLevel="1" x14ac:dyDescent="0.2">
      <c r="D4434" s="86"/>
      <c r="F4434" s="91" t="s">
        <v>209</v>
      </c>
      <c r="G4434" s="86" t="s">
        <v>686</v>
      </c>
      <c r="H4434" s="92">
        <v>64.090854163161964</v>
      </c>
      <c r="I4434" s="99">
        <v>31.570064604627387</v>
      </c>
      <c r="J4434" s="99">
        <v>1.5606211003186166</v>
      </c>
      <c r="K4434" s="99">
        <v>5.7164656500463185</v>
      </c>
      <c r="L4434" s="99">
        <v>0.17993404293674059</v>
      </c>
      <c r="M4434" s="99">
        <v>1.6873638787827848E-2</v>
      </c>
      <c r="N4434" s="99">
        <v>5.9132733317708865</v>
      </c>
      <c r="O4434" s="99">
        <v>4.3454031517933478</v>
      </c>
      <c r="P4434" s="99">
        <v>0.80967520592925613</v>
      </c>
      <c r="Q4434" s="99">
        <v>0.36587714940670768</v>
      </c>
      <c r="R4434" s="99">
        <v>1.6453086428058275E-2</v>
      </c>
      <c r="S4434" s="99">
        <v>5.5374085935573696</v>
      </c>
      <c r="T4434" s="99">
        <v>0.15179606214169908</v>
      </c>
      <c r="U4434" s="99">
        <v>2.4841166936560866</v>
      </c>
      <c r="V4434" s="99">
        <v>13.128626525786562</v>
      </c>
      <c r="W4434" s="99">
        <v>2.3708123532360026</v>
      </c>
      <c r="X4434" s="99">
        <v>18.135351634820349</v>
      </c>
      <c r="Y4434" s="99">
        <v>1.3344664126277577</v>
      </c>
      <c r="Z4434" s="99">
        <v>2.2351802317552471E-2</v>
      </c>
      <c r="AA4434" s="99">
        <v>1.3568182149453101</v>
      </c>
      <c r="AB4434" s="99">
        <v>1.7316683122025982E-2</v>
      </c>
      <c r="AC4434" s="99">
        <v>0</v>
      </c>
      <c r="AD4434" s="99">
        <v>0</v>
      </c>
    </row>
    <row r="4435" spans="3:30" hidden="1" outlineLevel="1" x14ac:dyDescent="0.2">
      <c r="D4435" s="86"/>
      <c r="F4435" s="91" t="s">
        <v>209</v>
      </c>
      <c r="G4435" s="86" t="s">
        <v>685</v>
      </c>
      <c r="H4435" s="92">
        <v>14.097329517650488</v>
      </c>
      <c r="I4435" s="99">
        <v>6.8635306248320012</v>
      </c>
      <c r="J4435" s="99">
        <v>0.3312429665184255</v>
      </c>
      <c r="K4435" s="99">
        <v>1.2050457159422483</v>
      </c>
      <c r="L4435" s="99">
        <v>3.7222728364440745E-2</v>
      </c>
      <c r="M4435" s="99">
        <v>4.6358939590525582E-3</v>
      </c>
      <c r="N4435" s="99">
        <v>1.2469043382657417</v>
      </c>
      <c r="O4435" s="99">
        <v>0.91043087303604475</v>
      </c>
      <c r="P4435" s="99">
        <v>0.16924803741098415</v>
      </c>
      <c r="Q4435" s="99">
        <v>0.10070459891518797</v>
      </c>
      <c r="R4435" s="99">
        <v>0</v>
      </c>
      <c r="S4435" s="99">
        <v>1.1803835093622168</v>
      </c>
      <c r="T4435" s="99">
        <v>3.1790682828330308E-2</v>
      </c>
      <c r="U4435" s="99">
        <v>0.52043162862038528</v>
      </c>
      <c r="V4435" s="99">
        <v>3.6256822352722526</v>
      </c>
      <c r="W4435" s="99">
        <v>0</v>
      </c>
      <c r="X4435" s="99">
        <v>4.1779045467209679</v>
      </c>
      <c r="Y4435" s="99">
        <v>0.27401301938775791</v>
      </c>
      <c r="Z4435" s="99">
        <v>4.5678044775917682E-3</v>
      </c>
      <c r="AA4435" s="99">
        <v>0.27858082386534966</v>
      </c>
      <c r="AB4435" s="99">
        <v>3.6590706683514722E-3</v>
      </c>
      <c r="AC4435" s="99">
        <v>1.2441622503654597E-2</v>
      </c>
      <c r="AD4435" s="99">
        <v>2.6820149137782379E-3</v>
      </c>
    </row>
    <row r="4436" spans="3:30" hidden="1" outlineLevel="1" x14ac:dyDescent="0.2">
      <c r="D4436" s="86"/>
      <c r="F4436" s="91" t="s">
        <v>209</v>
      </c>
      <c r="G4436" s="86" t="s">
        <v>684</v>
      </c>
      <c r="H4436" s="92">
        <v>9032.1375695956049</v>
      </c>
      <c r="I4436" s="99">
        <v>6036.5627631913776</v>
      </c>
      <c r="J4436" s="99">
        <v>284.54780998676625</v>
      </c>
      <c r="K4436" s="99">
        <v>1033.2105617175225</v>
      </c>
      <c r="L4436" s="99">
        <v>31.931582599572639</v>
      </c>
      <c r="M4436" s="99">
        <v>0</v>
      </c>
      <c r="N4436" s="99">
        <v>1065.1421443170952</v>
      </c>
      <c r="O4436" s="99">
        <v>774.72733152321518</v>
      </c>
      <c r="P4436" s="99">
        <v>144.29301763071334</v>
      </c>
      <c r="Q4436" s="99">
        <v>0</v>
      </c>
      <c r="R4436" s="99">
        <v>0</v>
      </c>
      <c r="S4436" s="99">
        <v>919.02034915392846</v>
      </c>
      <c r="T4436" s="99">
        <v>27.618551940640351</v>
      </c>
      <c r="U4436" s="99">
        <v>445.42474626993118</v>
      </c>
      <c r="V4436" s="99">
        <v>0</v>
      </c>
      <c r="W4436" s="99">
        <v>0</v>
      </c>
      <c r="X4436" s="99">
        <v>473.04329821057155</v>
      </c>
      <c r="Y4436" s="99">
        <v>233.61589352525263</v>
      </c>
      <c r="Z4436" s="99">
        <v>3.8976275963858282</v>
      </c>
      <c r="AA4436" s="99">
        <v>237.51352112163846</v>
      </c>
      <c r="AB4436" s="99">
        <v>3.1577314310209257</v>
      </c>
      <c r="AC4436" s="99">
        <v>10.817949180396237</v>
      </c>
      <c r="AD4436" s="99">
        <v>2.3320030028073302</v>
      </c>
    </row>
    <row r="4437" spans="3:30" hidden="1" outlineLevel="1" x14ac:dyDescent="0.2">
      <c r="D4437" s="86"/>
      <c r="F4437" s="91" t="s">
        <v>209</v>
      </c>
      <c r="G4437" s="86" t="s">
        <v>683</v>
      </c>
      <c r="H4437" s="92">
        <v>3727.6742666699224</v>
      </c>
      <c r="I4437" s="99">
        <v>2787.1874602952216</v>
      </c>
      <c r="J4437" s="99">
        <v>134.37119576359186</v>
      </c>
      <c r="K4437" s="99">
        <v>405.45389512528436</v>
      </c>
      <c r="L4437" s="99">
        <v>0</v>
      </c>
      <c r="M4437" s="99">
        <v>0</v>
      </c>
      <c r="N4437" s="99">
        <v>405.45389512528436</v>
      </c>
      <c r="O4437" s="99">
        <v>258.35680009690407</v>
      </c>
      <c r="P4437" s="99">
        <v>0</v>
      </c>
      <c r="Q4437" s="99">
        <v>0</v>
      </c>
      <c r="R4437" s="99">
        <v>0</v>
      </c>
      <c r="S4437" s="99">
        <v>258.35680009690407</v>
      </c>
      <c r="T4437" s="99">
        <v>6.9854258765675166</v>
      </c>
      <c r="U4437" s="99">
        <v>0</v>
      </c>
      <c r="V4437" s="99">
        <v>0</v>
      </c>
      <c r="W4437" s="99">
        <v>0</v>
      </c>
      <c r="X4437" s="99">
        <v>6.9854258765675166</v>
      </c>
      <c r="Y4437" s="99">
        <v>95.293379571338278</v>
      </c>
      <c r="Z4437" s="99">
        <v>0</v>
      </c>
      <c r="AA4437" s="99">
        <v>95.293379571338278</v>
      </c>
      <c r="AB4437" s="99">
        <v>0.98886246528541943</v>
      </c>
      <c r="AC4437" s="99">
        <v>33.575684013614172</v>
      </c>
      <c r="AD4437" s="99">
        <v>5.4615634621148565</v>
      </c>
    </row>
    <row r="4438" spans="3:30" hidden="1" outlineLevel="1" x14ac:dyDescent="0.2">
      <c r="D4438" s="86"/>
      <c r="F4438" s="91" t="s">
        <v>209</v>
      </c>
      <c r="G4438" s="86" t="s">
        <v>682</v>
      </c>
      <c r="H4438" s="92">
        <v>4617.6925858022778</v>
      </c>
      <c r="I4438" s="99">
        <v>1732.6833456776792</v>
      </c>
      <c r="J4438" s="99">
        <v>112.28907704402587</v>
      </c>
      <c r="K4438" s="99">
        <v>376.74202603760426</v>
      </c>
      <c r="L4438" s="99">
        <v>11.973716879808849</v>
      </c>
      <c r="M4438" s="99">
        <v>1.1038367210539557</v>
      </c>
      <c r="N4438" s="99">
        <v>389.81957963846708</v>
      </c>
      <c r="O4438" s="99">
        <v>343.48096191748044</v>
      </c>
      <c r="P4438" s="99">
        <v>63.674761193615723</v>
      </c>
      <c r="Q4438" s="99">
        <v>28.932181671847456</v>
      </c>
      <c r="R4438" s="99">
        <v>1.3405477037448976</v>
      </c>
      <c r="S4438" s="99">
        <v>437.42845248668851</v>
      </c>
      <c r="T4438" s="99">
        <v>13.162841355798049</v>
      </c>
      <c r="U4438" s="99">
        <v>231.11977522353061</v>
      </c>
      <c r="V4438" s="99">
        <v>1312.2021276733483</v>
      </c>
      <c r="W4438" s="99">
        <v>248.95545526785656</v>
      </c>
      <c r="X4438" s="99">
        <v>1805.4401995205335</v>
      </c>
      <c r="Y4438" s="99">
        <v>93.059346291373302</v>
      </c>
      <c r="Z4438" s="99">
        <v>1.5148578066498384</v>
      </c>
      <c r="AA4438" s="99">
        <v>94.574204098023145</v>
      </c>
      <c r="AB4438" s="99">
        <v>1.6897020275722419</v>
      </c>
      <c r="AC4438" s="99">
        <v>36.537543697932612</v>
      </c>
      <c r="AD4438" s="99">
        <v>7.2304816113556214</v>
      </c>
    </row>
    <row r="4439" spans="3:30" hidden="1" outlineLevel="1" x14ac:dyDescent="0.2">
      <c r="D4439" s="86"/>
      <c r="F4439" s="91" t="s">
        <v>209</v>
      </c>
      <c r="G4439" s="86" t="s">
        <v>681</v>
      </c>
      <c r="H4439" s="92">
        <v>3480.5181445725148</v>
      </c>
      <c r="I4439" s="99">
        <v>2486.833668118627</v>
      </c>
      <c r="J4439" s="99">
        <v>425.57912747665858</v>
      </c>
      <c r="K4439" s="99">
        <v>122.54385142451046</v>
      </c>
      <c r="L4439" s="99">
        <v>20.484787685847184</v>
      </c>
      <c r="M4439" s="99">
        <v>3.2364982199783445</v>
      </c>
      <c r="N4439" s="99">
        <v>146.26513733033602</v>
      </c>
      <c r="O4439" s="99">
        <v>22.86696903249155</v>
      </c>
      <c r="P4439" s="99">
        <v>5.8728711065193702</v>
      </c>
      <c r="Q4439" s="99">
        <v>11.232969496464621</v>
      </c>
      <c r="R4439" s="99">
        <v>1.9605426168610478</v>
      </c>
      <c r="S4439" s="99">
        <v>41.93335225233659</v>
      </c>
      <c r="T4439" s="99">
        <v>0.15903409658989986</v>
      </c>
      <c r="U4439" s="99">
        <v>3.496302015292323</v>
      </c>
      <c r="V4439" s="99">
        <v>16.527949960923941</v>
      </c>
      <c r="W4439" s="99">
        <v>2.9419092183345139</v>
      </c>
      <c r="X4439" s="99">
        <v>23.125195291140678</v>
      </c>
      <c r="Y4439" s="99">
        <v>6.2587362027736972</v>
      </c>
      <c r="Z4439" s="99">
        <v>9.9155581423337011E-2</v>
      </c>
      <c r="AA4439" s="99">
        <v>6.3578917841970339</v>
      </c>
      <c r="AB4439" s="99">
        <v>0.17834229791582251</v>
      </c>
      <c r="AC4439" s="99">
        <v>274.47452899905488</v>
      </c>
      <c r="AD4439" s="99">
        <v>75.770901022247884</v>
      </c>
    </row>
    <row r="4440" spans="3:30" collapsed="1" x14ac:dyDescent="0.2">
      <c r="D4440" s="86" t="s">
        <v>210</v>
      </c>
      <c r="E4440" s="104">
        <v>38477</v>
      </c>
      <c r="F4440" s="102" t="s">
        <v>209</v>
      </c>
      <c r="G4440" s="86" t="s">
        <v>679</v>
      </c>
      <c r="H4440" s="92">
        <v>38477.000000000007</v>
      </c>
      <c r="I4440" s="99">
        <v>21721.995256093429</v>
      </c>
      <c r="J4440" s="99">
        <v>1385.7997014027176</v>
      </c>
      <c r="K4440" s="99">
        <v>3509.390223990868</v>
      </c>
      <c r="L4440" s="99">
        <v>113.85272782352952</v>
      </c>
      <c r="M4440" s="99">
        <v>8.9799283754073205</v>
      </c>
      <c r="N4440" s="99">
        <v>3632.222880189805</v>
      </c>
      <c r="O4440" s="99">
        <v>2593.9652417907364</v>
      </c>
      <c r="P4440" s="99">
        <v>436.41659092869099</v>
      </c>
      <c r="Q4440" s="99">
        <v>140.76729910331662</v>
      </c>
      <c r="R4440" s="99">
        <v>7.8205278860145189</v>
      </c>
      <c r="S4440" s="99">
        <v>3178.9696597087586</v>
      </c>
      <c r="T4440" s="99">
        <v>89.653943824426435</v>
      </c>
      <c r="U4440" s="99">
        <v>1362.9140982502761</v>
      </c>
      <c r="V4440" s="99">
        <v>4938.609708774472</v>
      </c>
      <c r="W4440" s="99">
        <v>903.1270566536806</v>
      </c>
      <c r="X4440" s="99">
        <v>7294.3048075028546</v>
      </c>
      <c r="Y4440" s="99">
        <v>795.06102058647912</v>
      </c>
      <c r="Z4440" s="99">
        <v>11.655942843713254</v>
      </c>
      <c r="AA4440" s="99">
        <v>806.71696343019232</v>
      </c>
      <c r="AB4440" s="99">
        <v>10.774953045300556</v>
      </c>
      <c r="AC4440" s="99">
        <v>355.41814751350154</v>
      </c>
      <c r="AD4440" s="99">
        <v>90.797631113439465</v>
      </c>
    </row>
    <row r="4441" spans="3:30" hidden="1" outlineLevel="1" x14ac:dyDescent="0.2">
      <c r="D4441" s="86"/>
      <c r="E4441" s="93"/>
      <c r="F4441" s="93"/>
      <c r="G4441" s="86" t="s">
        <v>687</v>
      </c>
      <c r="H4441" s="92">
        <v>572752.09263333399</v>
      </c>
      <c r="I4441" s="92">
        <v>282127.93857977528</v>
      </c>
      <c r="J4441" s="92">
        <v>13946.592110313759</v>
      </c>
      <c r="K4441" s="92">
        <v>51085.567609933554</v>
      </c>
      <c r="L4441" s="92">
        <v>1607.9922942769838</v>
      </c>
      <c r="M4441" s="92">
        <v>150.79237205146021</v>
      </c>
      <c r="N4441" s="92">
        <v>52844.352276262005</v>
      </c>
      <c r="O4441" s="92">
        <v>38832.978293424843</v>
      </c>
      <c r="P4441" s="92">
        <v>7235.7152140415183</v>
      </c>
      <c r="Q4441" s="92">
        <v>3269.6849762046036</v>
      </c>
      <c r="R4441" s="92">
        <v>147.03407849670904</v>
      </c>
      <c r="S4441" s="92">
        <v>49485.412562167679</v>
      </c>
      <c r="T4441" s="92">
        <v>1356.535396202129</v>
      </c>
      <c r="U4441" s="92">
        <v>22199.470629847023</v>
      </c>
      <c r="V4441" s="92">
        <v>117324.82604932685</v>
      </c>
      <c r="W4441" s="92">
        <v>21186.91901187618</v>
      </c>
      <c r="X4441" s="92">
        <v>162067.7510872522</v>
      </c>
      <c r="Y4441" s="92">
        <v>11925.546013720632</v>
      </c>
      <c r="Z4441" s="92">
        <v>199.74833724190125</v>
      </c>
      <c r="AA4441" s="92">
        <v>12125.294350962533</v>
      </c>
      <c r="AB4441" s="92">
        <v>154.75166660065315</v>
      </c>
      <c r="AC4441" s="92">
        <v>0</v>
      </c>
      <c r="AD4441" s="92">
        <v>0</v>
      </c>
    </row>
    <row r="4442" spans="3:30" hidden="1" outlineLevel="1" x14ac:dyDescent="0.2">
      <c r="D4442" s="86"/>
      <c r="E4442" s="93"/>
      <c r="F4442" s="93"/>
      <c r="G4442" s="86" t="s">
        <v>686</v>
      </c>
      <c r="H4442" s="92">
        <v>225847.88144148522</v>
      </c>
      <c r="I4442" s="92">
        <v>111248.82482880226</v>
      </c>
      <c r="J4442" s="92">
        <v>5499.4269282562836</v>
      </c>
      <c r="K4442" s="92">
        <v>20144.085661726953</v>
      </c>
      <c r="L4442" s="92">
        <v>634.06429711498208</v>
      </c>
      <c r="M4442" s="92">
        <v>59.460520883964115</v>
      </c>
      <c r="N4442" s="92">
        <v>20837.610479725899</v>
      </c>
      <c r="O4442" s="92">
        <v>15312.638732247822</v>
      </c>
      <c r="P4442" s="92">
        <v>2853.1907134407752</v>
      </c>
      <c r="Q4442" s="92">
        <v>1289.3037569914327</v>
      </c>
      <c r="R4442" s="92">
        <v>57.978548756593597</v>
      </c>
      <c r="S4442" s="92">
        <v>19513.111751436623</v>
      </c>
      <c r="T4442" s="92">
        <v>534.90969177264935</v>
      </c>
      <c r="U4442" s="92">
        <v>8753.705966960315</v>
      </c>
      <c r="V4442" s="92">
        <v>46263.582000903349</v>
      </c>
      <c r="W4442" s="92">
        <v>8354.436124544809</v>
      </c>
      <c r="X4442" s="92">
        <v>63906.633784181118</v>
      </c>
      <c r="Y4442" s="92">
        <v>4702.4870565702076</v>
      </c>
      <c r="Z4442" s="92">
        <v>78.764860692395786</v>
      </c>
      <c r="AA4442" s="92">
        <v>4781.2519172626035</v>
      </c>
      <c r="AB4442" s="92">
        <v>61.021751820418316</v>
      </c>
      <c r="AC4442" s="92">
        <v>0</v>
      </c>
      <c r="AD4442" s="92">
        <v>0</v>
      </c>
    </row>
    <row r="4443" spans="3:30" hidden="1" outlineLevel="1" x14ac:dyDescent="0.2">
      <c r="D4443" s="86"/>
      <c r="E4443" s="93"/>
      <c r="F4443" s="93"/>
      <c r="G4443" s="86" t="s">
        <v>685</v>
      </c>
      <c r="H4443" s="92">
        <v>49612.003358540205</v>
      </c>
      <c r="I4443" s="92">
        <v>24154.468687439741</v>
      </c>
      <c r="J4443" s="92">
        <v>1165.7262566523189</v>
      </c>
      <c r="K4443" s="92">
        <v>4240.8551230690991</v>
      </c>
      <c r="L4443" s="92">
        <v>130.99602462427512</v>
      </c>
      <c r="M4443" s="92">
        <v>16.314862072166676</v>
      </c>
      <c r="N4443" s="92">
        <v>4388.1660097655413</v>
      </c>
      <c r="O4443" s="92">
        <v>3204.0323292599637</v>
      </c>
      <c r="P4443" s="92">
        <v>595.62587296742947</v>
      </c>
      <c r="Q4443" s="92">
        <v>354.40449152765683</v>
      </c>
      <c r="R4443" s="92">
        <v>0</v>
      </c>
      <c r="S4443" s="92">
        <v>4154.0626937550505</v>
      </c>
      <c r="T4443" s="92">
        <v>111.87930744434148</v>
      </c>
      <c r="U4443" s="92">
        <v>1831.5281397570886</v>
      </c>
      <c r="V4443" s="92">
        <v>12759.676150586678</v>
      </c>
      <c r="W4443" s="92">
        <v>0</v>
      </c>
      <c r="X4443" s="92">
        <v>14703.083597788109</v>
      </c>
      <c r="Y4443" s="92">
        <v>964.31986080260594</v>
      </c>
      <c r="Z4443" s="92">
        <v>16.07523827826412</v>
      </c>
      <c r="AA4443" s="92">
        <v>980.39509908087007</v>
      </c>
      <c r="AB4443" s="92">
        <v>12.877178337932778</v>
      </c>
      <c r="AC4443" s="92">
        <v>43.78515921502521</v>
      </c>
      <c r="AD4443" s="92">
        <v>9.4386765056050947</v>
      </c>
    </row>
    <row r="4444" spans="3:30" hidden="1" outlineLevel="1" x14ac:dyDescent="0.2">
      <c r="D4444" s="86"/>
      <c r="E4444" s="93"/>
      <c r="F4444" s="93"/>
      <c r="G4444" s="86" t="s">
        <v>684</v>
      </c>
      <c r="H4444" s="92">
        <v>207697.47478632696</v>
      </c>
      <c r="I4444" s="92">
        <v>138813.08080653573</v>
      </c>
      <c r="J4444" s="92">
        <v>6543.2862525450901</v>
      </c>
      <c r="K4444" s="92">
        <v>23759.073966463071</v>
      </c>
      <c r="L4444" s="92">
        <v>734.27901432630586</v>
      </c>
      <c r="M4444" s="92">
        <v>0</v>
      </c>
      <c r="N4444" s="92">
        <v>24493.352980789376</v>
      </c>
      <c r="O4444" s="92">
        <v>17815.152743795708</v>
      </c>
      <c r="P4444" s="92">
        <v>3318.0733973851475</v>
      </c>
      <c r="Q4444" s="92">
        <v>0</v>
      </c>
      <c r="R4444" s="92">
        <v>0</v>
      </c>
      <c r="S4444" s="92">
        <v>21133.226141180854</v>
      </c>
      <c r="T4444" s="92">
        <v>635.09921667223284</v>
      </c>
      <c r="U4444" s="92">
        <v>10242.713233136375</v>
      </c>
      <c r="V4444" s="92">
        <v>0</v>
      </c>
      <c r="W4444" s="92">
        <v>0</v>
      </c>
      <c r="X4444" s="92">
        <v>10877.812449808609</v>
      </c>
      <c r="Y4444" s="92">
        <v>5372.0872585556581</v>
      </c>
      <c r="Z4444" s="92">
        <v>89.627444576564699</v>
      </c>
      <c r="AA4444" s="92">
        <v>5461.7147031322229</v>
      </c>
      <c r="AB4444" s="92">
        <v>72.613247885442178</v>
      </c>
      <c r="AC4444" s="92">
        <v>248.762899127954</v>
      </c>
      <c r="AD4444" s="92">
        <v>53.625305321705845</v>
      </c>
    </row>
    <row r="4445" spans="3:30" hidden="1" outlineLevel="1" x14ac:dyDescent="0.2">
      <c r="D4445" s="86"/>
      <c r="E4445" s="93"/>
      <c r="F4445" s="93"/>
      <c r="G4445" s="86" t="s">
        <v>683</v>
      </c>
      <c r="H4445" s="92">
        <v>106604.05210226483</v>
      </c>
      <c r="I4445" s="92">
        <v>79708.004503710239</v>
      </c>
      <c r="J4445" s="92">
        <v>3842.7483008117601</v>
      </c>
      <c r="K4445" s="92">
        <v>11595.173040592643</v>
      </c>
      <c r="L4445" s="92">
        <v>0</v>
      </c>
      <c r="M4445" s="92">
        <v>0</v>
      </c>
      <c r="N4445" s="92">
        <v>11595.173040592643</v>
      </c>
      <c r="O4445" s="92">
        <v>7388.4893926391851</v>
      </c>
      <c r="P4445" s="92">
        <v>0</v>
      </c>
      <c r="Q4445" s="92">
        <v>0</v>
      </c>
      <c r="R4445" s="92">
        <v>0</v>
      </c>
      <c r="S4445" s="92">
        <v>7388.4893926391851</v>
      </c>
      <c r="T4445" s="92">
        <v>199.76925311324464</v>
      </c>
      <c r="U4445" s="92">
        <v>0</v>
      </c>
      <c r="V4445" s="92">
        <v>0</v>
      </c>
      <c r="W4445" s="92">
        <v>0</v>
      </c>
      <c r="X4445" s="92">
        <v>199.76925311324464</v>
      </c>
      <c r="Y4445" s="92">
        <v>2725.2006677876857</v>
      </c>
      <c r="Z4445" s="92">
        <v>0</v>
      </c>
      <c r="AA4445" s="92">
        <v>2725.2006677876857</v>
      </c>
      <c r="AB4445" s="92">
        <v>28.279494996067292</v>
      </c>
      <c r="AC4445" s="92">
        <v>960.19762240493128</v>
      </c>
      <c r="AD4445" s="92">
        <v>156.18982620904862</v>
      </c>
    </row>
    <row r="4446" spans="3:30" hidden="1" outlineLevel="1" x14ac:dyDescent="0.2">
      <c r="D4446" s="86"/>
      <c r="E4446" s="93"/>
      <c r="F4446" s="93"/>
      <c r="G4446" s="86" t="s">
        <v>682</v>
      </c>
      <c r="H4446" s="92">
        <v>4617.6925858022778</v>
      </c>
      <c r="I4446" s="92">
        <v>1732.6833456776792</v>
      </c>
      <c r="J4446" s="92">
        <v>112.28907704402587</v>
      </c>
      <c r="K4446" s="92">
        <v>376.74202603760426</v>
      </c>
      <c r="L4446" s="92">
        <v>11.973716879808849</v>
      </c>
      <c r="M4446" s="92">
        <v>1.1038367210539557</v>
      </c>
      <c r="N4446" s="92">
        <v>389.81957963846708</v>
      </c>
      <c r="O4446" s="92">
        <v>343.48096191748044</v>
      </c>
      <c r="P4446" s="92">
        <v>63.674761193615723</v>
      </c>
      <c r="Q4446" s="92">
        <v>28.932181671847456</v>
      </c>
      <c r="R4446" s="92">
        <v>1.3405477037448976</v>
      </c>
      <c r="S4446" s="92">
        <v>437.42845248668851</v>
      </c>
      <c r="T4446" s="92">
        <v>13.162841355798049</v>
      </c>
      <c r="U4446" s="92">
        <v>231.11977522353061</v>
      </c>
      <c r="V4446" s="92">
        <v>1312.2021276733483</v>
      </c>
      <c r="W4446" s="92">
        <v>248.95545526785656</v>
      </c>
      <c r="X4446" s="92">
        <v>1805.4401995205335</v>
      </c>
      <c r="Y4446" s="92">
        <v>93.059346291373302</v>
      </c>
      <c r="Z4446" s="92">
        <v>1.5148578066498384</v>
      </c>
      <c r="AA4446" s="92">
        <v>94.574204098023145</v>
      </c>
      <c r="AB4446" s="92">
        <v>1.6897020275722419</v>
      </c>
      <c r="AC4446" s="92">
        <v>36.537543697932612</v>
      </c>
      <c r="AD4446" s="92">
        <v>7.2304816113556214</v>
      </c>
    </row>
    <row r="4447" spans="3:30" hidden="1" outlineLevel="1" x14ac:dyDescent="0.2">
      <c r="D4447" s="86"/>
      <c r="E4447" s="93"/>
      <c r="F4447" s="93"/>
      <c r="G4447" s="86" t="s">
        <v>681</v>
      </c>
      <c r="H4447" s="92">
        <v>51819.803092246169</v>
      </c>
      <c r="I4447" s="92">
        <v>24488.813246447015</v>
      </c>
      <c r="J4447" s="92">
        <v>6348.3821845304319</v>
      </c>
      <c r="K4447" s="92">
        <v>1802.6401583926015</v>
      </c>
      <c r="L4447" s="92">
        <v>576.20277424860683</v>
      </c>
      <c r="M4447" s="92">
        <v>93.50293073842569</v>
      </c>
      <c r="N4447" s="92">
        <v>2472.345863379634</v>
      </c>
      <c r="O4447" s="92">
        <v>508.01649198247782</v>
      </c>
      <c r="P4447" s="92">
        <v>150.16247562720093</v>
      </c>
      <c r="Q4447" s="92">
        <v>325.73454657322253</v>
      </c>
      <c r="R4447" s="92">
        <v>57.235380693277961</v>
      </c>
      <c r="S4447" s="92">
        <v>1041.1488948761792</v>
      </c>
      <c r="T4447" s="92">
        <v>3.4969953885842169</v>
      </c>
      <c r="U4447" s="92">
        <v>89.091841641106797</v>
      </c>
      <c r="V4447" s="92">
        <v>479.02994933300386</v>
      </c>
      <c r="W4447" s="92">
        <v>85.854336257759527</v>
      </c>
      <c r="X4447" s="92">
        <v>657.47312262045443</v>
      </c>
      <c r="Y4447" s="92">
        <v>140.61057369434727</v>
      </c>
      <c r="Z4447" s="92">
        <v>2.5447132979095257</v>
      </c>
      <c r="AA4447" s="92">
        <v>143.15528699225678</v>
      </c>
      <c r="AB4447" s="92">
        <v>2.6576113689670171</v>
      </c>
      <c r="AC4447" s="92">
        <v>14836.552344323953</v>
      </c>
      <c r="AD4447" s="92">
        <v>1829.2745377072813</v>
      </c>
    </row>
    <row r="4448" spans="3:30" collapsed="1" x14ac:dyDescent="0.2">
      <c r="C4448" s="86" t="s">
        <v>208</v>
      </c>
      <c r="D4448" s="86"/>
      <c r="E4448" s="92">
        <v>1218951</v>
      </c>
      <c r="F4448" s="91"/>
      <c r="G4448" s="86" t="s">
        <v>679</v>
      </c>
      <c r="H4448" s="92">
        <v>1218950.9999999998</v>
      </c>
      <c r="I4448" s="92">
        <v>662273.81399838789</v>
      </c>
      <c r="J4448" s="92">
        <v>37458.45111015367</v>
      </c>
      <c r="K4448" s="92">
        <v>113004.13758621551</v>
      </c>
      <c r="L4448" s="92">
        <v>3695.5081214709626</v>
      </c>
      <c r="M4448" s="92">
        <v>321.17452246707063</v>
      </c>
      <c r="N4448" s="92">
        <v>117020.82023015356</v>
      </c>
      <c r="O4448" s="92">
        <v>83404.788945267486</v>
      </c>
      <c r="P4448" s="92">
        <v>14216.442434655686</v>
      </c>
      <c r="Q4448" s="92">
        <v>5268.0599529687634</v>
      </c>
      <c r="R4448" s="92">
        <v>263.58855565032553</v>
      </c>
      <c r="S4448" s="92">
        <v>103152.87988854226</v>
      </c>
      <c r="T4448" s="92">
        <v>2854.8527019489793</v>
      </c>
      <c r="U4448" s="92">
        <v>43347.629586565447</v>
      </c>
      <c r="V4448" s="92">
        <v>178139.31627782324</v>
      </c>
      <c r="W4448" s="92">
        <v>29876.164927946604</v>
      </c>
      <c r="X4448" s="92">
        <v>254217.96349428428</v>
      </c>
      <c r="Y4448" s="92">
        <v>25923.31077742251</v>
      </c>
      <c r="Z4448" s="92">
        <v>388.27545189368527</v>
      </c>
      <c r="AA4448" s="92">
        <v>26311.586229316195</v>
      </c>
      <c r="AB4448" s="92">
        <v>333.89065303705297</v>
      </c>
      <c r="AC4448" s="92">
        <v>16125.835568769793</v>
      </c>
      <c r="AD4448" s="92">
        <v>2055.7588273549964</v>
      </c>
    </row>
    <row r="4449" spans="4:30" x14ac:dyDescent="0.2">
      <c r="D4449" s="86"/>
      <c r="E4449" s="92"/>
      <c r="F4449" s="91"/>
      <c r="G4449" s="86"/>
      <c r="H4449" s="92"/>
      <c r="I4449" s="92"/>
      <c r="J4449" s="92"/>
      <c r="K4449" s="92"/>
      <c r="L4449" s="92"/>
      <c r="M4449" s="92"/>
      <c r="N4449" s="92"/>
      <c r="O4449" s="92"/>
      <c r="P4449" s="92"/>
      <c r="Q4449" s="92"/>
      <c r="R4449" s="92"/>
      <c r="S4449" s="92"/>
      <c r="T4449" s="92"/>
      <c r="U4449" s="92"/>
      <c r="V4449" s="92"/>
      <c r="W4449" s="92"/>
      <c r="X4449" s="92"/>
      <c r="Y4449" s="92"/>
      <c r="Z4449" s="92"/>
      <c r="AA4449" s="92"/>
      <c r="AB4449" s="92"/>
      <c r="AC4449" s="92"/>
      <c r="AD4449" s="92"/>
    </row>
    <row r="4450" spans="4:30" hidden="1" outlineLevel="1" x14ac:dyDescent="0.2">
      <c r="D4450" s="86"/>
      <c r="F4450" s="91" t="s">
        <v>201</v>
      </c>
      <c r="G4450" s="86" t="s">
        <v>687</v>
      </c>
      <c r="H4450" s="92">
        <v>561040.99999999977</v>
      </c>
      <c r="I4450" s="99">
        <v>276359.25354892976</v>
      </c>
      <c r="J4450" s="99">
        <v>13661.425396435379</v>
      </c>
      <c r="K4450" s="99">
        <v>50041.018280125369</v>
      </c>
      <c r="L4450" s="99">
        <v>1575.1135899402004</v>
      </c>
      <c r="M4450" s="99">
        <v>147.70911236509988</v>
      </c>
      <c r="N4450" s="99">
        <v>51763.840982430665</v>
      </c>
      <c r="O4450" s="99">
        <v>38038.958311879891</v>
      </c>
      <c r="P4450" s="99">
        <v>7087.7661585427131</v>
      </c>
      <c r="Q4450" s="99">
        <v>3202.8295528361773</v>
      </c>
      <c r="R4450" s="99">
        <v>144.02766483942321</v>
      </c>
      <c r="S4450" s="99">
        <v>48473.581688098202</v>
      </c>
      <c r="T4450" s="99">
        <v>1328.7982444926022</v>
      </c>
      <c r="U4450" s="99">
        <v>21745.556868027641</v>
      </c>
      <c r="V4450" s="99">
        <v>114925.87906384091</v>
      </c>
      <c r="W4450" s="99">
        <v>20753.708947077914</v>
      </c>
      <c r="X4450" s="99">
        <v>158753.94312343906</v>
      </c>
      <c r="Y4450" s="99">
        <v>11681.703737339494</v>
      </c>
      <c r="Z4450" s="99">
        <v>195.6640723201632</v>
      </c>
      <c r="AA4450" s="99">
        <v>11877.367809659658</v>
      </c>
      <c r="AB4450" s="99">
        <v>151.58745100714799</v>
      </c>
      <c r="AC4450" s="99">
        <v>0</v>
      </c>
      <c r="AD4450" s="99">
        <v>0</v>
      </c>
    </row>
    <row r="4451" spans="4:30" hidden="1" outlineLevel="1" x14ac:dyDescent="0.2">
      <c r="D4451" s="86"/>
      <c r="F4451" s="91" t="s">
        <v>201</v>
      </c>
      <c r="G4451" s="86" t="s">
        <v>686</v>
      </c>
      <c r="H4451" s="92">
        <v>0</v>
      </c>
      <c r="I4451" s="99">
        <v>0</v>
      </c>
      <c r="J4451" s="99">
        <v>0</v>
      </c>
      <c r="K4451" s="99">
        <v>0</v>
      </c>
      <c r="L4451" s="99">
        <v>0</v>
      </c>
      <c r="M4451" s="99">
        <v>0</v>
      </c>
      <c r="N4451" s="99">
        <v>0</v>
      </c>
      <c r="O4451" s="99">
        <v>0</v>
      </c>
      <c r="P4451" s="99">
        <v>0</v>
      </c>
      <c r="Q4451" s="99">
        <v>0</v>
      </c>
      <c r="R4451" s="99">
        <v>0</v>
      </c>
      <c r="S4451" s="99">
        <v>0</v>
      </c>
      <c r="T4451" s="99">
        <v>0</v>
      </c>
      <c r="U4451" s="99">
        <v>0</v>
      </c>
      <c r="V4451" s="99">
        <v>0</v>
      </c>
      <c r="W4451" s="99">
        <v>0</v>
      </c>
      <c r="X4451" s="99">
        <v>0</v>
      </c>
      <c r="Y4451" s="99">
        <v>0</v>
      </c>
      <c r="Z4451" s="99">
        <v>0</v>
      </c>
      <c r="AA4451" s="99">
        <v>0</v>
      </c>
      <c r="AB4451" s="99">
        <v>0</v>
      </c>
      <c r="AC4451" s="99">
        <v>0</v>
      </c>
      <c r="AD4451" s="99">
        <v>0</v>
      </c>
    </row>
    <row r="4452" spans="4:30" hidden="1" outlineLevel="1" x14ac:dyDescent="0.2">
      <c r="D4452" s="86"/>
      <c r="F4452" s="91" t="s">
        <v>201</v>
      </c>
      <c r="G4452" s="86" t="s">
        <v>685</v>
      </c>
      <c r="H4452" s="92">
        <v>0</v>
      </c>
      <c r="I4452" s="99">
        <v>0</v>
      </c>
      <c r="J4452" s="99">
        <v>0</v>
      </c>
      <c r="K4452" s="99">
        <v>0</v>
      </c>
      <c r="L4452" s="99">
        <v>0</v>
      </c>
      <c r="M4452" s="99">
        <v>0</v>
      </c>
      <c r="N4452" s="99">
        <v>0</v>
      </c>
      <c r="O4452" s="99">
        <v>0</v>
      </c>
      <c r="P4452" s="99">
        <v>0</v>
      </c>
      <c r="Q4452" s="99">
        <v>0</v>
      </c>
      <c r="R4452" s="99">
        <v>0</v>
      </c>
      <c r="S4452" s="99">
        <v>0</v>
      </c>
      <c r="T4452" s="99">
        <v>0</v>
      </c>
      <c r="U4452" s="99">
        <v>0</v>
      </c>
      <c r="V4452" s="99">
        <v>0</v>
      </c>
      <c r="W4452" s="99">
        <v>0</v>
      </c>
      <c r="X4452" s="99">
        <v>0</v>
      </c>
      <c r="Y4452" s="99">
        <v>0</v>
      </c>
      <c r="Z4452" s="99">
        <v>0</v>
      </c>
      <c r="AA4452" s="99">
        <v>0</v>
      </c>
      <c r="AB4452" s="99">
        <v>0</v>
      </c>
      <c r="AC4452" s="99">
        <v>0</v>
      </c>
      <c r="AD4452" s="99">
        <v>0</v>
      </c>
    </row>
    <row r="4453" spans="4:30" hidden="1" outlineLevel="1" x14ac:dyDescent="0.2">
      <c r="D4453" s="86"/>
      <c r="F4453" s="91" t="s">
        <v>201</v>
      </c>
      <c r="G4453" s="86" t="s">
        <v>684</v>
      </c>
      <c r="H4453" s="92">
        <v>0</v>
      </c>
      <c r="I4453" s="99">
        <v>0</v>
      </c>
      <c r="J4453" s="99">
        <v>0</v>
      </c>
      <c r="K4453" s="99">
        <v>0</v>
      </c>
      <c r="L4453" s="99">
        <v>0</v>
      </c>
      <c r="M4453" s="99">
        <v>0</v>
      </c>
      <c r="N4453" s="99">
        <v>0</v>
      </c>
      <c r="O4453" s="99">
        <v>0</v>
      </c>
      <c r="P4453" s="99">
        <v>0</v>
      </c>
      <c r="Q4453" s="99">
        <v>0</v>
      </c>
      <c r="R4453" s="99">
        <v>0</v>
      </c>
      <c r="S4453" s="99">
        <v>0</v>
      </c>
      <c r="T4453" s="99">
        <v>0</v>
      </c>
      <c r="U4453" s="99">
        <v>0</v>
      </c>
      <c r="V4453" s="99">
        <v>0</v>
      </c>
      <c r="W4453" s="99">
        <v>0</v>
      </c>
      <c r="X4453" s="99">
        <v>0</v>
      </c>
      <c r="Y4453" s="99">
        <v>0</v>
      </c>
      <c r="Z4453" s="99">
        <v>0</v>
      </c>
      <c r="AA4453" s="99">
        <v>0</v>
      </c>
      <c r="AB4453" s="99">
        <v>0</v>
      </c>
      <c r="AC4453" s="99">
        <v>0</v>
      </c>
      <c r="AD4453" s="99">
        <v>0</v>
      </c>
    </row>
    <row r="4454" spans="4:30" hidden="1" outlineLevel="1" x14ac:dyDescent="0.2">
      <c r="D4454" s="86"/>
      <c r="F4454" s="91" t="s">
        <v>201</v>
      </c>
      <c r="G4454" s="86" t="s">
        <v>683</v>
      </c>
      <c r="H4454" s="92">
        <v>0</v>
      </c>
      <c r="I4454" s="99">
        <v>0</v>
      </c>
      <c r="J4454" s="99">
        <v>0</v>
      </c>
      <c r="K4454" s="99">
        <v>0</v>
      </c>
      <c r="L4454" s="99">
        <v>0</v>
      </c>
      <c r="M4454" s="99">
        <v>0</v>
      </c>
      <c r="N4454" s="99">
        <v>0</v>
      </c>
      <c r="O4454" s="99">
        <v>0</v>
      </c>
      <c r="P4454" s="99">
        <v>0</v>
      </c>
      <c r="Q4454" s="99">
        <v>0</v>
      </c>
      <c r="R4454" s="99">
        <v>0</v>
      </c>
      <c r="S4454" s="99">
        <v>0</v>
      </c>
      <c r="T4454" s="99">
        <v>0</v>
      </c>
      <c r="U4454" s="99">
        <v>0</v>
      </c>
      <c r="V4454" s="99">
        <v>0</v>
      </c>
      <c r="W4454" s="99">
        <v>0</v>
      </c>
      <c r="X4454" s="99">
        <v>0</v>
      </c>
      <c r="Y4454" s="99">
        <v>0</v>
      </c>
      <c r="Z4454" s="99">
        <v>0</v>
      </c>
      <c r="AA4454" s="99">
        <v>0</v>
      </c>
      <c r="AB4454" s="99">
        <v>0</v>
      </c>
      <c r="AC4454" s="99">
        <v>0</v>
      </c>
      <c r="AD4454" s="99">
        <v>0</v>
      </c>
    </row>
    <row r="4455" spans="4:30" hidden="1" outlineLevel="1" x14ac:dyDescent="0.2">
      <c r="D4455" s="86"/>
      <c r="F4455" s="91" t="s">
        <v>201</v>
      </c>
      <c r="G4455" s="86" t="s">
        <v>682</v>
      </c>
      <c r="H4455" s="92">
        <v>0</v>
      </c>
      <c r="I4455" s="99">
        <v>0</v>
      </c>
      <c r="J4455" s="99">
        <v>0</v>
      </c>
      <c r="K4455" s="99">
        <v>0</v>
      </c>
      <c r="L4455" s="99">
        <v>0</v>
      </c>
      <c r="M4455" s="99">
        <v>0</v>
      </c>
      <c r="N4455" s="99">
        <v>0</v>
      </c>
      <c r="O4455" s="99">
        <v>0</v>
      </c>
      <c r="P4455" s="99">
        <v>0</v>
      </c>
      <c r="Q4455" s="99">
        <v>0</v>
      </c>
      <c r="R4455" s="99">
        <v>0</v>
      </c>
      <c r="S4455" s="99">
        <v>0</v>
      </c>
      <c r="T4455" s="99">
        <v>0</v>
      </c>
      <c r="U4455" s="99">
        <v>0</v>
      </c>
      <c r="V4455" s="99">
        <v>0</v>
      </c>
      <c r="W4455" s="99">
        <v>0</v>
      </c>
      <c r="X4455" s="99">
        <v>0</v>
      </c>
      <c r="Y4455" s="99">
        <v>0</v>
      </c>
      <c r="Z4455" s="99">
        <v>0</v>
      </c>
      <c r="AA4455" s="99">
        <v>0</v>
      </c>
      <c r="AB4455" s="99">
        <v>0</v>
      </c>
      <c r="AC4455" s="99">
        <v>0</v>
      </c>
      <c r="AD4455" s="99">
        <v>0</v>
      </c>
    </row>
    <row r="4456" spans="4:30" hidden="1" outlineLevel="1" x14ac:dyDescent="0.2">
      <c r="D4456" s="86"/>
      <c r="F4456" s="91" t="s">
        <v>201</v>
      </c>
      <c r="G4456" s="86" t="s">
        <v>681</v>
      </c>
      <c r="H4456" s="92">
        <v>0</v>
      </c>
      <c r="I4456" s="99">
        <v>0</v>
      </c>
      <c r="J4456" s="99">
        <v>0</v>
      </c>
      <c r="K4456" s="99">
        <v>0</v>
      </c>
      <c r="L4456" s="99">
        <v>0</v>
      </c>
      <c r="M4456" s="99">
        <v>0</v>
      </c>
      <c r="N4456" s="99">
        <v>0</v>
      </c>
      <c r="O4456" s="99">
        <v>0</v>
      </c>
      <c r="P4456" s="99">
        <v>0</v>
      </c>
      <c r="Q4456" s="99">
        <v>0</v>
      </c>
      <c r="R4456" s="99">
        <v>0</v>
      </c>
      <c r="S4456" s="99">
        <v>0</v>
      </c>
      <c r="T4456" s="99">
        <v>0</v>
      </c>
      <c r="U4456" s="99">
        <v>0</v>
      </c>
      <c r="V4456" s="99">
        <v>0</v>
      </c>
      <c r="W4456" s="99">
        <v>0</v>
      </c>
      <c r="X4456" s="99">
        <v>0</v>
      </c>
      <c r="Y4456" s="99">
        <v>0</v>
      </c>
      <c r="Z4456" s="99">
        <v>0</v>
      </c>
      <c r="AA4456" s="99">
        <v>0</v>
      </c>
      <c r="AB4456" s="99">
        <v>0</v>
      </c>
      <c r="AC4456" s="99">
        <v>0</v>
      </c>
      <c r="AD4456" s="99">
        <v>0</v>
      </c>
    </row>
    <row r="4457" spans="4:30" collapsed="1" x14ac:dyDescent="0.2">
      <c r="D4457" s="86" t="s">
        <v>223</v>
      </c>
      <c r="E4457" s="104">
        <v>561041</v>
      </c>
      <c r="F4457" s="102" t="s">
        <v>201</v>
      </c>
      <c r="G4457" s="86" t="s">
        <v>679</v>
      </c>
      <c r="H4457" s="92">
        <v>561040.99999999977</v>
      </c>
      <c r="I4457" s="99">
        <v>276359.25354892976</v>
      </c>
      <c r="J4457" s="99">
        <v>13661.425396435379</v>
      </c>
      <c r="K4457" s="99">
        <v>50041.018280125369</v>
      </c>
      <c r="L4457" s="99">
        <v>1575.1135899402004</v>
      </c>
      <c r="M4457" s="99">
        <v>147.70911236509988</v>
      </c>
      <c r="N4457" s="99">
        <v>51763.840982430665</v>
      </c>
      <c r="O4457" s="99">
        <v>38038.958311879891</v>
      </c>
      <c r="P4457" s="99">
        <v>7087.7661585427131</v>
      </c>
      <c r="Q4457" s="99">
        <v>3202.8295528361773</v>
      </c>
      <c r="R4457" s="99">
        <v>144.02766483942321</v>
      </c>
      <c r="S4457" s="99">
        <v>48473.581688098202</v>
      </c>
      <c r="T4457" s="99">
        <v>1328.7982444926022</v>
      </c>
      <c r="U4457" s="99">
        <v>21745.556868027641</v>
      </c>
      <c r="V4457" s="99">
        <v>114925.87906384091</v>
      </c>
      <c r="W4457" s="99">
        <v>20753.708947077914</v>
      </c>
      <c r="X4457" s="99">
        <v>158753.94312343906</v>
      </c>
      <c r="Y4457" s="99">
        <v>11681.703737339494</v>
      </c>
      <c r="Z4457" s="99">
        <v>195.6640723201632</v>
      </c>
      <c r="AA4457" s="99">
        <v>11877.367809659658</v>
      </c>
      <c r="AB4457" s="99">
        <v>151.58745100714799</v>
      </c>
      <c r="AC4457" s="99">
        <v>0</v>
      </c>
      <c r="AD4457" s="99">
        <v>0</v>
      </c>
    </row>
    <row r="4458" spans="4:30" hidden="1" outlineLevel="1" x14ac:dyDescent="0.2">
      <c r="D4458" s="86"/>
      <c r="F4458" s="91"/>
      <c r="G4458" s="86" t="s">
        <v>687</v>
      </c>
      <c r="H4458" s="93">
        <v>561040.99999999977</v>
      </c>
      <c r="I4458" s="93">
        <v>276359.25354892976</v>
      </c>
      <c r="J4458" s="93">
        <v>13661.425396435379</v>
      </c>
      <c r="K4458" s="93">
        <v>50041.018280125369</v>
      </c>
      <c r="L4458" s="93">
        <v>1575.1135899402004</v>
      </c>
      <c r="M4458" s="93">
        <v>147.70911236509988</v>
      </c>
      <c r="N4458" s="93">
        <v>51763.840982430665</v>
      </c>
      <c r="O4458" s="93">
        <v>38038.958311879891</v>
      </c>
      <c r="P4458" s="93">
        <v>7087.7661585427131</v>
      </c>
      <c r="Q4458" s="93">
        <v>3202.8295528361773</v>
      </c>
      <c r="R4458" s="93">
        <v>144.02766483942321</v>
      </c>
      <c r="S4458" s="93">
        <v>48473.581688098202</v>
      </c>
      <c r="T4458" s="93">
        <v>1328.7982444926022</v>
      </c>
      <c r="U4458" s="93">
        <v>21745.556868027641</v>
      </c>
      <c r="V4458" s="93">
        <v>114925.87906384091</v>
      </c>
      <c r="W4458" s="93">
        <v>20753.708947077914</v>
      </c>
      <c r="X4458" s="93">
        <v>158753.94312343906</v>
      </c>
      <c r="Y4458" s="93">
        <v>11681.703737339494</v>
      </c>
      <c r="Z4458" s="93">
        <v>195.6640723201632</v>
      </c>
      <c r="AA4458" s="93">
        <v>11877.367809659658</v>
      </c>
      <c r="AB4458" s="93">
        <v>151.58745100714799</v>
      </c>
      <c r="AC4458" s="93">
        <v>0</v>
      </c>
      <c r="AD4458" s="93">
        <v>0</v>
      </c>
    </row>
    <row r="4459" spans="4:30" hidden="1" outlineLevel="1" x14ac:dyDescent="0.2">
      <c r="D4459" s="86"/>
      <c r="F4459" s="91"/>
      <c r="G4459" s="86" t="s">
        <v>686</v>
      </c>
      <c r="H4459" s="93">
        <v>0</v>
      </c>
      <c r="I4459" s="93">
        <v>0</v>
      </c>
      <c r="J4459" s="93">
        <v>0</v>
      </c>
      <c r="K4459" s="93">
        <v>0</v>
      </c>
      <c r="L4459" s="93">
        <v>0</v>
      </c>
      <c r="M4459" s="93">
        <v>0</v>
      </c>
      <c r="N4459" s="93">
        <v>0</v>
      </c>
      <c r="O4459" s="93">
        <v>0</v>
      </c>
      <c r="P4459" s="93">
        <v>0</v>
      </c>
      <c r="Q4459" s="93">
        <v>0</v>
      </c>
      <c r="R4459" s="93">
        <v>0</v>
      </c>
      <c r="S4459" s="93">
        <v>0</v>
      </c>
      <c r="T4459" s="93">
        <v>0</v>
      </c>
      <c r="U4459" s="93">
        <v>0</v>
      </c>
      <c r="V4459" s="93">
        <v>0</v>
      </c>
      <c r="W4459" s="93">
        <v>0</v>
      </c>
      <c r="X4459" s="93">
        <v>0</v>
      </c>
      <c r="Y4459" s="93">
        <v>0</v>
      </c>
      <c r="Z4459" s="93">
        <v>0</v>
      </c>
      <c r="AA4459" s="93">
        <v>0</v>
      </c>
      <c r="AB4459" s="93">
        <v>0</v>
      </c>
      <c r="AC4459" s="93">
        <v>0</v>
      </c>
      <c r="AD4459" s="93">
        <v>0</v>
      </c>
    </row>
    <row r="4460" spans="4:30" hidden="1" outlineLevel="1" x14ac:dyDescent="0.2">
      <c r="D4460" s="86"/>
      <c r="F4460" s="91"/>
      <c r="G4460" s="86" t="s">
        <v>685</v>
      </c>
      <c r="H4460" s="93">
        <v>0</v>
      </c>
      <c r="I4460" s="93">
        <v>0</v>
      </c>
      <c r="J4460" s="93">
        <v>0</v>
      </c>
      <c r="K4460" s="93">
        <v>0</v>
      </c>
      <c r="L4460" s="93">
        <v>0</v>
      </c>
      <c r="M4460" s="93">
        <v>0</v>
      </c>
      <c r="N4460" s="93">
        <v>0</v>
      </c>
      <c r="O4460" s="93">
        <v>0</v>
      </c>
      <c r="P4460" s="93">
        <v>0</v>
      </c>
      <c r="Q4460" s="93">
        <v>0</v>
      </c>
      <c r="R4460" s="93">
        <v>0</v>
      </c>
      <c r="S4460" s="93">
        <v>0</v>
      </c>
      <c r="T4460" s="93">
        <v>0</v>
      </c>
      <c r="U4460" s="93">
        <v>0</v>
      </c>
      <c r="V4460" s="93">
        <v>0</v>
      </c>
      <c r="W4460" s="93">
        <v>0</v>
      </c>
      <c r="X4460" s="93">
        <v>0</v>
      </c>
      <c r="Y4460" s="93">
        <v>0</v>
      </c>
      <c r="Z4460" s="93">
        <v>0</v>
      </c>
      <c r="AA4460" s="93">
        <v>0</v>
      </c>
      <c r="AB4460" s="93">
        <v>0</v>
      </c>
      <c r="AC4460" s="93">
        <v>0</v>
      </c>
      <c r="AD4460" s="93">
        <v>0</v>
      </c>
    </row>
    <row r="4461" spans="4:30" hidden="1" outlineLevel="1" x14ac:dyDescent="0.2">
      <c r="D4461" s="86"/>
      <c r="F4461" s="91"/>
      <c r="G4461" s="86" t="s">
        <v>684</v>
      </c>
      <c r="H4461" s="93">
        <v>0</v>
      </c>
      <c r="I4461" s="93">
        <v>0</v>
      </c>
      <c r="J4461" s="93">
        <v>0</v>
      </c>
      <c r="K4461" s="93">
        <v>0</v>
      </c>
      <c r="L4461" s="93">
        <v>0</v>
      </c>
      <c r="M4461" s="93">
        <v>0</v>
      </c>
      <c r="N4461" s="93">
        <v>0</v>
      </c>
      <c r="O4461" s="93">
        <v>0</v>
      </c>
      <c r="P4461" s="93">
        <v>0</v>
      </c>
      <c r="Q4461" s="93">
        <v>0</v>
      </c>
      <c r="R4461" s="93">
        <v>0</v>
      </c>
      <c r="S4461" s="93">
        <v>0</v>
      </c>
      <c r="T4461" s="93">
        <v>0</v>
      </c>
      <c r="U4461" s="93">
        <v>0</v>
      </c>
      <c r="V4461" s="93">
        <v>0</v>
      </c>
      <c r="W4461" s="93">
        <v>0</v>
      </c>
      <c r="X4461" s="93">
        <v>0</v>
      </c>
      <c r="Y4461" s="93">
        <v>0</v>
      </c>
      <c r="Z4461" s="93">
        <v>0</v>
      </c>
      <c r="AA4461" s="93">
        <v>0</v>
      </c>
      <c r="AB4461" s="93">
        <v>0</v>
      </c>
      <c r="AC4461" s="93">
        <v>0</v>
      </c>
      <c r="AD4461" s="93">
        <v>0</v>
      </c>
    </row>
    <row r="4462" spans="4:30" hidden="1" outlineLevel="1" x14ac:dyDescent="0.2">
      <c r="D4462" s="86"/>
      <c r="F4462" s="91"/>
      <c r="G4462" s="86" t="s">
        <v>683</v>
      </c>
      <c r="H4462" s="93">
        <v>0</v>
      </c>
      <c r="I4462" s="93">
        <v>0</v>
      </c>
      <c r="J4462" s="93">
        <v>0</v>
      </c>
      <c r="K4462" s="93">
        <v>0</v>
      </c>
      <c r="L4462" s="93">
        <v>0</v>
      </c>
      <c r="M4462" s="93">
        <v>0</v>
      </c>
      <c r="N4462" s="93">
        <v>0</v>
      </c>
      <c r="O4462" s="93">
        <v>0</v>
      </c>
      <c r="P4462" s="93">
        <v>0</v>
      </c>
      <c r="Q4462" s="93">
        <v>0</v>
      </c>
      <c r="R4462" s="93">
        <v>0</v>
      </c>
      <c r="S4462" s="93">
        <v>0</v>
      </c>
      <c r="T4462" s="93">
        <v>0</v>
      </c>
      <c r="U4462" s="93">
        <v>0</v>
      </c>
      <c r="V4462" s="93">
        <v>0</v>
      </c>
      <c r="W4462" s="93">
        <v>0</v>
      </c>
      <c r="X4462" s="93">
        <v>0</v>
      </c>
      <c r="Y4462" s="93">
        <v>0</v>
      </c>
      <c r="Z4462" s="93">
        <v>0</v>
      </c>
      <c r="AA4462" s="93">
        <v>0</v>
      </c>
      <c r="AB4462" s="93">
        <v>0</v>
      </c>
      <c r="AC4462" s="93">
        <v>0</v>
      </c>
      <c r="AD4462" s="93">
        <v>0</v>
      </c>
    </row>
    <row r="4463" spans="4:30" hidden="1" outlineLevel="1" x14ac:dyDescent="0.2">
      <c r="D4463" s="86"/>
      <c r="F4463" s="91"/>
      <c r="G4463" s="86" t="s">
        <v>682</v>
      </c>
      <c r="H4463" s="93">
        <v>0</v>
      </c>
      <c r="I4463" s="93">
        <v>0</v>
      </c>
      <c r="J4463" s="93">
        <v>0</v>
      </c>
      <c r="K4463" s="93">
        <v>0</v>
      </c>
      <c r="L4463" s="93">
        <v>0</v>
      </c>
      <c r="M4463" s="93">
        <v>0</v>
      </c>
      <c r="N4463" s="93">
        <v>0</v>
      </c>
      <c r="O4463" s="93">
        <v>0</v>
      </c>
      <c r="P4463" s="93">
        <v>0</v>
      </c>
      <c r="Q4463" s="93">
        <v>0</v>
      </c>
      <c r="R4463" s="93">
        <v>0</v>
      </c>
      <c r="S4463" s="93">
        <v>0</v>
      </c>
      <c r="T4463" s="93">
        <v>0</v>
      </c>
      <c r="U4463" s="93">
        <v>0</v>
      </c>
      <c r="V4463" s="93">
        <v>0</v>
      </c>
      <c r="W4463" s="93">
        <v>0</v>
      </c>
      <c r="X4463" s="93">
        <v>0</v>
      </c>
      <c r="Y4463" s="93">
        <v>0</v>
      </c>
      <c r="Z4463" s="93">
        <v>0</v>
      </c>
      <c r="AA4463" s="93">
        <v>0</v>
      </c>
      <c r="AB4463" s="93">
        <v>0</v>
      </c>
      <c r="AC4463" s="93">
        <v>0</v>
      </c>
      <c r="AD4463" s="93">
        <v>0</v>
      </c>
    </row>
    <row r="4464" spans="4:30" hidden="1" outlineLevel="1" x14ac:dyDescent="0.2">
      <c r="D4464" s="86"/>
      <c r="F4464" s="91"/>
      <c r="G4464" s="86" t="s">
        <v>681</v>
      </c>
      <c r="H4464" s="93">
        <v>0</v>
      </c>
      <c r="I4464" s="93">
        <v>0</v>
      </c>
      <c r="J4464" s="93">
        <v>0</v>
      </c>
      <c r="K4464" s="93">
        <v>0</v>
      </c>
      <c r="L4464" s="93">
        <v>0</v>
      </c>
      <c r="M4464" s="93">
        <v>0</v>
      </c>
      <c r="N4464" s="93">
        <v>0</v>
      </c>
      <c r="O4464" s="93">
        <v>0</v>
      </c>
      <c r="P4464" s="93">
        <v>0</v>
      </c>
      <c r="Q4464" s="93">
        <v>0</v>
      </c>
      <c r="R4464" s="93">
        <v>0</v>
      </c>
      <c r="S4464" s="93">
        <v>0</v>
      </c>
      <c r="T4464" s="93">
        <v>0</v>
      </c>
      <c r="U4464" s="93">
        <v>0</v>
      </c>
      <c r="V4464" s="93">
        <v>0</v>
      </c>
      <c r="W4464" s="93">
        <v>0</v>
      </c>
      <c r="X4464" s="93">
        <v>0</v>
      </c>
      <c r="Y4464" s="93">
        <v>0</v>
      </c>
      <c r="Z4464" s="93">
        <v>0</v>
      </c>
      <c r="AA4464" s="93">
        <v>0</v>
      </c>
      <c r="AB4464" s="93">
        <v>0</v>
      </c>
      <c r="AC4464" s="93">
        <v>0</v>
      </c>
      <c r="AD4464" s="93">
        <v>0</v>
      </c>
    </row>
    <row r="4465" spans="3:30" collapsed="1" x14ac:dyDescent="0.2">
      <c r="C4465" s="86" t="s">
        <v>207</v>
      </c>
      <c r="D4465" s="86"/>
      <c r="E4465" s="93">
        <v>561041</v>
      </c>
      <c r="F4465" s="93"/>
      <c r="G4465" s="86" t="s">
        <v>679</v>
      </c>
      <c r="H4465" s="93">
        <v>561040.99999999977</v>
      </c>
      <c r="I4465" s="93">
        <v>276359.25354892976</v>
      </c>
      <c r="J4465" s="93">
        <v>13661.425396435379</v>
      </c>
      <c r="K4465" s="93">
        <v>50041.018280125369</v>
      </c>
      <c r="L4465" s="93">
        <v>1575.1135899402004</v>
      </c>
      <c r="M4465" s="93">
        <v>147.70911236509988</v>
      </c>
      <c r="N4465" s="93">
        <v>51763.840982430665</v>
      </c>
      <c r="O4465" s="93">
        <v>38038.958311879891</v>
      </c>
      <c r="P4465" s="93">
        <v>7087.7661585427131</v>
      </c>
      <c r="Q4465" s="93">
        <v>3202.8295528361773</v>
      </c>
      <c r="R4465" s="93">
        <v>144.02766483942321</v>
      </c>
      <c r="S4465" s="93">
        <v>48473.581688098202</v>
      </c>
      <c r="T4465" s="93">
        <v>1328.7982444926022</v>
      </c>
      <c r="U4465" s="93">
        <v>21745.556868027641</v>
      </c>
      <c r="V4465" s="93">
        <v>114925.87906384091</v>
      </c>
      <c r="W4465" s="93">
        <v>20753.708947077914</v>
      </c>
      <c r="X4465" s="93">
        <v>158753.94312343906</v>
      </c>
      <c r="Y4465" s="93">
        <v>11681.703737339494</v>
      </c>
      <c r="Z4465" s="93">
        <v>195.6640723201632</v>
      </c>
      <c r="AA4465" s="93">
        <v>11877.367809659658</v>
      </c>
      <c r="AB4465" s="93">
        <v>151.58745100714799</v>
      </c>
      <c r="AC4465" s="93">
        <v>0</v>
      </c>
      <c r="AD4465" s="93">
        <v>0</v>
      </c>
    </row>
    <row r="4466" spans="3:30" x14ac:dyDescent="0.2">
      <c r="D4466" s="86"/>
    </row>
    <row r="4467" spans="3:30" hidden="1" outlineLevel="1" x14ac:dyDescent="0.2">
      <c r="D4467" s="86"/>
      <c r="F4467" s="91"/>
      <c r="G4467" s="86" t="s">
        <v>687</v>
      </c>
      <c r="H4467" s="93">
        <v>1133793.0926333338</v>
      </c>
      <c r="I4467" s="93">
        <v>558487.19212870509</v>
      </c>
      <c r="J4467" s="93">
        <v>27608.017506749136</v>
      </c>
      <c r="K4467" s="93">
        <v>101126.58589005892</v>
      </c>
      <c r="L4467" s="93">
        <v>3183.1058842171842</v>
      </c>
      <c r="M4467" s="93">
        <v>298.50148441656006</v>
      </c>
      <c r="N4467" s="93">
        <v>104608.19325869267</v>
      </c>
      <c r="O4467" s="93">
        <v>76871.936605304742</v>
      </c>
      <c r="P4467" s="93">
        <v>14323.481372584232</v>
      </c>
      <c r="Q4467" s="93">
        <v>6472.5145290407809</v>
      </c>
      <c r="R4467" s="93">
        <v>291.06174333613228</v>
      </c>
      <c r="S4467" s="93">
        <v>97958.994250265881</v>
      </c>
      <c r="T4467" s="93">
        <v>2685.333640694731</v>
      </c>
      <c r="U4467" s="93">
        <v>43945.02749787466</v>
      </c>
      <c r="V4467" s="93">
        <v>232250.70511316776</v>
      </c>
      <c r="W4467" s="93">
        <v>41940.627958954094</v>
      </c>
      <c r="X4467" s="93">
        <v>320821.69421069126</v>
      </c>
      <c r="Y4467" s="93">
        <v>23607.249751060124</v>
      </c>
      <c r="Z4467" s="93">
        <v>395.41240956206445</v>
      </c>
      <c r="AA4467" s="93">
        <v>24002.662160622189</v>
      </c>
      <c r="AB4467" s="93">
        <v>306.33911760780114</v>
      </c>
      <c r="AC4467" s="93">
        <v>0</v>
      </c>
      <c r="AD4467" s="93">
        <v>0</v>
      </c>
    </row>
    <row r="4468" spans="3:30" hidden="1" outlineLevel="1" x14ac:dyDescent="0.2">
      <c r="D4468" s="86"/>
      <c r="F4468" s="91"/>
      <c r="G4468" s="86" t="s">
        <v>686</v>
      </c>
      <c r="H4468" s="93">
        <v>225847.88144148522</v>
      </c>
      <c r="I4468" s="93">
        <v>111248.82482880226</v>
      </c>
      <c r="J4468" s="93">
        <v>5499.4269282562836</v>
      </c>
      <c r="K4468" s="93">
        <v>20144.085661726953</v>
      </c>
      <c r="L4468" s="93">
        <v>634.06429711498208</v>
      </c>
      <c r="M4468" s="93">
        <v>59.460520883964115</v>
      </c>
      <c r="N4468" s="93">
        <v>20837.610479725899</v>
      </c>
      <c r="O4468" s="93">
        <v>15312.638732247822</v>
      </c>
      <c r="P4468" s="93">
        <v>2853.1907134407752</v>
      </c>
      <c r="Q4468" s="93">
        <v>1289.3037569914327</v>
      </c>
      <c r="R4468" s="93">
        <v>57.978548756593597</v>
      </c>
      <c r="S4468" s="93">
        <v>19513.111751436623</v>
      </c>
      <c r="T4468" s="93">
        <v>534.90969177264935</v>
      </c>
      <c r="U4468" s="93">
        <v>8753.705966960315</v>
      </c>
      <c r="V4468" s="93">
        <v>46263.582000903349</v>
      </c>
      <c r="W4468" s="93">
        <v>8354.436124544809</v>
      </c>
      <c r="X4468" s="93">
        <v>63906.633784181118</v>
      </c>
      <c r="Y4468" s="93">
        <v>4702.4870565702076</v>
      </c>
      <c r="Z4468" s="93">
        <v>78.764860692395786</v>
      </c>
      <c r="AA4468" s="93">
        <v>4781.2519172626035</v>
      </c>
      <c r="AB4468" s="93">
        <v>61.021751820418316</v>
      </c>
      <c r="AC4468" s="93">
        <v>0</v>
      </c>
      <c r="AD4468" s="93">
        <v>0</v>
      </c>
    </row>
    <row r="4469" spans="3:30" hidden="1" outlineLevel="1" x14ac:dyDescent="0.2">
      <c r="D4469" s="86"/>
      <c r="F4469" s="91"/>
      <c r="G4469" s="86" t="s">
        <v>685</v>
      </c>
      <c r="H4469" s="93">
        <v>49612.003358540205</v>
      </c>
      <c r="I4469" s="93">
        <v>24154.468687439741</v>
      </c>
      <c r="J4469" s="93">
        <v>1165.7262566523189</v>
      </c>
      <c r="K4469" s="93">
        <v>4240.8551230690991</v>
      </c>
      <c r="L4469" s="93">
        <v>130.99602462427512</v>
      </c>
      <c r="M4469" s="93">
        <v>16.314862072166676</v>
      </c>
      <c r="N4469" s="93">
        <v>4388.1660097655413</v>
      </c>
      <c r="O4469" s="93">
        <v>3204.0323292599637</v>
      </c>
      <c r="P4469" s="93">
        <v>595.62587296742947</v>
      </c>
      <c r="Q4469" s="93">
        <v>354.40449152765683</v>
      </c>
      <c r="R4469" s="93">
        <v>0</v>
      </c>
      <c r="S4469" s="93">
        <v>4154.0626937550505</v>
      </c>
      <c r="T4469" s="93">
        <v>111.87930744434148</v>
      </c>
      <c r="U4469" s="93">
        <v>1831.5281397570886</v>
      </c>
      <c r="V4469" s="93">
        <v>12759.676150586678</v>
      </c>
      <c r="W4469" s="93">
        <v>0</v>
      </c>
      <c r="X4469" s="93">
        <v>14703.083597788109</v>
      </c>
      <c r="Y4469" s="93">
        <v>964.31986080260594</v>
      </c>
      <c r="Z4469" s="93">
        <v>16.07523827826412</v>
      </c>
      <c r="AA4469" s="93">
        <v>980.39509908087007</v>
      </c>
      <c r="AB4469" s="93">
        <v>12.877178337932778</v>
      </c>
      <c r="AC4469" s="93">
        <v>43.78515921502521</v>
      </c>
      <c r="AD4469" s="93">
        <v>9.4386765056050947</v>
      </c>
    </row>
    <row r="4470" spans="3:30" hidden="1" outlineLevel="1" x14ac:dyDescent="0.2">
      <c r="D4470" s="86"/>
      <c r="F4470" s="91"/>
      <c r="G4470" s="86" t="s">
        <v>684</v>
      </c>
      <c r="H4470" s="93">
        <v>207697.47478632696</v>
      </c>
      <c r="I4470" s="93">
        <v>138813.08080653573</v>
      </c>
      <c r="J4470" s="93">
        <v>6543.2862525450901</v>
      </c>
      <c r="K4470" s="93">
        <v>23759.073966463071</v>
      </c>
      <c r="L4470" s="93">
        <v>734.27901432630586</v>
      </c>
      <c r="M4470" s="93">
        <v>0</v>
      </c>
      <c r="N4470" s="93">
        <v>24493.352980789376</v>
      </c>
      <c r="O4470" s="93">
        <v>17815.152743795708</v>
      </c>
      <c r="P4470" s="93">
        <v>3318.0733973851475</v>
      </c>
      <c r="Q4470" s="93">
        <v>0</v>
      </c>
      <c r="R4470" s="93">
        <v>0</v>
      </c>
      <c r="S4470" s="93">
        <v>21133.226141180854</v>
      </c>
      <c r="T4470" s="93">
        <v>635.09921667223284</v>
      </c>
      <c r="U4470" s="93">
        <v>10242.713233136375</v>
      </c>
      <c r="V4470" s="93">
        <v>0</v>
      </c>
      <c r="W4470" s="93">
        <v>0</v>
      </c>
      <c r="X4470" s="93">
        <v>10877.812449808609</v>
      </c>
      <c r="Y4470" s="93">
        <v>5372.0872585556581</v>
      </c>
      <c r="Z4470" s="93">
        <v>89.627444576564699</v>
      </c>
      <c r="AA4470" s="93">
        <v>5461.7147031322229</v>
      </c>
      <c r="AB4470" s="93">
        <v>72.613247885442178</v>
      </c>
      <c r="AC4470" s="93">
        <v>248.762899127954</v>
      </c>
      <c r="AD4470" s="93">
        <v>53.625305321705845</v>
      </c>
    </row>
    <row r="4471" spans="3:30" hidden="1" outlineLevel="1" x14ac:dyDescent="0.2">
      <c r="D4471" s="86"/>
      <c r="F4471" s="91"/>
      <c r="G4471" s="86" t="s">
        <v>683</v>
      </c>
      <c r="H4471" s="93">
        <v>106604.05210226483</v>
      </c>
      <c r="I4471" s="93">
        <v>79708.004503710239</v>
      </c>
      <c r="J4471" s="93">
        <v>3842.7483008117601</v>
      </c>
      <c r="K4471" s="93">
        <v>11595.173040592643</v>
      </c>
      <c r="L4471" s="93">
        <v>0</v>
      </c>
      <c r="M4471" s="93">
        <v>0</v>
      </c>
      <c r="N4471" s="93">
        <v>11595.173040592643</v>
      </c>
      <c r="O4471" s="93">
        <v>7388.4893926391851</v>
      </c>
      <c r="P4471" s="93">
        <v>0</v>
      </c>
      <c r="Q4471" s="93">
        <v>0</v>
      </c>
      <c r="R4471" s="93">
        <v>0</v>
      </c>
      <c r="S4471" s="93">
        <v>7388.4893926391851</v>
      </c>
      <c r="T4471" s="93">
        <v>199.76925311324464</v>
      </c>
      <c r="U4471" s="93">
        <v>0</v>
      </c>
      <c r="V4471" s="93">
        <v>0</v>
      </c>
      <c r="W4471" s="93">
        <v>0</v>
      </c>
      <c r="X4471" s="93">
        <v>199.76925311324464</v>
      </c>
      <c r="Y4471" s="93">
        <v>2725.2006677876857</v>
      </c>
      <c r="Z4471" s="93">
        <v>0</v>
      </c>
      <c r="AA4471" s="93">
        <v>2725.2006677876857</v>
      </c>
      <c r="AB4471" s="93">
        <v>28.279494996067292</v>
      </c>
      <c r="AC4471" s="93">
        <v>960.19762240493128</v>
      </c>
      <c r="AD4471" s="93">
        <v>156.18982620904862</v>
      </c>
    </row>
    <row r="4472" spans="3:30" hidden="1" outlineLevel="1" x14ac:dyDescent="0.2">
      <c r="D4472" s="86"/>
      <c r="F4472" s="91"/>
      <c r="G4472" s="86" t="s">
        <v>682</v>
      </c>
      <c r="H4472" s="93">
        <v>4617.6925858022778</v>
      </c>
      <c r="I4472" s="93">
        <v>1732.6833456776792</v>
      </c>
      <c r="J4472" s="93">
        <v>112.28907704402587</v>
      </c>
      <c r="K4472" s="93">
        <v>376.74202603760426</v>
      </c>
      <c r="L4472" s="93">
        <v>11.973716879808849</v>
      </c>
      <c r="M4472" s="93">
        <v>1.1038367210539557</v>
      </c>
      <c r="N4472" s="93">
        <v>389.81957963846708</v>
      </c>
      <c r="O4472" s="93">
        <v>343.48096191748044</v>
      </c>
      <c r="P4472" s="93">
        <v>63.674761193615723</v>
      </c>
      <c r="Q4472" s="93">
        <v>28.932181671847456</v>
      </c>
      <c r="R4472" s="93">
        <v>1.3405477037448976</v>
      </c>
      <c r="S4472" s="93">
        <v>437.42845248668851</v>
      </c>
      <c r="T4472" s="93">
        <v>13.162841355798049</v>
      </c>
      <c r="U4472" s="93">
        <v>231.11977522353061</v>
      </c>
      <c r="V4472" s="93">
        <v>1312.2021276733483</v>
      </c>
      <c r="W4472" s="93">
        <v>248.95545526785656</v>
      </c>
      <c r="X4472" s="93">
        <v>1805.4401995205335</v>
      </c>
      <c r="Y4472" s="93">
        <v>93.059346291373302</v>
      </c>
      <c r="Z4472" s="93">
        <v>1.5148578066498384</v>
      </c>
      <c r="AA4472" s="93">
        <v>94.574204098023145</v>
      </c>
      <c r="AB4472" s="93">
        <v>1.6897020275722419</v>
      </c>
      <c r="AC4472" s="93">
        <v>36.537543697932612</v>
      </c>
      <c r="AD4472" s="93">
        <v>7.2304816113556214</v>
      </c>
    </row>
    <row r="4473" spans="3:30" hidden="1" outlineLevel="1" x14ac:dyDescent="0.2">
      <c r="D4473" s="86"/>
      <c r="F4473" s="91"/>
      <c r="G4473" s="86" t="s">
        <v>681</v>
      </c>
      <c r="H4473" s="93">
        <v>51819.803092246169</v>
      </c>
      <c r="I4473" s="93">
        <v>24488.813246447015</v>
      </c>
      <c r="J4473" s="93">
        <v>6348.3821845304319</v>
      </c>
      <c r="K4473" s="93">
        <v>1802.6401583926015</v>
      </c>
      <c r="L4473" s="93">
        <v>576.20277424860683</v>
      </c>
      <c r="M4473" s="93">
        <v>93.50293073842569</v>
      </c>
      <c r="N4473" s="93">
        <v>2472.345863379634</v>
      </c>
      <c r="O4473" s="93">
        <v>508.01649198247782</v>
      </c>
      <c r="P4473" s="93">
        <v>150.16247562720093</v>
      </c>
      <c r="Q4473" s="93">
        <v>325.73454657322253</v>
      </c>
      <c r="R4473" s="93">
        <v>57.235380693277961</v>
      </c>
      <c r="S4473" s="93">
        <v>1041.1488948761792</v>
      </c>
      <c r="T4473" s="93">
        <v>3.4969953885842169</v>
      </c>
      <c r="U4473" s="93">
        <v>89.091841641106797</v>
      </c>
      <c r="V4473" s="93">
        <v>479.02994933300386</v>
      </c>
      <c r="W4473" s="93">
        <v>85.854336257759527</v>
      </c>
      <c r="X4473" s="93">
        <v>657.47312262045443</v>
      </c>
      <c r="Y4473" s="93">
        <v>140.61057369434727</v>
      </c>
      <c r="Z4473" s="93">
        <v>2.5447132979095257</v>
      </c>
      <c r="AA4473" s="93">
        <v>143.15528699225678</v>
      </c>
      <c r="AB4473" s="93">
        <v>2.6576113689670171</v>
      </c>
      <c r="AC4473" s="93">
        <v>14836.552344323953</v>
      </c>
      <c r="AD4473" s="93">
        <v>1829.2745377072813</v>
      </c>
    </row>
    <row r="4474" spans="3:30" collapsed="1" x14ac:dyDescent="0.2">
      <c r="C4474" s="86" t="s">
        <v>206</v>
      </c>
      <c r="D4474" s="86"/>
      <c r="E4474" s="93">
        <v>1779992</v>
      </c>
      <c r="F4474" s="93"/>
      <c r="G4474" s="86" t="s">
        <v>679</v>
      </c>
      <c r="H4474" s="93">
        <v>1779991.9999999995</v>
      </c>
      <c r="I4474" s="93">
        <v>938633.06754731759</v>
      </c>
      <c r="J4474" s="93">
        <v>51119.876506589047</v>
      </c>
      <c r="K4474" s="93">
        <v>163045.15586634088</v>
      </c>
      <c r="L4474" s="93">
        <v>5270.6217114111632</v>
      </c>
      <c r="M4474" s="93">
        <v>468.88363483217051</v>
      </c>
      <c r="N4474" s="93">
        <v>168784.66121258424</v>
      </c>
      <c r="O4474" s="93">
        <v>121443.74725714738</v>
      </c>
      <c r="P4474" s="93">
        <v>21304.2085931984</v>
      </c>
      <c r="Q4474" s="93">
        <v>8470.8895058049402</v>
      </c>
      <c r="R4474" s="93">
        <v>407.61622048974874</v>
      </c>
      <c r="S4474" s="93">
        <v>151626.46157664046</v>
      </c>
      <c r="T4474" s="93">
        <v>4183.6509464415813</v>
      </c>
      <c r="U4474" s="93">
        <v>65093.186454593088</v>
      </c>
      <c r="V4474" s="93">
        <v>293065.19534166413</v>
      </c>
      <c r="W4474" s="93">
        <v>50629.873875024517</v>
      </c>
      <c r="X4474" s="93">
        <v>412971.90661772335</v>
      </c>
      <c r="Y4474" s="93">
        <v>37605.014514762006</v>
      </c>
      <c r="Z4474" s="93">
        <v>583.93952421384847</v>
      </c>
      <c r="AA4474" s="93">
        <v>38188.954038975855</v>
      </c>
      <c r="AB4474" s="93">
        <v>485.47810404420096</v>
      </c>
      <c r="AC4474" s="93">
        <v>16125.835568769793</v>
      </c>
      <c r="AD4474" s="93">
        <v>2055.7588273549964</v>
      </c>
    </row>
    <row r="4475" spans="3:30" x14ac:dyDescent="0.2">
      <c r="D4475" s="86"/>
      <c r="F4475" s="92"/>
    </row>
    <row r="4476" spans="3:30" hidden="1" outlineLevel="1" x14ac:dyDescent="0.2">
      <c r="D4476" s="86"/>
      <c r="E4476" s="93"/>
      <c r="F4476" s="93"/>
      <c r="G4476" s="86" t="s">
        <v>687</v>
      </c>
      <c r="H4476" s="101">
        <v>19465934.426867615</v>
      </c>
      <c r="I4476" s="101">
        <v>2761692.3612551475</v>
      </c>
      <c r="J4476" s="101">
        <v>1232973.7703964224</v>
      </c>
      <c r="K4476" s="101">
        <v>3576680.5485711298</v>
      </c>
      <c r="L4476" s="101">
        <v>98459.826464457205</v>
      </c>
      <c r="M4476" s="101">
        <v>13627.984822592047</v>
      </c>
      <c r="N4476" s="101">
        <v>3688768.3598581776</v>
      </c>
      <c r="O4476" s="101">
        <v>2707913.7157245954</v>
      </c>
      <c r="P4476" s="101">
        <v>556782.15430590429</v>
      </c>
      <c r="Q4476" s="101">
        <v>212361.26795328944</v>
      </c>
      <c r="R4476" s="101">
        <v>8637.9019772028696</v>
      </c>
      <c r="S4476" s="101">
        <v>3485695.0399609907</v>
      </c>
      <c r="T4476" s="101">
        <v>41636.945262504596</v>
      </c>
      <c r="U4476" s="101">
        <v>1064293.3804369967</v>
      </c>
      <c r="V4476" s="101">
        <v>5911443.860471</v>
      </c>
      <c r="W4476" s="101">
        <v>614912.27447967092</v>
      </c>
      <c r="X4476" s="101">
        <v>7632286.4606501805</v>
      </c>
      <c r="Y4476" s="101">
        <v>641642.94612952764</v>
      </c>
      <c r="Z4476" s="101">
        <v>7914.6303882982847</v>
      </c>
      <c r="AA4476" s="101">
        <v>649557.57651782606</v>
      </c>
      <c r="AB4476" s="101">
        <v>14960.858228896264</v>
      </c>
      <c r="AC4476" s="101">
        <v>0</v>
      </c>
      <c r="AD4476" s="101">
        <v>0</v>
      </c>
    </row>
    <row r="4477" spans="3:30" hidden="1" outlineLevel="1" x14ac:dyDescent="0.2">
      <c r="D4477" s="86"/>
      <c r="E4477" s="93"/>
      <c r="F4477" s="93"/>
      <c r="G4477" s="86" t="s">
        <v>686</v>
      </c>
      <c r="H4477" s="101">
        <v>8619922.7048502788</v>
      </c>
      <c r="I4477" s="101">
        <v>1116115.2485551187</v>
      </c>
      <c r="J4477" s="101">
        <v>555357.31601132231</v>
      </c>
      <c r="K4477" s="101">
        <v>1608948.1606075203</v>
      </c>
      <c r="L4477" s="101">
        <v>43871.50479585756</v>
      </c>
      <c r="M4477" s="101">
        <v>14217.086480687607</v>
      </c>
      <c r="N4477" s="101">
        <v>1667036.7518840651</v>
      </c>
      <c r="O4477" s="101">
        <v>1219077.6161517983</v>
      </c>
      <c r="P4477" s="101">
        <v>249835.05794997961</v>
      </c>
      <c r="Q4477" s="101">
        <v>94533.15247983094</v>
      </c>
      <c r="R4477" s="101">
        <v>3885.011398564081</v>
      </c>
      <c r="S4477" s="101">
        <v>1567330.8379801731</v>
      </c>
      <c r="T4477" s="101">
        <v>18394.257006471384</v>
      </c>
      <c r="U4477" s="101">
        <v>476114.26583498996</v>
      </c>
      <c r="V4477" s="101">
        <v>2650214.5543016596</v>
      </c>
      <c r="W4477" s="101">
        <v>271006.56072385283</v>
      </c>
      <c r="X4477" s="101">
        <v>3415729.6378669739</v>
      </c>
      <c r="Y4477" s="101">
        <v>288046.45662731427</v>
      </c>
      <c r="Z4477" s="101">
        <v>3526.3299918848697</v>
      </c>
      <c r="AA4477" s="101">
        <v>291572.78661919909</v>
      </c>
      <c r="AB4477" s="101">
        <v>6780.1259334277347</v>
      </c>
      <c r="AC4477" s="101">
        <v>0</v>
      </c>
      <c r="AD4477" s="101">
        <v>0</v>
      </c>
    </row>
    <row r="4478" spans="3:30" hidden="1" outlineLevel="1" x14ac:dyDescent="0.2">
      <c r="D4478" s="86"/>
      <c r="E4478" s="93"/>
      <c r="F4478" s="93"/>
      <c r="G4478" s="86" t="s">
        <v>685</v>
      </c>
      <c r="H4478" s="101">
        <v>1864127.7548524151</v>
      </c>
      <c r="I4478" s="101">
        <v>232378.0555071946</v>
      </c>
      <c r="J4478" s="101">
        <v>112375.07938651607</v>
      </c>
      <c r="K4478" s="101">
        <v>323621.60224152461</v>
      </c>
      <c r="L4478" s="101">
        <v>8632.0456709920818</v>
      </c>
      <c r="M4478" s="101">
        <v>4492.4883582426246</v>
      </c>
      <c r="N4478" s="101">
        <v>336746.13627075922</v>
      </c>
      <c r="O4478" s="101">
        <v>243804.30044281873</v>
      </c>
      <c r="P4478" s="101">
        <v>49772.088199397229</v>
      </c>
      <c r="Q4478" s="101">
        <v>24749.36771460731</v>
      </c>
      <c r="R4478" s="101">
        <v>0</v>
      </c>
      <c r="S4478" s="101">
        <v>318325.75635682326</v>
      </c>
      <c r="T4478" s="101">
        <v>3682.2962103473733</v>
      </c>
      <c r="U4478" s="101">
        <v>95248.78797425692</v>
      </c>
      <c r="V4478" s="101">
        <v>699159.71267461951</v>
      </c>
      <c r="W4478" s="101">
        <v>0</v>
      </c>
      <c r="X4478" s="101">
        <v>798090.79685922374</v>
      </c>
      <c r="Y4478" s="101">
        <v>56499.302796647702</v>
      </c>
      <c r="Z4478" s="101">
        <v>688.62036837959454</v>
      </c>
      <c r="AA4478" s="101">
        <v>57187.923165027278</v>
      </c>
      <c r="AB4478" s="101">
        <v>1368.1647537843567</v>
      </c>
      <c r="AC4478" s="101">
        <v>6244.4055250997271</v>
      </c>
      <c r="AD4478" s="101">
        <v>1411.437027984842</v>
      </c>
    </row>
    <row r="4479" spans="3:30" hidden="1" outlineLevel="1" x14ac:dyDescent="0.2">
      <c r="D4479" s="86"/>
      <c r="E4479" s="93"/>
      <c r="F4479" s="93"/>
      <c r="G4479" s="86" t="s">
        <v>684</v>
      </c>
      <c r="H4479" s="101">
        <v>7865877.2038618745</v>
      </c>
      <c r="I4479" s="101">
        <v>1624752.7654224331</v>
      </c>
      <c r="J4479" s="101">
        <v>781799.31477799872</v>
      </c>
      <c r="K4479" s="101">
        <v>2241832.8313331534</v>
      </c>
      <c r="L4479" s="101">
        <v>60235.2952143808</v>
      </c>
      <c r="M4479" s="101">
        <v>0</v>
      </c>
      <c r="N4479" s="101">
        <v>2302068.126547535</v>
      </c>
      <c r="O4479" s="101">
        <v>1674755.4598190465</v>
      </c>
      <c r="P4479" s="101">
        <v>344028.74213867285</v>
      </c>
      <c r="Q4479" s="101">
        <v>0</v>
      </c>
      <c r="R4479" s="101">
        <v>0</v>
      </c>
      <c r="S4479" s="101">
        <v>2018784.2019577194</v>
      </c>
      <c r="T4479" s="101">
        <v>25693.545181291731</v>
      </c>
      <c r="U4479" s="101">
        <v>656845.61507629219</v>
      </c>
      <c r="V4479" s="101">
        <v>0</v>
      </c>
      <c r="W4479" s="101">
        <v>0</v>
      </c>
      <c r="X4479" s="101">
        <v>682539.16025758337</v>
      </c>
      <c r="Y4479" s="101">
        <v>387913.362018115</v>
      </c>
      <c r="Z4479" s="101">
        <v>4725.6830848059344</v>
      </c>
      <c r="AA4479" s="101">
        <v>392639.04510292108</v>
      </c>
      <c r="AB4479" s="101">
        <v>9521.2732570696553</v>
      </c>
      <c r="AC4479" s="101">
        <v>43875.05311258883</v>
      </c>
      <c r="AD4479" s="101">
        <v>9898.2634260452924</v>
      </c>
    </row>
    <row r="4480" spans="3:30" hidden="1" outlineLevel="1" x14ac:dyDescent="0.2">
      <c r="D4480" s="86"/>
      <c r="E4480" s="93"/>
      <c r="F4480" s="93"/>
      <c r="G4480" s="86" t="s">
        <v>683</v>
      </c>
      <c r="H4480" s="101">
        <v>3554011.5690376027</v>
      </c>
      <c r="I4480" s="101">
        <v>924594.60806794802</v>
      </c>
      <c r="J4480" s="101">
        <v>454701.17506025237</v>
      </c>
      <c r="K4480" s="101">
        <v>1083725.3832096311</v>
      </c>
      <c r="L4480" s="101">
        <v>0</v>
      </c>
      <c r="M4480" s="101">
        <v>0</v>
      </c>
      <c r="N4480" s="101">
        <v>1083725.3832096311</v>
      </c>
      <c r="O4480" s="101">
        <v>688034.11047162232</v>
      </c>
      <c r="P4480" s="101">
        <v>0</v>
      </c>
      <c r="Q4480" s="101">
        <v>0</v>
      </c>
      <c r="R4480" s="101">
        <v>0</v>
      </c>
      <c r="S4480" s="101">
        <v>688034.11047162232</v>
      </c>
      <c r="T4480" s="101">
        <v>8008.328247307064</v>
      </c>
      <c r="U4480" s="101">
        <v>0</v>
      </c>
      <c r="V4480" s="101">
        <v>0</v>
      </c>
      <c r="W4480" s="101">
        <v>0</v>
      </c>
      <c r="X4480" s="101">
        <v>8008.328247307064</v>
      </c>
      <c r="Y4480" s="101">
        <v>194973.08945213159</v>
      </c>
      <c r="Z4480" s="101">
        <v>0</v>
      </c>
      <c r="AA4480" s="101">
        <v>194973.08945213159</v>
      </c>
      <c r="AB4480" s="101">
        <v>3673.7675570770725</v>
      </c>
      <c r="AC4480" s="101">
        <v>167736.42710913389</v>
      </c>
      <c r="AD4480" s="101">
        <v>28564.679862502428</v>
      </c>
    </row>
    <row r="4481" spans="1:30" hidden="1" outlineLevel="1" x14ac:dyDescent="0.2">
      <c r="D4481" s="86"/>
      <c r="E4481" s="93"/>
      <c r="F4481" s="93"/>
      <c r="G4481" s="86" t="s">
        <v>682</v>
      </c>
      <c r="H4481" s="101">
        <v>1264836.7190704746</v>
      </c>
      <c r="I4481" s="101">
        <v>105807.65332324732</v>
      </c>
      <c r="J4481" s="101">
        <v>72723.016439607251</v>
      </c>
      <c r="K4481" s="101">
        <v>190215.12853475631</v>
      </c>
      <c r="L4481" s="101">
        <v>5104.1081135950226</v>
      </c>
      <c r="M4481" s="101">
        <v>-2809.4595151433023</v>
      </c>
      <c r="N4481" s="101">
        <v>192509.77713320238</v>
      </c>
      <c r="O4481" s="101">
        <v>173626.18545437109</v>
      </c>
      <c r="P4481" s="101">
        <v>37041.779770663597</v>
      </c>
      <c r="Q4481" s="101">
        <v>14220.150290670972</v>
      </c>
      <c r="R4481" s="101">
        <v>556.77622119260388</v>
      </c>
      <c r="S4481" s="101">
        <v>225444.89173689741</v>
      </c>
      <c r="T4481" s="101">
        <v>2771.7752461171813</v>
      </c>
      <c r="U4481" s="101">
        <v>76892.311931723743</v>
      </c>
      <c r="V4481" s="101">
        <v>460835.80135089776</v>
      </c>
      <c r="W4481" s="101">
        <v>47899.316605445943</v>
      </c>
      <c r="X4481" s="101">
        <v>588399.20513420133</v>
      </c>
      <c r="Y4481" s="101">
        <v>35227.760155171061</v>
      </c>
      <c r="Z4481" s="101">
        <v>417.72439675256896</v>
      </c>
      <c r="AA4481" s="101">
        <v>35645.484551924041</v>
      </c>
      <c r="AB4481" s="101">
        <v>1169.5665836669284</v>
      </c>
      <c r="AC4481" s="101">
        <v>36250.857285759826</v>
      </c>
      <c r="AD4481" s="101">
        <v>6886.2668820275812</v>
      </c>
    </row>
    <row r="4482" spans="1:30" hidden="1" outlineLevel="1" x14ac:dyDescent="0.2">
      <c r="D4482" s="86"/>
      <c r="E4482" s="93"/>
      <c r="F4482" s="93"/>
      <c r="G4482" s="86" t="s">
        <v>681</v>
      </c>
      <c r="H4482" s="101">
        <v>4331837.2674302505</v>
      </c>
      <c r="I4482" s="101">
        <v>283320.97991875245</v>
      </c>
      <c r="J4482" s="101">
        <v>749734.7713591865</v>
      </c>
      <c r="K4482" s="101">
        <v>168150.63368213217</v>
      </c>
      <c r="L4482" s="101">
        <v>46881.305582800225</v>
      </c>
      <c r="M4482" s="101">
        <v>19275.928697408519</v>
      </c>
      <c r="N4482" s="101">
        <v>234307.86796234082</v>
      </c>
      <c r="O4482" s="101">
        <v>47343.243332702827</v>
      </c>
      <c r="P4482" s="101">
        <v>15444.197554507149</v>
      </c>
      <c r="Q4482" s="101">
        <v>28117.037479688108</v>
      </c>
      <c r="R4482" s="101">
        <v>4488.5862177320987</v>
      </c>
      <c r="S4482" s="101">
        <v>95393.064584630178</v>
      </c>
      <c r="T4482" s="101">
        <v>140.28058178024762</v>
      </c>
      <c r="U4482" s="101">
        <v>5669.3461344436264</v>
      </c>
      <c r="V4482" s="101">
        <v>32103.523066993002</v>
      </c>
      <c r="W4482" s="101">
        <v>3252.0939720465003</v>
      </c>
      <c r="X4482" s="101">
        <v>41165.243755263378</v>
      </c>
      <c r="Y4482" s="101">
        <v>10066.514034442873</v>
      </c>
      <c r="Z4482" s="101">
        <v>133.15562121947744</v>
      </c>
      <c r="AA4482" s="101">
        <v>10199.669655662354</v>
      </c>
      <c r="AB4482" s="101">
        <v>344.50041897432425</v>
      </c>
      <c r="AC4482" s="101">
        <v>2582016.0200725216</v>
      </c>
      <c r="AD4482" s="101">
        <v>335355.14970292296</v>
      </c>
    </row>
    <row r="4483" spans="1:30" ht="15" collapsed="1" x14ac:dyDescent="0.25">
      <c r="A4483" s="109" t="s">
        <v>205</v>
      </c>
      <c r="D4483" s="86"/>
      <c r="E4483" s="101">
        <v>46966547.645970538</v>
      </c>
      <c r="F4483" s="93"/>
      <c r="G4483" s="86" t="s">
        <v>679</v>
      </c>
      <c r="H4483" s="101">
        <v>46966547.645970508</v>
      </c>
      <c r="I4483" s="101">
        <v>7048661.6720498456</v>
      </c>
      <c r="J4483" s="101">
        <v>3959664.4434313024</v>
      </c>
      <c r="K4483" s="101">
        <v>9193174.2881798465</v>
      </c>
      <c r="L4483" s="101">
        <v>263184.08584208286</v>
      </c>
      <c r="M4483" s="101">
        <v>48804.028843787433</v>
      </c>
      <c r="N4483" s="101">
        <v>9505162.4028657172</v>
      </c>
      <c r="O4483" s="101">
        <v>6754554.6313969623</v>
      </c>
      <c r="P4483" s="101">
        <v>1252904.0199191251</v>
      </c>
      <c r="Q4483" s="101">
        <v>373980.97591808607</v>
      </c>
      <c r="R4483" s="101">
        <v>17568.275814691624</v>
      </c>
      <c r="S4483" s="101">
        <v>8399007.9030488599</v>
      </c>
      <c r="T4483" s="101">
        <v>100327.42773581971</v>
      </c>
      <c r="U4483" s="101">
        <v>2375063.7073887009</v>
      </c>
      <c r="V4483" s="101">
        <v>9753757.4518651906</v>
      </c>
      <c r="W4483" s="101">
        <v>937070.24578101654</v>
      </c>
      <c r="X4483" s="101">
        <v>13166218.832770731</v>
      </c>
      <c r="Y4483" s="101">
        <v>1614369.4312133486</v>
      </c>
      <c r="Z4483" s="101">
        <v>17406.143851340774</v>
      </c>
      <c r="AA4483" s="101">
        <v>1631775.5750646919</v>
      </c>
      <c r="AB4483" s="101">
        <v>37818.256732896363</v>
      </c>
      <c r="AC4483" s="101">
        <v>2836122.7631051023</v>
      </c>
      <c r="AD4483" s="101">
        <v>382115.7969014828</v>
      </c>
    </row>
    <row r="4484" spans="1:30" x14ac:dyDescent="0.2">
      <c r="D4484" s="86"/>
      <c r="E4484" s="86"/>
      <c r="F4484" s="101"/>
      <c r="G4484" s="86"/>
      <c r="H4484" s="92"/>
      <c r="I4484" s="99"/>
      <c r="J4484" s="99"/>
      <c r="K4484" s="99"/>
      <c r="L4484" s="99"/>
      <c r="M4484" s="99"/>
      <c r="N4484" s="99"/>
      <c r="O4484" s="99"/>
      <c r="P4484" s="99"/>
      <c r="Q4484" s="99"/>
      <c r="R4484" s="99"/>
      <c r="S4484" s="99"/>
      <c r="T4484" s="99"/>
      <c r="U4484" s="99"/>
      <c r="V4484" s="99"/>
      <c r="W4484" s="99"/>
      <c r="X4484" s="99"/>
      <c r="Y4484" s="99"/>
      <c r="Z4484" s="99"/>
      <c r="AA4484" s="99"/>
      <c r="AB4484" s="99"/>
      <c r="AC4484" s="99"/>
      <c r="AD4484" s="99"/>
    </row>
    <row r="4485" spans="1:30" x14ac:dyDescent="0.2">
      <c r="B4485" s="2" t="s">
        <v>204</v>
      </c>
      <c r="D4485" s="86"/>
      <c r="H4485" s="97">
        <v>3.9306219568926382E-2</v>
      </c>
      <c r="I4485" s="97">
        <v>1.0802772349791798E-2</v>
      </c>
      <c r="J4485" s="97">
        <v>0.10555057493146244</v>
      </c>
      <c r="K4485" s="97">
        <v>8.2386382557128962E-2</v>
      </c>
      <c r="L4485" s="97">
        <v>7.6409535723507269E-2</v>
      </c>
      <c r="M4485" s="97">
        <v>-0.83214522431285309</v>
      </c>
      <c r="N4485" s="97">
        <v>8.2673838044559883E-2</v>
      </c>
      <c r="O4485" s="97">
        <v>8.1435733086396705E-2</v>
      </c>
      <c r="P4485" s="97">
        <v>9.2476824181134801E-2</v>
      </c>
      <c r="Q4485" s="97">
        <v>8.1077714960489142E-2</v>
      </c>
      <c r="R4485" s="97">
        <v>6.7810214986113268E-2</v>
      </c>
      <c r="S4485" s="97">
        <v>8.2860375192857716E-2</v>
      </c>
      <c r="T4485" s="97">
        <v>3.4962012951856511E-2</v>
      </c>
      <c r="U4485" s="97">
        <v>5.5718270985232313E-2</v>
      </c>
      <c r="V4485" s="97">
        <v>5.834627653056907E-2</v>
      </c>
      <c r="W4485" s="97">
        <v>3.3654998321172337E-2</v>
      </c>
      <c r="X4485" s="97">
        <v>5.4743027955461709E-2</v>
      </c>
      <c r="Y4485" s="97">
        <v>6.1982187267883855E-2</v>
      </c>
      <c r="Z4485" s="97">
        <v>4.5447504291122695E-2</v>
      </c>
      <c r="AA4485" s="97">
        <v>6.1742572987565823E-2</v>
      </c>
      <c r="AB4485" s="97">
        <v>0.11192640301019108</v>
      </c>
      <c r="AC4485" s="97">
        <v>0.15054300389142383</v>
      </c>
      <c r="AD4485" s="97">
        <v>0.15679036709647526</v>
      </c>
    </row>
    <row r="4486" spans="1:30" s="107" customFormat="1" ht="13.5" thickBot="1" x14ac:dyDescent="0.25">
      <c r="I4486" s="108"/>
      <c r="J4486" s="108"/>
      <c r="K4486" s="108"/>
      <c r="L4486" s="108"/>
      <c r="M4486" s="108"/>
      <c r="N4486" s="108"/>
      <c r="O4486" s="108"/>
      <c r="P4486" s="108"/>
      <c r="Q4486" s="108"/>
      <c r="R4486" s="108"/>
      <c r="S4486" s="108"/>
      <c r="T4486" s="108"/>
      <c r="U4486" s="108"/>
      <c r="V4486" s="108"/>
      <c r="W4486" s="108"/>
      <c r="X4486" s="108"/>
      <c r="Y4486" s="108"/>
      <c r="Z4486" s="108"/>
      <c r="AA4486" s="108"/>
      <c r="AB4486" s="108"/>
      <c r="AC4486" s="108"/>
      <c r="AD4486" s="108"/>
    </row>
    <row r="4487" spans="1:30" ht="20.25" customHeight="1" thickTop="1" x14ac:dyDescent="0.2">
      <c r="A4487" s="106" t="s">
        <v>203</v>
      </c>
      <c r="D4487" s="86"/>
      <c r="E4487" s="91"/>
      <c r="F4487" s="91"/>
      <c r="G4487" s="91"/>
      <c r="I4487" s="105"/>
      <c r="J4487" s="105"/>
      <c r="K4487" s="105"/>
      <c r="L4487" s="105"/>
      <c r="M4487" s="105"/>
      <c r="N4487" s="105"/>
      <c r="O4487" s="105"/>
      <c r="P4487" s="105"/>
      <c r="Q4487" s="105"/>
      <c r="R4487" s="105"/>
      <c r="S4487" s="105"/>
      <c r="T4487" s="105"/>
      <c r="U4487" s="105"/>
      <c r="V4487" s="105"/>
      <c r="W4487" s="105"/>
      <c r="X4487" s="105"/>
      <c r="Y4487" s="105"/>
      <c r="Z4487" s="105"/>
      <c r="AA4487" s="105"/>
      <c r="AB4487" s="105"/>
      <c r="AC4487" s="105"/>
      <c r="AD4487" s="105"/>
    </row>
    <row r="4488" spans="1:30" hidden="1" outlineLevel="1" x14ac:dyDescent="0.2">
      <c r="D4488" s="86"/>
      <c r="F4488" s="91" t="s">
        <v>201</v>
      </c>
      <c r="G4488" s="86" t="s">
        <v>687</v>
      </c>
      <c r="H4488" s="92">
        <v>12848662.999999996</v>
      </c>
      <c r="I4488" s="99">
        <v>6329032.8439129265</v>
      </c>
      <c r="J4488" s="99">
        <v>312866.70852654189</v>
      </c>
      <c r="K4488" s="99">
        <v>1146012.8226959712</v>
      </c>
      <c r="L4488" s="99">
        <v>36072.414857134907</v>
      </c>
      <c r="M4488" s="99">
        <v>3382.7556396204582</v>
      </c>
      <c r="N4488" s="99">
        <v>1185467.9931927265</v>
      </c>
      <c r="O4488" s="99">
        <v>871148.01987803669</v>
      </c>
      <c r="P4488" s="99">
        <v>162320.2560845284</v>
      </c>
      <c r="Q4488" s="99">
        <v>73349.50132135216</v>
      </c>
      <c r="R4488" s="99">
        <v>3298.4450836903147</v>
      </c>
      <c r="S4488" s="99">
        <v>1110116.2223676075</v>
      </c>
      <c r="T4488" s="99">
        <v>30431.431639536237</v>
      </c>
      <c r="U4488" s="99">
        <v>498005.19381760445</v>
      </c>
      <c r="V4488" s="99">
        <v>2631971.442497157</v>
      </c>
      <c r="W4488" s="99">
        <v>475290.41952564771</v>
      </c>
      <c r="X4488" s="99">
        <v>3635698.4874799452</v>
      </c>
      <c r="Y4488" s="99">
        <v>267528.17456641438</v>
      </c>
      <c r="Z4488" s="99">
        <v>4480.9946625102357</v>
      </c>
      <c r="AA4488" s="99">
        <v>272009.16922892461</v>
      </c>
      <c r="AB4488" s="99">
        <v>3471.5752913242618</v>
      </c>
      <c r="AC4488" s="99">
        <v>0</v>
      </c>
      <c r="AD4488" s="99">
        <v>0</v>
      </c>
    </row>
    <row r="4489" spans="1:30" hidden="1" outlineLevel="1" x14ac:dyDescent="0.2">
      <c r="D4489" s="86"/>
      <c r="F4489" s="91" t="s">
        <v>201</v>
      </c>
      <c r="G4489" s="86" t="s">
        <v>686</v>
      </c>
      <c r="H4489" s="92">
        <v>0</v>
      </c>
      <c r="I4489" s="99">
        <v>0</v>
      </c>
      <c r="J4489" s="99">
        <v>0</v>
      </c>
      <c r="K4489" s="99">
        <v>0</v>
      </c>
      <c r="L4489" s="99">
        <v>0</v>
      </c>
      <c r="M4489" s="99">
        <v>0</v>
      </c>
      <c r="N4489" s="99">
        <v>0</v>
      </c>
      <c r="O4489" s="99">
        <v>0</v>
      </c>
      <c r="P4489" s="99">
        <v>0</v>
      </c>
      <c r="Q4489" s="99">
        <v>0</v>
      </c>
      <c r="R4489" s="99">
        <v>0</v>
      </c>
      <c r="S4489" s="99">
        <v>0</v>
      </c>
      <c r="T4489" s="99">
        <v>0</v>
      </c>
      <c r="U4489" s="99">
        <v>0</v>
      </c>
      <c r="V4489" s="99">
        <v>0</v>
      </c>
      <c r="W4489" s="99">
        <v>0</v>
      </c>
      <c r="X4489" s="99">
        <v>0</v>
      </c>
      <c r="Y4489" s="99">
        <v>0</v>
      </c>
      <c r="Z4489" s="99">
        <v>0</v>
      </c>
      <c r="AA4489" s="99">
        <v>0</v>
      </c>
      <c r="AB4489" s="99">
        <v>0</v>
      </c>
      <c r="AC4489" s="99">
        <v>0</v>
      </c>
      <c r="AD4489" s="99">
        <v>0</v>
      </c>
    </row>
    <row r="4490" spans="1:30" hidden="1" outlineLevel="1" x14ac:dyDescent="0.2">
      <c r="D4490" s="86"/>
      <c r="F4490" s="91" t="s">
        <v>201</v>
      </c>
      <c r="G4490" s="86" t="s">
        <v>685</v>
      </c>
      <c r="H4490" s="92">
        <v>0</v>
      </c>
      <c r="I4490" s="99">
        <v>0</v>
      </c>
      <c r="J4490" s="99">
        <v>0</v>
      </c>
      <c r="K4490" s="99">
        <v>0</v>
      </c>
      <c r="L4490" s="99">
        <v>0</v>
      </c>
      <c r="M4490" s="99">
        <v>0</v>
      </c>
      <c r="N4490" s="99">
        <v>0</v>
      </c>
      <c r="O4490" s="99">
        <v>0</v>
      </c>
      <c r="P4490" s="99">
        <v>0</v>
      </c>
      <c r="Q4490" s="99">
        <v>0</v>
      </c>
      <c r="R4490" s="99">
        <v>0</v>
      </c>
      <c r="S4490" s="99">
        <v>0</v>
      </c>
      <c r="T4490" s="99">
        <v>0</v>
      </c>
      <c r="U4490" s="99">
        <v>0</v>
      </c>
      <c r="V4490" s="99">
        <v>0</v>
      </c>
      <c r="W4490" s="99">
        <v>0</v>
      </c>
      <c r="X4490" s="99">
        <v>0</v>
      </c>
      <c r="Y4490" s="99">
        <v>0</v>
      </c>
      <c r="Z4490" s="99">
        <v>0</v>
      </c>
      <c r="AA4490" s="99">
        <v>0</v>
      </c>
      <c r="AB4490" s="99">
        <v>0</v>
      </c>
      <c r="AC4490" s="99">
        <v>0</v>
      </c>
      <c r="AD4490" s="99">
        <v>0</v>
      </c>
    </row>
    <row r="4491" spans="1:30" hidden="1" outlineLevel="1" x14ac:dyDescent="0.2">
      <c r="D4491" s="86"/>
      <c r="F4491" s="91" t="s">
        <v>201</v>
      </c>
      <c r="G4491" s="86" t="s">
        <v>684</v>
      </c>
      <c r="H4491" s="92">
        <v>0</v>
      </c>
      <c r="I4491" s="99">
        <v>0</v>
      </c>
      <c r="J4491" s="99">
        <v>0</v>
      </c>
      <c r="K4491" s="99">
        <v>0</v>
      </c>
      <c r="L4491" s="99">
        <v>0</v>
      </c>
      <c r="M4491" s="99">
        <v>0</v>
      </c>
      <c r="N4491" s="99">
        <v>0</v>
      </c>
      <c r="O4491" s="99">
        <v>0</v>
      </c>
      <c r="P4491" s="99">
        <v>0</v>
      </c>
      <c r="Q4491" s="99">
        <v>0</v>
      </c>
      <c r="R4491" s="99">
        <v>0</v>
      </c>
      <c r="S4491" s="99">
        <v>0</v>
      </c>
      <c r="T4491" s="99">
        <v>0</v>
      </c>
      <c r="U4491" s="99">
        <v>0</v>
      </c>
      <c r="V4491" s="99">
        <v>0</v>
      </c>
      <c r="W4491" s="99">
        <v>0</v>
      </c>
      <c r="X4491" s="99">
        <v>0</v>
      </c>
      <c r="Y4491" s="99">
        <v>0</v>
      </c>
      <c r="Z4491" s="99">
        <v>0</v>
      </c>
      <c r="AA4491" s="99">
        <v>0</v>
      </c>
      <c r="AB4491" s="99">
        <v>0</v>
      </c>
      <c r="AC4491" s="99">
        <v>0</v>
      </c>
      <c r="AD4491" s="99">
        <v>0</v>
      </c>
    </row>
    <row r="4492" spans="1:30" hidden="1" outlineLevel="1" x14ac:dyDescent="0.2">
      <c r="D4492" s="86"/>
      <c r="F4492" s="91" t="s">
        <v>201</v>
      </c>
      <c r="G4492" s="86" t="s">
        <v>683</v>
      </c>
      <c r="H4492" s="92">
        <v>0</v>
      </c>
      <c r="I4492" s="99">
        <v>0</v>
      </c>
      <c r="J4492" s="99">
        <v>0</v>
      </c>
      <c r="K4492" s="99">
        <v>0</v>
      </c>
      <c r="L4492" s="99">
        <v>0</v>
      </c>
      <c r="M4492" s="99">
        <v>0</v>
      </c>
      <c r="N4492" s="99">
        <v>0</v>
      </c>
      <c r="O4492" s="99">
        <v>0</v>
      </c>
      <c r="P4492" s="99">
        <v>0</v>
      </c>
      <c r="Q4492" s="99">
        <v>0</v>
      </c>
      <c r="R4492" s="99">
        <v>0</v>
      </c>
      <c r="S4492" s="99">
        <v>0</v>
      </c>
      <c r="T4492" s="99">
        <v>0</v>
      </c>
      <c r="U4492" s="99">
        <v>0</v>
      </c>
      <c r="V4492" s="99">
        <v>0</v>
      </c>
      <c r="W4492" s="99">
        <v>0</v>
      </c>
      <c r="X4492" s="99">
        <v>0</v>
      </c>
      <c r="Y4492" s="99">
        <v>0</v>
      </c>
      <c r="Z4492" s="99">
        <v>0</v>
      </c>
      <c r="AA4492" s="99">
        <v>0</v>
      </c>
      <c r="AB4492" s="99">
        <v>0</v>
      </c>
      <c r="AC4492" s="99">
        <v>0</v>
      </c>
      <c r="AD4492" s="99">
        <v>0</v>
      </c>
    </row>
    <row r="4493" spans="1:30" hidden="1" outlineLevel="1" x14ac:dyDescent="0.2">
      <c r="D4493" s="86"/>
      <c r="F4493" s="91" t="s">
        <v>201</v>
      </c>
      <c r="G4493" s="86" t="s">
        <v>682</v>
      </c>
      <c r="H4493" s="92">
        <v>0</v>
      </c>
      <c r="I4493" s="99">
        <v>0</v>
      </c>
      <c r="J4493" s="99">
        <v>0</v>
      </c>
      <c r="K4493" s="99">
        <v>0</v>
      </c>
      <c r="L4493" s="99">
        <v>0</v>
      </c>
      <c r="M4493" s="99">
        <v>0</v>
      </c>
      <c r="N4493" s="99">
        <v>0</v>
      </c>
      <c r="O4493" s="99">
        <v>0</v>
      </c>
      <c r="P4493" s="99">
        <v>0</v>
      </c>
      <c r="Q4493" s="99">
        <v>0</v>
      </c>
      <c r="R4493" s="99">
        <v>0</v>
      </c>
      <c r="S4493" s="99">
        <v>0</v>
      </c>
      <c r="T4493" s="99">
        <v>0</v>
      </c>
      <c r="U4493" s="99">
        <v>0</v>
      </c>
      <c r="V4493" s="99">
        <v>0</v>
      </c>
      <c r="W4493" s="99">
        <v>0</v>
      </c>
      <c r="X4493" s="99">
        <v>0</v>
      </c>
      <c r="Y4493" s="99">
        <v>0</v>
      </c>
      <c r="Z4493" s="99">
        <v>0</v>
      </c>
      <c r="AA4493" s="99">
        <v>0</v>
      </c>
      <c r="AB4493" s="99">
        <v>0</v>
      </c>
      <c r="AC4493" s="99">
        <v>0</v>
      </c>
      <c r="AD4493" s="99">
        <v>0</v>
      </c>
    </row>
    <row r="4494" spans="1:30" hidden="1" outlineLevel="1" x14ac:dyDescent="0.2">
      <c r="D4494" s="86"/>
      <c r="F4494" s="91" t="s">
        <v>201</v>
      </c>
      <c r="G4494" s="86" t="s">
        <v>681</v>
      </c>
      <c r="H4494" s="92">
        <v>0</v>
      </c>
      <c r="I4494" s="99">
        <v>0</v>
      </c>
      <c r="J4494" s="99">
        <v>0</v>
      </c>
      <c r="K4494" s="99">
        <v>0</v>
      </c>
      <c r="L4494" s="99">
        <v>0</v>
      </c>
      <c r="M4494" s="99">
        <v>0</v>
      </c>
      <c r="N4494" s="99">
        <v>0</v>
      </c>
      <c r="O4494" s="99">
        <v>0</v>
      </c>
      <c r="P4494" s="99">
        <v>0</v>
      </c>
      <c r="Q4494" s="99">
        <v>0</v>
      </c>
      <c r="R4494" s="99">
        <v>0</v>
      </c>
      <c r="S4494" s="99">
        <v>0</v>
      </c>
      <c r="T4494" s="99">
        <v>0</v>
      </c>
      <c r="U4494" s="99">
        <v>0</v>
      </c>
      <c r="V4494" s="99">
        <v>0</v>
      </c>
      <c r="W4494" s="99">
        <v>0</v>
      </c>
      <c r="X4494" s="99">
        <v>0</v>
      </c>
      <c r="Y4494" s="99">
        <v>0</v>
      </c>
      <c r="Z4494" s="99">
        <v>0</v>
      </c>
      <c r="AA4494" s="99">
        <v>0</v>
      </c>
      <c r="AB4494" s="99">
        <v>0</v>
      </c>
      <c r="AC4494" s="99">
        <v>0</v>
      </c>
      <c r="AD4494" s="99">
        <v>0</v>
      </c>
    </row>
    <row r="4495" spans="1:30" collapsed="1" x14ac:dyDescent="0.2">
      <c r="D4495" s="86" t="s">
        <v>202</v>
      </c>
      <c r="E4495" s="104">
        <v>12848663</v>
      </c>
      <c r="F4495" s="102" t="s">
        <v>201</v>
      </c>
      <c r="G4495" s="86" t="s">
        <v>679</v>
      </c>
      <c r="H4495" s="92">
        <v>12848662.999999996</v>
      </c>
      <c r="I4495" s="99">
        <v>6329032.8439129265</v>
      </c>
      <c r="J4495" s="99">
        <v>312866.70852654189</v>
      </c>
      <c r="K4495" s="99">
        <v>1146012.8226959712</v>
      </c>
      <c r="L4495" s="99">
        <v>36072.414857134907</v>
      </c>
      <c r="M4495" s="99">
        <v>3382.7556396204582</v>
      </c>
      <c r="N4495" s="99">
        <v>1185467.9931927265</v>
      </c>
      <c r="O4495" s="99">
        <v>871148.01987803669</v>
      </c>
      <c r="P4495" s="99">
        <v>162320.2560845284</v>
      </c>
      <c r="Q4495" s="99">
        <v>73349.50132135216</v>
      </c>
      <c r="R4495" s="99">
        <v>3298.4450836903147</v>
      </c>
      <c r="S4495" s="99">
        <v>1110116.2223676075</v>
      </c>
      <c r="T4495" s="99">
        <v>30431.431639536237</v>
      </c>
      <c r="U4495" s="99">
        <v>498005.19381760445</v>
      </c>
      <c r="V4495" s="99">
        <v>2631971.442497157</v>
      </c>
      <c r="W4495" s="99">
        <v>475290.41952564771</v>
      </c>
      <c r="X4495" s="99">
        <v>3635698.4874799452</v>
      </c>
      <c r="Y4495" s="99">
        <v>267528.17456641438</v>
      </c>
      <c r="Z4495" s="99">
        <v>4480.9946625102357</v>
      </c>
      <c r="AA4495" s="99">
        <v>272009.16922892461</v>
      </c>
      <c r="AB4495" s="99">
        <v>3471.5752913242618</v>
      </c>
      <c r="AC4495" s="99">
        <v>0</v>
      </c>
      <c r="AD4495" s="99">
        <v>0</v>
      </c>
    </row>
    <row r="4496" spans="1:30" hidden="1" outlineLevel="1" x14ac:dyDescent="0.2">
      <c r="D4496" s="86"/>
      <c r="F4496" s="91" t="s">
        <v>199</v>
      </c>
      <c r="G4496" s="86" t="s">
        <v>687</v>
      </c>
      <c r="H4496" s="92">
        <v>0</v>
      </c>
      <c r="I4496" s="99">
        <v>0</v>
      </c>
      <c r="J4496" s="99">
        <v>0</v>
      </c>
      <c r="K4496" s="99">
        <v>0</v>
      </c>
      <c r="L4496" s="99">
        <v>0</v>
      </c>
      <c r="M4496" s="99">
        <v>0</v>
      </c>
      <c r="N4496" s="99">
        <v>0</v>
      </c>
      <c r="O4496" s="99">
        <v>0</v>
      </c>
      <c r="P4496" s="99">
        <v>0</v>
      </c>
      <c r="Q4496" s="99">
        <v>0</v>
      </c>
      <c r="R4496" s="99">
        <v>0</v>
      </c>
      <c r="S4496" s="99">
        <v>0</v>
      </c>
      <c r="T4496" s="99">
        <v>0</v>
      </c>
      <c r="U4496" s="99">
        <v>0</v>
      </c>
      <c r="V4496" s="99">
        <v>0</v>
      </c>
      <c r="W4496" s="99">
        <v>0</v>
      </c>
      <c r="X4496" s="99">
        <v>0</v>
      </c>
      <c r="Y4496" s="99">
        <v>0</v>
      </c>
      <c r="Z4496" s="99">
        <v>0</v>
      </c>
      <c r="AA4496" s="99">
        <v>0</v>
      </c>
      <c r="AB4496" s="99">
        <v>0</v>
      </c>
      <c r="AC4496" s="99">
        <v>0</v>
      </c>
      <c r="AD4496" s="99">
        <v>0</v>
      </c>
    </row>
    <row r="4497" spans="4:30" hidden="1" outlineLevel="1" x14ac:dyDescent="0.2">
      <c r="D4497" s="86"/>
      <c r="F4497" s="91" t="s">
        <v>199</v>
      </c>
      <c r="G4497" s="86" t="s">
        <v>686</v>
      </c>
      <c r="H4497" s="92">
        <v>0</v>
      </c>
      <c r="I4497" s="99">
        <v>0</v>
      </c>
      <c r="J4497" s="99">
        <v>0</v>
      </c>
      <c r="K4497" s="99">
        <v>0</v>
      </c>
      <c r="L4497" s="99">
        <v>0</v>
      </c>
      <c r="M4497" s="99">
        <v>0</v>
      </c>
      <c r="N4497" s="99">
        <v>0</v>
      </c>
      <c r="O4497" s="99">
        <v>0</v>
      </c>
      <c r="P4497" s="99">
        <v>0</v>
      </c>
      <c r="Q4497" s="99">
        <v>0</v>
      </c>
      <c r="R4497" s="99">
        <v>0</v>
      </c>
      <c r="S4497" s="99">
        <v>0</v>
      </c>
      <c r="T4497" s="99">
        <v>0</v>
      </c>
      <c r="U4497" s="99">
        <v>0</v>
      </c>
      <c r="V4497" s="99">
        <v>0</v>
      </c>
      <c r="W4497" s="99">
        <v>0</v>
      </c>
      <c r="X4497" s="99">
        <v>0</v>
      </c>
      <c r="Y4497" s="99">
        <v>0</v>
      </c>
      <c r="Z4497" s="99">
        <v>0</v>
      </c>
      <c r="AA4497" s="99">
        <v>0</v>
      </c>
      <c r="AB4497" s="99">
        <v>0</v>
      </c>
      <c r="AC4497" s="99">
        <v>0</v>
      </c>
      <c r="AD4497" s="99">
        <v>0</v>
      </c>
    </row>
    <row r="4498" spans="4:30" hidden="1" outlineLevel="1" x14ac:dyDescent="0.2">
      <c r="D4498" s="86"/>
      <c r="F4498" s="91" t="s">
        <v>199</v>
      </c>
      <c r="G4498" s="86" t="s">
        <v>685</v>
      </c>
      <c r="H4498" s="92">
        <v>0</v>
      </c>
      <c r="I4498" s="99">
        <v>0</v>
      </c>
      <c r="J4498" s="99">
        <v>0</v>
      </c>
      <c r="K4498" s="99">
        <v>0</v>
      </c>
      <c r="L4498" s="99">
        <v>0</v>
      </c>
      <c r="M4498" s="99">
        <v>0</v>
      </c>
      <c r="N4498" s="99">
        <v>0</v>
      </c>
      <c r="O4498" s="99">
        <v>0</v>
      </c>
      <c r="P4498" s="99">
        <v>0</v>
      </c>
      <c r="Q4498" s="99">
        <v>0</v>
      </c>
      <c r="R4498" s="99">
        <v>0</v>
      </c>
      <c r="S4498" s="99">
        <v>0</v>
      </c>
      <c r="T4498" s="99">
        <v>0</v>
      </c>
      <c r="U4498" s="99">
        <v>0</v>
      </c>
      <c r="V4498" s="99">
        <v>0</v>
      </c>
      <c r="W4498" s="99">
        <v>0</v>
      </c>
      <c r="X4498" s="99">
        <v>0</v>
      </c>
      <c r="Y4498" s="99">
        <v>0</v>
      </c>
      <c r="Z4498" s="99">
        <v>0</v>
      </c>
      <c r="AA4498" s="99">
        <v>0</v>
      </c>
      <c r="AB4498" s="99">
        <v>0</v>
      </c>
      <c r="AC4498" s="99">
        <v>0</v>
      </c>
      <c r="AD4498" s="99">
        <v>0</v>
      </c>
    </row>
    <row r="4499" spans="4:30" hidden="1" outlineLevel="1" x14ac:dyDescent="0.2">
      <c r="D4499" s="86"/>
      <c r="F4499" s="91" t="s">
        <v>199</v>
      </c>
      <c r="G4499" s="86" t="s">
        <v>684</v>
      </c>
      <c r="H4499" s="92">
        <v>0</v>
      </c>
      <c r="I4499" s="99">
        <v>0</v>
      </c>
      <c r="J4499" s="99">
        <v>0</v>
      </c>
      <c r="K4499" s="99">
        <v>0</v>
      </c>
      <c r="L4499" s="99">
        <v>0</v>
      </c>
      <c r="M4499" s="99">
        <v>0</v>
      </c>
      <c r="N4499" s="99">
        <v>0</v>
      </c>
      <c r="O4499" s="99">
        <v>0</v>
      </c>
      <c r="P4499" s="99">
        <v>0</v>
      </c>
      <c r="Q4499" s="99">
        <v>0</v>
      </c>
      <c r="R4499" s="99">
        <v>0</v>
      </c>
      <c r="S4499" s="99">
        <v>0</v>
      </c>
      <c r="T4499" s="99">
        <v>0</v>
      </c>
      <c r="U4499" s="99">
        <v>0</v>
      </c>
      <c r="V4499" s="99">
        <v>0</v>
      </c>
      <c r="W4499" s="99">
        <v>0</v>
      </c>
      <c r="X4499" s="99">
        <v>0</v>
      </c>
      <c r="Y4499" s="99">
        <v>0</v>
      </c>
      <c r="Z4499" s="99">
        <v>0</v>
      </c>
      <c r="AA4499" s="99">
        <v>0</v>
      </c>
      <c r="AB4499" s="99">
        <v>0</v>
      </c>
      <c r="AC4499" s="99">
        <v>0</v>
      </c>
      <c r="AD4499" s="99">
        <v>0</v>
      </c>
    </row>
    <row r="4500" spans="4:30" hidden="1" outlineLevel="1" x14ac:dyDescent="0.2">
      <c r="D4500" s="86"/>
      <c r="F4500" s="91" t="s">
        <v>199</v>
      </c>
      <c r="G4500" s="86" t="s">
        <v>683</v>
      </c>
      <c r="H4500" s="92">
        <v>0</v>
      </c>
      <c r="I4500" s="99">
        <v>0</v>
      </c>
      <c r="J4500" s="99">
        <v>0</v>
      </c>
      <c r="K4500" s="99">
        <v>0</v>
      </c>
      <c r="L4500" s="99">
        <v>0</v>
      </c>
      <c r="M4500" s="99">
        <v>0</v>
      </c>
      <c r="N4500" s="99">
        <v>0</v>
      </c>
      <c r="O4500" s="99">
        <v>0</v>
      </c>
      <c r="P4500" s="99">
        <v>0</v>
      </c>
      <c r="Q4500" s="99">
        <v>0</v>
      </c>
      <c r="R4500" s="99">
        <v>0</v>
      </c>
      <c r="S4500" s="99">
        <v>0</v>
      </c>
      <c r="T4500" s="99">
        <v>0</v>
      </c>
      <c r="U4500" s="99">
        <v>0</v>
      </c>
      <c r="V4500" s="99">
        <v>0</v>
      </c>
      <c r="W4500" s="99">
        <v>0</v>
      </c>
      <c r="X4500" s="99">
        <v>0</v>
      </c>
      <c r="Y4500" s="99">
        <v>0</v>
      </c>
      <c r="Z4500" s="99">
        <v>0</v>
      </c>
      <c r="AA4500" s="99">
        <v>0</v>
      </c>
      <c r="AB4500" s="99">
        <v>0</v>
      </c>
      <c r="AC4500" s="99">
        <v>0</v>
      </c>
      <c r="AD4500" s="99">
        <v>0</v>
      </c>
    </row>
    <row r="4501" spans="4:30" hidden="1" outlineLevel="1" x14ac:dyDescent="0.2">
      <c r="D4501" s="86"/>
      <c r="F4501" s="91" t="s">
        <v>199</v>
      </c>
      <c r="G4501" s="86" t="s">
        <v>682</v>
      </c>
      <c r="H4501" s="92">
        <v>3382468.9999999986</v>
      </c>
      <c r="I4501" s="99">
        <v>1269193.9956312156</v>
      </c>
      <c r="J4501" s="99">
        <v>82251.972187975378</v>
      </c>
      <c r="K4501" s="99">
        <v>275964.28311132127</v>
      </c>
      <c r="L4501" s="99">
        <v>8770.7714206127803</v>
      </c>
      <c r="M4501" s="99">
        <v>808.56259282101166</v>
      </c>
      <c r="N4501" s="99">
        <v>285543.61712475505</v>
      </c>
      <c r="O4501" s="99">
        <v>251600.48751365818</v>
      </c>
      <c r="P4501" s="99">
        <v>46641.889172531046</v>
      </c>
      <c r="Q4501" s="99">
        <v>21192.880597613363</v>
      </c>
      <c r="R4501" s="99">
        <v>981.9538582710785</v>
      </c>
      <c r="S4501" s="99">
        <v>320417.21114207362</v>
      </c>
      <c r="T4501" s="99">
        <v>9641.8074634930381</v>
      </c>
      <c r="U4501" s="99">
        <v>169295.69486374504</v>
      </c>
      <c r="V4501" s="99">
        <v>961190.66744197311</v>
      </c>
      <c r="W4501" s="99">
        <v>182360.36595712611</v>
      </c>
      <c r="X4501" s="99">
        <v>1322488.5357263372</v>
      </c>
      <c r="Y4501" s="99">
        <v>68166.156179092402</v>
      </c>
      <c r="Z4501" s="99">
        <v>1109.6363552124237</v>
      </c>
      <c r="AA4501" s="99">
        <v>69275.792534304826</v>
      </c>
      <c r="AB4501" s="99">
        <v>1237.7100946634941</v>
      </c>
      <c r="AC4501" s="99">
        <v>26763.823402707174</v>
      </c>
      <c r="AD4501" s="99">
        <v>5296.3421559669059</v>
      </c>
    </row>
    <row r="4502" spans="4:30" hidden="1" outlineLevel="1" x14ac:dyDescent="0.2">
      <c r="D4502" s="86"/>
      <c r="F4502" s="91" t="s">
        <v>199</v>
      </c>
      <c r="G4502" s="86" t="s">
        <v>681</v>
      </c>
      <c r="H4502" s="92">
        <v>0</v>
      </c>
      <c r="I4502" s="99">
        <v>0</v>
      </c>
      <c r="J4502" s="99">
        <v>0</v>
      </c>
      <c r="K4502" s="99">
        <v>0</v>
      </c>
      <c r="L4502" s="99">
        <v>0</v>
      </c>
      <c r="M4502" s="99">
        <v>0</v>
      </c>
      <c r="N4502" s="99">
        <v>0</v>
      </c>
      <c r="O4502" s="99">
        <v>0</v>
      </c>
      <c r="P4502" s="99">
        <v>0</v>
      </c>
      <c r="Q4502" s="99">
        <v>0</v>
      </c>
      <c r="R4502" s="99">
        <v>0</v>
      </c>
      <c r="S4502" s="99">
        <v>0</v>
      </c>
      <c r="T4502" s="99">
        <v>0</v>
      </c>
      <c r="U4502" s="99">
        <v>0</v>
      </c>
      <c r="V4502" s="99">
        <v>0</v>
      </c>
      <c r="W4502" s="99">
        <v>0</v>
      </c>
      <c r="X4502" s="99">
        <v>0</v>
      </c>
      <c r="Y4502" s="99">
        <v>0</v>
      </c>
      <c r="Z4502" s="99">
        <v>0</v>
      </c>
      <c r="AA4502" s="99">
        <v>0</v>
      </c>
      <c r="AB4502" s="99">
        <v>0</v>
      </c>
      <c r="AC4502" s="99">
        <v>0</v>
      </c>
      <c r="AD4502" s="99">
        <v>0</v>
      </c>
    </row>
    <row r="4503" spans="4:30" collapsed="1" x14ac:dyDescent="0.2">
      <c r="D4503" s="86" t="s">
        <v>200</v>
      </c>
      <c r="E4503" s="104">
        <v>3382469</v>
      </c>
      <c r="F4503" s="102" t="s">
        <v>199</v>
      </c>
      <c r="G4503" s="86" t="s">
        <v>679</v>
      </c>
      <c r="H4503" s="92">
        <v>3382468.9999999986</v>
      </c>
      <c r="I4503" s="99">
        <v>1269193.9956312156</v>
      </c>
      <c r="J4503" s="99">
        <v>82251.972187975378</v>
      </c>
      <c r="K4503" s="99">
        <v>275964.28311132127</v>
      </c>
      <c r="L4503" s="99">
        <v>8770.7714206127803</v>
      </c>
      <c r="M4503" s="99">
        <v>808.56259282101166</v>
      </c>
      <c r="N4503" s="99">
        <v>285543.61712475505</v>
      </c>
      <c r="O4503" s="99">
        <v>251600.48751365818</v>
      </c>
      <c r="P4503" s="99">
        <v>46641.889172531046</v>
      </c>
      <c r="Q4503" s="99">
        <v>21192.880597613363</v>
      </c>
      <c r="R4503" s="99">
        <v>981.9538582710785</v>
      </c>
      <c r="S4503" s="99">
        <v>320417.21114207362</v>
      </c>
      <c r="T4503" s="99">
        <v>9641.8074634930381</v>
      </c>
      <c r="U4503" s="99">
        <v>169295.69486374504</v>
      </c>
      <c r="V4503" s="99">
        <v>961190.66744197311</v>
      </c>
      <c r="W4503" s="99">
        <v>182360.36595712611</v>
      </c>
      <c r="X4503" s="99">
        <v>1322488.5357263372</v>
      </c>
      <c r="Y4503" s="99">
        <v>68166.156179092402</v>
      </c>
      <c r="Z4503" s="99">
        <v>1109.6363552124237</v>
      </c>
      <c r="AA4503" s="99">
        <v>69275.792534304826</v>
      </c>
      <c r="AB4503" s="99">
        <v>1237.7100946634941</v>
      </c>
      <c r="AC4503" s="99">
        <v>26763.823402707174</v>
      </c>
      <c r="AD4503" s="99">
        <v>5296.3421559669059</v>
      </c>
    </row>
    <row r="4504" spans="4:30" hidden="1" outlineLevel="1" x14ac:dyDescent="0.2">
      <c r="D4504" s="86"/>
      <c r="F4504" s="91" t="s">
        <v>197</v>
      </c>
      <c r="G4504" s="86" t="s">
        <v>687</v>
      </c>
      <c r="H4504" s="92">
        <v>8.7725505371758455E-12</v>
      </c>
      <c r="I4504" s="99">
        <v>7.2095439406645804E-12</v>
      </c>
      <c r="J4504" s="99">
        <v>2.5346052916398915E-13</v>
      </c>
      <c r="K4504" s="99">
        <v>9.0119299258307255E-13</v>
      </c>
      <c r="L4504" s="99">
        <v>0</v>
      </c>
      <c r="M4504" s="99">
        <v>0</v>
      </c>
      <c r="N4504" s="99">
        <v>9.0119299258307255E-13</v>
      </c>
      <c r="O4504" s="99">
        <v>0</v>
      </c>
      <c r="P4504" s="99">
        <v>2.1121710763665761E-13</v>
      </c>
      <c r="Q4504" s="99">
        <v>0</v>
      </c>
      <c r="R4504" s="99">
        <v>0</v>
      </c>
      <c r="S4504" s="99">
        <v>2.1121710763665761E-13</v>
      </c>
      <c r="T4504" s="99">
        <v>-8.8007128181940678E-14</v>
      </c>
      <c r="U4504" s="99">
        <v>5.069210583279783E-13</v>
      </c>
      <c r="V4504" s="99">
        <v>0</v>
      </c>
      <c r="W4504" s="99">
        <v>0</v>
      </c>
      <c r="X4504" s="99">
        <v>4.1891393014603763E-13</v>
      </c>
      <c r="Y4504" s="99">
        <v>-2.2529824814576814E-13</v>
      </c>
      <c r="Z4504" s="99">
        <v>0</v>
      </c>
      <c r="AA4504" s="99">
        <v>-2.2529824814576814E-13</v>
      </c>
      <c r="AB4504" s="99">
        <v>3.5202851272776272E-15</v>
      </c>
      <c r="AC4504" s="99">
        <v>0</v>
      </c>
      <c r="AD4504" s="99">
        <v>0</v>
      </c>
    </row>
    <row r="4505" spans="4:30" hidden="1" outlineLevel="1" x14ac:dyDescent="0.2">
      <c r="D4505" s="86"/>
      <c r="F4505" s="91" t="s">
        <v>197</v>
      </c>
      <c r="G4505" s="86" t="s">
        <v>686</v>
      </c>
      <c r="H4505" s="92">
        <v>46946.678099999997</v>
      </c>
      <c r="I4505" s="99">
        <v>23125.135090515472</v>
      </c>
      <c r="J4505" s="99">
        <v>1143.1580588114182</v>
      </c>
      <c r="K4505" s="99">
        <v>4187.3224541401823</v>
      </c>
      <c r="L4505" s="99">
        <v>131.80204419616038</v>
      </c>
      <c r="M4505" s="99">
        <v>12.359973960265076</v>
      </c>
      <c r="N4505" s="99">
        <v>4331.4844722966081</v>
      </c>
      <c r="O4505" s="99">
        <v>3183.0164482224031</v>
      </c>
      <c r="P4505" s="99">
        <v>593.08869814002628</v>
      </c>
      <c r="Q4505" s="99">
        <v>268.00573937763374</v>
      </c>
      <c r="R4505" s="99">
        <v>12.051918520591352</v>
      </c>
      <c r="S4505" s="99">
        <v>4056.1628042606544</v>
      </c>
      <c r="T4505" s="99">
        <v>111.19091731983815</v>
      </c>
      <c r="U4505" s="99">
        <v>1819.6204170257399</v>
      </c>
      <c r="V4505" s="99">
        <v>9616.7450324836718</v>
      </c>
      <c r="W4505" s="99">
        <v>1736.6247623962547</v>
      </c>
      <c r="X4505" s="99">
        <v>13284.181129225504</v>
      </c>
      <c r="Y4505" s="99">
        <v>977.49930043694576</v>
      </c>
      <c r="Z4505" s="99">
        <v>16.372739637477164</v>
      </c>
      <c r="AA4505" s="99">
        <v>993.8720400744229</v>
      </c>
      <c r="AB4505" s="99">
        <v>12.684504815926287</v>
      </c>
      <c r="AC4505" s="99">
        <v>0</v>
      </c>
      <c r="AD4505" s="99">
        <v>0</v>
      </c>
    </row>
    <row r="4506" spans="4:30" hidden="1" outlineLevel="1" x14ac:dyDescent="0.2">
      <c r="D4506" s="86"/>
      <c r="F4506" s="91" t="s">
        <v>197</v>
      </c>
      <c r="G4506" s="86" t="s">
        <v>685</v>
      </c>
      <c r="H4506" s="92">
        <v>10326.321900000008</v>
      </c>
      <c r="I4506" s="99">
        <v>5027.5498287661303</v>
      </c>
      <c r="J4506" s="99">
        <v>242.63613155225889</v>
      </c>
      <c r="K4506" s="99">
        <v>882.69838280048486</v>
      </c>
      <c r="L4506" s="99">
        <v>27.26572253320904</v>
      </c>
      <c r="M4506" s="99">
        <v>3.3958015420938139</v>
      </c>
      <c r="N4506" s="99">
        <v>913.35990687578771</v>
      </c>
      <c r="O4506" s="99">
        <v>666.89242461824119</v>
      </c>
      <c r="P4506" s="99">
        <v>123.97452390261965</v>
      </c>
      <c r="Q4506" s="99">
        <v>73.766318926333597</v>
      </c>
      <c r="R4506" s="99">
        <v>0</v>
      </c>
      <c r="S4506" s="99">
        <v>864.6332674471945</v>
      </c>
      <c r="T4506" s="99">
        <v>23.286738378011176</v>
      </c>
      <c r="U4506" s="99">
        <v>381.217202686983</v>
      </c>
      <c r="V4506" s="99">
        <v>2655.8194459210399</v>
      </c>
      <c r="W4506" s="99">
        <v>0</v>
      </c>
      <c r="X4506" s="99">
        <v>3060.3233869860342</v>
      </c>
      <c r="Y4506" s="99">
        <v>200.71508149442147</v>
      </c>
      <c r="Z4506" s="99">
        <v>3.3459258615482272</v>
      </c>
      <c r="AA4506" s="99">
        <v>204.06100735596971</v>
      </c>
      <c r="AB4506" s="99">
        <v>2.6802765395344759</v>
      </c>
      <c r="AC4506" s="99">
        <v>9.1135132203701001</v>
      </c>
      <c r="AD4506" s="99">
        <v>1.9645812567266041</v>
      </c>
    </row>
    <row r="4507" spans="4:30" hidden="1" outlineLevel="1" x14ac:dyDescent="0.2">
      <c r="D4507" s="86"/>
      <c r="F4507" s="91" t="s">
        <v>197</v>
      </c>
      <c r="G4507" s="86" t="s">
        <v>684</v>
      </c>
      <c r="H4507" s="92">
        <v>0</v>
      </c>
      <c r="I4507" s="99">
        <v>0</v>
      </c>
      <c r="J4507" s="99">
        <v>0</v>
      </c>
      <c r="K4507" s="99">
        <v>0</v>
      </c>
      <c r="L4507" s="99">
        <v>0</v>
      </c>
      <c r="M4507" s="99">
        <v>0</v>
      </c>
      <c r="N4507" s="99">
        <v>0</v>
      </c>
      <c r="O4507" s="99">
        <v>0</v>
      </c>
      <c r="P4507" s="99">
        <v>0</v>
      </c>
      <c r="Q4507" s="99">
        <v>0</v>
      </c>
      <c r="R4507" s="99">
        <v>0</v>
      </c>
      <c r="S4507" s="99">
        <v>0</v>
      </c>
      <c r="T4507" s="99">
        <v>0</v>
      </c>
      <c r="U4507" s="99">
        <v>0</v>
      </c>
      <c r="V4507" s="99">
        <v>0</v>
      </c>
      <c r="W4507" s="99">
        <v>0</v>
      </c>
      <c r="X4507" s="99">
        <v>0</v>
      </c>
      <c r="Y4507" s="99">
        <v>0</v>
      </c>
      <c r="Z4507" s="99">
        <v>0</v>
      </c>
      <c r="AA4507" s="99">
        <v>0</v>
      </c>
      <c r="AB4507" s="99">
        <v>0</v>
      </c>
      <c r="AC4507" s="99">
        <v>0</v>
      </c>
      <c r="AD4507" s="99">
        <v>0</v>
      </c>
    </row>
    <row r="4508" spans="4:30" hidden="1" outlineLevel="1" x14ac:dyDescent="0.2">
      <c r="D4508" s="86"/>
      <c r="F4508" s="91" t="s">
        <v>197</v>
      </c>
      <c r="G4508" s="86" t="s">
        <v>683</v>
      </c>
      <c r="H4508" s="92">
        <v>0</v>
      </c>
      <c r="I4508" s="99">
        <v>0</v>
      </c>
      <c r="J4508" s="99">
        <v>0</v>
      </c>
      <c r="K4508" s="99">
        <v>0</v>
      </c>
      <c r="L4508" s="99">
        <v>0</v>
      </c>
      <c r="M4508" s="99">
        <v>0</v>
      </c>
      <c r="N4508" s="99">
        <v>0</v>
      </c>
      <c r="O4508" s="99">
        <v>0</v>
      </c>
      <c r="P4508" s="99">
        <v>0</v>
      </c>
      <c r="Q4508" s="99">
        <v>0</v>
      </c>
      <c r="R4508" s="99">
        <v>0</v>
      </c>
      <c r="S4508" s="99">
        <v>0</v>
      </c>
      <c r="T4508" s="99">
        <v>0</v>
      </c>
      <c r="U4508" s="99">
        <v>0</v>
      </c>
      <c r="V4508" s="99">
        <v>0</v>
      </c>
      <c r="W4508" s="99">
        <v>0</v>
      </c>
      <c r="X4508" s="99">
        <v>0</v>
      </c>
      <c r="Y4508" s="99">
        <v>0</v>
      </c>
      <c r="Z4508" s="99">
        <v>0</v>
      </c>
      <c r="AA4508" s="99">
        <v>0</v>
      </c>
      <c r="AB4508" s="99">
        <v>0</v>
      </c>
      <c r="AC4508" s="99">
        <v>0</v>
      </c>
      <c r="AD4508" s="99">
        <v>0</v>
      </c>
    </row>
    <row r="4509" spans="4:30" hidden="1" outlineLevel="1" x14ac:dyDescent="0.2">
      <c r="D4509" s="86"/>
      <c r="F4509" s="91" t="s">
        <v>197</v>
      </c>
      <c r="G4509" s="86" t="s">
        <v>682</v>
      </c>
      <c r="H4509" s="92">
        <v>0</v>
      </c>
      <c r="I4509" s="99">
        <v>0</v>
      </c>
      <c r="J4509" s="99">
        <v>0</v>
      </c>
      <c r="K4509" s="99">
        <v>0</v>
      </c>
      <c r="L4509" s="99">
        <v>0</v>
      </c>
      <c r="M4509" s="99">
        <v>0</v>
      </c>
      <c r="N4509" s="99">
        <v>0</v>
      </c>
      <c r="O4509" s="99">
        <v>0</v>
      </c>
      <c r="P4509" s="99">
        <v>0</v>
      </c>
      <c r="Q4509" s="99">
        <v>0</v>
      </c>
      <c r="R4509" s="99">
        <v>0</v>
      </c>
      <c r="S4509" s="99">
        <v>0</v>
      </c>
      <c r="T4509" s="99">
        <v>0</v>
      </c>
      <c r="U4509" s="99">
        <v>0</v>
      </c>
      <c r="V4509" s="99">
        <v>0</v>
      </c>
      <c r="W4509" s="99">
        <v>0</v>
      </c>
      <c r="X4509" s="99">
        <v>0</v>
      </c>
      <c r="Y4509" s="99">
        <v>0</v>
      </c>
      <c r="Z4509" s="99">
        <v>0</v>
      </c>
      <c r="AA4509" s="99">
        <v>0</v>
      </c>
      <c r="AB4509" s="99">
        <v>0</v>
      </c>
      <c r="AC4509" s="99">
        <v>0</v>
      </c>
      <c r="AD4509" s="99">
        <v>0</v>
      </c>
    </row>
    <row r="4510" spans="4:30" hidden="1" outlineLevel="1" x14ac:dyDescent="0.2">
      <c r="D4510" s="86"/>
      <c r="F4510" s="91" t="s">
        <v>197</v>
      </c>
      <c r="G4510" s="86" t="s">
        <v>681</v>
      </c>
      <c r="H4510" s="92">
        <v>0</v>
      </c>
      <c r="I4510" s="99">
        <v>0</v>
      </c>
      <c r="J4510" s="99">
        <v>0</v>
      </c>
      <c r="K4510" s="99">
        <v>0</v>
      </c>
      <c r="L4510" s="99">
        <v>0</v>
      </c>
      <c r="M4510" s="99">
        <v>0</v>
      </c>
      <c r="N4510" s="99">
        <v>0</v>
      </c>
      <c r="O4510" s="99">
        <v>0</v>
      </c>
      <c r="P4510" s="99">
        <v>0</v>
      </c>
      <c r="Q4510" s="99">
        <v>0</v>
      </c>
      <c r="R4510" s="99">
        <v>0</v>
      </c>
      <c r="S4510" s="99">
        <v>0</v>
      </c>
      <c r="T4510" s="99">
        <v>0</v>
      </c>
      <c r="U4510" s="99">
        <v>0</v>
      </c>
      <c r="V4510" s="99">
        <v>0</v>
      </c>
      <c r="W4510" s="99">
        <v>0</v>
      </c>
      <c r="X4510" s="99">
        <v>0</v>
      </c>
      <c r="Y4510" s="99">
        <v>0</v>
      </c>
      <c r="Z4510" s="99">
        <v>0</v>
      </c>
      <c r="AA4510" s="99">
        <v>0</v>
      </c>
      <c r="AB4510" s="99">
        <v>0</v>
      </c>
      <c r="AC4510" s="99">
        <v>0</v>
      </c>
      <c r="AD4510" s="99">
        <v>0</v>
      </c>
    </row>
    <row r="4511" spans="4:30" collapsed="1" x14ac:dyDescent="0.2">
      <c r="D4511" s="86" t="s">
        <v>198</v>
      </c>
      <c r="E4511" s="104">
        <v>57273</v>
      </c>
      <c r="F4511" s="102" t="s">
        <v>197</v>
      </c>
      <c r="G4511" s="86" t="s">
        <v>679</v>
      </c>
      <c r="H4511" s="92">
        <v>57273.000000000022</v>
      </c>
      <c r="I4511" s="99">
        <v>28152.684919281604</v>
      </c>
      <c r="J4511" s="99">
        <v>1385.794190363677</v>
      </c>
      <c r="K4511" s="99">
        <v>5070.0208369406701</v>
      </c>
      <c r="L4511" s="99">
        <v>159.06776672936931</v>
      </c>
      <c r="M4511" s="99">
        <v>15.755775502358908</v>
      </c>
      <c r="N4511" s="99">
        <v>5244.8443791723985</v>
      </c>
      <c r="O4511" s="99">
        <v>3849.9088728406446</v>
      </c>
      <c r="P4511" s="99">
        <v>717.06322204264552</v>
      </c>
      <c r="Q4511" s="99">
        <v>341.77205830396719</v>
      </c>
      <c r="R4511" s="99">
        <v>12.051918520591357</v>
      </c>
      <c r="S4511" s="99">
        <v>4920.7960717078486</v>
      </c>
      <c r="T4511" s="99">
        <v>134.47765569784931</v>
      </c>
      <c r="U4511" s="99">
        <v>2200.8376197127236</v>
      </c>
      <c r="V4511" s="99">
        <v>12272.564478404722</v>
      </c>
      <c r="W4511" s="99">
        <v>1736.6247623962547</v>
      </c>
      <c r="X4511" s="99">
        <v>16344.504516211549</v>
      </c>
      <c r="Y4511" s="99">
        <v>1178.2143819313674</v>
      </c>
      <c r="Z4511" s="99">
        <v>19.718665499025384</v>
      </c>
      <c r="AA4511" s="99">
        <v>1197.9330474303927</v>
      </c>
      <c r="AB4511" s="99">
        <v>15.36478135546075</v>
      </c>
      <c r="AC4511" s="99">
        <v>9.1135132203701001</v>
      </c>
      <c r="AD4511" s="99">
        <v>1.9645812567266041</v>
      </c>
    </row>
    <row r="4512" spans="4:30" hidden="1" outlineLevel="1" x14ac:dyDescent="0.2">
      <c r="D4512" s="86"/>
      <c r="F4512" s="91" t="s">
        <v>195</v>
      </c>
      <c r="G4512" s="86" t="s">
        <v>687</v>
      </c>
      <c r="H4512" s="92">
        <v>0</v>
      </c>
      <c r="I4512" s="99">
        <v>0</v>
      </c>
      <c r="J4512" s="99">
        <v>0</v>
      </c>
      <c r="K4512" s="99">
        <v>0</v>
      </c>
      <c r="L4512" s="99">
        <v>0</v>
      </c>
      <c r="M4512" s="99">
        <v>0</v>
      </c>
      <c r="N4512" s="99">
        <v>0</v>
      </c>
      <c r="O4512" s="99">
        <v>0</v>
      </c>
      <c r="P4512" s="99">
        <v>0</v>
      </c>
      <c r="Q4512" s="99">
        <v>0</v>
      </c>
      <c r="R4512" s="99">
        <v>0</v>
      </c>
      <c r="S4512" s="99">
        <v>0</v>
      </c>
      <c r="T4512" s="99">
        <v>0</v>
      </c>
      <c r="U4512" s="99">
        <v>0</v>
      </c>
      <c r="V4512" s="99">
        <v>0</v>
      </c>
      <c r="W4512" s="99">
        <v>0</v>
      </c>
      <c r="X4512" s="99">
        <v>0</v>
      </c>
      <c r="Y4512" s="99">
        <v>0</v>
      </c>
      <c r="Z4512" s="99">
        <v>0</v>
      </c>
      <c r="AA4512" s="99">
        <v>0</v>
      </c>
      <c r="AB4512" s="99">
        <v>0</v>
      </c>
      <c r="AC4512" s="99">
        <v>0</v>
      </c>
      <c r="AD4512" s="99">
        <v>0</v>
      </c>
    </row>
    <row r="4513" spans="4:30" hidden="1" outlineLevel="1" x14ac:dyDescent="0.2">
      <c r="D4513" s="86"/>
      <c r="F4513" s="91" t="s">
        <v>195</v>
      </c>
      <c r="G4513" s="86" t="s">
        <v>686</v>
      </c>
      <c r="H4513" s="92">
        <v>0</v>
      </c>
      <c r="I4513" s="99">
        <v>0</v>
      </c>
      <c r="J4513" s="99">
        <v>0</v>
      </c>
      <c r="K4513" s="99">
        <v>0</v>
      </c>
      <c r="L4513" s="99">
        <v>0</v>
      </c>
      <c r="M4513" s="99">
        <v>0</v>
      </c>
      <c r="N4513" s="99">
        <v>0</v>
      </c>
      <c r="O4513" s="99">
        <v>0</v>
      </c>
      <c r="P4513" s="99">
        <v>0</v>
      </c>
      <c r="Q4513" s="99">
        <v>0</v>
      </c>
      <c r="R4513" s="99">
        <v>0</v>
      </c>
      <c r="S4513" s="99">
        <v>0</v>
      </c>
      <c r="T4513" s="99">
        <v>0</v>
      </c>
      <c r="U4513" s="99">
        <v>0</v>
      </c>
      <c r="V4513" s="99">
        <v>0</v>
      </c>
      <c r="W4513" s="99">
        <v>0</v>
      </c>
      <c r="X4513" s="99">
        <v>0</v>
      </c>
      <c r="Y4513" s="99">
        <v>0</v>
      </c>
      <c r="Z4513" s="99">
        <v>0</v>
      </c>
      <c r="AA4513" s="99">
        <v>0</v>
      </c>
      <c r="AB4513" s="99">
        <v>0</v>
      </c>
      <c r="AC4513" s="99">
        <v>0</v>
      </c>
      <c r="AD4513" s="99">
        <v>0</v>
      </c>
    </row>
    <row r="4514" spans="4:30" hidden="1" outlineLevel="1" x14ac:dyDescent="0.2">
      <c r="D4514" s="86"/>
      <c r="F4514" s="91" t="s">
        <v>195</v>
      </c>
      <c r="G4514" s="86" t="s">
        <v>685</v>
      </c>
      <c r="H4514" s="92">
        <v>0</v>
      </c>
      <c r="I4514" s="99">
        <v>0</v>
      </c>
      <c r="J4514" s="99">
        <v>0</v>
      </c>
      <c r="K4514" s="99">
        <v>0</v>
      </c>
      <c r="L4514" s="99">
        <v>0</v>
      </c>
      <c r="M4514" s="99">
        <v>0</v>
      </c>
      <c r="N4514" s="99">
        <v>0</v>
      </c>
      <c r="O4514" s="99">
        <v>0</v>
      </c>
      <c r="P4514" s="99">
        <v>0</v>
      </c>
      <c r="Q4514" s="99">
        <v>0</v>
      </c>
      <c r="R4514" s="99">
        <v>0</v>
      </c>
      <c r="S4514" s="99">
        <v>0</v>
      </c>
      <c r="T4514" s="99">
        <v>0</v>
      </c>
      <c r="U4514" s="99">
        <v>0</v>
      </c>
      <c r="V4514" s="99">
        <v>0</v>
      </c>
      <c r="W4514" s="99">
        <v>0</v>
      </c>
      <c r="X4514" s="99">
        <v>0</v>
      </c>
      <c r="Y4514" s="99">
        <v>0</v>
      </c>
      <c r="Z4514" s="99">
        <v>0</v>
      </c>
      <c r="AA4514" s="99">
        <v>0</v>
      </c>
      <c r="AB4514" s="99">
        <v>0</v>
      </c>
      <c r="AC4514" s="99">
        <v>0</v>
      </c>
      <c r="AD4514" s="99">
        <v>0</v>
      </c>
    </row>
    <row r="4515" spans="4:30" hidden="1" outlineLevel="1" x14ac:dyDescent="0.2">
      <c r="D4515" s="86"/>
      <c r="F4515" s="91" t="s">
        <v>195</v>
      </c>
      <c r="G4515" s="86" t="s">
        <v>684</v>
      </c>
      <c r="H4515" s="92">
        <v>6616058.7274314081</v>
      </c>
      <c r="I4515" s="99">
        <v>4421794.2259362563</v>
      </c>
      <c r="J4515" s="99">
        <v>208431.83655347358</v>
      </c>
      <c r="K4515" s="99">
        <v>756828.79068809201</v>
      </c>
      <c r="L4515" s="99">
        <v>23389.947740583215</v>
      </c>
      <c r="M4515" s="99">
        <v>0</v>
      </c>
      <c r="N4515" s="99">
        <v>780218.73842867522</v>
      </c>
      <c r="O4515" s="99">
        <v>567489.31065421144</v>
      </c>
      <c r="P4515" s="99">
        <v>105694.9222979824</v>
      </c>
      <c r="Q4515" s="99">
        <v>0</v>
      </c>
      <c r="R4515" s="99">
        <v>0</v>
      </c>
      <c r="S4515" s="99">
        <v>673184.23295219382</v>
      </c>
      <c r="T4515" s="99">
        <v>20230.644207744554</v>
      </c>
      <c r="U4515" s="99">
        <v>326274.51223653613</v>
      </c>
      <c r="V4515" s="99">
        <v>0</v>
      </c>
      <c r="W4515" s="99">
        <v>0</v>
      </c>
      <c r="X4515" s="99">
        <v>346505.1564442807</v>
      </c>
      <c r="Y4515" s="99">
        <v>171124.10648254069</v>
      </c>
      <c r="Z4515" s="99">
        <v>2855.0199636187031</v>
      </c>
      <c r="AA4515" s="99">
        <v>173979.12644615941</v>
      </c>
      <c r="AB4515" s="99">
        <v>2313.0445514268063</v>
      </c>
      <c r="AC4515" s="99">
        <v>7924.1692828948444</v>
      </c>
      <c r="AD4515" s="99">
        <v>1708.1968360464728</v>
      </c>
    </row>
    <row r="4516" spans="4:30" hidden="1" outlineLevel="1" x14ac:dyDescent="0.2">
      <c r="D4516" s="86"/>
      <c r="F4516" s="91" t="s">
        <v>195</v>
      </c>
      <c r="G4516" s="86" t="s">
        <v>683</v>
      </c>
      <c r="H4516" s="92">
        <v>2730528.8117004652</v>
      </c>
      <c r="I4516" s="99">
        <v>2041620.3561544297</v>
      </c>
      <c r="J4516" s="99">
        <v>98427.168053742324</v>
      </c>
      <c r="K4516" s="99">
        <v>296995.78430300643</v>
      </c>
      <c r="L4516" s="99">
        <v>0</v>
      </c>
      <c r="M4516" s="99">
        <v>0</v>
      </c>
      <c r="N4516" s="99">
        <v>296995.78430300643</v>
      </c>
      <c r="O4516" s="99">
        <v>189246.86973616417</v>
      </c>
      <c r="P4516" s="99">
        <v>0</v>
      </c>
      <c r="Q4516" s="99">
        <v>0</v>
      </c>
      <c r="R4516" s="99">
        <v>0</v>
      </c>
      <c r="S4516" s="99">
        <v>189246.86973616417</v>
      </c>
      <c r="T4516" s="99">
        <v>5116.838343014625</v>
      </c>
      <c r="U4516" s="99">
        <v>0</v>
      </c>
      <c r="V4516" s="99">
        <v>0</v>
      </c>
      <c r="W4516" s="99">
        <v>0</v>
      </c>
      <c r="X4516" s="99">
        <v>5116.838343014625</v>
      </c>
      <c r="Y4516" s="99">
        <v>69802.589998373383</v>
      </c>
      <c r="Z4516" s="99">
        <v>0</v>
      </c>
      <c r="AA4516" s="99">
        <v>69802.589998373383</v>
      </c>
      <c r="AB4516" s="99">
        <v>724.34372187865813</v>
      </c>
      <c r="AC4516" s="99">
        <v>24594.255295172294</v>
      </c>
      <c r="AD4516" s="99">
        <v>4000.6060946836669</v>
      </c>
    </row>
    <row r="4517" spans="4:30" hidden="1" outlineLevel="1" x14ac:dyDescent="0.2">
      <c r="D4517" s="86"/>
      <c r="F4517" s="91" t="s">
        <v>195</v>
      </c>
      <c r="G4517" s="86" t="s">
        <v>682</v>
      </c>
      <c r="H4517" s="92">
        <v>0</v>
      </c>
      <c r="I4517" s="99">
        <v>0</v>
      </c>
      <c r="J4517" s="99">
        <v>0</v>
      </c>
      <c r="K4517" s="99">
        <v>0</v>
      </c>
      <c r="L4517" s="99">
        <v>0</v>
      </c>
      <c r="M4517" s="99">
        <v>0</v>
      </c>
      <c r="N4517" s="99">
        <v>0</v>
      </c>
      <c r="O4517" s="99">
        <v>0</v>
      </c>
      <c r="P4517" s="99">
        <v>0</v>
      </c>
      <c r="Q4517" s="99">
        <v>0</v>
      </c>
      <c r="R4517" s="99">
        <v>0</v>
      </c>
      <c r="S4517" s="99">
        <v>0</v>
      </c>
      <c r="T4517" s="99">
        <v>0</v>
      </c>
      <c r="U4517" s="99">
        <v>0</v>
      </c>
      <c r="V4517" s="99">
        <v>0</v>
      </c>
      <c r="W4517" s="99">
        <v>0</v>
      </c>
      <c r="X4517" s="99">
        <v>0</v>
      </c>
      <c r="Y4517" s="99">
        <v>0</v>
      </c>
      <c r="Z4517" s="99">
        <v>0</v>
      </c>
      <c r="AA4517" s="99">
        <v>0</v>
      </c>
      <c r="AB4517" s="99">
        <v>0</v>
      </c>
      <c r="AC4517" s="99">
        <v>0</v>
      </c>
      <c r="AD4517" s="99">
        <v>0</v>
      </c>
    </row>
    <row r="4518" spans="4:30" hidden="1" outlineLevel="1" x14ac:dyDescent="0.2">
      <c r="D4518" s="86"/>
      <c r="F4518" s="91" t="s">
        <v>195</v>
      </c>
      <c r="G4518" s="86" t="s">
        <v>681</v>
      </c>
      <c r="H4518" s="92">
        <v>504078.46086812863</v>
      </c>
      <c r="I4518" s="99">
        <v>205782.7158048765</v>
      </c>
      <c r="J4518" s="99">
        <v>89106.553808527431</v>
      </c>
      <c r="K4518" s="99">
        <v>25452.623705285598</v>
      </c>
      <c r="L4518" s="99">
        <v>14246.8192046402</v>
      </c>
      <c r="M4518" s="99">
        <v>2312.2268366135636</v>
      </c>
      <c r="N4518" s="99">
        <v>42011.669746539359</v>
      </c>
      <c r="O4518" s="99">
        <v>10888.882458315808</v>
      </c>
      <c r="P4518" s="99">
        <v>3704.9734931623298</v>
      </c>
      <c r="Q4518" s="99">
        <v>8056.1396566276626</v>
      </c>
      <c r="R4518" s="99">
        <v>1415.8969222987832</v>
      </c>
      <c r="S4518" s="99">
        <v>24065.892530404584</v>
      </c>
      <c r="T4518" s="99">
        <v>75.019971455806086</v>
      </c>
      <c r="U4518" s="99">
        <v>2197.865926636769</v>
      </c>
      <c r="V4518" s="99">
        <v>11847.256007564072</v>
      </c>
      <c r="W4518" s="99">
        <v>2123.8497361701225</v>
      </c>
      <c r="X4518" s="99">
        <v>16243.991641826771</v>
      </c>
      <c r="Y4518" s="99">
        <v>3019.5255584035358</v>
      </c>
      <c r="Z4518" s="99">
        <v>62.795423151573807</v>
      </c>
      <c r="AA4518" s="99">
        <v>3082.3209815551095</v>
      </c>
      <c r="AB4518" s="99">
        <v>37.298319734133237</v>
      </c>
      <c r="AC4518" s="99">
        <v>68729.044207688043</v>
      </c>
      <c r="AD4518" s="99">
        <v>55018.973826976668</v>
      </c>
    </row>
    <row r="4519" spans="4:30" collapsed="1" x14ac:dyDescent="0.2">
      <c r="D4519" s="86" t="s">
        <v>196</v>
      </c>
      <c r="E4519" s="104">
        <v>9850666</v>
      </c>
      <c r="F4519" s="102" t="s">
        <v>195</v>
      </c>
      <c r="G4519" s="86" t="s">
        <v>679</v>
      </c>
      <c r="H4519" s="92">
        <v>9850666.0000000019</v>
      </c>
      <c r="I4519" s="99">
        <v>6669197.2978955628</v>
      </c>
      <c r="J4519" s="99">
        <v>395965.55841574329</v>
      </c>
      <c r="K4519" s="99">
        <v>1079277.198696384</v>
      </c>
      <c r="L4519" s="99">
        <v>37636.766945223411</v>
      </c>
      <c r="M4519" s="99">
        <v>2312.2268366135636</v>
      </c>
      <c r="N4519" s="99">
        <v>1119226.1924782209</v>
      </c>
      <c r="O4519" s="99">
        <v>767625.06284869148</v>
      </c>
      <c r="P4519" s="99">
        <v>109399.89579114472</v>
      </c>
      <c r="Q4519" s="99">
        <v>8056.1396566276626</v>
      </c>
      <c r="R4519" s="99">
        <v>1415.8969222987832</v>
      </c>
      <c r="S4519" s="99">
        <v>886496.99521876266</v>
      </c>
      <c r="T4519" s="99">
        <v>25422.502522214985</v>
      </c>
      <c r="U4519" s="99">
        <v>328472.37816317292</v>
      </c>
      <c r="V4519" s="99">
        <v>11847.256007564072</v>
      </c>
      <c r="W4519" s="99">
        <v>2123.8497361701225</v>
      </c>
      <c r="X4519" s="99">
        <v>367865.9864291221</v>
      </c>
      <c r="Y4519" s="99">
        <v>243946.22203931762</v>
      </c>
      <c r="Z4519" s="99">
        <v>2917.8153867702767</v>
      </c>
      <c r="AA4519" s="99">
        <v>246864.03742608789</v>
      </c>
      <c r="AB4519" s="99">
        <v>3074.6865930395975</v>
      </c>
      <c r="AC4519" s="99">
        <v>101247.46878575518</v>
      </c>
      <c r="AD4519" s="99">
        <v>60727.776757706808</v>
      </c>
    </row>
    <row r="4520" spans="4:30" hidden="1" outlineLevel="1" x14ac:dyDescent="0.2">
      <c r="D4520" s="86"/>
      <c r="F4520" s="91" t="s">
        <v>193</v>
      </c>
      <c r="G4520" s="86" t="s">
        <v>687</v>
      </c>
      <c r="H4520" s="92">
        <v>0</v>
      </c>
      <c r="I4520" s="99">
        <v>0</v>
      </c>
      <c r="J4520" s="99">
        <v>0</v>
      </c>
      <c r="K4520" s="99">
        <v>0</v>
      </c>
      <c r="L4520" s="99">
        <v>0</v>
      </c>
      <c r="M4520" s="99">
        <v>0</v>
      </c>
      <c r="N4520" s="99">
        <v>0</v>
      </c>
      <c r="O4520" s="99">
        <v>0</v>
      </c>
      <c r="P4520" s="99">
        <v>0</v>
      </c>
      <c r="Q4520" s="99">
        <v>0</v>
      </c>
      <c r="R4520" s="99">
        <v>0</v>
      </c>
      <c r="S4520" s="99">
        <v>0</v>
      </c>
      <c r="T4520" s="99">
        <v>0</v>
      </c>
      <c r="U4520" s="99">
        <v>0</v>
      </c>
      <c r="V4520" s="99">
        <v>0</v>
      </c>
      <c r="W4520" s="99">
        <v>0</v>
      </c>
      <c r="X4520" s="99">
        <v>0</v>
      </c>
      <c r="Y4520" s="99">
        <v>0</v>
      </c>
      <c r="Z4520" s="99">
        <v>0</v>
      </c>
      <c r="AA4520" s="99">
        <v>0</v>
      </c>
      <c r="AB4520" s="99">
        <v>0</v>
      </c>
      <c r="AC4520" s="99">
        <v>0</v>
      </c>
      <c r="AD4520" s="99">
        <v>0</v>
      </c>
    </row>
    <row r="4521" spans="4:30" hidden="1" outlineLevel="1" x14ac:dyDescent="0.2">
      <c r="D4521" s="86"/>
      <c r="F4521" s="91" t="s">
        <v>193</v>
      </c>
      <c r="G4521" s="86" t="s">
        <v>686</v>
      </c>
      <c r="H4521" s="92">
        <v>0</v>
      </c>
      <c r="I4521" s="99">
        <v>0</v>
      </c>
      <c r="J4521" s="99">
        <v>0</v>
      </c>
      <c r="K4521" s="99">
        <v>0</v>
      </c>
      <c r="L4521" s="99">
        <v>0</v>
      </c>
      <c r="M4521" s="99">
        <v>0</v>
      </c>
      <c r="N4521" s="99">
        <v>0</v>
      </c>
      <c r="O4521" s="99">
        <v>0</v>
      </c>
      <c r="P4521" s="99">
        <v>0</v>
      </c>
      <c r="Q4521" s="99">
        <v>0</v>
      </c>
      <c r="R4521" s="99">
        <v>0</v>
      </c>
      <c r="S4521" s="99">
        <v>0</v>
      </c>
      <c r="T4521" s="99">
        <v>0</v>
      </c>
      <c r="U4521" s="99">
        <v>0</v>
      </c>
      <c r="V4521" s="99">
        <v>0</v>
      </c>
      <c r="W4521" s="99">
        <v>0</v>
      </c>
      <c r="X4521" s="99">
        <v>0</v>
      </c>
      <c r="Y4521" s="99">
        <v>0</v>
      </c>
      <c r="Z4521" s="99">
        <v>0</v>
      </c>
      <c r="AA4521" s="99">
        <v>0</v>
      </c>
      <c r="AB4521" s="99">
        <v>0</v>
      </c>
      <c r="AC4521" s="99">
        <v>0</v>
      </c>
      <c r="AD4521" s="99">
        <v>0</v>
      </c>
    </row>
    <row r="4522" spans="4:30" hidden="1" outlineLevel="1" x14ac:dyDescent="0.2">
      <c r="D4522" s="86"/>
      <c r="F4522" s="91" t="s">
        <v>193</v>
      </c>
      <c r="G4522" s="86" t="s">
        <v>685</v>
      </c>
      <c r="H4522" s="92">
        <v>0</v>
      </c>
      <c r="I4522" s="99">
        <v>0</v>
      </c>
      <c r="J4522" s="99">
        <v>0</v>
      </c>
      <c r="K4522" s="99">
        <v>0</v>
      </c>
      <c r="L4522" s="99">
        <v>0</v>
      </c>
      <c r="M4522" s="99">
        <v>0</v>
      </c>
      <c r="N4522" s="99">
        <v>0</v>
      </c>
      <c r="O4522" s="99">
        <v>0</v>
      </c>
      <c r="P4522" s="99">
        <v>0</v>
      </c>
      <c r="Q4522" s="99">
        <v>0</v>
      </c>
      <c r="R4522" s="99">
        <v>0</v>
      </c>
      <c r="S4522" s="99">
        <v>0</v>
      </c>
      <c r="T4522" s="99">
        <v>0</v>
      </c>
      <c r="U4522" s="99">
        <v>0</v>
      </c>
      <c r="V4522" s="99">
        <v>0</v>
      </c>
      <c r="W4522" s="99">
        <v>0</v>
      </c>
      <c r="X4522" s="99">
        <v>0</v>
      </c>
      <c r="Y4522" s="99">
        <v>0</v>
      </c>
      <c r="Z4522" s="99">
        <v>0</v>
      </c>
      <c r="AA4522" s="99">
        <v>0</v>
      </c>
      <c r="AB4522" s="99">
        <v>0</v>
      </c>
      <c r="AC4522" s="99">
        <v>0</v>
      </c>
      <c r="AD4522" s="99">
        <v>0</v>
      </c>
    </row>
    <row r="4523" spans="4:30" hidden="1" outlineLevel="1" x14ac:dyDescent="0.2">
      <c r="D4523" s="86"/>
      <c r="F4523" s="91" t="s">
        <v>193</v>
      </c>
      <c r="G4523" s="86" t="s">
        <v>684</v>
      </c>
      <c r="H4523" s="92">
        <v>0</v>
      </c>
      <c r="I4523" s="99">
        <v>0</v>
      </c>
      <c r="J4523" s="99">
        <v>0</v>
      </c>
      <c r="K4523" s="99">
        <v>0</v>
      </c>
      <c r="L4523" s="99">
        <v>0</v>
      </c>
      <c r="M4523" s="99">
        <v>0</v>
      </c>
      <c r="N4523" s="99">
        <v>0</v>
      </c>
      <c r="O4523" s="99">
        <v>0</v>
      </c>
      <c r="P4523" s="99">
        <v>0</v>
      </c>
      <c r="Q4523" s="99">
        <v>0</v>
      </c>
      <c r="R4523" s="99">
        <v>0</v>
      </c>
      <c r="S4523" s="99">
        <v>0</v>
      </c>
      <c r="T4523" s="99">
        <v>0</v>
      </c>
      <c r="U4523" s="99">
        <v>0</v>
      </c>
      <c r="V4523" s="99">
        <v>0</v>
      </c>
      <c r="W4523" s="99">
        <v>0</v>
      </c>
      <c r="X4523" s="99">
        <v>0</v>
      </c>
      <c r="Y4523" s="99">
        <v>0</v>
      </c>
      <c r="Z4523" s="99">
        <v>0</v>
      </c>
      <c r="AA4523" s="99">
        <v>0</v>
      </c>
      <c r="AB4523" s="99">
        <v>0</v>
      </c>
      <c r="AC4523" s="99">
        <v>0</v>
      </c>
      <c r="AD4523" s="99">
        <v>0</v>
      </c>
    </row>
    <row r="4524" spans="4:30" hidden="1" outlineLevel="1" x14ac:dyDescent="0.2">
      <c r="D4524" s="86"/>
      <c r="F4524" s="91" t="s">
        <v>193</v>
      </c>
      <c r="G4524" s="86" t="s">
        <v>683</v>
      </c>
      <c r="H4524" s="92">
        <v>0</v>
      </c>
      <c r="I4524" s="99">
        <v>0</v>
      </c>
      <c r="J4524" s="99">
        <v>0</v>
      </c>
      <c r="K4524" s="99">
        <v>0</v>
      </c>
      <c r="L4524" s="99">
        <v>0</v>
      </c>
      <c r="M4524" s="99">
        <v>0</v>
      </c>
      <c r="N4524" s="99">
        <v>0</v>
      </c>
      <c r="O4524" s="99">
        <v>0</v>
      </c>
      <c r="P4524" s="99">
        <v>0</v>
      </c>
      <c r="Q4524" s="99">
        <v>0</v>
      </c>
      <c r="R4524" s="99">
        <v>0</v>
      </c>
      <c r="S4524" s="99">
        <v>0</v>
      </c>
      <c r="T4524" s="99">
        <v>0</v>
      </c>
      <c r="U4524" s="99">
        <v>0</v>
      </c>
      <c r="V4524" s="99">
        <v>0</v>
      </c>
      <c r="W4524" s="99">
        <v>0</v>
      </c>
      <c r="X4524" s="99">
        <v>0</v>
      </c>
      <c r="Y4524" s="99">
        <v>0</v>
      </c>
      <c r="Z4524" s="99">
        <v>0</v>
      </c>
      <c r="AA4524" s="99">
        <v>0</v>
      </c>
      <c r="AB4524" s="99">
        <v>0</v>
      </c>
      <c r="AC4524" s="99">
        <v>0</v>
      </c>
      <c r="AD4524" s="99">
        <v>0</v>
      </c>
    </row>
    <row r="4525" spans="4:30" hidden="1" outlineLevel="1" x14ac:dyDescent="0.2">
      <c r="D4525" s="86"/>
      <c r="F4525" s="91" t="s">
        <v>193</v>
      </c>
      <c r="G4525" s="86" t="s">
        <v>682</v>
      </c>
      <c r="H4525" s="92">
        <v>0</v>
      </c>
      <c r="I4525" s="99">
        <v>0</v>
      </c>
      <c r="J4525" s="99">
        <v>0</v>
      </c>
      <c r="K4525" s="99">
        <v>0</v>
      </c>
      <c r="L4525" s="99">
        <v>0</v>
      </c>
      <c r="M4525" s="99">
        <v>0</v>
      </c>
      <c r="N4525" s="99">
        <v>0</v>
      </c>
      <c r="O4525" s="99">
        <v>0</v>
      </c>
      <c r="P4525" s="99">
        <v>0</v>
      </c>
      <c r="Q4525" s="99">
        <v>0</v>
      </c>
      <c r="R4525" s="99">
        <v>0</v>
      </c>
      <c r="S4525" s="99">
        <v>0</v>
      </c>
      <c r="T4525" s="99">
        <v>0</v>
      </c>
      <c r="U4525" s="99">
        <v>0</v>
      </c>
      <c r="V4525" s="99">
        <v>0</v>
      </c>
      <c r="W4525" s="99">
        <v>0</v>
      </c>
      <c r="X4525" s="99">
        <v>0</v>
      </c>
      <c r="Y4525" s="99">
        <v>0</v>
      </c>
      <c r="Z4525" s="99">
        <v>0</v>
      </c>
      <c r="AA4525" s="99">
        <v>0</v>
      </c>
      <c r="AB4525" s="99">
        <v>0</v>
      </c>
      <c r="AC4525" s="99">
        <v>0</v>
      </c>
      <c r="AD4525" s="99">
        <v>0</v>
      </c>
    </row>
    <row r="4526" spans="4:30" hidden="1" outlineLevel="1" x14ac:dyDescent="0.2">
      <c r="D4526" s="86"/>
      <c r="F4526" s="91" t="s">
        <v>193</v>
      </c>
      <c r="G4526" s="86" t="s">
        <v>681</v>
      </c>
      <c r="H4526" s="92">
        <v>1386555.9999999995</v>
      </c>
      <c r="I4526" s="99">
        <v>1196012.7381512311</v>
      </c>
      <c r="J4526" s="99">
        <v>149172.03883130066</v>
      </c>
      <c r="K4526" s="99">
        <v>43679.871212855614</v>
      </c>
      <c r="L4526" s="99">
        <v>518.46751763331417</v>
      </c>
      <c r="M4526" s="99">
        <v>40.063699291844195</v>
      </c>
      <c r="N4526" s="99">
        <v>44238.40242978077</v>
      </c>
      <c r="O4526" s="99">
        <v>4056.1101493327542</v>
      </c>
      <c r="P4526" s="99">
        <v>415.48295928033116</v>
      </c>
      <c r="Q4526" s="99">
        <v>119.75543865976763</v>
      </c>
      <c r="R4526" s="99">
        <v>14.054160825257071</v>
      </c>
      <c r="S4526" s="99">
        <v>4605.4027080981095</v>
      </c>
      <c r="T4526" s="99">
        <v>29.172257130073952</v>
      </c>
      <c r="U4526" s="99">
        <v>255.55232153322962</v>
      </c>
      <c r="V4526" s="99">
        <v>182.62167870804473</v>
      </c>
      <c r="W4526" s="99">
        <v>21.879192847555458</v>
      </c>
      <c r="X4526" s="99">
        <v>489.2254502189038</v>
      </c>
      <c r="Y4526" s="99">
        <v>1069.9134785954589</v>
      </c>
      <c r="Z4526" s="99">
        <v>6.761096542738585</v>
      </c>
      <c r="AA4526" s="99">
        <v>1076.6745751381975</v>
      </c>
      <c r="AB4526" s="99">
        <v>62.58635967466936</v>
      </c>
      <c r="AC4526" s="99">
        <v>-9415.297578852691</v>
      </c>
      <c r="AD4526" s="99">
        <v>314.22907341008039</v>
      </c>
    </row>
    <row r="4527" spans="4:30" collapsed="1" x14ac:dyDescent="0.2">
      <c r="D4527" s="86" t="s">
        <v>194</v>
      </c>
      <c r="E4527" s="104">
        <v>1386556</v>
      </c>
      <c r="F4527" s="102" t="s">
        <v>193</v>
      </c>
      <c r="G4527" s="86" t="s">
        <v>679</v>
      </c>
      <c r="H4527" s="92">
        <v>1386555.9999999995</v>
      </c>
      <c r="I4527" s="99">
        <v>1196012.7381512311</v>
      </c>
      <c r="J4527" s="99">
        <v>149172.03883130066</v>
      </c>
      <c r="K4527" s="99">
        <v>43679.871212855614</v>
      </c>
      <c r="L4527" s="99">
        <v>518.46751763331417</v>
      </c>
      <c r="M4527" s="99">
        <v>40.063699291844195</v>
      </c>
      <c r="N4527" s="99">
        <v>44238.40242978077</v>
      </c>
      <c r="O4527" s="99">
        <v>4056.1101493327542</v>
      </c>
      <c r="P4527" s="99">
        <v>415.48295928033116</v>
      </c>
      <c r="Q4527" s="99">
        <v>119.75543865976763</v>
      </c>
      <c r="R4527" s="99">
        <v>14.054160825257071</v>
      </c>
      <c r="S4527" s="99">
        <v>4605.4027080981095</v>
      </c>
      <c r="T4527" s="99">
        <v>29.172257130073952</v>
      </c>
      <c r="U4527" s="99">
        <v>255.55232153322962</v>
      </c>
      <c r="V4527" s="99">
        <v>182.62167870804473</v>
      </c>
      <c r="W4527" s="99">
        <v>21.879192847555458</v>
      </c>
      <c r="X4527" s="99">
        <v>489.2254502189038</v>
      </c>
      <c r="Y4527" s="99">
        <v>1069.9134785954589</v>
      </c>
      <c r="Z4527" s="99">
        <v>6.761096542738585</v>
      </c>
      <c r="AA4527" s="99">
        <v>1076.6745751381975</v>
      </c>
      <c r="AB4527" s="99">
        <v>62.58635967466936</v>
      </c>
      <c r="AC4527" s="99">
        <v>-9415.297578852691</v>
      </c>
      <c r="AD4527" s="99">
        <v>314.22907341008039</v>
      </c>
    </row>
    <row r="4528" spans="4:30" hidden="1" outlineLevel="1" x14ac:dyDescent="0.2">
      <c r="D4528" s="86"/>
      <c r="F4528" s="91" t="s">
        <v>191</v>
      </c>
      <c r="G4528" s="86" t="s">
        <v>687</v>
      </c>
      <c r="H4528" s="92">
        <v>0</v>
      </c>
      <c r="I4528" s="99">
        <v>0</v>
      </c>
      <c r="J4528" s="99">
        <v>0</v>
      </c>
      <c r="K4528" s="99">
        <v>0</v>
      </c>
      <c r="L4528" s="99">
        <v>0</v>
      </c>
      <c r="M4528" s="99">
        <v>0</v>
      </c>
      <c r="N4528" s="99">
        <v>0</v>
      </c>
      <c r="O4528" s="99">
        <v>0</v>
      </c>
      <c r="P4528" s="99">
        <v>0</v>
      </c>
      <c r="Q4528" s="99">
        <v>0</v>
      </c>
      <c r="R4528" s="99">
        <v>0</v>
      </c>
      <c r="S4528" s="99">
        <v>0</v>
      </c>
      <c r="T4528" s="99">
        <v>0</v>
      </c>
      <c r="U4528" s="99">
        <v>0</v>
      </c>
      <c r="V4528" s="99">
        <v>0</v>
      </c>
      <c r="W4528" s="99">
        <v>0</v>
      </c>
      <c r="X4528" s="99">
        <v>0</v>
      </c>
      <c r="Y4528" s="99">
        <v>0</v>
      </c>
      <c r="Z4528" s="99">
        <v>0</v>
      </c>
      <c r="AA4528" s="99">
        <v>0</v>
      </c>
      <c r="AB4528" s="99">
        <v>0</v>
      </c>
      <c r="AC4528" s="99">
        <v>0</v>
      </c>
      <c r="AD4528" s="99">
        <v>0</v>
      </c>
    </row>
    <row r="4529" spans="4:30" hidden="1" outlineLevel="1" x14ac:dyDescent="0.2">
      <c r="D4529" s="86"/>
      <c r="F4529" s="91" t="s">
        <v>191</v>
      </c>
      <c r="G4529" s="86" t="s">
        <v>686</v>
      </c>
      <c r="H4529" s="92">
        <v>0</v>
      </c>
      <c r="I4529" s="99">
        <v>0</v>
      </c>
      <c r="J4529" s="99">
        <v>0</v>
      </c>
      <c r="K4529" s="99">
        <v>0</v>
      </c>
      <c r="L4529" s="99">
        <v>0</v>
      </c>
      <c r="M4529" s="99">
        <v>0</v>
      </c>
      <c r="N4529" s="99">
        <v>0</v>
      </c>
      <c r="O4529" s="99">
        <v>0</v>
      </c>
      <c r="P4529" s="99">
        <v>0</v>
      </c>
      <c r="Q4529" s="99">
        <v>0</v>
      </c>
      <c r="R4529" s="99">
        <v>0</v>
      </c>
      <c r="S4529" s="99">
        <v>0</v>
      </c>
      <c r="T4529" s="99">
        <v>0</v>
      </c>
      <c r="U4529" s="99">
        <v>0</v>
      </c>
      <c r="V4529" s="99">
        <v>0</v>
      </c>
      <c r="W4529" s="99">
        <v>0</v>
      </c>
      <c r="X4529" s="99">
        <v>0</v>
      </c>
      <c r="Y4529" s="99">
        <v>0</v>
      </c>
      <c r="Z4529" s="99">
        <v>0</v>
      </c>
      <c r="AA4529" s="99">
        <v>0</v>
      </c>
      <c r="AB4529" s="99">
        <v>0</v>
      </c>
      <c r="AC4529" s="99">
        <v>0</v>
      </c>
      <c r="AD4529" s="99">
        <v>0</v>
      </c>
    </row>
    <row r="4530" spans="4:30" hidden="1" outlineLevel="1" x14ac:dyDescent="0.2">
      <c r="D4530" s="86"/>
      <c r="F4530" s="91" t="s">
        <v>191</v>
      </c>
      <c r="G4530" s="86" t="s">
        <v>685</v>
      </c>
      <c r="H4530" s="92">
        <v>0</v>
      </c>
      <c r="I4530" s="99">
        <v>0</v>
      </c>
      <c r="J4530" s="99">
        <v>0</v>
      </c>
      <c r="K4530" s="99">
        <v>0</v>
      </c>
      <c r="L4530" s="99">
        <v>0</v>
      </c>
      <c r="M4530" s="99">
        <v>0</v>
      </c>
      <c r="N4530" s="99">
        <v>0</v>
      </c>
      <c r="O4530" s="99">
        <v>0</v>
      </c>
      <c r="P4530" s="99">
        <v>0</v>
      </c>
      <c r="Q4530" s="99">
        <v>0</v>
      </c>
      <c r="R4530" s="99">
        <v>0</v>
      </c>
      <c r="S4530" s="99">
        <v>0</v>
      </c>
      <c r="T4530" s="99">
        <v>0</v>
      </c>
      <c r="U4530" s="99">
        <v>0</v>
      </c>
      <c r="V4530" s="99">
        <v>0</v>
      </c>
      <c r="W4530" s="99">
        <v>0</v>
      </c>
      <c r="X4530" s="99">
        <v>0</v>
      </c>
      <c r="Y4530" s="99">
        <v>0</v>
      </c>
      <c r="Z4530" s="99">
        <v>0</v>
      </c>
      <c r="AA4530" s="99">
        <v>0</v>
      </c>
      <c r="AB4530" s="99">
        <v>0</v>
      </c>
      <c r="AC4530" s="99">
        <v>0</v>
      </c>
      <c r="AD4530" s="99">
        <v>0</v>
      </c>
    </row>
    <row r="4531" spans="4:30" hidden="1" outlineLevel="1" x14ac:dyDescent="0.2">
      <c r="D4531" s="86"/>
      <c r="F4531" s="91" t="s">
        <v>191</v>
      </c>
      <c r="G4531" s="86" t="s">
        <v>684</v>
      </c>
      <c r="H4531" s="92">
        <v>0</v>
      </c>
      <c r="I4531" s="99">
        <v>0</v>
      </c>
      <c r="J4531" s="99">
        <v>0</v>
      </c>
      <c r="K4531" s="99">
        <v>0</v>
      </c>
      <c r="L4531" s="99">
        <v>0</v>
      </c>
      <c r="M4531" s="99">
        <v>0</v>
      </c>
      <c r="N4531" s="99">
        <v>0</v>
      </c>
      <c r="O4531" s="99">
        <v>0</v>
      </c>
      <c r="P4531" s="99">
        <v>0</v>
      </c>
      <c r="Q4531" s="99">
        <v>0</v>
      </c>
      <c r="R4531" s="99">
        <v>0</v>
      </c>
      <c r="S4531" s="99">
        <v>0</v>
      </c>
      <c r="T4531" s="99">
        <v>0</v>
      </c>
      <c r="U4531" s="99">
        <v>0</v>
      </c>
      <c r="V4531" s="99">
        <v>0</v>
      </c>
      <c r="W4531" s="99">
        <v>0</v>
      </c>
      <c r="X4531" s="99">
        <v>0</v>
      </c>
      <c r="Y4531" s="99">
        <v>0</v>
      </c>
      <c r="Z4531" s="99">
        <v>0</v>
      </c>
      <c r="AA4531" s="99">
        <v>0</v>
      </c>
      <c r="AB4531" s="99">
        <v>0</v>
      </c>
      <c r="AC4531" s="99">
        <v>0</v>
      </c>
      <c r="AD4531" s="99">
        <v>0</v>
      </c>
    </row>
    <row r="4532" spans="4:30" hidden="1" outlineLevel="1" x14ac:dyDescent="0.2">
      <c r="D4532" s="86"/>
      <c r="F4532" s="91" t="s">
        <v>191</v>
      </c>
      <c r="G4532" s="86" t="s">
        <v>683</v>
      </c>
      <c r="H4532" s="92">
        <v>0</v>
      </c>
      <c r="I4532" s="99">
        <v>0</v>
      </c>
      <c r="J4532" s="99">
        <v>0</v>
      </c>
      <c r="K4532" s="99">
        <v>0</v>
      </c>
      <c r="L4532" s="99">
        <v>0</v>
      </c>
      <c r="M4532" s="99">
        <v>0</v>
      </c>
      <c r="N4532" s="99">
        <v>0</v>
      </c>
      <c r="O4532" s="99">
        <v>0</v>
      </c>
      <c r="P4532" s="99">
        <v>0</v>
      </c>
      <c r="Q4532" s="99">
        <v>0</v>
      </c>
      <c r="R4532" s="99">
        <v>0</v>
      </c>
      <c r="S4532" s="99">
        <v>0</v>
      </c>
      <c r="T4532" s="99">
        <v>0</v>
      </c>
      <c r="U4532" s="99">
        <v>0</v>
      </c>
      <c r="V4532" s="99">
        <v>0</v>
      </c>
      <c r="W4532" s="99">
        <v>0</v>
      </c>
      <c r="X4532" s="99">
        <v>0</v>
      </c>
      <c r="Y4532" s="99">
        <v>0</v>
      </c>
      <c r="Z4532" s="99">
        <v>0</v>
      </c>
      <c r="AA4532" s="99">
        <v>0</v>
      </c>
      <c r="AB4532" s="99">
        <v>0</v>
      </c>
      <c r="AC4532" s="99">
        <v>0</v>
      </c>
      <c r="AD4532" s="99">
        <v>0</v>
      </c>
    </row>
    <row r="4533" spans="4:30" hidden="1" outlineLevel="1" x14ac:dyDescent="0.2">
      <c r="D4533" s="86"/>
      <c r="F4533" s="91" t="s">
        <v>191</v>
      </c>
      <c r="G4533" s="86" t="s">
        <v>682</v>
      </c>
      <c r="H4533" s="92">
        <v>0</v>
      </c>
      <c r="I4533" s="99">
        <v>0</v>
      </c>
      <c r="J4533" s="99">
        <v>0</v>
      </c>
      <c r="K4533" s="99">
        <v>0</v>
      </c>
      <c r="L4533" s="99">
        <v>0</v>
      </c>
      <c r="M4533" s="99">
        <v>0</v>
      </c>
      <c r="N4533" s="99">
        <v>0</v>
      </c>
      <c r="O4533" s="99">
        <v>0</v>
      </c>
      <c r="P4533" s="99">
        <v>0</v>
      </c>
      <c r="Q4533" s="99">
        <v>0</v>
      </c>
      <c r="R4533" s="99">
        <v>0</v>
      </c>
      <c r="S4533" s="99">
        <v>0</v>
      </c>
      <c r="T4533" s="99">
        <v>0</v>
      </c>
      <c r="U4533" s="99">
        <v>0</v>
      </c>
      <c r="V4533" s="99">
        <v>0</v>
      </c>
      <c r="W4533" s="99">
        <v>0</v>
      </c>
      <c r="X4533" s="99">
        <v>0</v>
      </c>
      <c r="Y4533" s="99">
        <v>0</v>
      </c>
      <c r="Z4533" s="99">
        <v>0</v>
      </c>
      <c r="AA4533" s="99">
        <v>0</v>
      </c>
      <c r="AB4533" s="99">
        <v>0</v>
      </c>
      <c r="AC4533" s="99">
        <v>0</v>
      </c>
      <c r="AD4533" s="99">
        <v>0</v>
      </c>
    </row>
    <row r="4534" spans="4:30" hidden="1" outlineLevel="1" x14ac:dyDescent="0.2">
      <c r="D4534" s="86"/>
      <c r="F4534" s="91" t="s">
        <v>191</v>
      </c>
      <c r="G4534" s="86" t="s">
        <v>681</v>
      </c>
      <c r="H4534" s="92">
        <v>658852</v>
      </c>
      <c r="I4534" s="99">
        <v>419815.15226533363</v>
      </c>
      <c r="J4534" s="99">
        <v>73458.964373561859</v>
      </c>
      <c r="K4534" s="99">
        <v>20631.119892089184</v>
      </c>
      <c r="L4534" s="99">
        <v>239.8609854796477</v>
      </c>
      <c r="M4534" s="99">
        <v>18.450845036895977</v>
      </c>
      <c r="N4534" s="99">
        <v>20889.431722605728</v>
      </c>
      <c r="O4534" s="99">
        <v>1805.1076727763229</v>
      </c>
      <c r="P4534" s="99">
        <v>181.43330952947713</v>
      </c>
      <c r="Q4534" s="99">
        <v>52.277394271205274</v>
      </c>
      <c r="R4534" s="99">
        <v>6.1502816789653254</v>
      </c>
      <c r="S4534" s="99">
        <v>2044.9686582559707</v>
      </c>
      <c r="T4534" s="99">
        <v>12.300563357930651</v>
      </c>
      <c r="U4534" s="99">
        <v>107.62992938189321</v>
      </c>
      <c r="V4534" s="99">
        <v>76.87852098706658</v>
      </c>
      <c r="W4534" s="99">
        <v>9.2254225184479886</v>
      </c>
      <c r="X4534" s="99">
        <v>206.03443624533844</v>
      </c>
      <c r="Y4534" s="99">
        <v>495.0976751567087</v>
      </c>
      <c r="Z4534" s="99">
        <v>3.0751408394826627</v>
      </c>
      <c r="AA4534" s="99">
        <v>498.17281599619139</v>
      </c>
      <c r="AB4534" s="99">
        <v>30.75140839482663</v>
      </c>
      <c r="AC4534" s="99">
        <v>141739.3915734349</v>
      </c>
      <c r="AD4534" s="99">
        <v>169.13274617154644</v>
      </c>
    </row>
    <row r="4535" spans="4:30" collapsed="1" x14ac:dyDescent="0.2">
      <c r="D4535" s="86" t="s">
        <v>192</v>
      </c>
      <c r="E4535" s="104">
        <v>658852</v>
      </c>
      <c r="F4535" s="102" t="s">
        <v>191</v>
      </c>
      <c r="G4535" s="86" t="s">
        <v>679</v>
      </c>
      <c r="H4535" s="92">
        <v>658852</v>
      </c>
      <c r="I4535" s="99">
        <v>419815.15226533363</v>
      </c>
      <c r="J4535" s="99">
        <v>73458.964373561859</v>
      </c>
      <c r="K4535" s="99">
        <v>20631.119892089184</v>
      </c>
      <c r="L4535" s="99">
        <v>239.8609854796477</v>
      </c>
      <c r="M4535" s="99">
        <v>18.450845036895977</v>
      </c>
      <c r="N4535" s="99">
        <v>20889.431722605728</v>
      </c>
      <c r="O4535" s="99">
        <v>1805.1076727763229</v>
      </c>
      <c r="P4535" s="99">
        <v>181.43330952947713</v>
      </c>
      <c r="Q4535" s="99">
        <v>52.277394271205274</v>
      </c>
      <c r="R4535" s="99">
        <v>6.1502816789653254</v>
      </c>
      <c r="S4535" s="99">
        <v>2044.9686582559707</v>
      </c>
      <c r="T4535" s="99">
        <v>12.300563357930651</v>
      </c>
      <c r="U4535" s="99">
        <v>107.62992938189321</v>
      </c>
      <c r="V4535" s="99">
        <v>76.87852098706658</v>
      </c>
      <c r="W4535" s="99">
        <v>9.2254225184479886</v>
      </c>
      <c r="X4535" s="99">
        <v>206.03443624533844</v>
      </c>
      <c r="Y4535" s="99">
        <v>495.0976751567087</v>
      </c>
      <c r="Z4535" s="99">
        <v>3.0751408394826627</v>
      </c>
      <c r="AA4535" s="99">
        <v>498.17281599619139</v>
      </c>
      <c r="AB4535" s="99">
        <v>30.75140839482663</v>
      </c>
      <c r="AC4535" s="99">
        <v>141739.3915734349</v>
      </c>
      <c r="AD4535" s="99">
        <v>169.13274617154644</v>
      </c>
    </row>
    <row r="4536" spans="4:30" hidden="1" outlineLevel="1" x14ac:dyDescent="0.2">
      <c r="D4536" s="86"/>
      <c r="E4536" s="93"/>
      <c r="F4536" s="93"/>
      <c r="G4536" s="86" t="s">
        <v>687</v>
      </c>
      <c r="H4536" s="92">
        <v>12848662.999999996</v>
      </c>
      <c r="I4536" s="92">
        <v>6329032.8439129265</v>
      </c>
      <c r="J4536" s="92">
        <v>312866.70852654189</v>
      </c>
      <c r="K4536" s="92">
        <v>1146012.8226959712</v>
      </c>
      <c r="L4536" s="92">
        <v>36072.414857134907</v>
      </c>
      <c r="M4536" s="92">
        <v>3382.7556396204582</v>
      </c>
      <c r="N4536" s="92">
        <v>1185467.9931927265</v>
      </c>
      <c r="O4536" s="92">
        <v>871148.01987803669</v>
      </c>
      <c r="P4536" s="92">
        <v>162320.2560845284</v>
      </c>
      <c r="Q4536" s="92">
        <v>73349.50132135216</v>
      </c>
      <c r="R4536" s="92">
        <v>3298.4450836903147</v>
      </c>
      <c r="S4536" s="92">
        <v>1110116.2223676075</v>
      </c>
      <c r="T4536" s="92">
        <v>30431.431639536237</v>
      </c>
      <c r="U4536" s="92">
        <v>498005.19381760445</v>
      </c>
      <c r="V4536" s="92">
        <v>2631971.442497157</v>
      </c>
      <c r="W4536" s="92">
        <v>475290.41952564771</v>
      </c>
      <c r="X4536" s="92">
        <v>3635698.4874799452</v>
      </c>
      <c r="Y4536" s="92">
        <v>267528.17456641438</v>
      </c>
      <c r="Z4536" s="92">
        <v>4480.9946625102357</v>
      </c>
      <c r="AA4536" s="92">
        <v>272009.16922892461</v>
      </c>
      <c r="AB4536" s="92">
        <v>3471.5752913242618</v>
      </c>
      <c r="AC4536" s="92">
        <v>0</v>
      </c>
      <c r="AD4536" s="92">
        <v>0</v>
      </c>
    </row>
    <row r="4537" spans="4:30" hidden="1" outlineLevel="1" x14ac:dyDescent="0.2">
      <c r="D4537" s="86"/>
      <c r="E4537" s="93"/>
      <c r="F4537" s="93"/>
      <c r="G4537" s="86" t="s">
        <v>686</v>
      </c>
      <c r="H4537" s="92">
        <v>46946.678099999997</v>
      </c>
      <c r="I4537" s="92">
        <v>23125.135090515472</v>
      </c>
      <c r="J4537" s="92">
        <v>1143.1580588114182</v>
      </c>
      <c r="K4537" s="92">
        <v>4187.3224541401823</v>
      </c>
      <c r="L4537" s="92">
        <v>131.80204419616038</v>
      </c>
      <c r="M4537" s="92">
        <v>12.359973960265076</v>
      </c>
      <c r="N4537" s="92">
        <v>4331.4844722966081</v>
      </c>
      <c r="O4537" s="92">
        <v>3183.0164482224031</v>
      </c>
      <c r="P4537" s="92">
        <v>593.08869814002628</v>
      </c>
      <c r="Q4537" s="92">
        <v>268.00573937763374</v>
      </c>
      <c r="R4537" s="92">
        <v>12.051918520591352</v>
      </c>
      <c r="S4537" s="92">
        <v>4056.1628042606544</v>
      </c>
      <c r="T4537" s="92">
        <v>111.19091731983815</v>
      </c>
      <c r="U4537" s="92">
        <v>1819.6204170257399</v>
      </c>
      <c r="V4537" s="92">
        <v>9616.7450324836718</v>
      </c>
      <c r="W4537" s="92">
        <v>1736.6247623962547</v>
      </c>
      <c r="X4537" s="92">
        <v>13284.181129225504</v>
      </c>
      <c r="Y4537" s="92">
        <v>977.49930043694576</v>
      </c>
      <c r="Z4537" s="92">
        <v>16.372739637477164</v>
      </c>
      <c r="AA4537" s="92">
        <v>993.8720400744229</v>
      </c>
      <c r="AB4537" s="92">
        <v>12.684504815926287</v>
      </c>
      <c r="AC4537" s="92">
        <v>0</v>
      </c>
      <c r="AD4537" s="92">
        <v>0</v>
      </c>
    </row>
    <row r="4538" spans="4:30" hidden="1" outlineLevel="1" x14ac:dyDescent="0.2">
      <c r="D4538" s="86"/>
      <c r="E4538" s="93"/>
      <c r="F4538" s="93"/>
      <c r="G4538" s="86" t="s">
        <v>685</v>
      </c>
      <c r="H4538" s="92">
        <v>10326.321900000008</v>
      </c>
      <c r="I4538" s="92">
        <v>5027.5498287661303</v>
      </c>
      <c r="J4538" s="92">
        <v>242.63613155225889</v>
      </c>
      <c r="K4538" s="92">
        <v>882.69838280048486</v>
      </c>
      <c r="L4538" s="92">
        <v>27.26572253320904</v>
      </c>
      <c r="M4538" s="92">
        <v>3.3958015420938139</v>
      </c>
      <c r="N4538" s="92">
        <v>913.35990687578771</v>
      </c>
      <c r="O4538" s="92">
        <v>666.89242461824119</v>
      </c>
      <c r="P4538" s="92">
        <v>123.97452390261965</v>
      </c>
      <c r="Q4538" s="92">
        <v>73.766318926333597</v>
      </c>
      <c r="R4538" s="92">
        <v>0</v>
      </c>
      <c r="S4538" s="92">
        <v>864.6332674471945</v>
      </c>
      <c r="T4538" s="92">
        <v>23.286738378011176</v>
      </c>
      <c r="U4538" s="92">
        <v>381.217202686983</v>
      </c>
      <c r="V4538" s="92">
        <v>2655.8194459210399</v>
      </c>
      <c r="W4538" s="92">
        <v>0</v>
      </c>
      <c r="X4538" s="92">
        <v>3060.3233869860342</v>
      </c>
      <c r="Y4538" s="92">
        <v>200.71508149442147</v>
      </c>
      <c r="Z4538" s="92">
        <v>3.3459258615482272</v>
      </c>
      <c r="AA4538" s="92">
        <v>204.06100735596971</v>
      </c>
      <c r="AB4538" s="92">
        <v>2.6802765395344759</v>
      </c>
      <c r="AC4538" s="92">
        <v>9.1135132203701001</v>
      </c>
      <c r="AD4538" s="92">
        <v>1.9645812567266041</v>
      </c>
    </row>
    <row r="4539" spans="4:30" hidden="1" outlineLevel="1" x14ac:dyDescent="0.2">
      <c r="D4539" s="86"/>
      <c r="E4539" s="93"/>
      <c r="F4539" s="93"/>
      <c r="G4539" s="86" t="s">
        <v>684</v>
      </c>
      <c r="H4539" s="92">
        <v>6616058.7274314081</v>
      </c>
      <c r="I4539" s="92">
        <v>4421794.2259362563</v>
      </c>
      <c r="J4539" s="92">
        <v>208431.83655347358</v>
      </c>
      <c r="K4539" s="92">
        <v>756828.79068809201</v>
      </c>
      <c r="L4539" s="92">
        <v>23389.947740583215</v>
      </c>
      <c r="M4539" s="92">
        <v>0</v>
      </c>
      <c r="N4539" s="92">
        <v>780218.73842867522</v>
      </c>
      <c r="O4539" s="92">
        <v>567489.31065421144</v>
      </c>
      <c r="P4539" s="92">
        <v>105694.9222979824</v>
      </c>
      <c r="Q4539" s="92">
        <v>0</v>
      </c>
      <c r="R4539" s="92">
        <v>0</v>
      </c>
      <c r="S4539" s="92">
        <v>673184.23295219382</v>
      </c>
      <c r="T4539" s="92">
        <v>20230.644207744554</v>
      </c>
      <c r="U4539" s="92">
        <v>326274.51223653613</v>
      </c>
      <c r="V4539" s="92">
        <v>0</v>
      </c>
      <c r="W4539" s="92">
        <v>0</v>
      </c>
      <c r="X4539" s="92">
        <v>346505.1564442807</v>
      </c>
      <c r="Y4539" s="92">
        <v>171124.10648254069</v>
      </c>
      <c r="Z4539" s="92">
        <v>2855.0199636187031</v>
      </c>
      <c r="AA4539" s="92">
        <v>173979.12644615941</v>
      </c>
      <c r="AB4539" s="92">
        <v>2313.0445514268063</v>
      </c>
      <c r="AC4539" s="92">
        <v>7924.1692828948444</v>
      </c>
      <c r="AD4539" s="92">
        <v>1708.1968360464728</v>
      </c>
    </row>
    <row r="4540" spans="4:30" hidden="1" outlineLevel="1" x14ac:dyDescent="0.2">
      <c r="D4540" s="86"/>
      <c r="E4540" s="93"/>
      <c r="F4540" s="93"/>
      <c r="G4540" s="86" t="s">
        <v>683</v>
      </c>
      <c r="H4540" s="92">
        <v>2730528.8117004652</v>
      </c>
      <c r="I4540" s="92">
        <v>2041620.3561544297</v>
      </c>
      <c r="J4540" s="92">
        <v>98427.168053742324</v>
      </c>
      <c r="K4540" s="92">
        <v>296995.78430300643</v>
      </c>
      <c r="L4540" s="92">
        <v>0</v>
      </c>
      <c r="M4540" s="92">
        <v>0</v>
      </c>
      <c r="N4540" s="92">
        <v>296995.78430300643</v>
      </c>
      <c r="O4540" s="92">
        <v>189246.86973616417</v>
      </c>
      <c r="P4540" s="92">
        <v>0</v>
      </c>
      <c r="Q4540" s="92">
        <v>0</v>
      </c>
      <c r="R4540" s="92">
        <v>0</v>
      </c>
      <c r="S4540" s="92">
        <v>189246.86973616417</v>
      </c>
      <c r="T4540" s="92">
        <v>5116.838343014625</v>
      </c>
      <c r="U4540" s="92">
        <v>0</v>
      </c>
      <c r="V4540" s="92">
        <v>0</v>
      </c>
      <c r="W4540" s="92">
        <v>0</v>
      </c>
      <c r="X4540" s="92">
        <v>5116.838343014625</v>
      </c>
      <c r="Y4540" s="92">
        <v>69802.589998373383</v>
      </c>
      <c r="Z4540" s="92">
        <v>0</v>
      </c>
      <c r="AA4540" s="92">
        <v>69802.589998373383</v>
      </c>
      <c r="AB4540" s="92">
        <v>724.34372187865813</v>
      </c>
      <c r="AC4540" s="92">
        <v>24594.255295172294</v>
      </c>
      <c r="AD4540" s="92">
        <v>4000.6060946836669</v>
      </c>
    </row>
    <row r="4541" spans="4:30" hidden="1" outlineLevel="1" x14ac:dyDescent="0.2">
      <c r="D4541" s="86"/>
      <c r="E4541" s="93"/>
      <c r="F4541" s="93"/>
      <c r="G4541" s="86" t="s">
        <v>682</v>
      </c>
      <c r="H4541" s="92">
        <v>3382468.9999999986</v>
      </c>
      <c r="I4541" s="92">
        <v>1269193.9956312156</v>
      </c>
      <c r="J4541" s="92">
        <v>82251.972187975378</v>
      </c>
      <c r="K4541" s="92">
        <v>275964.28311132127</v>
      </c>
      <c r="L4541" s="92">
        <v>8770.7714206127803</v>
      </c>
      <c r="M4541" s="92">
        <v>808.56259282101166</v>
      </c>
      <c r="N4541" s="92">
        <v>285543.61712475505</v>
      </c>
      <c r="O4541" s="92">
        <v>251600.48751365818</v>
      </c>
      <c r="P4541" s="92">
        <v>46641.889172531046</v>
      </c>
      <c r="Q4541" s="92">
        <v>21192.880597613363</v>
      </c>
      <c r="R4541" s="92">
        <v>981.9538582710785</v>
      </c>
      <c r="S4541" s="92">
        <v>320417.21114207362</v>
      </c>
      <c r="T4541" s="92">
        <v>9641.8074634930381</v>
      </c>
      <c r="U4541" s="92">
        <v>169295.69486374504</v>
      </c>
      <c r="V4541" s="92">
        <v>961190.66744197311</v>
      </c>
      <c r="W4541" s="92">
        <v>182360.36595712611</v>
      </c>
      <c r="X4541" s="92">
        <v>1322488.5357263372</v>
      </c>
      <c r="Y4541" s="92">
        <v>68166.156179092402</v>
      </c>
      <c r="Z4541" s="92">
        <v>1109.6363552124237</v>
      </c>
      <c r="AA4541" s="92">
        <v>69275.792534304826</v>
      </c>
      <c r="AB4541" s="92">
        <v>1237.7100946634941</v>
      </c>
      <c r="AC4541" s="92">
        <v>26763.823402707174</v>
      </c>
      <c r="AD4541" s="92">
        <v>5296.3421559669059</v>
      </c>
    </row>
    <row r="4542" spans="4:30" hidden="1" outlineLevel="1" x14ac:dyDescent="0.2">
      <c r="D4542" s="86"/>
      <c r="E4542" s="93"/>
      <c r="F4542" s="93"/>
      <c r="G4542" s="86" t="s">
        <v>681</v>
      </c>
      <c r="H4542" s="92">
        <v>2549486.4608681281</v>
      </c>
      <c r="I4542" s="92">
        <v>1821610.6062214412</v>
      </c>
      <c r="J4542" s="92">
        <v>311737.55701338995</v>
      </c>
      <c r="K4542" s="92">
        <v>89763.614810230385</v>
      </c>
      <c r="L4542" s="92">
        <v>15005.147707753162</v>
      </c>
      <c r="M4542" s="92">
        <v>2370.7413809423037</v>
      </c>
      <c r="N4542" s="92">
        <v>107139.50389892586</v>
      </c>
      <c r="O4542" s="92">
        <v>16750.100280424886</v>
      </c>
      <c r="P4542" s="92">
        <v>4301.8897619721374</v>
      </c>
      <c r="Q4542" s="92">
        <v>8228.1724895586358</v>
      </c>
      <c r="R4542" s="92">
        <v>1436.1013648030055</v>
      </c>
      <c r="S4542" s="92">
        <v>30716.263896758664</v>
      </c>
      <c r="T4542" s="92">
        <v>116.49279194381069</v>
      </c>
      <c r="U4542" s="92">
        <v>2561.048177551892</v>
      </c>
      <c r="V4542" s="92">
        <v>12106.756207259183</v>
      </c>
      <c r="W4542" s="92">
        <v>2154.9543515361256</v>
      </c>
      <c r="X4542" s="92">
        <v>16939.251528291014</v>
      </c>
      <c r="Y4542" s="92">
        <v>4584.5367121557038</v>
      </c>
      <c r="Z4542" s="92">
        <v>72.631660533795042</v>
      </c>
      <c r="AA4542" s="92">
        <v>4657.168372689498</v>
      </c>
      <c r="AB4542" s="92">
        <v>130.63608780362924</v>
      </c>
      <c r="AC4542" s="92">
        <v>201053.13820227026</v>
      </c>
      <c r="AD4542" s="92">
        <v>55502.335646558298</v>
      </c>
    </row>
    <row r="4543" spans="4:30" collapsed="1" x14ac:dyDescent="0.2">
      <c r="D4543" s="86" t="s">
        <v>22</v>
      </c>
      <c r="E4543" s="92">
        <v>28184479</v>
      </c>
      <c r="F4543" s="91"/>
      <c r="G4543" s="86" t="s">
        <v>679</v>
      </c>
      <c r="H4543" s="92">
        <v>28184478.999999996</v>
      </c>
      <c r="I4543" s="92">
        <v>15911404.712775553</v>
      </c>
      <c r="J4543" s="92">
        <v>1015101.0365254867</v>
      </c>
      <c r="K4543" s="92">
        <v>2570635.3164455621</v>
      </c>
      <c r="L4543" s="92">
        <v>83397.349492813431</v>
      </c>
      <c r="M4543" s="92">
        <v>6577.8153888861325</v>
      </c>
      <c r="N4543" s="92">
        <v>2660610.4813272618</v>
      </c>
      <c r="O4543" s="92">
        <v>1900084.6969353363</v>
      </c>
      <c r="P4543" s="92">
        <v>319676.02053905663</v>
      </c>
      <c r="Q4543" s="92">
        <v>103112.32646682812</v>
      </c>
      <c r="R4543" s="92">
        <v>5728.5522252849905</v>
      </c>
      <c r="S4543" s="92">
        <v>2328601.5961665059</v>
      </c>
      <c r="T4543" s="92">
        <v>65671.692101430119</v>
      </c>
      <c r="U4543" s="92">
        <v>998337.28671515011</v>
      </c>
      <c r="V4543" s="92">
        <v>3617541.4306247942</v>
      </c>
      <c r="W4543" s="92">
        <v>661542.36459670612</v>
      </c>
      <c r="X4543" s="92">
        <v>5343092.7740380801</v>
      </c>
      <c r="Y4543" s="92">
        <v>582383.77832050784</v>
      </c>
      <c r="Z4543" s="92">
        <v>8538.0013073741848</v>
      </c>
      <c r="AA4543" s="92">
        <v>590921.77962788229</v>
      </c>
      <c r="AB4543" s="92">
        <v>7892.6745284523095</v>
      </c>
      <c r="AC4543" s="92">
        <v>260344.49969626492</v>
      </c>
      <c r="AD4543" s="92">
        <v>66509.445314512064</v>
      </c>
    </row>
    <row r="4544" spans="4:30" x14ac:dyDescent="0.2">
      <c r="D4544" s="86"/>
      <c r="E4544" s="92"/>
      <c r="F4544" s="91"/>
      <c r="G4544" s="86"/>
      <c r="H4544" s="92"/>
      <c r="I4544" s="92"/>
      <c r="J4544" s="92"/>
      <c r="K4544" s="92"/>
      <c r="L4544" s="92"/>
      <c r="M4544" s="92"/>
      <c r="N4544" s="92"/>
      <c r="O4544" s="92"/>
      <c r="P4544" s="92"/>
      <c r="Q4544" s="92"/>
      <c r="R4544" s="92"/>
      <c r="S4544" s="92"/>
      <c r="T4544" s="92"/>
      <c r="U4544" s="92"/>
      <c r="V4544" s="92"/>
      <c r="W4544" s="92"/>
      <c r="X4544" s="92"/>
      <c r="Y4544" s="92"/>
      <c r="Z4544" s="92"/>
      <c r="AA4544" s="92"/>
      <c r="AB4544" s="92"/>
      <c r="AC4544" s="92"/>
      <c r="AD4544" s="92"/>
    </row>
    <row r="4545" spans="1:30" x14ac:dyDescent="0.2">
      <c r="D4545" s="86"/>
    </row>
    <row r="4546" spans="1:30" x14ac:dyDescent="0.2">
      <c r="A4546" s="87" t="s">
        <v>190</v>
      </c>
      <c r="D4546" s="86"/>
      <c r="E4546" s="103"/>
      <c r="F4546" s="92"/>
    </row>
    <row r="4547" spans="1:30" hidden="1" outlineLevel="1" x14ac:dyDescent="0.2">
      <c r="D4547" s="86"/>
      <c r="F4547" s="91" t="s">
        <v>188</v>
      </c>
      <c r="G4547" s="86" t="s">
        <v>687</v>
      </c>
      <c r="H4547" s="92">
        <v>35120218.321230546</v>
      </c>
      <c r="I4547" s="99">
        <v>10712881.049827939</v>
      </c>
      <c r="J4547" s="99">
        <v>1568119.017933103</v>
      </c>
      <c r="K4547" s="99">
        <v>4887888.5122102471</v>
      </c>
      <c r="L4547" s="99">
        <v>144812.48516852138</v>
      </c>
      <c r="M4547" s="99">
        <v>-1840.7211207498997</v>
      </c>
      <c r="N4547" s="99">
        <v>5030860.2762580188</v>
      </c>
      <c r="O4547" s="99">
        <v>3750153.3517410117</v>
      </c>
      <c r="P4547" s="99">
        <v>680203.35712835775</v>
      </c>
      <c r="Q4547" s="99">
        <v>296167.97783000988</v>
      </c>
      <c r="R4547" s="99">
        <v>14364.118383170809</v>
      </c>
      <c r="S4547" s="99">
        <v>4740888.8050825503</v>
      </c>
      <c r="T4547" s="99">
        <v>101466.32268984582</v>
      </c>
      <c r="U4547" s="99">
        <v>1643289.5070144292</v>
      </c>
      <c r="V4547" s="99">
        <v>8758242.1656090263</v>
      </c>
      <c r="W4547" s="99">
        <v>1570726.5986397343</v>
      </c>
      <c r="X4547" s="99">
        <v>12073724.593953036</v>
      </c>
      <c r="Y4547" s="99">
        <v>958884.75398221321</v>
      </c>
      <c r="Z4547" s="99">
        <v>16079.255532171062</v>
      </c>
      <c r="AA4547" s="99">
        <v>974964.00951438432</v>
      </c>
      <c r="AB4547" s="99">
        <v>18780.568661521786</v>
      </c>
      <c r="AC4547" s="99">
        <v>0</v>
      </c>
      <c r="AD4547" s="99">
        <v>0</v>
      </c>
    </row>
    <row r="4548" spans="1:30" hidden="1" outlineLevel="1" x14ac:dyDescent="0.2">
      <c r="D4548" s="86"/>
      <c r="F4548" s="91" t="s">
        <v>188</v>
      </c>
      <c r="G4548" s="86" t="s">
        <v>686</v>
      </c>
      <c r="H4548" s="92">
        <v>16056352.662280608</v>
      </c>
      <c r="I4548" s="99">
        <v>4886069.7960059084</v>
      </c>
      <c r="J4548" s="99">
        <v>715336.90854516835</v>
      </c>
      <c r="K4548" s="99">
        <v>2234434.3520436469</v>
      </c>
      <c r="L4548" s="99">
        <v>65717.219854316179</v>
      </c>
      <c r="M4548" s="99">
        <v>-1955.0826109122904</v>
      </c>
      <c r="N4548" s="99">
        <v>2298196.4892870509</v>
      </c>
      <c r="O4548" s="99">
        <v>1715785.469136141</v>
      </c>
      <c r="P4548" s="99">
        <v>309697.1313042579</v>
      </c>
      <c r="Q4548" s="99">
        <v>134129.92009952833</v>
      </c>
      <c r="R4548" s="99">
        <v>6585.9596212075967</v>
      </c>
      <c r="S4548" s="99">
        <v>2166198.4801611351</v>
      </c>
      <c r="T4548" s="99">
        <v>46522.395644310061</v>
      </c>
      <c r="U4548" s="99">
        <v>752692.64558239805</v>
      </c>
      <c r="V4548" s="99">
        <v>4015717.1095151543</v>
      </c>
      <c r="W4548" s="99">
        <v>720026.33676150674</v>
      </c>
      <c r="X4548" s="99">
        <v>5534958.4875033684</v>
      </c>
      <c r="Y4548" s="99">
        <v>439609.25436056516</v>
      </c>
      <c r="Z4548" s="99">
        <v>7372.3465141768147</v>
      </c>
      <c r="AA4548" s="99">
        <v>446981.60087474197</v>
      </c>
      <c r="AB4548" s="99">
        <v>8610.8999032328793</v>
      </c>
      <c r="AC4548" s="99">
        <v>0</v>
      </c>
      <c r="AD4548" s="99">
        <v>0</v>
      </c>
    </row>
    <row r="4549" spans="1:30" hidden="1" outlineLevel="1" x14ac:dyDescent="0.2">
      <c r="D4549" s="86"/>
      <c r="F4549" s="91" t="s">
        <v>188</v>
      </c>
      <c r="G4549" s="86" t="s">
        <v>685</v>
      </c>
      <c r="H4549" s="92">
        <v>3374979.2168491734</v>
      </c>
      <c r="I4549" s="99">
        <v>1012467.8805779006</v>
      </c>
      <c r="J4549" s="99">
        <v>144677.66389836496</v>
      </c>
      <c r="K4549" s="99">
        <v>449165.08208264824</v>
      </c>
      <c r="L4549" s="99">
        <v>12920.870018000596</v>
      </c>
      <c r="M4549" s="99">
        <v>-618.13251677233188</v>
      </c>
      <c r="N4549" s="99">
        <v>461467.81958387652</v>
      </c>
      <c r="O4549" s="99">
        <v>342939.4039862635</v>
      </c>
      <c r="P4549" s="99">
        <v>61663.673857758491</v>
      </c>
      <c r="Q4549" s="99">
        <v>35091.799756458873</v>
      </c>
      <c r="R4549" s="99">
        <v>0</v>
      </c>
      <c r="S4549" s="99">
        <v>439694.8776004808</v>
      </c>
      <c r="T4549" s="99">
        <v>9300.6953077106264</v>
      </c>
      <c r="U4549" s="99">
        <v>150450.18875106331</v>
      </c>
      <c r="V4549" s="99">
        <v>1058540.8096881297</v>
      </c>
      <c r="W4549" s="99">
        <v>0</v>
      </c>
      <c r="X4549" s="99">
        <v>1218291.6937469037</v>
      </c>
      <c r="Y4549" s="99">
        <v>86162.738794336023</v>
      </c>
      <c r="Z4549" s="99">
        <v>1438.1847932591506</v>
      </c>
      <c r="AA4549" s="99">
        <v>87600.923587595171</v>
      </c>
      <c r="AB4549" s="99">
        <v>1736.8752346685587</v>
      </c>
      <c r="AC4549" s="99">
        <v>7385.294306727239</v>
      </c>
      <c r="AD4549" s="99">
        <v>1656.188312655717</v>
      </c>
    </row>
    <row r="4550" spans="1:30" hidden="1" outlineLevel="1" x14ac:dyDescent="0.2">
      <c r="D4550" s="86"/>
      <c r="F4550" s="91" t="s">
        <v>188</v>
      </c>
      <c r="G4550" s="86" t="s">
        <v>684</v>
      </c>
      <c r="H4550" s="92">
        <v>16018378.397501703</v>
      </c>
      <c r="I4550" s="99">
        <v>7225244.0108748181</v>
      </c>
      <c r="J4550" s="99">
        <v>1008568.3273010653</v>
      </c>
      <c r="K4550" s="99">
        <v>3119415.593566705</v>
      </c>
      <c r="L4550" s="99">
        <v>90436.467212279749</v>
      </c>
      <c r="M4550" s="99">
        <v>0</v>
      </c>
      <c r="N4550" s="99">
        <v>3209852.0607789848</v>
      </c>
      <c r="O4550" s="99">
        <v>2361718.5745542818</v>
      </c>
      <c r="P4550" s="99">
        <v>427226.16864283255</v>
      </c>
      <c r="Q4550" s="99">
        <v>0</v>
      </c>
      <c r="R4550" s="99">
        <v>0</v>
      </c>
      <c r="S4550" s="99">
        <v>2788944.7431971142</v>
      </c>
      <c r="T4550" s="99">
        <v>65275.562491161691</v>
      </c>
      <c r="U4550" s="99">
        <v>1041365.6857945293</v>
      </c>
      <c r="V4550" s="99">
        <v>0</v>
      </c>
      <c r="W4550" s="99">
        <v>0</v>
      </c>
      <c r="X4550" s="99">
        <v>1106641.248285691</v>
      </c>
      <c r="Y4550" s="99">
        <v>593514.25462987251</v>
      </c>
      <c r="Z4550" s="99">
        <v>9913.8398941348787</v>
      </c>
      <c r="AA4550" s="99">
        <v>603428.09452400741</v>
      </c>
      <c r="AB4550" s="99">
        <v>12108.97516260695</v>
      </c>
      <c r="AC4550" s="99">
        <v>51961.412568352687</v>
      </c>
      <c r="AD4550" s="99">
        <v>11629.524809065022</v>
      </c>
    </row>
    <row r="4551" spans="1:30" hidden="1" outlineLevel="1" x14ac:dyDescent="0.2">
      <c r="D4551" s="86"/>
      <c r="F4551" s="91" t="s">
        <v>188</v>
      </c>
      <c r="G4551" s="86" t="s">
        <v>683</v>
      </c>
      <c r="H4551" s="92">
        <v>7728172.9964122456</v>
      </c>
      <c r="I4551" s="99">
        <v>4108182.8064711415</v>
      </c>
      <c r="J4551" s="99">
        <v>586543.68691029737</v>
      </c>
      <c r="K4551" s="99">
        <v>1507803.644628746</v>
      </c>
      <c r="L4551" s="99">
        <v>0</v>
      </c>
      <c r="M4551" s="99">
        <v>0</v>
      </c>
      <c r="N4551" s="99">
        <v>1507803.644628746</v>
      </c>
      <c r="O4551" s="99">
        <v>970157.70506128762</v>
      </c>
      <c r="P4551" s="99">
        <v>0</v>
      </c>
      <c r="Q4551" s="99">
        <v>0</v>
      </c>
      <c r="R4551" s="99">
        <v>0</v>
      </c>
      <c r="S4551" s="99">
        <v>970157.70506128762</v>
      </c>
      <c r="T4551" s="99">
        <v>20340.769779641563</v>
      </c>
      <c r="U4551" s="99">
        <v>0</v>
      </c>
      <c r="V4551" s="99">
        <v>0</v>
      </c>
      <c r="W4551" s="99">
        <v>0</v>
      </c>
      <c r="X4551" s="99">
        <v>20340.769779641563</v>
      </c>
      <c r="Y4551" s="99">
        <v>298273.33655477117</v>
      </c>
      <c r="Z4551" s="99">
        <v>0</v>
      </c>
      <c r="AA4551" s="99">
        <v>298273.33655477117</v>
      </c>
      <c r="AB4551" s="99">
        <v>4671.8925595177006</v>
      </c>
      <c r="AC4551" s="99">
        <v>198640.04992844598</v>
      </c>
      <c r="AD4551" s="99">
        <v>33559.104518395405</v>
      </c>
    </row>
    <row r="4552" spans="1:30" hidden="1" outlineLevel="1" x14ac:dyDescent="0.2">
      <c r="D4552" s="86"/>
      <c r="F4552" s="91" t="s">
        <v>188</v>
      </c>
      <c r="G4552" s="86" t="s">
        <v>682</v>
      </c>
      <c r="H4552" s="92">
        <v>2268448.8569293851</v>
      </c>
      <c r="I4552" s="99">
        <v>506055.02370789507</v>
      </c>
      <c r="J4552" s="99">
        <v>94462.83393798332</v>
      </c>
      <c r="K4552" s="99">
        <v>266981.58180204208</v>
      </c>
      <c r="L4552" s="99">
        <v>7739.609995502944</v>
      </c>
      <c r="M4552" s="99">
        <v>388.12181744926079</v>
      </c>
      <c r="N4552" s="99">
        <v>275109.31361499429</v>
      </c>
      <c r="O4552" s="99">
        <v>246988.37500455385</v>
      </c>
      <c r="P4552" s="99">
        <v>46367.830494898648</v>
      </c>
      <c r="Q4552" s="99">
        <v>20413.861472990378</v>
      </c>
      <c r="R4552" s="99">
        <v>955.85201329346125</v>
      </c>
      <c r="S4552" s="99">
        <v>314725.91898573632</v>
      </c>
      <c r="T4552" s="99">
        <v>7185.9998539370963</v>
      </c>
      <c r="U4552" s="99">
        <v>123464.24390951022</v>
      </c>
      <c r="V4552" s="99">
        <v>708660.37030129845</v>
      </c>
      <c r="W4552" s="99">
        <v>130627.22295609035</v>
      </c>
      <c r="X4552" s="99">
        <v>969937.83702083607</v>
      </c>
      <c r="Y4552" s="99">
        <v>54511.625151394612</v>
      </c>
      <c r="Z4552" s="99">
        <v>890.03137006908639</v>
      </c>
      <c r="AA4552" s="99">
        <v>55401.656521463701</v>
      </c>
      <c r="AB4552" s="99">
        <v>1496.6982028158093</v>
      </c>
      <c r="AC4552" s="99">
        <v>43133.331524346817</v>
      </c>
      <c r="AD4552" s="99">
        <v>8126.2434133135912</v>
      </c>
    </row>
    <row r="4553" spans="1:30" hidden="1" outlineLevel="1" x14ac:dyDescent="0.2">
      <c r="D4553" s="86"/>
      <c r="F4553" s="91" t="s">
        <v>188</v>
      </c>
      <c r="G4553" s="86" t="s">
        <v>681</v>
      </c>
      <c r="H4553" s="92">
        <v>6195433.5487963473</v>
      </c>
      <c r="I4553" s="99">
        <v>1258547.4325344027</v>
      </c>
      <c r="J4553" s="99">
        <v>967107.56147401885</v>
      </c>
      <c r="K4553" s="99">
        <v>233945.56804767306</v>
      </c>
      <c r="L4553" s="99">
        <v>70379.80490877149</v>
      </c>
      <c r="M4553" s="99">
        <v>-2648.9771081062236</v>
      </c>
      <c r="N4553" s="99">
        <v>301676.39584833832</v>
      </c>
      <c r="O4553" s="99">
        <v>66756.554061749659</v>
      </c>
      <c r="P4553" s="99">
        <v>19177.597327294243</v>
      </c>
      <c r="Q4553" s="99">
        <v>39977.385095871607</v>
      </c>
      <c r="R4553" s="99">
        <v>7625.9334267842532</v>
      </c>
      <c r="S4553" s="99">
        <v>133537.46991169977</v>
      </c>
      <c r="T4553" s="99">
        <v>356.31202176427104</v>
      </c>
      <c r="U4553" s="99">
        <v>8987.1006185681636</v>
      </c>
      <c r="V4553" s="99">
        <v>48770.126520067024</v>
      </c>
      <c r="W4553" s="99">
        <v>8679.8305501169634</v>
      </c>
      <c r="X4553" s="99">
        <v>66793.369710516417</v>
      </c>
      <c r="Y4553" s="99">
        <v>15400.077282109656</v>
      </c>
      <c r="Z4553" s="99">
        <v>279.30114092619749</v>
      </c>
      <c r="AA4553" s="99">
        <v>15679.378423035854</v>
      </c>
      <c r="AB4553" s="99">
        <v>438.09027563629814</v>
      </c>
      <c r="AC4553" s="99">
        <v>3057657.9116721279</v>
      </c>
      <c r="AD4553" s="99">
        <v>393995.93894657044</v>
      </c>
    </row>
    <row r="4554" spans="1:30" collapsed="1" x14ac:dyDescent="0.2">
      <c r="B4554" s="2" t="s">
        <v>189</v>
      </c>
      <c r="D4554" s="86"/>
      <c r="E4554" s="102">
        <v>86761984</v>
      </c>
      <c r="F4554" s="102" t="s">
        <v>188</v>
      </c>
      <c r="G4554" s="86" t="s">
        <v>679</v>
      </c>
      <c r="H4554" s="101">
        <v>86761984.00000003</v>
      </c>
      <c r="I4554" s="99">
        <v>29709448.000000011</v>
      </c>
      <c r="J4554" s="99">
        <v>5084816.0000000019</v>
      </c>
      <c r="K4554" s="99">
        <v>12699634.334381707</v>
      </c>
      <c r="L4554" s="99">
        <v>392006.45715739229</v>
      </c>
      <c r="M4554" s="99">
        <v>-6674.791539091485</v>
      </c>
      <c r="N4554" s="99">
        <v>13084966.000000007</v>
      </c>
      <c r="O4554" s="99">
        <v>9454499.4335452877</v>
      </c>
      <c r="P4554" s="99">
        <v>1544335.7587553996</v>
      </c>
      <c r="Q4554" s="99">
        <v>525780.94425485912</v>
      </c>
      <c r="R4554" s="99">
        <v>29531.863444456121</v>
      </c>
      <c r="S4554" s="99">
        <v>11554148.000000002</v>
      </c>
      <c r="T4554" s="99">
        <v>250448.05778837111</v>
      </c>
      <c r="U4554" s="99">
        <v>3720249.371670498</v>
      </c>
      <c r="V4554" s="99">
        <v>14589930.581633678</v>
      </c>
      <c r="W4554" s="99">
        <v>2430059.9889074485</v>
      </c>
      <c r="X4554" s="99">
        <v>20990687.999999996</v>
      </c>
      <c r="Y4554" s="99">
        <v>2446356.0407552621</v>
      </c>
      <c r="Z4554" s="99">
        <v>35972.959244737198</v>
      </c>
      <c r="AA4554" s="99">
        <v>2482328.9999999995</v>
      </c>
      <c r="AB4554" s="99">
        <v>47843.999999999978</v>
      </c>
      <c r="AC4554" s="99">
        <v>3358778.0000000005</v>
      </c>
      <c r="AD4554" s="99">
        <v>448967.00000000017</v>
      </c>
    </row>
    <row r="4555" spans="1:30" x14ac:dyDescent="0.2">
      <c r="D4555" s="86"/>
      <c r="F4555" s="100"/>
      <c r="G4555" s="86"/>
      <c r="H4555" s="92"/>
      <c r="I4555" s="98">
        <v>29709448</v>
      </c>
      <c r="J4555" s="98">
        <v>5084816</v>
      </c>
      <c r="K4555" s="99"/>
      <c r="L4555" s="99"/>
      <c r="M4555" s="99"/>
      <c r="N4555" s="98">
        <v>13084966</v>
      </c>
      <c r="O4555" s="99"/>
      <c r="P4555" s="99"/>
      <c r="Q4555" s="99"/>
      <c r="R4555" s="99"/>
      <c r="S4555" s="98">
        <v>11554148</v>
      </c>
      <c r="T4555" s="99"/>
      <c r="U4555" s="99"/>
      <c r="V4555" s="99"/>
      <c r="W4555" s="99"/>
      <c r="X4555" s="98">
        <v>20990688</v>
      </c>
      <c r="Y4555" s="99"/>
      <c r="Z4555" s="99"/>
      <c r="AA4555" s="98">
        <v>2482329</v>
      </c>
      <c r="AB4555" s="98">
        <v>47844</v>
      </c>
      <c r="AC4555" s="98">
        <v>3358778</v>
      </c>
      <c r="AD4555" s="98">
        <v>448967</v>
      </c>
    </row>
    <row r="4556" spans="1:30" x14ac:dyDescent="0.2">
      <c r="B4556" s="2" t="s">
        <v>187</v>
      </c>
      <c r="D4556" s="86"/>
      <c r="E4556" s="93"/>
      <c r="F4556" s="93"/>
      <c r="G4556" s="86"/>
      <c r="H4556" s="97">
        <v>7.2610948947027062E-2</v>
      </c>
      <c r="I4556" s="97">
        <v>4.55326724865548E-2</v>
      </c>
      <c r="J4556" s="97">
        <v>0.13554311479879086</v>
      </c>
      <c r="K4556" s="97">
        <v>0.11381019219370997</v>
      </c>
      <c r="L4556" s="97">
        <v>0.11381019219370987</v>
      </c>
      <c r="M4556" s="97">
        <v>0.11381019219371008</v>
      </c>
      <c r="N4556" s="97">
        <v>0.11381019219370996</v>
      </c>
      <c r="O4556" s="97">
        <v>0.1139873958168648</v>
      </c>
      <c r="P4556" s="97">
        <v>0.1139873958168649</v>
      </c>
      <c r="Q4556" s="97">
        <v>0.11398739581686491</v>
      </c>
      <c r="R4556" s="97">
        <v>0.11398739581686491</v>
      </c>
      <c r="S4556" s="97">
        <v>0.1139873958168649</v>
      </c>
      <c r="T4556" s="97">
        <v>8.7275916843207776E-2</v>
      </c>
      <c r="U4556" s="97">
        <v>8.727591684320779E-2</v>
      </c>
      <c r="V4556" s="97">
        <v>8.7275916843207818E-2</v>
      </c>
      <c r="W4556" s="97">
        <v>8.7275916843207763E-2</v>
      </c>
      <c r="X4556" s="97">
        <v>8.7275916843207776E-2</v>
      </c>
      <c r="Y4556" s="97">
        <v>9.3925526159181025E-2</v>
      </c>
      <c r="Z4556" s="97">
        <v>9.3925526159181011E-2</v>
      </c>
      <c r="AA4556" s="97">
        <v>9.3925526159180941E-2</v>
      </c>
      <c r="AB4556" s="97">
        <v>0.14159845768251675</v>
      </c>
      <c r="AC4556" s="97">
        <v>0.1782858401273269</v>
      </c>
      <c r="AD4556" s="97">
        <v>0.1842208600508399</v>
      </c>
    </row>
    <row r="4557" spans="1:30" x14ac:dyDescent="0.2">
      <c r="D4557" s="86"/>
      <c r="G4557" s="92"/>
      <c r="I4557" s="96"/>
    </row>
    <row r="4558" spans="1:30" hidden="1" outlineLevel="1" x14ac:dyDescent="0.2">
      <c r="D4558" s="86"/>
      <c r="E4558" s="93"/>
      <c r="G4558" s="86" t="s">
        <v>687</v>
      </c>
      <c r="H4558" s="92">
        <v>15654283.89436293</v>
      </c>
      <c r="I4558" s="92">
        <v>7951188.6885727914</v>
      </c>
      <c r="J4558" s="92">
        <v>335145.24753668066</v>
      </c>
      <c r="K4558" s="92">
        <v>1311207.9636391173</v>
      </c>
      <c r="L4558" s="92">
        <v>46352.658704064175</v>
      </c>
      <c r="M4558" s="92">
        <v>-15468.705943341947</v>
      </c>
      <c r="N4558" s="92">
        <v>1342091.9163998412</v>
      </c>
      <c r="O4558" s="92">
        <v>1042239.6360164164</v>
      </c>
      <c r="P4558" s="92">
        <v>123421.20282245346</v>
      </c>
      <c r="Q4558" s="92">
        <v>83806.709876720444</v>
      </c>
      <c r="R4558" s="92">
        <v>5726.2164059679399</v>
      </c>
      <c r="S4558" s="92">
        <v>1255193.7651215596</v>
      </c>
      <c r="T4558" s="92">
        <v>59829.377427341227</v>
      </c>
      <c r="U4558" s="92">
        <v>578996.1265774325</v>
      </c>
      <c r="V4558" s="92">
        <v>2846798.3051380264</v>
      </c>
      <c r="W4558" s="92">
        <v>955814.32416006341</v>
      </c>
      <c r="X4558" s="92">
        <v>4441438.1333028553</v>
      </c>
      <c r="Y4558" s="92">
        <v>317241.80785268557</v>
      </c>
      <c r="Z4558" s="92">
        <v>8164.6251438727777</v>
      </c>
      <c r="AA4558" s="92">
        <v>325406.43299655826</v>
      </c>
      <c r="AB4558" s="92">
        <v>3819.7104326255212</v>
      </c>
      <c r="AC4558" s="92">
        <v>0</v>
      </c>
      <c r="AD4558" s="92">
        <v>0</v>
      </c>
    </row>
    <row r="4559" spans="1:30" hidden="1" outlineLevel="1" x14ac:dyDescent="0.2">
      <c r="D4559" s="86"/>
      <c r="E4559" s="93"/>
      <c r="F4559" s="91"/>
      <c r="G4559" s="86" t="s">
        <v>686</v>
      </c>
      <c r="H4559" s="92">
        <v>7436429.9574303292</v>
      </c>
      <c r="I4559" s="92">
        <v>3769954.5474507897</v>
      </c>
      <c r="J4559" s="92">
        <v>159979.59253384604</v>
      </c>
      <c r="K4559" s="92">
        <v>625486.1914361266</v>
      </c>
      <c r="L4559" s="92">
        <v>21845.71505845862</v>
      </c>
      <c r="M4559" s="92">
        <v>-16172.169091599897</v>
      </c>
      <c r="N4559" s="92">
        <v>631159.7374029858</v>
      </c>
      <c r="O4559" s="92">
        <v>496707.85298434272</v>
      </c>
      <c r="P4559" s="92">
        <v>59862.073354278284</v>
      </c>
      <c r="Q4559" s="92">
        <v>39596.767619697392</v>
      </c>
      <c r="R4559" s="92">
        <v>2700.9482226435157</v>
      </c>
      <c r="S4559" s="92">
        <v>598867.64218096202</v>
      </c>
      <c r="T4559" s="92">
        <v>28128.138637838678</v>
      </c>
      <c r="U4559" s="92">
        <v>276578.37974740809</v>
      </c>
      <c r="V4559" s="92">
        <v>1365502.5552134947</v>
      </c>
      <c r="W4559" s="92">
        <v>449019.77603765391</v>
      </c>
      <c r="X4559" s="92">
        <v>2119228.8496363945</v>
      </c>
      <c r="Y4559" s="92">
        <v>151562.79773325089</v>
      </c>
      <c r="Z4559" s="92">
        <v>3846.016522291945</v>
      </c>
      <c r="AA4559" s="92">
        <v>155408.81425554288</v>
      </c>
      <c r="AB4559" s="92">
        <v>1830.7739698051446</v>
      </c>
      <c r="AC4559" s="92">
        <v>0</v>
      </c>
      <c r="AD4559" s="92">
        <v>0</v>
      </c>
    </row>
    <row r="4560" spans="1:30" hidden="1" outlineLevel="1" x14ac:dyDescent="0.2">
      <c r="D4560" s="86"/>
      <c r="E4560" s="93"/>
      <c r="F4560" s="91"/>
      <c r="G4560" s="86" t="s">
        <v>685</v>
      </c>
      <c r="H4560" s="92">
        <v>1510851.4619967584</v>
      </c>
      <c r="I4560" s="92">
        <v>780089.82507070596</v>
      </c>
      <c r="J4560" s="92">
        <v>32302.584511848894</v>
      </c>
      <c r="K4560" s="92">
        <v>125543.47984112363</v>
      </c>
      <c r="L4560" s="92">
        <v>4288.8243470085145</v>
      </c>
      <c r="M4560" s="92">
        <v>-5110.6208750149563</v>
      </c>
      <c r="N4560" s="92">
        <v>124721.6833131173</v>
      </c>
      <c r="O4560" s="92">
        <v>99135.103543444769</v>
      </c>
      <c r="P4560" s="92">
        <v>11891.585658361262</v>
      </c>
      <c r="Q4560" s="92">
        <v>10342.432041851564</v>
      </c>
      <c r="R4560" s="92">
        <v>0</v>
      </c>
      <c r="S4560" s="92">
        <v>121369.12124365754</v>
      </c>
      <c r="T4560" s="92">
        <v>5618.3990973632535</v>
      </c>
      <c r="U4560" s="92">
        <v>55201.400776806389</v>
      </c>
      <c r="V4560" s="92">
        <v>359381.09701351018</v>
      </c>
      <c r="W4560" s="92">
        <v>0</v>
      </c>
      <c r="X4560" s="92">
        <v>420200.89688767993</v>
      </c>
      <c r="Y4560" s="92">
        <v>29663.435997688321</v>
      </c>
      <c r="Z4560" s="92">
        <v>749.5644248795561</v>
      </c>
      <c r="AA4560" s="92">
        <v>30413.000422567893</v>
      </c>
      <c r="AB4560" s="92">
        <v>368.71048088420207</v>
      </c>
      <c r="AC4560" s="92">
        <v>1140.8887816275119</v>
      </c>
      <c r="AD4560" s="92">
        <v>244.75128467087507</v>
      </c>
    </row>
    <row r="4561" spans="2:30" hidden="1" outlineLevel="1" x14ac:dyDescent="0.2">
      <c r="D4561" s="86"/>
      <c r="E4561" s="93"/>
      <c r="F4561" s="91"/>
      <c r="G4561" s="86" t="s">
        <v>684</v>
      </c>
      <c r="H4561" s="92">
        <v>8152501.1936398288</v>
      </c>
      <c r="I4561" s="92">
        <v>5600491.2454523854</v>
      </c>
      <c r="J4561" s="92">
        <v>226769.0125230666</v>
      </c>
      <c r="K4561" s="92">
        <v>877582.76223355159</v>
      </c>
      <c r="L4561" s="92">
        <v>30201.171997898949</v>
      </c>
      <c r="M4561" s="92">
        <v>0</v>
      </c>
      <c r="N4561" s="92">
        <v>907783.93423144985</v>
      </c>
      <c r="O4561" s="92">
        <v>686963.11473523523</v>
      </c>
      <c r="P4561" s="92">
        <v>83197.426504159695</v>
      </c>
      <c r="Q4561" s="92">
        <v>0</v>
      </c>
      <c r="R4561" s="92">
        <v>0</v>
      </c>
      <c r="S4561" s="92">
        <v>770160.54123939481</v>
      </c>
      <c r="T4561" s="92">
        <v>39582.01730986996</v>
      </c>
      <c r="U4561" s="92">
        <v>384520.07071823708</v>
      </c>
      <c r="V4561" s="92">
        <v>0</v>
      </c>
      <c r="W4561" s="92">
        <v>0</v>
      </c>
      <c r="X4561" s="92">
        <v>424102.08802810765</v>
      </c>
      <c r="Y4561" s="92">
        <v>205600.8926117575</v>
      </c>
      <c r="Z4561" s="92">
        <v>5188.1568093289443</v>
      </c>
      <c r="AA4561" s="92">
        <v>210789.04942108633</v>
      </c>
      <c r="AB4561" s="92">
        <v>2587.7019055372948</v>
      </c>
      <c r="AC4561" s="92">
        <v>8086.3594557638571</v>
      </c>
      <c r="AD4561" s="92">
        <v>1731.2613830197297</v>
      </c>
    </row>
    <row r="4562" spans="2:30" hidden="1" outlineLevel="1" x14ac:dyDescent="0.2">
      <c r="D4562" s="86"/>
      <c r="E4562" s="93"/>
      <c r="F4562" s="91"/>
      <c r="G4562" s="86" t="s">
        <v>683</v>
      </c>
      <c r="H4562" s="92">
        <v>4174161.4273746428</v>
      </c>
      <c r="I4562" s="92">
        <v>3183588.1984031936</v>
      </c>
      <c r="J4562" s="92">
        <v>131842.511850045</v>
      </c>
      <c r="K4562" s="92">
        <v>424078.26141911489</v>
      </c>
      <c r="L4562" s="92">
        <v>0</v>
      </c>
      <c r="M4562" s="92">
        <v>0</v>
      </c>
      <c r="N4562" s="92">
        <v>424078.26141911489</v>
      </c>
      <c r="O4562" s="92">
        <v>282123.5945896653</v>
      </c>
      <c r="P4562" s="92">
        <v>0</v>
      </c>
      <c r="Q4562" s="92">
        <v>0</v>
      </c>
      <c r="R4562" s="92">
        <v>0</v>
      </c>
      <c r="S4562" s="92">
        <v>282123.5945896653</v>
      </c>
      <c r="T4562" s="92">
        <v>12332.441532334498</v>
      </c>
      <c r="U4562" s="92">
        <v>0</v>
      </c>
      <c r="V4562" s="92">
        <v>0</v>
      </c>
      <c r="W4562" s="92">
        <v>0</v>
      </c>
      <c r="X4562" s="92">
        <v>12332.441532334498</v>
      </c>
      <c r="Y4562" s="92">
        <v>103300.24710263958</v>
      </c>
      <c r="Z4562" s="92">
        <v>0</v>
      </c>
      <c r="AA4562" s="92">
        <v>103300.24710263958</v>
      </c>
      <c r="AB4562" s="92">
        <v>998.12500244062812</v>
      </c>
      <c r="AC4562" s="92">
        <v>30903.622819312091</v>
      </c>
      <c r="AD4562" s="92">
        <v>4994.4246558929772</v>
      </c>
    </row>
    <row r="4563" spans="2:30" hidden="1" outlineLevel="1" x14ac:dyDescent="0.2">
      <c r="D4563" s="86"/>
      <c r="E4563" s="93"/>
      <c r="F4563" s="91"/>
      <c r="G4563" s="86" t="s">
        <v>682</v>
      </c>
      <c r="H4563" s="92">
        <v>1003612.1378589105</v>
      </c>
      <c r="I4563" s="92">
        <v>400247.37038464774</v>
      </c>
      <c r="J4563" s="92">
        <v>21739.817498376069</v>
      </c>
      <c r="K4563" s="92">
        <v>76766.453267285775</v>
      </c>
      <c r="L4563" s="92">
        <v>2635.5018819079214</v>
      </c>
      <c r="M4563" s="92">
        <v>3197.5813325925628</v>
      </c>
      <c r="N4563" s="92">
        <v>82599.536481791903</v>
      </c>
      <c r="O4563" s="92">
        <v>73362.189550182753</v>
      </c>
      <c r="P4563" s="92">
        <v>9326.0507242350504</v>
      </c>
      <c r="Q4563" s="92">
        <v>6193.7111823194064</v>
      </c>
      <c r="R4563" s="92">
        <v>399.07579210085737</v>
      </c>
      <c r="S4563" s="92">
        <v>89281.027248838916</v>
      </c>
      <c r="T4563" s="92">
        <v>4414.224607819915</v>
      </c>
      <c r="U4563" s="92">
        <v>46571.931977786473</v>
      </c>
      <c r="V4563" s="92">
        <v>247824.56895040069</v>
      </c>
      <c r="W4563" s="92">
        <v>82727.906350644407</v>
      </c>
      <c r="X4563" s="92">
        <v>381538.63188663474</v>
      </c>
      <c r="Y4563" s="92">
        <v>19283.86499622355</v>
      </c>
      <c r="Z4563" s="92">
        <v>472.30697331651743</v>
      </c>
      <c r="AA4563" s="92">
        <v>19756.17196953966</v>
      </c>
      <c r="AB4563" s="92">
        <v>327.13161914888087</v>
      </c>
      <c r="AC4563" s="92">
        <v>6882.4742385869904</v>
      </c>
      <c r="AD4563" s="92">
        <v>1239.97653128601</v>
      </c>
    </row>
    <row r="4564" spans="2:30" hidden="1" outlineLevel="1" x14ac:dyDescent="0.2">
      <c r="D4564" s="86"/>
      <c r="E4564" s="93"/>
      <c r="F4564" s="91"/>
      <c r="G4564" s="86" t="s">
        <v>681</v>
      </c>
      <c r="H4564" s="92">
        <v>1863596.2813660968</v>
      </c>
      <c r="I4564" s="92">
        <v>975226.45261565025</v>
      </c>
      <c r="J4564" s="92">
        <v>217372.79011483234</v>
      </c>
      <c r="K4564" s="92">
        <v>65794.934365540888</v>
      </c>
      <c r="L4564" s="92">
        <v>23498.499325971265</v>
      </c>
      <c r="M4564" s="92">
        <v>-21924.905805514743</v>
      </c>
      <c r="N4564" s="92">
        <v>67368.527885997493</v>
      </c>
      <c r="O4564" s="92">
        <v>19413.310729046832</v>
      </c>
      <c r="P4564" s="92">
        <v>3733.3997727870938</v>
      </c>
      <c r="Q4564" s="92">
        <v>11860.347616183499</v>
      </c>
      <c r="R4564" s="92">
        <v>3137.3472090521545</v>
      </c>
      <c r="S4564" s="92">
        <v>38144.405327069588</v>
      </c>
      <c r="T4564" s="92">
        <v>216.03143998402342</v>
      </c>
      <c r="U4564" s="92">
        <v>3317.7544841245372</v>
      </c>
      <c r="V4564" s="92">
        <v>16666.603453074022</v>
      </c>
      <c r="W4564" s="92">
        <v>5427.7365780704631</v>
      </c>
      <c r="X4564" s="92">
        <v>25628.125955253039</v>
      </c>
      <c r="Y4564" s="92">
        <v>5333.5632476667834</v>
      </c>
      <c r="Z4564" s="92">
        <v>146.14551970672005</v>
      </c>
      <c r="AA4564" s="92">
        <v>5479.7087673735005</v>
      </c>
      <c r="AB4564" s="92">
        <v>93.589856661973897</v>
      </c>
      <c r="AC4564" s="92">
        <v>475641.89159960626</v>
      </c>
      <c r="AD4564" s="92">
        <v>58640.789243647479</v>
      </c>
    </row>
    <row r="4565" spans="2:30" collapsed="1" x14ac:dyDescent="0.2">
      <c r="B4565" s="2" t="s">
        <v>68</v>
      </c>
      <c r="D4565" s="86"/>
      <c r="E4565" s="92">
        <v>39795436.354029462</v>
      </c>
      <c r="F4565" s="91"/>
      <c r="G4565" s="86" t="s">
        <v>679</v>
      </c>
      <c r="H4565" s="92">
        <v>39795436.354029521</v>
      </c>
      <c r="I4565" s="92">
        <v>22660786.327950165</v>
      </c>
      <c r="J4565" s="92">
        <v>1125151.5565686994</v>
      </c>
      <c r="K4565" s="92">
        <v>3506460.0462018605</v>
      </c>
      <c r="L4565" s="92">
        <v>128822.37131530943</v>
      </c>
      <c r="M4565" s="92">
        <v>-55478.820382878919</v>
      </c>
      <c r="N4565" s="92">
        <v>3579803.5971342903</v>
      </c>
      <c r="O4565" s="92">
        <v>2699944.8021483254</v>
      </c>
      <c r="P4565" s="92">
        <v>291431.73883627448</v>
      </c>
      <c r="Q4565" s="92">
        <v>151799.96833677305</v>
      </c>
      <c r="R4565" s="92">
        <v>11963.587629764497</v>
      </c>
      <c r="S4565" s="92">
        <v>3155140.096951142</v>
      </c>
      <c r="T4565" s="92">
        <v>150120.63005255139</v>
      </c>
      <c r="U4565" s="92">
        <v>1345185.6642817971</v>
      </c>
      <c r="V4565" s="92">
        <v>4836173.1297684871</v>
      </c>
      <c r="W4565" s="92">
        <v>1492989.7431264319</v>
      </c>
      <c r="X4565" s="92">
        <v>7824469.167229265</v>
      </c>
      <c r="Y4565" s="92">
        <v>831986.60954191349</v>
      </c>
      <c r="Z4565" s="92">
        <v>18566.815393396424</v>
      </c>
      <c r="AA4565" s="92">
        <v>850553.42493530759</v>
      </c>
      <c r="AB4565" s="92">
        <v>10025.743267103615</v>
      </c>
      <c r="AC4565" s="92">
        <v>522655.23689489812</v>
      </c>
      <c r="AD4565" s="92">
        <v>66851.203098517377</v>
      </c>
    </row>
    <row r="4566" spans="2:30" x14ac:dyDescent="0.2">
      <c r="B4566" s="2" t="s">
        <v>186</v>
      </c>
      <c r="D4566" s="86"/>
      <c r="E4566" s="95">
        <v>1.6432507700000001</v>
      </c>
      <c r="F4566" s="91"/>
    </row>
    <row r="4567" spans="2:30" hidden="1" outlineLevel="1" x14ac:dyDescent="0.2">
      <c r="D4567" s="86"/>
      <c r="E4567" s="93"/>
      <c r="F4567" s="91"/>
      <c r="G4567" s="86" t="s">
        <v>687</v>
      </c>
      <c r="H4567" s="92">
        <v>25723914.063210484</v>
      </c>
      <c r="I4567" s="92">
        <v>13065796.934912531</v>
      </c>
      <c r="J4567" s="92">
        <v>550727.68607649114</v>
      </c>
      <c r="K4567" s="92">
        <v>2154643.4958801116</v>
      </c>
      <c r="L4567" s="92">
        <v>76169.042107000656</v>
      </c>
      <c r="M4567" s="92">
        <v>-25418.962952300233</v>
      </c>
      <c r="N4567" s="92">
        <v>2205393.5750348149</v>
      </c>
      <c r="O4567" s="92">
        <v>1712661.084408496</v>
      </c>
      <c r="P4567" s="92">
        <v>202811.98657232284</v>
      </c>
      <c r="Q4567" s="92">
        <v>137715.4405360875</v>
      </c>
      <c r="R4567" s="92">
        <v>9409.6095182934496</v>
      </c>
      <c r="S4567" s="92">
        <v>2062598.1210352022</v>
      </c>
      <c r="T4567" s="92">
        <v>98314.6705260991</v>
      </c>
      <c r="U4567" s="92">
        <v>951435.83082538343</v>
      </c>
      <c r="V4567" s="92">
        <v>4678003.506952757</v>
      </c>
      <c r="W4567" s="92">
        <v>1570642.6241530539</v>
      </c>
      <c r="X4567" s="92">
        <v>7298396.6324572796</v>
      </c>
      <c r="Y4567" s="92">
        <v>521307.84503011761</v>
      </c>
      <c r="Z4567" s="92">
        <v>13416.526554430304</v>
      </c>
      <c r="AA4567" s="92">
        <v>534724.3715845478</v>
      </c>
      <c r="AB4567" s="92">
        <v>6276.7421095889213</v>
      </c>
      <c r="AC4567" s="92">
        <v>0</v>
      </c>
      <c r="AD4567" s="92">
        <v>0</v>
      </c>
    </row>
    <row r="4568" spans="2:30" hidden="1" outlineLevel="1" x14ac:dyDescent="0.2">
      <c r="D4568" s="86"/>
      <c r="E4568" s="93"/>
      <c r="F4568" s="91"/>
      <c r="G4568" s="86" t="s">
        <v>686</v>
      </c>
      <c r="H4568" s="92">
        <v>12219919.253598455</v>
      </c>
      <c r="I4568" s="92">
        <v>6194980.7129635122</v>
      </c>
      <c r="J4568" s="92">
        <v>262886.58861552877</v>
      </c>
      <c r="K4568" s="92">
        <v>1027830.6657017824</v>
      </c>
      <c r="L4568" s="92">
        <v>35897.988091012725</v>
      </c>
      <c r="M4568" s="92">
        <v>-26574.929312341734</v>
      </c>
      <c r="N4568" s="92">
        <v>1037153.7244804542</v>
      </c>
      <c r="O4568" s="92">
        <v>816215.56188156805</v>
      </c>
      <c r="P4568" s="92">
        <v>98368.398133214272</v>
      </c>
      <c r="Q4568" s="92">
        <v>65067.418880578807</v>
      </c>
      <c r="R4568" s="92">
        <v>4438.3352465890885</v>
      </c>
      <c r="S4568" s="92">
        <v>984089.71414195036</v>
      </c>
      <c r="T4568" s="92">
        <v>46221.585475295164</v>
      </c>
      <c r="U4568" s="92">
        <v>454487.63548528077</v>
      </c>
      <c r="V4568" s="92">
        <v>2243863.1252915426</v>
      </c>
      <c r="W4568" s="92">
        <v>737852.09271910239</v>
      </c>
      <c r="X4568" s="92">
        <v>3482424.4389712196</v>
      </c>
      <c r="Y4568" s="92">
        <v>249055.6840785188</v>
      </c>
      <c r="Z4568" s="92">
        <v>6319.9696116889609</v>
      </c>
      <c r="AA4568" s="92">
        <v>255375.65369020784</v>
      </c>
      <c r="AB4568" s="92">
        <v>3008.420735578261</v>
      </c>
      <c r="AC4568" s="92">
        <v>0</v>
      </c>
      <c r="AD4568" s="92">
        <v>0</v>
      </c>
    </row>
    <row r="4569" spans="2:30" hidden="1" outlineLevel="1" x14ac:dyDescent="0.2">
      <c r="D4569" s="86"/>
      <c r="E4569" s="93"/>
      <c r="F4569" s="91"/>
      <c r="G4569" s="86" t="s">
        <v>685</v>
      </c>
      <c r="H4569" s="92">
        <v>2482707.8282817989</v>
      </c>
      <c r="I4569" s="92">
        <v>1281883.205716603</v>
      </c>
      <c r="J4569" s="92">
        <v>53081.246872085772</v>
      </c>
      <c r="K4569" s="92">
        <v>206299.41991740587</v>
      </c>
      <c r="L4569" s="92">
        <v>7047.6139106164892</v>
      </c>
      <c r="M4569" s="92">
        <v>-8398.0316880464015</v>
      </c>
      <c r="N4569" s="92">
        <v>204949.00213997616</v>
      </c>
      <c r="O4569" s="92">
        <v>162903.83523179535</v>
      </c>
      <c r="P4569" s="92">
        <v>19540.857289623102</v>
      </c>
      <c r="Q4569" s="92">
        <v>16995.209416445254</v>
      </c>
      <c r="R4569" s="92">
        <v>0</v>
      </c>
      <c r="S4569" s="92">
        <v>199439.90193786361</v>
      </c>
      <c r="T4569" s="92">
        <v>9232.438642909472</v>
      </c>
      <c r="U4569" s="92">
        <v>90709.7443315657</v>
      </c>
      <c r="V4569" s="92">
        <v>590553.26439089538</v>
      </c>
      <c r="W4569" s="92">
        <v>0</v>
      </c>
      <c r="X4569" s="92">
        <v>690495.4473653707</v>
      </c>
      <c r="Y4569" s="92">
        <v>48744.464044047054</v>
      </c>
      <c r="Z4569" s="92">
        <v>1231.7223183479377</v>
      </c>
      <c r="AA4569" s="92">
        <v>49976.186362395019</v>
      </c>
      <c r="AB4569" s="92">
        <v>605.88378162003539</v>
      </c>
      <c r="AC4569" s="92">
        <v>1874.766368893771</v>
      </c>
      <c r="AD4569" s="92">
        <v>402.18773699390465</v>
      </c>
    </row>
    <row r="4570" spans="2:30" hidden="1" outlineLevel="1" x14ac:dyDescent="0.2">
      <c r="D4570" s="86"/>
      <c r="E4570" s="93"/>
      <c r="F4570" s="91"/>
      <c r="G4570" s="86" t="s">
        <v>684</v>
      </c>
      <c r="H4570" s="92">
        <v>13396603.863874568</v>
      </c>
      <c r="I4570" s="92">
        <v>9203011.5514678918</v>
      </c>
      <c r="J4570" s="92">
        <v>372638.35444066883</v>
      </c>
      <c r="K4570" s="92">
        <v>1442088.5497790107</v>
      </c>
      <c r="L4570" s="92">
        <v>49628.099140449893</v>
      </c>
      <c r="M4570" s="92">
        <v>0</v>
      </c>
      <c r="N4570" s="92">
        <v>1491716.6489194594</v>
      </c>
      <c r="O4570" s="92">
        <v>1128852.6672502737</v>
      </c>
      <c r="P4570" s="92">
        <v>136714.23516497883</v>
      </c>
      <c r="Q4570" s="92">
        <v>0</v>
      </c>
      <c r="R4570" s="92">
        <v>0</v>
      </c>
      <c r="S4570" s="92">
        <v>1265566.9024152523</v>
      </c>
      <c r="T4570" s="92">
        <v>65043.180422597143</v>
      </c>
      <c r="U4570" s="92">
        <v>631862.90228819754</v>
      </c>
      <c r="V4570" s="92">
        <v>0</v>
      </c>
      <c r="W4570" s="92">
        <v>0</v>
      </c>
      <c r="X4570" s="92">
        <v>696906.08271079569</v>
      </c>
      <c r="Y4570" s="92">
        <v>337853.82509695785</v>
      </c>
      <c r="Z4570" s="92">
        <v>8525.4426718105315</v>
      </c>
      <c r="AA4570" s="92">
        <v>346379.26776876819</v>
      </c>
      <c r="AB4570" s="92">
        <v>4252.2431488046268</v>
      </c>
      <c r="AC4570" s="92">
        <v>13287.916402180739</v>
      </c>
      <c r="AD4570" s="92">
        <v>2844.8966007184358</v>
      </c>
    </row>
    <row r="4571" spans="2:30" hidden="1" outlineLevel="1" x14ac:dyDescent="0.2">
      <c r="D4571" s="86"/>
      <c r="E4571" s="93"/>
      <c r="F4571" s="91"/>
      <c r="G4571" s="86" t="s">
        <v>683</v>
      </c>
      <c r="H4571" s="92">
        <v>6859193.9796376815</v>
      </c>
      <c r="I4571" s="92">
        <v>5231433.7583889607</v>
      </c>
      <c r="J4571" s="92">
        <v>216650.3091163206</v>
      </c>
      <c r="K4571" s="92">
        <v>696866.92961722182</v>
      </c>
      <c r="L4571" s="92">
        <v>0</v>
      </c>
      <c r="M4571" s="92">
        <v>0</v>
      </c>
      <c r="N4571" s="92">
        <v>696866.92961722182</v>
      </c>
      <c r="O4571" s="92">
        <v>463599.81404463534</v>
      </c>
      <c r="P4571" s="92">
        <v>0</v>
      </c>
      <c r="Q4571" s="92">
        <v>0</v>
      </c>
      <c r="R4571" s="92">
        <v>0</v>
      </c>
      <c r="S4571" s="92">
        <v>463599.81404463534</v>
      </c>
      <c r="T4571" s="92">
        <v>20265.294043988644</v>
      </c>
      <c r="U4571" s="92">
        <v>0</v>
      </c>
      <c r="V4571" s="92">
        <v>0</v>
      </c>
      <c r="W4571" s="92">
        <v>0</v>
      </c>
      <c r="X4571" s="92">
        <v>20265.294043988644</v>
      </c>
      <c r="Y4571" s="92">
        <v>169748.21059260276</v>
      </c>
      <c r="Z4571" s="92">
        <v>0</v>
      </c>
      <c r="AA4571" s="92">
        <v>169748.21059260276</v>
      </c>
      <c r="AB4571" s="92">
        <v>1640.1696788168142</v>
      </c>
      <c r="AC4571" s="92">
        <v>50782.401993624168</v>
      </c>
      <c r="AD4571" s="92">
        <v>8207.0921615031202</v>
      </c>
    </row>
    <row r="4572" spans="2:30" hidden="1" outlineLevel="1" x14ac:dyDescent="0.2">
      <c r="D4572" s="86"/>
      <c r="E4572" s="93"/>
      <c r="F4572" s="91"/>
      <c r="G4572" s="86" t="s">
        <v>682</v>
      </c>
      <c r="H4572" s="92">
        <v>1649186.4183180009</v>
      </c>
      <c r="I4572" s="92">
        <v>657706.79957504768</v>
      </c>
      <c r="J4572" s="92">
        <v>35723.971843865955</v>
      </c>
      <c r="K4572" s="92">
        <v>126146.53344163638</v>
      </c>
      <c r="L4572" s="92">
        <v>4330.7904967816412</v>
      </c>
      <c r="M4572" s="92">
        <v>5254.4279869203556</v>
      </c>
      <c r="N4572" s="92">
        <v>135731.75192534763</v>
      </c>
      <c r="O4572" s="92">
        <v>120552.47446722377</v>
      </c>
      <c r="P4572" s="92">
        <v>15325.040033658304</v>
      </c>
      <c r="Q4572" s="92">
        <v>10177.820669503975</v>
      </c>
      <c r="R4572" s="92">
        <v>655.78160265809379</v>
      </c>
      <c r="S4572" s="92">
        <v>146711.11677304553</v>
      </c>
      <c r="T4572" s="92">
        <v>7253.6779857530237</v>
      </c>
      <c r="U4572" s="92">
        <v>76529.363082885247</v>
      </c>
      <c r="V4572" s="92">
        <v>407237.91375266406</v>
      </c>
      <c r="W4572" s="92">
        <v>135942.69581118433</v>
      </c>
      <c r="X4572" s="92">
        <v>626963.65063245909</v>
      </c>
      <c r="Y4572" s="92">
        <v>31688.226003620399</v>
      </c>
      <c r="Z4572" s="92">
        <v>776.1187975787368</v>
      </c>
      <c r="AA4572" s="92">
        <v>32464.344801198466</v>
      </c>
      <c r="AB4572" s="92">
        <v>537.55928505774523</v>
      </c>
      <c r="AC4572" s="92">
        <v>11309.631092063237</v>
      </c>
      <c r="AD4572" s="92">
        <v>2037.592389817665</v>
      </c>
    </row>
    <row r="4573" spans="2:30" hidden="1" outlineLevel="1" x14ac:dyDescent="0.2">
      <c r="D4573" s="86"/>
      <c r="E4573" s="93"/>
      <c r="F4573" s="91"/>
      <c r="G4573" s="86" t="s">
        <v>681</v>
      </c>
      <c r="H4573" s="92">
        <v>3062356.0243239752</v>
      </c>
      <c r="I4573" s="92">
        <v>1602541.6191850358</v>
      </c>
      <c r="J4573" s="92">
        <v>357198.00473324663</v>
      </c>
      <c r="K4573" s="92">
        <v>108117.57655827454</v>
      </c>
      <c r="L4573" s="92">
        <v>38613.927111246761</v>
      </c>
      <c r="M4573" s="92">
        <v>-36028.118347089578</v>
      </c>
      <c r="N4573" s="92">
        <v>110703.38532243186</v>
      </c>
      <c r="O4573" s="92">
        <v>31900.937803755471</v>
      </c>
      <c r="P4573" s="92">
        <v>6134.9120513502176</v>
      </c>
      <c r="Q4573" s="92">
        <v>19489.5253527612</v>
      </c>
      <c r="R4573" s="92">
        <v>5155.4482170323045</v>
      </c>
      <c r="S4573" s="92">
        <v>62680.823424899208</v>
      </c>
      <c r="T4573" s="92">
        <v>354.99383009795531</v>
      </c>
      <c r="U4573" s="92">
        <v>5451.9026107085983</v>
      </c>
      <c r="V4573" s="92">
        <v>27387.408957548545</v>
      </c>
      <c r="W4573" s="92">
        <v>8919.1323112714545</v>
      </c>
      <c r="X4573" s="92">
        <v>42113.437709626545</v>
      </c>
      <c r="Y4573" s="92">
        <v>8764.3819135721424</v>
      </c>
      <c r="Z4573" s="92">
        <v>240.1537377901179</v>
      </c>
      <c r="AA4573" s="92">
        <v>9004.5356513622555</v>
      </c>
      <c r="AB4573" s="92">
        <v>153.79160402397824</v>
      </c>
      <c r="AC4573" s="92">
        <v>781598.90461530956</v>
      </c>
      <c r="AD4573" s="92">
        <v>96361.522078031441</v>
      </c>
    </row>
    <row r="4574" spans="2:30" collapsed="1" x14ac:dyDescent="0.2">
      <c r="B4574" s="2" t="s">
        <v>6</v>
      </c>
      <c r="D4574" s="86"/>
      <c r="E4574" s="92">
        <v>65393881.43124491</v>
      </c>
      <c r="F4574" s="91"/>
      <c r="G4574" s="86" t="s">
        <v>679</v>
      </c>
      <c r="H4574" s="92">
        <v>65393881.431245007</v>
      </c>
      <c r="I4574" s="92">
        <v>37237354.58220958</v>
      </c>
      <c r="J4574" s="92">
        <v>1848906.161698214</v>
      </c>
      <c r="K4574" s="92">
        <v>5761993.1708954433</v>
      </c>
      <c r="L4574" s="92">
        <v>211687.46085710815</v>
      </c>
      <c r="M4574" s="92">
        <v>-91165.614312857477</v>
      </c>
      <c r="N4574" s="92">
        <v>5882515.0174396923</v>
      </c>
      <c r="O4574" s="92">
        <v>4436686.3750877334</v>
      </c>
      <c r="P4574" s="92">
        <v>478895.42924514698</v>
      </c>
      <c r="Q4574" s="92">
        <v>249445.41485537795</v>
      </c>
      <c r="R4574" s="92">
        <v>19659.174584572986</v>
      </c>
      <c r="S4574" s="92">
        <v>5184686.3937728386</v>
      </c>
      <c r="T4574" s="92">
        <v>246685.84092674023</v>
      </c>
      <c r="U4574" s="92">
        <v>2210477.3786240248</v>
      </c>
      <c r="V4574" s="92">
        <v>7947045.2193453768</v>
      </c>
      <c r="W4574" s="92">
        <v>2453356.5449946118</v>
      </c>
      <c r="X4574" s="92">
        <v>12857564.98389075</v>
      </c>
      <c r="Y4574" s="92">
        <v>1367162.6367594388</v>
      </c>
      <c r="Z4574" s="92">
        <v>30509.933691646529</v>
      </c>
      <c r="AA4574" s="92">
        <v>1397672.5704510815</v>
      </c>
      <c r="AB4574" s="92">
        <v>16474.810343490331</v>
      </c>
      <c r="AC4574" s="92">
        <v>858853.62047207379</v>
      </c>
      <c r="AD4574" s="92">
        <v>109853.29096706507</v>
      </c>
    </row>
    <row r="4575" spans="2:30" x14ac:dyDescent="0.2">
      <c r="B4575" s="2" t="s">
        <v>185</v>
      </c>
      <c r="D4575" s="86"/>
      <c r="E4575" s="92"/>
      <c r="F4575" s="91"/>
      <c r="G4575" s="86"/>
      <c r="H4575" s="94">
        <v>0.13068316123399928</v>
      </c>
      <c r="I4575" s="94">
        <v>0.17212338849284964</v>
      </c>
      <c r="J4575" s="94">
        <v>9.9230133786502805E-2</v>
      </c>
      <c r="K4575" s="94">
        <v>0.11130169344983465</v>
      </c>
      <c r="L4575" s="94">
        <v>0.13605606904889975</v>
      </c>
      <c r="M4575" s="94">
        <v>-0.57117375586185715</v>
      </c>
      <c r="N4575" s="94">
        <v>0.10998513497687513</v>
      </c>
      <c r="O4575" s="94">
        <v>0.10768019059315963</v>
      </c>
      <c r="P4575" s="94">
        <v>6.4289541354893787E-2</v>
      </c>
      <c r="Q4575" s="94">
        <v>9.1478001033591619E-2</v>
      </c>
      <c r="R4575" s="94">
        <v>0.1434306206728744</v>
      </c>
      <c r="S4575" s="94">
        <v>0.10064346991119798</v>
      </c>
      <c r="T4575" s="94">
        <v>0.19883644664337766</v>
      </c>
      <c r="U4575" s="94">
        <v>0.10465179401895243</v>
      </c>
      <c r="V4575" s="94">
        <v>7.9744012462974259E-2</v>
      </c>
      <c r="W4575" s="94">
        <v>0.14422211009313046</v>
      </c>
      <c r="X4575" s="94">
        <v>9.2479994868814155E-2</v>
      </c>
      <c r="Y4575" s="94">
        <v>0.12023504494157904</v>
      </c>
      <c r="Z4575" s="94">
        <v>0.18505561204973819</v>
      </c>
      <c r="AA4575" s="94">
        <v>0.12116147134995393</v>
      </c>
      <c r="AB4575" s="94">
        <v>8.4537796653528424E-2</v>
      </c>
      <c r="AC4575" s="94">
        <v>0.10405270407982409</v>
      </c>
      <c r="AD4575" s="94">
        <v>7.7835998058619293E-2</v>
      </c>
    </row>
    <row r="4576" spans="2:30" x14ac:dyDescent="0.2">
      <c r="D4576" s="86"/>
      <c r="F4576" s="91"/>
    </row>
    <row r="4577" spans="2:30" hidden="1" outlineLevel="1" x14ac:dyDescent="0.2">
      <c r="D4577" s="86"/>
      <c r="E4577" s="93"/>
      <c r="F4577" s="91"/>
      <c r="G4577" s="86" t="s">
        <v>687</v>
      </c>
      <c r="H4577" s="92">
        <v>250337482.07539025</v>
      </c>
      <c r="I4577" s="92">
        <v>113234582.83405313</v>
      </c>
      <c r="J4577" s="92">
        <v>7186883.6221269201</v>
      </c>
      <c r="K4577" s="92">
        <v>25066364.801993039</v>
      </c>
      <c r="L4577" s="92">
        <v>753165.16543105757</v>
      </c>
      <c r="M4577" s="92">
        <v>40493.640257480205</v>
      </c>
      <c r="N4577" s="92">
        <v>25860023.607681576</v>
      </c>
      <c r="O4577" s="92">
        <v>19277537.527519677</v>
      </c>
      <c r="P4577" s="92">
        <v>3561196.7414215798</v>
      </c>
      <c r="Q4577" s="92">
        <v>1583684.3892933489</v>
      </c>
      <c r="R4577" s="92">
        <v>72914.970495507645</v>
      </c>
      <c r="S4577" s="92">
        <v>24495333.628730115</v>
      </c>
      <c r="T4577" s="92">
        <v>621524.15149698779</v>
      </c>
      <c r="U4577" s="92">
        <v>10034200.114457788</v>
      </c>
      <c r="V4577" s="92">
        <v>53583337.773574457</v>
      </c>
      <c r="W4577" s="92">
        <v>9557290.6547182091</v>
      </c>
      <c r="X4577" s="92">
        <v>73796352.69424744</v>
      </c>
      <c r="Y4577" s="92">
        <v>5587568.9462030157</v>
      </c>
      <c r="Z4577" s="92">
        <v>93734.067467772285</v>
      </c>
      <c r="AA4577" s="92">
        <v>5681303.0136707872</v>
      </c>
      <c r="AB4577" s="92">
        <v>83002.674880294464</v>
      </c>
      <c r="AC4577" s="92">
        <v>0</v>
      </c>
      <c r="AD4577" s="92">
        <v>0</v>
      </c>
    </row>
    <row r="4578" spans="2:30" hidden="1" outlineLevel="1" x14ac:dyDescent="0.2">
      <c r="D4578" s="86"/>
      <c r="E4578" s="93"/>
      <c r="F4578" s="91"/>
      <c r="G4578" s="86" t="s">
        <v>686</v>
      </c>
      <c r="H4578" s="92">
        <v>-5374355.2931690104</v>
      </c>
      <c r="I4578" s="92">
        <v>-7439679.8403347656</v>
      </c>
      <c r="J4578" s="92">
        <v>395396.04318421474</v>
      </c>
      <c r="K4578" s="92">
        <v>816076.45621876558</v>
      </c>
      <c r="L4578" s="92">
        <v>17721.092533757976</v>
      </c>
      <c r="M4578" s="92">
        <v>-10414.012195052956</v>
      </c>
      <c r="N4578" s="92">
        <v>823383.53655747138</v>
      </c>
      <c r="O4578" s="92">
        <v>649991.31703177013</v>
      </c>
      <c r="P4578" s="92">
        <v>107997.02724838277</v>
      </c>
      <c r="Q4578" s="92">
        <v>39793.231990943314</v>
      </c>
      <c r="R4578" s="92">
        <v>2576.8571878528169</v>
      </c>
      <c r="S4578" s="92">
        <v>800358.43345894921</v>
      </c>
      <c r="T4578" s="92">
        <v>530.81363877123658</v>
      </c>
      <c r="U4578" s="92">
        <v>-8391.4512853196356</v>
      </c>
      <c r="V4578" s="92">
        <v>7178.4809790165164</v>
      </c>
      <c r="W4578" s="92">
        <v>-12345.757917425362</v>
      </c>
      <c r="X4578" s="92">
        <v>-13027.914584958926</v>
      </c>
      <c r="Y4578" s="92">
        <v>52847.322732691013</v>
      </c>
      <c r="Z4578" s="92">
        <v>905.01311906611318</v>
      </c>
      <c r="AA4578" s="92">
        <v>53752.335851757205</v>
      </c>
      <c r="AB4578" s="92">
        <v>5462.1126983147324</v>
      </c>
      <c r="AC4578" s="92">
        <v>0</v>
      </c>
      <c r="AD4578" s="92">
        <v>0</v>
      </c>
    </row>
    <row r="4579" spans="2:30" hidden="1" outlineLevel="1" x14ac:dyDescent="0.2">
      <c r="D4579" s="86"/>
      <c r="E4579" s="93"/>
      <c r="F4579" s="91"/>
      <c r="G4579" s="86" t="s">
        <v>685</v>
      </c>
      <c r="H4579" s="92">
        <v>-1210424.5862485501</v>
      </c>
      <c r="I4579" s="92">
        <v>-1588380.6683095926</v>
      </c>
      <c r="J4579" s="92">
        <v>77631.347562276002</v>
      </c>
      <c r="K4579" s="92">
        <v>155851.78613638028</v>
      </c>
      <c r="L4579" s="92">
        <v>3166.9772742111049</v>
      </c>
      <c r="M4579" s="92">
        <v>-2924.6032606866556</v>
      </c>
      <c r="N4579" s="92">
        <v>156094.16014990493</v>
      </c>
      <c r="O4579" s="92">
        <v>123891.37615530659</v>
      </c>
      <c r="P4579" s="92">
        <v>20306.093522840576</v>
      </c>
      <c r="Q4579" s="92">
        <v>9599.8142821145302</v>
      </c>
      <c r="R4579" s="92">
        <v>0</v>
      </c>
      <c r="S4579" s="92">
        <v>153797.28396026161</v>
      </c>
      <c r="T4579" s="92">
        <v>-97.569050035643158</v>
      </c>
      <c r="U4579" s="92">
        <v>-5160.521163009209</v>
      </c>
      <c r="V4579" s="92">
        <v>-21698.303512672544</v>
      </c>
      <c r="W4579" s="92">
        <v>0</v>
      </c>
      <c r="X4579" s="92">
        <v>-26956.393725717207</v>
      </c>
      <c r="Y4579" s="92">
        <v>8585.0521977770986</v>
      </c>
      <c r="Z4579" s="92">
        <v>147.15546261331156</v>
      </c>
      <c r="AA4579" s="92">
        <v>8732.2076603904352</v>
      </c>
      <c r="AB4579" s="92">
        <v>1078.1986880714944</v>
      </c>
      <c r="AC4579" s="92">
        <v>6166.4687036163714</v>
      </c>
      <c r="AD4579" s="92">
        <v>1412.8090622421928</v>
      </c>
    </row>
    <row r="4580" spans="2:30" hidden="1" outlineLevel="1" x14ac:dyDescent="0.2">
      <c r="D4580" s="86"/>
      <c r="E4580" s="93"/>
      <c r="F4580" s="91"/>
      <c r="G4580" s="86" t="s">
        <v>684</v>
      </c>
      <c r="H4580" s="92">
        <v>72512797.146642208</v>
      </c>
      <c r="I4580" s="92">
        <v>42843798.320296407</v>
      </c>
      <c r="J4580" s="92">
        <v>3067923.9658716805</v>
      </c>
      <c r="K4580" s="92">
        <v>10361874.763613163</v>
      </c>
      <c r="L4580" s="92">
        <v>303340.47813446738</v>
      </c>
      <c r="M4580" s="92">
        <v>0</v>
      </c>
      <c r="N4580" s="92">
        <v>10665215.241747629</v>
      </c>
      <c r="O4580" s="92">
        <v>7874193.7310918085</v>
      </c>
      <c r="P4580" s="92">
        <v>1446487.1663135476</v>
      </c>
      <c r="Q4580" s="92">
        <v>0</v>
      </c>
      <c r="R4580" s="92">
        <v>0</v>
      </c>
      <c r="S4580" s="92">
        <v>9320680.8974053562</v>
      </c>
      <c r="T4580" s="92">
        <v>248375.01305953384</v>
      </c>
      <c r="U4580" s="92">
        <v>3947068.7457044795</v>
      </c>
      <c r="V4580" s="92">
        <v>0</v>
      </c>
      <c r="W4580" s="92">
        <v>0</v>
      </c>
      <c r="X4580" s="92">
        <v>4195443.7587640146</v>
      </c>
      <c r="Y4580" s="92">
        <v>2173359.9258443275</v>
      </c>
      <c r="Z4580" s="92">
        <v>36320.295595789779</v>
      </c>
      <c r="AA4580" s="92">
        <v>2209680.2214401173</v>
      </c>
      <c r="AB4580" s="92">
        <v>36120.580981391584</v>
      </c>
      <c r="AC4580" s="92">
        <v>143067.248942926</v>
      </c>
      <c r="AD4580" s="92">
        <v>30866.911192675572</v>
      </c>
    </row>
    <row r="4581" spans="2:30" hidden="1" outlineLevel="1" x14ac:dyDescent="0.2">
      <c r="D4581" s="86"/>
      <c r="E4581" s="93"/>
      <c r="F4581" s="91"/>
      <c r="G4581" s="86" t="s">
        <v>683</v>
      </c>
      <c r="H4581" s="92">
        <v>32012718.948795147</v>
      </c>
      <c r="I4581" s="92">
        <v>21213525.839362971</v>
      </c>
      <c r="J4581" s="92">
        <v>1636334.6910566897</v>
      </c>
      <c r="K4581" s="92">
        <v>4559448.6479207063</v>
      </c>
      <c r="L4581" s="92">
        <v>0</v>
      </c>
      <c r="M4581" s="92">
        <v>0</v>
      </c>
      <c r="N4581" s="92">
        <v>4559448.6479207063</v>
      </c>
      <c r="O4581" s="92">
        <v>2944371.520505059</v>
      </c>
      <c r="P4581" s="92">
        <v>0</v>
      </c>
      <c r="Q4581" s="92">
        <v>0</v>
      </c>
      <c r="R4581" s="92">
        <v>0</v>
      </c>
      <c r="S4581" s="92">
        <v>2944371.520505059</v>
      </c>
      <c r="T4581" s="92">
        <v>69611.699990364577</v>
      </c>
      <c r="U4581" s="92">
        <v>0</v>
      </c>
      <c r="V4581" s="92">
        <v>0</v>
      </c>
      <c r="W4581" s="92">
        <v>0</v>
      </c>
      <c r="X4581" s="92">
        <v>69611.699990364577</v>
      </c>
      <c r="Y4581" s="92">
        <v>985793.88061008696</v>
      </c>
      <c r="Z4581" s="92">
        <v>0</v>
      </c>
      <c r="AA4581" s="92">
        <v>985793.88061008696</v>
      </c>
      <c r="AB4581" s="92">
        <v>12829.011246666012</v>
      </c>
      <c r="AC4581" s="92">
        <v>507728.75921209133</v>
      </c>
      <c r="AD4581" s="92">
        <v>83074.898890503915</v>
      </c>
    </row>
    <row r="4582" spans="2:30" hidden="1" outlineLevel="1" x14ac:dyDescent="0.2">
      <c r="D4582" s="86"/>
      <c r="E4582" s="93"/>
      <c r="F4582" s="91"/>
      <c r="G4582" s="86" t="s">
        <v>682</v>
      </c>
      <c r="H4582" s="92">
        <v>191926408.66495615</v>
      </c>
      <c r="I4582" s="92">
        <v>73064956.002946585</v>
      </c>
      <c r="J4582" s="92">
        <v>4651909.3206209689</v>
      </c>
      <c r="K4582" s="92">
        <v>15637792.110649845</v>
      </c>
      <c r="L4582" s="92">
        <v>450364.25872810982</v>
      </c>
      <c r="M4582" s="92">
        <v>26467.456934309834</v>
      </c>
      <c r="N4582" s="92">
        <v>16114623.826312272</v>
      </c>
      <c r="O4582" s="92">
        <v>14531626.963451216</v>
      </c>
      <c r="P4582" s="92">
        <v>2724544.7457507318</v>
      </c>
      <c r="Q4582" s="92">
        <v>1204667.5554545883</v>
      </c>
      <c r="R4582" s="92">
        <v>56005.679323023374</v>
      </c>
      <c r="S4582" s="92">
        <v>18516844.943979561</v>
      </c>
      <c r="T4582" s="92">
        <v>545924.17751173628</v>
      </c>
      <c r="U4582" s="92">
        <v>9329390.1551571786</v>
      </c>
      <c r="V4582" s="92">
        <v>53848830.749665543</v>
      </c>
      <c r="W4582" s="92">
        <v>9886421.0913001113</v>
      </c>
      <c r="X4582" s="92">
        <v>73610566.173634544</v>
      </c>
      <c r="Y4582" s="92">
        <v>3869483.8017335492</v>
      </c>
      <c r="Z4582" s="92">
        <v>63208.256827239078</v>
      </c>
      <c r="AA4582" s="92">
        <v>3932692.0585607882</v>
      </c>
      <c r="AB4582" s="92">
        <v>71333.314708526843</v>
      </c>
      <c r="AC4582" s="92">
        <v>1664370.2058836683</v>
      </c>
      <c r="AD4582" s="92">
        <v>299112.81830916833</v>
      </c>
    </row>
    <row r="4583" spans="2:30" hidden="1" outlineLevel="1" x14ac:dyDescent="0.2">
      <c r="D4583" s="86"/>
      <c r="E4583" s="93"/>
      <c r="F4583" s="91"/>
      <c r="G4583" s="86" t="s">
        <v>681</v>
      </c>
      <c r="H4583" s="92">
        <v>25589465.288204011</v>
      </c>
      <c r="I4583" s="92">
        <v>12249602.013488673</v>
      </c>
      <c r="J4583" s="92">
        <v>3465334.1643245937</v>
      </c>
      <c r="K4583" s="92">
        <v>933726.58505102783</v>
      </c>
      <c r="L4583" s="92">
        <v>239813.48817508065</v>
      </c>
      <c r="M4583" s="92">
        <v>14822.903891549096</v>
      </c>
      <c r="N4583" s="92">
        <v>1188362.9771176577</v>
      </c>
      <c r="O4583" s="92">
        <v>237511.92396230646</v>
      </c>
      <c r="P4583" s="92">
        <v>67404.652209193926</v>
      </c>
      <c r="Q4583" s="92">
        <v>138535.42281713407</v>
      </c>
      <c r="R4583" s="92">
        <v>25225.667527057274</v>
      </c>
      <c r="S4583" s="92">
        <v>468677.66651569173</v>
      </c>
      <c r="T4583" s="92">
        <v>1464.5538165579187</v>
      </c>
      <c r="U4583" s="92">
        <v>35582.327873245173</v>
      </c>
      <c r="V4583" s="92">
        <v>186348.48146194793</v>
      </c>
      <c r="W4583" s="92">
        <v>32950.550547760489</v>
      </c>
      <c r="X4583" s="92">
        <v>256345.9136995115</v>
      </c>
      <c r="Y4583" s="92">
        <v>60273.703196121831</v>
      </c>
      <c r="Z4583" s="92">
        <v>1064.1451576614832</v>
      </c>
      <c r="AA4583" s="92">
        <v>61337.848353783309</v>
      </c>
      <c r="AB4583" s="92">
        <v>1529.9170675246921</v>
      </c>
      <c r="AC4583" s="92">
        <v>6791545.9346506</v>
      </c>
      <c r="AD4583" s="92">
        <v>1106728.8529859725</v>
      </c>
    </row>
    <row r="4584" spans="2:30" collapsed="1" x14ac:dyDescent="0.2">
      <c r="B4584" s="2" t="s">
        <v>75</v>
      </c>
      <c r="D4584" s="86"/>
      <c r="E4584" s="92">
        <v>565794092.24457026</v>
      </c>
      <c r="F4584" s="91"/>
      <c r="G4584" s="86" t="s">
        <v>679</v>
      </c>
      <c r="H4584" s="92">
        <v>565794092.24457014</v>
      </c>
      <c r="I4584" s="92">
        <v>253578404.50150341</v>
      </c>
      <c r="J4584" s="92">
        <v>20481413.154747341</v>
      </c>
      <c r="K4584" s="92">
        <v>57531135.151582927</v>
      </c>
      <c r="L4584" s="92">
        <v>1767571.4602766845</v>
      </c>
      <c r="M4584" s="92">
        <v>68445.38562759952</v>
      </c>
      <c r="N4584" s="92">
        <v>59367151.997487217</v>
      </c>
      <c r="O4584" s="92">
        <v>45639124.359717146</v>
      </c>
      <c r="P4584" s="92">
        <v>7927936.4264662769</v>
      </c>
      <c r="Q4584" s="92">
        <v>2976280.4138381295</v>
      </c>
      <c r="R4584" s="92">
        <v>156723.17453344114</v>
      </c>
      <c r="S4584" s="92">
        <v>56700064.374554992</v>
      </c>
      <c r="T4584" s="92">
        <v>1487332.8404639158</v>
      </c>
      <c r="U4584" s="92">
        <v>23332689.370744362</v>
      </c>
      <c r="V4584" s="92">
        <v>107603997.18216829</v>
      </c>
      <c r="W4584" s="92">
        <v>19464316.538648654</v>
      </c>
      <c r="X4584" s="92">
        <v>151888335.93202519</v>
      </c>
      <c r="Y4584" s="92">
        <v>12737912.632517569</v>
      </c>
      <c r="Z4584" s="92">
        <v>195378.93363014204</v>
      </c>
      <c r="AA4584" s="92">
        <v>12933291.566147709</v>
      </c>
      <c r="AB4584" s="92">
        <v>211355.81027078984</v>
      </c>
      <c r="AC4584" s="92">
        <v>9112878.6173929013</v>
      </c>
      <c r="AD4584" s="92">
        <v>1521196.2904405626</v>
      </c>
    </row>
    <row r="4585" spans="2:30" x14ac:dyDescent="0.2">
      <c r="D4585" s="86"/>
      <c r="E4585" s="92"/>
    </row>
    <row r="4586" spans="2:30" x14ac:dyDescent="0.2">
      <c r="E4586" s="91"/>
      <c r="H4586" s="90" t="s">
        <v>22</v>
      </c>
      <c r="I4586" s="89" t="s">
        <v>12</v>
      </c>
      <c r="J4586" s="89" t="s">
        <v>13</v>
      </c>
      <c r="K4586" s="89" t="s">
        <v>184</v>
      </c>
      <c r="L4586" s="89" t="s">
        <v>183</v>
      </c>
      <c r="M4586" s="89" t="s">
        <v>182</v>
      </c>
      <c r="N4586" s="89" t="s">
        <v>18</v>
      </c>
      <c r="O4586" s="89" t="s">
        <v>181</v>
      </c>
      <c r="P4586" s="89" t="s">
        <v>180</v>
      </c>
      <c r="Q4586" s="89" t="s">
        <v>179</v>
      </c>
      <c r="R4586" s="89" t="s">
        <v>178</v>
      </c>
      <c r="S4586" s="89" t="s">
        <v>19</v>
      </c>
      <c r="T4586" s="89" t="s">
        <v>177</v>
      </c>
      <c r="U4586" s="89" t="s">
        <v>176</v>
      </c>
      <c r="V4586" s="89" t="s">
        <v>175</v>
      </c>
      <c r="W4586" s="89" t="s">
        <v>174</v>
      </c>
      <c r="X4586" s="89" t="s">
        <v>20</v>
      </c>
      <c r="Y4586" s="89" t="s">
        <v>173</v>
      </c>
      <c r="Z4586" s="89" t="s">
        <v>172</v>
      </c>
      <c r="AA4586" s="89" t="s">
        <v>21</v>
      </c>
      <c r="AB4586" s="89" t="s">
        <v>14</v>
      </c>
      <c r="AC4586" s="89" t="s">
        <v>15</v>
      </c>
      <c r="AD4586" s="89" t="s">
        <v>16</v>
      </c>
    </row>
    <row r="4588" spans="2:30" x14ac:dyDescent="0.2">
      <c r="E4588" s="88"/>
    </row>
  </sheetData>
  <autoFilter ref="A1:AD4588"/>
  <printOptions horizontalCentered="1"/>
  <pageMargins left="0.5" right="0.5" top="1.25" bottom="0.6" header="0.5" footer="0.25"/>
  <pageSetup scale="47" fitToHeight="11" orientation="landscape" useFirstPageNumber="1" r:id="rId1"/>
  <headerFooter alignWithMargins="0">
    <oddHeader>&amp;C&amp;"Arial,Bold"&amp;11KENTUCKY POWER COMPANY
COST-OF-SERVICE STUDY
TWELVE MONTHS ENDING
FEBRUARY 28, 2017&amp;R&amp;11Exhibit No.: DRB-1
Page &amp;P of &amp;N
Witness: D. Buck</oddHeader>
  </headerFooter>
  <rowBreaks count="10" manualBreakCount="10">
    <brk id="339" max="29" man="1"/>
    <brk id="722" max="29" man="1"/>
    <brk id="1081" max="29" man="1"/>
    <brk id="1621" max="29" man="1"/>
    <brk id="2113" max="29" man="1"/>
    <brk id="2586" max="29" man="1"/>
    <brk id="3038" max="29" man="1"/>
    <brk id="3523" max="29" man="1"/>
    <brk id="3966" max="29" man="1"/>
    <brk id="4183" max="2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6"/>
  <sheetViews>
    <sheetView zoomScale="80" zoomScaleNormal="80" workbookViewId="0">
      <selection activeCell="G38" sqref="G38"/>
    </sheetView>
  </sheetViews>
  <sheetFormatPr defaultColWidth="9.140625" defaultRowHeight="12.75" x14ac:dyDescent="0.2"/>
  <cols>
    <col min="1" max="1" width="32.85546875" style="110" bestFit="1" customWidth="1"/>
    <col min="2" max="2" width="15.42578125" style="85" customWidth="1"/>
    <col min="3" max="3" width="16" style="85" bestFit="1" customWidth="1"/>
    <col min="4" max="4" width="14.85546875" style="85" bestFit="1" customWidth="1"/>
    <col min="5" max="5" width="14.42578125" style="85" bestFit="1" customWidth="1"/>
    <col min="6" max="6" width="15" style="85" bestFit="1" customWidth="1"/>
    <col min="7" max="7" width="14.85546875" style="85" customWidth="1"/>
    <col min="8" max="10" width="14.85546875" style="85" bestFit="1" customWidth="1"/>
    <col min="11" max="11" width="14.28515625" style="85" bestFit="1" customWidth="1"/>
    <col min="12" max="18" width="14.140625" style="85" bestFit="1" customWidth="1"/>
    <col min="19" max="20" width="14.140625" style="85" customWidth="1"/>
    <col min="21" max="21" width="9.140625" style="85"/>
    <col min="22" max="22" width="10.7109375" style="85" bestFit="1" customWidth="1"/>
    <col min="23" max="16384" width="9.140625" style="85"/>
  </cols>
  <sheetData>
    <row r="1" spans="1:20" s="84" customFormat="1" x14ac:dyDescent="0.2">
      <c r="A1" s="165"/>
      <c r="B1" s="90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</row>
    <row r="2" spans="1:20" s="158" customFormat="1" ht="17.25" customHeight="1" x14ac:dyDescent="0.25">
      <c r="A2" s="163" t="s">
        <v>693</v>
      </c>
      <c r="B2" s="162" t="s">
        <v>22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</row>
    <row r="3" spans="1:20" s="158" customFormat="1" ht="17.25" customHeight="1" x14ac:dyDescent="0.25">
      <c r="A3" s="163" t="s">
        <v>31</v>
      </c>
      <c r="B3" s="162" t="s">
        <v>689</v>
      </c>
      <c r="C3" s="161" t="s">
        <v>12</v>
      </c>
      <c r="D3" s="161" t="s">
        <v>13</v>
      </c>
      <c r="E3" s="161" t="s">
        <v>184</v>
      </c>
      <c r="F3" s="161" t="s">
        <v>183</v>
      </c>
      <c r="G3" s="161" t="s">
        <v>182</v>
      </c>
      <c r="H3" s="161" t="s">
        <v>181</v>
      </c>
      <c r="I3" s="161" t="s">
        <v>180</v>
      </c>
      <c r="J3" s="161" t="s">
        <v>179</v>
      </c>
      <c r="K3" s="161" t="s">
        <v>178</v>
      </c>
      <c r="L3" s="161" t="s">
        <v>177</v>
      </c>
      <c r="M3" s="161" t="s">
        <v>176</v>
      </c>
      <c r="N3" s="161" t="s">
        <v>175</v>
      </c>
      <c r="O3" s="161" t="s">
        <v>174</v>
      </c>
      <c r="P3" s="161" t="s">
        <v>173</v>
      </c>
      <c r="Q3" s="161" t="s">
        <v>172</v>
      </c>
      <c r="R3" s="161" t="s">
        <v>14</v>
      </c>
      <c r="S3" s="161" t="s">
        <v>15</v>
      </c>
      <c r="T3" s="161" t="s">
        <v>16</v>
      </c>
    </row>
    <row r="4" spans="1:20" s="158" customFormat="1" ht="17.25" customHeight="1" thickBot="1" x14ac:dyDescent="0.3">
      <c r="A4" s="160"/>
      <c r="B4" s="159">
        <v>1</v>
      </c>
      <c r="C4" s="159">
        <v>2</v>
      </c>
      <c r="D4" s="159">
        <v>3</v>
      </c>
      <c r="E4" s="159">
        <v>4</v>
      </c>
      <c r="F4" s="159">
        <v>5</v>
      </c>
      <c r="G4" s="159">
        <v>6</v>
      </c>
      <c r="H4" s="159">
        <v>7</v>
      </c>
      <c r="I4" s="159">
        <v>8</v>
      </c>
      <c r="J4" s="159">
        <v>9</v>
      </c>
      <c r="K4" s="159">
        <v>10</v>
      </c>
      <c r="L4" s="159">
        <v>11</v>
      </c>
      <c r="M4" s="159">
        <v>12</v>
      </c>
      <c r="N4" s="159">
        <v>13</v>
      </c>
      <c r="O4" s="159">
        <v>14</v>
      </c>
      <c r="P4" s="159">
        <v>15</v>
      </c>
      <c r="Q4" s="159">
        <v>16</v>
      </c>
      <c r="R4" s="159">
        <v>17</v>
      </c>
      <c r="S4" s="159">
        <v>18</v>
      </c>
      <c r="T4" s="159">
        <v>19</v>
      </c>
    </row>
    <row r="5" spans="1:20" x14ac:dyDescent="0.2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</row>
    <row r="6" spans="1:20" x14ac:dyDescent="0.2">
      <c r="A6" s="110" t="s">
        <v>695</v>
      </c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</row>
    <row r="7" spans="1:20" x14ac:dyDescent="0.2">
      <c r="A7" s="85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</row>
    <row r="8" spans="1:20" x14ac:dyDescent="0.2">
      <c r="A8" s="110" t="s">
        <v>838</v>
      </c>
      <c r="B8" s="154">
        <v>0</v>
      </c>
      <c r="C8" s="154">
        <v>0</v>
      </c>
      <c r="D8" s="154">
        <v>0</v>
      </c>
      <c r="E8" s="154">
        <v>0</v>
      </c>
      <c r="F8" s="154">
        <v>0</v>
      </c>
      <c r="G8" s="154">
        <v>0</v>
      </c>
      <c r="H8" s="154">
        <v>0</v>
      </c>
      <c r="I8" s="154">
        <v>0</v>
      </c>
      <c r="J8" s="154">
        <v>0</v>
      </c>
      <c r="K8" s="154">
        <v>0</v>
      </c>
      <c r="L8" s="154">
        <v>0</v>
      </c>
      <c r="M8" s="154">
        <v>0</v>
      </c>
      <c r="N8" s="154">
        <v>0</v>
      </c>
      <c r="O8" s="154">
        <v>0</v>
      </c>
      <c r="P8" s="154">
        <v>0</v>
      </c>
      <c r="Q8" s="154">
        <v>0</v>
      </c>
      <c r="R8" s="154">
        <v>0</v>
      </c>
      <c r="S8" s="154">
        <v>0</v>
      </c>
      <c r="T8" s="154">
        <v>0</v>
      </c>
    </row>
    <row r="9" spans="1:20" x14ac:dyDescent="0.2">
      <c r="A9" s="110" t="s">
        <v>839</v>
      </c>
      <c r="B9" s="154">
        <v>0.99999999999999978</v>
      </c>
      <c r="C9" s="154">
        <v>0.49258299045690018</v>
      </c>
      <c r="D9" s="154">
        <v>2.435013732763805E-2</v>
      </c>
      <c r="E9" s="154">
        <v>8.9193157505646409E-2</v>
      </c>
      <c r="F9" s="154">
        <v>2.8074839270930295E-3</v>
      </c>
      <c r="G9" s="154">
        <v>2.6327685920476382E-4</v>
      </c>
      <c r="H9" s="154">
        <v>6.7800674659926619E-2</v>
      </c>
      <c r="I9" s="154">
        <v>1.2633240990485033E-2</v>
      </c>
      <c r="J9" s="154">
        <v>5.7087263726468785E-3</v>
      </c>
      <c r="K9" s="154">
        <v>2.5671504371235472E-4</v>
      </c>
      <c r="L9" s="154">
        <v>2.3684512263677736E-3</v>
      </c>
      <c r="M9" s="154">
        <v>3.8759300778423753E-2</v>
      </c>
      <c r="N9" s="154">
        <v>0.20484399369001716</v>
      </c>
      <c r="O9" s="154">
        <v>3.6991430122001623E-2</v>
      </c>
      <c r="P9" s="154">
        <v>2.0821479601917676E-2</v>
      </c>
      <c r="Q9" s="154">
        <v>3.4875182441241053E-4</v>
      </c>
      <c r="R9" s="154">
        <v>2.7018961360604304E-4</v>
      </c>
      <c r="S9" s="154">
        <v>0</v>
      </c>
      <c r="T9" s="154">
        <v>0</v>
      </c>
    </row>
    <row r="10" spans="1:20" x14ac:dyDescent="0.2">
      <c r="A10" s="110" t="s">
        <v>840</v>
      </c>
      <c r="B10" s="154">
        <v>0</v>
      </c>
      <c r="C10" s="154">
        <v>0</v>
      </c>
      <c r="D10" s="154">
        <v>0</v>
      </c>
      <c r="E10" s="154">
        <v>0</v>
      </c>
      <c r="F10" s="154">
        <v>0</v>
      </c>
      <c r="G10" s="154">
        <v>0</v>
      </c>
      <c r="H10" s="154">
        <v>0</v>
      </c>
      <c r="I10" s="154">
        <v>0</v>
      </c>
      <c r="J10" s="154">
        <v>0</v>
      </c>
      <c r="K10" s="154">
        <v>0</v>
      </c>
      <c r="L10" s="154">
        <v>0</v>
      </c>
      <c r="M10" s="154">
        <v>0</v>
      </c>
      <c r="N10" s="154">
        <v>0</v>
      </c>
      <c r="O10" s="154">
        <v>0</v>
      </c>
      <c r="P10" s="154">
        <v>0</v>
      </c>
      <c r="Q10" s="154">
        <v>0</v>
      </c>
      <c r="R10" s="154">
        <v>0</v>
      </c>
      <c r="S10" s="154">
        <v>0</v>
      </c>
      <c r="T10" s="154">
        <v>0</v>
      </c>
    </row>
    <row r="11" spans="1:20" x14ac:dyDescent="0.2">
      <c r="A11" s="110" t="s">
        <v>841</v>
      </c>
      <c r="B11" s="154">
        <v>0</v>
      </c>
      <c r="C11" s="154">
        <v>0</v>
      </c>
      <c r="D11" s="154">
        <v>0</v>
      </c>
      <c r="E11" s="154">
        <v>0</v>
      </c>
      <c r="F11" s="154">
        <v>0</v>
      </c>
      <c r="G11" s="154">
        <v>0</v>
      </c>
      <c r="H11" s="154">
        <v>0</v>
      </c>
      <c r="I11" s="154">
        <v>0</v>
      </c>
      <c r="J11" s="154">
        <v>0</v>
      </c>
      <c r="K11" s="154">
        <v>0</v>
      </c>
      <c r="L11" s="154">
        <v>0</v>
      </c>
      <c r="M11" s="154">
        <v>0</v>
      </c>
      <c r="N11" s="154">
        <v>0</v>
      </c>
      <c r="O11" s="154">
        <v>0</v>
      </c>
      <c r="P11" s="154">
        <v>0</v>
      </c>
      <c r="Q11" s="154">
        <v>0</v>
      </c>
      <c r="R11" s="154">
        <v>0</v>
      </c>
      <c r="S11" s="154">
        <v>0</v>
      </c>
      <c r="T11" s="154">
        <v>0</v>
      </c>
    </row>
    <row r="12" spans="1:20" x14ac:dyDescent="0.2">
      <c r="A12" s="110" t="s">
        <v>842</v>
      </c>
      <c r="B12" s="154">
        <v>0</v>
      </c>
      <c r="C12" s="154">
        <v>0</v>
      </c>
      <c r="D12" s="154">
        <v>0</v>
      </c>
      <c r="E12" s="154">
        <v>0</v>
      </c>
      <c r="F12" s="154">
        <v>0</v>
      </c>
      <c r="G12" s="154">
        <v>0</v>
      </c>
      <c r="H12" s="154">
        <v>0</v>
      </c>
      <c r="I12" s="154">
        <v>0</v>
      </c>
      <c r="J12" s="154">
        <v>0</v>
      </c>
      <c r="K12" s="154">
        <v>0</v>
      </c>
      <c r="L12" s="154">
        <v>0</v>
      </c>
      <c r="M12" s="154">
        <v>0</v>
      </c>
      <c r="N12" s="154">
        <v>0</v>
      </c>
      <c r="O12" s="154">
        <v>0</v>
      </c>
      <c r="P12" s="154">
        <v>0</v>
      </c>
      <c r="Q12" s="154">
        <v>0</v>
      </c>
      <c r="R12" s="154">
        <v>0</v>
      </c>
      <c r="S12" s="154">
        <v>0</v>
      </c>
      <c r="T12" s="154">
        <v>0</v>
      </c>
    </row>
    <row r="13" spans="1:20" x14ac:dyDescent="0.2">
      <c r="A13" s="110" t="s">
        <v>843</v>
      </c>
      <c r="B13" s="154">
        <v>0</v>
      </c>
      <c r="C13" s="154">
        <v>0</v>
      </c>
      <c r="D13" s="154">
        <v>0</v>
      </c>
      <c r="E13" s="154">
        <v>0</v>
      </c>
      <c r="F13" s="154">
        <v>0</v>
      </c>
      <c r="G13" s="154">
        <v>0</v>
      </c>
      <c r="H13" s="154">
        <v>0</v>
      </c>
      <c r="I13" s="154">
        <v>0</v>
      </c>
      <c r="J13" s="154">
        <v>0</v>
      </c>
      <c r="K13" s="154">
        <v>0</v>
      </c>
      <c r="L13" s="154">
        <v>0</v>
      </c>
      <c r="M13" s="154">
        <v>0</v>
      </c>
      <c r="N13" s="154">
        <v>0</v>
      </c>
      <c r="O13" s="154">
        <v>0</v>
      </c>
      <c r="P13" s="154">
        <v>0</v>
      </c>
      <c r="Q13" s="154">
        <v>0</v>
      </c>
      <c r="R13" s="154">
        <v>0</v>
      </c>
      <c r="S13" s="154">
        <v>0</v>
      </c>
      <c r="T13" s="154">
        <v>0</v>
      </c>
    </row>
    <row r="14" spans="1:20" x14ac:dyDescent="0.2">
      <c r="A14" s="110" t="s">
        <v>844</v>
      </c>
      <c r="B14" s="154">
        <v>0</v>
      </c>
      <c r="C14" s="154">
        <v>0</v>
      </c>
      <c r="D14" s="154">
        <v>0</v>
      </c>
      <c r="E14" s="154">
        <v>0</v>
      </c>
      <c r="F14" s="154">
        <v>0</v>
      </c>
      <c r="G14" s="154">
        <v>0</v>
      </c>
      <c r="H14" s="154">
        <v>0</v>
      </c>
      <c r="I14" s="154">
        <v>0</v>
      </c>
      <c r="J14" s="154">
        <v>0</v>
      </c>
      <c r="K14" s="154">
        <v>0</v>
      </c>
      <c r="L14" s="154">
        <v>0</v>
      </c>
      <c r="M14" s="154">
        <v>0</v>
      </c>
      <c r="N14" s="154">
        <v>0</v>
      </c>
      <c r="O14" s="154">
        <v>0</v>
      </c>
      <c r="P14" s="154">
        <v>0</v>
      </c>
      <c r="Q14" s="154">
        <v>0</v>
      </c>
      <c r="R14" s="154">
        <v>0</v>
      </c>
      <c r="S14" s="154">
        <v>0</v>
      </c>
      <c r="T14" s="154">
        <v>0</v>
      </c>
    </row>
    <row r="15" spans="1:20" x14ac:dyDescent="0.2">
      <c r="A15" s="110" t="s">
        <v>845</v>
      </c>
      <c r="B15" s="154">
        <v>0.99999999999999978</v>
      </c>
      <c r="C15" s="154">
        <v>0.49258299045690018</v>
      </c>
      <c r="D15" s="154">
        <v>2.435013732763805E-2</v>
      </c>
      <c r="E15" s="154">
        <v>8.9193157505646409E-2</v>
      </c>
      <c r="F15" s="154">
        <v>2.8074839270930295E-3</v>
      </c>
      <c r="G15" s="154">
        <v>2.6327685920476382E-4</v>
      </c>
      <c r="H15" s="154">
        <v>6.7800674659926619E-2</v>
      </c>
      <c r="I15" s="154">
        <v>1.2633240990485033E-2</v>
      </c>
      <c r="J15" s="154">
        <v>5.7087263726468785E-3</v>
      </c>
      <c r="K15" s="154">
        <v>2.5671504371235472E-4</v>
      </c>
      <c r="L15" s="154">
        <v>2.3684512263677736E-3</v>
      </c>
      <c r="M15" s="154">
        <v>3.8759300778423753E-2</v>
      </c>
      <c r="N15" s="154">
        <v>0.20484399369001716</v>
      </c>
      <c r="O15" s="154">
        <v>3.6991430122001623E-2</v>
      </c>
      <c r="P15" s="154">
        <v>2.0821479601917676E-2</v>
      </c>
      <c r="Q15" s="154">
        <v>3.4875182441241053E-4</v>
      </c>
      <c r="R15" s="154">
        <v>2.7018961360604304E-4</v>
      </c>
      <c r="S15" s="154">
        <v>0</v>
      </c>
      <c r="T15" s="154">
        <v>0</v>
      </c>
    </row>
    <row r="16" spans="1:20" x14ac:dyDescent="0.2"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</row>
    <row r="17" spans="1:20" x14ac:dyDescent="0.2">
      <c r="A17" s="110" t="s">
        <v>846</v>
      </c>
      <c r="B17" s="154">
        <v>0</v>
      </c>
      <c r="C17" s="154">
        <v>0</v>
      </c>
      <c r="D17" s="154">
        <v>0</v>
      </c>
      <c r="E17" s="154">
        <v>0</v>
      </c>
      <c r="F17" s="154">
        <v>0</v>
      </c>
      <c r="G17" s="154">
        <v>0</v>
      </c>
      <c r="H17" s="154">
        <v>0</v>
      </c>
      <c r="I17" s="154">
        <v>0</v>
      </c>
      <c r="J17" s="154">
        <v>0</v>
      </c>
      <c r="K17" s="154">
        <v>0</v>
      </c>
      <c r="L17" s="154">
        <v>0</v>
      </c>
      <c r="M17" s="154">
        <v>0</v>
      </c>
      <c r="N17" s="154">
        <v>0</v>
      </c>
      <c r="O17" s="154">
        <v>0</v>
      </c>
      <c r="P17" s="154">
        <v>0</v>
      </c>
      <c r="Q17" s="154">
        <v>0</v>
      </c>
      <c r="R17" s="154">
        <v>0</v>
      </c>
      <c r="S17" s="154">
        <v>0</v>
      </c>
      <c r="T17" s="154">
        <v>0</v>
      </c>
    </row>
    <row r="18" spans="1:20" x14ac:dyDescent="0.2">
      <c r="A18" s="110" t="s">
        <v>847</v>
      </c>
      <c r="B18" s="154">
        <v>0</v>
      </c>
      <c r="C18" s="154">
        <v>0</v>
      </c>
      <c r="D18" s="154">
        <v>0</v>
      </c>
      <c r="E18" s="154">
        <v>0</v>
      </c>
      <c r="F18" s="154">
        <v>0</v>
      </c>
      <c r="G18" s="154">
        <v>0</v>
      </c>
      <c r="H18" s="154">
        <v>0</v>
      </c>
      <c r="I18" s="154">
        <v>0</v>
      </c>
      <c r="J18" s="154">
        <v>0</v>
      </c>
      <c r="K18" s="154">
        <v>0</v>
      </c>
      <c r="L18" s="154">
        <v>0</v>
      </c>
      <c r="M18" s="154">
        <v>0</v>
      </c>
      <c r="N18" s="154">
        <v>0</v>
      </c>
      <c r="O18" s="154">
        <v>0</v>
      </c>
      <c r="P18" s="154">
        <v>0</v>
      </c>
      <c r="Q18" s="154">
        <v>0</v>
      </c>
      <c r="R18" s="154">
        <v>0</v>
      </c>
      <c r="S18" s="154">
        <v>0</v>
      </c>
      <c r="T18" s="154">
        <v>0</v>
      </c>
    </row>
    <row r="19" spans="1:20" x14ac:dyDescent="0.2">
      <c r="A19" s="110" t="s">
        <v>848</v>
      </c>
      <c r="B19" s="154">
        <v>0</v>
      </c>
      <c r="C19" s="154">
        <v>0</v>
      </c>
      <c r="D19" s="154">
        <v>0</v>
      </c>
      <c r="E19" s="154">
        <v>0</v>
      </c>
      <c r="F19" s="154">
        <v>0</v>
      </c>
      <c r="G19" s="154">
        <v>0</v>
      </c>
      <c r="H19" s="154">
        <v>0</v>
      </c>
      <c r="I19" s="154">
        <v>0</v>
      </c>
      <c r="J19" s="154">
        <v>0</v>
      </c>
      <c r="K19" s="154">
        <v>0</v>
      </c>
      <c r="L19" s="154">
        <v>0</v>
      </c>
      <c r="M19" s="154">
        <v>0</v>
      </c>
      <c r="N19" s="154">
        <v>0</v>
      </c>
      <c r="O19" s="154">
        <v>0</v>
      </c>
      <c r="P19" s="154">
        <v>0</v>
      </c>
      <c r="Q19" s="154">
        <v>0</v>
      </c>
      <c r="R19" s="154">
        <v>0</v>
      </c>
      <c r="S19" s="154">
        <v>0</v>
      </c>
      <c r="T19" s="154">
        <v>0</v>
      </c>
    </row>
    <row r="20" spans="1:20" x14ac:dyDescent="0.2">
      <c r="A20" s="110" t="s">
        <v>849</v>
      </c>
      <c r="B20" s="154">
        <v>0</v>
      </c>
      <c r="C20" s="154">
        <v>0</v>
      </c>
      <c r="D20" s="154">
        <v>0</v>
      </c>
      <c r="E20" s="154">
        <v>0</v>
      </c>
      <c r="F20" s="154">
        <v>0</v>
      </c>
      <c r="G20" s="154">
        <v>0</v>
      </c>
      <c r="H20" s="154">
        <v>0</v>
      </c>
      <c r="I20" s="154">
        <v>0</v>
      </c>
      <c r="J20" s="154">
        <v>0</v>
      </c>
      <c r="K20" s="154">
        <v>0</v>
      </c>
      <c r="L20" s="154">
        <v>0</v>
      </c>
      <c r="M20" s="154">
        <v>0</v>
      </c>
      <c r="N20" s="154">
        <v>0</v>
      </c>
      <c r="O20" s="154">
        <v>0</v>
      </c>
      <c r="P20" s="154">
        <v>0</v>
      </c>
      <c r="Q20" s="154">
        <v>0</v>
      </c>
      <c r="R20" s="154">
        <v>0</v>
      </c>
      <c r="S20" s="154">
        <v>0</v>
      </c>
      <c r="T20" s="154">
        <v>0</v>
      </c>
    </row>
    <row r="21" spans="1:20" x14ac:dyDescent="0.2">
      <c r="A21" s="110" t="s">
        <v>850</v>
      </c>
      <c r="B21" s="154">
        <v>0</v>
      </c>
      <c r="C21" s="154">
        <v>0</v>
      </c>
      <c r="D21" s="154">
        <v>0</v>
      </c>
      <c r="E21" s="154">
        <v>0</v>
      </c>
      <c r="F21" s="154">
        <v>0</v>
      </c>
      <c r="G21" s="154">
        <v>0</v>
      </c>
      <c r="H21" s="154">
        <v>0</v>
      </c>
      <c r="I21" s="154">
        <v>0</v>
      </c>
      <c r="J21" s="154">
        <v>0</v>
      </c>
      <c r="K21" s="154">
        <v>0</v>
      </c>
      <c r="L21" s="154">
        <v>0</v>
      </c>
      <c r="M21" s="154">
        <v>0</v>
      </c>
      <c r="N21" s="154">
        <v>0</v>
      </c>
      <c r="O21" s="154">
        <v>0</v>
      </c>
      <c r="P21" s="154">
        <v>0</v>
      </c>
      <c r="Q21" s="154">
        <v>0</v>
      </c>
      <c r="R21" s="154">
        <v>0</v>
      </c>
      <c r="S21" s="154">
        <v>0</v>
      </c>
      <c r="T21" s="154">
        <v>0</v>
      </c>
    </row>
    <row r="22" spans="1:20" x14ac:dyDescent="0.2">
      <c r="A22" s="110" t="s">
        <v>851</v>
      </c>
      <c r="B22" s="154">
        <v>0</v>
      </c>
      <c r="C22" s="154">
        <v>0</v>
      </c>
      <c r="D22" s="154">
        <v>0</v>
      </c>
      <c r="E22" s="154">
        <v>0</v>
      </c>
      <c r="F22" s="154">
        <v>0</v>
      </c>
      <c r="G22" s="154">
        <v>0</v>
      </c>
      <c r="H22" s="154">
        <v>0</v>
      </c>
      <c r="I22" s="154">
        <v>0</v>
      </c>
      <c r="J22" s="154">
        <v>0</v>
      </c>
      <c r="K22" s="154">
        <v>0</v>
      </c>
      <c r="L22" s="154">
        <v>0</v>
      </c>
      <c r="M22" s="154">
        <v>0</v>
      </c>
      <c r="N22" s="154">
        <v>0</v>
      </c>
      <c r="O22" s="154">
        <v>0</v>
      </c>
      <c r="P22" s="154">
        <v>0</v>
      </c>
      <c r="Q22" s="154">
        <v>0</v>
      </c>
      <c r="R22" s="154">
        <v>0</v>
      </c>
      <c r="S22" s="154">
        <v>0</v>
      </c>
      <c r="T22" s="154">
        <v>0</v>
      </c>
    </row>
    <row r="23" spans="1:20" x14ac:dyDescent="0.2">
      <c r="A23" s="110" t="s">
        <v>852</v>
      </c>
      <c r="B23" s="154">
        <v>0.99999999999999967</v>
      </c>
      <c r="C23" s="154">
        <v>0.79082538514787537</v>
      </c>
      <c r="D23" s="154">
        <v>0.1383780777797409</v>
      </c>
      <c r="E23" s="154">
        <v>5.8295704359361288E-2</v>
      </c>
      <c r="F23" s="154">
        <v>7.9071532220925287E-4</v>
      </c>
      <c r="G23" s="154">
        <v>6.0824255554557908E-5</v>
      </c>
      <c r="H23" s="154">
        <v>7.6522706273877139E-3</v>
      </c>
      <c r="I23" s="154">
        <v>8.544359708854563E-4</v>
      </c>
      <c r="J23" s="154">
        <v>2.4619341533987726E-4</v>
      </c>
      <c r="K23" s="154">
        <v>2.8963931216456146E-5</v>
      </c>
      <c r="L23" s="154">
        <v>6.9513434919494756E-5</v>
      </c>
      <c r="M23" s="154">
        <v>6.082425555455791E-4</v>
      </c>
      <c r="N23" s="154">
        <v>4.3445896824684222E-4</v>
      </c>
      <c r="O23" s="154">
        <v>5.2135076189621067E-5</v>
      </c>
      <c r="P23" s="154">
        <v>1.6335657206081268E-3</v>
      </c>
      <c r="Q23" s="154">
        <v>1.1585572486582459E-5</v>
      </c>
      <c r="R23" s="154">
        <v>5.7927862432912292E-5</v>
      </c>
      <c r="S23" s="154">
        <v>0</v>
      </c>
      <c r="T23" s="154">
        <v>0</v>
      </c>
    </row>
    <row r="24" spans="1:20" x14ac:dyDescent="0.2">
      <c r="A24" s="110" t="s">
        <v>853</v>
      </c>
      <c r="B24" s="154">
        <v>0.99999999999999967</v>
      </c>
      <c r="C24" s="154">
        <v>0.79082538514787537</v>
      </c>
      <c r="D24" s="154">
        <v>0.1383780777797409</v>
      </c>
      <c r="E24" s="154">
        <v>5.8295704359361288E-2</v>
      </c>
      <c r="F24" s="154">
        <v>7.9071532220925287E-4</v>
      </c>
      <c r="G24" s="154">
        <v>6.0824255554557908E-5</v>
      </c>
      <c r="H24" s="154">
        <v>7.6522706273877139E-3</v>
      </c>
      <c r="I24" s="154">
        <v>8.544359708854563E-4</v>
      </c>
      <c r="J24" s="154">
        <v>2.4619341533987726E-4</v>
      </c>
      <c r="K24" s="154">
        <v>2.8963931216456146E-5</v>
      </c>
      <c r="L24" s="154">
        <v>6.9513434919494756E-5</v>
      </c>
      <c r="M24" s="154">
        <v>6.082425555455791E-4</v>
      </c>
      <c r="N24" s="154">
        <v>4.3445896824684222E-4</v>
      </c>
      <c r="O24" s="154">
        <v>5.2135076189621067E-5</v>
      </c>
      <c r="P24" s="154">
        <v>1.6335657206081268E-3</v>
      </c>
      <c r="Q24" s="154">
        <v>1.1585572486582459E-5</v>
      </c>
      <c r="R24" s="154">
        <v>5.7927862432912292E-5</v>
      </c>
      <c r="S24" s="154">
        <v>0</v>
      </c>
      <c r="T24" s="154">
        <v>0</v>
      </c>
    </row>
    <row r="25" spans="1:20" x14ac:dyDescent="0.2"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</row>
    <row r="26" spans="1:20" x14ac:dyDescent="0.2">
      <c r="A26" s="110" t="s">
        <v>854</v>
      </c>
      <c r="B26" s="154">
        <v>0</v>
      </c>
      <c r="C26" s="154">
        <v>0</v>
      </c>
      <c r="D26" s="154">
        <v>0</v>
      </c>
      <c r="E26" s="154">
        <v>0</v>
      </c>
      <c r="F26" s="154">
        <v>0</v>
      </c>
      <c r="G26" s="154">
        <v>0</v>
      </c>
      <c r="H26" s="154">
        <v>0</v>
      </c>
      <c r="I26" s="154">
        <v>0</v>
      </c>
      <c r="J26" s="154">
        <v>0</v>
      </c>
      <c r="K26" s="154">
        <v>0</v>
      </c>
      <c r="L26" s="154">
        <v>0</v>
      </c>
      <c r="M26" s="154">
        <v>0</v>
      </c>
      <c r="N26" s="154">
        <v>0</v>
      </c>
      <c r="O26" s="154">
        <v>0</v>
      </c>
      <c r="P26" s="154">
        <v>0</v>
      </c>
      <c r="Q26" s="154">
        <v>0</v>
      </c>
      <c r="R26" s="154">
        <v>0</v>
      </c>
      <c r="S26" s="154">
        <v>0</v>
      </c>
      <c r="T26" s="154">
        <v>0</v>
      </c>
    </row>
    <row r="27" spans="1:20" x14ac:dyDescent="0.2">
      <c r="A27" s="110" t="s">
        <v>855</v>
      </c>
      <c r="B27" s="154">
        <v>0</v>
      </c>
      <c r="C27" s="154">
        <v>0</v>
      </c>
      <c r="D27" s="154">
        <v>0</v>
      </c>
      <c r="E27" s="154">
        <v>0</v>
      </c>
      <c r="F27" s="154">
        <v>0</v>
      </c>
      <c r="G27" s="154">
        <v>0</v>
      </c>
      <c r="H27" s="154">
        <v>0</v>
      </c>
      <c r="I27" s="154">
        <v>0</v>
      </c>
      <c r="J27" s="154">
        <v>0</v>
      </c>
      <c r="K27" s="154">
        <v>0</v>
      </c>
      <c r="L27" s="154">
        <v>0</v>
      </c>
      <c r="M27" s="154">
        <v>0</v>
      </c>
      <c r="N27" s="154">
        <v>0</v>
      </c>
      <c r="O27" s="154">
        <v>0</v>
      </c>
      <c r="P27" s="154">
        <v>0</v>
      </c>
      <c r="Q27" s="154">
        <v>0</v>
      </c>
      <c r="R27" s="154">
        <v>0</v>
      </c>
      <c r="S27" s="154">
        <v>0</v>
      </c>
      <c r="T27" s="154">
        <v>0</v>
      </c>
    </row>
    <row r="28" spans="1:20" x14ac:dyDescent="0.2">
      <c r="A28" s="110" t="s">
        <v>856</v>
      </c>
      <c r="B28" s="154">
        <v>0</v>
      </c>
      <c r="C28" s="154">
        <v>0</v>
      </c>
      <c r="D28" s="154">
        <v>0</v>
      </c>
      <c r="E28" s="154">
        <v>0</v>
      </c>
      <c r="F28" s="154">
        <v>0</v>
      </c>
      <c r="G28" s="154">
        <v>0</v>
      </c>
      <c r="H28" s="154">
        <v>0</v>
      </c>
      <c r="I28" s="154">
        <v>0</v>
      </c>
      <c r="J28" s="154">
        <v>0</v>
      </c>
      <c r="K28" s="154">
        <v>0</v>
      </c>
      <c r="L28" s="154">
        <v>0</v>
      </c>
      <c r="M28" s="154">
        <v>0</v>
      </c>
      <c r="N28" s="154">
        <v>0</v>
      </c>
      <c r="O28" s="154">
        <v>0</v>
      </c>
      <c r="P28" s="154">
        <v>0</v>
      </c>
      <c r="Q28" s="154">
        <v>0</v>
      </c>
      <c r="R28" s="154">
        <v>0</v>
      </c>
      <c r="S28" s="154">
        <v>0</v>
      </c>
      <c r="T28" s="154">
        <v>0</v>
      </c>
    </row>
    <row r="29" spans="1:20" x14ac:dyDescent="0.2">
      <c r="A29" s="110" t="s">
        <v>857</v>
      </c>
      <c r="B29" s="154">
        <v>0</v>
      </c>
      <c r="C29" s="154">
        <v>0</v>
      </c>
      <c r="D29" s="154">
        <v>0</v>
      </c>
      <c r="E29" s="154">
        <v>0</v>
      </c>
      <c r="F29" s="154">
        <v>0</v>
      </c>
      <c r="G29" s="154">
        <v>0</v>
      </c>
      <c r="H29" s="154">
        <v>0</v>
      </c>
      <c r="I29" s="154">
        <v>0</v>
      </c>
      <c r="J29" s="154">
        <v>0</v>
      </c>
      <c r="K29" s="154">
        <v>0</v>
      </c>
      <c r="L29" s="154">
        <v>0</v>
      </c>
      <c r="M29" s="154">
        <v>0</v>
      </c>
      <c r="N29" s="154">
        <v>0</v>
      </c>
      <c r="O29" s="154">
        <v>0</v>
      </c>
      <c r="P29" s="154">
        <v>0</v>
      </c>
      <c r="Q29" s="154">
        <v>0</v>
      </c>
      <c r="R29" s="154">
        <v>0</v>
      </c>
      <c r="S29" s="154">
        <v>0</v>
      </c>
      <c r="T29" s="154">
        <v>0</v>
      </c>
    </row>
    <row r="30" spans="1:20" x14ac:dyDescent="0.2">
      <c r="A30" s="110" t="s">
        <v>858</v>
      </c>
      <c r="B30" s="154">
        <v>0</v>
      </c>
      <c r="C30" s="154">
        <v>0</v>
      </c>
      <c r="D30" s="154">
        <v>0</v>
      </c>
      <c r="E30" s="154">
        <v>0</v>
      </c>
      <c r="F30" s="154">
        <v>0</v>
      </c>
      <c r="G30" s="154">
        <v>0</v>
      </c>
      <c r="H30" s="154">
        <v>0</v>
      </c>
      <c r="I30" s="154">
        <v>0</v>
      </c>
      <c r="J30" s="154">
        <v>0</v>
      </c>
      <c r="K30" s="154">
        <v>0</v>
      </c>
      <c r="L30" s="154">
        <v>0</v>
      </c>
      <c r="M30" s="154">
        <v>0</v>
      </c>
      <c r="N30" s="154">
        <v>0</v>
      </c>
      <c r="O30" s="154">
        <v>0</v>
      </c>
      <c r="P30" s="154">
        <v>0</v>
      </c>
      <c r="Q30" s="154">
        <v>0</v>
      </c>
      <c r="R30" s="154">
        <v>0</v>
      </c>
      <c r="S30" s="154">
        <v>0</v>
      </c>
      <c r="T30" s="154">
        <v>0</v>
      </c>
    </row>
    <row r="31" spans="1:20" x14ac:dyDescent="0.2">
      <c r="A31" s="110" t="s">
        <v>859</v>
      </c>
      <c r="B31" s="154">
        <v>0</v>
      </c>
      <c r="C31" s="154">
        <v>0</v>
      </c>
      <c r="D31" s="154">
        <v>0</v>
      </c>
      <c r="E31" s="154">
        <v>0</v>
      </c>
      <c r="F31" s="154">
        <v>0</v>
      </c>
      <c r="G31" s="154">
        <v>0</v>
      </c>
      <c r="H31" s="154">
        <v>0</v>
      </c>
      <c r="I31" s="154">
        <v>0</v>
      </c>
      <c r="J31" s="154">
        <v>0</v>
      </c>
      <c r="K31" s="154">
        <v>0</v>
      </c>
      <c r="L31" s="154">
        <v>0</v>
      </c>
      <c r="M31" s="154">
        <v>0</v>
      </c>
      <c r="N31" s="154">
        <v>0</v>
      </c>
      <c r="O31" s="154">
        <v>0</v>
      </c>
      <c r="P31" s="154">
        <v>0</v>
      </c>
      <c r="Q31" s="154">
        <v>0</v>
      </c>
      <c r="R31" s="154">
        <v>0</v>
      </c>
      <c r="S31" s="154">
        <v>0</v>
      </c>
      <c r="T31" s="154">
        <v>0</v>
      </c>
    </row>
    <row r="32" spans="1:20" x14ac:dyDescent="0.2">
      <c r="A32" s="110" t="s">
        <v>860</v>
      </c>
      <c r="B32" s="154">
        <v>1</v>
      </c>
      <c r="C32" s="154">
        <v>0.86013132728473585</v>
      </c>
      <c r="D32" s="154">
        <v>0.10559972910936768</v>
      </c>
      <c r="E32" s="154">
        <v>2.9657982940591885E-2</v>
      </c>
      <c r="F32" s="154">
        <v>3.4500637986238544E-4</v>
      </c>
      <c r="G32" s="154">
        <v>2.6674614673066222E-5</v>
      </c>
      <c r="H32" s="154">
        <v>2.5949329695591941E-3</v>
      </c>
      <c r="I32" s="154">
        <v>2.6079395998543256E-4</v>
      </c>
      <c r="J32" s="154">
        <v>7.5173914078641168E-5</v>
      </c>
      <c r="K32" s="154">
        <v>8.8180544373772635E-6</v>
      </c>
      <c r="L32" s="154">
        <v>1.7636108874754527E-5</v>
      </c>
      <c r="M32" s="154">
        <v>1.5453640401503655E-4</v>
      </c>
      <c r="N32" s="154">
        <v>1.1044613182815022E-4</v>
      </c>
      <c r="O32" s="154">
        <v>1.3227081656065895E-5</v>
      </c>
      <c r="P32" s="154">
        <v>7.1183744445727957E-4</v>
      </c>
      <c r="Q32" s="154">
        <v>4.4090272186886318E-6</v>
      </c>
      <c r="R32" s="154">
        <v>4.4310723547820753E-5</v>
      </c>
      <c r="S32" s="154">
        <v>0</v>
      </c>
      <c r="T32" s="154">
        <v>2.4315785111067806E-4</v>
      </c>
    </row>
    <row r="33" spans="1:20" x14ac:dyDescent="0.2">
      <c r="A33" s="110" t="s">
        <v>861</v>
      </c>
      <c r="B33" s="154">
        <v>1</v>
      </c>
      <c r="C33" s="154">
        <v>0.86013132728473585</v>
      </c>
      <c r="D33" s="154">
        <v>0.10559972910936768</v>
      </c>
      <c r="E33" s="154">
        <v>2.9657982940591885E-2</v>
      </c>
      <c r="F33" s="154">
        <v>3.4500637986238544E-4</v>
      </c>
      <c r="G33" s="154">
        <v>2.6674614673066222E-5</v>
      </c>
      <c r="H33" s="154">
        <v>2.5949329695591941E-3</v>
      </c>
      <c r="I33" s="154">
        <v>2.6079395998543256E-4</v>
      </c>
      <c r="J33" s="154">
        <v>7.5173914078641168E-5</v>
      </c>
      <c r="K33" s="154">
        <v>8.8180544373772635E-6</v>
      </c>
      <c r="L33" s="154">
        <v>1.7636108874754527E-5</v>
      </c>
      <c r="M33" s="154">
        <v>1.5453640401503655E-4</v>
      </c>
      <c r="N33" s="154">
        <v>1.1044613182815022E-4</v>
      </c>
      <c r="O33" s="154">
        <v>1.3227081656065895E-5</v>
      </c>
      <c r="P33" s="154">
        <v>7.1183744445727957E-4</v>
      </c>
      <c r="Q33" s="154">
        <v>4.4090272186886318E-6</v>
      </c>
      <c r="R33" s="154">
        <v>4.4310723547820753E-5</v>
      </c>
      <c r="S33" s="154">
        <v>0</v>
      </c>
      <c r="T33" s="154">
        <v>2.4315785111067806E-4</v>
      </c>
    </row>
    <row r="34" spans="1:20" x14ac:dyDescent="0.2"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</row>
    <row r="35" spans="1:20" s="110" customFormat="1" x14ac:dyDescent="0.2">
      <c r="A35" s="110" t="s">
        <v>862</v>
      </c>
      <c r="B35" s="156">
        <v>0.35389034593606572</v>
      </c>
      <c r="C35" s="156">
        <v>0.24973550937032854</v>
      </c>
      <c r="D35" s="156">
        <v>1.4220520983692074E-2</v>
      </c>
      <c r="E35" s="156">
        <v>3.0940217489760433E-2</v>
      </c>
      <c r="F35" s="156">
        <v>3.8033668333853376E-3</v>
      </c>
      <c r="G35" s="156">
        <v>5.3526333814243E-3</v>
      </c>
      <c r="H35" s="156">
        <v>1.4572571788727092E-2</v>
      </c>
      <c r="I35" s="156">
        <v>8.879423601633879E-3</v>
      </c>
      <c r="J35" s="156">
        <v>7.5798580207976961E-3</v>
      </c>
      <c r="K35" s="156">
        <v>0</v>
      </c>
      <c r="L35" s="156">
        <v>0</v>
      </c>
      <c r="M35" s="156">
        <v>6.9011036997740508E-3</v>
      </c>
      <c r="N35" s="156">
        <v>6.2960398071392944E-3</v>
      </c>
      <c r="O35" s="156">
        <v>5.2058099100751832E-3</v>
      </c>
      <c r="P35" s="156">
        <v>4.0329104932785648E-4</v>
      </c>
      <c r="Q35" s="156">
        <v>0</v>
      </c>
      <c r="R35" s="156">
        <v>0</v>
      </c>
      <c r="S35" s="156">
        <v>0</v>
      </c>
      <c r="T35" s="156">
        <v>0</v>
      </c>
    </row>
    <row r="36" spans="1:20" s="110" customFormat="1" x14ac:dyDescent="0.2">
      <c r="A36" s="110" t="s">
        <v>863</v>
      </c>
      <c r="B36" s="156">
        <v>0.18756967503173141</v>
      </c>
      <c r="C36" s="156">
        <v>0.13236531845075855</v>
      </c>
      <c r="D36" s="156">
        <v>7.5371892178571201E-3</v>
      </c>
      <c r="E36" s="156">
        <v>1.6398996487499304E-2</v>
      </c>
      <c r="F36" s="156">
        <v>2.015868161301683E-3</v>
      </c>
      <c r="G36" s="156">
        <v>2.8370135423223335E-3</v>
      </c>
      <c r="H36" s="156">
        <v>7.7237838957096962E-3</v>
      </c>
      <c r="I36" s="156">
        <v>4.7062900091895859E-3</v>
      </c>
      <c r="J36" s="156">
        <v>4.0174916385103728E-3</v>
      </c>
      <c r="K36" s="156">
        <v>0</v>
      </c>
      <c r="L36" s="156">
        <v>0</v>
      </c>
      <c r="M36" s="156">
        <v>3.6577369040769283E-3</v>
      </c>
      <c r="N36" s="156">
        <v>3.3370397191488047E-3</v>
      </c>
      <c r="O36" s="156">
        <v>2.759193869860965E-3</v>
      </c>
      <c r="P36" s="156">
        <v>2.1375313549609558E-4</v>
      </c>
      <c r="Q36" s="156">
        <v>0</v>
      </c>
      <c r="R36" s="156">
        <v>0</v>
      </c>
      <c r="S36" s="156">
        <v>0</v>
      </c>
      <c r="T36" s="156">
        <v>0</v>
      </c>
    </row>
    <row r="37" spans="1:20" s="110" customFormat="1" x14ac:dyDescent="0.2">
      <c r="A37" s="110" t="s">
        <v>864</v>
      </c>
      <c r="B37" s="156">
        <v>4.0427654593248701E-2</v>
      </c>
      <c r="C37" s="156">
        <v>2.8739302928798352E-2</v>
      </c>
      <c r="D37" s="156">
        <v>1.5976753151916152E-3</v>
      </c>
      <c r="E37" s="156">
        <v>3.4524159459565044E-3</v>
      </c>
      <c r="F37" s="156">
        <v>4.1647305298532554E-4</v>
      </c>
      <c r="G37" s="156">
        <v>7.7842373645963263E-4</v>
      </c>
      <c r="H37" s="156">
        <v>1.6161323796798906E-3</v>
      </c>
      <c r="I37" s="156">
        <v>9.8247476122936416E-4</v>
      </c>
      <c r="J37" s="156">
        <v>1.104330113598808E-3</v>
      </c>
      <c r="K37" s="156">
        <v>0</v>
      </c>
      <c r="L37" s="156">
        <v>0</v>
      </c>
      <c r="M37" s="156">
        <v>7.6530415148813656E-4</v>
      </c>
      <c r="N37" s="156">
        <v>9.2036847946625204E-4</v>
      </c>
      <c r="O37" s="156">
        <v>0</v>
      </c>
      <c r="P37" s="156">
        <v>4.3833480976862198E-5</v>
      </c>
      <c r="Q37" s="156">
        <v>0</v>
      </c>
      <c r="R37" s="156">
        <v>0</v>
      </c>
      <c r="S37" s="156">
        <v>1.0920247417968844E-5</v>
      </c>
      <c r="T37" s="156">
        <v>0</v>
      </c>
    </row>
    <row r="38" spans="1:20" s="110" customFormat="1" x14ac:dyDescent="0.2">
      <c r="A38" s="110" t="s">
        <v>865</v>
      </c>
      <c r="B38" s="156">
        <v>0.23547603158480979</v>
      </c>
      <c r="C38" s="156">
        <v>0.18101648660625638</v>
      </c>
      <c r="D38" s="156">
        <v>9.8287177531195622E-3</v>
      </c>
      <c r="E38" s="156">
        <v>2.1198649015339542E-2</v>
      </c>
      <c r="F38" s="156">
        <v>2.5585794286003484E-3</v>
      </c>
      <c r="G38" s="156">
        <v>0</v>
      </c>
      <c r="H38" s="156">
        <v>9.8486927609587865E-3</v>
      </c>
      <c r="I38" s="156">
        <v>5.9985023574036225E-3</v>
      </c>
      <c r="J38" s="156">
        <v>0</v>
      </c>
      <c r="K38" s="156">
        <v>0</v>
      </c>
      <c r="L38" s="156">
        <v>0</v>
      </c>
      <c r="M38" s="156">
        <v>4.6907737340990876E-3</v>
      </c>
      <c r="N38" s="156">
        <v>0</v>
      </c>
      <c r="O38" s="156">
        <v>0</v>
      </c>
      <c r="P38" s="156">
        <v>2.6763130079267701E-4</v>
      </c>
      <c r="Q38" s="156">
        <v>0</v>
      </c>
      <c r="R38" s="156">
        <v>0</v>
      </c>
      <c r="S38" s="156">
        <v>6.7998628239755745E-5</v>
      </c>
      <c r="T38" s="156">
        <v>0</v>
      </c>
    </row>
    <row r="39" spans="1:20" s="110" customFormat="1" x14ac:dyDescent="0.2">
      <c r="A39" s="110" t="s">
        <v>866</v>
      </c>
      <c r="B39" s="156">
        <v>0.1248624006836534</v>
      </c>
      <c r="C39" s="156">
        <v>0.10420883567083922</v>
      </c>
      <c r="D39" s="156">
        <v>5.7870568876625854E-3</v>
      </c>
      <c r="E39" s="156">
        <v>1.0372197496296687E-2</v>
      </c>
      <c r="F39" s="156">
        <v>0</v>
      </c>
      <c r="G39" s="156">
        <v>0</v>
      </c>
      <c r="H39" s="156">
        <v>4.0950533295874229E-3</v>
      </c>
      <c r="I39" s="156">
        <v>0</v>
      </c>
      <c r="J39" s="156">
        <v>0</v>
      </c>
      <c r="K39" s="156">
        <v>0</v>
      </c>
      <c r="L39" s="156">
        <v>0</v>
      </c>
      <c r="M39" s="156">
        <v>0</v>
      </c>
      <c r="N39" s="156">
        <v>0</v>
      </c>
      <c r="O39" s="156">
        <v>0</v>
      </c>
      <c r="P39" s="156">
        <v>1.3611538062141215E-4</v>
      </c>
      <c r="Q39" s="156">
        <v>0</v>
      </c>
      <c r="R39" s="156">
        <v>0</v>
      </c>
      <c r="S39" s="156">
        <v>2.6314191864607088E-4</v>
      </c>
      <c r="T39" s="156">
        <v>0</v>
      </c>
    </row>
    <row r="40" spans="1:20" s="110" customFormat="1" x14ac:dyDescent="0.2">
      <c r="A40" s="110" t="s">
        <v>867</v>
      </c>
      <c r="B40" s="156">
        <v>2.5481864602846533E-3</v>
      </c>
      <c r="C40" s="156">
        <v>1.6074234460644614E-3</v>
      </c>
      <c r="D40" s="156">
        <v>1.1999463122081098E-4</v>
      </c>
      <c r="E40" s="156">
        <v>2.3913662912486742E-4</v>
      </c>
      <c r="F40" s="156">
        <v>2.9681792990934472E-5</v>
      </c>
      <c r="G40" s="156">
        <v>4.1064813796291739E-5</v>
      </c>
      <c r="H40" s="156">
        <v>1.3508747031323117E-4</v>
      </c>
      <c r="I40" s="156">
        <v>8.1893141145826767E-5</v>
      </c>
      <c r="J40" s="156">
        <v>7.0293187583746509E-5</v>
      </c>
      <c r="K40" s="156">
        <v>0</v>
      </c>
      <c r="L40" s="156">
        <v>0</v>
      </c>
      <c r="M40" s="156">
        <v>7.5299126221501497E-5</v>
      </c>
      <c r="N40" s="156">
        <v>7.3799798997277685E-5</v>
      </c>
      <c r="O40" s="156">
        <v>6.4109005770733859E-5</v>
      </c>
      <c r="P40" s="156">
        <v>3.2982016414306755E-6</v>
      </c>
      <c r="Q40" s="156">
        <v>0</v>
      </c>
      <c r="R40" s="156">
        <v>0</v>
      </c>
      <c r="S40" s="156">
        <v>7.1052154135394881E-6</v>
      </c>
      <c r="T40" s="156">
        <v>0</v>
      </c>
    </row>
    <row r="41" spans="1:20" s="110" customFormat="1" x14ac:dyDescent="0.2">
      <c r="A41" s="110" t="s">
        <v>868</v>
      </c>
      <c r="B41" s="156">
        <v>5.5225705710206241E-2</v>
      </c>
      <c r="C41" s="156">
        <v>3.1374741853884648E-2</v>
      </c>
      <c r="D41" s="156">
        <v>9.4681953978263539E-3</v>
      </c>
      <c r="E41" s="156">
        <v>1.5964910414735566E-3</v>
      </c>
      <c r="F41" s="156">
        <v>2.0125732014530705E-3</v>
      </c>
      <c r="G41" s="156">
        <v>4.902616968511065E-3</v>
      </c>
      <c r="H41" s="156">
        <v>2.8071586006913262E-4</v>
      </c>
      <c r="I41" s="156">
        <v>2.7182624315593757E-4</v>
      </c>
      <c r="J41" s="156">
        <v>1.1154508280142961E-3</v>
      </c>
      <c r="K41" s="156">
        <v>0</v>
      </c>
      <c r="L41" s="156">
        <v>0</v>
      </c>
      <c r="M41" s="156">
        <v>4.0852913221777483E-5</v>
      </c>
      <c r="N41" s="156">
        <v>3.7972511452767807E-5</v>
      </c>
      <c r="O41" s="156">
        <v>3.1163251817513273E-5</v>
      </c>
      <c r="P41" s="156">
        <v>7.0028949807979325E-6</v>
      </c>
      <c r="Q41" s="156">
        <v>0</v>
      </c>
      <c r="R41" s="156">
        <v>0</v>
      </c>
      <c r="S41" s="156">
        <v>4.0861027443453218E-3</v>
      </c>
      <c r="T41" s="156">
        <v>0</v>
      </c>
    </row>
    <row r="42" spans="1:20" s="110" customFormat="1" x14ac:dyDescent="0.2">
      <c r="A42" s="110" t="s">
        <v>869</v>
      </c>
      <c r="B42" s="156">
        <v>1.0000000000000002</v>
      </c>
      <c r="C42" s="156">
        <v>0.72904761832693021</v>
      </c>
      <c r="D42" s="156">
        <v>4.8559350186570129E-2</v>
      </c>
      <c r="E42" s="156">
        <v>8.4198104105450908E-2</v>
      </c>
      <c r="F42" s="156">
        <v>1.0836542470716699E-2</v>
      </c>
      <c r="G42" s="156">
        <v>1.3911752442513622E-2</v>
      </c>
      <c r="H42" s="156">
        <v>3.8272037485045256E-2</v>
      </c>
      <c r="I42" s="156">
        <v>2.0920410113758212E-2</v>
      </c>
      <c r="J42" s="156">
        <v>1.3887423788504919E-2</v>
      </c>
      <c r="K42" s="156">
        <v>0</v>
      </c>
      <c r="L42" s="156">
        <v>0</v>
      </c>
      <c r="M42" s="156">
        <v>1.6131070528881481E-2</v>
      </c>
      <c r="N42" s="156">
        <v>1.0665220316204397E-2</v>
      </c>
      <c r="O42" s="156">
        <v>8.0602760375243949E-3</v>
      </c>
      <c r="P42" s="156">
        <v>1.074925443837132E-3</v>
      </c>
      <c r="Q42" s="156">
        <v>0</v>
      </c>
      <c r="R42" s="156">
        <v>0</v>
      </c>
      <c r="S42" s="156">
        <v>4.4352687540626578E-3</v>
      </c>
      <c r="T42" s="156">
        <v>0</v>
      </c>
    </row>
    <row r="43" spans="1:20" x14ac:dyDescent="0.2"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</row>
    <row r="44" spans="1:20" x14ac:dyDescent="0.2">
      <c r="A44" s="110" t="s">
        <v>870</v>
      </c>
      <c r="B44" s="154">
        <v>0</v>
      </c>
      <c r="C44" s="154">
        <v>0</v>
      </c>
      <c r="D44" s="154">
        <v>0</v>
      </c>
      <c r="E44" s="154">
        <v>0</v>
      </c>
      <c r="F44" s="154">
        <v>0</v>
      </c>
      <c r="G44" s="154">
        <v>0</v>
      </c>
      <c r="H44" s="154">
        <v>0</v>
      </c>
      <c r="I44" s="154">
        <v>0</v>
      </c>
      <c r="J44" s="154">
        <v>0</v>
      </c>
      <c r="K44" s="154">
        <v>0</v>
      </c>
      <c r="L44" s="154">
        <v>0</v>
      </c>
      <c r="M44" s="154">
        <v>0</v>
      </c>
      <c r="N44" s="154">
        <v>0</v>
      </c>
      <c r="O44" s="154">
        <v>0</v>
      </c>
      <c r="P44" s="154">
        <v>0</v>
      </c>
      <c r="Q44" s="154">
        <v>0</v>
      </c>
      <c r="R44" s="154">
        <v>0</v>
      </c>
      <c r="S44" s="154">
        <v>0</v>
      </c>
      <c r="T44" s="154">
        <v>0</v>
      </c>
    </row>
    <row r="45" spans="1:20" x14ac:dyDescent="0.2">
      <c r="A45" s="110" t="s">
        <v>871</v>
      </c>
      <c r="B45" s="154">
        <v>0</v>
      </c>
      <c r="C45" s="154">
        <v>0</v>
      </c>
      <c r="D45" s="154">
        <v>0</v>
      </c>
      <c r="E45" s="154">
        <v>0</v>
      </c>
      <c r="F45" s="154">
        <v>0</v>
      </c>
      <c r="G45" s="154">
        <v>0</v>
      </c>
      <c r="H45" s="154">
        <v>0</v>
      </c>
      <c r="I45" s="154">
        <v>0</v>
      </c>
      <c r="J45" s="154">
        <v>0</v>
      </c>
      <c r="K45" s="154">
        <v>0</v>
      </c>
      <c r="L45" s="154">
        <v>0</v>
      </c>
      <c r="M45" s="154">
        <v>0</v>
      </c>
      <c r="N45" s="154">
        <v>0</v>
      </c>
      <c r="O45" s="154">
        <v>0</v>
      </c>
      <c r="P45" s="154">
        <v>0</v>
      </c>
      <c r="Q45" s="154">
        <v>0</v>
      </c>
      <c r="R45" s="154">
        <v>0</v>
      </c>
      <c r="S45" s="154">
        <v>0</v>
      </c>
      <c r="T45" s="154">
        <v>0</v>
      </c>
    </row>
    <row r="46" spans="1:20" x14ac:dyDescent="0.2">
      <c r="A46" s="110" t="s">
        <v>872</v>
      </c>
      <c r="B46" s="154">
        <v>0</v>
      </c>
      <c r="C46" s="154">
        <v>0</v>
      </c>
      <c r="D46" s="154">
        <v>0</v>
      </c>
      <c r="E46" s="154">
        <v>0</v>
      </c>
      <c r="F46" s="154">
        <v>0</v>
      </c>
      <c r="G46" s="154">
        <v>0</v>
      </c>
      <c r="H46" s="154">
        <v>0</v>
      </c>
      <c r="I46" s="154">
        <v>0</v>
      </c>
      <c r="J46" s="154">
        <v>0</v>
      </c>
      <c r="K46" s="154">
        <v>0</v>
      </c>
      <c r="L46" s="154">
        <v>0</v>
      </c>
      <c r="M46" s="154">
        <v>0</v>
      </c>
      <c r="N46" s="154">
        <v>0</v>
      </c>
      <c r="O46" s="154">
        <v>0</v>
      </c>
      <c r="P46" s="154">
        <v>0</v>
      </c>
      <c r="Q46" s="154">
        <v>0</v>
      </c>
      <c r="R46" s="154">
        <v>0</v>
      </c>
      <c r="S46" s="154">
        <v>0</v>
      </c>
      <c r="T46" s="154">
        <v>0</v>
      </c>
    </row>
    <row r="47" spans="1:20" x14ac:dyDescent="0.2">
      <c r="A47" s="110" t="s">
        <v>873</v>
      </c>
      <c r="B47" s="154">
        <v>0</v>
      </c>
      <c r="C47" s="154">
        <v>0</v>
      </c>
      <c r="D47" s="154">
        <v>0</v>
      </c>
      <c r="E47" s="154">
        <v>0</v>
      </c>
      <c r="F47" s="154">
        <v>0</v>
      </c>
      <c r="G47" s="154">
        <v>0</v>
      </c>
      <c r="H47" s="154">
        <v>0</v>
      </c>
      <c r="I47" s="154">
        <v>0</v>
      </c>
      <c r="J47" s="154">
        <v>0</v>
      </c>
      <c r="K47" s="154">
        <v>0</v>
      </c>
      <c r="L47" s="154">
        <v>0</v>
      </c>
      <c r="M47" s="154">
        <v>0</v>
      </c>
      <c r="N47" s="154">
        <v>0</v>
      </c>
      <c r="O47" s="154">
        <v>0</v>
      </c>
      <c r="P47" s="154">
        <v>0</v>
      </c>
      <c r="Q47" s="154">
        <v>0</v>
      </c>
      <c r="R47" s="154">
        <v>0</v>
      </c>
      <c r="S47" s="154">
        <v>0</v>
      </c>
      <c r="T47" s="154">
        <v>0</v>
      </c>
    </row>
    <row r="48" spans="1:20" x14ac:dyDescent="0.2">
      <c r="A48" s="110" t="s">
        <v>874</v>
      </c>
      <c r="B48" s="154">
        <v>0</v>
      </c>
      <c r="C48" s="154">
        <v>0</v>
      </c>
      <c r="D48" s="154">
        <v>0</v>
      </c>
      <c r="E48" s="154">
        <v>0</v>
      </c>
      <c r="F48" s="154">
        <v>0</v>
      </c>
      <c r="G48" s="154">
        <v>0</v>
      </c>
      <c r="H48" s="154">
        <v>0</v>
      </c>
      <c r="I48" s="154">
        <v>0</v>
      </c>
      <c r="J48" s="154">
        <v>0</v>
      </c>
      <c r="K48" s="154">
        <v>0</v>
      </c>
      <c r="L48" s="154">
        <v>0</v>
      </c>
      <c r="M48" s="154">
        <v>0</v>
      </c>
      <c r="N48" s="154">
        <v>0</v>
      </c>
      <c r="O48" s="154">
        <v>0</v>
      </c>
      <c r="P48" s="154">
        <v>0</v>
      </c>
      <c r="Q48" s="154">
        <v>0</v>
      </c>
      <c r="R48" s="154">
        <v>0</v>
      </c>
      <c r="S48" s="154">
        <v>0</v>
      </c>
      <c r="T48" s="154">
        <v>0</v>
      </c>
    </row>
    <row r="49" spans="1:20" x14ac:dyDescent="0.2">
      <c r="A49" s="110" t="s">
        <v>875</v>
      </c>
      <c r="B49" s="154">
        <v>0</v>
      </c>
      <c r="C49" s="154">
        <v>0</v>
      </c>
      <c r="D49" s="154">
        <v>0</v>
      </c>
      <c r="E49" s="154">
        <v>0</v>
      </c>
      <c r="F49" s="154">
        <v>0</v>
      </c>
      <c r="G49" s="154">
        <v>0</v>
      </c>
      <c r="H49" s="154">
        <v>0</v>
      </c>
      <c r="I49" s="154">
        <v>0</v>
      </c>
      <c r="J49" s="154">
        <v>0</v>
      </c>
      <c r="K49" s="154">
        <v>0</v>
      </c>
      <c r="L49" s="154">
        <v>0</v>
      </c>
      <c r="M49" s="154">
        <v>0</v>
      </c>
      <c r="N49" s="154">
        <v>0</v>
      </c>
      <c r="O49" s="154">
        <v>0</v>
      </c>
      <c r="P49" s="154">
        <v>0</v>
      </c>
      <c r="Q49" s="154">
        <v>0</v>
      </c>
      <c r="R49" s="154">
        <v>0</v>
      </c>
      <c r="S49" s="154">
        <v>0</v>
      </c>
      <c r="T49" s="154">
        <v>0</v>
      </c>
    </row>
    <row r="50" spans="1:20" x14ac:dyDescent="0.2">
      <c r="A50" s="110" t="s">
        <v>876</v>
      </c>
      <c r="B50" s="154">
        <v>0.99999999999999978</v>
      </c>
      <c r="C50" s="154">
        <v>0.63719189175313062</v>
      </c>
      <c r="D50" s="154">
        <v>0.1114953955874185</v>
      </c>
      <c r="E50" s="154">
        <v>3.1313739492464444E-2</v>
      </c>
      <c r="F50" s="154">
        <v>3.6405897755436379E-4</v>
      </c>
      <c r="G50" s="154">
        <v>2.8004536734951062E-5</v>
      </c>
      <c r="H50" s="154">
        <v>2.7397771772360454E-3</v>
      </c>
      <c r="I50" s="154">
        <v>2.7537794456035212E-4</v>
      </c>
      <c r="J50" s="154">
        <v>7.934618741569468E-5</v>
      </c>
      <c r="K50" s="154">
        <v>9.3348455783170206E-6</v>
      </c>
      <c r="L50" s="154">
        <v>1.8669691156634041E-5</v>
      </c>
      <c r="M50" s="154">
        <v>1.6335979762054786E-4</v>
      </c>
      <c r="N50" s="154">
        <v>1.1668556972896276E-4</v>
      </c>
      <c r="O50" s="154">
        <v>1.4002268367475531E-5</v>
      </c>
      <c r="P50" s="154">
        <v>7.5145506905452018E-4</v>
      </c>
      <c r="Q50" s="154">
        <v>4.6674227891585103E-6</v>
      </c>
      <c r="R50" s="154">
        <v>4.6674227891585107E-5</v>
      </c>
      <c r="S50" s="154">
        <v>0.21513085119789405</v>
      </c>
      <c r="T50" s="154">
        <v>2.5670825340371806E-4</v>
      </c>
    </row>
    <row r="51" spans="1:20" x14ac:dyDescent="0.2">
      <c r="A51" s="110" t="s">
        <v>877</v>
      </c>
      <c r="B51" s="154">
        <v>0.99999999999999978</v>
      </c>
      <c r="C51" s="154">
        <v>0.63719189175313062</v>
      </c>
      <c r="D51" s="154">
        <v>0.1114953955874185</v>
      </c>
      <c r="E51" s="154">
        <v>3.1313739492464444E-2</v>
      </c>
      <c r="F51" s="154">
        <v>3.6405897755436379E-4</v>
      </c>
      <c r="G51" s="154">
        <v>2.8004536734951062E-5</v>
      </c>
      <c r="H51" s="154">
        <v>2.7397771772360454E-3</v>
      </c>
      <c r="I51" s="154">
        <v>2.7537794456035212E-4</v>
      </c>
      <c r="J51" s="154">
        <v>7.934618741569468E-5</v>
      </c>
      <c r="K51" s="154">
        <v>9.3348455783170206E-6</v>
      </c>
      <c r="L51" s="154">
        <v>1.8669691156634041E-5</v>
      </c>
      <c r="M51" s="154">
        <v>1.6335979762054786E-4</v>
      </c>
      <c r="N51" s="154">
        <v>1.1668556972896276E-4</v>
      </c>
      <c r="O51" s="154">
        <v>1.4002268367475531E-5</v>
      </c>
      <c r="P51" s="154">
        <v>7.5145506905452018E-4</v>
      </c>
      <c r="Q51" s="154">
        <v>4.6674227891585103E-6</v>
      </c>
      <c r="R51" s="154">
        <v>4.6674227891585107E-5</v>
      </c>
      <c r="S51" s="154">
        <v>0.21513085119789405</v>
      </c>
      <c r="T51" s="154">
        <v>2.5670825340371806E-4</v>
      </c>
    </row>
    <row r="52" spans="1:20" x14ac:dyDescent="0.2"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</row>
    <row r="53" spans="1:20" x14ac:dyDescent="0.2">
      <c r="A53" s="110" t="s">
        <v>878</v>
      </c>
      <c r="B53" s="154">
        <v>0</v>
      </c>
      <c r="C53" s="154">
        <v>0</v>
      </c>
      <c r="D53" s="154">
        <v>0</v>
      </c>
      <c r="E53" s="154">
        <v>0</v>
      </c>
      <c r="F53" s="154">
        <v>0</v>
      </c>
      <c r="G53" s="154">
        <v>0</v>
      </c>
      <c r="H53" s="154">
        <v>0</v>
      </c>
      <c r="I53" s="154">
        <v>0</v>
      </c>
      <c r="J53" s="154">
        <v>0</v>
      </c>
      <c r="K53" s="154">
        <v>0</v>
      </c>
      <c r="L53" s="154">
        <v>0</v>
      </c>
      <c r="M53" s="154">
        <v>0</v>
      </c>
      <c r="N53" s="154">
        <v>0</v>
      </c>
      <c r="O53" s="154">
        <v>0</v>
      </c>
      <c r="P53" s="154">
        <v>0</v>
      </c>
      <c r="Q53" s="154">
        <v>0</v>
      </c>
      <c r="R53" s="154">
        <v>0</v>
      </c>
      <c r="S53" s="154">
        <v>0</v>
      </c>
      <c r="T53" s="154">
        <v>0</v>
      </c>
    </row>
    <row r="54" spans="1:20" x14ac:dyDescent="0.2">
      <c r="A54" s="110" t="s">
        <v>879</v>
      </c>
      <c r="B54" s="154">
        <v>0</v>
      </c>
      <c r="C54" s="154">
        <v>0</v>
      </c>
      <c r="D54" s="154">
        <v>0</v>
      </c>
      <c r="E54" s="154">
        <v>0</v>
      </c>
      <c r="F54" s="154">
        <v>0</v>
      </c>
      <c r="G54" s="154">
        <v>0</v>
      </c>
      <c r="H54" s="154">
        <v>0</v>
      </c>
      <c r="I54" s="154">
        <v>0</v>
      </c>
      <c r="J54" s="154">
        <v>0</v>
      </c>
      <c r="K54" s="154">
        <v>0</v>
      </c>
      <c r="L54" s="154">
        <v>0</v>
      </c>
      <c r="M54" s="154">
        <v>0</v>
      </c>
      <c r="N54" s="154">
        <v>0</v>
      </c>
      <c r="O54" s="154">
        <v>0</v>
      </c>
      <c r="P54" s="154">
        <v>0</v>
      </c>
      <c r="Q54" s="154">
        <v>0</v>
      </c>
      <c r="R54" s="154">
        <v>0</v>
      </c>
      <c r="S54" s="154">
        <v>0</v>
      </c>
      <c r="T54" s="154">
        <v>0</v>
      </c>
    </row>
    <row r="55" spans="1:20" x14ac:dyDescent="0.2">
      <c r="A55" s="110" t="s">
        <v>880</v>
      </c>
      <c r="B55" s="154">
        <v>0</v>
      </c>
      <c r="C55" s="154">
        <v>0</v>
      </c>
      <c r="D55" s="154">
        <v>0</v>
      </c>
      <c r="E55" s="154">
        <v>0</v>
      </c>
      <c r="F55" s="154">
        <v>0</v>
      </c>
      <c r="G55" s="154">
        <v>0</v>
      </c>
      <c r="H55" s="154">
        <v>0</v>
      </c>
      <c r="I55" s="154">
        <v>0</v>
      </c>
      <c r="J55" s="154">
        <v>0</v>
      </c>
      <c r="K55" s="154">
        <v>0</v>
      </c>
      <c r="L55" s="154">
        <v>0</v>
      </c>
      <c r="M55" s="154">
        <v>0</v>
      </c>
      <c r="N55" s="154">
        <v>0</v>
      </c>
      <c r="O55" s="154">
        <v>0</v>
      </c>
      <c r="P55" s="154">
        <v>0</v>
      </c>
      <c r="Q55" s="154">
        <v>0</v>
      </c>
      <c r="R55" s="154">
        <v>0</v>
      </c>
      <c r="S55" s="154">
        <v>0</v>
      </c>
      <c r="T55" s="154">
        <v>0</v>
      </c>
    </row>
    <row r="56" spans="1:20" x14ac:dyDescent="0.2">
      <c r="A56" s="110" t="s">
        <v>881</v>
      </c>
      <c r="B56" s="154">
        <v>1</v>
      </c>
      <c r="C56" s="154">
        <v>0.66834265052737163</v>
      </c>
      <c r="D56" s="154">
        <v>3.150392781268347E-2</v>
      </c>
      <c r="E56" s="154">
        <v>0.11439269538980049</v>
      </c>
      <c r="F56" s="154">
        <v>3.535329522333916E-3</v>
      </c>
      <c r="G56" s="154">
        <v>0</v>
      </c>
      <c r="H56" s="154">
        <v>8.5774527408787271E-2</v>
      </c>
      <c r="I56" s="154">
        <v>1.5975511501999162E-2</v>
      </c>
      <c r="J56" s="154">
        <v>0</v>
      </c>
      <c r="K56" s="154">
        <v>0</v>
      </c>
      <c r="L56" s="154">
        <v>3.0578090433001372E-3</v>
      </c>
      <c r="M56" s="154">
        <v>4.9315540517157357E-2</v>
      </c>
      <c r="N56" s="154">
        <v>0</v>
      </c>
      <c r="O56" s="154">
        <v>0</v>
      </c>
      <c r="P56" s="154">
        <v>2.5864961834910626E-2</v>
      </c>
      <c r="Q56" s="154">
        <v>4.3152881212817236E-4</v>
      </c>
      <c r="R56" s="154">
        <v>3.496106438469922E-4</v>
      </c>
      <c r="S56" s="154">
        <v>1.1977174945620977E-3</v>
      </c>
      <c r="T56" s="154">
        <v>2.5818949111862806E-4</v>
      </c>
    </row>
    <row r="57" spans="1:20" x14ac:dyDescent="0.2">
      <c r="A57" s="110" t="s">
        <v>882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54">
        <v>0</v>
      </c>
      <c r="H57" s="154">
        <v>0</v>
      </c>
      <c r="I57" s="154">
        <v>0</v>
      </c>
      <c r="J57" s="154">
        <v>0</v>
      </c>
      <c r="K57" s="154">
        <v>0</v>
      </c>
      <c r="L57" s="154">
        <v>0</v>
      </c>
      <c r="M57" s="154">
        <v>0</v>
      </c>
      <c r="N57" s="154">
        <v>0</v>
      </c>
      <c r="O57" s="154">
        <v>0</v>
      </c>
      <c r="P57" s="154">
        <v>0</v>
      </c>
      <c r="Q57" s="154">
        <v>0</v>
      </c>
      <c r="R57" s="154">
        <v>0</v>
      </c>
      <c r="S57" s="154">
        <v>0</v>
      </c>
      <c r="T57" s="154">
        <v>0</v>
      </c>
    </row>
    <row r="58" spans="1:20" x14ac:dyDescent="0.2">
      <c r="A58" s="110" t="s">
        <v>883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54">
        <v>0</v>
      </c>
      <c r="H58" s="154">
        <v>0</v>
      </c>
      <c r="I58" s="154">
        <v>0</v>
      </c>
      <c r="J58" s="154">
        <v>0</v>
      </c>
      <c r="K58" s="154">
        <v>0</v>
      </c>
      <c r="L58" s="154">
        <v>0</v>
      </c>
      <c r="M58" s="154">
        <v>0</v>
      </c>
      <c r="N58" s="154">
        <v>0</v>
      </c>
      <c r="O58" s="154">
        <v>0</v>
      </c>
      <c r="P58" s="154">
        <v>0</v>
      </c>
      <c r="Q58" s="154">
        <v>0</v>
      </c>
      <c r="R58" s="154">
        <v>0</v>
      </c>
      <c r="S58" s="154">
        <v>0</v>
      </c>
      <c r="T58" s="154">
        <v>0</v>
      </c>
    </row>
    <row r="59" spans="1:20" x14ac:dyDescent="0.2">
      <c r="A59" s="110" t="s">
        <v>884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54">
        <v>0</v>
      </c>
      <c r="H59" s="154">
        <v>0</v>
      </c>
      <c r="I59" s="154">
        <v>0</v>
      </c>
      <c r="J59" s="154">
        <v>0</v>
      </c>
      <c r="K59" s="154">
        <v>0</v>
      </c>
      <c r="L59" s="154">
        <v>0</v>
      </c>
      <c r="M59" s="154">
        <v>0</v>
      </c>
      <c r="N59" s="154">
        <v>0</v>
      </c>
      <c r="O59" s="154">
        <v>0</v>
      </c>
      <c r="P59" s="154">
        <v>0</v>
      </c>
      <c r="Q59" s="154">
        <v>0</v>
      </c>
      <c r="R59" s="154">
        <v>0</v>
      </c>
      <c r="S59" s="154">
        <v>0</v>
      </c>
      <c r="T59" s="154">
        <v>0</v>
      </c>
    </row>
    <row r="60" spans="1:20" x14ac:dyDescent="0.2">
      <c r="A60" s="110" t="s">
        <v>885</v>
      </c>
      <c r="B60" s="154">
        <v>1</v>
      </c>
      <c r="C60" s="154">
        <v>0.66834265052737163</v>
      </c>
      <c r="D60" s="154">
        <v>3.150392781268347E-2</v>
      </c>
      <c r="E60" s="154">
        <v>0.11439269538980049</v>
      </c>
      <c r="F60" s="154">
        <v>3.535329522333916E-3</v>
      </c>
      <c r="G60" s="154">
        <v>0</v>
      </c>
      <c r="H60" s="154">
        <v>8.5774527408787271E-2</v>
      </c>
      <c r="I60" s="154">
        <v>1.5975511501999162E-2</v>
      </c>
      <c r="J60" s="154">
        <v>0</v>
      </c>
      <c r="K60" s="154">
        <v>0</v>
      </c>
      <c r="L60" s="154">
        <v>3.0578090433001372E-3</v>
      </c>
      <c r="M60" s="154">
        <v>4.9315540517157357E-2</v>
      </c>
      <c r="N60" s="154">
        <v>0</v>
      </c>
      <c r="O60" s="154">
        <v>0</v>
      </c>
      <c r="P60" s="154">
        <v>2.5864961834910626E-2</v>
      </c>
      <c r="Q60" s="154">
        <v>4.3152881212817236E-4</v>
      </c>
      <c r="R60" s="154">
        <v>3.496106438469922E-4</v>
      </c>
      <c r="S60" s="154">
        <v>1.1977174945620977E-3</v>
      </c>
      <c r="T60" s="154">
        <v>2.5818949111862806E-4</v>
      </c>
    </row>
    <row r="61" spans="1:20" x14ac:dyDescent="0.2"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</row>
    <row r="62" spans="1:20" x14ac:dyDescent="0.2">
      <c r="A62" s="110" t="s">
        <v>886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54">
        <v>0</v>
      </c>
      <c r="H62" s="154">
        <v>0</v>
      </c>
      <c r="I62" s="154">
        <v>0</v>
      </c>
      <c r="J62" s="154">
        <v>0</v>
      </c>
      <c r="K62" s="154">
        <v>0</v>
      </c>
      <c r="L62" s="154">
        <v>0</v>
      </c>
      <c r="M62" s="154">
        <v>0</v>
      </c>
      <c r="N62" s="154">
        <v>0</v>
      </c>
      <c r="O62" s="154">
        <v>0</v>
      </c>
      <c r="P62" s="154">
        <v>0</v>
      </c>
      <c r="Q62" s="154">
        <v>0</v>
      </c>
      <c r="R62" s="154">
        <v>0</v>
      </c>
      <c r="S62" s="154">
        <v>0</v>
      </c>
      <c r="T62" s="154">
        <v>0</v>
      </c>
    </row>
    <row r="63" spans="1:20" x14ac:dyDescent="0.2">
      <c r="A63" s="110" t="s">
        <v>887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54">
        <v>0</v>
      </c>
      <c r="H63" s="154">
        <v>0</v>
      </c>
      <c r="I63" s="154">
        <v>0</v>
      </c>
      <c r="J63" s="154">
        <v>0</v>
      </c>
      <c r="K63" s="154">
        <v>0</v>
      </c>
      <c r="L63" s="154">
        <v>0</v>
      </c>
      <c r="M63" s="154">
        <v>0</v>
      </c>
      <c r="N63" s="154">
        <v>0</v>
      </c>
      <c r="O63" s="154">
        <v>0</v>
      </c>
      <c r="P63" s="154">
        <v>0</v>
      </c>
      <c r="Q63" s="154">
        <v>0</v>
      </c>
      <c r="R63" s="154">
        <v>0</v>
      </c>
      <c r="S63" s="154">
        <v>0</v>
      </c>
      <c r="T63" s="154">
        <v>0</v>
      </c>
    </row>
    <row r="64" spans="1:20" x14ac:dyDescent="0.2">
      <c r="A64" s="110" t="s">
        <v>888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54">
        <v>0</v>
      </c>
      <c r="H64" s="154">
        <v>0</v>
      </c>
      <c r="I64" s="154">
        <v>0</v>
      </c>
      <c r="J64" s="154">
        <v>0</v>
      </c>
      <c r="K64" s="154">
        <v>0</v>
      </c>
      <c r="L64" s="154">
        <v>0</v>
      </c>
      <c r="M64" s="154">
        <v>0</v>
      </c>
      <c r="N64" s="154">
        <v>0</v>
      </c>
      <c r="O64" s="154">
        <v>0</v>
      </c>
      <c r="P64" s="154">
        <v>0</v>
      </c>
      <c r="Q64" s="154">
        <v>0</v>
      </c>
      <c r="R64" s="154">
        <v>0</v>
      </c>
      <c r="S64" s="154">
        <v>0</v>
      </c>
      <c r="T64" s="154">
        <v>0</v>
      </c>
    </row>
    <row r="65" spans="1:20" x14ac:dyDescent="0.2">
      <c r="A65" s="110" t="s">
        <v>889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54">
        <v>0</v>
      </c>
      <c r="H65" s="154">
        <v>0</v>
      </c>
      <c r="I65" s="154">
        <v>0</v>
      </c>
      <c r="J65" s="154">
        <v>0</v>
      </c>
      <c r="K65" s="154">
        <v>0</v>
      </c>
      <c r="L65" s="154">
        <v>0</v>
      </c>
      <c r="M65" s="154">
        <v>0</v>
      </c>
      <c r="N65" s="154">
        <v>0</v>
      </c>
      <c r="O65" s="154">
        <v>0</v>
      </c>
      <c r="P65" s="154">
        <v>0</v>
      </c>
      <c r="Q65" s="154">
        <v>0</v>
      </c>
      <c r="R65" s="154">
        <v>0</v>
      </c>
      <c r="S65" s="154">
        <v>0</v>
      </c>
      <c r="T65" s="154">
        <v>0</v>
      </c>
    </row>
    <row r="66" spans="1:20" x14ac:dyDescent="0.2">
      <c r="A66" s="110" t="s">
        <v>890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54">
        <v>0</v>
      </c>
      <c r="H66" s="154">
        <v>0</v>
      </c>
      <c r="I66" s="154">
        <v>0</v>
      </c>
      <c r="J66" s="154">
        <v>0</v>
      </c>
      <c r="K66" s="154">
        <v>0</v>
      </c>
      <c r="L66" s="154">
        <v>0</v>
      </c>
      <c r="M66" s="154">
        <v>0</v>
      </c>
      <c r="N66" s="154">
        <v>0</v>
      </c>
      <c r="O66" s="154">
        <v>0</v>
      </c>
      <c r="P66" s="154">
        <v>0</v>
      </c>
      <c r="Q66" s="154">
        <v>0</v>
      </c>
      <c r="R66" s="154">
        <v>0</v>
      </c>
      <c r="S66" s="154">
        <v>0</v>
      </c>
      <c r="T66" s="154">
        <v>0</v>
      </c>
    </row>
    <row r="67" spans="1:20" x14ac:dyDescent="0.2">
      <c r="A67" s="110" t="s">
        <v>891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54">
        <v>0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</row>
    <row r="68" spans="1:20" x14ac:dyDescent="0.2">
      <c r="A68" s="110" t="s">
        <v>892</v>
      </c>
      <c r="B68" s="154">
        <v>1.0000000000000002</v>
      </c>
      <c r="C68" s="154">
        <v>0.44835694281926275</v>
      </c>
      <c r="D68" s="154">
        <v>0.26566362108533781</v>
      </c>
      <c r="E68" s="154">
        <v>7.6117158198963489E-2</v>
      </c>
      <c r="F68" s="154">
        <v>5.0188435139381357E-2</v>
      </c>
      <c r="G68" s="154">
        <v>8.1522122789952373E-3</v>
      </c>
      <c r="H68" s="154">
        <v>3.7199135740947201E-2</v>
      </c>
      <c r="I68" s="154">
        <v>1.3031195017754535E-2</v>
      </c>
      <c r="J68" s="154">
        <v>2.8403511104579691E-2</v>
      </c>
      <c r="K68" s="154">
        <v>4.9920241790208097E-3</v>
      </c>
      <c r="L68" s="154">
        <v>2.5637663603160764E-4</v>
      </c>
      <c r="M68" s="154">
        <v>7.7303709662191787E-3</v>
      </c>
      <c r="N68" s="154">
        <v>4.1769840384135871E-2</v>
      </c>
      <c r="O68" s="154">
        <v>7.4880516149119182E-3</v>
      </c>
      <c r="P68" s="154">
        <v>1.0319059848797635E-2</v>
      </c>
      <c r="Q68" s="154">
        <v>2.2086511108385595E-4</v>
      </c>
      <c r="R68" s="154">
        <v>1.1119987457709979E-4</v>
      </c>
      <c r="S68" s="154">
        <v>0</v>
      </c>
      <c r="T68" s="154">
        <v>0</v>
      </c>
    </row>
    <row r="69" spans="1:20" x14ac:dyDescent="0.2">
      <c r="A69" s="110" t="s">
        <v>893</v>
      </c>
      <c r="B69" s="154">
        <v>1.0000000000000002</v>
      </c>
      <c r="C69" s="154">
        <v>0.44835694281926275</v>
      </c>
      <c r="D69" s="154">
        <v>0.26566362108533781</v>
      </c>
      <c r="E69" s="154">
        <v>7.6117158198963489E-2</v>
      </c>
      <c r="F69" s="154">
        <v>5.0188435139381357E-2</v>
      </c>
      <c r="G69" s="154">
        <v>8.1522122789952373E-3</v>
      </c>
      <c r="H69" s="154">
        <v>3.7199135740947201E-2</v>
      </c>
      <c r="I69" s="154">
        <v>1.3031195017754535E-2</v>
      </c>
      <c r="J69" s="154">
        <v>2.8403511104579691E-2</v>
      </c>
      <c r="K69" s="154">
        <v>4.9920241790208097E-3</v>
      </c>
      <c r="L69" s="154">
        <v>2.5637663603160764E-4</v>
      </c>
      <c r="M69" s="154">
        <v>7.7303709662191787E-3</v>
      </c>
      <c r="N69" s="154">
        <v>4.1769840384135871E-2</v>
      </c>
      <c r="O69" s="154">
        <v>7.4880516149119182E-3</v>
      </c>
      <c r="P69" s="154">
        <v>1.0319059848797635E-2</v>
      </c>
      <c r="Q69" s="154">
        <v>2.2086511108385595E-4</v>
      </c>
      <c r="R69" s="154">
        <v>1.1119987457709979E-4</v>
      </c>
      <c r="S69" s="154">
        <v>0</v>
      </c>
      <c r="T69" s="154">
        <v>0</v>
      </c>
    </row>
    <row r="70" spans="1:20" x14ac:dyDescent="0.2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</row>
    <row r="71" spans="1:20" x14ac:dyDescent="0.2">
      <c r="A71" s="110" t="s">
        <v>894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54">
        <v>0</v>
      </c>
      <c r="H71" s="154">
        <v>0</v>
      </c>
      <c r="I71" s="154">
        <v>0</v>
      </c>
      <c r="J71" s="154">
        <v>0</v>
      </c>
      <c r="K71" s="154">
        <v>0</v>
      </c>
      <c r="L71" s="154">
        <v>0</v>
      </c>
      <c r="M71" s="154">
        <v>0</v>
      </c>
      <c r="N71" s="154">
        <v>0</v>
      </c>
      <c r="O71" s="154">
        <v>0</v>
      </c>
      <c r="P71" s="154">
        <v>0</v>
      </c>
      <c r="Q71" s="154">
        <v>0</v>
      </c>
      <c r="R71" s="154">
        <v>0</v>
      </c>
      <c r="S71" s="154">
        <v>0</v>
      </c>
      <c r="T71" s="154">
        <v>0</v>
      </c>
    </row>
    <row r="72" spans="1:20" x14ac:dyDescent="0.2">
      <c r="A72" s="110" t="s">
        <v>895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54">
        <v>0</v>
      </c>
      <c r="H72" s="154">
        <v>0</v>
      </c>
      <c r="I72" s="154">
        <v>0</v>
      </c>
      <c r="J72" s="154">
        <v>0</v>
      </c>
      <c r="K72" s="154">
        <v>0</v>
      </c>
      <c r="L72" s="154">
        <v>0</v>
      </c>
      <c r="M72" s="154">
        <v>0</v>
      </c>
      <c r="N72" s="154">
        <v>0</v>
      </c>
      <c r="O72" s="154">
        <v>0</v>
      </c>
      <c r="P72" s="154">
        <v>0</v>
      </c>
      <c r="Q72" s="154">
        <v>0</v>
      </c>
      <c r="R72" s="154">
        <v>0</v>
      </c>
      <c r="S72" s="154">
        <v>0</v>
      </c>
      <c r="T72" s="154">
        <v>0</v>
      </c>
    </row>
    <row r="73" spans="1:20" x14ac:dyDescent="0.2">
      <c r="A73" s="110" t="s">
        <v>896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54">
        <v>0</v>
      </c>
      <c r="H73" s="154">
        <v>0</v>
      </c>
      <c r="I73" s="154">
        <v>0</v>
      </c>
      <c r="J73" s="154">
        <v>0</v>
      </c>
      <c r="K73" s="154">
        <v>0</v>
      </c>
      <c r="L73" s="154">
        <v>0</v>
      </c>
      <c r="M73" s="154">
        <v>0</v>
      </c>
      <c r="N73" s="154">
        <v>0</v>
      </c>
      <c r="O73" s="154">
        <v>0</v>
      </c>
      <c r="P73" s="154">
        <v>0</v>
      </c>
      <c r="Q73" s="154">
        <v>0</v>
      </c>
      <c r="R73" s="154">
        <v>0</v>
      </c>
      <c r="S73" s="154">
        <v>0</v>
      </c>
      <c r="T73" s="154">
        <v>0</v>
      </c>
    </row>
    <row r="74" spans="1:20" x14ac:dyDescent="0.2">
      <c r="A74" s="110" t="s">
        <v>897</v>
      </c>
      <c r="B74" s="154">
        <v>0.83319999999999983</v>
      </c>
      <c r="C74" s="154">
        <v>0.55686309641940612</v>
      </c>
      <c r="D74" s="154">
        <v>2.6249072653527869E-2</v>
      </c>
      <c r="E74" s="154">
        <v>9.5311993798781774E-2</v>
      </c>
      <c r="F74" s="154">
        <v>2.9456365580086191E-3</v>
      </c>
      <c r="G74" s="154">
        <v>0</v>
      </c>
      <c r="H74" s="154">
        <v>7.1467336237001564E-2</v>
      </c>
      <c r="I74" s="154">
        <v>1.3310796183465702E-2</v>
      </c>
      <c r="J74" s="154">
        <v>0</v>
      </c>
      <c r="K74" s="154">
        <v>0</v>
      </c>
      <c r="L74" s="154">
        <v>2.5477664948776743E-3</v>
      </c>
      <c r="M74" s="154">
        <v>4.1089708358895513E-2</v>
      </c>
      <c r="N74" s="154">
        <v>0</v>
      </c>
      <c r="O74" s="154">
        <v>0</v>
      </c>
      <c r="P74" s="154">
        <v>2.1550686200847536E-2</v>
      </c>
      <c r="Q74" s="154">
        <v>3.5954980626519325E-4</v>
      </c>
      <c r="R74" s="154">
        <v>2.9129558845331392E-4</v>
      </c>
      <c r="S74" s="154">
        <v>9.9793821646913979E-4</v>
      </c>
      <c r="T74" s="154">
        <v>2.151234840000409E-4</v>
      </c>
    </row>
    <row r="75" spans="1:20" x14ac:dyDescent="0.2">
      <c r="A75" s="110" t="s">
        <v>898</v>
      </c>
      <c r="B75" s="154">
        <v>0.1668</v>
      </c>
      <c r="C75" s="154">
        <v>0.12471660212751341</v>
      </c>
      <c r="D75" s="154">
        <v>6.0126271369170987E-3</v>
      </c>
      <c r="E75" s="154">
        <v>1.8142601758847805E-2</v>
      </c>
      <c r="F75" s="154">
        <v>0</v>
      </c>
      <c r="G75" s="154">
        <v>0</v>
      </c>
      <c r="H75" s="154">
        <v>1.1560536456062476E-2</v>
      </c>
      <c r="I75" s="154">
        <v>0</v>
      </c>
      <c r="J75" s="154">
        <v>0</v>
      </c>
      <c r="K75" s="154">
        <v>0</v>
      </c>
      <c r="L75" s="154">
        <v>3.1257265331081436E-4</v>
      </c>
      <c r="M75" s="154">
        <v>0</v>
      </c>
      <c r="N75" s="154">
        <v>0</v>
      </c>
      <c r="O75" s="154">
        <v>0</v>
      </c>
      <c r="P75" s="154">
        <v>4.2640355823522092E-3</v>
      </c>
      <c r="Q75" s="154">
        <v>0</v>
      </c>
      <c r="R75" s="154">
        <v>4.4248034406975533E-5</v>
      </c>
      <c r="S75" s="154">
        <v>1.5023909528645387E-3</v>
      </c>
      <c r="T75" s="154">
        <v>2.4438529772468026E-4</v>
      </c>
    </row>
    <row r="76" spans="1:20" x14ac:dyDescent="0.2">
      <c r="A76" s="110" t="s">
        <v>899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54">
        <v>0</v>
      </c>
      <c r="H76" s="154">
        <v>0</v>
      </c>
      <c r="I76" s="154">
        <v>0</v>
      </c>
      <c r="J76" s="154">
        <v>0</v>
      </c>
      <c r="K76" s="154">
        <v>0</v>
      </c>
      <c r="L76" s="154">
        <v>0</v>
      </c>
      <c r="M76" s="154">
        <v>0</v>
      </c>
      <c r="N76" s="154">
        <v>0</v>
      </c>
      <c r="O76" s="154">
        <v>0</v>
      </c>
      <c r="P76" s="154">
        <v>0</v>
      </c>
      <c r="Q76" s="154">
        <v>0</v>
      </c>
      <c r="R76" s="154">
        <v>0</v>
      </c>
      <c r="S76" s="154">
        <v>0</v>
      </c>
      <c r="T76" s="154">
        <v>0</v>
      </c>
    </row>
    <row r="77" spans="1:20" x14ac:dyDescent="0.2">
      <c r="A77" s="110" t="s">
        <v>900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54">
        <v>0</v>
      </c>
      <c r="H77" s="154">
        <v>0</v>
      </c>
      <c r="I77" s="154">
        <v>0</v>
      </c>
      <c r="J77" s="154">
        <v>0</v>
      </c>
      <c r="K77" s="154">
        <v>0</v>
      </c>
      <c r="L77" s="154">
        <v>0</v>
      </c>
      <c r="M77" s="154">
        <v>0</v>
      </c>
      <c r="N77" s="154">
        <v>0</v>
      </c>
      <c r="O77" s="154">
        <v>0</v>
      </c>
      <c r="P77" s="154">
        <v>0</v>
      </c>
      <c r="Q77" s="154">
        <v>0</v>
      </c>
      <c r="R77" s="154">
        <v>0</v>
      </c>
      <c r="S77" s="154">
        <v>0</v>
      </c>
      <c r="T77" s="154">
        <v>0</v>
      </c>
    </row>
    <row r="78" spans="1:20" x14ac:dyDescent="0.2">
      <c r="A78" s="110" t="s">
        <v>901</v>
      </c>
      <c r="B78" s="154">
        <v>1</v>
      </c>
      <c r="C78" s="154">
        <v>0.68157969854691958</v>
      </c>
      <c r="D78" s="154">
        <v>3.2261699790444964E-2</v>
      </c>
      <c r="E78" s="154">
        <v>0.11345459555762957</v>
      </c>
      <c r="F78" s="154">
        <v>2.9456365580086191E-3</v>
      </c>
      <c r="G78" s="154">
        <v>0</v>
      </c>
      <c r="H78" s="154">
        <v>8.3027872693064039E-2</v>
      </c>
      <c r="I78" s="154">
        <v>1.3310796183465702E-2</v>
      </c>
      <c r="J78" s="154">
        <v>0</v>
      </c>
      <c r="K78" s="154">
        <v>0</v>
      </c>
      <c r="L78" s="154">
        <v>2.8603391481884888E-3</v>
      </c>
      <c r="M78" s="154">
        <v>4.1089708358895513E-2</v>
      </c>
      <c r="N78" s="154">
        <v>0</v>
      </c>
      <c r="O78" s="154">
        <v>0</v>
      </c>
      <c r="P78" s="154">
        <v>2.5814721783199747E-2</v>
      </c>
      <c r="Q78" s="154">
        <v>3.5954980626519325E-4</v>
      </c>
      <c r="R78" s="154">
        <v>3.3554362286028944E-4</v>
      </c>
      <c r="S78" s="154">
        <v>2.5003291693336785E-3</v>
      </c>
      <c r="T78" s="154">
        <v>4.5950878172472116E-4</v>
      </c>
    </row>
    <row r="79" spans="1:20" x14ac:dyDescent="0.2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</row>
    <row r="80" spans="1:20" x14ac:dyDescent="0.2">
      <c r="A80" s="110" t="s">
        <v>902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54">
        <v>0</v>
      </c>
      <c r="H80" s="154">
        <v>0</v>
      </c>
      <c r="I80" s="154">
        <v>0</v>
      </c>
      <c r="J80" s="154">
        <v>0</v>
      </c>
      <c r="K80" s="154">
        <v>0</v>
      </c>
      <c r="L80" s="154">
        <v>0</v>
      </c>
      <c r="M80" s="154">
        <v>0</v>
      </c>
      <c r="N80" s="154">
        <v>0</v>
      </c>
      <c r="O80" s="154">
        <v>0</v>
      </c>
      <c r="P80" s="154">
        <v>0</v>
      </c>
      <c r="Q80" s="154">
        <v>0</v>
      </c>
      <c r="R80" s="154">
        <v>0</v>
      </c>
      <c r="S80" s="154">
        <v>0</v>
      </c>
      <c r="T80" s="154">
        <v>0</v>
      </c>
    </row>
    <row r="81" spans="1:20" x14ac:dyDescent="0.2">
      <c r="A81" s="110" t="s">
        <v>903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54">
        <v>0</v>
      </c>
      <c r="H81" s="154">
        <v>0</v>
      </c>
      <c r="I81" s="154">
        <v>0</v>
      </c>
      <c r="J81" s="154">
        <v>0</v>
      </c>
      <c r="K81" s="154">
        <v>0</v>
      </c>
      <c r="L81" s="154">
        <v>0</v>
      </c>
      <c r="M81" s="154">
        <v>0</v>
      </c>
      <c r="N81" s="154">
        <v>0</v>
      </c>
      <c r="O81" s="154">
        <v>0</v>
      </c>
      <c r="P81" s="154">
        <v>0</v>
      </c>
      <c r="Q81" s="154">
        <v>0</v>
      </c>
      <c r="R81" s="154">
        <v>0</v>
      </c>
      <c r="S81" s="154">
        <v>0</v>
      </c>
      <c r="T81" s="154">
        <v>0</v>
      </c>
    </row>
    <row r="82" spans="1:20" x14ac:dyDescent="0.2">
      <c r="A82" s="110" t="s">
        <v>904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54">
        <v>0</v>
      </c>
      <c r="H82" s="154">
        <v>0</v>
      </c>
      <c r="I82" s="154">
        <v>0</v>
      </c>
      <c r="J82" s="154">
        <v>0</v>
      </c>
      <c r="K82" s="154">
        <v>0</v>
      </c>
      <c r="L82" s="154">
        <v>0</v>
      </c>
      <c r="M82" s="154">
        <v>0</v>
      </c>
      <c r="N82" s="154">
        <v>0</v>
      </c>
      <c r="O82" s="154">
        <v>0</v>
      </c>
      <c r="P82" s="154">
        <v>0</v>
      </c>
      <c r="Q82" s="154">
        <v>0</v>
      </c>
      <c r="R82" s="154">
        <v>0</v>
      </c>
      <c r="S82" s="154">
        <v>0</v>
      </c>
      <c r="T82" s="154">
        <v>0</v>
      </c>
    </row>
    <row r="83" spans="1:20" x14ac:dyDescent="0.2">
      <c r="A83" s="110" t="s">
        <v>905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54">
        <v>0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>
        <v>0</v>
      </c>
      <c r="S83" s="154">
        <v>0</v>
      </c>
      <c r="T83" s="154">
        <v>0</v>
      </c>
    </row>
    <row r="84" spans="1:20" x14ac:dyDescent="0.2">
      <c r="A84" s="110" t="s">
        <v>906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54">
        <v>0</v>
      </c>
      <c r="H84" s="154">
        <v>0</v>
      </c>
      <c r="I84" s="154">
        <v>0</v>
      </c>
      <c r="J84" s="154">
        <v>0</v>
      </c>
      <c r="K84" s="154">
        <v>0</v>
      </c>
      <c r="L84" s="154">
        <v>0</v>
      </c>
      <c r="M84" s="154">
        <v>0</v>
      </c>
      <c r="N84" s="154">
        <v>0</v>
      </c>
      <c r="O84" s="154">
        <v>0</v>
      </c>
      <c r="P84" s="154">
        <v>0</v>
      </c>
      <c r="Q84" s="154">
        <v>0</v>
      </c>
      <c r="R84" s="154">
        <v>0</v>
      </c>
      <c r="S84" s="154">
        <v>0</v>
      </c>
      <c r="T84" s="154">
        <v>0</v>
      </c>
    </row>
    <row r="85" spans="1:20" x14ac:dyDescent="0.2">
      <c r="A85" s="110" t="s">
        <v>907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54">
        <v>0</v>
      </c>
      <c r="H85" s="154">
        <v>0</v>
      </c>
      <c r="I85" s="154">
        <v>0</v>
      </c>
      <c r="J85" s="154">
        <v>0</v>
      </c>
      <c r="K85" s="154">
        <v>0</v>
      </c>
      <c r="L85" s="154">
        <v>0</v>
      </c>
      <c r="M85" s="154">
        <v>0</v>
      </c>
      <c r="N85" s="154">
        <v>0</v>
      </c>
      <c r="O85" s="154">
        <v>0</v>
      </c>
      <c r="P85" s="154">
        <v>0</v>
      </c>
      <c r="Q85" s="154">
        <v>0</v>
      </c>
      <c r="R85" s="154">
        <v>0</v>
      </c>
      <c r="S85" s="154">
        <v>0</v>
      </c>
      <c r="T85" s="154">
        <v>0</v>
      </c>
    </row>
    <row r="86" spans="1:20" x14ac:dyDescent="0.2">
      <c r="A86" s="110" t="s">
        <v>908</v>
      </c>
      <c r="B86" s="154">
        <v>1</v>
      </c>
      <c r="C86" s="154">
        <v>0</v>
      </c>
      <c r="D86" s="154">
        <v>0</v>
      </c>
      <c r="E86" s="154">
        <v>0</v>
      </c>
      <c r="F86" s="154">
        <v>0</v>
      </c>
      <c r="G86" s="154">
        <v>0</v>
      </c>
      <c r="H86" s="154">
        <v>0</v>
      </c>
      <c r="I86" s="154">
        <v>0</v>
      </c>
      <c r="J86" s="154">
        <v>0</v>
      </c>
      <c r="K86" s="154">
        <v>0</v>
      </c>
      <c r="L86" s="154">
        <v>0</v>
      </c>
      <c r="M86" s="154">
        <v>0</v>
      </c>
      <c r="N86" s="154">
        <v>0</v>
      </c>
      <c r="O86" s="154">
        <v>0</v>
      </c>
      <c r="P86" s="154">
        <v>0</v>
      </c>
      <c r="Q86" s="154">
        <v>0</v>
      </c>
      <c r="R86" s="154">
        <v>0</v>
      </c>
      <c r="S86" s="154">
        <v>1</v>
      </c>
      <c r="T86" s="154">
        <v>0</v>
      </c>
    </row>
    <row r="87" spans="1:20" x14ac:dyDescent="0.2">
      <c r="A87" s="110" t="s">
        <v>909</v>
      </c>
      <c r="B87" s="154">
        <v>1</v>
      </c>
      <c r="C87" s="154">
        <v>0</v>
      </c>
      <c r="D87" s="154">
        <v>0</v>
      </c>
      <c r="E87" s="154">
        <v>0</v>
      </c>
      <c r="F87" s="154">
        <v>0</v>
      </c>
      <c r="G87" s="154">
        <v>0</v>
      </c>
      <c r="H87" s="154">
        <v>0</v>
      </c>
      <c r="I87" s="154">
        <v>0</v>
      </c>
      <c r="J87" s="154">
        <v>0</v>
      </c>
      <c r="K87" s="154">
        <v>0</v>
      </c>
      <c r="L87" s="154">
        <v>0</v>
      </c>
      <c r="M87" s="154">
        <v>0</v>
      </c>
      <c r="N87" s="154">
        <v>0</v>
      </c>
      <c r="O87" s="154">
        <v>0</v>
      </c>
      <c r="P87" s="154">
        <v>0</v>
      </c>
      <c r="Q87" s="154">
        <v>0</v>
      </c>
      <c r="R87" s="154">
        <v>0</v>
      </c>
      <c r="S87" s="154">
        <v>1</v>
      </c>
      <c r="T87" s="154">
        <v>0</v>
      </c>
    </row>
    <row r="88" spans="1:20" x14ac:dyDescent="0.2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</row>
    <row r="89" spans="1:20" x14ac:dyDescent="0.2">
      <c r="A89" s="110" t="s">
        <v>910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54">
        <v>0</v>
      </c>
      <c r="H89" s="154">
        <v>0</v>
      </c>
      <c r="I89" s="154">
        <v>0</v>
      </c>
      <c r="J89" s="154">
        <v>0</v>
      </c>
      <c r="K89" s="154">
        <v>0</v>
      </c>
      <c r="L89" s="154">
        <v>0</v>
      </c>
      <c r="M89" s="154">
        <v>0</v>
      </c>
      <c r="N89" s="154">
        <v>0</v>
      </c>
      <c r="O89" s="154">
        <v>0</v>
      </c>
      <c r="P89" s="154">
        <v>0</v>
      </c>
      <c r="Q89" s="154">
        <v>0</v>
      </c>
      <c r="R89" s="154">
        <v>0</v>
      </c>
      <c r="S89" s="154">
        <v>0</v>
      </c>
      <c r="T89" s="154">
        <v>0</v>
      </c>
    </row>
    <row r="90" spans="1:20" x14ac:dyDescent="0.2">
      <c r="A90" s="110" t="s">
        <v>911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54">
        <v>0</v>
      </c>
      <c r="H90" s="154">
        <v>0</v>
      </c>
      <c r="I90" s="154">
        <v>0</v>
      </c>
      <c r="J90" s="154">
        <v>0</v>
      </c>
      <c r="K90" s="154">
        <v>0</v>
      </c>
      <c r="L90" s="154">
        <v>0</v>
      </c>
      <c r="M90" s="154">
        <v>0</v>
      </c>
      <c r="N90" s="154">
        <v>0</v>
      </c>
      <c r="O90" s="154">
        <v>0</v>
      </c>
      <c r="P90" s="154">
        <v>0</v>
      </c>
      <c r="Q90" s="154">
        <v>0</v>
      </c>
      <c r="R90" s="154">
        <v>0</v>
      </c>
      <c r="S90" s="154">
        <v>0</v>
      </c>
      <c r="T90" s="154">
        <v>0</v>
      </c>
    </row>
    <row r="91" spans="1:20" x14ac:dyDescent="0.2">
      <c r="A91" s="110" t="s">
        <v>912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54">
        <v>0</v>
      </c>
      <c r="H91" s="154">
        <v>0</v>
      </c>
      <c r="I91" s="154">
        <v>0</v>
      </c>
      <c r="J91" s="154">
        <v>0</v>
      </c>
      <c r="K91" s="154">
        <v>0</v>
      </c>
      <c r="L91" s="154">
        <v>0</v>
      </c>
      <c r="M91" s="154">
        <v>0</v>
      </c>
      <c r="N91" s="154">
        <v>0</v>
      </c>
      <c r="O91" s="154">
        <v>0</v>
      </c>
      <c r="P91" s="154">
        <v>0</v>
      </c>
      <c r="Q91" s="154">
        <v>0</v>
      </c>
      <c r="R91" s="154">
        <v>0</v>
      </c>
      <c r="S91" s="154">
        <v>0</v>
      </c>
      <c r="T91" s="154">
        <v>0</v>
      </c>
    </row>
    <row r="92" spans="1:20" x14ac:dyDescent="0.2">
      <c r="A92" s="110" t="s">
        <v>913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54">
        <v>0</v>
      </c>
      <c r="H92" s="154">
        <v>0</v>
      </c>
      <c r="I92" s="154">
        <v>0</v>
      </c>
      <c r="J92" s="154">
        <v>0</v>
      </c>
      <c r="K92" s="154">
        <v>0</v>
      </c>
      <c r="L92" s="154">
        <v>0</v>
      </c>
      <c r="M92" s="154">
        <v>0</v>
      </c>
      <c r="N92" s="154">
        <v>0</v>
      </c>
      <c r="O92" s="154">
        <v>0</v>
      </c>
      <c r="P92" s="154">
        <v>0</v>
      </c>
      <c r="Q92" s="154">
        <v>0</v>
      </c>
      <c r="R92" s="154">
        <v>0</v>
      </c>
      <c r="S92" s="154">
        <v>0</v>
      </c>
      <c r="T92" s="154">
        <v>0</v>
      </c>
    </row>
    <row r="93" spans="1:20" x14ac:dyDescent="0.2">
      <c r="A93" s="110" t="s">
        <v>914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54">
        <v>0</v>
      </c>
      <c r="H93" s="154">
        <v>0</v>
      </c>
      <c r="I93" s="154">
        <v>0</v>
      </c>
      <c r="J93" s="154">
        <v>0</v>
      </c>
      <c r="K93" s="154">
        <v>0</v>
      </c>
      <c r="L93" s="154">
        <v>0</v>
      </c>
      <c r="M93" s="154">
        <v>0</v>
      </c>
      <c r="N93" s="154">
        <v>0</v>
      </c>
      <c r="O93" s="154">
        <v>0</v>
      </c>
      <c r="P93" s="154">
        <v>0</v>
      </c>
      <c r="Q93" s="154">
        <v>0</v>
      </c>
      <c r="R93" s="154">
        <v>0</v>
      </c>
      <c r="S93" s="154">
        <v>0</v>
      </c>
      <c r="T93" s="154">
        <v>0</v>
      </c>
    </row>
    <row r="94" spans="1:20" x14ac:dyDescent="0.2">
      <c r="A94" s="110" t="s">
        <v>915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54">
        <v>0</v>
      </c>
      <c r="H94" s="154">
        <v>0</v>
      </c>
      <c r="I94" s="154">
        <v>0</v>
      </c>
      <c r="J94" s="154">
        <v>0</v>
      </c>
      <c r="K94" s="154">
        <v>0</v>
      </c>
      <c r="L94" s="154">
        <v>0</v>
      </c>
      <c r="M94" s="154">
        <v>0</v>
      </c>
      <c r="N94" s="154">
        <v>0</v>
      </c>
      <c r="O94" s="154">
        <v>0</v>
      </c>
      <c r="P94" s="154">
        <v>0</v>
      </c>
      <c r="Q94" s="154">
        <v>0</v>
      </c>
      <c r="R94" s="154">
        <v>0</v>
      </c>
      <c r="S94" s="154">
        <v>0</v>
      </c>
      <c r="T94" s="154">
        <v>0</v>
      </c>
    </row>
    <row r="95" spans="1:20" x14ac:dyDescent="0.2">
      <c r="A95" s="110" t="s">
        <v>916</v>
      </c>
      <c r="B95" s="154">
        <v>1.0000000000000002</v>
      </c>
      <c r="C95" s="154">
        <v>0.63734955508454794</v>
      </c>
      <c r="D95" s="154">
        <v>0.11152298340787496</v>
      </c>
      <c r="E95" s="154">
        <v>3.1321487595589129E-2</v>
      </c>
      <c r="F95" s="154">
        <v>3.6414905834788373E-4</v>
      </c>
      <c r="G95" s="154">
        <v>0</v>
      </c>
      <c r="H95" s="154">
        <v>2.7404550929513815E-3</v>
      </c>
      <c r="I95" s="154">
        <v>2.7544608259647615E-4</v>
      </c>
      <c r="J95" s="154">
        <v>0</v>
      </c>
      <c r="K95" s="154">
        <v>0</v>
      </c>
      <c r="L95" s="154">
        <v>1.867431068450686E-5</v>
      </c>
      <c r="M95" s="154">
        <v>1.63400218489435E-4</v>
      </c>
      <c r="N95" s="154">
        <v>0</v>
      </c>
      <c r="O95" s="154">
        <v>0</v>
      </c>
      <c r="P95" s="154">
        <v>7.5164100505140108E-4</v>
      </c>
      <c r="Q95" s="154">
        <v>4.6685776711267149E-6</v>
      </c>
      <c r="R95" s="154">
        <v>4.6685776711267146E-5</v>
      </c>
      <c r="S95" s="154">
        <v>0.21518408201757253</v>
      </c>
      <c r="T95" s="154">
        <v>2.5677177191196928E-4</v>
      </c>
    </row>
    <row r="96" spans="1:20" x14ac:dyDescent="0.2">
      <c r="A96" s="110" t="s">
        <v>917</v>
      </c>
      <c r="B96" s="154">
        <v>1.0000000000000002</v>
      </c>
      <c r="C96" s="154">
        <v>0.63734955508454794</v>
      </c>
      <c r="D96" s="154">
        <v>0.11152298340787496</v>
      </c>
      <c r="E96" s="154">
        <v>3.1321487595589129E-2</v>
      </c>
      <c r="F96" s="154">
        <v>3.6414905834788373E-4</v>
      </c>
      <c r="G96" s="154">
        <v>0</v>
      </c>
      <c r="H96" s="154">
        <v>2.7404550929513815E-3</v>
      </c>
      <c r="I96" s="154">
        <v>2.7544608259647615E-4</v>
      </c>
      <c r="J96" s="154">
        <v>0</v>
      </c>
      <c r="K96" s="154">
        <v>0</v>
      </c>
      <c r="L96" s="154">
        <v>1.867431068450686E-5</v>
      </c>
      <c r="M96" s="154">
        <v>1.63400218489435E-4</v>
      </c>
      <c r="N96" s="154">
        <v>0</v>
      </c>
      <c r="O96" s="154">
        <v>0</v>
      </c>
      <c r="P96" s="154">
        <v>7.5164100505140108E-4</v>
      </c>
      <c r="Q96" s="154">
        <v>4.6685776711267149E-6</v>
      </c>
      <c r="R96" s="154">
        <v>4.6685776711267146E-5</v>
      </c>
      <c r="S96" s="154">
        <v>0.21518408201757253</v>
      </c>
      <c r="T96" s="154">
        <v>2.5677177191196928E-4</v>
      </c>
    </row>
    <row r="97" spans="1:20" x14ac:dyDescent="0.2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</row>
    <row r="98" spans="1:20" x14ac:dyDescent="0.2">
      <c r="A98" s="110" t="s">
        <v>918</v>
      </c>
      <c r="B98" s="154">
        <v>0</v>
      </c>
      <c r="C98" s="154">
        <v>0</v>
      </c>
      <c r="D98" s="154">
        <v>0</v>
      </c>
      <c r="E98" s="154">
        <v>0</v>
      </c>
      <c r="F98" s="154">
        <v>0</v>
      </c>
      <c r="G98" s="154">
        <v>0</v>
      </c>
      <c r="H98" s="154">
        <v>0</v>
      </c>
      <c r="I98" s="154">
        <v>0</v>
      </c>
      <c r="J98" s="154">
        <v>0</v>
      </c>
      <c r="K98" s="154">
        <v>0</v>
      </c>
      <c r="L98" s="154">
        <v>0</v>
      </c>
      <c r="M98" s="154">
        <v>0</v>
      </c>
      <c r="N98" s="154">
        <v>0</v>
      </c>
      <c r="O98" s="154">
        <v>0</v>
      </c>
      <c r="P98" s="154">
        <v>0</v>
      </c>
      <c r="Q98" s="154">
        <v>0</v>
      </c>
      <c r="R98" s="154">
        <v>0</v>
      </c>
      <c r="S98" s="154">
        <v>0</v>
      </c>
      <c r="T98" s="154">
        <v>0</v>
      </c>
    </row>
    <row r="99" spans="1:20" x14ac:dyDescent="0.2">
      <c r="A99" s="110" t="s">
        <v>919</v>
      </c>
      <c r="B99" s="154">
        <v>0</v>
      </c>
      <c r="C99" s="154">
        <v>0</v>
      </c>
      <c r="D99" s="154">
        <v>0</v>
      </c>
      <c r="E99" s="154">
        <v>0</v>
      </c>
      <c r="F99" s="154">
        <v>0</v>
      </c>
      <c r="G99" s="154">
        <v>0</v>
      </c>
      <c r="H99" s="154">
        <v>0</v>
      </c>
      <c r="I99" s="154">
        <v>0</v>
      </c>
      <c r="J99" s="154">
        <v>0</v>
      </c>
      <c r="K99" s="154">
        <v>0</v>
      </c>
      <c r="L99" s="154">
        <v>0</v>
      </c>
      <c r="M99" s="154">
        <v>0</v>
      </c>
      <c r="N99" s="154">
        <v>0</v>
      </c>
      <c r="O99" s="154">
        <v>0</v>
      </c>
      <c r="P99" s="154">
        <v>0</v>
      </c>
      <c r="Q99" s="154">
        <v>0</v>
      </c>
      <c r="R99" s="154">
        <v>0</v>
      </c>
      <c r="S99" s="154">
        <v>0</v>
      </c>
      <c r="T99" s="154">
        <v>0</v>
      </c>
    </row>
    <row r="100" spans="1:20" x14ac:dyDescent="0.2">
      <c r="A100" s="110" t="s">
        <v>920</v>
      </c>
      <c r="B100" s="154">
        <v>0</v>
      </c>
      <c r="C100" s="154">
        <v>0</v>
      </c>
      <c r="D100" s="154">
        <v>0</v>
      </c>
      <c r="E100" s="154">
        <v>0</v>
      </c>
      <c r="F100" s="154">
        <v>0</v>
      </c>
      <c r="G100" s="154">
        <v>0</v>
      </c>
      <c r="H100" s="154">
        <v>0</v>
      </c>
      <c r="I100" s="154">
        <v>0</v>
      </c>
      <c r="J100" s="154">
        <v>0</v>
      </c>
      <c r="K100" s="154">
        <v>0</v>
      </c>
      <c r="L100" s="154">
        <v>0</v>
      </c>
      <c r="M100" s="154">
        <v>0</v>
      </c>
      <c r="N100" s="154">
        <v>0</v>
      </c>
      <c r="O100" s="154">
        <v>0</v>
      </c>
      <c r="P100" s="154">
        <v>0</v>
      </c>
      <c r="Q100" s="154">
        <v>0</v>
      </c>
      <c r="R100" s="154">
        <v>0</v>
      </c>
      <c r="S100" s="154">
        <v>0</v>
      </c>
      <c r="T100" s="154">
        <v>0</v>
      </c>
    </row>
    <row r="101" spans="1:20" x14ac:dyDescent="0.2">
      <c r="A101" s="110" t="s">
        <v>921</v>
      </c>
      <c r="B101" s="154">
        <v>0.56689999999999985</v>
      </c>
      <c r="C101" s="154">
        <v>0.37888344858396694</v>
      </c>
      <c r="D101" s="154">
        <v>1.7859576677010259E-2</v>
      </c>
      <c r="E101" s="154">
        <v>6.4849219016477888E-2</v>
      </c>
      <c r="F101" s="154">
        <v>2.004178306211097E-3</v>
      </c>
      <c r="G101" s="154">
        <v>0</v>
      </c>
      <c r="H101" s="154">
        <v>4.86255795880415E-2</v>
      </c>
      <c r="I101" s="154">
        <v>9.0565174704833242E-3</v>
      </c>
      <c r="J101" s="154">
        <v>0</v>
      </c>
      <c r="K101" s="154">
        <v>0</v>
      </c>
      <c r="L101" s="154">
        <v>1.7334719466468476E-3</v>
      </c>
      <c r="M101" s="154">
        <v>2.7956979919176502E-2</v>
      </c>
      <c r="N101" s="154">
        <v>0</v>
      </c>
      <c r="O101" s="154">
        <v>0</v>
      </c>
      <c r="P101" s="154">
        <v>1.4662846864210833E-2</v>
      </c>
      <c r="Q101" s="154">
        <v>2.446336835954609E-4</v>
      </c>
      <c r="R101" s="154">
        <v>1.9819427399685985E-4</v>
      </c>
      <c r="S101" s="154">
        <v>6.789860476672532E-4</v>
      </c>
      <c r="T101" s="154">
        <v>1.4636762251515024E-4</v>
      </c>
    </row>
    <row r="102" spans="1:20" x14ac:dyDescent="0.2">
      <c r="A102" s="110" t="s">
        <v>922</v>
      </c>
      <c r="B102" s="154">
        <v>0.43309999999999993</v>
      </c>
      <c r="C102" s="154">
        <v>0.32382949868960464</v>
      </c>
      <c r="D102" s="154">
        <v>1.5611923339321316E-2</v>
      </c>
      <c r="E102" s="154">
        <v>4.7107678787511896E-2</v>
      </c>
      <c r="F102" s="154">
        <v>0</v>
      </c>
      <c r="G102" s="154">
        <v>0</v>
      </c>
      <c r="H102" s="154">
        <v>3.0017196277701785E-2</v>
      </c>
      <c r="I102" s="154">
        <v>0</v>
      </c>
      <c r="J102" s="154">
        <v>0</v>
      </c>
      <c r="K102" s="154">
        <v>0</v>
      </c>
      <c r="L102" s="154">
        <v>8.1160201528125719E-4</v>
      </c>
      <c r="M102" s="154">
        <v>0</v>
      </c>
      <c r="N102" s="154">
        <v>0</v>
      </c>
      <c r="O102" s="154">
        <v>0</v>
      </c>
      <c r="P102" s="154">
        <v>1.107166553187495E-2</v>
      </c>
      <c r="Q102" s="154">
        <v>0</v>
      </c>
      <c r="R102" s="154">
        <v>1.1489102938645745E-4</v>
      </c>
      <c r="S102" s="154">
        <v>3.900992336244794E-3</v>
      </c>
      <c r="T102" s="154">
        <v>6.3455199307289574E-4</v>
      </c>
    </row>
    <row r="103" spans="1:20" x14ac:dyDescent="0.2">
      <c r="A103" s="110" t="s">
        <v>923</v>
      </c>
      <c r="B103" s="154">
        <v>0</v>
      </c>
      <c r="C103" s="154">
        <v>0</v>
      </c>
      <c r="D103" s="154">
        <v>0</v>
      </c>
      <c r="E103" s="154">
        <v>0</v>
      </c>
      <c r="F103" s="154">
        <v>0</v>
      </c>
      <c r="G103" s="154">
        <v>0</v>
      </c>
      <c r="H103" s="154">
        <v>0</v>
      </c>
      <c r="I103" s="154">
        <v>0</v>
      </c>
      <c r="J103" s="154">
        <v>0</v>
      </c>
      <c r="K103" s="154">
        <v>0</v>
      </c>
      <c r="L103" s="154">
        <v>0</v>
      </c>
      <c r="M103" s="154">
        <v>0</v>
      </c>
      <c r="N103" s="154">
        <v>0</v>
      </c>
      <c r="O103" s="154">
        <v>0</v>
      </c>
      <c r="P103" s="154">
        <v>0</v>
      </c>
      <c r="Q103" s="154">
        <v>0</v>
      </c>
      <c r="R103" s="154">
        <v>0</v>
      </c>
      <c r="S103" s="154">
        <v>0</v>
      </c>
      <c r="T103" s="154">
        <v>0</v>
      </c>
    </row>
    <row r="104" spans="1:20" x14ac:dyDescent="0.2">
      <c r="A104" s="110" t="s">
        <v>924</v>
      </c>
      <c r="B104" s="154">
        <v>0</v>
      </c>
      <c r="C104" s="154">
        <v>0</v>
      </c>
      <c r="D104" s="154">
        <v>0</v>
      </c>
      <c r="E104" s="154">
        <v>0</v>
      </c>
      <c r="F104" s="154">
        <v>0</v>
      </c>
      <c r="G104" s="154">
        <v>0</v>
      </c>
      <c r="H104" s="154">
        <v>0</v>
      </c>
      <c r="I104" s="154">
        <v>0</v>
      </c>
      <c r="J104" s="154">
        <v>0</v>
      </c>
      <c r="K104" s="154">
        <v>0</v>
      </c>
      <c r="L104" s="154">
        <v>0</v>
      </c>
      <c r="M104" s="154">
        <v>0</v>
      </c>
      <c r="N104" s="154">
        <v>0</v>
      </c>
      <c r="O104" s="154">
        <v>0</v>
      </c>
      <c r="P104" s="154">
        <v>0</v>
      </c>
      <c r="Q104" s="154">
        <v>0</v>
      </c>
      <c r="R104" s="154">
        <v>0</v>
      </c>
      <c r="S104" s="154">
        <v>0</v>
      </c>
      <c r="T104" s="154">
        <v>0</v>
      </c>
    </row>
    <row r="105" spans="1:20" x14ac:dyDescent="0.2">
      <c r="A105" s="110" t="s">
        <v>925</v>
      </c>
      <c r="B105" s="154">
        <v>1</v>
      </c>
      <c r="C105" s="154">
        <v>0.70271294727357159</v>
      </c>
      <c r="D105" s="154">
        <v>3.3471500016331576E-2</v>
      </c>
      <c r="E105" s="154">
        <v>0.11195689780398979</v>
      </c>
      <c r="F105" s="154">
        <v>2.004178306211097E-3</v>
      </c>
      <c r="G105" s="154">
        <v>0</v>
      </c>
      <c r="H105" s="154">
        <v>7.8642775865743281E-2</v>
      </c>
      <c r="I105" s="154">
        <v>9.0565174704833242E-3</v>
      </c>
      <c r="J105" s="154">
        <v>0</v>
      </c>
      <c r="K105" s="154">
        <v>0</v>
      </c>
      <c r="L105" s="154">
        <v>2.545073961928105E-3</v>
      </c>
      <c r="M105" s="154">
        <v>2.7956979919176502E-2</v>
      </c>
      <c r="N105" s="154">
        <v>0</v>
      </c>
      <c r="O105" s="154">
        <v>0</v>
      </c>
      <c r="P105" s="154">
        <v>2.5734512396085783E-2</v>
      </c>
      <c r="Q105" s="154">
        <v>2.446336835954609E-4</v>
      </c>
      <c r="R105" s="154">
        <v>3.1308530338331733E-4</v>
      </c>
      <c r="S105" s="154">
        <v>4.5799783839120473E-3</v>
      </c>
      <c r="T105" s="154">
        <v>7.8091961558804596E-4</v>
      </c>
    </row>
    <row r="106" spans="1:20" x14ac:dyDescent="0.2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</row>
    <row r="107" spans="1:20" x14ac:dyDescent="0.2">
      <c r="A107" s="110" t="s">
        <v>926</v>
      </c>
      <c r="B107" s="154">
        <v>0</v>
      </c>
      <c r="C107" s="154">
        <v>0</v>
      </c>
      <c r="D107" s="154">
        <v>0</v>
      </c>
      <c r="E107" s="154">
        <v>0</v>
      </c>
      <c r="F107" s="154">
        <v>0</v>
      </c>
      <c r="G107" s="154">
        <v>0</v>
      </c>
      <c r="H107" s="154">
        <v>0</v>
      </c>
      <c r="I107" s="154">
        <v>0</v>
      </c>
      <c r="J107" s="154">
        <v>0</v>
      </c>
      <c r="K107" s="154">
        <v>0</v>
      </c>
      <c r="L107" s="154">
        <v>0</v>
      </c>
      <c r="M107" s="154">
        <v>0</v>
      </c>
      <c r="N107" s="154">
        <v>0</v>
      </c>
      <c r="O107" s="154">
        <v>0</v>
      </c>
      <c r="P107" s="154">
        <v>0</v>
      </c>
      <c r="Q107" s="154">
        <v>0</v>
      </c>
      <c r="R107" s="154">
        <v>0</v>
      </c>
      <c r="S107" s="154">
        <v>0</v>
      </c>
      <c r="T107" s="154">
        <v>0</v>
      </c>
    </row>
    <row r="108" spans="1:20" x14ac:dyDescent="0.2">
      <c r="A108" s="110" t="s">
        <v>927</v>
      </c>
      <c r="B108" s="154">
        <v>0</v>
      </c>
      <c r="C108" s="154">
        <v>0</v>
      </c>
      <c r="D108" s="154">
        <v>0</v>
      </c>
      <c r="E108" s="154">
        <v>0</v>
      </c>
      <c r="F108" s="154">
        <v>0</v>
      </c>
      <c r="G108" s="154">
        <v>0</v>
      </c>
      <c r="H108" s="154">
        <v>0</v>
      </c>
      <c r="I108" s="154">
        <v>0</v>
      </c>
      <c r="J108" s="154">
        <v>0</v>
      </c>
      <c r="K108" s="154">
        <v>0</v>
      </c>
      <c r="L108" s="154">
        <v>0</v>
      </c>
      <c r="M108" s="154">
        <v>0</v>
      </c>
      <c r="N108" s="154">
        <v>0</v>
      </c>
      <c r="O108" s="154">
        <v>0</v>
      </c>
      <c r="P108" s="154">
        <v>0</v>
      </c>
      <c r="Q108" s="154">
        <v>0</v>
      </c>
      <c r="R108" s="154">
        <v>0</v>
      </c>
      <c r="S108" s="154">
        <v>0</v>
      </c>
      <c r="T108" s="154">
        <v>0</v>
      </c>
    </row>
    <row r="109" spans="1:20" x14ac:dyDescent="0.2">
      <c r="A109" s="110" t="s">
        <v>928</v>
      </c>
      <c r="B109" s="154">
        <v>0</v>
      </c>
      <c r="C109" s="154">
        <v>0</v>
      </c>
      <c r="D109" s="154">
        <v>0</v>
      </c>
      <c r="E109" s="154">
        <v>0</v>
      </c>
      <c r="F109" s="154">
        <v>0</v>
      </c>
      <c r="G109" s="154">
        <v>0</v>
      </c>
      <c r="H109" s="154">
        <v>0</v>
      </c>
      <c r="I109" s="154">
        <v>0</v>
      </c>
      <c r="J109" s="154">
        <v>0</v>
      </c>
      <c r="K109" s="154">
        <v>0</v>
      </c>
      <c r="L109" s="154">
        <v>0</v>
      </c>
      <c r="M109" s="154">
        <v>0</v>
      </c>
      <c r="N109" s="154">
        <v>0</v>
      </c>
      <c r="O109" s="154">
        <v>0</v>
      </c>
      <c r="P109" s="154">
        <v>0</v>
      </c>
      <c r="Q109" s="154">
        <v>0</v>
      </c>
      <c r="R109" s="154">
        <v>0</v>
      </c>
      <c r="S109" s="154">
        <v>0</v>
      </c>
      <c r="T109" s="154">
        <v>0</v>
      </c>
    </row>
    <row r="110" spans="1:20" x14ac:dyDescent="0.2">
      <c r="A110" s="110" t="s">
        <v>929</v>
      </c>
      <c r="B110" s="154">
        <v>0</v>
      </c>
      <c r="C110" s="154">
        <v>0</v>
      </c>
      <c r="D110" s="154">
        <v>0</v>
      </c>
      <c r="E110" s="154">
        <v>0</v>
      </c>
      <c r="F110" s="154">
        <v>0</v>
      </c>
      <c r="G110" s="154">
        <v>0</v>
      </c>
      <c r="H110" s="154">
        <v>0</v>
      </c>
      <c r="I110" s="154">
        <v>0</v>
      </c>
      <c r="J110" s="154">
        <v>0</v>
      </c>
      <c r="K110" s="154">
        <v>0</v>
      </c>
      <c r="L110" s="154">
        <v>0</v>
      </c>
      <c r="M110" s="154">
        <v>0</v>
      </c>
      <c r="N110" s="154">
        <v>0</v>
      </c>
      <c r="O110" s="154">
        <v>0</v>
      </c>
      <c r="P110" s="154">
        <v>0</v>
      </c>
      <c r="Q110" s="154">
        <v>0</v>
      </c>
      <c r="R110" s="154">
        <v>0</v>
      </c>
      <c r="S110" s="154">
        <v>0</v>
      </c>
      <c r="T110" s="154">
        <v>0</v>
      </c>
    </row>
    <row r="111" spans="1:20" x14ac:dyDescent="0.2">
      <c r="A111" s="110" t="s">
        <v>930</v>
      </c>
      <c r="B111" s="154">
        <v>0</v>
      </c>
      <c r="C111" s="154">
        <v>0</v>
      </c>
      <c r="D111" s="154">
        <v>0</v>
      </c>
      <c r="E111" s="154">
        <v>0</v>
      </c>
      <c r="F111" s="154">
        <v>0</v>
      </c>
      <c r="G111" s="154">
        <v>0</v>
      </c>
      <c r="H111" s="154">
        <v>0</v>
      </c>
      <c r="I111" s="154">
        <v>0</v>
      </c>
      <c r="J111" s="154">
        <v>0</v>
      </c>
      <c r="K111" s="154">
        <v>0</v>
      </c>
      <c r="L111" s="154">
        <v>0</v>
      </c>
      <c r="M111" s="154">
        <v>0</v>
      </c>
      <c r="N111" s="154">
        <v>0</v>
      </c>
      <c r="O111" s="154">
        <v>0</v>
      </c>
      <c r="P111" s="154">
        <v>0</v>
      </c>
      <c r="Q111" s="154">
        <v>0</v>
      </c>
      <c r="R111" s="154">
        <v>0</v>
      </c>
      <c r="S111" s="154">
        <v>0</v>
      </c>
      <c r="T111" s="154">
        <v>0</v>
      </c>
    </row>
    <row r="112" spans="1:20" x14ac:dyDescent="0.2">
      <c r="A112" s="110" t="s">
        <v>931</v>
      </c>
      <c r="B112" s="154">
        <v>0</v>
      </c>
      <c r="C112" s="154">
        <v>0</v>
      </c>
      <c r="D112" s="154">
        <v>0</v>
      </c>
      <c r="E112" s="154">
        <v>0</v>
      </c>
      <c r="F112" s="154">
        <v>0</v>
      </c>
      <c r="G112" s="154">
        <v>0</v>
      </c>
      <c r="H112" s="154">
        <v>0</v>
      </c>
      <c r="I112" s="154">
        <v>0</v>
      </c>
      <c r="J112" s="154">
        <v>0</v>
      </c>
      <c r="K112" s="154">
        <v>0</v>
      </c>
      <c r="L112" s="154">
        <v>0</v>
      </c>
      <c r="M112" s="154">
        <v>0</v>
      </c>
      <c r="N112" s="154">
        <v>0</v>
      </c>
      <c r="O112" s="154">
        <v>0</v>
      </c>
      <c r="P112" s="154">
        <v>0</v>
      </c>
      <c r="Q112" s="154">
        <v>0</v>
      </c>
      <c r="R112" s="154">
        <v>0</v>
      </c>
      <c r="S112" s="154">
        <v>0</v>
      </c>
      <c r="T112" s="154">
        <v>0</v>
      </c>
    </row>
    <row r="113" spans="1:20" x14ac:dyDescent="0.2">
      <c r="A113" s="110" t="s">
        <v>932</v>
      </c>
      <c r="B113" s="154">
        <v>1</v>
      </c>
      <c r="C113" s="154">
        <v>0.63786473542810418</v>
      </c>
      <c r="D113" s="154">
        <v>0.11161312930732391</v>
      </c>
      <c r="E113" s="154">
        <v>3.1346805279757035E-2</v>
      </c>
      <c r="F113" s="154">
        <v>0</v>
      </c>
      <c r="G113" s="154">
        <v>0</v>
      </c>
      <c r="H113" s="154">
        <v>2.7426702488027098E-3</v>
      </c>
      <c r="I113" s="154">
        <v>0</v>
      </c>
      <c r="J113" s="154">
        <v>0</v>
      </c>
      <c r="K113" s="154">
        <v>0</v>
      </c>
      <c r="L113" s="154">
        <v>1.8689405443289334E-5</v>
      </c>
      <c r="M113" s="154">
        <v>0</v>
      </c>
      <c r="N113" s="154">
        <v>0</v>
      </c>
      <c r="O113" s="154">
        <v>0</v>
      </c>
      <c r="P113" s="154">
        <v>7.5224856909239578E-4</v>
      </c>
      <c r="Q113" s="154">
        <v>0</v>
      </c>
      <c r="R113" s="154">
        <v>4.6723513608223341E-5</v>
      </c>
      <c r="S113" s="154">
        <v>0.215358018923023</v>
      </c>
      <c r="T113" s="154">
        <v>2.5697932484522836E-4</v>
      </c>
    </row>
    <row r="114" spans="1:20" x14ac:dyDescent="0.2">
      <c r="A114" s="110" t="s">
        <v>933</v>
      </c>
      <c r="B114" s="154">
        <v>1</v>
      </c>
      <c r="C114" s="154">
        <v>0.63786473542810418</v>
      </c>
      <c r="D114" s="154">
        <v>0.11161312930732391</v>
      </c>
      <c r="E114" s="154">
        <v>3.1346805279757035E-2</v>
      </c>
      <c r="F114" s="154">
        <v>0</v>
      </c>
      <c r="G114" s="154">
        <v>0</v>
      </c>
      <c r="H114" s="154">
        <v>2.7426702488027098E-3</v>
      </c>
      <c r="I114" s="154">
        <v>0</v>
      </c>
      <c r="J114" s="154">
        <v>0</v>
      </c>
      <c r="K114" s="154">
        <v>0</v>
      </c>
      <c r="L114" s="154">
        <v>1.8689405443289334E-5</v>
      </c>
      <c r="M114" s="154">
        <v>0</v>
      </c>
      <c r="N114" s="154">
        <v>0</v>
      </c>
      <c r="O114" s="154">
        <v>0</v>
      </c>
      <c r="P114" s="154">
        <v>7.5224856909239578E-4</v>
      </c>
      <c r="Q114" s="154">
        <v>0</v>
      </c>
      <c r="R114" s="154">
        <v>4.6723513608223341E-5</v>
      </c>
      <c r="S114" s="154">
        <v>0.215358018923023</v>
      </c>
      <c r="T114" s="154">
        <v>2.5697932484522836E-4</v>
      </c>
    </row>
    <row r="115" spans="1:20" x14ac:dyDescent="0.2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</row>
    <row r="116" spans="1:20" x14ac:dyDescent="0.2">
      <c r="A116" s="110" t="s">
        <v>934</v>
      </c>
      <c r="B116" s="154">
        <v>0</v>
      </c>
      <c r="C116" s="154">
        <v>0</v>
      </c>
      <c r="D116" s="154">
        <v>0</v>
      </c>
      <c r="E116" s="154">
        <v>0</v>
      </c>
      <c r="F116" s="154">
        <v>0</v>
      </c>
      <c r="G116" s="154">
        <v>0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0</v>
      </c>
      <c r="S116" s="154">
        <v>0</v>
      </c>
      <c r="T116" s="154">
        <v>0</v>
      </c>
    </row>
    <row r="117" spans="1:20" x14ac:dyDescent="0.2">
      <c r="A117" s="110" t="s">
        <v>935</v>
      </c>
      <c r="B117" s="154">
        <v>0</v>
      </c>
      <c r="C117" s="154">
        <v>0</v>
      </c>
      <c r="D117" s="154">
        <v>0</v>
      </c>
      <c r="E117" s="154">
        <v>0</v>
      </c>
      <c r="F117" s="154">
        <v>0</v>
      </c>
      <c r="G117" s="154">
        <v>0</v>
      </c>
      <c r="H117" s="154">
        <v>0</v>
      </c>
      <c r="I117" s="154">
        <v>0</v>
      </c>
      <c r="J117" s="154">
        <v>0</v>
      </c>
      <c r="K117" s="154">
        <v>0</v>
      </c>
      <c r="L117" s="154">
        <v>0</v>
      </c>
      <c r="M117" s="154">
        <v>0</v>
      </c>
      <c r="N117" s="154">
        <v>0</v>
      </c>
      <c r="O117" s="154">
        <v>0</v>
      </c>
      <c r="P117" s="154">
        <v>0</v>
      </c>
      <c r="Q117" s="154">
        <v>0</v>
      </c>
      <c r="R117" s="154">
        <v>0</v>
      </c>
      <c r="S117" s="154">
        <v>0</v>
      </c>
      <c r="T117" s="154">
        <v>0</v>
      </c>
    </row>
    <row r="118" spans="1:20" x14ac:dyDescent="0.2">
      <c r="A118" s="110" t="s">
        <v>936</v>
      </c>
      <c r="B118" s="154">
        <v>0</v>
      </c>
      <c r="C118" s="154">
        <v>0</v>
      </c>
      <c r="D118" s="154">
        <v>0</v>
      </c>
      <c r="E118" s="154">
        <v>0</v>
      </c>
      <c r="F118" s="154">
        <v>0</v>
      </c>
      <c r="G118" s="154">
        <v>0</v>
      </c>
      <c r="H118" s="154">
        <v>0</v>
      </c>
      <c r="I118" s="154">
        <v>0</v>
      </c>
      <c r="J118" s="154">
        <v>0</v>
      </c>
      <c r="K118" s="154">
        <v>0</v>
      </c>
      <c r="L118" s="154">
        <v>0</v>
      </c>
      <c r="M118" s="154">
        <v>0</v>
      </c>
      <c r="N118" s="154">
        <v>0</v>
      </c>
      <c r="O118" s="154">
        <v>0</v>
      </c>
      <c r="P118" s="154">
        <v>0</v>
      </c>
      <c r="Q118" s="154">
        <v>0</v>
      </c>
      <c r="R118" s="154">
        <v>0</v>
      </c>
      <c r="S118" s="154">
        <v>0</v>
      </c>
      <c r="T118" s="154">
        <v>0</v>
      </c>
    </row>
    <row r="119" spans="1:20" x14ac:dyDescent="0.2">
      <c r="A119" s="110" t="s">
        <v>937</v>
      </c>
      <c r="B119" s="154">
        <v>0</v>
      </c>
      <c r="C119" s="154">
        <v>0</v>
      </c>
      <c r="D119" s="154">
        <v>0</v>
      </c>
      <c r="E119" s="154">
        <v>0</v>
      </c>
      <c r="F119" s="154">
        <v>0</v>
      </c>
      <c r="G119" s="154">
        <v>0</v>
      </c>
      <c r="H119" s="154">
        <v>0</v>
      </c>
      <c r="I119" s="154">
        <v>0</v>
      </c>
      <c r="J119" s="154">
        <v>0</v>
      </c>
      <c r="K119" s="154">
        <v>0</v>
      </c>
      <c r="L119" s="154">
        <v>0</v>
      </c>
      <c r="M119" s="154">
        <v>0</v>
      </c>
      <c r="N119" s="154">
        <v>0</v>
      </c>
      <c r="O119" s="154">
        <v>0</v>
      </c>
      <c r="P119" s="154">
        <v>0</v>
      </c>
      <c r="Q119" s="154">
        <v>0</v>
      </c>
      <c r="R119" s="154">
        <v>0</v>
      </c>
      <c r="S119" s="154">
        <v>0</v>
      </c>
      <c r="T119" s="154">
        <v>0</v>
      </c>
    </row>
    <row r="120" spans="1:20" x14ac:dyDescent="0.2">
      <c r="A120" s="110" t="s">
        <v>938</v>
      </c>
      <c r="B120" s="154">
        <v>0</v>
      </c>
      <c r="C120" s="154">
        <v>0</v>
      </c>
      <c r="D120" s="154">
        <v>0</v>
      </c>
      <c r="E120" s="154">
        <v>0</v>
      </c>
      <c r="F120" s="154">
        <v>0</v>
      </c>
      <c r="G120" s="154">
        <v>0</v>
      </c>
      <c r="H120" s="154">
        <v>0</v>
      </c>
      <c r="I120" s="154">
        <v>0</v>
      </c>
      <c r="J120" s="154">
        <v>0</v>
      </c>
      <c r="K120" s="154">
        <v>0</v>
      </c>
      <c r="L120" s="154">
        <v>0</v>
      </c>
      <c r="M120" s="154">
        <v>0</v>
      </c>
      <c r="N120" s="154">
        <v>0</v>
      </c>
      <c r="O120" s="154">
        <v>0</v>
      </c>
      <c r="P120" s="154">
        <v>0</v>
      </c>
      <c r="Q120" s="154">
        <v>0</v>
      </c>
      <c r="R120" s="154">
        <v>0</v>
      </c>
      <c r="S120" s="154">
        <v>0</v>
      </c>
      <c r="T120" s="154">
        <v>0</v>
      </c>
    </row>
    <row r="121" spans="1:20" x14ac:dyDescent="0.2">
      <c r="A121" s="110" t="s">
        <v>939</v>
      </c>
      <c r="B121" s="154">
        <v>0</v>
      </c>
      <c r="C121" s="154">
        <v>0</v>
      </c>
      <c r="D121" s="154">
        <v>0</v>
      </c>
      <c r="E121" s="154">
        <v>0</v>
      </c>
      <c r="F121" s="154">
        <v>0</v>
      </c>
      <c r="G121" s="154">
        <v>0</v>
      </c>
      <c r="H121" s="154">
        <v>0</v>
      </c>
      <c r="I121" s="154">
        <v>0</v>
      </c>
      <c r="J121" s="154">
        <v>0</v>
      </c>
      <c r="K121" s="154">
        <v>0</v>
      </c>
      <c r="L121" s="154">
        <v>0</v>
      </c>
      <c r="M121" s="154">
        <v>0</v>
      </c>
      <c r="N121" s="154">
        <v>0</v>
      </c>
      <c r="O121" s="154">
        <v>0</v>
      </c>
      <c r="P121" s="154">
        <v>0</v>
      </c>
      <c r="Q121" s="154">
        <v>0</v>
      </c>
      <c r="R121" s="154">
        <v>0</v>
      </c>
      <c r="S121" s="154">
        <v>0</v>
      </c>
      <c r="T121" s="154">
        <v>0</v>
      </c>
    </row>
    <row r="122" spans="1:20" x14ac:dyDescent="0.2">
      <c r="A122" s="110" t="s">
        <v>940</v>
      </c>
      <c r="B122" s="154">
        <v>1</v>
      </c>
      <c r="C122" s="154">
        <v>0</v>
      </c>
      <c r="D122" s="154">
        <v>0</v>
      </c>
      <c r="E122" s="154">
        <v>0</v>
      </c>
      <c r="F122" s="154">
        <v>0</v>
      </c>
      <c r="G122" s="154">
        <v>0</v>
      </c>
      <c r="H122" s="154">
        <v>0</v>
      </c>
      <c r="I122" s="154">
        <v>0</v>
      </c>
      <c r="J122" s="154">
        <v>0</v>
      </c>
      <c r="K122" s="154">
        <v>0</v>
      </c>
      <c r="L122" s="154">
        <v>0</v>
      </c>
      <c r="M122" s="154">
        <v>0</v>
      </c>
      <c r="N122" s="154">
        <v>0</v>
      </c>
      <c r="O122" s="154">
        <v>0</v>
      </c>
      <c r="P122" s="154">
        <v>0</v>
      </c>
      <c r="Q122" s="154">
        <v>0</v>
      </c>
      <c r="R122" s="154">
        <v>0</v>
      </c>
      <c r="S122" s="154">
        <v>0</v>
      </c>
      <c r="T122" s="154">
        <v>1</v>
      </c>
    </row>
    <row r="123" spans="1:20" x14ac:dyDescent="0.2">
      <c r="A123" s="110" t="s">
        <v>941</v>
      </c>
      <c r="B123" s="154">
        <v>1</v>
      </c>
      <c r="C123" s="154">
        <v>0</v>
      </c>
      <c r="D123" s="154">
        <v>0</v>
      </c>
      <c r="E123" s="154">
        <v>0</v>
      </c>
      <c r="F123" s="154">
        <v>0</v>
      </c>
      <c r="G123" s="154">
        <v>0</v>
      </c>
      <c r="H123" s="154">
        <v>0</v>
      </c>
      <c r="I123" s="154">
        <v>0</v>
      </c>
      <c r="J123" s="154">
        <v>0</v>
      </c>
      <c r="K123" s="154">
        <v>0</v>
      </c>
      <c r="L123" s="154">
        <v>0</v>
      </c>
      <c r="M123" s="154">
        <v>0</v>
      </c>
      <c r="N123" s="154">
        <v>0</v>
      </c>
      <c r="O123" s="154">
        <v>0</v>
      </c>
      <c r="P123" s="154">
        <v>0</v>
      </c>
      <c r="Q123" s="154">
        <v>0</v>
      </c>
      <c r="R123" s="154">
        <v>0</v>
      </c>
      <c r="S123" s="154">
        <v>0</v>
      </c>
      <c r="T123" s="154">
        <v>1</v>
      </c>
    </row>
    <row r="124" spans="1:20" x14ac:dyDescent="0.2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</row>
    <row r="125" spans="1:20" x14ac:dyDescent="0.2">
      <c r="A125" s="110" t="s">
        <v>942</v>
      </c>
      <c r="B125" s="154">
        <v>0</v>
      </c>
      <c r="C125" s="154">
        <v>0</v>
      </c>
      <c r="D125" s="154">
        <v>0</v>
      </c>
      <c r="E125" s="154">
        <v>0</v>
      </c>
      <c r="F125" s="154">
        <v>0</v>
      </c>
      <c r="G125" s="154">
        <v>0</v>
      </c>
      <c r="H125" s="154">
        <v>0</v>
      </c>
      <c r="I125" s="154">
        <v>0</v>
      </c>
      <c r="J125" s="154">
        <v>0</v>
      </c>
      <c r="K125" s="154">
        <v>0</v>
      </c>
      <c r="L125" s="154">
        <v>0</v>
      </c>
      <c r="M125" s="154">
        <v>0</v>
      </c>
      <c r="N125" s="154">
        <v>0</v>
      </c>
      <c r="O125" s="154">
        <v>0</v>
      </c>
      <c r="P125" s="154">
        <v>0</v>
      </c>
      <c r="Q125" s="154">
        <v>0</v>
      </c>
      <c r="R125" s="154">
        <v>0</v>
      </c>
      <c r="S125" s="154">
        <v>0</v>
      </c>
      <c r="T125" s="154">
        <v>0</v>
      </c>
    </row>
    <row r="126" spans="1:20" x14ac:dyDescent="0.2">
      <c r="A126" s="110" t="s">
        <v>943</v>
      </c>
      <c r="B126" s="154">
        <v>0</v>
      </c>
      <c r="C126" s="154">
        <v>0</v>
      </c>
      <c r="D126" s="154">
        <v>0</v>
      </c>
      <c r="E126" s="154">
        <v>0</v>
      </c>
      <c r="F126" s="154">
        <v>0</v>
      </c>
      <c r="G126" s="154">
        <v>0</v>
      </c>
      <c r="H126" s="154">
        <v>0</v>
      </c>
      <c r="I126" s="154">
        <v>0</v>
      </c>
      <c r="J126" s="154">
        <v>0</v>
      </c>
      <c r="K126" s="154">
        <v>0</v>
      </c>
      <c r="L126" s="154">
        <v>0</v>
      </c>
      <c r="M126" s="154">
        <v>0</v>
      </c>
      <c r="N126" s="154">
        <v>0</v>
      </c>
      <c r="O126" s="154">
        <v>0</v>
      </c>
      <c r="P126" s="154">
        <v>0</v>
      </c>
      <c r="Q126" s="154">
        <v>0</v>
      </c>
      <c r="R126" s="154">
        <v>0</v>
      </c>
      <c r="S126" s="154">
        <v>0</v>
      </c>
      <c r="T126" s="154">
        <v>0</v>
      </c>
    </row>
    <row r="127" spans="1:20" x14ac:dyDescent="0.2">
      <c r="A127" s="110" t="s">
        <v>944</v>
      </c>
      <c r="B127" s="154">
        <v>0</v>
      </c>
      <c r="C127" s="154">
        <v>0</v>
      </c>
      <c r="D127" s="154">
        <v>0</v>
      </c>
      <c r="E127" s="154">
        <v>0</v>
      </c>
      <c r="F127" s="154">
        <v>0</v>
      </c>
      <c r="G127" s="154">
        <v>0</v>
      </c>
      <c r="H127" s="154">
        <v>0</v>
      </c>
      <c r="I127" s="154">
        <v>0</v>
      </c>
      <c r="J127" s="154">
        <v>0</v>
      </c>
      <c r="K127" s="154">
        <v>0</v>
      </c>
      <c r="L127" s="154">
        <v>0</v>
      </c>
      <c r="M127" s="154">
        <v>0</v>
      </c>
      <c r="N127" s="154">
        <v>0</v>
      </c>
      <c r="O127" s="154">
        <v>0</v>
      </c>
      <c r="P127" s="154">
        <v>0</v>
      </c>
      <c r="Q127" s="154">
        <v>0</v>
      </c>
      <c r="R127" s="154">
        <v>0</v>
      </c>
      <c r="S127" s="154">
        <v>0</v>
      </c>
      <c r="T127" s="154">
        <v>0</v>
      </c>
    </row>
    <row r="128" spans="1:20" x14ac:dyDescent="0.2">
      <c r="A128" s="110" t="s">
        <v>945</v>
      </c>
      <c r="B128" s="154">
        <v>0.20176000000000005</v>
      </c>
      <c r="C128" s="154">
        <v>0.13484481317040251</v>
      </c>
      <c r="D128" s="154">
        <v>6.3562324754870168E-3</v>
      </c>
      <c r="E128" s="154">
        <v>2.3079870221846144E-2</v>
      </c>
      <c r="F128" s="154">
        <v>7.1328808442609087E-4</v>
      </c>
      <c r="G128" s="154">
        <v>0</v>
      </c>
      <c r="H128" s="154">
        <v>1.7305868649996919E-2</v>
      </c>
      <c r="I128" s="154">
        <v>3.2232192006433507E-3</v>
      </c>
      <c r="J128" s="154">
        <v>0</v>
      </c>
      <c r="K128" s="154">
        <v>0</v>
      </c>
      <c r="L128" s="154">
        <v>6.1694355257623564E-4</v>
      </c>
      <c r="M128" s="154">
        <v>9.9499034547416675E-3</v>
      </c>
      <c r="N128" s="154">
        <v>0</v>
      </c>
      <c r="O128" s="154">
        <v>0</v>
      </c>
      <c r="P128" s="154">
        <v>5.2185146998115677E-3</v>
      </c>
      <c r="Q128" s="154">
        <v>8.7065253134980053E-5</v>
      </c>
      <c r="R128" s="154">
        <v>7.0537443502569148E-5</v>
      </c>
      <c r="S128" s="154">
        <v>2.4165148170284884E-4</v>
      </c>
      <c r="T128" s="154">
        <v>5.2092311728094396E-5</v>
      </c>
    </row>
    <row r="129" spans="1:20" x14ac:dyDescent="0.2">
      <c r="A129" s="110" t="s">
        <v>946</v>
      </c>
      <c r="B129" s="154">
        <v>0.79823999999999995</v>
      </c>
      <c r="C129" s="154">
        <v>0.59684520672821517</v>
      </c>
      <c r="D129" s="154">
        <v>2.8774097636527007E-2</v>
      </c>
      <c r="E129" s="154">
        <v>8.6823443812845749E-2</v>
      </c>
      <c r="F129" s="154">
        <v>0</v>
      </c>
      <c r="G129" s="154">
        <v>0</v>
      </c>
      <c r="H129" s="154">
        <v>5.5324236335055815E-2</v>
      </c>
      <c r="I129" s="154">
        <v>0</v>
      </c>
      <c r="J129" s="154">
        <v>0</v>
      </c>
      <c r="K129" s="154">
        <v>0</v>
      </c>
      <c r="L129" s="154">
        <v>1.4958512876428324E-3</v>
      </c>
      <c r="M129" s="154">
        <v>0</v>
      </c>
      <c r="N129" s="154">
        <v>0</v>
      </c>
      <c r="O129" s="154">
        <v>0</v>
      </c>
      <c r="P129" s="154">
        <v>2.0406017765328698E-2</v>
      </c>
      <c r="Q129" s="154">
        <v>0</v>
      </c>
      <c r="R129" s="154">
        <v>2.1175390278791454E-4</v>
      </c>
      <c r="S129" s="154">
        <v>7.1898594377373453E-3</v>
      </c>
      <c r="T129" s="154">
        <v>1.169533093859405E-3</v>
      </c>
    </row>
    <row r="130" spans="1:20" x14ac:dyDescent="0.2">
      <c r="A130" s="110" t="s">
        <v>947</v>
      </c>
      <c r="B130" s="154">
        <v>0</v>
      </c>
      <c r="C130" s="154">
        <v>0</v>
      </c>
      <c r="D130" s="154">
        <v>0</v>
      </c>
      <c r="E130" s="154">
        <v>0</v>
      </c>
      <c r="F130" s="154">
        <v>0</v>
      </c>
      <c r="G130" s="154">
        <v>0</v>
      </c>
      <c r="H130" s="154">
        <v>0</v>
      </c>
      <c r="I130" s="154">
        <v>0</v>
      </c>
      <c r="J130" s="154">
        <v>0</v>
      </c>
      <c r="K130" s="154">
        <v>0</v>
      </c>
      <c r="L130" s="154">
        <v>0</v>
      </c>
      <c r="M130" s="154">
        <v>0</v>
      </c>
      <c r="N130" s="154">
        <v>0</v>
      </c>
      <c r="O130" s="154">
        <v>0</v>
      </c>
      <c r="P130" s="154">
        <v>0</v>
      </c>
      <c r="Q130" s="154">
        <v>0</v>
      </c>
      <c r="R130" s="154">
        <v>0</v>
      </c>
      <c r="S130" s="154">
        <v>0</v>
      </c>
      <c r="T130" s="154">
        <v>0</v>
      </c>
    </row>
    <row r="131" spans="1:20" x14ac:dyDescent="0.2">
      <c r="A131" s="110" t="s">
        <v>948</v>
      </c>
      <c r="B131" s="154">
        <v>0</v>
      </c>
      <c r="C131" s="154">
        <v>0</v>
      </c>
      <c r="D131" s="154">
        <v>0</v>
      </c>
      <c r="E131" s="154">
        <v>0</v>
      </c>
      <c r="F131" s="154">
        <v>0</v>
      </c>
      <c r="G131" s="154">
        <v>0</v>
      </c>
      <c r="H131" s="154">
        <v>0</v>
      </c>
      <c r="I131" s="154">
        <v>0</v>
      </c>
      <c r="J131" s="154">
        <v>0</v>
      </c>
      <c r="K131" s="154">
        <v>0</v>
      </c>
      <c r="L131" s="154">
        <v>0</v>
      </c>
      <c r="M131" s="154">
        <v>0</v>
      </c>
      <c r="N131" s="154">
        <v>0</v>
      </c>
      <c r="O131" s="154">
        <v>0</v>
      </c>
      <c r="P131" s="154">
        <v>0</v>
      </c>
      <c r="Q131" s="154">
        <v>0</v>
      </c>
      <c r="R131" s="154">
        <v>0</v>
      </c>
      <c r="S131" s="154">
        <v>0</v>
      </c>
      <c r="T131" s="154">
        <v>0</v>
      </c>
    </row>
    <row r="132" spans="1:20" x14ac:dyDescent="0.2">
      <c r="A132" s="110" t="s">
        <v>949</v>
      </c>
      <c r="B132" s="154">
        <v>0.99999999999999989</v>
      </c>
      <c r="C132" s="154">
        <v>0.73169001989861771</v>
      </c>
      <c r="D132" s="154">
        <v>3.5130330112014024E-2</v>
      </c>
      <c r="E132" s="154">
        <v>0.10990331403469189</v>
      </c>
      <c r="F132" s="154">
        <v>7.1328808442609087E-4</v>
      </c>
      <c r="G132" s="154">
        <v>0</v>
      </c>
      <c r="H132" s="154">
        <v>7.2630104985052735E-2</v>
      </c>
      <c r="I132" s="154">
        <v>3.2232192006433507E-3</v>
      </c>
      <c r="J132" s="154">
        <v>0</v>
      </c>
      <c r="K132" s="154">
        <v>0</v>
      </c>
      <c r="L132" s="154">
        <v>2.1127948402190682E-3</v>
      </c>
      <c r="M132" s="154">
        <v>9.9499034547416675E-3</v>
      </c>
      <c r="N132" s="154">
        <v>0</v>
      </c>
      <c r="O132" s="154">
        <v>0</v>
      </c>
      <c r="P132" s="154">
        <v>2.5624532465140265E-2</v>
      </c>
      <c r="Q132" s="154">
        <v>8.7065253134980053E-5</v>
      </c>
      <c r="R132" s="154">
        <v>2.822913462904837E-4</v>
      </c>
      <c r="S132" s="154">
        <v>7.4315109194401938E-3</v>
      </c>
      <c r="T132" s="154">
        <v>1.2216254055874994E-3</v>
      </c>
    </row>
    <row r="133" spans="1:20" x14ac:dyDescent="0.2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</row>
    <row r="134" spans="1:20" x14ac:dyDescent="0.2">
      <c r="A134" s="110" t="s">
        <v>950</v>
      </c>
      <c r="B134" s="154">
        <v>0</v>
      </c>
      <c r="C134" s="154">
        <v>0</v>
      </c>
      <c r="D134" s="154">
        <v>0</v>
      </c>
      <c r="E134" s="154">
        <v>0</v>
      </c>
      <c r="F134" s="154">
        <v>0</v>
      </c>
      <c r="G134" s="154">
        <v>0</v>
      </c>
      <c r="H134" s="154">
        <v>0</v>
      </c>
      <c r="I134" s="154">
        <v>0</v>
      </c>
      <c r="J134" s="154">
        <v>0</v>
      </c>
      <c r="K134" s="154">
        <v>0</v>
      </c>
      <c r="L134" s="154">
        <v>0</v>
      </c>
      <c r="M134" s="154">
        <v>0</v>
      </c>
      <c r="N134" s="154">
        <v>0</v>
      </c>
      <c r="O134" s="154">
        <v>0</v>
      </c>
      <c r="P134" s="154">
        <v>0</v>
      </c>
      <c r="Q134" s="154">
        <v>0</v>
      </c>
      <c r="R134" s="154">
        <v>0</v>
      </c>
      <c r="S134" s="154">
        <v>0</v>
      </c>
      <c r="T134" s="154">
        <v>0</v>
      </c>
    </row>
    <row r="135" spans="1:20" x14ac:dyDescent="0.2">
      <c r="A135" s="110" t="s">
        <v>951</v>
      </c>
      <c r="B135" s="154">
        <v>0</v>
      </c>
      <c r="C135" s="154">
        <v>0</v>
      </c>
      <c r="D135" s="154">
        <v>0</v>
      </c>
      <c r="E135" s="154">
        <v>0</v>
      </c>
      <c r="F135" s="154">
        <v>0</v>
      </c>
      <c r="G135" s="154">
        <v>0</v>
      </c>
      <c r="H135" s="154">
        <v>0</v>
      </c>
      <c r="I135" s="154">
        <v>0</v>
      </c>
      <c r="J135" s="154">
        <v>0</v>
      </c>
      <c r="K135" s="154">
        <v>0</v>
      </c>
      <c r="L135" s="154">
        <v>0</v>
      </c>
      <c r="M135" s="154">
        <v>0</v>
      </c>
      <c r="N135" s="154">
        <v>0</v>
      </c>
      <c r="O135" s="154">
        <v>0</v>
      </c>
      <c r="P135" s="154">
        <v>0</v>
      </c>
      <c r="Q135" s="154">
        <v>0</v>
      </c>
      <c r="R135" s="154">
        <v>0</v>
      </c>
      <c r="S135" s="154">
        <v>0</v>
      </c>
      <c r="T135" s="154">
        <v>0</v>
      </c>
    </row>
    <row r="136" spans="1:20" x14ac:dyDescent="0.2">
      <c r="A136" s="110" t="s">
        <v>952</v>
      </c>
      <c r="B136" s="154">
        <v>0</v>
      </c>
      <c r="C136" s="154">
        <v>0</v>
      </c>
      <c r="D136" s="154">
        <v>0</v>
      </c>
      <c r="E136" s="154">
        <v>0</v>
      </c>
      <c r="F136" s="154">
        <v>0</v>
      </c>
      <c r="G136" s="154">
        <v>0</v>
      </c>
      <c r="H136" s="154">
        <v>0</v>
      </c>
      <c r="I136" s="154">
        <v>0</v>
      </c>
      <c r="J136" s="154">
        <v>0</v>
      </c>
      <c r="K136" s="154">
        <v>0</v>
      </c>
      <c r="L136" s="154">
        <v>0</v>
      </c>
      <c r="M136" s="154">
        <v>0</v>
      </c>
      <c r="N136" s="154">
        <v>0</v>
      </c>
      <c r="O136" s="154">
        <v>0</v>
      </c>
      <c r="P136" s="154">
        <v>0</v>
      </c>
      <c r="Q136" s="154">
        <v>0</v>
      </c>
      <c r="R136" s="154">
        <v>0</v>
      </c>
      <c r="S136" s="154">
        <v>0</v>
      </c>
      <c r="T136" s="154">
        <v>0</v>
      </c>
    </row>
    <row r="137" spans="1:20" x14ac:dyDescent="0.2">
      <c r="A137" s="110" t="s">
        <v>953</v>
      </c>
      <c r="B137" s="154">
        <v>0.80949999999999989</v>
      </c>
      <c r="C137" s="154">
        <v>0.54102337560190739</v>
      </c>
      <c r="D137" s="154">
        <v>2.5502429564367268E-2</v>
      </c>
      <c r="E137" s="154">
        <v>9.2600886918043496E-2</v>
      </c>
      <c r="F137" s="154">
        <v>2.8618492483293051E-3</v>
      </c>
      <c r="G137" s="154">
        <v>0</v>
      </c>
      <c r="H137" s="154">
        <v>6.9434479937413293E-2</v>
      </c>
      <c r="I137" s="154">
        <v>1.2932176560868322E-2</v>
      </c>
      <c r="J137" s="154">
        <v>0</v>
      </c>
      <c r="K137" s="154">
        <v>0</v>
      </c>
      <c r="L137" s="154">
        <v>2.4752964205514609E-3</v>
      </c>
      <c r="M137" s="154">
        <v>3.9920930048638878E-2</v>
      </c>
      <c r="N137" s="154">
        <v>0</v>
      </c>
      <c r="O137" s="154">
        <v>0</v>
      </c>
      <c r="P137" s="154">
        <v>2.0937686605360151E-2</v>
      </c>
      <c r="Q137" s="154">
        <v>3.493225734177555E-4</v>
      </c>
      <c r="R137" s="154">
        <v>2.8300981619414019E-4</v>
      </c>
      <c r="S137" s="154">
        <v>9.6955231184801805E-4</v>
      </c>
      <c r="T137" s="154">
        <v>2.090043930605294E-4</v>
      </c>
    </row>
    <row r="138" spans="1:20" x14ac:dyDescent="0.2">
      <c r="A138" s="110" t="s">
        <v>954</v>
      </c>
      <c r="B138" s="154">
        <v>0.19049999999999995</v>
      </c>
      <c r="C138" s="154">
        <v>0.1424371265305234</v>
      </c>
      <c r="D138" s="154">
        <v>6.8669392660833774E-3</v>
      </c>
      <c r="E138" s="154">
        <v>2.0720417476381935E-2</v>
      </c>
      <c r="F138" s="154">
        <v>0</v>
      </c>
      <c r="G138" s="154">
        <v>0</v>
      </c>
      <c r="H138" s="154">
        <v>1.3203130664747612E-2</v>
      </c>
      <c r="I138" s="154">
        <v>0</v>
      </c>
      <c r="J138" s="154">
        <v>0</v>
      </c>
      <c r="K138" s="154">
        <v>0</v>
      </c>
      <c r="L138" s="154">
        <v>3.5698495477044448E-4</v>
      </c>
      <c r="M138" s="154">
        <v>0</v>
      </c>
      <c r="N138" s="154">
        <v>0</v>
      </c>
      <c r="O138" s="154">
        <v>0</v>
      </c>
      <c r="P138" s="154">
        <v>4.869896753225994E-3</v>
      </c>
      <c r="Q138" s="154">
        <v>0</v>
      </c>
      <c r="R138" s="154">
        <v>5.0535075266959464E-5</v>
      </c>
      <c r="S138" s="154">
        <v>1.7158601709873777E-3</v>
      </c>
      <c r="T138" s="154">
        <v>2.7910910801289923E-4</v>
      </c>
    </row>
    <row r="139" spans="1:20" x14ac:dyDescent="0.2">
      <c r="A139" s="110" t="s">
        <v>955</v>
      </c>
      <c r="B139" s="154">
        <v>0</v>
      </c>
      <c r="C139" s="154">
        <v>0</v>
      </c>
      <c r="D139" s="154">
        <v>0</v>
      </c>
      <c r="E139" s="154">
        <v>0</v>
      </c>
      <c r="F139" s="154">
        <v>0</v>
      </c>
      <c r="G139" s="154">
        <v>0</v>
      </c>
      <c r="H139" s="154">
        <v>0</v>
      </c>
      <c r="I139" s="154">
        <v>0</v>
      </c>
      <c r="J139" s="154">
        <v>0</v>
      </c>
      <c r="K139" s="154">
        <v>0</v>
      </c>
      <c r="L139" s="154">
        <v>0</v>
      </c>
      <c r="M139" s="154">
        <v>0</v>
      </c>
      <c r="N139" s="154">
        <v>0</v>
      </c>
      <c r="O139" s="154">
        <v>0</v>
      </c>
      <c r="P139" s="154">
        <v>0</v>
      </c>
      <c r="Q139" s="154">
        <v>0</v>
      </c>
      <c r="R139" s="154">
        <v>0</v>
      </c>
      <c r="S139" s="154">
        <v>0</v>
      </c>
      <c r="T139" s="154">
        <v>0</v>
      </c>
    </row>
    <row r="140" spans="1:20" x14ac:dyDescent="0.2">
      <c r="A140" s="110" t="s">
        <v>956</v>
      </c>
      <c r="B140" s="154">
        <v>0</v>
      </c>
      <c r="C140" s="154">
        <v>0</v>
      </c>
      <c r="D140" s="154">
        <v>0</v>
      </c>
      <c r="E140" s="154">
        <v>0</v>
      </c>
      <c r="F140" s="154">
        <v>0</v>
      </c>
      <c r="G140" s="154">
        <v>0</v>
      </c>
      <c r="H140" s="154">
        <v>0</v>
      </c>
      <c r="I140" s="154">
        <v>0</v>
      </c>
      <c r="J140" s="154">
        <v>0</v>
      </c>
      <c r="K140" s="154">
        <v>0</v>
      </c>
      <c r="L140" s="154">
        <v>0</v>
      </c>
      <c r="M140" s="154">
        <v>0</v>
      </c>
      <c r="N140" s="154">
        <v>0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</row>
    <row r="141" spans="1:20" x14ac:dyDescent="0.2">
      <c r="A141" s="110" t="s">
        <v>957</v>
      </c>
      <c r="B141" s="154">
        <v>1</v>
      </c>
      <c r="C141" s="154">
        <v>0.68346050213243081</v>
      </c>
      <c r="D141" s="154">
        <v>3.2369368830450648E-2</v>
      </c>
      <c r="E141" s="154">
        <v>0.11332130439442543</v>
      </c>
      <c r="F141" s="154">
        <v>2.8618492483293051E-3</v>
      </c>
      <c r="G141" s="154">
        <v>0</v>
      </c>
      <c r="H141" s="154">
        <v>8.2637610602160905E-2</v>
      </c>
      <c r="I141" s="154">
        <v>1.2932176560868322E-2</v>
      </c>
      <c r="J141" s="154">
        <v>0</v>
      </c>
      <c r="K141" s="154">
        <v>0</v>
      </c>
      <c r="L141" s="154">
        <v>2.8322813753219054E-3</v>
      </c>
      <c r="M141" s="154">
        <v>3.9920930048638878E-2</v>
      </c>
      <c r="N141" s="154">
        <v>0</v>
      </c>
      <c r="O141" s="154">
        <v>0</v>
      </c>
      <c r="P141" s="154">
        <v>2.5807583358586145E-2</v>
      </c>
      <c r="Q141" s="154">
        <v>3.493225734177555E-4</v>
      </c>
      <c r="R141" s="154">
        <v>3.3354489146109967E-4</v>
      </c>
      <c r="S141" s="154">
        <v>2.6854124828353957E-3</v>
      </c>
      <c r="T141" s="154">
        <v>4.8811350107342861E-4</v>
      </c>
    </row>
    <row r="142" spans="1:20" x14ac:dyDescent="0.2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</row>
    <row r="143" spans="1:20" x14ac:dyDescent="0.2">
      <c r="A143" s="110" t="s">
        <v>958</v>
      </c>
      <c r="B143" s="154">
        <v>0</v>
      </c>
      <c r="C143" s="154">
        <v>0</v>
      </c>
      <c r="D143" s="154">
        <v>0</v>
      </c>
      <c r="E143" s="154">
        <v>0</v>
      </c>
      <c r="F143" s="154">
        <v>0</v>
      </c>
      <c r="G143" s="154">
        <v>0</v>
      </c>
      <c r="H143" s="154">
        <v>0</v>
      </c>
      <c r="I143" s="154">
        <v>0</v>
      </c>
      <c r="J143" s="154">
        <v>0</v>
      </c>
      <c r="K143" s="154">
        <v>0</v>
      </c>
      <c r="L143" s="154">
        <v>0</v>
      </c>
      <c r="M143" s="154">
        <v>0</v>
      </c>
      <c r="N143" s="154">
        <v>0</v>
      </c>
      <c r="O143" s="154">
        <v>0</v>
      </c>
      <c r="P143" s="154">
        <v>0</v>
      </c>
      <c r="Q143" s="154">
        <v>0</v>
      </c>
      <c r="R143" s="154">
        <v>0</v>
      </c>
      <c r="S143" s="154">
        <v>0</v>
      </c>
      <c r="T143" s="154">
        <v>0</v>
      </c>
    </row>
    <row r="144" spans="1:20" x14ac:dyDescent="0.2">
      <c r="A144" s="110" t="s">
        <v>959</v>
      </c>
      <c r="B144" s="154">
        <v>0</v>
      </c>
      <c r="C144" s="154">
        <v>0</v>
      </c>
      <c r="D144" s="154">
        <v>0</v>
      </c>
      <c r="E144" s="154">
        <v>0</v>
      </c>
      <c r="F144" s="154">
        <v>0</v>
      </c>
      <c r="G144" s="154">
        <v>0</v>
      </c>
      <c r="H144" s="154">
        <v>0</v>
      </c>
      <c r="I144" s="154">
        <v>0</v>
      </c>
      <c r="J144" s="154">
        <v>0</v>
      </c>
      <c r="K144" s="154">
        <v>0</v>
      </c>
      <c r="L144" s="154">
        <v>0</v>
      </c>
      <c r="M144" s="154">
        <v>0</v>
      </c>
      <c r="N144" s="154">
        <v>0</v>
      </c>
      <c r="O144" s="154">
        <v>0</v>
      </c>
      <c r="P144" s="154">
        <v>0</v>
      </c>
      <c r="Q144" s="154">
        <v>0</v>
      </c>
      <c r="R144" s="154">
        <v>0</v>
      </c>
      <c r="S144" s="154">
        <v>0</v>
      </c>
      <c r="T144" s="154">
        <v>0</v>
      </c>
    </row>
    <row r="145" spans="1:20" x14ac:dyDescent="0.2">
      <c r="A145" s="110" t="s">
        <v>960</v>
      </c>
      <c r="B145" s="154">
        <v>0</v>
      </c>
      <c r="C145" s="154">
        <v>0</v>
      </c>
      <c r="D145" s="154">
        <v>0</v>
      </c>
      <c r="E145" s="154">
        <v>0</v>
      </c>
      <c r="F145" s="154">
        <v>0</v>
      </c>
      <c r="G145" s="154">
        <v>0</v>
      </c>
      <c r="H145" s="154">
        <v>0</v>
      </c>
      <c r="I145" s="154">
        <v>0</v>
      </c>
      <c r="J145" s="154">
        <v>0</v>
      </c>
      <c r="K145" s="154">
        <v>0</v>
      </c>
      <c r="L145" s="154">
        <v>0</v>
      </c>
      <c r="M145" s="154">
        <v>0</v>
      </c>
      <c r="N145" s="154">
        <v>0</v>
      </c>
      <c r="O145" s="154">
        <v>0</v>
      </c>
      <c r="P145" s="154">
        <v>0</v>
      </c>
      <c r="Q145" s="154">
        <v>0</v>
      </c>
      <c r="R145" s="154">
        <v>0</v>
      </c>
      <c r="S145" s="154">
        <v>0</v>
      </c>
      <c r="T145" s="154">
        <v>0</v>
      </c>
    </row>
    <row r="146" spans="1:20" x14ac:dyDescent="0.2">
      <c r="A146" s="110" t="s">
        <v>961</v>
      </c>
      <c r="B146" s="154">
        <v>0</v>
      </c>
      <c r="C146" s="154">
        <v>0</v>
      </c>
      <c r="D146" s="154">
        <v>0</v>
      </c>
      <c r="E146" s="154">
        <v>0</v>
      </c>
      <c r="F146" s="154">
        <v>0</v>
      </c>
      <c r="G146" s="154">
        <v>0</v>
      </c>
      <c r="H146" s="154">
        <v>0</v>
      </c>
      <c r="I146" s="154">
        <v>0</v>
      </c>
      <c r="J146" s="154">
        <v>0</v>
      </c>
      <c r="K146" s="154">
        <v>0</v>
      </c>
      <c r="L146" s="154">
        <v>0</v>
      </c>
      <c r="M146" s="154">
        <v>0</v>
      </c>
      <c r="N146" s="154">
        <v>0</v>
      </c>
      <c r="O146" s="154">
        <v>0</v>
      </c>
      <c r="P146" s="154">
        <v>0</v>
      </c>
      <c r="Q146" s="154">
        <v>0</v>
      </c>
      <c r="R146" s="154">
        <v>0</v>
      </c>
      <c r="S146" s="154">
        <v>0</v>
      </c>
      <c r="T146" s="154">
        <v>0</v>
      </c>
    </row>
    <row r="147" spans="1:20" x14ac:dyDescent="0.2">
      <c r="A147" s="110" t="s">
        <v>962</v>
      </c>
      <c r="B147" s="154">
        <v>0</v>
      </c>
      <c r="C147" s="154">
        <v>0</v>
      </c>
      <c r="D147" s="154">
        <v>0</v>
      </c>
      <c r="E147" s="154">
        <v>0</v>
      </c>
      <c r="F147" s="154">
        <v>0</v>
      </c>
      <c r="G147" s="154">
        <v>0</v>
      </c>
      <c r="H147" s="154">
        <v>0</v>
      </c>
      <c r="I147" s="154">
        <v>0</v>
      </c>
      <c r="J147" s="154">
        <v>0</v>
      </c>
      <c r="K147" s="154">
        <v>0</v>
      </c>
      <c r="L147" s="154">
        <v>0</v>
      </c>
      <c r="M147" s="154">
        <v>0</v>
      </c>
      <c r="N147" s="154">
        <v>0</v>
      </c>
      <c r="O147" s="154">
        <v>0</v>
      </c>
      <c r="P147" s="154">
        <v>0</v>
      </c>
      <c r="Q147" s="154">
        <v>0</v>
      </c>
      <c r="R147" s="154">
        <v>0</v>
      </c>
      <c r="S147" s="154">
        <v>0</v>
      </c>
      <c r="T147" s="154">
        <v>0</v>
      </c>
    </row>
    <row r="148" spans="1:20" x14ac:dyDescent="0.2">
      <c r="A148" s="110" t="s">
        <v>963</v>
      </c>
      <c r="B148" s="154">
        <v>0</v>
      </c>
      <c r="C148" s="154">
        <v>0</v>
      </c>
      <c r="D148" s="154">
        <v>0</v>
      </c>
      <c r="E148" s="154">
        <v>0</v>
      </c>
      <c r="F148" s="154">
        <v>0</v>
      </c>
      <c r="G148" s="154">
        <v>0</v>
      </c>
      <c r="H148" s="154">
        <v>0</v>
      </c>
      <c r="I148" s="154">
        <v>0</v>
      </c>
      <c r="J148" s="154">
        <v>0</v>
      </c>
      <c r="K148" s="154">
        <v>0</v>
      </c>
      <c r="L148" s="154">
        <v>0</v>
      </c>
      <c r="M148" s="154">
        <v>0</v>
      </c>
      <c r="N148" s="154">
        <v>0</v>
      </c>
      <c r="O148" s="154">
        <v>0</v>
      </c>
      <c r="P148" s="154">
        <v>0</v>
      </c>
      <c r="Q148" s="154">
        <v>0</v>
      </c>
      <c r="R148" s="154">
        <v>0</v>
      </c>
      <c r="S148" s="154">
        <v>0</v>
      </c>
      <c r="T148" s="154">
        <v>0</v>
      </c>
    </row>
    <row r="149" spans="1:20" x14ac:dyDescent="0.2">
      <c r="A149" s="110" t="s">
        <v>964</v>
      </c>
      <c r="B149" s="154">
        <v>0.99999999999999989</v>
      </c>
      <c r="C149" s="154">
        <v>0.8625780265284857</v>
      </c>
      <c r="D149" s="154">
        <v>0.10758457561851137</v>
      </c>
      <c r="E149" s="154">
        <v>3.1502421260198372E-2</v>
      </c>
      <c r="F149" s="154">
        <v>3.7392468651342909E-4</v>
      </c>
      <c r="G149" s="154">
        <v>2.8894396830596234E-5</v>
      </c>
      <c r="H149" s="154">
        <v>2.9253128970865615E-3</v>
      </c>
      <c r="I149" s="154">
        <v>2.9965104855507544E-4</v>
      </c>
      <c r="J149" s="154">
        <v>8.6368988096959394E-5</v>
      </c>
      <c r="K149" s="154">
        <v>1.0136021066049313E-5</v>
      </c>
      <c r="L149" s="154">
        <v>2.1039364533472828E-5</v>
      </c>
      <c r="M149" s="154">
        <v>1.8430724870342749E-4</v>
      </c>
      <c r="N149" s="154">
        <v>1.3170883736974542E-4</v>
      </c>
      <c r="O149" s="154">
        <v>1.5779523400104618E-5</v>
      </c>
      <c r="P149" s="154">
        <v>7.7163380245403636E-4</v>
      </c>
      <c r="Q149" s="154">
        <v>4.8761799326811073E-6</v>
      </c>
      <c r="R149" s="154">
        <v>4.513799635548031E-5</v>
      </c>
      <c r="S149" s="154">
        <v>-6.7904199894217691E-3</v>
      </c>
      <c r="T149" s="154">
        <v>2.2662559132850054E-4</v>
      </c>
    </row>
    <row r="150" spans="1:20" x14ac:dyDescent="0.2">
      <c r="A150" s="110" t="s">
        <v>965</v>
      </c>
      <c r="B150" s="154">
        <v>0.99999999999999989</v>
      </c>
      <c r="C150" s="154">
        <v>0.8625780265284857</v>
      </c>
      <c r="D150" s="154">
        <v>0.10758457561851137</v>
      </c>
      <c r="E150" s="154">
        <v>3.1502421260198372E-2</v>
      </c>
      <c r="F150" s="154">
        <v>3.7392468651342909E-4</v>
      </c>
      <c r="G150" s="154">
        <v>2.8894396830596234E-5</v>
      </c>
      <c r="H150" s="154">
        <v>2.9253128970865615E-3</v>
      </c>
      <c r="I150" s="154">
        <v>2.9965104855507544E-4</v>
      </c>
      <c r="J150" s="154">
        <v>8.6368988096959394E-5</v>
      </c>
      <c r="K150" s="154">
        <v>1.0136021066049313E-5</v>
      </c>
      <c r="L150" s="154">
        <v>2.1039364533472828E-5</v>
      </c>
      <c r="M150" s="154">
        <v>1.8430724870342749E-4</v>
      </c>
      <c r="N150" s="154">
        <v>1.3170883736974542E-4</v>
      </c>
      <c r="O150" s="154">
        <v>1.5779523400104618E-5</v>
      </c>
      <c r="P150" s="154">
        <v>7.7163380245403636E-4</v>
      </c>
      <c r="Q150" s="154">
        <v>4.8761799326811073E-6</v>
      </c>
      <c r="R150" s="154">
        <v>4.513799635548031E-5</v>
      </c>
      <c r="S150" s="154">
        <v>-6.7904199894217691E-3</v>
      </c>
      <c r="T150" s="154">
        <v>2.2662559132850054E-4</v>
      </c>
    </row>
    <row r="151" spans="1:20" x14ac:dyDescent="0.2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</row>
    <row r="152" spans="1:20" x14ac:dyDescent="0.2">
      <c r="A152" s="110" t="s">
        <v>966</v>
      </c>
      <c r="B152" s="154">
        <v>0</v>
      </c>
      <c r="C152" s="154">
        <v>0</v>
      </c>
      <c r="D152" s="154">
        <v>0</v>
      </c>
      <c r="E152" s="154">
        <v>0</v>
      </c>
      <c r="F152" s="154">
        <v>0</v>
      </c>
      <c r="G152" s="154">
        <v>0</v>
      </c>
      <c r="H152" s="154">
        <v>0</v>
      </c>
      <c r="I152" s="154">
        <v>0</v>
      </c>
      <c r="J152" s="154">
        <v>0</v>
      </c>
      <c r="K152" s="154">
        <v>0</v>
      </c>
      <c r="L152" s="154">
        <v>0</v>
      </c>
      <c r="M152" s="154">
        <v>0</v>
      </c>
      <c r="N152" s="154">
        <v>0</v>
      </c>
      <c r="O152" s="154">
        <v>0</v>
      </c>
      <c r="P152" s="154">
        <v>0</v>
      </c>
      <c r="Q152" s="154">
        <v>0</v>
      </c>
      <c r="R152" s="154">
        <v>0</v>
      </c>
      <c r="S152" s="154">
        <v>0</v>
      </c>
      <c r="T152" s="154">
        <v>0</v>
      </c>
    </row>
    <row r="153" spans="1:20" x14ac:dyDescent="0.2">
      <c r="A153" s="110" t="s">
        <v>967</v>
      </c>
      <c r="B153" s="154">
        <v>0</v>
      </c>
      <c r="C153" s="154">
        <v>0</v>
      </c>
      <c r="D153" s="154">
        <v>0</v>
      </c>
      <c r="E153" s="154">
        <v>0</v>
      </c>
      <c r="F153" s="154">
        <v>0</v>
      </c>
      <c r="G153" s="154">
        <v>0</v>
      </c>
      <c r="H153" s="154">
        <v>0</v>
      </c>
      <c r="I153" s="154">
        <v>0</v>
      </c>
      <c r="J153" s="154">
        <v>0</v>
      </c>
      <c r="K153" s="154">
        <v>0</v>
      </c>
      <c r="L153" s="154">
        <v>0</v>
      </c>
      <c r="M153" s="154">
        <v>0</v>
      </c>
      <c r="N153" s="154">
        <v>0</v>
      </c>
      <c r="O153" s="154">
        <v>0</v>
      </c>
      <c r="P153" s="154">
        <v>0</v>
      </c>
      <c r="Q153" s="154">
        <v>0</v>
      </c>
      <c r="R153" s="154">
        <v>0</v>
      </c>
      <c r="S153" s="154">
        <v>0</v>
      </c>
      <c r="T153" s="154">
        <v>0</v>
      </c>
    </row>
    <row r="154" spans="1:20" x14ac:dyDescent="0.2">
      <c r="A154" s="110" t="s">
        <v>968</v>
      </c>
      <c r="B154" s="154">
        <v>0</v>
      </c>
      <c r="C154" s="154">
        <v>0</v>
      </c>
      <c r="D154" s="154">
        <v>0</v>
      </c>
      <c r="E154" s="154">
        <v>0</v>
      </c>
      <c r="F154" s="154">
        <v>0</v>
      </c>
      <c r="G154" s="154">
        <v>0</v>
      </c>
      <c r="H154" s="154">
        <v>0</v>
      </c>
      <c r="I154" s="154">
        <v>0</v>
      </c>
      <c r="J154" s="154">
        <v>0</v>
      </c>
      <c r="K154" s="154">
        <v>0</v>
      </c>
      <c r="L154" s="154">
        <v>0</v>
      </c>
      <c r="M154" s="154">
        <v>0</v>
      </c>
      <c r="N154" s="154">
        <v>0</v>
      </c>
      <c r="O154" s="154">
        <v>0</v>
      </c>
      <c r="P154" s="154">
        <v>0</v>
      </c>
      <c r="Q154" s="154">
        <v>0</v>
      </c>
      <c r="R154" s="154">
        <v>0</v>
      </c>
      <c r="S154" s="154">
        <v>0</v>
      </c>
      <c r="T154" s="154">
        <v>0</v>
      </c>
    </row>
    <row r="155" spans="1:20" x14ac:dyDescent="0.2">
      <c r="A155" s="110" t="s">
        <v>969</v>
      </c>
      <c r="B155" s="154">
        <v>0</v>
      </c>
      <c r="C155" s="154">
        <v>0</v>
      </c>
      <c r="D155" s="154">
        <v>0</v>
      </c>
      <c r="E155" s="154">
        <v>0</v>
      </c>
      <c r="F155" s="154">
        <v>0</v>
      </c>
      <c r="G155" s="154">
        <v>0</v>
      </c>
      <c r="H155" s="154">
        <v>0</v>
      </c>
      <c r="I155" s="154">
        <v>0</v>
      </c>
      <c r="J155" s="154">
        <v>0</v>
      </c>
      <c r="K155" s="154">
        <v>0</v>
      </c>
      <c r="L155" s="154">
        <v>0</v>
      </c>
      <c r="M155" s="154">
        <v>0</v>
      </c>
      <c r="N155" s="154">
        <v>0</v>
      </c>
      <c r="O155" s="154">
        <v>0</v>
      </c>
      <c r="P155" s="154">
        <v>0</v>
      </c>
      <c r="Q155" s="154">
        <v>0</v>
      </c>
      <c r="R155" s="154">
        <v>0</v>
      </c>
      <c r="S155" s="154">
        <v>0</v>
      </c>
      <c r="T155" s="154">
        <v>0</v>
      </c>
    </row>
    <row r="156" spans="1:20" x14ac:dyDescent="0.2">
      <c r="A156" s="110" t="s">
        <v>970</v>
      </c>
      <c r="B156" s="154">
        <v>0</v>
      </c>
      <c r="C156" s="154">
        <v>0</v>
      </c>
      <c r="D156" s="154">
        <v>0</v>
      </c>
      <c r="E156" s="154">
        <v>0</v>
      </c>
      <c r="F156" s="154">
        <v>0</v>
      </c>
      <c r="G156" s="154">
        <v>0</v>
      </c>
      <c r="H156" s="154">
        <v>0</v>
      </c>
      <c r="I156" s="154">
        <v>0</v>
      </c>
      <c r="J156" s="154">
        <v>0</v>
      </c>
      <c r="K156" s="154">
        <v>0</v>
      </c>
      <c r="L156" s="154">
        <v>0</v>
      </c>
      <c r="M156" s="154">
        <v>0</v>
      </c>
      <c r="N156" s="154">
        <v>0</v>
      </c>
      <c r="O156" s="154">
        <v>0</v>
      </c>
      <c r="P156" s="154">
        <v>0</v>
      </c>
      <c r="Q156" s="154">
        <v>0</v>
      </c>
      <c r="R156" s="154">
        <v>0</v>
      </c>
      <c r="S156" s="154">
        <v>0</v>
      </c>
      <c r="T156" s="154">
        <v>0</v>
      </c>
    </row>
    <row r="157" spans="1:20" x14ac:dyDescent="0.2">
      <c r="A157" s="110" t="s">
        <v>971</v>
      </c>
      <c r="B157" s="154">
        <v>0</v>
      </c>
      <c r="C157" s="154">
        <v>0</v>
      </c>
      <c r="D157" s="154">
        <v>0</v>
      </c>
      <c r="E157" s="154">
        <v>0</v>
      </c>
      <c r="F157" s="154">
        <v>0</v>
      </c>
      <c r="G157" s="154">
        <v>0</v>
      </c>
      <c r="H157" s="154">
        <v>0</v>
      </c>
      <c r="I157" s="154">
        <v>0</v>
      </c>
      <c r="J157" s="154">
        <v>0</v>
      </c>
      <c r="K157" s="154">
        <v>0</v>
      </c>
      <c r="L157" s="154">
        <v>0</v>
      </c>
      <c r="M157" s="154">
        <v>0</v>
      </c>
      <c r="N157" s="154">
        <v>0</v>
      </c>
      <c r="O157" s="154">
        <v>0</v>
      </c>
      <c r="P157" s="154">
        <v>0</v>
      </c>
      <c r="Q157" s="154">
        <v>0</v>
      </c>
      <c r="R157" s="154">
        <v>0</v>
      </c>
      <c r="S157" s="154">
        <v>0</v>
      </c>
      <c r="T157" s="154">
        <v>0</v>
      </c>
    </row>
    <row r="158" spans="1:20" x14ac:dyDescent="0.2">
      <c r="A158" s="110" t="s">
        <v>972</v>
      </c>
      <c r="B158" s="154">
        <v>0.99999999999999978</v>
      </c>
      <c r="C158" s="154">
        <v>0.63719189175313062</v>
      </c>
      <c r="D158" s="154">
        <v>0.1114953955874185</v>
      </c>
      <c r="E158" s="154">
        <v>3.1313739492464444E-2</v>
      </c>
      <c r="F158" s="154">
        <v>3.6405897755436379E-4</v>
      </c>
      <c r="G158" s="154">
        <v>2.8004536734951062E-5</v>
      </c>
      <c r="H158" s="154">
        <v>2.7397771772360454E-3</v>
      </c>
      <c r="I158" s="154">
        <v>2.7537794456035212E-4</v>
      </c>
      <c r="J158" s="154">
        <v>7.934618741569468E-5</v>
      </c>
      <c r="K158" s="154">
        <v>9.3348455783170206E-6</v>
      </c>
      <c r="L158" s="154">
        <v>1.8669691156634041E-5</v>
      </c>
      <c r="M158" s="154">
        <v>1.6335979762054786E-4</v>
      </c>
      <c r="N158" s="154">
        <v>1.1668556972896276E-4</v>
      </c>
      <c r="O158" s="154">
        <v>1.4002268367475531E-5</v>
      </c>
      <c r="P158" s="154">
        <v>7.5145506905452018E-4</v>
      </c>
      <c r="Q158" s="154">
        <v>4.6674227891585103E-6</v>
      </c>
      <c r="R158" s="154">
        <v>4.6674227891585107E-5</v>
      </c>
      <c r="S158" s="154">
        <v>0.21513085119789405</v>
      </c>
      <c r="T158" s="154">
        <v>2.5670825340371806E-4</v>
      </c>
    </row>
    <row r="159" spans="1:20" x14ac:dyDescent="0.2">
      <c r="A159" s="110" t="s">
        <v>973</v>
      </c>
      <c r="B159" s="154">
        <v>0.99999999999999978</v>
      </c>
      <c r="C159" s="154">
        <v>0.63719189175313062</v>
      </c>
      <c r="D159" s="154">
        <v>0.1114953955874185</v>
      </c>
      <c r="E159" s="154">
        <v>3.1313739492464444E-2</v>
      </c>
      <c r="F159" s="154">
        <v>3.6405897755436379E-4</v>
      </c>
      <c r="G159" s="154">
        <v>2.8004536734951062E-5</v>
      </c>
      <c r="H159" s="154">
        <v>2.7397771772360454E-3</v>
      </c>
      <c r="I159" s="154">
        <v>2.7537794456035212E-4</v>
      </c>
      <c r="J159" s="154">
        <v>7.934618741569468E-5</v>
      </c>
      <c r="K159" s="154">
        <v>9.3348455783170206E-6</v>
      </c>
      <c r="L159" s="154">
        <v>1.8669691156634041E-5</v>
      </c>
      <c r="M159" s="154">
        <v>1.6335979762054786E-4</v>
      </c>
      <c r="N159" s="154">
        <v>1.1668556972896276E-4</v>
      </c>
      <c r="O159" s="154">
        <v>1.4002268367475531E-5</v>
      </c>
      <c r="P159" s="154">
        <v>7.5145506905452018E-4</v>
      </c>
      <c r="Q159" s="154">
        <v>4.6674227891585103E-6</v>
      </c>
      <c r="R159" s="154">
        <v>4.6674227891585107E-5</v>
      </c>
      <c r="S159" s="154">
        <v>0.21513085119789405</v>
      </c>
      <c r="T159" s="154">
        <v>2.5670825340371806E-4</v>
      </c>
    </row>
    <row r="160" spans="1:20" x14ac:dyDescent="0.2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</row>
    <row r="161" spans="1:20" x14ac:dyDescent="0.2">
      <c r="A161" s="110" t="s">
        <v>974</v>
      </c>
      <c r="B161" s="154">
        <v>0</v>
      </c>
      <c r="C161" s="154">
        <v>0</v>
      </c>
      <c r="D161" s="154">
        <v>0</v>
      </c>
      <c r="E161" s="154">
        <v>0</v>
      </c>
      <c r="F161" s="154">
        <v>0</v>
      </c>
      <c r="G161" s="154">
        <v>0</v>
      </c>
      <c r="H161" s="154">
        <v>0</v>
      </c>
      <c r="I161" s="154">
        <v>0</v>
      </c>
      <c r="J161" s="154">
        <v>0</v>
      </c>
      <c r="K161" s="154">
        <v>0</v>
      </c>
      <c r="L161" s="154">
        <v>0</v>
      </c>
      <c r="M161" s="154">
        <v>0</v>
      </c>
      <c r="N161" s="154">
        <v>0</v>
      </c>
      <c r="O161" s="154">
        <v>0</v>
      </c>
      <c r="P161" s="154">
        <v>0</v>
      </c>
      <c r="Q161" s="154">
        <v>0</v>
      </c>
      <c r="R161" s="154">
        <v>0</v>
      </c>
      <c r="S161" s="154">
        <v>0</v>
      </c>
      <c r="T161" s="154">
        <v>0</v>
      </c>
    </row>
    <row r="162" spans="1:20" x14ac:dyDescent="0.2">
      <c r="A162" s="110" t="s">
        <v>975</v>
      </c>
      <c r="B162" s="154">
        <v>0</v>
      </c>
      <c r="C162" s="154">
        <v>0</v>
      </c>
      <c r="D162" s="154">
        <v>0</v>
      </c>
      <c r="E162" s="154">
        <v>0</v>
      </c>
      <c r="F162" s="154">
        <v>0</v>
      </c>
      <c r="G162" s="154">
        <v>0</v>
      </c>
      <c r="H162" s="154">
        <v>0</v>
      </c>
      <c r="I162" s="154">
        <v>0</v>
      </c>
      <c r="J162" s="154">
        <v>0</v>
      </c>
      <c r="K162" s="154">
        <v>0</v>
      </c>
      <c r="L162" s="154">
        <v>0</v>
      </c>
      <c r="M162" s="154">
        <v>0</v>
      </c>
      <c r="N162" s="154">
        <v>0</v>
      </c>
      <c r="O162" s="154">
        <v>0</v>
      </c>
      <c r="P162" s="154">
        <v>0</v>
      </c>
      <c r="Q162" s="154">
        <v>0</v>
      </c>
      <c r="R162" s="154">
        <v>0</v>
      </c>
      <c r="S162" s="154">
        <v>0</v>
      </c>
      <c r="T162" s="154">
        <v>0</v>
      </c>
    </row>
    <row r="163" spans="1:20" x14ac:dyDescent="0.2">
      <c r="A163" s="110" t="s">
        <v>976</v>
      </c>
      <c r="B163" s="154">
        <v>0</v>
      </c>
      <c r="C163" s="154">
        <v>0</v>
      </c>
      <c r="D163" s="154">
        <v>0</v>
      </c>
      <c r="E163" s="154">
        <v>0</v>
      </c>
      <c r="F163" s="154">
        <v>0</v>
      </c>
      <c r="G163" s="154">
        <v>0</v>
      </c>
      <c r="H163" s="154">
        <v>0</v>
      </c>
      <c r="I163" s="154">
        <v>0</v>
      </c>
      <c r="J163" s="154">
        <v>0</v>
      </c>
      <c r="K163" s="154">
        <v>0</v>
      </c>
      <c r="L163" s="154">
        <v>0</v>
      </c>
      <c r="M163" s="154">
        <v>0</v>
      </c>
      <c r="N163" s="154">
        <v>0</v>
      </c>
      <c r="O163" s="154">
        <v>0</v>
      </c>
      <c r="P163" s="154">
        <v>0</v>
      </c>
      <c r="Q163" s="154">
        <v>0</v>
      </c>
      <c r="R163" s="154">
        <v>0</v>
      </c>
      <c r="S163" s="154">
        <v>0</v>
      </c>
      <c r="T163" s="154">
        <v>0</v>
      </c>
    </row>
    <row r="164" spans="1:20" x14ac:dyDescent="0.2">
      <c r="A164" s="110" t="s">
        <v>977</v>
      </c>
      <c r="B164" s="154">
        <v>0.67163567696147708</v>
      </c>
      <c r="C164" s="154">
        <v>0.4488827685291793</v>
      </c>
      <c r="D164" s="154">
        <v>2.1159161883417179E-2</v>
      </c>
      <c r="E164" s="154">
        <v>7.6830215407576702E-2</v>
      </c>
      <c r="F164" s="154">
        <v>2.3744534370146357E-3</v>
      </c>
      <c r="G164" s="154">
        <v>0</v>
      </c>
      <c r="H164" s="154">
        <v>5.7609232782251621E-2</v>
      </c>
      <c r="I164" s="154">
        <v>1.0729723482451074E-2</v>
      </c>
      <c r="J164" s="154">
        <v>0</v>
      </c>
      <c r="K164" s="154">
        <v>0</v>
      </c>
      <c r="L164" s="154">
        <v>2.0537336468158147E-3</v>
      </c>
      <c r="M164" s="154">
        <v>3.3122076439962143E-2</v>
      </c>
      <c r="N164" s="154">
        <v>0</v>
      </c>
      <c r="O164" s="154">
        <v>0</v>
      </c>
      <c r="P164" s="154">
        <v>1.737183115157297E-2</v>
      </c>
      <c r="Q164" s="154">
        <v>2.898301458620872E-4</v>
      </c>
      <c r="R164" s="154">
        <v>2.3481098145311253E-4</v>
      </c>
      <c r="S164" s="154">
        <v>8.0442980026881883E-4</v>
      </c>
      <c r="T164" s="154">
        <v>1.7340927365179905E-4</v>
      </c>
    </row>
    <row r="165" spans="1:20" x14ac:dyDescent="0.2">
      <c r="A165" s="110" t="s">
        <v>978</v>
      </c>
      <c r="B165" s="154">
        <v>0.27719230473355461</v>
      </c>
      <c r="C165" s="154">
        <v>0.20725708862268091</v>
      </c>
      <c r="D165" s="154">
        <v>9.9919302972755666E-3</v>
      </c>
      <c r="E165" s="154">
        <v>3.0149817718213817E-2</v>
      </c>
      <c r="F165" s="154">
        <v>0</v>
      </c>
      <c r="G165" s="154">
        <v>0</v>
      </c>
      <c r="H165" s="154">
        <v>1.9211581200313174E-2</v>
      </c>
      <c r="I165" s="154">
        <v>0</v>
      </c>
      <c r="J165" s="154">
        <v>0</v>
      </c>
      <c r="K165" s="154">
        <v>0</v>
      </c>
      <c r="L165" s="154">
        <v>5.1944085232558134E-4</v>
      </c>
      <c r="M165" s="154">
        <v>0</v>
      </c>
      <c r="N165" s="154">
        <v>0</v>
      </c>
      <c r="O165" s="154">
        <v>0</v>
      </c>
      <c r="P165" s="154">
        <v>7.0860782406360527E-3</v>
      </c>
      <c r="Q165" s="154">
        <v>0</v>
      </c>
      <c r="R165" s="154">
        <v>7.353246185371204E-5</v>
      </c>
      <c r="S165" s="154">
        <v>2.4967098970945004E-3</v>
      </c>
      <c r="T165" s="154">
        <v>4.0612544316127121E-4</v>
      </c>
    </row>
    <row r="166" spans="1:20" x14ac:dyDescent="0.2">
      <c r="A166" s="110" t="s">
        <v>979</v>
      </c>
      <c r="B166" s="154">
        <v>0</v>
      </c>
      <c r="C166" s="154">
        <v>0</v>
      </c>
      <c r="D166" s="154">
        <v>0</v>
      </c>
      <c r="E166" s="154">
        <v>0</v>
      </c>
      <c r="F166" s="154">
        <v>0</v>
      </c>
      <c r="G166" s="154">
        <v>0</v>
      </c>
      <c r="H166" s="154">
        <v>0</v>
      </c>
      <c r="I166" s="154">
        <v>0</v>
      </c>
      <c r="J166" s="154">
        <v>0</v>
      </c>
      <c r="K166" s="154">
        <v>0</v>
      </c>
      <c r="L166" s="154">
        <v>0</v>
      </c>
      <c r="M166" s="154">
        <v>0</v>
      </c>
      <c r="N166" s="154">
        <v>0</v>
      </c>
      <c r="O166" s="154">
        <v>0</v>
      </c>
      <c r="P166" s="154">
        <v>0</v>
      </c>
      <c r="Q166" s="154">
        <v>0</v>
      </c>
      <c r="R166" s="154">
        <v>0</v>
      </c>
      <c r="S166" s="154">
        <v>0</v>
      </c>
      <c r="T166" s="154">
        <v>0</v>
      </c>
    </row>
    <row r="167" spans="1:20" x14ac:dyDescent="0.2">
      <c r="A167" s="110" t="s">
        <v>980</v>
      </c>
      <c r="B167" s="154">
        <v>5.1172018304968273E-2</v>
      </c>
      <c r="C167" s="154">
        <v>2.0890233797884985E-2</v>
      </c>
      <c r="D167" s="154">
        <v>9.0457390199330107E-3</v>
      </c>
      <c r="E167" s="154">
        <v>2.583848006346535E-3</v>
      </c>
      <c r="F167" s="154">
        <v>1.4462797951570179E-3</v>
      </c>
      <c r="G167" s="154">
        <v>2.3472797033353515E-4</v>
      </c>
      <c r="H167" s="154">
        <v>1.105395559885576E-3</v>
      </c>
      <c r="I167" s="154">
        <v>3.7611401027730812E-4</v>
      </c>
      <c r="J167" s="154">
        <v>8.1782690191989685E-4</v>
      </c>
      <c r="K167" s="154">
        <v>1.4373616182893452E-4</v>
      </c>
      <c r="L167" s="154">
        <v>7.6157258256249974E-6</v>
      </c>
      <c r="M167" s="154">
        <v>2.2311851063032376E-4</v>
      </c>
      <c r="N167" s="154">
        <v>1.2026857887135827E-3</v>
      </c>
      <c r="O167" s="154">
        <v>2.156046846142304E-4</v>
      </c>
      <c r="P167" s="154">
        <v>3.065300923210203E-4</v>
      </c>
      <c r="Q167" s="154">
        <v>6.3747388401529204E-6</v>
      </c>
      <c r="R167" s="154">
        <v>3.7863754322939421E-6</v>
      </c>
      <c r="S167" s="154">
        <v>6.9770961889975801E-3</v>
      </c>
      <c r="T167" s="154">
        <v>5.5853049760266633E-3</v>
      </c>
    </row>
    <row r="168" spans="1:20" x14ac:dyDescent="0.2">
      <c r="A168" s="110" t="s">
        <v>981</v>
      </c>
      <c r="B168" s="154">
        <v>1.0000000000000002</v>
      </c>
      <c r="C168" s="154">
        <v>0.6770300909497452</v>
      </c>
      <c r="D168" s="154">
        <v>4.0196831200625754E-2</v>
      </c>
      <c r="E168" s="154">
        <v>0.10956388113213705</v>
      </c>
      <c r="F168" s="154">
        <v>3.8207332321716536E-3</v>
      </c>
      <c r="G168" s="154">
        <v>2.3472797033353515E-4</v>
      </c>
      <c r="H168" s="154">
        <v>7.7926209542450373E-2</v>
      </c>
      <c r="I168" s="154">
        <v>1.1105837492728383E-2</v>
      </c>
      <c r="J168" s="154">
        <v>8.1782690191989685E-4</v>
      </c>
      <c r="K168" s="154">
        <v>1.4373616182893452E-4</v>
      </c>
      <c r="L168" s="154">
        <v>2.580790224967021E-3</v>
      </c>
      <c r="M168" s="154">
        <v>3.3345194950592467E-2</v>
      </c>
      <c r="N168" s="154">
        <v>1.2026857887135827E-3</v>
      </c>
      <c r="O168" s="154">
        <v>2.156046846142304E-4</v>
      </c>
      <c r="P168" s="154">
        <v>2.4764439484530044E-2</v>
      </c>
      <c r="Q168" s="154">
        <v>2.9620488470224012E-4</v>
      </c>
      <c r="R168" s="154">
        <v>3.1212981873911851E-4</v>
      </c>
      <c r="S168" s="154">
        <v>1.02782358863609E-2</v>
      </c>
      <c r="T168" s="154">
        <v>6.1648396928397336E-3</v>
      </c>
    </row>
    <row r="169" spans="1:20" x14ac:dyDescent="0.2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</row>
    <row r="170" spans="1:20" x14ac:dyDescent="0.2">
      <c r="A170" s="110" t="s">
        <v>982</v>
      </c>
      <c r="B170" s="154">
        <v>1.531707879310643E-16</v>
      </c>
      <c r="C170" s="154">
        <v>1.2588032651798544E-16</v>
      </c>
      <c r="D170" s="154">
        <v>4.4254802291479258E-18</v>
      </c>
      <c r="E170" s="154">
        <v>1.573504081474818E-17</v>
      </c>
      <c r="F170" s="154">
        <v>0</v>
      </c>
      <c r="G170" s="154">
        <v>0</v>
      </c>
      <c r="H170" s="154">
        <v>0</v>
      </c>
      <c r="I170" s="154">
        <v>3.6879001909566044E-18</v>
      </c>
      <c r="J170" s="154">
        <v>0</v>
      </c>
      <c r="K170" s="154">
        <v>0</v>
      </c>
      <c r="L170" s="154">
        <v>-1.5366250795652519E-18</v>
      </c>
      <c r="M170" s="154">
        <v>8.8509604582958515E-18</v>
      </c>
      <c r="N170" s="154">
        <v>0</v>
      </c>
      <c r="O170" s="154">
        <v>0</v>
      </c>
      <c r="P170" s="154">
        <v>-3.9337602036870451E-18</v>
      </c>
      <c r="Q170" s="154">
        <v>0</v>
      </c>
      <c r="R170" s="154">
        <v>6.146500318261008E-20</v>
      </c>
      <c r="S170" s="154">
        <v>0</v>
      </c>
      <c r="T170" s="154">
        <v>0</v>
      </c>
    </row>
    <row r="171" spans="1:20" x14ac:dyDescent="0.2">
      <c r="A171" s="110" t="s">
        <v>983</v>
      </c>
      <c r="B171" s="154">
        <v>0.81969999999999987</v>
      </c>
      <c r="C171" s="154">
        <v>0.40377027727752118</v>
      </c>
      <c r="D171" s="154">
        <v>1.9959807567464918E-2</v>
      </c>
      <c r="E171" s="154">
        <v>7.3111631207378389E-2</v>
      </c>
      <c r="F171" s="154">
        <v>2.301294575038157E-3</v>
      </c>
      <c r="G171" s="154">
        <v>2.1580804149014504E-4</v>
      </c>
      <c r="H171" s="154">
        <v>5.5576213018741868E-2</v>
      </c>
      <c r="I171" s="154">
        <v>1.0355467639900586E-2</v>
      </c>
      <c r="J171" s="154">
        <v>4.6794430076586482E-3</v>
      </c>
      <c r="K171" s="154">
        <v>2.1042932133101726E-4</v>
      </c>
      <c r="L171" s="154">
        <v>1.941419470253665E-3</v>
      </c>
      <c r="M171" s="154">
        <v>3.177099884807396E-2</v>
      </c>
      <c r="N171" s="154">
        <v>0.16791062162770715</v>
      </c>
      <c r="O171" s="154">
        <v>3.0321875271004745E-2</v>
      </c>
      <c r="P171" s="154">
        <v>1.7067366829691927E-2</v>
      </c>
      <c r="Q171" s="154">
        <v>2.8587187047085299E-4</v>
      </c>
      <c r="R171" s="154">
        <v>2.2147442627287354E-4</v>
      </c>
      <c r="S171" s="154">
        <v>0</v>
      </c>
      <c r="T171" s="154">
        <v>0</v>
      </c>
    </row>
    <row r="172" spans="1:20" x14ac:dyDescent="0.2">
      <c r="A172" s="110" t="s">
        <v>984</v>
      </c>
      <c r="B172" s="154">
        <v>0.18030000000000015</v>
      </c>
      <c r="C172" s="154">
        <v>8.7782198047354432E-2</v>
      </c>
      <c r="D172" s="154">
        <v>4.2364837105138354E-3</v>
      </c>
      <c r="E172" s="154">
        <v>1.5412120594354843E-2</v>
      </c>
      <c r="F172" s="154">
        <v>4.7606590423426463E-4</v>
      </c>
      <c r="G172" s="154">
        <v>5.9291490616762066E-5</v>
      </c>
      <c r="H172" s="154">
        <v>1.164409799762962E-2</v>
      </c>
      <c r="I172" s="154">
        <v>2.1646242365969941E-3</v>
      </c>
      <c r="J172" s="154">
        <v>1.2879772131079844E-3</v>
      </c>
      <c r="K172" s="154">
        <v>0</v>
      </c>
      <c r="L172" s="154">
        <v>4.0659190854348777E-4</v>
      </c>
      <c r="M172" s="154">
        <v>6.6561416843361268E-3</v>
      </c>
      <c r="N172" s="154">
        <v>4.6371229827685642E-2</v>
      </c>
      <c r="O172" s="154">
        <v>0</v>
      </c>
      <c r="P172" s="154">
        <v>3.5045323537167858E-3</v>
      </c>
      <c r="Q172" s="154">
        <v>5.8420649547748982E-5</v>
      </c>
      <c r="R172" s="154">
        <v>4.6798256412873012E-5</v>
      </c>
      <c r="S172" s="154">
        <v>1.5912407627276552E-4</v>
      </c>
      <c r="T172" s="154">
        <v>3.4302049075945108E-5</v>
      </c>
    </row>
    <row r="173" spans="1:20" x14ac:dyDescent="0.2">
      <c r="A173" s="110" t="s">
        <v>985</v>
      </c>
      <c r="B173" s="154">
        <v>0</v>
      </c>
      <c r="C173" s="154">
        <v>0</v>
      </c>
      <c r="D173" s="154">
        <v>0</v>
      </c>
      <c r="E173" s="154">
        <v>0</v>
      </c>
      <c r="F173" s="154">
        <v>0</v>
      </c>
      <c r="G173" s="154">
        <v>0</v>
      </c>
      <c r="H173" s="154">
        <v>0</v>
      </c>
      <c r="I173" s="154">
        <v>0</v>
      </c>
      <c r="J173" s="154">
        <v>0</v>
      </c>
      <c r="K173" s="154">
        <v>0</v>
      </c>
      <c r="L173" s="154">
        <v>0</v>
      </c>
      <c r="M173" s="154">
        <v>0</v>
      </c>
      <c r="N173" s="154">
        <v>0</v>
      </c>
      <c r="O173" s="154">
        <v>0</v>
      </c>
      <c r="P173" s="154">
        <v>0</v>
      </c>
      <c r="Q173" s="154">
        <v>0</v>
      </c>
      <c r="R173" s="154">
        <v>0</v>
      </c>
      <c r="S173" s="154">
        <v>0</v>
      </c>
      <c r="T173" s="154">
        <v>0</v>
      </c>
    </row>
    <row r="174" spans="1:20" x14ac:dyDescent="0.2">
      <c r="A174" s="110" t="s">
        <v>986</v>
      </c>
      <c r="B174" s="154">
        <v>0</v>
      </c>
      <c r="C174" s="154">
        <v>0</v>
      </c>
      <c r="D174" s="154">
        <v>0</v>
      </c>
      <c r="E174" s="154">
        <v>0</v>
      </c>
      <c r="F174" s="154">
        <v>0</v>
      </c>
      <c r="G174" s="154">
        <v>0</v>
      </c>
      <c r="H174" s="154">
        <v>0</v>
      </c>
      <c r="I174" s="154">
        <v>0</v>
      </c>
      <c r="J174" s="154">
        <v>0</v>
      </c>
      <c r="K174" s="154">
        <v>0</v>
      </c>
      <c r="L174" s="154">
        <v>0</v>
      </c>
      <c r="M174" s="154">
        <v>0</v>
      </c>
      <c r="N174" s="154">
        <v>0</v>
      </c>
      <c r="O174" s="154">
        <v>0</v>
      </c>
      <c r="P174" s="154">
        <v>0</v>
      </c>
      <c r="Q174" s="154">
        <v>0</v>
      </c>
      <c r="R174" s="154">
        <v>0</v>
      </c>
      <c r="S174" s="154">
        <v>0</v>
      </c>
      <c r="T174" s="154">
        <v>0</v>
      </c>
    </row>
    <row r="175" spans="1:20" x14ac:dyDescent="0.2">
      <c r="A175" s="110" t="s">
        <v>987</v>
      </c>
      <c r="B175" s="154">
        <v>0</v>
      </c>
      <c r="C175" s="154">
        <v>0</v>
      </c>
      <c r="D175" s="154">
        <v>0</v>
      </c>
      <c r="E175" s="154">
        <v>0</v>
      </c>
      <c r="F175" s="154">
        <v>0</v>
      </c>
      <c r="G175" s="154">
        <v>0</v>
      </c>
      <c r="H175" s="154">
        <v>0</v>
      </c>
      <c r="I175" s="154">
        <v>0</v>
      </c>
      <c r="J175" s="154">
        <v>0</v>
      </c>
      <c r="K175" s="154">
        <v>0</v>
      </c>
      <c r="L175" s="154">
        <v>0</v>
      </c>
      <c r="M175" s="154">
        <v>0</v>
      </c>
      <c r="N175" s="154">
        <v>0</v>
      </c>
      <c r="O175" s="154">
        <v>0</v>
      </c>
      <c r="P175" s="154">
        <v>0</v>
      </c>
      <c r="Q175" s="154">
        <v>0</v>
      </c>
      <c r="R175" s="154">
        <v>0</v>
      </c>
      <c r="S175" s="154">
        <v>0</v>
      </c>
      <c r="T175" s="154">
        <v>0</v>
      </c>
    </row>
    <row r="176" spans="1:20" x14ac:dyDescent="0.2">
      <c r="A176" s="110" t="s">
        <v>988</v>
      </c>
      <c r="B176" s="154">
        <v>0</v>
      </c>
      <c r="C176" s="154">
        <v>0</v>
      </c>
      <c r="D176" s="154">
        <v>0</v>
      </c>
      <c r="E176" s="154">
        <v>0</v>
      </c>
      <c r="F176" s="154">
        <v>0</v>
      </c>
      <c r="G176" s="154">
        <v>0</v>
      </c>
      <c r="H176" s="154">
        <v>0</v>
      </c>
      <c r="I176" s="154">
        <v>0</v>
      </c>
      <c r="J176" s="154">
        <v>0</v>
      </c>
      <c r="K176" s="154">
        <v>0</v>
      </c>
      <c r="L176" s="154">
        <v>0</v>
      </c>
      <c r="M176" s="154">
        <v>0</v>
      </c>
      <c r="N176" s="154">
        <v>0</v>
      </c>
      <c r="O176" s="154">
        <v>0</v>
      </c>
      <c r="P176" s="154">
        <v>0</v>
      </c>
      <c r="Q176" s="154">
        <v>0</v>
      </c>
      <c r="R176" s="154">
        <v>0</v>
      </c>
      <c r="S176" s="154">
        <v>0</v>
      </c>
      <c r="T176" s="154">
        <v>0</v>
      </c>
    </row>
    <row r="177" spans="1:20" x14ac:dyDescent="0.2">
      <c r="A177" s="110" t="s">
        <v>989</v>
      </c>
      <c r="B177" s="154">
        <v>1.0000000000000002</v>
      </c>
      <c r="C177" s="154">
        <v>0.49155247532487567</v>
      </c>
      <c r="D177" s="154">
        <v>2.4196291277978749E-2</v>
      </c>
      <c r="E177" s="154">
        <v>8.8523751801733275E-2</v>
      </c>
      <c r="F177" s="154">
        <v>2.7773604792724199E-3</v>
      </c>
      <c r="G177" s="154">
        <v>2.7509953210690742E-4</v>
      </c>
      <c r="H177" s="154">
        <v>6.7220311016371492E-2</v>
      </c>
      <c r="I177" s="154">
        <v>1.2520091876497573E-2</v>
      </c>
      <c r="J177" s="154">
        <v>5.96742022076663E-3</v>
      </c>
      <c r="K177" s="154">
        <v>2.1042932133101736E-4</v>
      </c>
      <c r="L177" s="154">
        <v>2.3480113787971526E-3</v>
      </c>
      <c r="M177" s="154">
        <v>3.8427140532410101E-2</v>
      </c>
      <c r="N177" s="154">
        <v>0.21428185145539297</v>
      </c>
      <c r="O177" s="154">
        <v>3.0321875271004745E-2</v>
      </c>
      <c r="P177" s="154">
        <v>2.0571899183408716E-2</v>
      </c>
      <c r="Q177" s="154">
        <v>3.4429252001860186E-4</v>
      </c>
      <c r="R177" s="154">
        <v>2.6827268268574632E-4</v>
      </c>
      <c r="S177" s="154">
        <v>1.5912407627276552E-4</v>
      </c>
      <c r="T177" s="154">
        <v>3.4302049075945108E-5</v>
      </c>
    </row>
    <row r="178" spans="1:20" x14ac:dyDescent="0.2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</row>
    <row r="179" spans="1:20" x14ac:dyDescent="0.2">
      <c r="A179" s="110" t="s">
        <v>990</v>
      </c>
      <c r="B179" s="154">
        <v>0.38144820420624881</v>
      </c>
      <c r="C179" s="154">
        <v>0.18777759836143795</v>
      </c>
      <c r="D179" s="154">
        <v>9.3013854765668109E-3</v>
      </c>
      <c r="E179" s="154">
        <v>3.4054803596385602E-2</v>
      </c>
      <c r="F179" s="154">
        <v>1.0714294032780557E-3</v>
      </c>
      <c r="G179" s="154">
        <v>1.0050239583257639E-4</v>
      </c>
      <c r="H179" s="154">
        <v>2.5888610619663417E-2</v>
      </c>
      <c r="I179" s="154">
        <v>4.8247605027729795E-3</v>
      </c>
      <c r="J179" s="154">
        <v>2.1794171793998386E-3</v>
      </c>
      <c r="K179" s="154">
        <v>9.7988948293362778E-5</v>
      </c>
      <c r="L179" s="154">
        <v>9.0334315687230435E-4</v>
      </c>
      <c r="M179" s="154">
        <v>1.4788887382245751E-2</v>
      </c>
      <c r="N179" s="154">
        <v>7.8169796292336668E-2</v>
      </c>
      <c r="O179" s="154">
        <v>1.4106706377670784E-2</v>
      </c>
      <c r="P179" s="154">
        <v>7.9466785595951432E-3</v>
      </c>
      <c r="Q179" s="154">
        <v>1.3305297067171172E-4</v>
      </c>
      <c r="R179" s="154">
        <v>1.0324298322580011E-4</v>
      </c>
      <c r="S179" s="154">
        <v>0</v>
      </c>
      <c r="T179" s="154">
        <v>0</v>
      </c>
    </row>
    <row r="180" spans="1:20" x14ac:dyDescent="0.2">
      <c r="A180" s="110" t="s">
        <v>991</v>
      </c>
      <c r="B180" s="154">
        <v>3.6589827025337009E-2</v>
      </c>
      <c r="C180" s="154">
        <v>1.7967878918832381E-2</v>
      </c>
      <c r="D180" s="154">
        <v>8.9725039673745868E-4</v>
      </c>
      <c r="E180" s="154">
        <v>3.2787681433011991E-3</v>
      </c>
      <c r="F180" s="154">
        <v>1.0307503687990105E-4</v>
      </c>
      <c r="G180" s="154">
        <v>9.8661609993334279E-6</v>
      </c>
      <c r="H180" s="154">
        <v>2.4923149398042685E-3</v>
      </c>
      <c r="I180" s="154">
        <v>4.6484566235600649E-4</v>
      </c>
      <c r="J180" s="154">
        <v>2.0972326349851292E-4</v>
      </c>
      <c r="K180" s="154">
        <v>9.4229007287835454E-6</v>
      </c>
      <c r="L180" s="154">
        <v>8.6616196685974188E-5</v>
      </c>
      <c r="M180" s="154">
        <v>1.4206498633454014E-3</v>
      </c>
      <c r="N180" s="154">
        <v>7.5105227017215623E-3</v>
      </c>
      <c r="O180" s="154">
        <v>1.3523970788526668E-3</v>
      </c>
      <c r="P180" s="154">
        <v>7.637599925024237E-4</v>
      </c>
      <c r="Q180" s="154">
        <v>1.2768845836389103E-5</v>
      </c>
      <c r="R180" s="154">
        <v>9.9669232547484308E-6</v>
      </c>
      <c r="S180" s="154">
        <v>0</v>
      </c>
      <c r="T180" s="154">
        <v>0</v>
      </c>
    </row>
    <row r="181" spans="1:20" x14ac:dyDescent="0.2">
      <c r="A181" s="110" t="s">
        <v>992</v>
      </c>
      <c r="B181" s="154">
        <v>8.0499737368689497E-3</v>
      </c>
      <c r="C181" s="154">
        <v>3.9072602021223502E-3</v>
      </c>
      <c r="D181" s="154">
        <v>1.9039609007205267E-4</v>
      </c>
      <c r="E181" s="154">
        <v>6.9108619800379906E-4</v>
      </c>
      <c r="F181" s="154">
        <v>2.1320989382319547E-5</v>
      </c>
      <c r="G181" s="154">
        <v>2.7221387695990663E-6</v>
      </c>
      <c r="H181" s="154">
        <v>5.2211636010301282E-4</v>
      </c>
      <c r="I181" s="154">
        <v>9.7150628719658573E-5</v>
      </c>
      <c r="J181" s="154">
        <v>5.7717844651024636E-5</v>
      </c>
      <c r="K181" s="154">
        <v>0</v>
      </c>
      <c r="L181" s="154">
        <v>1.8142158789586775E-5</v>
      </c>
      <c r="M181" s="154">
        <v>2.9763447609320497E-4</v>
      </c>
      <c r="N181" s="154">
        <v>2.0741483774204201E-3</v>
      </c>
      <c r="O181" s="154">
        <v>0</v>
      </c>
      <c r="P181" s="154">
        <v>1.5682341580554988E-4</v>
      </c>
      <c r="Q181" s="154">
        <v>2.6096009144347711E-6</v>
      </c>
      <c r="R181" s="154">
        <v>2.1054604746347148E-6</v>
      </c>
      <c r="S181" s="154">
        <v>7.1890989660067849E-6</v>
      </c>
      <c r="T181" s="154">
        <v>1.5506965812957003E-6</v>
      </c>
    </row>
    <row r="182" spans="1:20" x14ac:dyDescent="0.2">
      <c r="A182" s="110" t="s">
        <v>993</v>
      </c>
      <c r="B182" s="154">
        <v>0.22342866563236585</v>
      </c>
      <c r="C182" s="154">
        <v>0.14926116612305368</v>
      </c>
      <c r="D182" s="154">
        <v>7.0482099094579245E-3</v>
      </c>
      <c r="E182" s="154">
        <v>2.558277179772709E-2</v>
      </c>
      <c r="F182" s="154">
        <v>7.9039484093866976E-4</v>
      </c>
      <c r="G182" s="154">
        <v>0</v>
      </c>
      <c r="H182" s="154">
        <v>1.9183246504285406E-2</v>
      </c>
      <c r="I182" s="154">
        <v>3.5734796836490905E-3</v>
      </c>
      <c r="J182" s="154">
        <v>0</v>
      </c>
      <c r="K182" s="154">
        <v>0</v>
      </c>
      <c r="L182" s="154">
        <v>6.8323093421705815E-4</v>
      </c>
      <c r="M182" s="154">
        <v>1.1022984287938003E-2</v>
      </c>
      <c r="N182" s="154">
        <v>0</v>
      </c>
      <c r="O182" s="154">
        <v>0</v>
      </c>
      <c r="P182" s="154">
        <v>5.7824067010726248E-3</v>
      </c>
      <c r="Q182" s="154">
        <v>9.6441495821054306E-5</v>
      </c>
      <c r="R182" s="154">
        <v>7.823850013178121E-5</v>
      </c>
      <c r="S182" s="154">
        <v>2.6826500707783686E-4</v>
      </c>
      <c r="T182" s="154">
        <v>5.7829846995610182E-5</v>
      </c>
    </row>
    <row r="183" spans="1:20" x14ac:dyDescent="0.2">
      <c r="A183" s="110" t="s">
        <v>994</v>
      </c>
      <c r="B183" s="154">
        <v>9.2309808555400802E-2</v>
      </c>
      <c r="C183" s="154">
        <v>6.898853199623374E-2</v>
      </c>
      <c r="D183" s="154">
        <v>3.3332307013925863E-3</v>
      </c>
      <c r="E183" s="154">
        <v>1.0053028213031789E-2</v>
      </c>
      <c r="F183" s="154">
        <v>0</v>
      </c>
      <c r="G183" s="154">
        <v>0</v>
      </c>
      <c r="H183" s="154">
        <v>6.4060473479429971E-3</v>
      </c>
      <c r="I183" s="154">
        <v>0</v>
      </c>
      <c r="J183" s="154">
        <v>0</v>
      </c>
      <c r="K183" s="154">
        <v>0</v>
      </c>
      <c r="L183" s="154">
        <v>1.7300750230305473E-4</v>
      </c>
      <c r="M183" s="154">
        <v>0</v>
      </c>
      <c r="N183" s="154">
        <v>0</v>
      </c>
      <c r="O183" s="154">
        <v>0</v>
      </c>
      <c r="P183" s="154">
        <v>2.3617241200347906E-3</v>
      </c>
      <c r="Q183" s="154">
        <v>0</v>
      </c>
      <c r="R183" s="154">
        <v>2.4538162218702634E-5</v>
      </c>
      <c r="S183" s="154">
        <v>8.3402794492668658E-4</v>
      </c>
      <c r="T183" s="154">
        <v>1.3567256731644153E-4</v>
      </c>
    </row>
    <row r="184" spans="1:20" x14ac:dyDescent="0.2">
      <c r="A184" s="110" t="s">
        <v>995</v>
      </c>
      <c r="B184" s="154">
        <v>0.14757672496505708</v>
      </c>
      <c r="C184" s="154">
        <v>5.5386098935604464E-2</v>
      </c>
      <c r="D184" s="154">
        <v>3.5885227680154926E-3</v>
      </c>
      <c r="E184" s="154">
        <v>1.2040149968356442E-2</v>
      </c>
      <c r="F184" s="154">
        <v>3.821372736880914E-4</v>
      </c>
      <c r="G184" s="154">
        <v>3.5005618966924029E-5</v>
      </c>
      <c r="H184" s="154">
        <v>1.0980184609165443E-2</v>
      </c>
      <c r="I184" s="154">
        <v>2.0359370509483994E-3</v>
      </c>
      <c r="J184" s="154">
        <v>9.2466872660384319E-4</v>
      </c>
      <c r="K184" s="154">
        <v>4.2843776111176848E-5</v>
      </c>
      <c r="L184" s="154">
        <v>4.2062926725896653E-4</v>
      </c>
      <c r="M184" s="154">
        <v>7.3833192369324374E-3</v>
      </c>
      <c r="N184" s="154">
        <v>4.1929588402967177E-2</v>
      </c>
      <c r="O184" s="154">
        <v>7.9506710277002669E-3</v>
      </c>
      <c r="P184" s="154">
        <v>2.9741170077383951E-3</v>
      </c>
      <c r="Q184" s="154">
        <v>4.8413423811034355E-5</v>
      </c>
      <c r="R184" s="154">
        <v>5.401424773660925E-5</v>
      </c>
      <c r="S184" s="154">
        <v>1.1693545255878515E-3</v>
      </c>
      <c r="T184" s="154">
        <v>2.3106909786404153E-4</v>
      </c>
    </row>
    <row r="185" spans="1:20" x14ac:dyDescent="0.2">
      <c r="A185" s="110" t="s">
        <v>996</v>
      </c>
      <c r="B185" s="154">
        <v>0.11059679587872172</v>
      </c>
      <c r="C185" s="154">
        <v>7.5432359339086416E-2</v>
      </c>
      <c r="D185" s="154">
        <v>1.3289037465011278E-2</v>
      </c>
      <c r="E185" s="154">
        <v>3.7970028473416698E-3</v>
      </c>
      <c r="F185" s="154">
        <v>5.1683204922899485E-4</v>
      </c>
      <c r="G185" s="154">
        <v>8.1159001185089529E-5</v>
      </c>
      <c r="H185" s="154">
        <v>6.3238014903834253E-4</v>
      </c>
      <c r="I185" s="154">
        <v>1.5220963808598137E-4</v>
      </c>
      <c r="J185" s="154">
        <v>2.8057476591623019E-4</v>
      </c>
      <c r="K185" s="154">
        <v>4.8855560692922544E-5</v>
      </c>
      <c r="L185" s="154">
        <v>4.3773065963673313E-6</v>
      </c>
      <c r="M185" s="154">
        <v>9.048313875444517E-5</v>
      </c>
      <c r="N185" s="154">
        <v>4.1261491983982307E-4</v>
      </c>
      <c r="O185" s="154">
        <v>7.3238206959412802E-5</v>
      </c>
      <c r="P185" s="154">
        <v>1.7328905992214353E-4</v>
      </c>
      <c r="Q185" s="154">
        <v>2.5693846208209101E-6</v>
      </c>
      <c r="R185" s="154">
        <v>5.5677724975268028E-6</v>
      </c>
      <c r="S185" s="154">
        <v>1.3717229214448503E-2</v>
      </c>
      <c r="T185" s="154">
        <v>1.8870160594957636E-3</v>
      </c>
    </row>
    <row r="186" spans="1:20" x14ac:dyDescent="0.2">
      <c r="A186" s="110" t="s">
        <v>997</v>
      </c>
      <c r="B186" s="154">
        <v>0.99999999999999978</v>
      </c>
      <c r="C186" s="154">
        <v>0.55872089387637069</v>
      </c>
      <c r="D186" s="154">
        <v>3.7648032807253595E-2</v>
      </c>
      <c r="E186" s="154">
        <v>8.949761076414757E-2</v>
      </c>
      <c r="F186" s="154">
        <v>2.8851895933960326E-3</v>
      </c>
      <c r="G186" s="154">
        <v>2.2925531575352244E-4</v>
      </c>
      <c r="H186" s="154">
        <v>6.6104900530002883E-2</v>
      </c>
      <c r="I186" s="154">
        <v>1.1148383166532114E-2</v>
      </c>
      <c r="J186" s="154">
        <v>3.6521017800694501E-3</v>
      </c>
      <c r="K186" s="154">
        <v>1.9911118582624572E-4</v>
      </c>
      <c r="L186" s="154">
        <v>2.2893465227233124E-3</v>
      </c>
      <c r="M186" s="154">
        <v>3.5003958385309231E-2</v>
      </c>
      <c r="N186" s="154">
        <v>0.13009667069428565</v>
      </c>
      <c r="O186" s="154">
        <v>2.3483012691183153E-2</v>
      </c>
      <c r="P186" s="154">
        <v>2.0158798856671069E-2</v>
      </c>
      <c r="Q186" s="154">
        <v>2.9585572167544508E-4</v>
      </c>
      <c r="R186" s="154">
        <v>2.7767404953980314E-4</v>
      </c>
      <c r="S186" s="154">
        <v>1.5996065791006889E-2</v>
      </c>
      <c r="T186" s="154">
        <v>2.3131382682531525E-3</v>
      </c>
    </row>
    <row r="187" spans="1:20" x14ac:dyDescent="0.2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</row>
    <row r="188" spans="1:20" x14ac:dyDescent="0.2">
      <c r="A188" s="110" t="s">
        <v>998</v>
      </c>
      <c r="B188" s="154">
        <v>0.44886785248772021</v>
      </c>
      <c r="C188" s="154">
        <v>0.20017734552176009</v>
      </c>
      <c r="D188" s="154">
        <v>1.3261696923077541E-2</v>
      </c>
      <c r="E188" s="154">
        <v>4.5786793872195558E-2</v>
      </c>
      <c r="F188" s="154">
        <v>1.3529093487464794E-3</v>
      </c>
      <c r="G188" s="154">
        <v>1.3171977506294295E-4</v>
      </c>
      <c r="H188" s="154">
        <v>3.5101656761019576E-2</v>
      </c>
      <c r="I188" s="154">
        <v>6.711397561944883E-3</v>
      </c>
      <c r="J188" s="154">
        <v>2.8896249791882703E-3</v>
      </c>
      <c r="K188" s="154">
        <v>1.2690914113324569E-4</v>
      </c>
      <c r="L188" s="154">
        <v>1.0455820554521559E-3</v>
      </c>
      <c r="M188" s="154">
        <v>1.8151000114228044E-2</v>
      </c>
      <c r="N188" s="154">
        <v>9.7732441373542658E-2</v>
      </c>
      <c r="O188" s="154">
        <v>1.5960520915017321E-2</v>
      </c>
      <c r="P188" s="154">
        <v>1.0124418398902055E-2</v>
      </c>
      <c r="Q188" s="154">
        <v>1.6050660886572751E-4</v>
      </c>
      <c r="R188" s="154">
        <v>1.5332913758369342E-4</v>
      </c>
      <c r="S188" s="154">
        <v>0</v>
      </c>
      <c r="T188" s="154">
        <v>0</v>
      </c>
    </row>
    <row r="189" spans="1:20" x14ac:dyDescent="0.2">
      <c r="A189" s="110" t="s">
        <v>999</v>
      </c>
      <c r="B189" s="154">
        <v>-3.5160405944215371E-2</v>
      </c>
      <c r="C189" s="154">
        <v>-2.7247511609032275E-2</v>
      </c>
      <c r="D189" s="154">
        <v>2.6480695192616276E-4</v>
      </c>
      <c r="E189" s="154">
        <v>-4.2316970478258249E-4</v>
      </c>
      <c r="F189" s="154">
        <v>-3.6324716026220174E-5</v>
      </c>
      <c r="G189" s="154">
        <v>3.2295983830665537E-5</v>
      </c>
      <c r="H189" s="154">
        <v>-3.3218260355970963E-4</v>
      </c>
      <c r="I189" s="154">
        <v>1.9241856632151713E-5</v>
      </c>
      <c r="J189" s="154">
        <v>-5.0507946126873335E-5</v>
      </c>
      <c r="K189" s="154">
        <v>-3.7199785661774982E-6</v>
      </c>
      <c r="L189" s="154">
        <v>-9.1308458408241773E-5</v>
      </c>
      <c r="M189" s="154">
        <v>-9.2501776931360618E-4</v>
      </c>
      <c r="N189" s="154">
        <v>-4.4697915707851751E-3</v>
      </c>
      <c r="O189" s="154">
        <v>-1.4991957126021069E-3</v>
      </c>
      <c r="P189" s="154">
        <v>-3.9210287507057722E-4</v>
      </c>
      <c r="Q189" s="154">
        <v>-1.0821251421580439E-5</v>
      </c>
      <c r="R189" s="154">
        <v>4.9034590907712931E-6</v>
      </c>
      <c r="S189" s="154">
        <v>0</v>
      </c>
      <c r="T189" s="154">
        <v>0</v>
      </c>
    </row>
    <row r="190" spans="1:20" x14ac:dyDescent="0.2">
      <c r="A190" s="110" t="s">
        <v>1000</v>
      </c>
      <c r="B190" s="154">
        <v>-7.3803574313602259E-3</v>
      </c>
      <c r="C190" s="154">
        <v>-5.7359365803643717E-3</v>
      </c>
      <c r="D190" s="154">
        <v>4.9060931949424507E-5</v>
      </c>
      <c r="E190" s="154">
        <v>-1.0081457339722249E-4</v>
      </c>
      <c r="F190" s="154">
        <v>-7.7550659503080396E-6</v>
      </c>
      <c r="G190" s="154">
        <v>1.093810176151507E-5</v>
      </c>
      <c r="H190" s="154">
        <v>-7.7962515269687605E-5</v>
      </c>
      <c r="I190" s="154">
        <v>1.5292484229247188E-6</v>
      </c>
      <c r="J190" s="154">
        <v>-1.4778960868762665E-5</v>
      </c>
      <c r="K190" s="154">
        <v>0</v>
      </c>
      <c r="L190" s="154">
        <v>-1.8645091451461602E-5</v>
      </c>
      <c r="M190" s="154">
        <v>-1.9158718046651541E-4</v>
      </c>
      <c r="N190" s="154">
        <v>-1.2235238008961769E-3</v>
      </c>
      <c r="O190" s="154">
        <v>0</v>
      </c>
      <c r="P190" s="154">
        <v>-8.0254586186118655E-5</v>
      </c>
      <c r="Q190" s="154">
        <v>-2.1673988785332963E-6</v>
      </c>
      <c r="R190" s="154">
        <v>9.4387431548796136E-7</v>
      </c>
      <c r="S190" s="154">
        <v>8.5765398214902503E-6</v>
      </c>
      <c r="T190" s="154">
        <v>2.0196260980899169E-6</v>
      </c>
    </row>
    <row r="191" spans="1:20" x14ac:dyDescent="0.2">
      <c r="A191" s="110" t="s">
        <v>1001</v>
      </c>
      <c r="B191" s="154">
        <v>0.11813782649428381</v>
      </c>
      <c r="C191" s="154">
        <v>6.7227762982254691E-2</v>
      </c>
      <c r="D191" s="154">
        <v>5.3862599439161519E-3</v>
      </c>
      <c r="E191" s="154">
        <v>1.7825304668310154E-2</v>
      </c>
      <c r="F191" s="154">
        <v>5.0701892907208449E-4</v>
      </c>
      <c r="G191" s="154">
        <v>0</v>
      </c>
      <c r="H191" s="154">
        <v>1.3479892530176991E-2</v>
      </c>
      <c r="I191" s="154">
        <v>2.6174507980716672E-3</v>
      </c>
      <c r="J191" s="154">
        <v>0</v>
      </c>
      <c r="K191" s="154">
        <v>0</v>
      </c>
      <c r="L191" s="154">
        <v>3.6637041447076606E-4</v>
      </c>
      <c r="M191" s="154">
        <v>6.6251088064649558E-3</v>
      </c>
      <c r="N191" s="154">
        <v>0</v>
      </c>
      <c r="O191" s="154">
        <v>0</v>
      </c>
      <c r="P191" s="154">
        <v>3.6680761939808753E-3</v>
      </c>
      <c r="Q191" s="154">
        <v>5.5545246231617084E-5</v>
      </c>
      <c r="R191" s="154">
        <v>6.3685700253382716E-5</v>
      </c>
      <c r="S191" s="154">
        <v>2.5935107487226768E-4</v>
      </c>
      <c r="T191" s="154">
        <v>5.5999206208189972E-5</v>
      </c>
    </row>
    <row r="192" spans="1:20" x14ac:dyDescent="0.2">
      <c r="A192" s="110" t="s">
        <v>1002</v>
      </c>
      <c r="B192" s="154">
        <v>5.0266815292252173E-2</v>
      </c>
      <c r="C192" s="154">
        <v>3.1938619799934787E-2</v>
      </c>
      <c r="D192" s="154">
        <v>2.8370978893731591E-3</v>
      </c>
      <c r="E192" s="154">
        <v>7.7189849940819157E-3</v>
      </c>
      <c r="F192" s="154">
        <v>0</v>
      </c>
      <c r="G192" s="154">
        <v>0</v>
      </c>
      <c r="H192" s="154">
        <v>4.9575752624650225E-3</v>
      </c>
      <c r="I192" s="154">
        <v>0</v>
      </c>
      <c r="J192" s="154">
        <v>0</v>
      </c>
      <c r="K192" s="154">
        <v>0</v>
      </c>
      <c r="L192" s="154">
        <v>9.8613879211143369E-5</v>
      </c>
      <c r="M192" s="154">
        <v>0</v>
      </c>
      <c r="N192" s="154">
        <v>0</v>
      </c>
      <c r="O192" s="154">
        <v>0</v>
      </c>
      <c r="P192" s="154">
        <v>1.630786023633213E-3</v>
      </c>
      <c r="Q192" s="154">
        <v>0</v>
      </c>
      <c r="R192" s="154">
        <v>2.2359785879513159E-5</v>
      </c>
      <c r="S192" s="154">
        <v>9.131617999835963E-4</v>
      </c>
      <c r="T192" s="154">
        <v>1.4961585768981676E-4</v>
      </c>
    </row>
    <row r="193" spans="1:20" x14ac:dyDescent="0.2">
      <c r="A193" s="110" t="s">
        <v>1003</v>
      </c>
      <c r="B193" s="154">
        <v>0.380250084102425</v>
      </c>
      <c r="C193" s="154">
        <v>0.14469867845515982</v>
      </c>
      <c r="D193" s="154">
        <v>9.2249868185990333E-3</v>
      </c>
      <c r="E193" s="154">
        <v>3.0998479301190464E-2</v>
      </c>
      <c r="F193" s="154">
        <v>8.9135347786198544E-4</v>
      </c>
      <c r="G193" s="154">
        <v>4.2392126320072664E-5</v>
      </c>
      <c r="H193" s="154">
        <v>2.8799097557454977E-2</v>
      </c>
      <c r="I193" s="154">
        <v>5.4141058440276115E-3</v>
      </c>
      <c r="J193" s="154">
        <v>2.387068808071885E-3</v>
      </c>
      <c r="K193" s="154">
        <v>1.1061125979623859E-4</v>
      </c>
      <c r="L193" s="154">
        <v>1.0764793616902266E-3</v>
      </c>
      <c r="M193" s="154">
        <v>1.8490921051042643E-2</v>
      </c>
      <c r="N193" s="154">
        <v>0.10679770248108331</v>
      </c>
      <c r="O193" s="154">
        <v>1.9485360287200899E-2</v>
      </c>
      <c r="P193" s="154">
        <v>7.6694523559296054E-3</v>
      </c>
      <c r="Q193" s="154">
        <v>1.2476441192577894E-4</v>
      </c>
      <c r="R193" s="154">
        <v>1.4147826858106481E-4</v>
      </c>
      <c r="S193" s="154">
        <v>3.3034769751691426E-3</v>
      </c>
      <c r="T193" s="154">
        <v>5.936752613203331E-4</v>
      </c>
    </row>
    <row r="194" spans="1:20" x14ac:dyDescent="0.2">
      <c r="A194" s="110" t="s">
        <v>1004</v>
      </c>
      <c r="B194" s="154">
        <v>4.5018184998894407E-2</v>
      </c>
      <c r="C194" s="154">
        <v>2.1277090145502619E-2</v>
      </c>
      <c r="D194" s="154">
        <v>6.2113006598049575E-3</v>
      </c>
      <c r="E194" s="154">
        <v>1.6498974034220529E-3</v>
      </c>
      <c r="F194" s="154">
        <v>4.0207729076855152E-4</v>
      </c>
      <c r="G194" s="154">
        <v>1.0162070506722606E-4</v>
      </c>
      <c r="H194" s="154">
        <v>4.1089308460594222E-4</v>
      </c>
      <c r="I194" s="154">
        <v>1.2244147551068965E-4</v>
      </c>
      <c r="J194" s="154">
        <v>2.3790137352436698E-4</v>
      </c>
      <c r="K194" s="154">
        <v>4.0108335041273963E-5</v>
      </c>
      <c r="L194" s="154">
        <v>2.2173451618985937E-6</v>
      </c>
      <c r="M194" s="154">
        <v>6.021265501380206E-5</v>
      </c>
      <c r="N194" s="154">
        <v>3.1766787677013977E-4</v>
      </c>
      <c r="O194" s="154">
        <v>4.8024396707246737E-5</v>
      </c>
      <c r="P194" s="154">
        <v>1.0293625016430155E-4</v>
      </c>
      <c r="Q194" s="154">
        <v>1.6466648136140694E-6</v>
      </c>
      <c r="R194" s="154">
        <v>2.7500497277249924E-6</v>
      </c>
      <c r="S194" s="154">
        <v>1.2010280771598847E-2</v>
      </c>
      <c r="T194" s="154">
        <v>2.019118515689154E-3</v>
      </c>
    </row>
    <row r="195" spans="1:20" x14ac:dyDescent="0.2">
      <c r="A195" s="110" t="s">
        <v>1005</v>
      </c>
      <c r="B195" s="154">
        <v>1</v>
      </c>
      <c r="C195" s="154">
        <v>0.43233604871521525</v>
      </c>
      <c r="D195" s="154">
        <v>3.723521011864641E-2</v>
      </c>
      <c r="E195" s="154">
        <v>0.10345547596102032</v>
      </c>
      <c r="F195" s="154">
        <v>3.1092792644725723E-3</v>
      </c>
      <c r="G195" s="154">
        <v>3.1896669204242202E-4</v>
      </c>
      <c r="H195" s="154">
        <v>8.2338970076893114E-2</v>
      </c>
      <c r="I195" s="154">
        <v>1.4886166784609928E-2</v>
      </c>
      <c r="J195" s="154">
        <v>5.4493082537888857E-3</v>
      </c>
      <c r="K195" s="154">
        <v>2.7390875740458068E-4</v>
      </c>
      <c r="L195" s="154">
        <v>2.4793095061264874E-3</v>
      </c>
      <c r="M195" s="154">
        <v>4.2210637676969323E-2</v>
      </c>
      <c r="N195" s="154">
        <v>0.19915449635971477</v>
      </c>
      <c r="O195" s="154">
        <v>3.3994709886323367E-2</v>
      </c>
      <c r="P195" s="154">
        <v>2.2723311761353355E-2</v>
      </c>
      <c r="Q195" s="154">
        <v>3.2947428153662389E-4</v>
      </c>
      <c r="R195" s="154">
        <v>3.8945027543163844E-4</v>
      </c>
      <c r="S195" s="154">
        <v>1.649484716144534E-2</v>
      </c>
      <c r="T195" s="154">
        <v>2.8204284670055825E-3</v>
      </c>
    </row>
    <row r="196" spans="1:20" x14ac:dyDescent="0.2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</row>
    <row r="197" spans="1:20" x14ac:dyDescent="0.2">
      <c r="A197" s="157" t="s">
        <v>1006</v>
      </c>
      <c r="B197" s="150">
        <v>0.45094969883747632</v>
      </c>
      <c r="C197" s="150">
        <v>0.3187260291237744</v>
      </c>
      <c r="D197" s="150">
        <v>2.1696420282156164E-2</v>
      </c>
      <c r="E197" s="150">
        <v>4.3821133500649576E-2</v>
      </c>
      <c r="F197" s="150">
        <v>5.9381646907312479E-4</v>
      </c>
      <c r="G197" s="150">
        <v>6.1081555808381762E-5</v>
      </c>
      <c r="H197" s="150">
        <v>1.467172615014241E-2</v>
      </c>
      <c r="I197" s="150">
        <v>9.7694304225886316E-3</v>
      </c>
      <c r="J197" s="150">
        <v>2.3980572923752862E-3</v>
      </c>
      <c r="K197" s="150">
        <v>5.6777534610221844E-5</v>
      </c>
      <c r="L197" s="150">
        <v>5.6875188444198736E-4</v>
      </c>
      <c r="M197" s="150">
        <v>1.4602766678892213E-2</v>
      </c>
      <c r="N197" s="150">
        <v>2.3125733333423056E-2</v>
      </c>
      <c r="O197" s="150">
        <v>8.5797460954083421E-4</v>
      </c>
      <c r="P197" s="150">
        <v>0</v>
      </c>
      <c r="Q197" s="150">
        <v>0</v>
      </c>
      <c r="R197" s="150">
        <v>0</v>
      </c>
      <c r="S197" s="150">
        <v>0</v>
      </c>
      <c r="T197" s="150">
        <v>0</v>
      </c>
    </row>
    <row r="198" spans="1:20" x14ac:dyDescent="0.2">
      <c r="A198" s="157" t="s">
        <v>1007</v>
      </c>
      <c r="B198" s="150">
        <v>-4.5443247135274367E-2</v>
      </c>
      <c r="C198" s="150">
        <v>-4.3383986114986041E-2</v>
      </c>
      <c r="D198" s="150">
        <v>4.3322984652355241E-4</v>
      </c>
      <c r="E198" s="150">
        <v>-4.050027214936508E-4</v>
      </c>
      <c r="F198" s="150">
        <v>-1.5943577173710575E-5</v>
      </c>
      <c r="G198" s="150">
        <v>1.4976406828790381E-5</v>
      </c>
      <c r="H198" s="150">
        <v>-1.3884507573105838E-4</v>
      </c>
      <c r="I198" s="150">
        <v>2.8009364343893349E-5</v>
      </c>
      <c r="J198" s="150">
        <v>-4.1915802017489131E-5</v>
      </c>
      <c r="K198" s="150">
        <v>-1.6642710675085995E-6</v>
      </c>
      <c r="L198" s="150">
        <v>-4.9667893126496619E-5</v>
      </c>
      <c r="M198" s="150">
        <v>-7.4419142604310504E-4</v>
      </c>
      <c r="N198" s="150">
        <v>-1.0576550270230214E-3</v>
      </c>
      <c r="O198" s="150">
        <v>-8.0590844308522957E-5</v>
      </c>
      <c r="P198" s="150">
        <v>0</v>
      </c>
      <c r="Q198" s="150">
        <v>0</v>
      </c>
      <c r="R198" s="150">
        <v>0</v>
      </c>
      <c r="S198" s="150">
        <v>0</v>
      </c>
      <c r="T198" s="150">
        <v>0</v>
      </c>
    </row>
    <row r="199" spans="1:20" x14ac:dyDescent="0.2">
      <c r="A199" s="157" t="s">
        <v>1008</v>
      </c>
      <c r="B199" s="150">
        <v>-9.6411326214136724E-3</v>
      </c>
      <c r="C199" s="150">
        <v>-9.1328630859809547E-3</v>
      </c>
      <c r="D199" s="150">
        <v>8.0264735741069783E-5</v>
      </c>
      <c r="E199" s="150">
        <v>-9.6486530417092082E-5</v>
      </c>
      <c r="F199" s="150">
        <v>-3.4038392034972036E-6</v>
      </c>
      <c r="G199" s="150">
        <v>5.0722548900837319E-6</v>
      </c>
      <c r="H199" s="150">
        <v>-3.2586629223820376E-5</v>
      </c>
      <c r="I199" s="150">
        <v>2.2260469490481253E-6</v>
      </c>
      <c r="J199" s="150">
        <v>-1.2264842372390149E-5</v>
      </c>
      <c r="K199" s="150">
        <v>0</v>
      </c>
      <c r="L199" s="150">
        <v>-1.0142131689536458E-5</v>
      </c>
      <c r="M199" s="150">
        <v>-1.541349169419211E-4</v>
      </c>
      <c r="N199" s="150">
        <v>-2.8951374537422488E-4</v>
      </c>
      <c r="O199" s="150">
        <v>0</v>
      </c>
      <c r="P199" s="150">
        <v>0</v>
      </c>
      <c r="Q199" s="150">
        <v>0</v>
      </c>
      <c r="R199" s="150">
        <v>0</v>
      </c>
      <c r="S199" s="150">
        <v>2.7000622095626838E-6</v>
      </c>
      <c r="T199" s="150">
        <v>0</v>
      </c>
    </row>
    <row r="200" spans="1:20" x14ac:dyDescent="0.2">
      <c r="A200" s="157" t="s">
        <v>1009</v>
      </c>
      <c r="B200" s="150">
        <v>0.14819123153423427</v>
      </c>
      <c r="C200" s="150">
        <v>0.10704127325876188</v>
      </c>
      <c r="D200" s="150">
        <v>8.8120366624264788E-3</v>
      </c>
      <c r="E200" s="150">
        <v>1.7060051370710115E-2</v>
      </c>
      <c r="F200" s="150">
        <v>2.2253981058951254E-4</v>
      </c>
      <c r="G200" s="150">
        <v>0</v>
      </c>
      <c r="H200" s="150">
        <v>5.6343007705475182E-3</v>
      </c>
      <c r="I200" s="150">
        <v>3.8100862332017867E-3</v>
      </c>
      <c r="J200" s="150">
        <v>0</v>
      </c>
      <c r="K200" s="150">
        <v>0</v>
      </c>
      <c r="L200" s="150">
        <v>1.9928982383303251E-4</v>
      </c>
      <c r="M200" s="150">
        <v>5.3300048214558852E-3</v>
      </c>
      <c r="N200" s="150">
        <v>0</v>
      </c>
      <c r="O200" s="150">
        <v>0</v>
      </c>
      <c r="P200" s="150">
        <v>0</v>
      </c>
      <c r="Q200" s="150">
        <v>0</v>
      </c>
      <c r="R200" s="150">
        <v>0</v>
      </c>
      <c r="S200" s="150">
        <v>8.1648782708082282E-5</v>
      </c>
      <c r="T200" s="150">
        <v>0</v>
      </c>
    </row>
    <row r="201" spans="1:20" x14ac:dyDescent="0.2">
      <c r="A201" s="157" t="s">
        <v>1010</v>
      </c>
      <c r="B201" s="150">
        <v>6.529569173508501E-2</v>
      </c>
      <c r="C201" s="150">
        <v>5.0853254338016997E-2</v>
      </c>
      <c r="D201" s="150">
        <v>4.6415529284448229E-3</v>
      </c>
      <c r="E201" s="150">
        <v>7.3876033526029993E-3</v>
      </c>
      <c r="F201" s="150">
        <v>0</v>
      </c>
      <c r="G201" s="150">
        <v>0</v>
      </c>
      <c r="H201" s="150">
        <v>2.0721582207589928E-3</v>
      </c>
      <c r="I201" s="150">
        <v>0</v>
      </c>
      <c r="J201" s="150">
        <v>0</v>
      </c>
      <c r="K201" s="150">
        <v>0</v>
      </c>
      <c r="L201" s="150">
        <v>5.364172935161736E-5</v>
      </c>
      <c r="M201" s="150">
        <v>0</v>
      </c>
      <c r="N201" s="150">
        <v>0</v>
      </c>
      <c r="O201" s="150">
        <v>0</v>
      </c>
      <c r="P201" s="150">
        <v>0</v>
      </c>
      <c r="Q201" s="150">
        <v>0</v>
      </c>
      <c r="R201" s="150">
        <v>0</v>
      </c>
      <c r="S201" s="150">
        <v>2.8748116590957869E-4</v>
      </c>
      <c r="T201" s="150">
        <v>0</v>
      </c>
    </row>
    <row r="202" spans="1:20" x14ac:dyDescent="0.2">
      <c r="A202" s="157" t="s">
        <v>1011</v>
      </c>
      <c r="B202" s="150">
        <v>0.34033167676931758</v>
      </c>
      <c r="C202" s="150">
        <v>0.23039188117547293</v>
      </c>
      <c r="D202" s="150">
        <v>1.5092276069541501E-2</v>
      </c>
      <c r="E202" s="150">
        <v>2.9667692032909157E-2</v>
      </c>
      <c r="F202" s="150">
        <v>3.9123121989693559E-4</v>
      </c>
      <c r="G202" s="150">
        <v>1.965822541389963E-5</v>
      </c>
      <c r="H202" s="150">
        <v>1.2037394007095338E-2</v>
      </c>
      <c r="I202" s="150">
        <v>7.8810307176066866E-3</v>
      </c>
      <c r="J202" s="150">
        <v>1.9809933136051435E-3</v>
      </c>
      <c r="K202" s="150">
        <v>4.9486069918063432E-5</v>
      </c>
      <c r="L202" s="150">
        <v>5.8555869654769498E-4</v>
      </c>
      <c r="M202" s="150">
        <v>1.4876238448950935E-2</v>
      </c>
      <c r="N202" s="150">
        <v>2.5270781671769271E-2</v>
      </c>
      <c r="O202" s="150">
        <v>1.0474560619411666E-3</v>
      </c>
      <c r="P202" s="150">
        <v>0</v>
      </c>
      <c r="Q202" s="150">
        <v>0</v>
      </c>
      <c r="R202" s="150">
        <v>0</v>
      </c>
      <c r="S202" s="150">
        <v>1.0399990586488978E-3</v>
      </c>
      <c r="T202" s="150">
        <v>0</v>
      </c>
    </row>
    <row r="203" spans="1:20" x14ac:dyDescent="0.2">
      <c r="A203" s="157" t="s">
        <v>1012</v>
      </c>
      <c r="B203" s="150">
        <v>5.0316080880575216E-2</v>
      </c>
      <c r="C203" s="150">
        <v>3.3877771911244865E-2</v>
      </c>
      <c r="D203" s="150">
        <v>1.016182094913151E-2</v>
      </c>
      <c r="E203" s="150">
        <v>1.5790661075668353E-3</v>
      </c>
      <c r="F203" s="150">
        <v>1.7647902080053583E-4</v>
      </c>
      <c r="G203" s="150">
        <v>4.7123909563956924E-5</v>
      </c>
      <c r="H203" s="150">
        <v>1.7174433831910598E-4</v>
      </c>
      <c r="I203" s="150">
        <v>1.7823165217083827E-4</v>
      </c>
      <c r="J203" s="150">
        <v>1.9743085270755985E-4</v>
      </c>
      <c r="K203" s="150">
        <v>1.7943958651279115E-5</v>
      </c>
      <c r="L203" s="150">
        <v>1.2061408597365274E-6</v>
      </c>
      <c r="M203" s="150">
        <v>4.8442033317709324E-5</v>
      </c>
      <c r="N203" s="150">
        <v>7.5167493040542022E-5</v>
      </c>
      <c r="O203" s="150">
        <v>2.5816020186763074E-6</v>
      </c>
      <c r="P203" s="150">
        <v>0</v>
      </c>
      <c r="Q203" s="150">
        <v>0</v>
      </c>
      <c r="R203" s="150">
        <v>0</v>
      </c>
      <c r="S203" s="150">
        <v>3.7810709111820644E-3</v>
      </c>
      <c r="T203" s="150">
        <v>0</v>
      </c>
    </row>
    <row r="204" spans="1:20" x14ac:dyDescent="0.2">
      <c r="A204" s="157" t="s">
        <v>1013</v>
      </c>
      <c r="B204" s="150">
        <v>1.0000000000000002</v>
      </c>
      <c r="C204" s="150">
        <v>0.68837336060630394</v>
      </c>
      <c r="D204" s="150">
        <v>6.0917601473965063E-2</v>
      </c>
      <c r="E204" s="150">
        <v>9.901405711252792E-2</v>
      </c>
      <c r="F204" s="150">
        <v>1.364719103982901E-3</v>
      </c>
      <c r="G204" s="150">
        <v>1.479123525051123E-4</v>
      </c>
      <c r="H204" s="150">
        <v>3.4415891781908486E-2</v>
      </c>
      <c r="I204" s="150">
        <v>2.1669014436860885E-2</v>
      </c>
      <c r="J204" s="150">
        <v>4.5223008142981098E-3</v>
      </c>
      <c r="K204" s="150">
        <v>1.2254329211205576E-4</v>
      </c>
      <c r="L204" s="150">
        <v>1.3486382502180358E-3</v>
      </c>
      <c r="M204" s="150">
        <v>3.3959125639631715E-2</v>
      </c>
      <c r="N204" s="150">
        <v>4.7124513725835628E-2</v>
      </c>
      <c r="O204" s="150">
        <v>1.8274214291921546E-3</v>
      </c>
      <c r="P204" s="150">
        <v>0</v>
      </c>
      <c r="Q204" s="150">
        <v>0</v>
      </c>
      <c r="R204" s="150">
        <v>0</v>
      </c>
      <c r="S204" s="150">
        <v>5.1928999806581848E-3</v>
      </c>
      <c r="T204" s="150">
        <v>0</v>
      </c>
    </row>
    <row r="205" spans="1:20" x14ac:dyDescent="0.2">
      <c r="A205" s="157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</row>
    <row r="206" spans="1:20" x14ac:dyDescent="0.2">
      <c r="A206" s="110" t="s">
        <v>1014</v>
      </c>
      <c r="B206" s="154">
        <v>0</v>
      </c>
      <c r="C206" s="154">
        <v>0</v>
      </c>
      <c r="D206" s="154">
        <v>0</v>
      </c>
      <c r="E206" s="154">
        <v>0</v>
      </c>
      <c r="F206" s="154">
        <v>0</v>
      </c>
      <c r="G206" s="154">
        <v>0</v>
      </c>
      <c r="H206" s="154">
        <v>0</v>
      </c>
      <c r="I206" s="154">
        <v>0</v>
      </c>
      <c r="J206" s="154">
        <v>0</v>
      </c>
      <c r="K206" s="154">
        <v>0</v>
      </c>
      <c r="L206" s="154">
        <v>0</v>
      </c>
      <c r="M206" s="154">
        <v>0</v>
      </c>
      <c r="N206" s="154">
        <v>0</v>
      </c>
      <c r="O206" s="154">
        <v>0</v>
      </c>
      <c r="P206" s="154">
        <v>0</v>
      </c>
      <c r="Q206" s="154">
        <v>0</v>
      </c>
      <c r="R206" s="154">
        <v>0</v>
      </c>
      <c r="S206" s="154">
        <v>0</v>
      </c>
      <c r="T206" s="154">
        <v>0</v>
      </c>
    </row>
    <row r="207" spans="1:20" x14ac:dyDescent="0.2">
      <c r="A207" s="110" t="s">
        <v>1015</v>
      </c>
      <c r="B207" s="154">
        <v>0</v>
      </c>
      <c r="C207" s="154">
        <v>0</v>
      </c>
      <c r="D207" s="154">
        <v>0</v>
      </c>
      <c r="E207" s="154">
        <v>0</v>
      </c>
      <c r="F207" s="154">
        <v>0</v>
      </c>
      <c r="G207" s="154">
        <v>0</v>
      </c>
      <c r="H207" s="154">
        <v>0</v>
      </c>
      <c r="I207" s="154">
        <v>0</v>
      </c>
      <c r="J207" s="154">
        <v>0</v>
      </c>
      <c r="K207" s="154">
        <v>0</v>
      </c>
      <c r="L207" s="154">
        <v>0</v>
      </c>
      <c r="M207" s="154">
        <v>0</v>
      </c>
      <c r="N207" s="154">
        <v>0</v>
      </c>
      <c r="O207" s="154">
        <v>0</v>
      </c>
      <c r="P207" s="154">
        <v>0</v>
      </c>
      <c r="Q207" s="154">
        <v>0</v>
      </c>
      <c r="R207" s="154">
        <v>0</v>
      </c>
      <c r="S207" s="154">
        <v>0</v>
      </c>
      <c r="T207" s="154">
        <v>0</v>
      </c>
    </row>
    <row r="208" spans="1:20" x14ac:dyDescent="0.2">
      <c r="A208" s="110" t="s">
        <v>1016</v>
      </c>
      <c r="B208" s="154">
        <v>0</v>
      </c>
      <c r="C208" s="154">
        <v>0</v>
      </c>
      <c r="D208" s="154">
        <v>0</v>
      </c>
      <c r="E208" s="154">
        <v>0</v>
      </c>
      <c r="F208" s="154">
        <v>0</v>
      </c>
      <c r="G208" s="154">
        <v>0</v>
      </c>
      <c r="H208" s="154">
        <v>0</v>
      </c>
      <c r="I208" s="154">
        <v>0</v>
      </c>
      <c r="J208" s="154">
        <v>0</v>
      </c>
      <c r="K208" s="154">
        <v>0</v>
      </c>
      <c r="L208" s="154">
        <v>0</v>
      </c>
      <c r="M208" s="154">
        <v>0</v>
      </c>
      <c r="N208" s="154">
        <v>0</v>
      </c>
      <c r="O208" s="154">
        <v>0</v>
      </c>
      <c r="P208" s="154">
        <v>0</v>
      </c>
      <c r="Q208" s="154">
        <v>0</v>
      </c>
      <c r="R208" s="154">
        <v>0</v>
      </c>
      <c r="S208" s="154">
        <v>0</v>
      </c>
      <c r="T208" s="154">
        <v>0</v>
      </c>
    </row>
    <row r="209" spans="1:20" x14ac:dyDescent="0.2">
      <c r="A209" s="110" t="s">
        <v>1017</v>
      </c>
      <c r="B209" s="154">
        <v>0</v>
      </c>
      <c r="C209" s="154">
        <v>0</v>
      </c>
      <c r="D209" s="154">
        <v>0</v>
      </c>
      <c r="E209" s="154">
        <v>0</v>
      </c>
      <c r="F209" s="154">
        <v>0</v>
      </c>
      <c r="G209" s="154">
        <v>0</v>
      </c>
      <c r="H209" s="154">
        <v>0</v>
      </c>
      <c r="I209" s="154">
        <v>0</v>
      </c>
      <c r="J209" s="154">
        <v>0</v>
      </c>
      <c r="K209" s="154">
        <v>0</v>
      </c>
      <c r="L209" s="154">
        <v>0</v>
      </c>
      <c r="M209" s="154">
        <v>0</v>
      </c>
      <c r="N209" s="154">
        <v>0</v>
      </c>
      <c r="O209" s="154">
        <v>0</v>
      </c>
      <c r="P209" s="154">
        <v>0</v>
      </c>
      <c r="Q209" s="154">
        <v>0</v>
      </c>
      <c r="R209" s="154">
        <v>0</v>
      </c>
      <c r="S209" s="154">
        <v>0</v>
      </c>
      <c r="T209" s="154">
        <v>0</v>
      </c>
    </row>
    <row r="210" spans="1:20" x14ac:dyDescent="0.2">
      <c r="A210" s="110" t="s">
        <v>1018</v>
      </c>
      <c r="B210" s="154">
        <v>0</v>
      </c>
      <c r="C210" s="154">
        <v>0</v>
      </c>
      <c r="D210" s="154">
        <v>0</v>
      </c>
      <c r="E210" s="154">
        <v>0</v>
      </c>
      <c r="F210" s="154">
        <v>0</v>
      </c>
      <c r="G210" s="154">
        <v>0</v>
      </c>
      <c r="H210" s="154">
        <v>0</v>
      </c>
      <c r="I210" s="154">
        <v>0</v>
      </c>
      <c r="J210" s="154">
        <v>0</v>
      </c>
      <c r="K210" s="154">
        <v>0</v>
      </c>
      <c r="L210" s="154">
        <v>0</v>
      </c>
      <c r="M210" s="154">
        <v>0</v>
      </c>
      <c r="N210" s="154">
        <v>0</v>
      </c>
      <c r="O210" s="154">
        <v>0</v>
      </c>
      <c r="P210" s="154">
        <v>0</v>
      </c>
      <c r="Q210" s="154">
        <v>0</v>
      </c>
      <c r="R210" s="154">
        <v>0</v>
      </c>
      <c r="S210" s="154">
        <v>0</v>
      </c>
      <c r="T210" s="154">
        <v>0</v>
      </c>
    </row>
    <row r="211" spans="1:20" x14ac:dyDescent="0.2">
      <c r="A211" s="110" t="s">
        <v>1019</v>
      </c>
      <c r="B211" s="154">
        <v>1</v>
      </c>
      <c r="C211" s="154">
        <v>0.34480141670171333</v>
      </c>
      <c r="D211" s="154">
        <v>2.355167865019735E-2</v>
      </c>
      <c r="E211" s="154">
        <v>7.8945975877775645E-2</v>
      </c>
      <c r="F211" s="154">
        <v>2.8689252496373213E-3</v>
      </c>
      <c r="G211" s="154">
        <v>3.3391844868366796E-4</v>
      </c>
      <c r="H211" s="154">
        <v>7.0930823745750715E-2</v>
      </c>
      <c r="I211" s="154">
        <v>1.3385803274109218E-2</v>
      </c>
      <c r="J211" s="154">
        <v>6.3727392972203678E-3</v>
      </c>
      <c r="K211" s="154">
        <v>2.994172401984119E-4</v>
      </c>
      <c r="L211" s="154">
        <v>2.7517764516938152E-3</v>
      </c>
      <c r="M211" s="154">
        <v>5.1444519006005759E-2</v>
      </c>
      <c r="N211" s="154">
        <v>0.31632383078344256</v>
      </c>
      <c r="O211" s="154">
        <v>5.8888016066247648E-2</v>
      </c>
      <c r="P211" s="154">
        <v>1.9525909020867906E-2</v>
      </c>
      <c r="Q211" s="154">
        <v>3.2903724876935523E-4</v>
      </c>
      <c r="R211" s="154">
        <v>3.5322137561754111E-4</v>
      </c>
      <c r="S211" s="154">
        <v>7.3852554703551969E-3</v>
      </c>
      <c r="T211" s="154">
        <v>1.5077360917141963E-3</v>
      </c>
    </row>
    <row r="212" spans="1:20" x14ac:dyDescent="0.2">
      <c r="A212" s="110" t="s">
        <v>1020</v>
      </c>
      <c r="B212" s="154">
        <v>0</v>
      </c>
      <c r="C212" s="154">
        <v>0</v>
      </c>
      <c r="D212" s="154">
        <v>0</v>
      </c>
      <c r="E212" s="154">
        <v>0</v>
      </c>
      <c r="F212" s="154">
        <v>0</v>
      </c>
      <c r="G212" s="154">
        <v>0</v>
      </c>
      <c r="H212" s="154">
        <v>0</v>
      </c>
      <c r="I212" s="154">
        <v>0</v>
      </c>
      <c r="J212" s="154">
        <v>0</v>
      </c>
      <c r="K212" s="154">
        <v>0</v>
      </c>
      <c r="L212" s="154">
        <v>0</v>
      </c>
      <c r="M212" s="154">
        <v>0</v>
      </c>
      <c r="N212" s="154">
        <v>0</v>
      </c>
      <c r="O212" s="154">
        <v>0</v>
      </c>
      <c r="P212" s="154">
        <v>0</v>
      </c>
      <c r="Q212" s="154">
        <v>0</v>
      </c>
      <c r="R212" s="154">
        <v>0</v>
      </c>
      <c r="S212" s="154">
        <v>0</v>
      </c>
      <c r="T212" s="154">
        <v>0</v>
      </c>
    </row>
    <row r="213" spans="1:20" x14ac:dyDescent="0.2">
      <c r="A213" s="110" t="s">
        <v>1021</v>
      </c>
      <c r="B213" s="154">
        <v>1</v>
      </c>
      <c r="C213" s="154">
        <v>0.34480141670171333</v>
      </c>
      <c r="D213" s="154">
        <v>2.355167865019735E-2</v>
      </c>
      <c r="E213" s="154">
        <v>7.8945975877775645E-2</v>
      </c>
      <c r="F213" s="154">
        <v>2.8689252496373213E-3</v>
      </c>
      <c r="G213" s="154">
        <v>3.3391844868366796E-4</v>
      </c>
      <c r="H213" s="154">
        <v>7.0930823745750715E-2</v>
      </c>
      <c r="I213" s="154">
        <v>1.3385803274109218E-2</v>
      </c>
      <c r="J213" s="154">
        <v>6.3727392972203678E-3</v>
      </c>
      <c r="K213" s="154">
        <v>2.994172401984119E-4</v>
      </c>
      <c r="L213" s="154">
        <v>2.7517764516938152E-3</v>
      </c>
      <c r="M213" s="154">
        <v>5.1444519006005759E-2</v>
      </c>
      <c r="N213" s="154">
        <v>0.31632383078344256</v>
      </c>
      <c r="O213" s="154">
        <v>5.8888016066247648E-2</v>
      </c>
      <c r="P213" s="154">
        <v>1.9525909020867906E-2</v>
      </c>
      <c r="Q213" s="154">
        <v>3.2903724876935523E-4</v>
      </c>
      <c r="R213" s="154">
        <v>3.5322137561754111E-4</v>
      </c>
      <c r="S213" s="154">
        <v>7.3852554703551969E-3</v>
      </c>
      <c r="T213" s="154">
        <v>1.5077360917141963E-3</v>
      </c>
    </row>
    <row r="214" spans="1:20" x14ac:dyDescent="0.2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</row>
    <row r="215" spans="1:20" x14ac:dyDescent="0.2">
      <c r="A215" s="110" t="s">
        <v>1022</v>
      </c>
      <c r="B215" s="154">
        <v>0.4558772578340014</v>
      </c>
      <c r="C215" s="154">
        <v>0.22455738294516381</v>
      </c>
      <c r="D215" s="154">
        <v>1.1100673832804997E-2</v>
      </c>
      <c r="E215" s="154">
        <v>4.0661132061230273E-2</v>
      </c>
      <c r="F215" s="154">
        <v>1.2798680740962042E-3</v>
      </c>
      <c r="G215" s="154">
        <v>1.2002193262541623E-4</v>
      </c>
      <c r="H215" s="154">
        <v>3.0908785643262621E-2</v>
      </c>
      <c r="I215" s="154">
        <v>5.7592072602984223E-3</v>
      </c>
      <c r="J215" s="154">
        <v>2.6024785244869054E-3</v>
      </c>
      <c r="K215" s="154">
        <v>1.170305501723241E-4</v>
      </c>
      <c r="L215" s="154">
        <v>1.0797230503901186E-3</v>
      </c>
      <c r="M215" s="154">
        <v>1.7669483754431101E-2</v>
      </c>
      <c r="N215" s="154">
        <v>9.3383718127170542E-2</v>
      </c>
      <c r="O215" s="154">
        <v>1.6863551727376185E-2</v>
      </c>
      <c r="P215" s="154">
        <v>9.4920390249688281E-3</v>
      </c>
      <c r="Q215" s="154">
        <v>1.589880253777349E-4</v>
      </c>
      <c r="R215" s="154">
        <v>1.2317330014595133E-4</v>
      </c>
      <c r="S215" s="154">
        <v>0</v>
      </c>
      <c r="T215" s="154">
        <v>0</v>
      </c>
    </row>
    <row r="216" spans="1:20" x14ac:dyDescent="0.2">
      <c r="A216" s="110" t="s">
        <v>1023</v>
      </c>
      <c r="B216" s="154">
        <v>1.6656925998170845E-3</v>
      </c>
      <c r="C216" s="154">
        <v>8.2049184199982817E-4</v>
      </c>
      <c r="D216" s="154">
        <v>4.0559843551176457E-5</v>
      </c>
      <c r="E216" s="154">
        <v>1.4856838241147487E-4</v>
      </c>
      <c r="F216" s="154">
        <v>4.6764052014642667E-6</v>
      </c>
      <c r="G216" s="154">
        <v>4.385383160804597E-7</v>
      </c>
      <c r="H216" s="154">
        <v>1.1293508204364549E-4</v>
      </c>
      <c r="I216" s="154">
        <v>2.1043096029556779E-5</v>
      </c>
      <c r="J216" s="154">
        <v>9.5089832732985331E-6</v>
      </c>
      <c r="K216" s="154">
        <v>4.2760834857338868E-7</v>
      </c>
      <c r="L216" s="154">
        <v>3.9451116807884993E-6</v>
      </c>
      <c r="M216" s="154">
        <v>6.4561080480705007E-5</v>
      </c>
      <c r="N216" s="154">
        <v>3.412071244064392E-4</v>
      </c>
      <c r="O216" s="154">
        <v>6.1616351410868897E-5</v>
      </c>
      <c r="P216" s="154">
        <v>3.4682184490156656E-5</v>
      </c>
      <c r="Q216" s="154">
        <v>5.8091333309645948E-7</v>
      </c>
      <c r="R216" s="154">
        <v>4.5005283993102332E-7</v>
      </c>
      <c r="S216" s="154">
        <v>0</v>
      </c>
      <c r="T216" s="154">
        <v>0</v>
      </c>
    </row>
    <row r="217" spans="1:20" x14ac:dyDescent="0.2">
      <c r="A217" s="110" t="s">
        <v>1024</v>
      </c>
      <c r="B217" s="154">
        <v>3.6638328137979806E-4</v>
      </c>
      <c r="C217" s="154">
        <v>1.7838008745047694E-4</v>
      </c>
      <c r="D217" s="154">
        <v>8.6088563692186373E-6</v>
      </c>
      <c r="E217" s="154">
        <v>3.1318598537886226E-5</v>
      </c>
      <c r="F217" s="154">
        <v>9.6740204185463373E-7</v>
      </c>
      <c r="G217" s="154">
        <v>1.2048480804253342E-7</v>
      </c>
      <c r="H217" s="154">
        <v>2.3661690699276056E-5</v>
      </c>
      <c r="I217" s="154">
        <v>4.3986807030429648E-6</v>
      </c>
      <c r="J217" s="154">
        <v>2.6172674302879117E-6</v>
      </c>
      <c r="K217" s="154">
        <v>0</v>
      </c>
      <c r="L217" s="154">
        <v>8.2622561084102988E-7</v>
      </c>
      <c r="M217" s="154">
        <v>1.3525784978568632E-5</v>
      </c>
      <c r="N217" s="154">
        <v>9.4229857714277432E-5</v>
      </c>
      <c r="O217" s="154">
        <v>0</v>
      </c>
      <c r="P217" s="154">
        <v>7.121475670862019E-6</v>
      </c>
      <c r="Q217" s="154">
        <v>1.1871519290983621E-7</v>
      </c>
      <c r="R217" s="154">
        <v>9.5097608138666536E-8</v>
      </c>
      <c r="S217" s="154">
        <v>3.2335219751161983E-7</v>
      </c>
      <c r="T217" s="154">
        <v>6.9704366602859836E-8</v>
      </c>
    </row>
    <row r="218" spans="1:20" x14ac:dyDescent="0.2">
      <c r="A218" s="110" t="s">
        <v>1025</v>
      </c>
      <c r="B218" s="154">
        <v>0.23474121084272689</v>
      </c>
      <c r="C218" s="154">
        <v>0.15688756304263268</v>
      </c>
      <c r="D218" s="154">
        <v>7.39527016105118E-3</v>
      </c>
      <c r="E218" s="154">
        <v>2.6852679827364986E-2</v>
      </c>
      <c r="F218" s="154">
        <v>8.2988753280070272E-4</v>
      </c>
      <c r="G218" s="154">
        <v>0</v>
      </c>
      <c r="H218" s="154">
        <v>2.0134816423401387E-2</v>
      </c>
      <c r="I218" s="154">
        <v>3.7501109138111943E-3</v>
      </c>
      <c r="J218" s="154">
        <v>0</v>
      </c>
      <c r="K218" s="154">
        <v>0</v>
      </c>
      <c r="L218" s="154">
        <v>7.1779379735011442E-4</v>
      </c>
      <c r="M218" s="154">
        <v>1.1576389694361077E-2</v>
      </c>
      <c r="N218" s="154">
        <v>0</v>
      </c>
      <c r="O218" s="154">
        <v>0</v>
      </c>
      <c r="P218" s="154">
        <v>6.0715724595278384E-3</v>
      </c>
      <c r="Q218" s="154">
        <v>1.012975958724908E-4</v>
      </c>
      <c r="R218" s="154">
        <v>8.2068025860148293E-5</v>
      </c>
      <c r="S218" s="154">
        <v>2.811536549210239E-4</v>
      </c>
      <c r="T218" s="154">
        <v>6.0607713772054222E-5</v>
      </c>
    </row>
    <row r="219" spans="1:20" x14ac:dyDescent="0.2">
      <c r="A219" s="110" t="s">
        <v>1026</v>
      </c>
      <c r="B219" s="154">
        <v>9.6880584938272798E-2</v>
      </c>
      <c r="C219" s="154">
        <v>7.2437753990571549E-2</v>
      </c>
      <c r="D219" s="154">
        <v>3.492247206476385E-3</v>
      </c>
      <c r="E219" s="154">
        <v>1.0537565172058226E-2</v>
      </c>
      <c r="F219" s="154">
        <v>0</v>
      </c>
      <c r="G219" s="154">
        <v>0</v>
      </c>
      <c r="H219" s="154">
        <v>6.7145775423474814E-3</v>
      </c>
      <c r="I219" s="154">
        <v>0</v>
      </c>
      <c r="J219" s="154">
        <v>0</v>
      </c>
      <c r="K219" s="154">
        <v>0</v>
      </c>
      <c r="L219" s="154">
        <v>1.8154809045839115E-4</v>
      </c>
      <c r="M219" s="154">
        <v>0</v>
      </c>
      <c r="N219" s="154">
        <v>0</v>
      </c>
      <c r="O219" s="154">
        <v>0</v>
      </c>
      <c r="P219" s="154">
        <v>2.476632262685196E-3</v>
      </c>
      <c r="Q219" s="154">
        <v>0</v>
      </c>
      <c r="R219" s="154">
        <v>2.5700092660171516E-5</v>
      </c>
      <c r="S219" s="154">
        <v>8.7261699232305467E-4</v>
      </c>
      <c r="T219" s="154">
        <v>1.4194358869233195E-4</v>
      </c>
    </row>
    <row r="220" spans="1:20" x14ac:dyDescent="0.2">
      <c r="A220" s="110" t="s">
        <v>1027</v>
      </c>
      <c r="B220" s="154">
        <v>0.12001176250233328</v>
      </c>
      <c r="C220" s="154">
        <v>4.5031664258587706E-2</v>
      </c>
      <c r="D220" s="154">
        <v>2.918342829327283E-3</v>
      </c>
      <c r="E220" s="154">
        <v>9.7913565516439503E-3</v>
      </c>
      <c r="F220" s="154">
        <v>3.1119153987599991E-4</v>
      </c>
      <c r="G220" s="154">
        <v>2.8688222082125832E-5</v>
      </c>
      <c r="H220" s="154">
        <v>8.9269163894659265E-3</v>
      </c>
      <c r="I220" s="154">
        <v>1.654878529865003E-3</v>
      </c>
      <c r="J220" s="154">
        <v>7.5193444582081386E-4</v>
      </c>
      <c r="K220" s="154">
        <v>3.4840234523089058E-5</v>
      </c>
      <c r="L220" s="154">
        <v>3.4209635251703744E-4</v>
      </c>
      <c r="M220" s="154">
        <v>6.0066994626278196E-3</v>
      </c>
      <c r="N220" s="154">
        <v>3.410354569413801E-2</v>
      </c>
      <c r="O220" s="154">
        <v>6.4702408001626049E-3</v>
      </c>
      <c r="P220" s="154">
        <v>2.4185707381389741E-3</v>
      </c>
      <c r="Q220" s="154">
        <v>3.9370476041527104E-5</v>
      </c>
      <c r="R220" s="154">
        <v>4.3914599048060966E-5</v>
      </c>
      <c r="S220" s="154">
        <v>9.4959439919777044E-4</v>
      </c>
      <c r="T220" s="154">
        <v>1.8791697926957978E-4</v>
      </c>
    </row>
    <row r="221" spans="1:20" x14ac:dyDescent="0.2">
      <c r="A221" s="110" t="s">
        <v>1028</v>
      </c>
      <c r="B221" s="154">
        <v>9.0457108001468819E-2</v>
      </c>
      <c r="C221" s="154">
        <v>6.4631693430325307E-2</v>
      </c>
      <c r="D221" s="154">
        <v>1.1060610948791709E-2</v>
      </c>
      <c r="E221" s="154">
        <v>3.1848598233882698E-3</v>
      </c>
      <c r="F221" s="154">
        <v>5.3239045886756199E-4</v>
      </c>
      <c r="G221" s="154">
        <v>8.4115139433384737E-5</v>
      </c>
      <c r="H221" s="154">
        <v>5.9430228532607917E-4</v>
      </c>
      <c r="I221" s="154">
        <v>1.5263329018684851E-4</v>
      </c>
      <c r="J221" s="154">
        <v>2.9193984708955015E-4</v>
      </c>
      <c r="K221" s="154">
        <v>5.0953624681265372E-5</v>
      </c>
      <c r="L221" s="154">
        <v>4.1332249549055241E-6</v>
      </c>
      <c r="M221" s="154">
        <v>9.086732373345955E-5</v>
      </c>
      <c r="N221" s="154">
        <v>4.2955401826867847E-4</v>
      </c>
      <c r="O221" s="154">
        <v>7.6458903197611922E-5</v>
      </c>
      <c r="P221" s="154">
        <v>1.626617512481144E-4</v>
      </c>
      <c r="Q221" s="154">
        <v>2.5770091593247138E-6</v>
      </c>
      <c r="R221" s="154">
        <v>4.6350364611540013E-6</v>
      </c>
      <c r="S221" s="154">
        <v>7.1334700989956314E-3</v>
      </c>
      <c r="T221" s="154">
        <v>1.9692517873599264E-3</v>
      </c>
    </row>
    <row r="222" spans="1:20" x14ac:dyDescent="0.2">
      <c r="A222" s="110" t="s">
        <v>1029</v>
      </c>
      <c r="B222" s="154">
        <v>1</v>
      </c>
      <c r="C222" s="154">
        <v>0.5645449295967313</v>
      </c>
      <c r="D222" s="154">
        <v>3.601631367837195E-2</v>
      </c>
      <c r="E222" s="154">
        <v>9.1207480416635081E-2</v>
      </c>
      <c r="F222" s="154">
        <v>2.9589814128837882E-3</v>
      </c>
      <c r="G222" s="154">
        <v>2.3338431726504979E-4</v>
      </c>
      <c r="H222" s="154">
        <v>6.7415995056546413E-2</v>
      </c>
      <c r="I222" s="154">
        <v>1.1342271770894067E-2</v>
      </c>
      <c r="J222" s="154">
        <v>3.6584790681008558E-3</v>
      </c>
      <c r="K222" s="154">
        <v>2.0325201772525194E-4</v>
      </c>
      <c r="L222" s="154">
        <v>2.3300658529621966E-3</v>
      </c>
      <c r="M222" s="154">
        <v>3.5421527100612735E-2</v>
      </c>
      <c r="N222" s="154">
        <v>0.12835225482169796</v>
      </c>
      <c r="O222" s="154">
        <v>2.3471867782147271E-2</v>
      </c>
      <c r="P222" s="154">
        <v>2.0663279896729971E-2</v>
      </c>
      <c r="Q222" s="154">
        <v>3.0293273497708381E-4</v>
      </c>
      <c r="R222" s="154">
        <v>2.8003620462355578E-4</v>
      </c>
      <c r="S222" s="154">
        <v>9.237158497634991E-3</v>
      </c>
      <c r="T222" s="154">
        <v>2.359789773460495E-3</v>
      </c>
    </row>
    <row r="223" spans="1:20" x14ac:dyDescent="0.2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</row>
    <row r="224" spans="1:20" x14ac:dyDescent="0.2">
      <c r="A224" s="110" t="s">
        <v>1030</v>
      </c>
      <c r="B224" s="154">
        <v>0.79160609377090885</v>
      </c>
      <c r="C224" s="154">
        <v>0.38993169693357976</v>
      </c>
      <c r="D224" s="154">
        <v>1.9275717092716763E-2</v>
      </c>
      <c r="E224" s="154">
        <v>7.0605847004138203E-2</v>
      </c>
      <c r="F224" s="154">
        <v>2.2224213848507251E-3</v>
      </c>
      <c r="G224" s="154">
        <v>2.0841156609535672E-4</v>
      </c>
      <c r="H224" s="154">
        <v>5.367142722257677E-2</v>
      </c>
      <c r="I224" s="154">
        <v>1.000055055214439E-2</v>
      </c>
      <c r="J224" s="154">
        <v>4.5190625842579674E-3</v>
      </c>
      <c r="K224" s="154">
        <v>2.0321719296536531E-4</v>
      </c>
      <c r="L224" s="154">
        <v>1.8748804235919126E-3</v>
      </c>
      <c r="M224" s="154">
        <v>3.0682098686499786E-2</v>
      </c>
      <c r="N224" s="154">
        <v>0.16215575367738724</v>
      </c>
      <c r="O224" s="154">
        <v>2.928264150187725E-2</v>
      </c>
      <c r="P224" s="154">
        <v>1.6482410134204716E-2</v>
      </c>
      <c r="Q224" s="154">
        <v>2.7607406941858629E-4</v>
      </c>
      <c r="R224" s="154">
        <v>2.1388374460415101E-4</v>
      </c>
      <c r="S224" s="154">
        <v>0</v>
      </c>
      <c r="T224" s="154">
        <v>0</v>
      </c>
    </row>
    <row r="225" spans="1:20" x14ac:dyDescent="0.2">
      <c r="A225" s="110" t="s">
        <v>1031</v>
      </c>
      <c r="B225" s="154">
        <v>0</v>
      </c>
      <c r="C225" s="154">
        <v>0</v>
      </c>
      <c r="D225" s="154">
        <v>0</v>
      </c>
      <c r="E225" s="154">
        <v>0</v>
      </c>
      <c r="F225" s="154">
        <v>0</v>
      </c>
      <c r="G225" s="154">
        <v>0</v>
      </c>
      <c r="H225" s="154">
        <v>0</v>
      </c>
      <c r="I225" s="154">
        <v>0</v>
      </c>
      <c r="J225" s="154">
        <v>0</v>
      </c>
      <c r="K225" s="154">
        <v>0</v>
      </c>
      <c r="L225" s="154">
        <v>0</v>
      </c>
      <c r="M225" s="154">
        <v>0</v>
      </c>
      <c r="N225" s="154">
        <v>0</v>
      </c>
      <c r="O225" s="154">
        <v>0</v>
      </c>
      <c r="P225" s="154">
        <v>0</v>
      </c>
      <c r="Q225" s="154">
        <v>0</v>
      </c>
      <c r="R225" s="154">
        <v>0</v>
      </c>
      <c r="S225" s="154">
        <v>0</v>
      </c>
      <c r="T225" s="154">
        <v>0</v>
      </c>
    </row>
    <row r="226" spans="1:20" x14ac:dyDescent="0.2">
      <c r="A226" s="110" t="s">
        <v>1032</v>
      </c>
      <c r="B226" s="154">
        <v>0</v>
      </c>
      <c r="C226" s="154">
        <v>0</v>
      </c>
      <c r="D226" s="154">
        <v>0</v>
      </c>
      <c r="E226" s="154">
        <v>0</v>
      </c>
      <c r="F226" s="154">
        <v>0</v>
      </c>
      <c r="G226" s="154">
        <v>0</v>
      </c>
      <c r="H226" s="154">
        <v>0</v>
      </c>
      <c r="I226" s="154">
        <v>0</v>
      </c>
      <c r="J226" s="154">
        <v>0</v>
      </c>
      <c r="K226" s="154">
        <v>0</v>
      </c>
      <c r="L226" s="154">
        <v>0</v>
      </c>
      <c r="M226" s="154">
        <v>0</v>
      </c>
      <c r="N226" s="154">
        <v>0</v>
      </c>
      <c r="O226" s="154">
        <v>0</v>
      </c>
      <c r="P226" s="154">
        <v>0</v>
      </c>
      <c r="Q226" s="154">
        <v>0</v>
      </c>
      <c r="R226" s="154">
        <v>0</v>
      </c>
      <c r="S226" s="154">
        <v>0</v>
      </c>
      <c r="T226" s="154">
        <v>0</v>
      </c>
    </row>
    <row r="227" spans="1:20" x14ac:dyDescent="0.2">
      <c r="A227" s="110" t="s">
        <v>1033</v>
      </c>
      <c r="B227" s="154">
        <v>0</v>
      </c>
      <c r="C227" s="154">
        <v>0</v>
      </c>
      <c r="D227" s="154">
        <v>0</v>
      </c>
      <c r="E227" s="154">
        <v>0</v>
      </c>
      <c r="F227" s="154">
        <v>0</v>
      </c>
      <c r="G227" s="154">
        <v>0</v>
      </c>
      <c r="H227" s="154">
        <v>0</v>
      </c>
      <c r="I227" s="154">
        <v>0</v>
      </c>
      <c r="J227" s="154">
        <v>0</v>
      </c>
      <c r="K227" s="154">
        <v>0</v>
      </c>
      <c r="L227" s="154">
        <v>0</v>
      </c>
      <c r="M227" s="154">
        <v>0</v>
      </c>
      <c r="N227" s="154">
        <v>0</v>
      </c>
      <c r="O227" s="154">
        <v>0</v>
      </c>
      <c r="P227" s="154">
        <v>0</v>
      </c>
      <c r="Q227" s="154">
        <v>0</v>
      </c>
      <c r="R227" s="154">
        <v>0</v>
      </c>
      <c r="S227" s="154">
        <v>0</v>
      </c>
      <c r="T227" s="154">
        <v>0</v>
      </c>
    </row>
    <row r="228" spans="1:20" x14ac:dyDescent="0.2">
      <c r="A228" s="110" t="s">
        <v>1034</v>
      </c>
      <c r="B228" s="154">
        <v>0</v>
      </c>
      <c r="C228" s="154">
        <v>0</v>
      </c>
      <c r="D228" s="154">
        <v>0</v>
      </c>
      <c r="E228" s="154">
        <v>0</v>
      </c>
      <c r="F228" s="154">
        <v>0</v>
      </c>
      <c r="G228" s="154">
        <v>0</v>
      </c>
      <c r="H228" s="154">
        <v>0</v>
      </c>
      <c r="I228" s="154">
        <v>0</v>
      </c>
      <c r="J228" s="154">
        <v>0</v>
      </c>
      <c r="K228" s="154">
        <v>0</v>
      </c>
      <c r="L228" s="154">
        <v>0</v>
      </c>
      <c r="M228" s="154">
        <v>0</v>
      </c>
      <c r="N228" s="154">
        <v>0</v>
      </c>
      <c r="O228" s="154">
        <v>0</v>
      </c>
      <c r="P228" s="154">
        <v>0</v>
      </c>
      <c r="Q228" s="154">
        <v>0</v>
      </c>
      <c r="R228" s="154">
        <v>0</v>
      </c>
      <c r="S228" s="154">
        <v>0</v>
      </c>
      <c r="T228" s="154">
        <v>0</v>
      </c>
    </row>
    <row r="229" spans="1:20" x14ac:dyDescent="0.2">
      <c r="A229" s="110" t="s">
        <v>1035</v>
      </c>
      <c r="B229" s="154">
        <v>0.20839390622909112</v>
      </c>
      <c r="C229" s="154">
        <v>7.819503874598617E-2</v>
      </c>
      <c r="D229" s="154">
        <v>5.067543791029203E-3</v>
      </c>
      <c r="E229" s="154">
        <v>1.7002158759556719E-2</v>
      </c>
      <c r="F229" s="154">
        <v>5.4036720424754004E-4</v>
      </c>
      <c r="G229" s="154">
        <v>4.9815539225545817E-5</v>
      </c>
      <c r="H229" s="154">
        <v>1.5501105376609486E-2</v>
      </c>
      <c r="I229" s="154">
        <v>2.8736066697338833E-3</v>
      </c>
      <c r="J229" s="154">
        <v>1.3056933181008798E-3</v>
      </c>
      <c r="K229" s="154">
        <v>6.0498174635698781E-5</v>
      </c>
      <c r="L229" s="154">
        <v>5.9403173256757699E-4</v>
      </c>
      <c r="M229" s="154">
        <v>1.0430307317058669E-2</v>
      </c>
      <c r="N229" s="154">
        <v>5.9218954503110037E-2</v>
      </c>
      <c r="O229" s="154">
        <v>1.1235221668896919E-2</v>
      </c>
      <c r="P229" s="154">
        <v>4.1997167036219299E-3</v>
      </c>
      <c r="Q229" s="154">
        <v>6.8364692937770706E-5</v>
      </c>
      <c r="R229" s="154">
        <v>7.6255315689841883E-5</v>
      </c>
      <c r="S229" s="154">
        <v>1.6489190897287498E-3</v>
      </c>
      <c r="T229" s="154">
        <v>3.2630762635452089E-4</v>
      </c>
    </row>
    <row r="230" spans="1:20" x14ac:dyDescent="0.2">
      <c r="A230" s="110" t="s">
        <v>1036</v>
      </c>
      <c r="B230" s="154">
        <v>0</v>
      </c>
      <c r="C230" s="154">
        <v>0</v>
      </c>
      <c r="D230" s="154">
        <v>0</v>
      </c>
      <c r="E230" s="154">
        <v>0</v>
      </c>
      <c r="F230" s="154">
        <v>0</v>
      </c>
      <c r="G230" s="154">
        <v>0</v>
      </c>
      <c r="H230" s="154">
        <v>0</v>
      </c>
      <c r="I230" s="154">
        <v>0</v>
      </c>
      <c r="J230" s="154">
        <v>0</v>
      </c>
      <c r="K230" s="154">
        <v>0</v>
      </c>
      <c r="L230" s="154">
        <v>0</v>
      </c>
      <c r="M230" s="154">
        <v>0</v>
      </c>
      <c r="N230" s="154">
        <v>0</v>
      </c>
      <c r="O230" s="154">
        <v>0</v>
      </c>
      <c r="P230" s="154">
        <v>0</v>
      </c>
      <c r="Q230" s="154">
        <v>0</v>
      </c>
      <c r="R230" s="154">
        <v>0</v>
      </c>
      <c r="S230" s="154">
        <v>0</v>
      </c>
      <c r="T230" s="154">
        <v>0</v>
      </c>
    </row>
    <row r="231" spans="1:20" x14ac:dyDescent="0.2">
      <c r="A231" s="110" t="s">
        <v>1037</v>
      </c>
      <c r="B231" s="154">
        <v>1.0000000000000002</v>
      </c>
      <c r="C231" s="154">
        <v>0.46812673567956592</v>
      </c>
      <c r="D231" s="154">
        <v>2.4343260883745964E-2</v>
      </c>
      <c r="E231" s="154">
        <v>8.7608005763694916E-2</v>
      </c>
      <c r="F231" s="154">
        <v>2.7627885890982649E-3</v>
      </c>
      <c r="G231" s="154">
        <v>2.5822710532090253E-4</v>
      </c>
      <c r="H231" s="154">
        <v>6.9172532599186265E-2</v>
      </c>
      <c r="I231" s="154">
        <v>1.2874157221878272E-2</v>
      </c>
      <c r="J231" s="154">
        <v>5.8247559023588465E-3</v>
      </c>
      <c r="K231" s="154">
        <v>2.637153676010641E-4</v>
      </c>
      <c r="L231" s="154">
        <v>2.4689121561594896E-3</v>
      </c>
      <c r="M231" s="154">
        <v>4.1112406003558449E-2</v>
      </c>
      <c r="N231" s="154">
        <v>0.22137470818049729</v>
      </c>
      <c r="O231" s="154">
        <v>4.0517863170774167E-2</v>
      </c>
      <c r="P231" s="154">
        <v>2.0682126837826647E-2</v>
      </c>
      <c r="Q231" s="154">
        <v>3.44438762356357E-4</v>
      </c>
      <c r="R231" s="154">
        <v>2.9013906029399291E-4</v>
      </c>
      <c r="S231" s="154">
        <v>1.6489190897287498E-3</v>
      </c>
      <c r="T231" s="154">
        <v>3.2630762635452089E-4</v>
      </c>
    </row>
    <row r="232" spans="1:20" x14ac:dyDescent="0.2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</row>
    <row r="233" spans="1:20" x14ac:dyDescent="0.2">
      <c r="A233" s="110" t="s">
        <v>1038</v>
      </c>
      <c r="B233" s="154">
        <v>0</v>
      </c>
      <c r="C233" s="154">
        <v>0</v>
      </c>
      <c r="D233" s="154">
        <v>0</v>
      </c>
      <c r="E233" s="154">
        <v>0</v>
      </c>
      <c r="F233" s="154">
        <v>0</v>
      </c>
      <c r="G233" s="154">
        <v>0</v>
      </c>
      <c r="H233" s="154">
        <v>0</v>
      </c>
      <c r="I233" s="154">
        <v>0</v>
      </c>
      <c r="J233" s="154">
        <v>0</v>
      </c>
      <c r="K233" s="154">
        <v>0</v>
      </c>
      <c r="L233" s="154">
        <v>0</v>
      </c>
      <c r="M233" s="154">
        <v>0</v>
      </c>
      <c r="N233" s="154">
        <v>0</v>
      </c>
      <c r="O233" s="154">
        <v>0</v>
      </c>
      <c r="P233" s="154">
        <v>0</v>
      </c>
      <c r="Q233" s="154">
        <v>0</v>
      </c>
      <c r="R233" s="154">
        <v>0</v>
      </c>
      <c r="S233" s="154">
        <v>0</v>
      </c>
      <c r="T233" s="154">
        <v>0</v>
      </c>
    </row>
    <row r="234" spans="1:20" x14ac:dyDescent="0.2">
      <c r="A234" s="110" t="s">
        <v>1039</v>
      </c>
      <c r="B234" s="154">
        <v>0</v>
      </c>
      <c r="C234" s="154">
        <v>0</v>
      </c>
      <c r="D234" s="154">
        <v>0</v>
      </c>
      <c r="E234" s="154">
        <v>0</v>
      </c>
      <c r="F234" s="154">
        <v>0</v>
      </c>
      <c r="G234" s="154">
        <v>0</v>
      </c>
      <c r="H234" s="154">
        <v>0</v>
      </c>
      <c r="I234" s="154">
        <v>0</v>
      </c>
      <c r="J234" s="154">
        <v>0</v>
      </c>
      <c r="K234" s="154">
        <v>0</v>
      </c>
      <c r="L234" s="154">
        <v>0</v>
      </c>
      <c r="M234" s="154">
        <v>0</v>
      </c>
      <c r="N234" s="154">
        <v>0</v>
      </c>
      <c r="O234" s="154">
        <v>0</v>
      </c>
      <c r="P234" s="154">
        <v>0</v>
      </c>
      <c r="Q234" s="154">
        <v>0</v>
      </c>
      <c r="R234" s="154">
        <v>0</v>
      </c>
      <c r="S234" s="154">
        <v>0</v>
      </c>
      <c r="T234" s="154">
        <v>0</v>
      </c>
    </row>
    <row r="235" spans="1:20" x14ac:dyDescent="0.2">
      <c r="A235" s="110" t="s">
        <v>1040</v>
      </c>
      <c r="B235" s="154">
        <v>0</v>
      </c>
      <c r="C235" s="154">
        <v>0</v>
      </c>
      <c r="D235" s="154">
        <v>0</v>
      </c>
      <c r="E235" s="154">
        <v>0</v>
      </c>
      <c r="F235" s="154">
        <v>0</v>
      </c>
      <c r="G235" s="154">
        <v>0</v>
      </c>
      <c r="H235" s="154">
        <v>0</v>
      </c>
      <c r="I235" s="154">
        <v>0</v>
      </c>
      <c r="J235" s="154">
        <v>0</v>
      </c>
      <c r="K235" s="154">
        <v>0</v>
      </c>
      <c r="L235" s="154">
        <v>0</v>
      </c>
      <c r="M235" s="154">
        <v>0</v>
      </c>
      <c r="N235" s="154">
        <v>0</v>
      </c>
      <c r="O235" s="154">
        <v>0</v>
      </c>
      <c r="P235" s="154">
        <v>0</v>
      </c>
      <c r="Q235" s="154">
        <v>0</v>
      </c>
      <c r="R235" s="154">
        <v>0</v>
      </c>
      <c r="S235" s="154">
        <v>0</v>
      </c>
      <c r="T235" s="154">
        <v>0</v>
      </c>
    </row>
    <row r="236" spans="1:20" x14ac:dyDescent="0.2">
      <c r="A236" s="110" t="s">
        <v>1041</v>
      </c>
      <c r="B236" s="154">
        <v>0.56154671238843912</v>
      </c>
      <c r="C236" s="154">
        <v>0.52518102539286216</v>
      </c>
      <c r="D236" s="154">
        <v>2.2916812410638428E-2</v>
      </c>
      <c r="E236" s="154">
        <v>1.1961379227091567E-2</v>
      </c>
      <c r="F236" s="154">
        <v>2.894663110813394E-4</v>
      </c>
      <c r="G236" s="154">
        <v>0</v>
      </c>
      <c r="H236" s="154">
        <v>1.0543047466804933E-3</v>
      </c>
      <c r="I236" s="154">
        <v>6.0699883646276176E-5</v>
      </c>
      <c r="J236" s="154">
        <v>0</v>
      </c>
      <c r="K236" s="154">
        <v>0</v>
      </c>
      <c r="L236" s="154">
        <v>0</v>
      </c>
      <c r="M236" s="154">
        <v>1.572746528917372E-5</v>
      </c>
      <c r="N236" s="154">
        <v>0</v>
      </c>
      <c r="O236" s="154">
        <v>0</v>
      </c>
      <c r="P236" s="154">
        <v>0</v>
      </c>
      <c r="Q236" s="154">
        <v>0</v>
      </c>
      <c r="R236" s="154">
        <v>0</v>
      </c>
      <c r="S236" s="154">
        <v>6.7296951149577503E-5</v>
      </c>
      <c r="T236" s="154">
        <v>0</v>
      </c>
    </row>
    <row r="237" spans="1:20" x14ac:dyDescent="0.2">
      <c r="A237" s="110" t="s">
        <v>1042</v>
      </c>
      <c r="B237" s="154">
        <v>0.32442196375514015</v>
      </c>
      <c r="C237" s="154">
        <v>0.30425073773760131</v>
      </c>
      <c r="D237" s="154">
        <v>1.3578484425298512E-2</v>
      </c>
      <c r="E237" s="154">
        <v>5.8895220727073908E-3</v>
      </c>
      <c r="F237" s="154">
        <v>0</v>
      </c>
      <c r="G237" s="154">
        <v>0</v>
      </c>
      <c r="H237" s="154">
        <v>4.4114700513079008E-4</v>
      </c>
      <c r="I237" s="154">
        <v>0</v>
      </c>
      <c r="J237" s="154">
        <v>0</v>
      </c>
      <c r="K237" s="154">
        <v>0</v>
      </c>
      <c r="L237" s="154">
        <v>0</v>
      </c>
      <c r="M237" s="154">
        <v>0</v>
      </c>
      <c r="N237" s="154">
        <v>0</v>
      </c>
      <c r="O237" s="154">
        <v>0</v>
      </c>
      <c r="P237" s="154">
        <v>0</v>
      </c>
      <c r="Q237" s="154">
        <v>0</v>
      </c>
      <c r="R237" s="154">
        <v>0</v>
      </c>
      <c r="S237" s="154">
        <v>2.6207251440213777E-4</v>
      </c>
      <c r="T237" s="154">
        <v>0</v>
      </c>
    </row>
    <row r="238" spans="1:20" x14ac:dyDescent="0.2">
      <c r="A238" s="110" t="s">
        <v>1043</v>
      </c>
      <c r="B238" s="154">
        <v>0</v>
      </c>
      <c r="C238" s="154">
        <v>0</v>
      </c>
      <c r="D238" s="154">
        <v>0</v>
      </c>
      <c r="E238" s="154">
        <v>0</v>
      </c>
      <c r="F238" s="154">
        <v>0</v>
      </c>
      <c r="G238" s="154">
        <v>0</v>
      </c>
      <c r="H238" s="154">
        <v>0</v>
      </c>
      <c r="I238" s="154">
        <v>0</v>
      </c>
      <c r="J238" s="154">
        <v>0</v>
      </c>
      <c r="K238" s="154">
        <v>0</v>
      </c>
      <c r="L238" s="154">
        <v>0</v>
      </c>
      <c r="M238" s="154">
        <v>0</v>
      </c>
      <c r="N238" s="154">
        <v>0</v>
      </c>
      <c r="O238" s="154">
        <v>0</v>
      </c>
      <c r="P238" s="154">
        <v>0</v>
      </c>
      <c r="Q238" s="154">
        <v>0</v>
      </c>
      <c r="R238" s="154">
        <v>0</v>
      </c>
      <c r="S238" s="154">
        <v>0</v>
      </c>
      <c r="T238" s="154">
        <v>0</v>
      </c>
    </row>
    <row r="239" spans="1:20" x14ac:dyDescent="0.2">
      <c r="A239" s="110" t="s">
        <v>1044</v>
      </c>
      <c r="B239" s="154">
        <v>0.11403132385642109</v>
      </c>
      <c r="C239" s="154">
        <v>8.7026097429721908E-2</v>
      </c>
      <c r="D239" s="154">
        <v>2.1686761293730521E-2</v>
      </c>
      <c r="E239" s="154">
        <v>8.8429067392374345E-4</v>
      </c>
      <c r="F239" s="154">
        <v>2.2903427606532317E-4</v>
      </c>
      <c r="G239" s="154">
        <v>5.3696485594306853E-5</v>
      </c>
      <c r="H239" s="154">
        <v>3.0016588936070168E-5</v>
      </c>
      <c r="I239" s="154">
        <v>2.759599328813747E-6</v>
      </c>
      <c r="J239" s="154">
        <v>0</v>
      </c>
      <c r="K239" s="154">
        <v>0</v>
      </c>
      <c r="L239" s="154">
        <v>0</v>
      </c>
      <c r="M239" s="154">
        <v>1.3740545459876096E-7</v>
      </c>
      <c r="N239" s="154">
        <v>0</v>
      </c>
      <c r="O239" s="154">
        <v>0</v>
      </c>
      <c r="P239" s="154">
        <v>0</v>
      </c>
      <c r="Q239" s="154">
        <v>0</v>
      </c>
      <c r="R239" s="154">
        <v>0</v>
      </c>
      <c r="S239" s="154">
        <v>4.1185301036657891E-3</v>
      </c>
      <c r="T239" s="154">
        <v>0</v>
      </c>
    </row>
    <row r="240" spans="1:20" x14ac:dyDescent="0.2">
      <c r="A240" s="110" t="s">
        <v>1045</v>
      </c>
      <c r="B240" s="154">
        <v>1.0000000000000002</v>
      </c>
      <c r="C240" s="154">
        <v>0.9164578605601853</v>
      </c>
      <c r="D240" s="154">
        <v>5.8182058129667452E-2</v>
      </c>
      <c r="E240" s="154">
        <v>1.8735191973722701E-2</v>
      </c>
      <c r="F240" s="154">
        <v>5.1850058714666253E-4</v>
      </c>
      <c r="G240" s="154">
        <v>5.3696485594306853E-5</v>
      </c>
      <c r="H240" s="154">
        <v>1.5254683407473538E-3</v>
      </c>
      <c r="I240" s="154">
        <v>6.3459482975089924E-5</v>
      </c>
      <c r="J240" s="154">
        <v>0</v>
      </c>
      <c r="K240" s="154">
        <v>0</v>
      </c>
      <c r="L240" s="154">
        <v>0</v>
      </c>
      <c r="M240" s="154">
        <v>1.5864870743772481E-5</v>
      </c>
      <c r="N240" s="154">
        <v>0</v>
      </c>
      <c r="O240" s="154">
        <v>0</v>
      </c>
      <c r="P240" s="154">
        <v>0</v>
      </c>
      <c r="Q240" s="154">
        <v>0</v>
      </c>
      <c r="R240" s="154">
        <v>0</v>
      </c>
      <c r="S240" s="154">
        <v>4.4478995692175038E-3</v>
      </c>
      <c r="T240" s="154">
        <v>0</v>
      </c>
    </row>
    <row r="241" spans="1:20" x14ac:dyDescent="0.2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</row>
    <row r="242" spans="1:20" x14ac:dyDescent="0.2">
      <c r="A242" s="110" t="s">
        <v>1046</v>
      </c>
      <c r="B242" s="154">
        <v>0.99999999999999978</v>
      </c>
      <c r="C242" s="154">
        <v>0.49258299045690018</v>
      </c>
      <c r="D242" s="154">
        <v>2.435013732763805E-2</v>
      </c>
      <c r="E242" s="154">
        <v>8.9193157505646409E-2</v>
      </c>
      <c r="F242" s="154">
        <v>2.8074839270930295E-3</v>
      </c>
      <c r="G242" s="154">
        <v>2.6327685920476382E-4</v>
      </c>
      <c r="H242" s="154">
        <v>6.7800674659926619E-2</v>
      </c>
      <c r="I242" s="154">
        <v>1.2633240990485033E-2</v>
      </c>
      <c r="J242" s="154">
        <v>5.7087263726468785E-3</v>
      </c>
      <c r="K242" s="154">
        <v>2.5671504371235472E-4</v>
      </c>
      <c r="L242" s="154">
        <v>2.3684512263677736E-3</v>
      </c>
      <c r="M242" s="154">
        <v>3.8759300778423753E-2</v>
      </c>
      <c r="N242" s="154">
        <v>0.20484399369001716</v>
      </c>
      <c r="O242" s="154">
        <v>3.6991430122001623E-2</v>
      </c>
      <c r="P242" s="154">
        <v>2.0821479601917676E-2</v>
      </c>
      <c r="Q242" s="154">
        <v>3.4875182441241053E-4</v>
      </c>
      <c r="R242" s="154">
        <v>2.7018961360604304E-4</v>
      </c>
      <c r="S242" s="154">
        <v>0</v>
      </c>
      <c r="T242" s="154">
        <v>0</v>
      </c>
    </row>
    <row r="243" spans="1:20" x14ac:dyDescent="0.2">
      <c r="A243" s="110" t="s">
        <v>1047</v>
      </c>
      <c r="B243" s="154">
        <v>0</v>
      </c>
      <c r="C243" s="154">
        <v>0</v>
      </c>
      <c r="D243" s="154">
        <v>0</v>
      </c>
      <c r="E243" s="154">
        <v>0</v>
      </c>
      <c r="F243" s="154">
        <v>0</v>
      </c>
      <c r="G243" s="154">
        <v>0</v>
      </c>
      <c r="H243" s="154">
        <v>0</v>
      </c>
      <c r="I243" s="154">
        <v>0</v>
      </c>
      <c r="J243" s="154">
        <v>0</v>
      </c>
      <c r="K243" s="154">
        <v>0</v>
      </c>
      <c r="L243" s="154">
        <v>0</v>
      </c>
      <c r="M243" s="154">
        <v>0</v>
      </c>
      <c r="N243" s="154">
        <v>0</v>
      </c>
      <c r="O243" s="154">
        <v>0</v>
      </c>
      <c r="P243" s="154">
        <v>0</v>
      </c>
      <c r="Q243" s="154">
        <v>0</v>
      </c>
      <c r="R243" s="154">
        <v>0</v>
      </c>
      <c r="S243" s="154">
        <v>0</v>
      </c>
      <c r="T243" s="154">
        <v>0</v>
      </c>
    </row>
    <row r="244" spans="1:20" x14ac:dyDescent="0.2">
      <c r="A244" s="110" t="s">
        <v>1048</v>
      </c>
      <c r="B244" s="154">
        <v>0</v>
      </c>
      <c r="C244" s="154">
        <v>0</v>
      </c>
      <c r="D244" s="154">
        <v>0</v>
      </c>
      <c r="E244" s="154">
        <v>0</v>
      </c>
      <c r="F244" s="154">
        <v>0</v>
      </c>
      <c r="G244" s="154">
        <v>0</v>
      </c>
      <c r="H244" s="154">
        <v>0</v>
      </c>
      <c r="I244" s="154">
        <v>0</v>
      </c>
      <c r="J244" s="154">
        <v>0</v>
      </c>
      <c r="K244" s="154">
        <v>0</v>
      </c>
      <c r="L244" s="154">
        <v>0</v>
      </c>
      <c r="M244" s="154">
        <v>0</v>
      </c>
      <c r="N244" s="154">
        <v>0</v>
      </c>
      <c r="O244" s="154">
        <v>0</v>
      </c>
      <c r="P244" s="154">
        <v>0</v>
      </c>
      <c r="Q244" s="154">
        <v>0</v>
      </c>
      <c r="R244" s="154">
        <v>0</v>
      </c>
      <c r="S244" s="154">
        <v>0</v>
      </c>
      <c r="T244" s="154">
        <v>0</v>
      </c>
    </row>
    <row r="245" spans="1:20" x14ac:dyDescent="0.2">
      <c r="A245" s="110" t="s">
        <v>1049</v>
      </c>
      <c r="B245" s="154">
        <v>0</v>
      </c>
      <c r="C245" s="154">
        <v>0</v>
      </c>
      <c r="D245" s="154">
        <v>0</v>
      </c>
      <c r="E245" s="154">
        <v>0</v>
      </c>
      <c r="F245" s="154">
        <v>0</v>
      </c>
      <c r="G245" s="154">
        <v>0</v>
      </c>
      <c r="H245" s="154">
        <v>0</v>
      </c>
      <c r="I245" s="154">
        <v>0</v>
      </c>
      <c r="J245" s="154">
        <v>0</v>
      </c>
      <c r="K245" s="154">
        <v>0</v>
      </c>
      <c r="L245" s="154">
        <v>0</v>
      </c>
      <c r="M245" s="154">
        <v>0</v>
      </c>
      <c r="N245" s="154">
        <v>0</v>
      </c>
      <c r="O245" s="154">
        <v>0</v>
      </c>
      <c r="P245" s="154">
        <v>0</v>
      </c>
      <c r="Q245" s="154">
        <v>0</v>
      </c>
      <c r="R245" s="154">
        <v>0</v>
      </c>
      <c r="S245" s="154">
        <v>0</v>
      </c>
      <c r="T245" s="154">
        <v>0</v>
      </c>
    </row>
    <row r="246" spans="1:20" x14ac:dyDescent="0.2">
      <c r="A246" s="110" t="s">
        <v>1050</v>
      </c>
      <c r="B246" s="154">
        <v>0</v>
      </c>
      <c r="C246" s="154">
        <v>0</v>
      </c>
      <c r="D246" s="154">
        <v>0</v>
      </c>
      <c r="E246" s="154">
        <v>0</v>
      </c>
      <c r="F246" s="154">
        <v>0</v>
      </c>
      <c r="G246" s="154">
        <v>0</v>
      </c>
      <c r="H246" s="154">
        <v>0</v>
      </c>
      <c r="I246" s="154">
        <v>0</v>
      </c>
      <c r="J246" s="154">
        <v>0</v>
      </c>
      <c r="K246" s="154">
        <v>0</v>
      </c>
      <c r="L246" s="154">
        <v>0</v>
      </c>
      <c r="M246" s="154">
        <v>0</v>
      </c>
      <c r="N246" s="154">
        <v>0</v>
      </c>
      <c r="O246" s="154">
        <v>0</v>
      </c>
      <c r="P246" s="154">
        <v>0</v>
      </c>
      <c r="Q246" s="154">
        <v>0</v>
      </c>
      <c r="R246" s="154">
        <v>0</v>
      </c>
      <c r="S246" s="154">
        <v>0</v>
      </c>
      <c r="T246" s="154">
        <v>0</v>
      </c>
    </row>
    <row r="247" spans="1:20" x14ac:dyDescent="0.2">
      <c r="A247" s="110" t="s">
        <v>1051</v>
      </c>
      <c r="B247" s="154">
        <v>0</v>
      </c>
      <c r="C247" s="154">
        <v>0</v>
      </c>
      <c r="D247" s="154">
        <v>0</v>
      </c>
      <c r="E247" s="154">
        <v>0</v>
      </c>
      <c r="F247" s="154">
        <v>0</v>
      </c>
      <c r="G247" s="154">
        <v>0</v>
      </c>
      <c r="H247" s="154">
        <v>0</v>
      </c>
      <c r="I247" s="154">
        <v>0</v>
      </c>
      <c r="J247" s="154">
        <v>0</v>
      </c>
      <c r="K247" s="154">
        <v>0</v>
      </c>
      <c r="L247" s="154">
        <v>0</v>
      </c>
      <c r="M247" s="154">
        <v>0</v>
      </c>
      <c r="N247" s="154">
        <v>0</v>
      </c>
      <c r="O247" s="154">
        <v>0</v>
      </c>
      <c r="P247" s="154">
        <v>0</v>
      </c>
      <c r="Q247" s="154">
        <v>0</v>
      </c>
      <c r="R247" s="154">
        <v>0</v>
      </c>
      <c r="S247" s="154">
        <v>0</v>
      </c>
      <c r="T247" s="154">
        <v>0</v>
      </c>
    </row>
    <row r="248" spans="1:20" x14ac:dyDescent="0.2">
      <c r="A248" s="110" t="s">
        <v>1052</v>
      </c>
      <c r="B248" s="154">
        <v>0</v>
      </c>
      <c r="C248" s="154">
        <v>0</v>
      </c>
      <c r="D248" s="154">
        <v>0</v>
      </c>
      <c r="E248" s="154">
        <v>0</v>
      </c>
      <c r="F248" s="154">
        <v>0</v>
      </c>
      <c r="G248" s="154">
        <v>0</v>
      </c>
      <c r="H248" s="154">
        <v>0</v>
      </c>
      <c r="I248" s="154">
        <v>0</v>
      </c>
      <c r="J248" s="154">
        <v>0</v>
      </c>
      <c r="K248" s="154">
        <v>0</v>
      </c>
      <c r="L248" s="154">
        <v>0</v>
      </c>
      <c r="M248" s="154">
        <v>0</v>
      </c>
      <c r="N248" s="154">
        <v>0</v>
      </c>
      <c r="O248" s="154">
        <v>0</v>
      </c>
      <c r="P248" s="154">
        <v>0</v>
      </c>
      <c r="Q248" s="154">
        <v>0</v>
      </c>
      <c r="R248" s="154">
        <v>0</v>
      </c>
      <c r="S248" s="154">
        <v>0</v>
      </c>
      <c r="T248" s="154">
        <v>0</v>
      </c>
    </row>
    <row r="249" spans="1:20" x14ac:dyDescent="0.2">
      <c r="A249" s="110" t="s">
        <v>1053</v>
      </c>
      <c r="B249" s="154">
        <v>0.99999999999999978</v>
      </c>
      <c r="C249" s="154">
        <v>0.49258299045690018</v>
      </c>
      <c r="D249" s="154">
        <v>2.435013732763805E-2</v>
      </c>
      <c r="E249" s="154">
        <v>8.9193157505646409E-2</v>
      </c>
      <c r="F249" s="154">
        <v>2.8074839270930295E-3</v>
      </c>
      <c r="G249" s="154">
        <v>2.6327685920476382E-4</v>
      </c>
      <c r="H249" s="154">
        <v>6.7800674659926619E-2</v>
      </c>
      <c r="I249" s="154">
        <v>1.2633240990485033E-2</v>
      </c>
      <c r="J249" s="154">
        <v>5.7087263726468785E-3</v>
      </c>
      <c r="K249" s="154">
        <v>2.5671504371235472E-4</v>
      </c>
      <c r="L249" s="154">
        <v>2.3684512263677736E-3</v>
      </c>
      <c r="M249" s="154">
        <v>3.8759300778423753E-2</v>
      </c>
      <c r="N249" s="154">
        <v>0.20484399369001716</v>
      </c>
      <c r="O249" s="154">
        <v>3.6991430122001623E-2</v>
      </c>
      <c r="P249" s="154">
        <v>2.0821479601917676E-2</v>
      </c>
      <c r="Q249" s="154">
        <v>3.4875182441241053E-4</v>
      </c>
      <c r="R249" s="154">
        <v>2.7018961360604304E-4</v>
      </c>
      <c r="S249" s="154">
        <v>0</v>
      </c>
      <c r="T249" s="154">
        <v>0</v>
      </c>
    </row>
    <row r="250" spans="1:20" x14ac:dyDescent="0.2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</row>
    <row r="251" spans="1:20" x14ac:dyDescent="0.2">
      <c r="A251" s="110" t="s">
        <v>1054</v>
      </c>
      <c r="B251" s="154">
        <v>0</v>
      </c>
      <c r="C251" s="154">
        <v>0</v>
      </c>
      <c r="D251" s="154">
        <v>0</v>
      </c>
      <c r="E251" s="154">
        <v>0</v>
      </c>
      <c r="F251" s="154">
        <v>0</v>
      </c>
      <c r="G251" s="154">
        <v>0</v>
      </c>
      <c r="H251" s="154">
        <v>0</v>
      </c>
      <c r="I251" s="154">
        <v>0</v>
      </c>
      <c r="J251" s="154">
        <v>0</v>
      </c>
      <c r="K251" s="154">
        <v>0</v>
      </c>
      <c r="L251" s="154">
        <v>0</v>
      </c>
      <c r="M251" s="154">
        <v>0</v>
      </c>
      <c r="N251" s="154">
        <v>0</v>
      </c>
      <c r="O251" s="154">
        <v>0</v>
      </c>
      <c r="P251" s="154">
        <v>0</v>
      </c>
      <c r="Q251" s="154">
        <v>0</v>
      </c>
      <c r="R251" s="154">
        <v>0</v>
      </c>
      <c r="S251" s="154">
        <v>0</v>
      </c>
      <c r="T251" s="154">
        <v>0</v>
      </c>
    </row>
    <row r="252" spans="1:20" x14ac:dyDescent="0.2">
      <c r="A252" s="110" t="s">
        <v>1055</v>
      </c>
      <c r="B252" s="154">
        <v>0</v>
      </c>
      <c r="C252" s="154">
        <v>0</v>
      </c>
      <c r="D252" s="154">
        <v>0</v>
      </c>
      <c r="E252" s="154">
        <v>0</v>
      </c>
      <c r="F252" s="154">
        <v>0</v>
      </c>
      <c r="G252" s="154">
        <v>0</v>
      </c>
      <c r="H252" s="154">
        <v>0</v>
      </c>
      <c r="I252" s="154">
        <v>0</v>
      </c>
      <c r="J252" s="154">
        <v>0</v>
      </c>
      <c r="K252" s="154">
        <v>0</v>
      </c>
      <c r="L252" s="154">
        <v>0</v>
      </c>
      <c r="M252" s="154">
        <v>0</v>
      </c>
      <c r="N252" s="154">
        <v>0</v>
      </c>
      <c r="O252" s="154">
        <v>0</v>
      </c>
      <c r="P252" s="154">
        <v>0</v>
      </c>
      <c r="Q252" s="154">
        <v>0</v>
      </c>
      <c r="R252" s="154">
        <v>0</v>
      </c>
      <c r="S252" s="154">
        <v>0</v>
      </c>
      <c r="T252" s="154">
        <v>0</v>
      </c>
    </row>
    <row r="253" spans="1:20" x14ac:dyDescent="0.2">
      <c r="A253" s="110" t="s">
        <v>1056</v>
      </c>
      <c r="B253" s="154">
        <v>0</v>
      </c>
      <c r="C253" s="154">
        <v>0</v>
      </c>
      <c r="D253" s="154">
        <v>0</v>
      </c>
      <c r="E253" s="154">
        <v>0</v>
      </c>
      <c r="F253" s="154">
        <v>0</v>
      </c>
      <c r="G253" s="154">
        <v>0</v>
      </c>
      <c r="H253" s="154">
        <v>0</v>
      </c>
      <c r="I253" s="154">
        <v>0</v>
      </c>
      <c r="J253" s="154">
        <v>0</v>
      </c>
      <c r="K253" s="154">
        <v>0</v>
      </c>
      <c r="L253" s="154">
        <v>0</v>
      </c>
      <c r="M253" s="154">
        <v>0</v>
      </c>
      <c r="N253" s="154">
        <v>0</v>
      </c>
      <c r="O253" s="154">
        <v>0</v>
      </c>
      <c r="P253" s="154">
        <v>0</v>
      </c>
      <c r="Q253" s="154">
        <v>0</v>
      </c>
      <c r="R253" s="154">
        <v>0</v>
      </c>
      <c r="S253" s="154">
        <v>0</v>
      </c>
      <c r="T253" s="154">
        <v>0</v>
      </c>
    </row>
    <row r="254" spans="1:20" x14ac:dyDescent="0.2">
      <c r="A254" s="110" t="s">
        <v>1057</v>
      </c>
      <c r="B254" s="154">
        <v>0</v>
      </c>
      <c r="C254" s="154">
        <v>0</v>
      </c>
      <c r="D254" s="154">
        <v>0</v>
      </c>
      <c r="E254" s="154">
        <v>0</v>
      </c>
      <c r="F254" s="154">
        <v>0</v>
      </c>
      <c r="G254" s="154">
        <v>0</v>
      </c>
      <c r="H254" s="154">
        <v>0</v>
      </c>
      <c r="I254" s="154">
        <v>0</v>
      </c>
      <c r="J254" s="154">
        <v>0</v>
      </c>
      <c r="K254" s="154">
        <v>0</v>
      </c>
      <c r="L254" s="154">
        <v>0</v>
      </c>
      <c r="M254" s="154">
        <v>0</v>
      </c>
      <c r="N254" s="154">
        <v>0</v>
      </c>
      <c r="O254" s="154">
        <v>0</v>
      </c>
      <c r="P254" s="154">
        <v>0</v>
      </c>
      <c r="Q254" s="154">
        <v>0</v>
      </c>
      <c r="R254" s="154">
        <v>0</v>
      </c>
      <c r="S254" s="154">
        <v>0</v>
      </c>
      <c r="T254" s="154">
        <v>0</v>
      </c>
    </row>
    <row r="255" spans="1:20" x14ac:dyDescent="0.2">
      <c r="A255" s="110" t="s">
        <v>1058</v>
      </c>
      <c r="B255" s="154">
        <v>0</v>
      </c>
      <c r="C255" s="154">
        <v>0</v>
      </c>
      <c r="D255" s="154">
        <v>0</v>
      </c>
      <c r="E255" s="154">
        <v>0</v>
      </c>
      <c r="F255" s="154">
        <v>0</v>
      </c>
      <c r="G255" s="154">
        <v>0</v>
      </c>
      <c r="H255" s="154">
        <v>0</v>
      </c>
      <c r="I255" s="154">
        <v>0</v>
      </c>
      <c r="J255" s="154">
        <v>0</v>
      </c>
      <c r="K255" s="154">
        <v>0</v>
      </c>
      <c r="L255" s="154">
        <v>0</v>
      </c>
      <c r="M255" s="154">
        <v>0</v>
      </c>
      <c r="N255" s="154">
        <v>0</v>
      </c>
      <c r="O255" s="154">
        <v>0</v>
      </c>
      <c r="P255" s="154">
        <v>0</v>
      </c>
      <c r="Q255" s="154">
        <v>0</v>
      </c>
      <c r="R255" s="154">
        <v>0</v>
      </c>
      <c r="S255" s="154">
        <v>0</v>
      </c>
      <c r="T255" s="154">
        <v>0</v>
      </c>
    </row>
    <row r="256" spans="1:20" x14ac:dyDescent="0.2">
      <c r="A256" s="110" t="s">
        <v>1059</v>
      </c>
      <c r="B256" s="154">
        <v>0.99999999999999967</v>
      </c>
      <c r="C256" s="154">
        <v>0.37522708874234045</v>
      </c>
      <c r="D256" s="154">
        <v>2.4317139990928334E-2</v>
      </c>
      <c r="E256" s="154">
        <v>8.1586640738265825E-2</v>
      </c>
      <c r="F256" s="154">
        <v>2.5930086633795552E-3</v>
      </c>
      <c r="G256" s="154">
        <v>2.3904508594787172E-4</v>
      </c>
      <c r="H256" s="154">
        <v>7.438367876059121E-2</v>
      </c>
      <c r="I256" s="154">
        <v>1.3789302776324348E-2</v>
      </c>
      <c r="J256" s="154">
        <v>6.2655062315762136E-3</v>
      </c>
      <c r="K256" s="154">
        <v>2.9030683156921127E-4</v>
      </c>
      <c r="L256" s="154">
        <v>2.85052352689501E-3</v>
      </c>
      <c r="M256" s="154">
        <v>5.0050922821094607E-2</v>
      </c>
      <c r="N256" s="154">
        <v>0.2841683596928673</v>
      </c>
      <c r="O256" s="154">
        <v>5.3913388698352036E-2</v>
      </c>
      <c r="P256" s="154">
        <v>2.015278075840234E-2</v>
      </c>
      <c r="Q256" s="154">
        <v>3.280551441010764E-4</v>
      </c>
      <c r="R256" s="154">
        <v>3.6591912436255712E-4</v>
      </c>
      <c r="S256" s="154">
        <v>7.9125110688988351E-3</v>
      </c>
      <c r="T256" s="154">
        <v>1.5658213441030518E-3</v>
      </c>
    </row>
    <row r="257" spans="1:20" x14ac:dyDescent="0.2">
      <c r="A257" s="110" t="s">
        <v>1060</v>
      </c>
      <c r="B257" s="154">
        <v>0</v>
      </c>
      <c r="C257" s="154">
        <v>0</v>
      </c>
      <c r="D257" s="154">
        <v>0</v>
      </c>
      <c r="E257" s="154">
        <v>0</v>
      </c>
      <c r="F257" s="154">
        <v>0</v>
      </c>
      <c r="G257" s="154">
        <v>0</v>
      </c>
      <c r="H257" s="154">
        <v>0</v>
      </c>
      <c r="I257" s="154">
        <v>0</v>
      </c>
      <c r="J257" s="154">
        <v>0</v>
      </c>
      <c r="K257" s="154">
        <v>0</v>
      </c>
      <c r="L257" s="154">
        <v>0</v>
      </c>
      <c r="M257" s="154">
        <v>0</v>
      </c>
      <c r="N257" s="154">
        <v>0</v>
      </c>
      <c r="O257" s="154">
        <v>0</v>
      </c>
      <c r="P257" s="154">
        <v>0</v>
      </c>
      <c r="Q257" s="154">
        <v>0</v>
      </c>
      <c r="R257" s="154">
        <v>0</v>
      </c>
      <c r="S257" s="154">
        <v>0</v>
      </c>
      <c r="T257" s="154">
        <v>0</v>
      </c>
    </row>
    <row r="258" spans="1:20" x14ac:dyDescent="0.2">
      <c r="A258" s="110" t="s">
        <v>1061</v>
      </c>
      <c r="B258" s="154">
        <v>0.99999999999999967</v>
      </c>
      <c r="C258" s="154">
        <v>0.37522708874234045</v>
      </c>
      <c r="D258" s="154">
        <v>2.4317139990928334E-2</v>
      </c>
      <c r="E258" s="154">
        <v>8.1586640738265825E-2</v>
      </c>
      <c r="F258" s="154">
        <v>2.5930086633795552E-3</v>
      </c>
      <c r="G258" s="154">
        <v>2.3904508594787172E-4</v>
      </c>
      <c r="H258" s="154">
        <v>7.438367876059121E-2</v>
      </c>
      <c r="I258" s="154">
        <v>1.3789302776324348E-2</v>
      </c>
      <c r="J258" s="154">
        <v>6.2655062315762136E-3</v>
      </c>
      <c r="K258" s="154">
        <v>2.9030683156921127E-4</v>
      </c>
      <c r="L258" s="154">
        <v>2.85052352689501E-3</v>
      </c>
      <c r="M258" s="154">
        <v>5.0050922821094607E-2</v>
      </c>
      <c r="N258" s="154">
        <v>0.2841683596928673</v>
      </c>
      <c r="O258" s="154">
        <v>5.3913388698352036E-2</v>
      </c>
      <c r="P258" s="154">
        <v>2.015278075840234E-2</v>
      </c>
      <c r="Q258" s="154">
        <v>3.280551441010764E-4</v>
      </c>
      <c r="R258" s="154">
        <v>3.6591912436255712E-4</v>
      </c>
      <c r="S258" s="154">
        <v>7.9125110688988351E-3</v>
      </c>
      <c r="T258" s="154">
        <v>1.5658213441030518E-3</v>
      </c>
    </row>
    <row r="260" spans="1:20" x14ac:dyDescent="0.2">
      <c r="A260" s="110" t="s">
        <v>1062</v>
      </c>
      <c r="B260" s="154">
        <v>0.40296310050735651</v>
      </c>
      <c r="C260" s="154">
        <v>0.19690456248983951</v>
      </c>
      <c r="D260" s="154">
        <v>9.6822033214776313E-3</v>
      </c>
      <c r="E260" s="154">
        <v>3.5942871712663513E-2</v>
      </c>
      <c r="F260" s="154">
        <v>1.0648721966145093E-3</v>
      </c>
      <c r="G260" s="154">
        <v>-1.3535661244447388E-5</v>
      </c>
      <c r="H260" s="154">
        <v>2.7533716319686506E-2</v>
      </c>
      <c r="I260" s="154">
        <v>4.9940694468336563E-3</v>
      </c>
      <c r="J260" s="154">
        <v>2.1744724334435321E-3</v>
      </c>
      <c r="K260" s="154">
        <v>1.0546170346900856E-4</v>
      </c>
      <c r="L260" s="154">
        <v>9.7297154496198623E-4</v>
      </c>
      <c r="M260" s="154">
        <v>1.5757680854828652E-2</v>
      </c>
      <c r="N260" s="154">
        <v>8.3983731598037029E-2</v>
      </c>
      <c r="O260" s="154">
        <v>1.506186727652375E-2</v>
      </c>
      <c r="P260" s="154">
        <v>8.5438854086471727E-3</v>
      </c>
      <c r="Q260" s="154">
        <v>1.4326989364748412E-4</v>
      </c>
      <c r="R260" s="154">
        <v>1.1099996792701617E-4</v>
      </c>
      <c r="S260" s="154">
        <v>0</v>
      </c>
      <c r="T260" s="154">
        <v>0</v>
      </c>
    </row>
    <row r="261" spans="1:20" x14ac:dyDescent="0.2">
      <c r="A261" s="110" t="s">
        <v>1063</v>
      </c>
      <c r="B261" s="154">
        <v>0.18413645474959714</v>
      </c>
      <c r="C261" s="154">
        <v>8.9806787828827325E-2</v>
      </c>
      <c r="D261" s="154">
        <v>4.4167804310036368E-3</v>
      </c>
      <c r="E261" s="154">
        <v>1.6430814055036016E-2</v>
      </c>
      <c r="F261" s="154">
        <v>4.8324866588834921E-4</v>
      </c>
      <c r="G261" s="154">
        <v>-1.4376613397817419E-5</v>
      </c>
      <c r="H261" s="154">
        <v>1.2597338279700649E-2</v>
      </c>
      <c r="I261" s="154">
        <v>2.2738038044213369E-3</v>
      </c>
      <c r="J261" s="154">
        <v>9.8478510706451737E-4</v>
      </c>
      <c r="K261" s="154">
        <v>4.8354274317623472E-5</v>
      </c>
      <c r="L261" s="154">
        <v>4.4610828465459906E-4</v>
      </c>
      <c r="M261" s="154">
        <v>7.2176512052419123E-3</v>
      </c>
      <c r="N261" s="154">
        <v>3.8507145785882012E-2</v>
      </c>
      <c r="O261" s="154">
        <v>6.9044104360970514E-3</v>
      </c>
      <c r="P261" s="154">
        <v>3.9170203491494535E-3</v>
      </c>
      <c r="Q261" s="154">
        <v>6.5689316206538141E-5</v>
      </c>
      <c r="R261" s="154">
        <v>5.0893539503938915E-5</v>
      </c>
      <c r="S261" s="154">
        <v>0</v>
      </c>
      <c r="T261" s="154">
        <v>0</v>
      </c>
    </row>
    <row r="262" spans="1:20" x14ac:dyDescent="0.2">
      <c r="A262" s="110" t="s">
        <v>1064</v>
      </c>
      <c r="B262" s="154">
        <v>3.8639595218896781E-2</v>
      </c>
      <c r="C262" s="154">
        <v>1.8609330593044201E-2</v>
      </c>
      <c r="D262" s="154">
        <v>8.9329862205658967E-4</v>
      </c>
      <c r="E262" s="154">
        <v>3.3029155396599543E-3</v>
      </c>
      <c r="F262" s="154">
        <v>9.5013045472060789E-5</v>
      </c>
      <c r="G262" s="154">
        <v>-4.5454100878678331E-6</v>
      </c>
      <c r="H262" s="154">
        <v>2.5178693718795548E-3</v>
      </c>
      <c r="I262" s="154">
        <v>4.5273618009273469E-4</v>
      </c>
      <c r="J262" s="154">
        <v>2.5764483982848867E-4</v>
      </c>
      <c r="K262" s="154">
        <v>0</v>
      </c>
      <c r="L262" s="154">
        <v>8.9185373460563087E-5</v>
      </c>
      <c r="M262" s="154">
        <v>1.4426831357276907E-3</v>
      </c>
      <c r="N262" s="154">
        <v>1.0150462337693855E-2</v>
      </c>
      <c r="O262" s="154">
        <v>0</v>
      </c>
      <c r="P262" s="154">
        <v>7.6772997348924438E-4</v>
      </c>
      <c r="Q262" s="154">
        <v>1.2814559850946425E-5</v>
      </c>
      <c r="R262" s="154">
        <v>1.0265562178446662E-5</v>
      </c>
      <c r="S262" s="154">
        <v>3.466758530967475E-5</v>
      </c>
      <c r="T262" s="154">
        <v>7.5239092406477114E-6</v>
      </c>
    </row>
    <row r="263" spans="1:20" x14ac:dyDescent="0.2">
      <c r="A263" s="110" t="s">
        <v>1065</v>
      </c>
      <c r="B263" s="154">
        <v>0.19946522072275105</v>
      </c>
      <c r="C263" s="154">
        <v>0.13280120485109737</v>
      </c>
      <c r="D263" s="154">
        <v>6.2273102340170078E-3</v>
      </c>
      <c r="E263" s="154">
        <v>2.2938484422867996E-2</v>
      </c>
      <c r="F263" s="154">
        <v>6.6502055663450704E-4</v>
      </c>
      <c r="G263" s="154">
        <v>0</v>
      </c>
      <c r="H263" s="154">
        <v>1.7339794712267754E-2</v>
      </c>
      <c r="I263" s="154">
        <v>3.1367048300297534E-3</v>
      </c>
      <c r="J263" s="154">
        <v>0</v>
      </c>
      <c r="K263" s="154">
        <v>0</v>
      </c>
      <c r="L263" s="154">
        <v>6.2593443027815694E-4</v>
      </c>
      <c r="M263" s="154">
        <v>9.9857682166626782E-3</v>
      </c>
      <c r="N263" s="154">
        <v>0</v>
      </c>
      <c r="O263" s="154">
        <v>0</v>
      </c>
      <c r="P263" s="154">
        <v>5.2883495737073042E-3</v>
      </c>
      <c r="Q263" s="154">
        <v>8.8334611290247315E-5</v>
      </c>
      <c r="R263" s="154">
        <v>7.1568432186626605E-5</v>
      </c>
      <c r="S263" s="154">
        <v>2.4391400372273652E-4</v>
      </c>
      <c r="T263" s="154">
        <v>5.2831847988928076E-5</v>
      </c>
    </row>
    <row r="264" spans="1:20" x14ac:dyDescent="0.2">
      <c r="A264" s="110" t="s">
        <v>1066</v>
      </c>
      <c r="B264" s="154">
        <v>0.10130638754247569</v>
      </c>
      <c r="C264" s="154">
        <v>7.5509093620476003E-2</v>
      </c>
      <c r="D264" s="154">
        <v>3.6215588030301471E-3</v>
      </c>
      <c r="E264" s="154">
        <v>1.1087567327158867E-2</v>
      </c>
      <c r="F264" s="154">
        <v>0</v>
      </c>
      <c r="G264" s="154">
        <v>0</v>
      </c>
      <c r="H264" s="154">
        <v>7.1229212597704828E-3</v>
      </c>
      <c r="I264" s="154">
        <v>0</v>
      </c>
      <c r="J264" s="154">
        <v>0</v>
      </c>
      <c r="K264" s="154">
        <v>0</v>
      </c>
      <c r="L264" s="154">
        <v>1.9504984189394007E-4</v>
      </c>
      <c r="M264" s="154">
        <v>0</v>
      </c>
      <c r="N264" s="154">
        <v>0</v>
      </c>
      <c r="O264" s="154">
        <v>0</v>
      </c>
      <c r="P264" s="154">
        <v>2.6576845626081237E-3</v>
      </c>
      <c r="Q264" s="154">
        <v>0</v>
      </c>
      <c r="R264" s="154">
        <v>2.7612578384136628E-5</v>
      </c>
      <c r="S264" s="154">
        <v>9.3244366315092971E-4</v>
      </c>
      <c r="T264" s="154">
        <v>1.5245588600304628E-4</v>
      </c>
    </row>
    <row r="265" spans="1:20" x14ac:dyDescent="0.2">
      <c r="A265" s="110" t="s">
        <v>1067</v>
      </c>
      <c r="B265" s="154">
        <v>2.4261075121713653E-2</v>
      </c>
      <c r="C265" s="154">
        <v>9.3013767795535104E-3</v>
      </c>
      <c r="D265" s="154">
        <v>5.8325187951361853E-4</v>
      </c>
      <c r="E265" s="154">
        <v>1.9632372384073751E-3</v>
      </c>
      <c r="F265" s="154">
        <v>5.6912879350560107E-5</v>
      </c>
      <c r="G265" s="154">
        <v>2.8540365965009419E-6</v>
      </c>
      <c r="H265" s="154">
        <v>1.8133946038442921E-3</v>
      </c>
      <c r="I265" s="154">
        <v>3.4043372936020061E-4</v>
      </c>
      <c r="J265" s="154">
        <v>1.4987906308571456E-4</v>
      </c>
      <c r="K265" s="154">
        <v>7.0178885259199209E-6</v>
      </c>
      <c r="L265" s="154">
        <v>6.8907329985276798E-5</v>
      </c>
      <c r="M265" s="154">
        <v>1.1839119912859649E-3</v>
      </c>
      <c r="N265" s="154">
        <v>6.7954209541328889E-3</v>
      </c>
      <c r="O265" s="154">
        <v>1.2525985722590908E-3</v>
      </c>
      <c r="P265" s="154">
        <v>4.8571121482371996E-4</v>
      </c>
      <c r="Q265" s="154">
        <v>7.9303857991182282E-6</v>
      </c>
      <c r="R265" s="154">
        <v>8.8460288664931087E-6</v>
      </c>
      <c r="S265" s="154">
        <v>2.0247377940628406E-4</v>
      </c>
      <c r="T265" s="154">
        <v>3.6916766917128067E-5</v>
      </c>
    </row>
    <row r="266" spans="1:20" x14ac:dyDescent="0.2">
      <c r="A266" s="110" t="s">
        <v>1068</v>
      </c>
      <c r="B266" s="154">
        <v>4.9228166137209199E-2</v>
      </c>
      <c r="C266" s="154">
        <v>2.3132314306792148E-2</v>
      </c>
      <c r="D266" s="154">
        <v>5.9713146367371848E-3</v>
      </c>
      <c r="E266" s="154">
        <v>1.720308374276196E-3</v>
      </c>
      <c r="F266" s="154">
        <v>5.1753477860205527E-4</v>
      </c>
      <c r="G266" s="154">
        <v>-1.9479135853569348E-5</v>
      </c>
      <c r="H266" s="154">
        <v>4.9012822933299839E-4</v>
      </c>
      <c r="I266" s="154">
        <v>1.4080238192333103E-4</v>
      </c>
      <c r="J266" s="154">
        <v>2.9351492517541429E-4</v>
      </c>
      <c r="K266" s="154">
        <v>5.5989787070551022E-5</v>
      </c>
      <c r="L266" s="154">
        <v>3.4167145227507649E-6</v>
      </c>
      <c r="M266" s="154">
        <v>8.6178280061510076E-5</v>
      </c>
      <c r="N266" s="154">
        <v>4.6766201918313802E-4</v>
      </c>
      <c r="O266" s="154">
        <v>8.3231834134466959E-5</v>
      </c>
      <c r="P266" s="154">
        <v>1.3721825801924907E-4</v>
      </c>
      <c r="Q266" s="154">
        <v>2.4886379021749591E-6</v>
      </c>
      <c r="R266" s="154">
        <v>2.5892723176373963E-6</v>
      </c>
      <c r="S266" s="154">
        <v>1.4353065984674292E-2</v>
      </c>
      <c r="T266" s="154">
        <v>1.7898868523376669E-3</v>
      </c>
    </row>
    <row r="267" spans="1:20" x14ac:dyDescent="0.2">
      <c r="A267" s="110" t="s">
        <v>1069</v>
      </c>
      <c r="B267" s="154">
        <v>0.99999999999999967</v>
      </c>
      <c r="C267" s="154">
        <v>0.54606467046962992</v>
      </c>
      <c r="D267" s="154">
        <v>3.1395717927835812E-2</v>
      </c>
      <c r="E267" s="154">
        <v>9.3386198670069837E-2</v>
      </c>
      <c r="F267" s="154">
        <v>2.8826021225620414E-3</v>
      </c>
      <c r="G267" s="154">
        <v>-4.9082783987200973E-5</v>
      </c>
      <c r="H267" s="154">
        <v>6.941516277648227E-2</v>
      </c>
      <c r="I267" s="154">
        <v>1.1338550372661011E-2</v>
      </c>
      <c r="J267" s="154">
        <v>3.8602963685976659E-3</v>
      </c>
      <c r="K267" s="154">
        <v>2.1682365338310291E-4</v>
      </c>
      <c r="L267" s="154">
        <v>2.401573519757273E-3</v>
      </c>
      <c r="M267" s="154">
        <v>3.5673873683808408E-2</v>
      </c>
      <c r="N267" s="154">
        <v>0.13990442269492889</v>
      </c>
      <c r="O267" s="154">
        <v>2.3302108119014366E-2</v>
      </c>
      <c r="P267" s="154">
        <v>2.1797599340444253E-2</v>
      </c>
      <c r="Q267" s="154">
        <v>3.2052740469650908E-4</v>
      </c>
      <c r="R267" s="154">
        <v>2.8277538136429559E-4</v>
      </c>
      <c r="S267" s="154">
        <v>1.5766565016263914E-2</v>
      </c>
      <c r="T267" s="154">
        <v>2.0396152624874162E-3</v>
      </c>
    </row>
    <row r="268" spans="1:20" x14ac:dyDescent="0.2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</row>
    <row r="269" spans="1:20" x14ac:dyDescent="0.2">
      <c r="A269" s="110" t="s">
        <v>1070</v>
      </c>
      <c r="B269" s="154">
        <v>0.29930054655287686</v>
      </c>
      <c r="C269" s="154">
        <v>0.1474303582664008</v>
      </c>
      <c r="D269" s="154">
        <v>7.2880094107996788E-3</v>
      </c>
      <c r="E269" s="154">
        <v>2.6695560790216809E-2</v>
      </c>
      <c r="F269" s="154">
        <v>8.4028147381736101E-4</v>
      </c>
      <c r="G269" s="154">
        <v>7.8798907854710652E-5</v>
      </c>
      <c r="H269" s="154">
        <v>2.0292778982369829E-2</v>
      </c>
      <c r="I269" s="154">
        <v>3.7811359331863794E-3</v>
      </c>
      <c r="J269" s="154">
        <v>1.7086249234540337E-3</v>
      </c>
      <c r="K269" s="154">
        <v>7.683495289145345E-5</v>
      </c>
      <c r="L269" s="154">
        <v>7.0887874653570643E-4</v>
      </c>
      <c r="M269" s="154">
        <v>1.160067990698958E-2</v>
      </c>
      <c r="N269" s="154">
        <v>6.1309919269496221E-2</v>
      </c>
      <c r="O269" s="154">
        <v>1.1071555253287643E-2</v>
      </c>
      <c r="P269" s="154">
        <v>6.2318802248935382E-3</v>
      </c>
      <c r="Q269" s="154">
        <v>1.0438161165794747E-4</v>
      </c>
      <c r="R269" s="154">
        <v>8.0867899025199307E-5</v>
      </c>
      <c r="S269" s="154">
        <v>0</v>
      </c>
      <c r="T269" s="154">
        <v>0</v>
      </c>
    </row>
    <row r="270" spans="1:20" x14ac:dyDescent="0.2">
      <c r="A270" s="110" t="s">
        <v>1071</v>
      </c>
      <c r="B270" s="154">
        <v>0.28598468946622424</v>
      </c>
      <c r="C270" s="154">
        <v>0.1408711935621608</v>
      </c>
      <c r="D270" s="154">
        <v>6.9637664621044881E-3</v>
      </c>
      <c r="E270" s="154">
        <v>2.5507877451764333E-2</v>
      </c>
      <c r="F270" s="154">
        <v>8.0289741907111625E-4</v>
      </c>
      <c r="G270" s="154">
        <v>7.5293150823317267E-5</v>
      </c>
      <c r="H270" s="154">
        <v>1.9389954888219624E-2</v>
      </c>
      <c r="I270" s="154">
        <v>3.6129135016158393E-3</v>
      </c>
      <c r="J270" s="154">
        <v>1.6326083389290637E-3</v>
      </c>
      <c r="K270" s="154">
        <v>7.3416572057385989E-5</v>
      </c>
      <c r="L270" s="154">
        <v>6.7734078848868614E-4</v>
      </c>
      <c r="M270" s="154">
        <v>1.1084566597045506E-2</v>
      </c>
      <c r="N270" s="154">
        <v>5.8582245924460784E-2</v>
      </c>
      <c r="O270" s="154">
        <v>1.0578982656352171E-2</v>
      </c>
      <c r="P270" s="154">
        <v>5.9546243781817528E-3</v>
      </c>
      <c r="Q270" s="154">
        <v>9.9737682205362443E-5</v>
      </c>
      <c r="R270" s="154">
        <v>7.7270092744123386E-5</v>
      </c>
      <c r="S270" s="154">
        <v>0</v>
      </c>
      <c r="T270" s="154">
        <v>0</v>
      </c>
    </row>
    <row r="271" spans="1:20" x14ac:dyDescent="0.2">
      <c r="A271" s="110" t="s">
        <v>1072</v>
      </c>
      <c r="B271" s="154">
        <v>6.2822288754392025E-2</v>
      </c>
      <c r="C271" s="154">
        <v>3.0586126418336794E-2</v>
      </c>
      <c r="D271" s="154">
        <v>1.4761264723526244E-3</v>
      </c>
      <c r="E271" s="154">
        <v>5.3700759306493156E-3</v>
      </c>
      <c r="F271" s="154">
        <v>1.6587659291140158E-4</v>
      </c>
      <c r="G271" s="154">
        <v>2.0659052380502215E-5</v>
      </c>
      <c r="H271" s="154">
        <v>4.0571762988991988E-3</v>
      </c>
      <c r="I271" s="154">
        <v>7.5422434185386418E-4</v>
      </c>
      <c r="J271" s="154">
        <v>4.48772470277021E-4</v>
      </c>
      <c r="K271" s="154">
        <v>0</v>
      </c>
      <c r="L271" s="154">
        <v>1.4166962997070619E-4</v>
      </c>
      <c r="M271" s="154">
        <v>2.3192127281392635E-3</v>
      </c>
      <c r="N271" s="154">
        <v>1.6157220133838836E-2</v>
      </c>
      <c r="O271" s="154">
        <v>0</v>
      </c>
      <c r="P271" s="154">
        <v>1.2210912006339709E-3</v>
      </c>
      <c r="Q271" s="154">
        <v>2.0355623489228102E-5</v>
      </c>
      <c r="R271" s="154">
        <v>1.6306009858966087E-5</v>
      </c>
      <c r="S271" s="154">
        <v>5.5443919397579442E-5</v>
      </c>
      <c r="T271" s="154">
        <v>1.1951931402752906E-5</v>
      </c>
    </row>
    <row r="272" spans="1:20" x14ac:dyDescent="0.2">
      <c r="A272" s="110" t="s">
        <v>1073</v>
      </c>
      <c r="B272" s="154">
        <v>0.19123551063800687</v>
      </c>
      <c r="C272" s="154">
        <v>0.12781084805476092</v>
      </c>
      <c r="D272" s="154">
        <v>6.0246697223614301E-3</v>
      </c>
      <c r="E272" s="154">
        <v>2.1875945516126472E-2</v>
      </c>
      <c r="F272" s="154">
        <v>6.760805464771473E-4</v>
      </c>
      <c r="G272" s="154">
        <v>0</v>
      </c>
      <c r="H272" s="154">
        <v>1.640313554875315E-2</v>
      </c>
      <c r="I272" s="154">
        <v>3.0550850997881625E-3</v>
      </c>
      <c r="J272" s="154">
        <v>0</v>
      </c>
      <c r="K272" s="154">
        <v>0</v>
      </c>
      <c r="L272" s="154">
        <v>5.8476167382901694E-4</v>
      </c>
      <c r="M272" s="154">
        <v>9.4308825731879049E-3</v>
      </c>
      <c r="N272" s="154">
        <v>0</v>
      </c>
      <c r="O272" s="154">
        <v>0</v>
      </c>
      <c r="P272" s="154">
        <v>4.946299184131692E-3</v>
      </c>
      <c r="Q272" s="154">
        <v>8.2523632742343569E-5</v>
      </c>
      <c r="R272" s="154">
        <v>6.6857970000561902E-5</v>
      </c>
      <c r="S272" s="154">
        <v>2.2904611667265697E-4</v>
      </c>
      <c r="T272" s="154">
        <v>4.9374999175437977E-5</v>
      </c>
    </row>
    <row r="273" spans="1:20" x14ac:dyDescent="0.2">
      <c r="A273" s="110" t="s">
        <v>1074</v>
      </c>
      <c r="B273" s="154">
        <v>9.6133705976235981E-2</v>
      </c>
      <c r="C273" s="154">
        <v>7.1879311506484286E-2</v>
      </c>
      <c r="D273" s="154">
        <v>3.4653245163376841E-3</v>
      </c>
      <c r="E273" s="154">
        <v>1.0456328196217125E-2</v>
      </c>
      <c r="F273" s="154">
        <v>0</v>
      </c>
      <c r="G273" s="154">
        <v>0</v>
      </c>
      <c r="H273" s="154">
        <v>6.6628130251478838E-3</v>
      </c>
      <c r="I273" s="154">
        <v>0</v>
      </c>
      <c r="J273" s="154">
        <v>0</v>
      </c>
      <c r="K273" s="154">
        <v>0</v>
      </c>
      <c r="L273" s="154">
        <v>1.8014848650835591E-4</v>
      </c>
      <c r="M273" s="154">
        <v>0</v>
      </c>
      <c r="N273" s="154">
        <v>0</v>
      </c>
      <c r="O273" s="154">
        <v>0</v>
      </c>
      <c r="P273" s="154">
        <v>2.4575392262952958E-3</v>
      </c>
      <c r="Q273" s="154">
        <v>0</v>
      </c>
      <c r="R273" s="154">
        <v>2.5501963607353458E-5</v>
      </c>
      <c r="S273" s="154">
        <v>8.658897489450632E-4</v>
      </c>
      <c r="T273" s="154">
        <v>1.4084930669292143E-4</v>
      </c>
    </row>
    <row r="274" spans="1:20" x14ac:dyDescent="0.2">
      <c r="A274" s="110" t="s">
        <v>1075</v>
      </c>
      <c r="B274" s="154">
        <v>1.4080242448374249E-2</v>
      </c>
      <c r="C274" s="154">
        <v>5.2832883826897954E-3</v>
      </c>
      <c r="D274" s="154">
        <v>3.4239122672332831E-4</v>
      </c>
      <c r="E274" s="154">
        <v>1.1487596821431907E-3</v>
      </c>
      <c r="F274" s="154">
        <v>3.6510190651118998E-5</v>
      </c>
      <c r="G274" s="154">
        <v>3.3658127662384948E-6</v>
      </c>
      <c r="H274" s="154">
        <v>1.047340231151111E-3</v>
      </c>
      <c r="I274" s="154">
        <v>1.9415672628468706E-4</v>
      </c>
      <c r="J274" s="154">
        <v>8.8219846802392791E-5</v>
      </c>
      <c r="K274" s="154">
        <v>4.0875905729138432E-6</v>
      </c>
      <c r="L274" s="154">
        <v>4.0136062363476609E-5</v>
      </c>
      <c r="M274" s="154">
        <v>7.0472912808587987E-4</v>
      </c>
      <c r="N274" s="154">
        <v>4.0011594006323925E-3</v>
      </c>
      <c r="O274" s="154">
        <v>7.5911358408623712E-4</v>
      </c>
      <c r="P274" s="154">
        <v>2.8375603908723651E-4</v>
      </c>
      <c r="Q274" s="154">
        <v>4.6190959653795081E-6</v>
      </c>
      <c r="R274" s="154">
        <v>5.1522299875216139E-6</v>
      </c>
      <c r="S274" s="154">
        <v>1.1141007422554051E-4</v>
      </c>
      <c r="T274" s="154">
        <v>2.2047144155810221E-5</v>
      </c>
    </row>
    <row r="275" spans="1:20" x14ac:dyDescent="0.2">
      <c r="A275" s="110" t="s">
        <v>1076</v>
      </c>
      <c r="B275" s="154">
        <v>5.0443016163889562E-2</v>
      </c>
      <c r="C275" s="154">
        <v>2.571186463614112E-2</v>
      </c>
      <c r="D275" s="154">
        <v>6.1779001212003545E-3</v>
      </c>
      <c r="E275" s="154">
        <v>1.7580131194238312E-3</v>
      </c>
      <c r="F275" s="154">
        <v>5.203584182809953E-4</v>
      </c>
      <c r="G275" s="154">
        <v>8.4245767017598718E-5</v>
      </c>
      <c r="H275" s="154">
        <v>4.6947568157722935E-4</v>
      </c>
      <c r="I275" s="154">
        <v>1.3679818658928467E-4</v>
      </c>
      <c r="J275" s="154">
        <v>2.9339214690809258E-4</v>
      </c>
      <c r="K275" s="154">
        <v>5.1523020064917929E-5</v>
      </c>
      <c r="L275" s="154">
        <v>3.2353140660547342E-6</v>
      </c>
      <c r="M275" s="154">
        <v>8.1189272179009485E-5</v>
      </c>
      <c r="N275" s="154">
        <v>4.3148584423948302E-4</v>
      </c>
      <c r="O275" s="154">
        <v>7.7288009872163209E-5</v>
      </c>
      <c r="P275" s="154">
        <v>1.2978631791173682E-4</v>
      </c>
      <c r="Q275" s="154">
        <v>2.317416859968167E-6</v>
      </c>
      <c r="R275" s="154">
        <v>2.5866497815823606E-6</v>
      </c>
      <c r="S275" s="154">
        <v>1.2835677323288301E-2</v>
      </c>
      <c r="T275" s="154">
        <v>1.6758789184878364E-3</v>
      </c>
    </row>
    <row r="276" spans="1:20" x14ac:dyDescent="0.2">
      <c r="A276" s="110" t="s">
        <v>1077</v>
      </c>
      <c r="B276" s="154">
        <v>1</v>
      </c>
      <c r="C276" s="154">
        <v>0.54957299082697453</v>
      </c>
      <c r="D276" s="154">
        <v>3.1738187931879588E-2</v>
      </c>
      <c r="E276" s="154">
        <v>9.2812560686541076E-2</v>
      </c>
      <c r="F276" s="154">
        <v>3.0420046412091405E-3</v>
      </c>
      <c r="G276" s="154">
        <v>2.6236269084236734E-4</v>
      </c>
      <c r="H276" s="154">
        <v>6.8322674656118035E-2</v>
      </c>
      <c r="I276" s="154">
        <v>1.1534313789318218E-2</v>
      </c>
      <c r="J276" s="154">
        <v>4.1716177263706033E-3</v>
      </c>
      <c r="K276" s="154">
        <v>2.0586213558667122E-4</v>
      </c>
      <c r="L276" s="154">
        <v>2.3361707017620029E-3</v>
      </c>
      <c r="M276" s="154">
        <v>3.5221260205627145E-2</v>
      </c>
      <c r="N276" s="154">
        <v>0.14048203057266773</v>
      </c>
      <c r="O276" s="154">
        <v>2.2486939503598213E-2</v>
      </c>
      <c r="P276" s="154">
        <v>2.1224976571135229E-2</v>
      </c>
      <c r="Q276" s="154">
        <v>3.1393506292022924E-4</v>
      </c>
      <c r="R276" s="154">
        <v>2.745428150053081E-4</v>
      </c>
      <c r="S276" s="154">
        <v>1.4097467182529142E-2</v>
      </c>
      <c r="T276" s="154">
        <v>1.9001022999147589E-3</v>
      </c>
    </row>
    <row r="277" spans="1:20" x14ac:dyDescent="0.2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</row>
    <row r="278" spans="1:20" x14ac:dyDescent="0.2">
      <c r="A278" s="110" t="s">
        <v>1078</v>
      </c>
      <c r="B278" s="154">
        <v>0</v>
      </c>
      <c r="C278" s="154">
        <v>0</v>
      </c>
      <c r="D278" s="154">
        <v>0</v>
      </c>
      <c r="E278" s="154">
        <v>0</v>
      </c>
      <c r="F278" s="154">
        <v>0</v>
      </c>
      <c r="G278" s="154">
        <v>0</v>
      </c>
      <c r="H278" s="154">
        <v>0</v>
      </c>
      <c r="I278" s="154">
        <v>0</v>
      </c>
      <c r="J278" s="154">
        <v>0</v>
      </c>
      <c r="K278" s="154">
        <v>0</v>
      </c>
      <c r="L278" s="154">
        <v>0</v>
      </c>
      <c r="M278" s="154">
        <v>0</v>
      </c>
      <c r="N278" s="154">
        <v>0</v>
      </c>
      <c r="O278" s="154">
        <v>0</v>
      </c>
      <c r="P278" s="154">
        <v>0</v>
      </c>
      <c r="Q278" s="154">
        <v>0</v>
      </c>
      <c r="R278" s="154">
        <v>0</v>
      </c>
      <c r="S278" s="154">
        <v>0</v>
      </c>
      <c r="T278" s="154">
        <v>0</v>
      </c>
    </row>
    <row r="279" spans="1:20" x14ac:dyDescent="0.2">
      <c r="A279" s="110" t="s">
        <v>1079</v>
      </c>
      <c r="B279" s="154">
        <v>0</v>
      </c>
      <c r="C279" s="154">
        <v>0</v>
      </c>
      <c r="D279" s="154">
        <v>0</v>
      </c>
      <c r="E279" s="154">
        <v>0</v>
      </c>
      <c r="F279" s="154">
        <v>0</v>
      </c>
      <c r="G279" s="154">
        <v>0</v>
      </c>
      <c r="H279" s="154">
        <v>0</v>
      </c>
      <c r="I279" s="154">
        <v>0</v>
      </c>
      <c r="J279" s="154">
        <v>0</v>
      </c>
      <c r="K279" s="154">
        <v>0</v>
      </c>
      <c r="L279" s="154">
        <v>0</v>
      </c>
      <c r="M279" s="154">
        <v>0</v>
      </c>
      <c r="N279" s="154">
        <v>0</v>
      </c>
      <c r="O279" s="154">
        <v>0</v>
      </c>
      <c r="P279" s="154">
        <v>0</v>
      </c>
      <c r="Q279" s="154">
        <v>0</v>
      </c>
      <c r="R279" s="154">
        <v>0</v>
      </c>
      <c r="S279" s="154">
        <v>0</v>
      </c>
      <c r="T279" s="154">
        <v>0</v>
      </c>
    </row>
    <row r="280" spans="1:20" x14ac:dyDescent="0.2">
      <c r="A280" s="110" t="s">
        <v>1080</v>
      </c>
      <c r="B280" s="154">
        <v>0</v>
      </c>
      <c r="C280" s="154">
        <v>0</v>
      </c>
      <c r="D280" s="154">
        <v>0</v>
      </c>
      <c r="E280" s="154">
        <v>0</v>
      </c>
      <c r="F280" s="154">
        <v>0</v>
      </c>
      <c r="G280" s="154">
        <v>0</v>
      </c>
      <c r="H280" s="154">
        <v>0</v>
      </c>
      <c r="I280" s="154">
        <v>0</v>
      </c>
      <c r="J280" s="154">
        <v>0</v>
      </c>
      <c r="K280" s="154">
        <v>0</v>
      </c>
      <c r="L280" s="154">
        <v>0</v>
      </c>
      <c r="M280" s="154">
        <v>0</v>
      </c>
      <c r="N280" s="154">
        <v>0</v>
      </c>
      <c r="O280" s="154">
        <v>0</v>
      </c>
      <c r="P280" s="154">
        <v>0</v>
      </c>
      <c r="Q280" s="154">
        <v>0</v>
      </c>
      <c r="R280" s="154">
        <v>0</v>
      </c>
      <c r="S280" s="154">
        <v>0</v>
      </c>
      <c r="T280" s="154">
        <v>0</v>
      </c>
    </row>
    <row r="281" spans="1:20" x14ac:dyDescent="0.2">
      <c r="A281" s="110" t="s">
        <v>1081</v>
      </c>
      <c r="B281" s="154">
        <v>0.56780830401402582</v>
      </c>
      <c r="C281" s="154">
        <v>0.37949050689618569</v>
      </c>
      <c r="D281" s="154">
        <v>1.7888191821100099E-2</v>
      </c>
      <c r="E281" s="154">
        <v>6.4953122360875692E-2</v>
      </c>
      <c r="F281" s="154">
        <v>2.0073894602071368E-3</v>
      </c>
      <c r="G281" s="154">
        <v>0</v>
      </c>
      <c r="H281" s="154">
        <v>4.8703488935588075E-2</v>
      </c>
      <c r="I281" s="154">
        <v>9.0710280917067065E-3</v>
      </c>
      <c r="J281" s="154">
        <v>0</v>
      </c>
      <c r="K281" s="154">
        <v>0</v>
      </c>
      <c r="L281" s="154">
        <v>1.7362493668750016E-3</v>
      </c>
      <c r="M281" s="154">
        <v>2.8001773422582091E-2</v>
      </c>
      <c r="N281" s="154">
        <v>0</v>
      </c>
      <c r="O281" s="154">
        <v>0</v>
      </c>
      <c r="P281" s="154">
        <v>1.4686340112868106E-2</v>
      </c>
      <c r="Q281" s="154">
        <v>2.4502564294768468E-4</v>
      </c>
      <c r="R281" s="154">
        <v>1.9851182674801221E-4</v>
      </c>
      <c r="S281" s="154">
        <v>6.800739392752329E-4</v>
      </c>
      <c r="T281" s="154">
        <v>1.4660213706631258E-4</v>
      </c>
    </row>
    <row r="282" spans="1:20" x14ac:dyDescent="0.2">
      <c r="A282" s="110" t="s">
        <v>1082</v>
      </c>
      <c r="B282" s="154">
        <v>0.29403247914460889</v>
      </c>
      <c r="C282" s="154">
        <v>0.21984851147508733</v>
      </c>
      <c r="D282" s="154">
        <v>1.0598966805994519E-2</v>
      </c>
      <c r="E282" s="154">
        <v>3.1981499839852288E-2</v>
      </c>
      <c r="F282" s="154">
        <v>0</v>
      </c>
      <c r="G282" s="154">
        <v>0</v>
      </c>
      <c r="H282" s="154">
        <v>2.0378736177564031E-2</v>
      </c>
      <c r="I282" s="154">
        <v>0</v>
      </c>
      <c r="J282" s="154">
        <v>0</v>
      </c>
      <c r="K282" s="154">
        <v>0</v>
      </c>
      <c r="L282" s="154">
        <v>5.5099827437522222E-4</v>
      </c>
      <c r="M282" s="154">
        <v>0</v>
      </c>
      <c r="N282" s="154">
        <v>0</v>
      </c>
      <c r="O282" s="154">
        <v>0</v>
      </c>
      <c r="P282" s="154">
        <v>7.5165764594714987E-3</v>
      </c>
      <c r="Q282" s="154">
        <v>0</v>
      </c>
      <c r="R282" s="154">
        <v>7.7999755719178448E-5</v>
      </c>
      <c r="S282" s="154">
        <v>2.6483917057265674E-3</v>
      </c>
      <c r="T282" s="154">
        <v>4.3079865081823175E-4</v>
      </c>
    </row>
    <row r="283" spans="1:20" x14ac:dyDescent="0.2">
      <c r="A283" s="110" t="s">
        <v>1083</v>
      </c>
      <c r="B283" s="154">
        <v>0</v>
      </c>
      <c r="C283" s="154">
        <v>0</v>
      </c>
      <c r="D283" s="154">
        <v>0</v>
      </c>
      <c r="E283" s="154">
        <v>0</v>
      </c>
      <c r="F283" s="154">
        <v>0</v>
      </c>
      <c r="G283" s="154">
        <v>0</v>
      </c>
      <c r="H283" s="154">
        <v>0</v>
      </c>
      <c r="I283" s="154">
        <v>0</v>
      </c>
      <c r="J283" s="154">
        <v>0</v>
      </c>
      <c r="K283" s="154">
        <v>0</v>
      </c>
      <c r="L283" s="154">
        <v>0</v>
      </c>
      <c r="M283" s="154">
        <v>0</v>
      </c>
      <c r="N283" s="154">
        <v>0</v>
      </c>
      <c r="O283" s="154">
        <v>0</v>
      </c>
      <c r="P283" s="154">
        <v>0</v>
      </c>
      <c r="Q283" s="154">
        <v>0</v>
      </c>
      <c r="R283" s="154">
        <v>0</v>
      </c>
      <c r="S283" s="154">
        <v>0</v>
      </c>
      <c r="T283" s="154">
        <v>0</v>
      </c>
    </row>
    <row r="284" spans="1:20" x14ac:dyDescent="0.2">
      <c r="A284" s="110" t="s">
        <v>1084</v>
      </c>
      <c r="B284" s="154">
        <v>0.13815921684136509</v>
      </c>
      <c r="C284" s="154">
        <v>6.2884179416225483E-2</v>
      </c>
      <c r="D284" s="154">
        <v>1.6928049985720211E-2</v>
      </c>
      <c r="E284" s="154">
        <v>4.8019078114218579E-3</v>
      </c>
      <c r="F284" s="154">
        <v>1.5883056998315416E-3</v>
      </c>
      <c r="G284" s="154">
        <v>2.5799181012529216E-4</v>
      </c>
      <c r="H284" s="154">
        <v>1.3866129425432825E-3</v>
      </c>
      <c r="I284" s="154">
        <v>4.1239622763362846E-4</v>
      </c>
      <c r="J284" s="154">
        <v>8.9888155423346189E-4</v>
      </c>
      <c r="K284" s="154">
        <v>1.5798182260944981E-4</v>
      </c>
      <c r="L284" s="154">
        <v>9.5402759566661723E-6</v>
      </c>
      <c r="M284" s="154">
        <v>2.446418628785629E-4</v>
      </c>
      <c r="N284" s="154">
        <v>1.3218837243865198E-3</v>
      </c>
      <c r="O284" s="154">
        <v>2.3697321957872824E-4</v>
      </c>
      <c r="P284" s="154">
        <v>3.8399295043621567E-4</v>
      </c>
      <c r="Q284" s="154">
        <v>6.9896842540354822E-6</v>
      </c>
      <c r="R284" s="154">
        <v>7.0860351692466717E-6</v>
      </c>
      <c r="S284" s="154">
        <v>4.1620087444945275E-2</v>
      </c>
      <c r="T284" s="154">
        <v>5.0117143734156279E-3</v>
      </c>
    </row>
    <row r="285" spans="1:20" x14ac:dyDescent="0.2">
      <c r="A285" s="110" t="s">
        <v>1085</v>
      </c>
      <c r="B285" s="154">
        <v>0.99999999999999978</v>
      </c>
      <c r="C285" s="154">
        <v>0.6622231977874985</v>
      </c>
      <c r="D285" s="154">
        <v>4.5415208612814825E-2</v>
      </c>
      <c r="E285" s="154">
        <v>0.10173653001214984</v>
      </c>
      <c r="F285" s="154">
        <v>3.5956951600386784E-3</v>
      </c>
      <c r="G285" s="154">
        <v>2.5799181012529216E-4</v>
      </c>
      <c r="H285" s="154">
        <v>7.0468838055695399E-2</v>
      </c>
      <c r="I285" s="154">
        <v>9.4834243193403344E-3</v>
      </c>
      <c r="J285" s="154">
        <v>8.9888155423346189E-4</v>
      </c>
      <c r="K285" s="154">
        <v>1.5798182260944981E-4</v>
      </c>
      <c r="L285" s="154">
        <v>2.2967879172068901E-3</v>
      </c>
      <c r="M285" s="154">
        <v>2.8246415285460656E-2</v>
      </c>
      <c r="N285" s="154">
        <v>1.3218837243865198E-3</v>
      </c>
      <c r="O285" s="154">
        <v>2.3697321957872824E-4</v>
      </c>
      <c r="P285" s="154">
        <v>2.2586909522775821E-2</v>
      </c>
      <c r="Q285" s="154">
        <v>2.5201532720172016E-4</v>
      </c>
      <c r="R285" s="154">
        <v>2.8359761763643734E-4</v>
      </c>
      <c r="S285" s="154">
        <v>4.4948553089947073E-2</v>
      </c>
      <c r="T285" s="154">
        <v>5.5891151613001724E-3</v>
      </c>
    </row>
    <row r="286" spans="1:20" x14ac:dyDescent="0.2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</row>
    <row r="287" spans="1:20" x14ac:dyDescent="0.2">
      <c r="A287" s="110" t="s">
        <v>1086</v>
      </c>
      <c r="B287" s="154">
        <v>0.4558772578340014</v>
      </c>
      <c r="C287" s="154">
        <v>0.22455738294516381</v>
      </c>
      <c r="D287" s="154">
        <v>1.1100673832804999E-2</v>
      </c>
      <c r="E287" s="154">
        <v>4.066113206123028E-2</v>
      </c>
      <c r="F287" s="154">
        <v>1.2798680740962044E-3</v>
      </c>
      <c r="G287" s="154">
        <v>1.2002193262541626E-4</v>
      </c>
      <c r="H287" s="154">
        <v>3.0908785643262625E-2</v>
      </c>
      <c r="I287" s="154">
        <v>5.7592072602984223E-3</v>
      </c>
      <c r="J287" s="154">
        <v>2.6024785244869058E-3</v>
      </c>
      <c r="K287" s="154">
        <v>1.1703055017232412E-4</v>
      </c>
      <c r="L287" s="154">
        <v>1.0797230503901188E-3</v>
      </c>
      <c r="M287" s="154">
        <v>1.7669483754431104E-2</v>
      </c>
      <c r="N287" s="154">
        <v>9.3383718127170556E-2</v>
      </c>
      <c r="O287" s="154">
        <v>1.6863551727376185E-2</v>
      </c>
      <c r="P287" s="154">
        <v>9.4920390249688298E-3</v>
      </c>
      <c r="Q287" s="154">
        <v>1.589880253777349E-4</v>
      </c>
      <c r="R287" s="154">
        <v>1.2317330014595135E-4</v>
      </c>
      <c r="S287" s="154">
        <v>0</v>
      </c>
      <c r="T287" s="154">
        <v>0</v>
      </c>
    </row>
    <row r="288" spans="1:20" x14ac:dyDescent="0.2">
      <c r="A288" s="110" t="s">
        <v>1087</v>
      </c>
      <c r="B288" s="154">
        <v>1.6656925998170845E-3</v>
      </c>
      <c r="C288" s="154">
        <v>8.2049184199982827E-4</v>
      </c>
      <c r="D288" s="154">
        <v>4.0559843551176463E-5</v>
      </c>
      <c r="E288" s="154">
        <v>1.485683824114749E-4</v>
      </c>
      <c r="F288" s="154">
        <v>4.6764052014642667E-6</v>
      </c>
      <c r="G288" s="154">
        <v>4.3853831608045975E-7</v>
      </c>
      <c r="H288" s="154">
        <v>1.1293508204364551E-4</v>
      </c>
      <c r="I288" s="154">
        <v>2.1043096029556782E-5</v>
      </c>
      <c r="J288" s="154">
        <v>9.5089832732985348E-6</v>
      </c>
      <c r="K288" s="154">
        <v>4.2760834857338873E-7</v>
      </c>
      <c r="L288" s="154">
        <v>3.9451116807884993E-6</v>
      </c>
      <c r="M288" s="154">
        <v>6.4561080480705021E-5</v>
      </c>
      <c r="N288" s="154">
        <v>3.4120712440643925E-4</v>
      </c>
      <c r="O288" s="154">
        <v>6.1616351410868911E-5</v>
      </c>
      <c r="P288" s="154">
        <v>3.4682184490156663E-5</v>
      </c>
      <c r="Q288" s="154">
        <v>5.8091333309645958E-7</v>
      </c>
      <c r="R288" s="154">
        <v>4.5005283993102337E-7</v>
      </c>
      <c r="S288" s="154">
        <v>0</v>
      </c>
      <c r="T288" s="154">
        <v>0</v>
      </c>
    </row>
    <row r="289" spans="1:20" x14ac:dyDescent="0.2">
      <c r="A289" s="110" t="s">
        <v>1088</v>
      </c>
      <c r="B289" s="154">
        <v>3.6638328137979812E-4</v>
      </c>
      <c r="C289" s="154">
        <v>1.7838008745047696E-4</v>
      </c>
      <c r="D289" s="154">
        <v>8.608856369218639E-6</v>
      </c>
      <c r="E289" s="154">
        <v>3.1318598537886226E-5</v>
      </c>
      <c r="F289" s="154">
        <v>9.6740204185463394E-7</v>
      </c>
      <c r="G289" s="154">
        <v>1.2048480804253344E-7</v>
      </c>
      <c r="H289" s="154">
        <v>2.3661690699276059E-5</v>
      </c>
      <c r="I289" s="154">
        <v>4.3986807030429648E-6</v>
      </c>
      <c r="J289" s="154">
        <v>2.6172674302879117E-6</v>
      </c>
      <c r="K289" s="154">
        <v>0</v>
      </c>
      <c r="L289" s="154">
        <v>8.2622561084102999E-7</v>
      </c>
      <c r="M289" s="154">
        <v>1.3525784978568634E-5</v>
      </c>
      <c r="N289" s="154">
        <v>9.4229857714277446E-5</v>
      </c>
      <c r="O289" s="154">
        <v>0</v>
      </c>
      <c r="P289" s="154">
        <v>7.1214756708620199E-6</v>
      </c>
      <c r="Q289" s="154">
        <v>1.1871519290983623E-7</v>
      </c>
      <c r="R289" s="154">
        <v>9.5097608138666549E-8</v>
      </c>
      <c r="S289" s="154">
        <v>3.2335219751161989E-7</v>
      </c>
      <c r="T289" s="154">
        <v>6.9704366602859849E-8</v>
      </c>
    </row>
    <row r="290" spans="1:20" x14ac:dyDescent="0.2">
      <c r="A290" s="110" t="s">
        <v>1089</v>
      </c>
      <c r="B290" s="154">
        <v>0.23474121084272689</v>
      </c>
      <c r="C290" s="154">
        <v>0.15688756304263271</v>
      </c>
      <c r="D290" s="154">
        <v>7.3952701610511809E-3</v>
      </c>
      <c r="E290" s="154">
        <v>2.6852679827364986E-2</v>
      </c>
      <c r="F290" s="154">
        <v>8.2988753280070272E-4</v>
      </c>
      <c r="G290" s="154">
        <v>0</v>
      </c>
      <c r="H290" s="154">
        <v>2.013481642340139E-2</v>
      </c>
      <c r="I290" s="154">
        <v>3.7501109138111948E-3</v>
      </c>
      <c r="J290" s="154">
        <v>0</v>
      </c>
      <c r="K290" s="154">
        <v>0</v>
      </c>
      <c r="L290" s="154">
        <v>7.1779379735011453E-4</v>
      </c>
      <c r="M290" s="154">
        <v>1.1576389694361077E-2</v>
      </c>
      <c r="N290" s="154">
        <v>0</v>
      </c>
      <c r="O290" s="154">
        <v>0</v>
      </c>
      <c r="P290" s="154">
        <v>6.0715724595278393E-3</v>
      </c>
      <c r="Q290" s="154">
        <v>1.0129759587249081E-4</v>
      </c>
      <c r="R290" s="154">
        <v>8.2068025860148293E-5</v>
      </c>
      <c r="S290" s="154">
        <v>2.8115365492102396E-4</v>
      </c>
      <c r="T290" s="154">
        <v>6.0607713772054229E-5</v>
      </c>
    </row>
    <row r="291" spans="1:20" x14ac:dyDescent="0.2">
      <c r="A291" s="110" t="s">
        <v>1090</v>
      </c>
      <c r="B291" s="154">
        <v>9.6880584938272812E-2</v>
      </c>
      <c r="C291" s="154">
        <v>7.2437753990571563E-2</v>
      </c>
      <c r="D291" s="154">
        <v>3.4922472064763854E-3</v>
      </c>
      <c r="E291" s="154">
        <v>1.0537565172058228E-2</v>
      </c>
      <c r="F291" s="154">
        <v>0</v>
      </c>
      <c r="G291" s="154">
        <v>0</v>
      </c>
      <c r="H291" s="154">
        <v>6.7145775423474822E-3</v>
      </c>
      <c r="I291" s="154">
        <v>0</v>
      </c>
      <c r="J291" s="154">
        <v>0</v>
      </c>
      <c r="K291" s="154">
        <v>0</v>
      </c>
      <c r="L291" s="154">
        <v>1.8154809045839117E-4</v>
      </c>
      <c r="M291" s="154">
        <v>0</v>
      </c>
      <c r="N291" s="154">
        <v>0</v>
      </c>
      <c r="O291" s="154">
        <v>0</v>
      </c>
      <c r="P291" s="154">
        <v>2.4766322626851964E-3</v>
      </c>
      <c r="Q291" s="154">
        <v>0</v>
      </c>
      <c r="R291" s="154">
        <v>2.5700092660171519E-5</v>
      </c>
      <c r="S291" s="154">
        <v>8.7261699232305478E-4</v>
      </c>
      <c r="T291" s="154">
        <v>1.4194358869233195E-4</v>
      </c>
    </row>
    <row r="292" spans="1:20" x14ac:dyDescent="0.2">
      <c r="A292" s="110" t="s">
        <v>1091</v>
      </c>
      <c r="B292" s="154">
        <v>0.12001176250233329</v>
      </c>
      <c r="C292" s="154">
        <v>4.5031664258587713E-2</v>
      </c>
      <c r="D292" s="154">
        <v>2.9183428293272835E-3</v>
      </c>
      <c r="E292" s="154">
        <v>9.7913565516439503E-3</v>
      </c>
      <c r="F292" s="154">
        <v>3.1119153987599997E-4</v>
      </c>
      <c r="G292" s="154">
        <v>2.8688222082125836E-5</v>
      </c>
      <c r="H292" s="154">
        <v>8.9269163894659283E-3</v>
      </c>
      <c r="I292" s="154">
        <v>1.6548785298650033E-3</v>
      </c>
      <c r="J292" s="154">
        <v>7.5193444582081386E-4</v>
      </c>
      <c r="K292" s="154">
        <v>3.4840234523089058E-5</v>
      </c>
      <c r="L292" s="154">
        <v>3.4209635251703749E-4</v>
      </c>
      <c r="M292" s="154">
        <v>6.0066994626278205E-3</v>
      </c>
      <c r="N292" s="154">
        <v>3.410354569413801E-2</v>
      </c>
      <c r="O292" s="154">
        <v>6.4702408001626058E-3</v>
      </c>
      <c r="P292" s="154">
        <v>2.4185707381389745E-3</v>
      </c>
      <c r="Q292" s="154">
        <v>3.9370476041527111E-5</v>
      </c>
      <c r="R292" s="154">
        <v>4.3914599048060973E-5</v>
      </c>
      <c r="S292" s="154">
        <v>9.4959439919777055E-4</v>
      </c>
      <c r="T292" s="154">
        <v>1.8791697926957981E-4</v>
      </c>
    </row>
    <row r="293" spans="1:20" x14ac:dyDescent="0.2">
      <c r="A293" s="110" t="s">
        <v>1092</v>
      </c>
      <c r="B293" s="154">
        <v>9.0457108001468819E-2</v>
      </c>
      <c r="C293" s="154">
        <v>6.4631693430325307E-2</v>
      </c>
      <c r="D293" s="154">
        <v>1.106061094879171E-2</v>
      </c>
      <c r="E293" s="154">
        <v>3.1848598233882703E-3</v>
      </c>
      <c r="F293" s="154">
        <v>5.3239045886756199E-4</v>
      </c>
      <c r="G293" s="154">
        <v>8.411513943338475E-5</v>
      </c>
      <c r="H293" s="154">
        <v>5.9430228532607917E-4</v>
      </c>
      <c r="I293" s="154">
        <v>1.5263329018684854E-4</v>
      </c>
      <c r="J293" s="154">
        <v>2.9193984708955015E-4</v>
      </c>
      <c r="K293" s="154">
        <v>5.0953624681265379E-5</v>
      </c>
      <c r="L293" s="154">
        <v>4.1332249549055241E-6</v>
      </c>
      <c r="M293" s="154">
        <v>9.0867323733459564E-5</v>
      </c>
      <c r="N293" s="154">
        <v>4.2955401826867852E-4</v>
      </c>
      <c r="O293" s="154">
        <v>7.6458903197611922E-5</v>
      </c>
      <c r="P293" s="154">
        <v>1.626617512481144E-4</v>
      </c>
      <c r="Q293" s="154">
        <v>2.5770091593247142E-6</v>
      </c>
      <c r="R293" s="154">
        <v>4.6350364611540013E-6</v>
      </c>
      <c r="S293" s="154">
        <v>7.1334700989956323E-3</v>
      </c>
      <c r="T293" s="154">
        <v>1.9692517873599268E-3</v>
      </c>
    </row>
    <row r="294" spans="1:20" x14ac:dyDescent="0.2">
      <c r="A294" s="110" t="s">
        <v>1093</v>
      </c>
      <c r="B294" s="154">
        <v>1.0000000000000002</v>
      </c>
      <c r="C294" s="154">
        <v>0.56454492959673142</v>
      </c>
      <c r="D294" s="154">
        <v>3.601631367837195E-2</v>
      </c>
      <c r="E294" s="154">
        <v>9.1207480416635081E-2</v>
      </c>
      <c r="F294" s="154">
        <v>2.9589814128837882E-3</v>
      </c>
      <c r="G294" s="154">
        <v>2.3338431726504984E-4</v>
      </c>
      <c r="H294" s="154">
        <v>6.7415995056546413E-2</v>
      </c>
      <c r="I294" s="154">
        <v>1.1342271770894067E-2</v>
      </c>
      <c r="J294" s="154">
        <v>3.6584790681008562E-3</v>
      </c>
      <c r="K294" s="154">
        <v>2.0325201772525194E-4</v>
      </c>
      <c r="L294" s="154">
        <v>2.3300658529621966E-3</v>
      </c>
      <c r="M294" s="154">
        <v>3.5421527100612735E-2</v>
      </c>
      <c r="N294" s="154">
        <v>0.12835225482169796</v>
      </c>
      <c r="O294" s="154">
        <v>2.3471867782147271E-2</v>
      </c>
      <c r="P294" s="154">
        <v>2.0663279896729975E-2</v>
      </c>
      <c r="Q294" s="154">
        <v>3.0293273497708381E-4</v>
      </c>
      <c r="R294" s="154">
        <v>2.8003620462355584E-4</v>
      </c>
      <c r="S294" s="154">
        <v>9.2371584976349928E-3</v>
      </c>
      <c r="T294" s="154">
        <v>2.3597897734604955E-3</v>
      </c>
    </row>
    <row r="295" spans="1:20" x14ac:dyDescent="0.2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</row>
    <row r="296" spans="1:20" x14ac:dyDescent="0.2">
      <c r="A296" s="110" t="s">
        <v>1094</v>
      </c>
      <c r="B296" s="154">
        <v>1.0000000000000004</v>
      </c>
      <c r="C296" s="154">
        <v>0.4925829904569004</v>
      </c>
      <c r="D296" s="154">
        <v>2.435013732763806E-2</v>
      </c>
      <c r="E296" s="154">
        <v>8.919315750564645E-2</v>
      </c>
      <c r="F296" s="154">
        <v>2.8074839270930303E-3</v>
      </c>
      <c r="G296" s="154">
        <v>2.6327685920476398E-4</v>
      </c>
      <c r="H296" s="154">
        <v>6.7800674659926646E-2</v>
      </c>
      <c r="I296" s="154">
        <v>1.263324099048504E-2</v>
      </c>
      <c r="J296" s="154">
        <v>5.7087263726468811E-3</v>
      </c>
      <c r="K296" s="154">
        <v>2.5671504371235478E-4</v>
      </c>
      <c r="L296" s="154">
        <v>2.3684512263677749E-3</v>
      </c>
      <c r="M296" s="154">
        <v>3.8759300778423766E-2</v>
      </c>
      <c r="N296" s="154">
        <v>0.20484399369001727</v>
      </c>
      <c r="O296" s="154">
        <v>3.6991430122001644E-2</v>
      </c>
      <c r="P296" s="154">
        <v>2.0821479601917686E-2</v>
      </c>
      <c r="Q296" s="154">
        <v>3.4875182441241069E-4</v>
      </c>
      <c r="R296" s="154">
        <v>2.7018961360604314E-4</v>
      </c>
      <c r="S296" s="154">
        <v>0</v>
      </c>
      <c r="T296" s="154">
        <v>0</v>
      </c>
    </row>
    <row r="297" spans="1:20" x14ac:dyDescent="0.2">
      <c r="A297" s="110" t="s">
        <v>1095</v>
      </c>
      <c r="B297" s="154">
        <v>0</v>
      </c>
      <c r="C297" s="154">
        <v>0</v>
      </c>
      <c r="D297" s="154">
        <v>0</v>
      </c>
      <c r="E297" s="154">
        <v>0</v>
      </c>
      <c r="F297" s="154">
        <v>0</v>
      </c>
      <c r="G297" s="154">
        <v>0</v>
      </c>
      <c r="H297" s="154">
        <v>0</v>
      </c>
      <c r="I297" s="154">
        <v>0</v>
      </c>
      <c r="J297" s="154">
        <v>0</v>
      </c>
      <c r="K297" s="154">
        <v>0</v>
      </c>
      <c r="L297" s="154">
        <v>0</v>
      </c>
      <c r="M297" s="154">
        <v>0</v>
      </c>
      <c r="N297" s="154">
        <v>0</v>
      </c>
      <c r="O297" s="154">
        <v>0</v>
      </c>
      <c r="P297" s="154">
        <v>0</v>
      </c>
      <c r="Q297" s="154">
        <v>0</v>
      </c>
      <c r="R297" s="154">
        <v>0</v>
      </c>
      <c r="S297" s="154">
        <v>0</v>
      </c>
      <c r="T297" s="154">
        <v>0</v>
      </c>
    </row>
    <row r="298" spans="1:20" x14ac:dyDescent="0.2">
      <c r="A298" s="110" t="s">
        <v>1096</v>
      </c>
      <c r="B298" s="154">
        <v>0</v>
      </c>
      <c r="C298" s="154">
        <v>0</v>
      </c>
      <c r="D298" s="154">
        <v>0</v>
      </c>
      <c r="E298" s="154">
        <v>0</v>
      </c>
      <c r="F298" s="154">
        <v>0</v>
      </c>
      <c r="G298" s="154">
        <v>0</v>
      </c>
      <c r="H298" s="154">
        <v>0</v>
      </c>
      <c r="I298" s="154">
        <v>0</v>
      </c>
      <c r="J298" s="154">
        <v>0</v>
      </c>
      <c r="K298" s="154">
        <v>0</v>
      </c>
      <c r="L298" s="154">
        <v>0</v>
      </c>
      <c r="M298" s="154">
        <v>0</v>
      </c>
      <c r="N298" s="154">
        <v>0</v>
      </c>
      <c r="O298" s="154">
        <v>0</v>
      </c>
      <c r="P298" s="154">
        <v>0</v>
      </c>
      <c r="Q298" s="154">
        <v>0</v>
      </c>
      <c r="R298" s="154">
        <v>0</v>
      </c>
      <c r="S298" s="154">
        <v>0</v>
      </c>
      <c r="T298" s="154">
        <v>0</v>
      </c>
    </row>
    <row r="299" spans="1:20" x14ac:dyDescent="0.2">
      <c r="A299" s="110" t="s">
        <v>1097</v>
      </c>
      <c r="B299" s="154">
        <v>0</v>
      </c>
      <c r="C299" s="154">
        <v>0</v>
      </c>
      <c r="D299" s="154">
        <v>0</v>
      </c>
      <c r="E299" s="154">
        <v>0</v>
      </c>
      <c r="F299" s="154">
        <v>0</v>
      </c>
      <c r="G299" s="154">
        <v>0</v>
      </c>
      <c r="H299" s="154">
        <v>0</v>
      </c>
      <c r="I299" s="154">
        <v>0</v>
      </c>
      <c r="J299" s="154">
        <v>0</v>
      </c>
      <c r="K299" s="154">
        <v>0</v>
      </c>
      <c r="L299" s="154">
        <v>0</v>
      </c>
      <c r="M299" s="154">
        <v>0</v>
      </c>
      <c r="N299" s="154">
        <v>0</v>
      </c>
      <c r="O299" s="154">
        <v>0</v>
      </c>
      <c r="P299" s="154">
        <v>0</v>
      </c>
      <c r="Q299" s="154">
        <v>0</v>
      </c>
      <c r="R299" s="154">
        <v>0</v>
      </c>
      <c r="S299" s="154">
        <v>0</v>
      </c>
      <c r="T299" s="154">
        <v>0</v>
      </c>
    </row>
    <row r="300" spans="1:20" x14ac:dyDescent="0.2">
      <c r="A300" s="110" t="s">
        <v>1098</v>
      </c>
      <c r="B300" s="154">
        <v>0</v>
      </c>
      <c r="C300" s="154">
        <v>0</v>
      </c>
      <c r="D300" s="154">
        <v>0</v>
      </c>
      <c r="E300" s="154">
        <v>0</v>
      </c>
      <c r="F300" s="154">
        <v>0</v>
      </c>
      <c r="G300" s="154">
        <v>0</v>
      </c>
      <c r="H300" s="154">
        <v>0</v>
      </c>
      <c r="I300" s="154">
        <v>0</v>
      </c>
      <c r="J300" s="154">
        <v>0</v>
      </c>
      <c r="K300" s="154">
        <v>0</v>
      </c>
      <c r="L300" s="154">
        <v>0</v>
      </c>
      <c r="M300" s="154">
        <v>0</v>
      </c>
      <c r="N300" s="154">
        <v>0</v>
      </c>
      <c r="O300" s="154">
        <v>0</v>
      </c>
      <c r="P300" s="154">
        <v>0</v>
      </c>
      <c r="Q300" s="154">
        <v>0</v>
      </c>
      <c r="R300" s="154">
        <v>0</v>
      </c>
      <c r="S300" s="154">
        <v>0</v>
      </c>
      <c r="T300" s="154">
        <v>0</v>
      </c>
    </row>
    <row r="301" spans="1:20" x14ac:dyDescent="0.2">
      <c r="A301" s="110" t="s">
        <v>1099</v>
      </c>
      <c r="B301" s="154">
        <v>0</v>
      </c>
      <c r="C301" s="154">
        <v>0</v>
      </c>
      <c r="D301" s="154">
        <v>0</v>
      </c>
      <c r="E301" s="154">
        <v>0</v>
      </c>
      <c r="F301" s="154">
        <v>0</v>
      </c>
      <c r="G301" s="154">
        <v>0</v>
      </c>
      <c r="H301" s="154">
        <v>0</v>
      </c>
      <c r="I301" s="154">
        <v>0</v>
      </c>
      <c r="J301" s="154">
        <v>0</v>
      </c>
      <c r="K301" s="154">
        <v>0</v>
      </c>
      <c r="L301" s="154">
        <v>0</v>
      </c>
      <c r="M301" s="154">
        <v>0</v>
      </c>
      <c r="N301" s="154">
        <v>0</v>
      </c>
      <c r="O301" s="154">
        <v>0</v>
      </c>
      <c r="P301" s="154">
        <v>0</v>
      </c>
      <c r="Q301" s="154">
        <v>0</v>
      </c>
      <c r="R301" s="154">
        <v>0</v>
      </c>
      <c r="S301" s="154">
        <v>0</v>
      </c>
      <c r="T301" s="154">
        <v>0</v>
      </c>
    </row>
    <row r="302" spans="1:20" x14ac:dyDescent="0.2">
      <c r="A302" s="110" t="s">
        <v>1100</v>
      </c>
      <c r="B302" s="154">
        <v>0</v>
      </c>
      <c r="C302" s="154">
        <v>0</v>
      </c>
      <c r="D302" s="154">
        <v>0</v>
      </c>
      <c r="E302" s="154">
        <v>0</v>
      </c>
      <c r="F302" s="154">
        <v>0</v>
      </c>
      <c r="G302" s="154">
        <v>0</v>
      </c>
      <c r="H302" s="154">
        <v>0</v>
      </c>
      <c r="I302" s="154">
        <v>0</v>
      </c>
      <c r="J302" s="154">
        <v>0</v>
      </c>
      <c r="K302" s="154">
        <v>0</v>
      </c>
      <c r="L302" s="154">
        <v>0</v>
      </c>
      <c r="M302" s="154">
        <v>0</v>
      </c>
      <c r="N302" s="154">
        <v>0</v>
      </c>
      <c r="O302" s="154">
        <v>0</v>
      </c>
      <c r="P302" s="154">
        <v>0</v>
      </c>
      <c r="Q302" s="154">
        <v>0</v>
      </c>
      <c r="R302" s="154">
        <v>0</v>
      </c>
      <c r="S302" s="154">
        <v>0</v>
      </c>
      <c r="T302" s="154">
        <v>0</v>
      </c>
    </row>
    <row r="303" spans="1:20" x14ac:dyDescent="0.2">
      <c r="A303" s="110" t="s">
        <v>1101</v>
      </c>
      <c r="B303" s="154">
        <v>1.0000000000000004</v>
      </c>
      <c r="C303" s="154">
        <v>0.4925829904569004</v>
      </c>
      <c r="D303" s="154">
        <v>2.435013732763806E-2</v>
      </c>
      <c r="E303" s="154">
        <v>8.919315750564645E-2</v>
      </c>
      <c r="F303" s="154">
        <v>2.8074839270930303E-3</v>
      </c>
      <c r="G303" s="154">
        <v>2.6327685920476398E-4</v>
      </c>
      <c r="H303" s="154">
        <v>6.7800674659926646E-2</v>
      </c>
      <c r="I303" s="154">
        <v>1.263324099048504E-2</v>
      </c>
      <c r="J303" s="154">
        <v>5.7087263726468811E-3</v>
      </c>
      <c r="K303" s="154">
        <v>2.5671504371235478E-4</v>
      </c>
      <c r="L303" s="154">
        <v>2.3684512263677749E-3</v>
      </c>
      <c r="M303" s="154">
        <v>3.8759300778423766E-2</v>
      </c>
      <c r="N303" s="154">
        <v>0.20484399369001727</v>
      </c>
      <c r="O303" s="154">
        <v>3.6991430122001644E-2</v>
      </c>
      <c r="P303" s="154">
        <v>2.0821479601917686E-2</v>
      </c>
      <c r="Q303" s="154">
        <v>3.4875182441241069E-4</v>
      </c>
      <c r="R303" s="154">
        <v>2.7018961360604314E-4</v>
      </c>
      <c r="S303" s="154">
        <v>0</v>
      </c>
      <c r="T303" s="154">
        <v>0</v>
      </c>
    </row>
    <row r="304" spans="1:20" x14ac:dyDescent="0.2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</row>
    <row r="305" spans="1:20" x14ac:dyDescent="0.2">
      <c r="A305" s="110" t="s">
        <v>1102</v>
      </c>
      <c r="B305" s="154">
        <v>1.7711277037583233E-2</v>
      </c>
      <c r="C305" s="154">
        <v>8.7242738079833758E-3</v>
      </c>
      <c r="D305" s="154">
        <v>4.3127202811299404E-4</v>
      </c>
      <c r="E305" s="154">
        <v>1.5797247224392996E-3</v>
      </c>
      <c r="F305" s="154">
        <v>4.9724125611306763E-5</v>
      </c>
      <c r="G305" s="154">
        <v>4.6629693909603662E-6</v>
      </c>
      <c r="H305" s="154">
        <v>1.2008365322370095E-3</v>
      </c>
      <c r="I305" s="154">
        <v>2.2375083106503278E-4</v>
      </c>
      <c r="J305" s="154">
        <v>1.0110883431770646E-4</v>
      </c>
      <c r="K305" s="154">
        <v>4.5467512589048034E-6</v>
      </c>
      <c r="L305" s="154">
        <v>4.1948295820203388E-5</v>
      </c>
      <c r="M305" s="154">
        <v>6.8647671386967842E-4</v>
      </c>
      <c r="N305" s="154">
        <v>3.6280487217288451E-3</v>
      </c>
      <c r="O305" s="154">
        <v>6.5516546690717198E-4</v>
      </c>
      <c r="P305" s="154">
        <v>3.6877499356195216E-4</v>
      </c>
      <c r="Q305" s="154">
        <v>6.1768401795307856E-6</v>
      </c>
      <c r="R305" s="154">
        <v>4.7854030992541957E-6</v>
      </c>
      <c r="S305" s="154">
        <v>0</v>
      </c>
      <c r="T305" s="154">
        <v>0</v>
      </c>
    </row>
    <row r="306" spans="1:20" x14ac:dyDescent="0.2">
      <c r="A306" s="110" t="s">
        <v>1103</v>
      </c>
      <c r="B306" s="154">
        <v>0.80537259391868687</v>
      </c>
      <c r="C306" s="154">
        <v>0.39671284074449747</v>
      </c>
      <c r="D306" s="154">
        <v>1.9610933261836098E-2</v>
      </c>
      <c r="E306" s="154">
        <v>7.1833724620120443E-2</v>
      </c>
      <c r="F306" s="154">
        <v>2.2610706127479349E-3</v>
      </c>
      <c r="G306" s="154">
        <v>2.1203596701650557E-4</v>
      </c>
      <c r="H306" s="154">
        <v>5.4604805220302081E-2</v>
      </c>
      <c r="I306" s="154">
        <v>1.0174466066106811E-2</v>
      </c>
      <c r="J306" s="154">
        <v>4.5976517667106337E-3</v>
      </c>
      <c r="K306" s="154">
        <v>2.0675126065256821E-4</v>
      </c>
      <c r="L306" s="154">
        <v>1.9074857077497089E-3</v>
      </c>
      <c r="M306" s="154">
        <v>3.1215678606393713E-2</v>
      </c>
      <c r="N306" s="154">
        <v>0.16497573854679223</v>
      </c>
      <c r="O306" s="154">
        <v>2.9791884030118291E-2</v>
      </c>
      <c r="P306" s="154">
        <v>1.6769049036221468E-2</v>
      </c>
      <c r="Q306" s="154">
        <v>2.8087516146089748E-4</v>
      </c>
      <c r="R306" s="154">
        <v>2.1760330995978659E-4</v>
      </c>
      <c r="S306" s="154">
        <v>0</v>
      </c>
      <c r="T306" s="154">
        <v>0</v>
      </c>
    </row>
    <row r="307" spans="1:20" x14ac:dyDescent="0.2">
      <c r="A307" s="110" t="s">
        <v>1104</v>
      </c>
      <c r="B307" s="154">
        <v>0.17691612904372989</v>
      </c>
      <c r="C307" s="154">
        <v>8.6134701483571816E-2</v>
      </c>
      <c r="D307" s="154">
        <v>4.1569733711643089E-3</v>
      </c>
      <c r="E307" s="154">
        <v>1.5122865867489779E-2</v>
      </c>
      <c r="F307" s="154">
        <v>4.6713109787481472E-4</v>
      </c>
      <c r="G307" s="154">
        <v>5.8178707737937718E-5</v>
      </c>
      <c r="H307" s="154">
        <v>1.1425561530485176E-2</v>
      </c>
      <c r="I307" s="154">
        <v>2.1239985622461396E-3</v>
      </c>
      <c r="J307" s="154">
        <v>1.2638044527986448E-3</v>
      </c>
      <c r="K307" s="154">
        <v>0</v>
      </c>
      <c r="L307" s="154">
        <v>3.9896099034950668E-4</v>
      </c>
      <c r="M307" s="154">
        <v>6.5312191966686584E-3</v>
      </c>
      <c r="N307" s="154">
        <v>4.5500934443212897E-2</v>
      </c>
      <c r="O307" s="154">
        <v>0</v>
      </c>
      <c r="P307" s="154">
        <v>3.4387592796898776E-3</v>
      </c>
      <c r="Q307" s="154">
        <v>5.7324210616794643E-5</v>
      </c>
      <c r="R307" s="154">
        <v>4.5919946592131988E-5</v>
      </c>
      <c r="S307" s="154">
        <v>1.5613763511834104E-4</v>
      </c>
      <c r="T307" s="154">
        <v>3.3658268113057447E-5</v>
      </c>
    </row>
    <row r="308" spans="1:20" x14ac:dyDescent="0.2">
      <c r="A308" s="110" t="s">
        <v>1105</v>
      </c>
      <c r="B308" s="154">
        <v>0</v>
      </c>
      <c r="C308" s="154">
        <v>0</v>
      </c>
      <c r="D308" s="154">
        <v>0</v>
      </c>
      <c r="E308" s="154">
        <v>0</v>
      </c>
      <c r="F308" s="154">
        <v>0</v>
      </c>
      <c r="G308" s="154">
        <v>0</v>
      </c>
      <c r="H308" s="154">
        <v>0</v>
      </c>
      <c r="I308" s="154">
        <v>0</v>
      </c>
      <c r="J308" s="154">
        <v>0</v>
      </c>
      <c r="K308" s="154">
        <v>0</v>
      </c>
      <c r="L308" s="154">
        <v>0</v>
      </c>
      <c r="M308" s="154">
        <v>0</v>
      </c>
      <c r="N308" s="154">
        <v>0</v>
      </c>
      <c r="O308" s="154">
        <v>0</v>
      </c>
      <c r="P308" s="154">
        <v>0</v>
      </c>
      <c r="Q308" s="154">
        <v>0</v>
      </c>
      <c r="R308" s="154">
        <v>0</v>
      </c>
      <c r="S308" s="154">
        <v>0</v>
      </c>
      <c r="T308" s="154">
        <v>0</v>
      </c>
    </row>
    <row r="309" spans="1:20" x14ac:dyDescent="0.2">
      <c r="A309" s="110" t="s">
        <v>1106</v>
      </c>
      <c r="B309" s="154">
        <v>0</v>
      </c>
      <c r="C309" s="154">
        <v>0</v>
      </c>
      <c r="D309" s="154">
        <v>0</v>
      </c>
      <c r="E309" s="154">
        <v>0</v>
      </c>
      <c r="F309" s="154">
        <v>0</v>
      </c>
      <c r="G309" s="154">
        <v>0</v>
      </c>
      <c r="H309" s="154">
        <v>0</v>
      </c>
      <c r="I309" s="154">
        <v>0</v>
      </c>
      <c r="J309" s="154">
        <v>0</v>
      </c>
      <c r="K309" s="154">
        <v>0</v>
      </c>
      <c r="L309" s="154">
        <v>0</v>
      </c>
      <c r="M309" s="154">
        <v>0</v>
      </c>
      <c r="N309" s="154">
        <v>0</v>
      </c>
      <c r="O309" s="154">
        <v>0</v>
      </c>
      <c r="P309" s="154">
        <v>0</v>
      </c>
      <c r="Q309" s="154">
        <v>0</v>
      </c>
      <c r="R309" s="154">
        <v>0</v>
      </c>
      <c r="S309" s="154">
        <v>0</v>
      </c>
      <c r="T309" s="154">
        <v>0</v>
      </c>
    </row>
    <row r="310" spans="1:20" x14ac:dyDescent="0.2">
      <c r="A310" s="110" t="s">
        <v>1107</v>
      </c>
      <c r="B310" s="154">
        <v>0</v>
      </c>
      <c r="C310" s="154">
        <v>0</v>
      </c>
      <c r="D310" s="154">
        <v>0</v>
      </c>
      <c r="E310" s="154">
        <v>0</v>
      </c>
      <c r="F310" s="154">
        <v>0</v>
      </c>
      <c r="G310" s="154">
        <v>0</v>
      </c>
      <c r="H310" s="154">
        <v>0</v>
      </c>
      <c r="I310" s="154">
        <v>0</v>
      </c>
      <c r="J310" s="154">
        <v>0</v>
      </c>
      <c r="K310" s="154">
        <v>0</v>
      </c>
      <c r="L310" s="154">
        <v>0</v>
      </c>
      <c r="M310" s="154">
        <v>0</v>
      </c>
      <c r="N310" s="154">
        <v>0</v>
      </c>
      <c r="O310" s="154">
        <v>0</v>
      </c>
      <c r="P310" s="154">
        <v>0</v>
      </c>
      <c r="Q310" s="154">
        <v>0</v>
      </c>
      <c r="R310" s="154">
        <v>0</v>
      </c>
      <c r="S310" s="154">
        <v>0</v>
      </c>
      <c r="T310" s="154">
        <v>0</v>
      </c>
    </row>
    <row r="311" spans="1:20" x14ac:dyDescent="0.2">
      <c r="A311" s="110" t="s">
        <v>1108</v>
      </c>
      <c r="B311" s="154">
        <v>0</v>
      </c>
      <c r="C311" s="154">
        <v>0</v>
      </c>
      <c r="D311" s="154">
        <v>0</v>
      </c>
      <c r="E311" s="154">
        <v>0</v>
      </c>
      <c r="F311" s="154">
        <v>0</v>
      </c>
      <c r="G311" s="154">
        <v>0</v>
      </c>
      <c r="H311" s="154">
        <v>0</v>
      </c>
      <c r="I311" s="154">
        <v>0</v>
      </c>
      <c r="J311" s="154">
        <v>0</v>
      </c>
      <c r="K311" s="154">
        <v>0</v>
      </c>
      <c r="L311" s="154">
        <v>0</v>
      </c>
      <c r="M311" s="154">
        <v>0</v>
      </c>
      <c r="N311" s="154">
        <v>0</v>
      </c>
      <c r="O311" s="154">
        <v>0</v>
      </c>
      <c r="P311" s="154">
        <v>0</v>
      </c>
      <c r="Q311" s="154">
        <v>0</v>
      </c>
      <c r="R311" s="154">
        <v>0</v>
      </c>
      <c r="S311" s="154">
        <v>0</v>
      </c>
      <c r="T311" s="154">
        <v>0</v>
      </c>
    </row>
    <row r="312" spans="1:20" x14ac:dyDescent="0.2">
      <c r="A312" s="110" t="s">
        <v>1109</v>
      </c>
      <c r="B312" s="154">
        <v>0.99999999999999978</v>
      </c>
      <c r="C312" s="154">
        <v>0.49157181603605266</v>
      </c>
      <c r="D312" s="154">
        <v>2.4199178661113402E-2</v>
      </c>
      <c r="E312" s="154">
        <v>8.853631521004951E-2</v>
      </c>
      <c r="F312" s="154">
        <v>2.7779258362340561E-3</v>
      </c>
      <c r="G312" s="154">
        <v>2.7487764414540366E-4</v>
      </c>
      <c r="H312" s="154">
        <v>6.723120328302426E-2</v>
      </c>
      <c r="I312" s="154">
        <v>1.2522215459417983E-2</v>
      </c>
      <c r="J312" s="154">
        <v>5.9625650538269858E-3</v>
      </c>
      <c r="K312" s="154">
        <v>2.1129801191147301E-4</v>
      </c>
      <c r="L312" s="154">
        <v>2.3483949939194192E-3</v>
      </c>
      <c r="M312" s="154">
        <v>3.8433374516932052E-2</v>
      </c>
      <c r="N312" s="154">
        <v>0.21410472171173398</v>
      </c>
      <c r="O312" s="154">
        <v>3.0447049497025463E-2</v>
      </c>
      <c r="P312" s="154">
        <v>2.05765833094733E-2</v>
      </c>
      <c r="Q312" s="154">
        <v>3.4437621225722294E-4</v>
      </c>
      <c r="R312" s="154">
        <v>2.6830865965117275E-4</v>
      </c>
      <c r="S312" s="154">
        <v>1.5613763511834104E-4</v>
      </c>
      <c r="T312" s="154">
        <v>3.3658268113057447E-5</v>
      </c>
    </row>
    <row r="313" spans="1:20" x14ac:dyDescent="0.2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</row>
    <row r="314" spans="1:20" x14ac:dyDescent="0.2">
      <c r="A314" s="110" t="s">
        <v>1110</v>
      </c>
      <c r="B314" s="154">
        <v>1.0000000000000004</v>
      </c>
      <c r="C314" s="154">
        <v>0.4925829904569004</v>
      </c>
      <c r="D314" s="154">
        <v>2.4350137327638056E-2</v>
      </c>
      <c r="E314" s="154">
        <v>8.9193157505646437E-2</v>
      </c>
      <c r="F314" s="154">
        <v>2.8074839270930303E-3</v>
      </c>
      <c r="G314" s="154">
        <v>2.6327685920476398E-4</v>
      </c>
      <c r="H314" s="154">
        <v>6.7800674659926646E-2</v>
      </c>
      <c r="I314" s="154">
        <v>1.263324099048504E-2</v>
      </c>
      <c r="J314" s="154">
        <v>5.7087263726468811E-3</v>
      </c>
      <c r="K314" s="154">
        <v>2.5671504371235483E-4</v>
      </c>
      <c r="L314" s="154">
        <v>2.3684512263677749E-3</v>
      </c>
      <c r="M314" s="154">
        <v>3.8759300778423766E-2</v>
      </c>
      <c r="N314" s="154">
        <v>0.20484399369001727</v>
      </c>
      <c r="O314" s="154">
        <v>3.6991430122001644E-2</v>
      </c>
      <c r="P314" s="154">
        <v>2.0821479601917686E-2</v>
      </c>
      <c r="Q314" s="154">
        <v>3.4875182441241069E-4</v>
      </c>
      <c r="R314" s="154">
        <v>2.7018961360604314E-4</v>
      </c>
      <c r="S314" s="154">
        <v>0</v>
      </c>
      <c r="T314" s="154">
        <v>0</v>
      </c>
    </row>
    <row r="315" spans="1:20" x14ac:dyDescent="0.2">
      <c r="A315" s="110" t="s">
        <v>1111</v>
      </c>
      <c r="B315" s="154">
        <v>0</v>
      </c>
      <c r="C315" s="154">
        <v>0</v>
      </c>
      <c r="D315" s="154">
        <v>0</v>
      </c>
      <c r="E315" s="154">
        <v>0</v>
      </c>
      <c r="F315" s="154">
        <v>0</v>
      </c>
      <c r="G315" s="154">
        <v>0</v>
      </c>
      <c r="H315" s="154">
        <v>0</v>
      </c>
      <c r="I315" s="154">
        <v>0</v>
      </c>
      <c r="J315" s="154">
        <v>0</v>
      </c>
      <c r="K315" s="154">
        <v>0</v>
      </c>
      <c r="L315" s="154">
        <v>0</v>
      </c>
      <c r="M315" s="154">
        <v>0</v>
      </c>
      <c r="N315" s="154">
        <v>0</v>
      </c>
      <c r="O315" s="154">
        <v>0</v>
      </c>
      <c r="P315" s="154">
        <v>0</v>
      </c>
      <c r="Q315" s="154">
        <v>0</v>
      </c>
      <c r="R315" s="154">
        <v>0</v>
      </c>
      <c r="S315" s="154">
        <v>0</v>
      </c>
      <c r="T315" s="154">
        <v>0</v>
      </c>
    </row>
    <row r="316" spans="1:20" x14ac:dyDescent="0.2">
      <c r="A316" s="110" t="s">
        <v>1112</v>
      </c>
      <c r="B316" s="154">
        <v>0</v>
      </c>
      <c r="C316" s="154">
        <v>0</v>
      </c>
      <c r="D316" s="154">
        <v>0</v>
      </c>
      <c r="E316" s="154">
        <v>0</v>
      </c>
      <c r="F316" s="154">
        <v>0</v>
      </c>
      <c r="G316" s="154">
        <v>0</v>
      </c>
      <c r="H316" s="154">
        <v>0</v>
      </c>
      <c r="I316" s="154">
        <v>0</v>
      </c>
      <c r="J316" s="154">
        <v>0</v>
      </c>
      <c r="K316" s="154">
        <v>0</v>
      </c>
      <c r="L316" s="154">
        <v>0</v>
      </c>
      <c r="M316" s="154">
        <v>0</v>
      </c>
      <c r="N316" s="154">
        <v>0</v>
      </c>
      <c r="O316" s="154">
        <v>0</v>
      </c>
      <c r="P316" s="154">
        <v>0</v>
      </c>
      <c r="Q316" s="154">
        <v>0</v>
      </c>
      <c r="R316" s="154">
        <v>0</v>
      </c>
      <c r="S316" s="154">
        <v>0</v>
      </c>
      <c r="T316" s="154">
        <v>0</v>
      </c>
    </row>
    <row r="317" spans="1:20" x14ac:dyDescent="0.2">
      <c r="A317" s="110" t="s">
        <v>1113</v>
      </c>
      <c r="B317" s="154">
        <v>0</v>
      </c>
      <c r="C317" s="154">
        <v>0</v>
      </c>
      <c r="D317" s="154">
        <v>0</v>
      </c>
      <c r="E317" s="154">
        <v>0</v>
      </c>
      <c r="F317" s="154">
        <v>0</v>
      </c>
      <c r="G317" s="154">
        <v>0</v>
      </c>
      <c r="H317" s="154">
        <v>0</v>
      </c>
      <c r="I317" s="154">
        <v>0</v>
      </c>
      <c r="J317" s="154">
        <v>0</v>
      </c>
      <c r="K317" s="154">
        <v>0</v>
      </c>
      <c r="L317" s="154">
        <v>0</v>
      </c>
      <c r="M317" s="154">
        <v>0</v>
      </c>
      <c r="N317" s="154">
        <v>0</v>
      </c>
      <c r="O317" s="154">
        <v>0</v>
      </c>
      <c r="P317" s="154">
        <v>0</v>
      </c>
      <c r="Q317" s="154">
        <v>0</v>
      </c>
      <c r="R317" s="154">
        <v>0</v>
      </c>
      <c r="S317" s="154">
        <v>0</v>
      </c>
      <c r="T317" s="154">
        <v>0</v>
      </c>
    </row>
    <row r="318" spans="1:20" x14ac:dyDescent="0.2">
      <c r="A318" s="110" t="s">
        <v>1114</v>
      </c>
      <c r="B318" s="154">
        <v>0</v>
      </c>
      <c r="C318" s="154">
        <v>0</v>
      </c>
      <c r="D318" s="154">
        <v>0</v>
      </c>
      <c r="E318" s="154">
        <v>0</v>
      </c>
      <c r="F318" s="154">
        <v>0</v>
      </c>
      <c r="G318" s="154">
        <v>0</v>
      </c>
      <c r="H318" s="154">
        <v>0</v>
      </c>
      <c r="I318" s="154">
        <v>0</v>
      </c>
      <c r="J318" s="154">
        <v>0</v>
      </c>
      <c r="K318" s="154">
        <v>0</v>
      </c>
      <c r="L318" s="154">
        <v>0</v>
      </c>
      <c r="M318" s="154">
        <v>0</v>
      </c>
      <c r="N318" s="154">
        <v>0</v>
      </c>
      <c r="O318" s="154">
        <v>0</v>
      </c>
      <c r="P318" s="154">
        <v>0</v>
      </c>
      <c r="Q318" s="154">
        <v>0</v>
      </c>
      <c r="R318" s="154">
        <v>0</v>
      </c>
      <c r="S318" s="154">
        <v>0</v>
      </c>
      <c r="T318" s="154">
        <v>0</v>
      </c>
    </row>
    <row r="319" spans="1:20" x14ac:dyDescent="0.2">
      <c r="A319" s="110" t="s">
        <v>1115</v>
      </c>
      <c r="B319" s="154">
        <v>0</v>
      </c>
      <c r="C319" s="154">
        <v>0</v>
      </c>
      <c r="D319" s="154">
        <v>0</v>
      </c>
      <c r="E319" s="154">
        <v>0</v>
      </c>
      <c r="F319" s="154">
        <v>0</v>
      </c>
      <c r="G319" s="154">
        <v>0</v>
      </c>
      <c r="H319" s="154">
        <v>0</v>
      </c>
      <c r="I319" s="154">
        <v>0</v>
      </c>
      <c r="J319" s="154">
        <v>0</v>
      </c>
      <c r="K319" s="154">
        <v>0</v>
      </c>
      <c r="L319" s="154">
        <v>0</v>
      </c>
      <c r="M319" s="154">
        <v>0</v>
      </c>
      <c r="N319" s="154">
        <v>0</v>
      </c>
      <c r="O319" s="154">
        <v>0</v>
      </c>
      <c r="P319" s="154">
        <v>0</v>
      </c>
      <c r="Q319" s="154">
        <v>0</v>
      </c>
      <c r="R319" s="154">
        <v>0</v>
      </c>
      <c r="S319" s="154">
        <v>0</v>
      </c>
      <c r="T319" s="154">
        <v>0</v>
      </c>
    </row>
    <row r="320" spans="1:20" x14ac:dyDescent="0.2">
      <c r="A320" s="110" t="s">
        <v>1116</v>
      </c>
      <c r="B320" s="154">
        <v>0</v>
      </c>
      <c r="C320" s="154">
        <v>0</v>
      </c>
      <c r="D320" s="154">
        <v>0</v>
      </c>
      <c r="E320" s="154">
        <v>0</v>
      </c>
      <c r="F320" s="154">
        <v>0</v>
      </c>
      <c r="G320" s="154">
        <v>0</v>
      </c>
      <c r="H320" s="154">
        <v>0</v>
      </c>
      <c r="I320" s="154">
        <v>0</v>
      </c>
      <c r="J320" s="154">
        <v>0</v>
      </c>
      <c r="K320" s="154">
        <v>0</v>
      </c>
      <c r="L320" s="154">
        <v>0</v>
      </c>
      <c r="M320" s="154">
        <v>0</v>
      </c>
      <c r="N320" s="154">
        <v>0</v>
      </c>
      <c r="O320" s="154">
        <v>0</v>
      </c>
      <c r="P320" s="154">
        <v>0</v>
      </c>
      <c r="Q320" s="154">
        <v>0</v>
      </c>
      <c r="R320" s="154">
        <v>0</v>
      </c>
      <c r="S320" s="154">
        <v>0</v>
      </c>
      <c r="T320" s="154">
        <v>0</v>
      </c>
    </row>
    <row r="321" spans="1:20" x14ac:dyDescent="0.2">
      <c r="A321" s="110" t="s">
        <v>1117</v>
      </c>
      <c r="B321" s="154">
        <v>1.0000000000000004</v>
      </c>
      <c r="C321" s="154">
        <v>0.4925829904569004</v>
      </c>
      <c r="D321" s="154">
        <v>2.4350137327638056E-2</v>
      </c>
      <c r="E321" s="154">
        <v>8.9193157505646437E-2</v>
      </c>
      <c r="F321" s="154">
        <v>2.8074839270930303E-3</v>
      </c>
      <c r="G321" s="154">
        <v>2.6327685920476398E-4</v>
      </c>
      <c r="H321" s="154">
        <v>6.7800674659926646E-2</v>
      </c>
      <c r="I321" s="154">
        <v>1.263324099048504E-2</v>
      </c>
      <c r="J321" s="154">
        <v>5.7087263726468811E-3</v>
      </c>
      <c r="K321" s="154">
        <v>2.5671504371235483E-4</v>
      </c>
      <c r="L321" s="154">
        <v>2.3684512263677749E-3</v>
      </c>
      <c r="M321" s="154">
        <v>3.8759300778423766E-2</v>
      </c>
      <c r="N321" s="154">
        <v>0.20484399369001727</v>
      </c>
      <c r="O321" s="154">
        <v>3.6991430122001644E-2</v>
      </c>
      <c r="P321" s="154">
        <v>2.0821479601917686E-2</v>
      </c>
      <c r="Q321" s="154">
        <v>3.4875182441241069E-4</v>
      </c>
      <c r="R321" s="154">
        <v>2.7018961360604314E-4</v>
      </c>
      <c r="S321" s="154">
        <v>0</v>
      </c>
      <c r="T321" s="154">
        <v>0</v>
      </c>
    </row>
    <row r="322" spans="1:20" x14ac:dyDescent="0.2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</row>
    <row r="323" spans="1:20" x14ac:dyDescent="0.2">
      <c r="A323" s="110" t="s">
        <v>1118</v>
      </c>
      <c r="B323" s="154">
        <v>1.8751078786651176E-2</v>
      </c>
      <c r="C323" s="154">
        <v>9.2364624630215837E-3</v>
      </c>
      <c r="D323" s="154">
        <v>4.5659134349631701E-4</v>
      </c>
      <c r="E323" s="154">
        <v>1.6724679236185644E-3</v>
      </c>
      <c r="F323" s="154">
        <v>5.2643352309178268E-5</v>
      </c>
      <c r="G323" s="154">
        <v>4.9367251296505972E-6</v>
      </c>
      <c r="H323" s="154">
        <v>1.2713357923363885E-3</v>
      </c>
      <c r="I323" s="154">
        <v>2.3688689714333608E-4</v>
      </c>
      <c r="J323" s="154">
        <v>1.0704477798493505E-4</v>
      </c>
      <c r="K323" s="154">
        <v>4.8136840103689663E-6</v>
      </c>
      <c r="L323" s="154">
        <v>4.4411015547962744E-5</v>
      </c>
      <c r="M323" s="154">
        <v>7.2677870261173439E-4</v>
      </c>
      <c r="N323" s="154">
        <v>3.8410458646537899E-3</v>
      </c>
      <c r="O323" s="154">
        <v>6.936292206485543E-4</v>
      </c>
      <c r="P323" s="154">
        <v>3.904252044702089E-4</v>
      </c>
      <c r="Q323" s="154">
        <v>6.5394729365454502E-6</v>
      </c>
      <c r="R323" s="154">
        <v>5.0663467320617544E-6</v>
      </c>
      <c r="S323" s="154">
        <v>0</v>
      </c>
      <c r="T323" s="154">
        <v>0</v>
      </c>
    </row>
    <row r="324" spans="1:20" x14ac:dyDescent="0.2">
      <c r="A324" s="110" t="s">
        <v>1119</v>
      </c>
      <c r="B324" s="154">
        <v>0.79394631918815928</v>
      </c>
      <c r="C324" s="154">
        <v>0.39108445216795218</v>
      </c>
      <c r="D324" s="154">
        <v>1.9332701903004432E-2</v>
      </c>
      <c r="E324" s="154">
        <v>7.0814579098377711E-2</v>
      </c>
      <c r="F324" s="154">
        <v>2.2289915300954298E-3</v>
      </c>
      <c r="G324" s="154">
        <v>2.0902769329304152E-4</v>
      </c>
      <c r="H324" s="154">
        <v>5.3830096084722646E-2</v>
      </c>
      <c r="I324" s="154">
        <v>1.0030115183812569E-2</v>
      </c>
      <c r="J324" s="154">
        <v>4.5324222908153626E-3</v>
      </c>
      <c r="K324" s="154">
        <v>2.0381796403565148E-4</v>
      </c>
      <c r="L324" s="154">
        <v>1.8804231333513759E-3</v>
      </c>
      <c r="M324" s="154">
        <v>3.0772804187336297E-2</v>
      </c>
      <c r="N324" s="154">
        <v>0.16263513479799163</v>
      </c>
      <c r="O324" s="154">
        <v>2.9369209786869195E-2</v>
      </c>
      <c r="P324" s="154">
        <v>1.6531137089993882E-2</v>
      </c>
      <c r="Q324" s="154">
        <v>2.7689022730238862E-4</v>
      </c>
      <c r="R324" s="154">
        <v>2.1451604920538889E-4</v>
      </c>
      <c r="S324" s="154">
        <v>0</v>
      </c>
      <c r="T324" s="154">
        <v>0</v>
      </c>
    </row>
    <row r="325" spans="1:20" x14ac:dyDescent="0.2">
      <c r="A325" s="110" t="s">
        <v>1120</v>
      </c>
      <c r="B325" s="154">
        <v>0.18730260202518939</v>
      </c>
      <c r="C325" s="154">
        <v>9.1191536914919422E-2</v>
      </c>
      <c r="D325" s="154">
        <v>4.4010228642072666E-3</v>
      </c>
      <c r="E325" s="154">
        <v>1.6010705990286572E-2</v>
      </c>
      <c r="F325" s="154">
        <v>4.9455564391875971E-4</v>
      </c>
      <c r="G325" s="154">
        <v>6.1594289908328497E-5</v>
      </c>
      <c r="H325" s="154">
        <v>1.2096338620035074E-2</v>
      </c>
      <c r="I325" s="154">
        <v>2.2486952408286524E-3</v>
      </c>
      <c r="J325" s="154">
        <v>1.3380004623642664E-3</v>
      </c>
      <c r="K325" s="154">
        <v>0</v>
      </c>
      <c r="L325" s="154">
        <v>4.2238337455675564E-4</v>
      </c>
      <c r="M325" s="154">
        <v>6.9146569990265264E-3</v>
      </c>
      <c r="N325" s="154">
        <v>4.8172224103347705E-2</v>
      </c>
      <c r="O325" s="154">
        <v>0</v>
      </c>
      <c r="P325" s="154">
        <v>3.6406435315175538E-3</v>
      </c>
      <c r="Q325" s="154">
        <v>6.0689626579562304E-5</v>
      </c>
      <c r="R325" s="154">
        <v>4.8615835809057776E-5</v>
      </c>
      <c r="S325" s="154">
        <v>1.65304234779499E-4</v>
      </c>
      <c r="T325" s="154">
        <v>3.5634293104383021E-5</v>
      </c>
    </row>
    <row r="326" spans="1:20" x14ac:dyDescent="0.2">
      <c r="A326" s="110" t="s">
        <v>1121</v>
      </c>
      <c r="B326" s="154">
        <v>0</v>
      </c>
      <c r="C326" s="154">
        <v>0</v>
      </c>
      <c r="D326" s="154">
        <v>0</v>
      </c>
      <c r="E326" s="154">
        <v>0</v>
      </c>
      <c r="F326" s="154">
        <v>0</v>
      </c>
      <c r="G326" s="154">
        <v>0</v>
      </c>
      <c r="H326" s="154">
        <v>0</v>
      </c>
      <c r="I326" s="154">
        <v>0</v>
      </c>
      <c r="J326" s="154">
        <v>0</v>
      </c>
      <c r="K326" s="154">
        <v>0</v>
      </c>
      <c r="L326" s="154">
        <v>0</v>
      </c>
      <c r="M326" s="154">
        <v>0</v>
      </c>
      <c r="N326" s="154">
        <v>0</v>
      </c>
      <c r="O326" s="154">
        <v>0</v>
      </c>
      <c r="P326" s="154">
        <v>0</v>
      </c>
      <c r="Q326" s="154">
        <v>0</v>
      </c>
      <c r="R326" s="154">
        <v>0</v>
      </c>
      <c r="S326" s="154">
        <v>0</v>
      </c>
      <c r="T326" s="154">
        <v>0</v>
      </c>
    </row>
    <row r="327" spans="1:20" x14ac:dyDescent="0.2">
      <c r="A327" s="110" t="s">
        <v>1122</v>
      </c>
      <c r="B327" s="154">
        <v>0</v>
      </c>
      <c r="C327" s="154">
        <v>0</v>
      </c>
      <c r="D327" s="154">
        <v>0</v>
      </c>
      <c r="E327" s="154">
        <v>0</v>
      </c>
      <c r="F327" s="154">
        <v>0</v>
      </c>
      <c r="G327" s="154">
        <v>0</v>
      </c>
      <c r="H327" s="154">
        <v>0</v>
      </c>
      <c r="I327" s="154">
        <v>0</v>
      </c>
      <c r="J327" s="154">
        <v>0</v>
      </c>
      <c r="K327" s="154">
        <v>0</v>
      </c>
      <c r="L327" s="154">
        <v>0</v>
      </c>
      <c r="M327" s="154">
        <v>0</v>
      </c>
      <c r="N327" s="154">
        <v>0</v>
      </c>
      <c r="O327" s="154">
        <v>0</v>
      </c>
      <c r="P327" s="154">
        <v>0</v>
      </c>
      <c r="Q327" s="154">
        <v>0</v>
      </c>
      <c r="R327" s="154">
        <v>0</v>
      </c>
      <c r="S327" s="154">
        <v>0</v>
      </c>
      <c r="T327" s="154">
        <v>0</v>
      </c>
    </row>
    <row r="328" spans="1:20" x14ac:dyDescent="0.2">
      <c r="A328" s="110" t="s">
        <v>1123</v>
      </c>
      <c r="B328" s="154">
        <v>0</v>
      </c>
      <c r="C328" s="154">
        <v>0</v>
      </c>
      <c r="D328" s="154">
        <v>0</v>
      </c>
      <c r="E328" s="154">
        <v>0</v>
      </c>
      <c r="F328" s="154">
        <v>0</v>
      </c>
      <c r="G328" s="154">
        <v>0</v>
      </c>
      <c r="H328" s="154">
        <v>0</v>
      </c>
      <c r="I328" s="154">
        <v>0</v>
      </c>
      <c r="J328" s="154">
        <v>0</v>
      </c>
      <c r="K328" s="154">
        <v>0</v>
      </c>
      <c r="L328" s="154">
        <v>0</v>
      </c>
      <c r="M328" s="154">
        <v>0</v>
      </c>
      <c r="N328" s="154">
        <v>0</v>
      </c>
      <c r="O328" s="154">
        <v>0</v>
      </c>
      <c r="P328" s="154">
        <v>0</v>
      </c>
      <c r="Q328" s="154">
        <v>0</v>
      </c>
      <c r="R328" s="154">
        <v>0</v>
      </c>
      <c r="S328" s="154">
        <v>0</v>
      </c>
      <c r="T328" s="154">
        <v>0</v>
      </c>
    </row>
    <row r="329" spans="1:20" x14ac:dyDescent="0.2">
      <c r="A329" s="110" t="s">
        <v>1124</v>
      </c>
      <c r="B329" s="154">
        <v>0</v>
      </c>
      <c r="C329" s="154">
        <v>0</v>
      </c>
      <c r="D329" s="154">
        <v>0</v>
      </c>
      <c r="E329" s="154">
        <v>0</v>
      </c>
      <c r="F329" s="154">
        <v>0</v>
      </c>
      <c r="G329" s="154">
        <v>0</v>
      </c>
      <c r="H329" s="154">
        <v>0</v>
      </c>
      <c r="I329" s="154">
        <v>0</v>
      </c>
      <c r="J329" s="154">
        <v>0</v>
      </c>
      <c r="K329" s="154">
        <v>0</v>
      </c>
      <c r="L329" s="154">
        <v>0</v>
      </c>
      <c r="M329" s="154">
        <v>0</v>
      </c>
      <c r="N329" s="154">
        <v>0</v>
      </c>
      <c r="O329" s="154">
        <v>0</v>
      </c>
      <c r="P329" s="154">
        <v>0</v>
      </c>
      <c r="Q329" s="154">
        <v>0</v>
      </c>
      <c r="R329" s="154">
        <v>0</v>
      </c>
      <c r="S329" s="154">
        <v>0</v>
      </c>
      <c r="T329" s="154">
        <v>0</v>
      </c>
    </row>
    <row r="330" spans="1:20" x14ac:dyDescent="0.2">
      <c r="A330" s="110" t="s">
        <v>1125</v>
      </c>
      <c r="B330" s="154">
        <v>0.99999999999999989</v>
      </c>
      <c r="C330" s="154">
        <v>0.49151245154589318</v>
      </c>
      <c r="D330" s="154">
        <v>2.4190316110708016E-2</v>
      </c>
      <c r="E330" s="154">
        <v>8.8497753012282854E-2</v>
      </c>
      <c r="F330" s="154">
        <v>2.7761905263233677E-3</v>
      </c>
      <c r="G330" s="154">
        <v>2.7555870833102059E-4</v>
      </c>
      <c r="H330" s="154">
        <v>6.7197770497094106E-2</v>
      </c>
      <c r="I330" s="154">
        <v>1.2515697321784557E-2</v>
      </c>
      <c r="J330" s="154">
        <v>5.9774675311645639E-3</v>
      </c>
      <c r="K330" s="154">
        <v>2.0863164804602044E-4</v>
      </c>
      <c r="L330" s="154">
        <v>2.3472175234560944E-3</v>
      </c>
      <c r="M330" s="154">
        <v>3.8414239888974556E-2</v>
      </c>
      <c r="N330" s="154">
        <v>0.21464840476599312</v>
      </c>
      <c r="O330" s="154">
        <v>3.0062839007517748E-2</v>
      </c>
      <c r="P330" s="154">
        <v>2.0562205825981644E-2</v>
      </c>
      <c r="Q330" s="154">
        <v>3.4411932681849641E-4</v>
      </c>
      <c r="R330" s="154">
        <v>2.6819823174650841E-4</v>
      </c>
      <c r="S330" s="154">
        <v>1.65304234779499E-4</v>
      </c>
      <c r="T330" s="154">
        <v>3.5634293104383021E-5</v>
      </c>
    </row>
    <row r="331" spans="1:20" x14ac:dyDescent="0.2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</row>
    <row r="332" spans="1:20" x14ac:dyDescent="0.2">
      <c r="A332" s="110" t="s">
        <v>1126</v>
      </c>
      <c r="B332" s="154">
        <v>0</v>
      </c>
      <c r="C332" s="154">
        <v>0</v>
      </c>
      <c r="D332" s="154">
        <v>0</v>
      </c>
      <c r="E332" s="154">
        <v>0</v>
      </c>
      <c r="F332" s="154">
        <v>0</v>
      </c>
      <c r="G332" s="154">
        <v>0</v>
      </c>
      <c r="H332" s="154">
        <v>0</v>
      </c>
      <c r="I332" s="154">
        <v>0</v>
      </c>
      <c r="J332" s="154">
        <v>0</v>
      </c>
      <c r="K332" s="154">
        <v>0</v>
      </c>
      <c r="L332" s="154">
        <v>0</v>
      </c>
      <c r="M332" s="154">
        <v>0</v>
      </c>
      <c r="N332" s="154">
        <v>0</v>
      </c>
      <c r="O332" s="154">
        <v>0</v>
      </c>
      <c r="P332" s="154">
        <v>0</v>
      </c>
      <c r="Q332" s="154">
        <v>0</v>
      </c>
      <c r="R332" s="154">
        <v>0</v>
      </c>
      <c r="S332" s="154">
        <v>0</v>
      </c>
      <c r="T332" s="154">
        <v>0</v>
      </c>
    </row>
    <row r="333" spans="1:20" x14ac:dyDescent="0.2">
      <c r="A333" s="110" t="s">
        <v>1127</v>
      </c>
      <c r="B333" s="154">
        <v>0</v>
      </c>
      <c r="C333" s="154">
        <v>0</v>
      </c>
      <c r="D333" s="154">
        <v>0</v>
      </c>
      <c r="E333" s="154">
        <v>0</v>
      </c>
      <c r="F333" s="154">
        <v>0</v>
      </c>
      <c r="G333" s="154">
        <v>0</v>
      </c>
      <c r="H333" s="154">
        <v>0</v>
      </c>
      <c r="I333" s="154">
        <v>0</v>
      </c>
      <c r="J333" s="154">
        <v>0</v>
      </c>
      <c r="K333" s="154">
        <v>0</v>
      </c>
      <c r="L333" s="154">
        <v>0</v>
      </c>
      <c r="M333" s="154">
        <v>0</v>
      </c>
      <c r="N333" s="154">
        <v>0</v>
      </c>
      <c r="O333" s="154">
        <v>0</v>
      </c>
      <c r="P333" s="154">
        <v>0</v>
      </c>
      <c r="Q333" s="154">
        <v>0</v>
      </c>
      <c r="R333" s="154">
        <v>0</v>
      </c>
      <c r="S333" s="154">
        <v>0</v>
      </c>
      <c r="T333" s="154">
        <v>0</v>
      </c>
    </row>
    <row r="334" spans="1:20" x14ac:dyDescent="0.2">
      <c r="A334" s="110" t="s">
        <v>1128</v>
      </c>
      <c r="B334" s="154">
        <v>0</v>
      </c>
      <c r="C334" s="154">
        <v>0</v>
      </c>
      <c r="D334" s="154">
        <v>0</v>
      </c>
      <c r="E334" s="154">
        <v>0</v>
      </c>
      <c r="F334" s="154">
        <v>0</v>
      </c>
      <c r="G334" s="154">
        <v>0</v>
      </c>
      <c r="H334" s="154">
        <v>0</v>
      </c>
      <c r="I334" s="154">
        <v>0</v>
      </c>
      <c r="J334" s="154">
        <v>0</v>
      </c>
      <c r="K334" s="154">
        <v>0</v>
      </c>
      <c r="L334" s="154">
        <v>0</v>
      </c>
      <c r="M334" s="154">
        <v>0</v>
      </c>
      <c r="N334" s="154">
        <v>0</v>
      </c>
      <c r="O334" s="154">
        <v>0</v>
      </c>
      <c r="P334" s="154">
        <v>0</v>
      </c>
      <c r="Q334" s="154">
        <v>0</v>
      </c>
      <c r="R334" s="154">
        <v>0</v>
      </c>
      <c r="S334" s="154">
        <v>0</v>
      </c>
      <c r="T334" s="154">
        <v>0</v>
      </c>
    </row>
    <row r="335" spans="1:20" x14ac:dyDescent="0.2">
      <c r="A335" s="110" t="s">
        <v>1129</v>
      </c>
      <c r="B335" s="154">
        <v>0.56364713021326762</v>
      </c>
      <c r="C335" s="154">
        <v>0.37670941696888205</v>
      </c>
      <c r="D335" s="154">
        <v>1.7757098502064989E-2</v>
      </c>
      <c r="E335" s="154">
        <v>6.4477114473821567E-2</v>
      </c>
      <c r="F335" s="154">
        <v>1.9926783396217547E-3</v>
      </c>
      <c r="G335" s="154">
        <v>0</v>
      </c>
      <c r="H335" s="154">
        <v>4.834656621936223E-2</v>
      </c>
      <c r="I335" s="154">
        <v>9.0045512117908812E-3</v>
      </c>
      <c r="J335" s="154">
        <v>0</v>
      </c>
      <c r="K335" s="154">
        <v>0</v>
      </c>
      <c r="L335" s="154">
        <v>1.7235252919963002E-3</v>
      </c>
      <c r="M335" s="154">
        <v>2.7796562887411874E-2</v>
      </c>
      <c r="N335" s="154">
        <v>0</v>
      </c>
      <c r="O335" s="154">
        <v>0</v>
      </c>
      <c r="P335" s="154">
        <v>1.457871151132307E-2</v>
      </c>
      <c r="Q335" s="154">
        <v>2.4322997656038469E-4</v>
      </c>
      <c r="R335" s="154">
        <v>1.9705703609637E-4</v>
      </c>
      <c r="S335" s="154">
        <v>6.7509002861615159E-4</v>
      </c>
      <c r="T335" s="154">
        <v>1.4552776572023871E-4</v>
      </c>
    </row>
    <row r="336" spans="1:20" x14ac:dyDescent="0.2">
      <c r="A336" s="110" t="s">
        <v>1130</v>
      </c>
      <c r="B336" s="154">
        <v>0.29686344572761364</v>
      </c>
      <c r="C336" s="154">
        <v>0.22196522929864185</v>
      </c>
      <c r="D336" s="154">
        <v>1.0701014446885886E-2</v>
      </c>
      <c r="E336" s="154">
        <v>3.2289420099492948E-2</v>
      </c>
      <c r="F336" s="154">
        <v>0</v>
      </c>
      <c r="G336" s="154">
        <v>0</v>
      </c>
      <c r="H336" s="154">
        <v>2.0574944165506006E-2</v>
      </c>
      <c r="I336" s="154">
        <v>0</v>
      </c>
      <c r="J336" s="154">
        <v>0</v>
      </c>
      <c r="K336" s="154">
        <v>0</v>
      </c>
      <c r="L336" s="154">
        <v>5.5630332675102594E-4</v>
      </c>
      <c r="M336" s="154">
        <v>0</v>
      </c>
      <c r="N336" s="154">
        <v>0</v>
      </c>
      <c r="O336" s="154">
        <v>0</v>
      </c>
      <c r="P336" s="154">
        <v>7.5889466167999306E-3</v>
      </c>
      <c r="Q336" s="154">
        <v>0</v>
      </c>
      <c r="R336" s="154">
        <v>7.8750743169836681E-5</v>
      </c>
      <c r="S336" s="154">
        <v>2.6738906180896866E-3</v>
      </c>
      <c r="T336" s="154">
        <v>4.3494641227648267E-4</v>
      </c>
    </row>
    <row r="337" spans="1:20" x14ac:dyDescent="0.2">
      <c r="A337" s="110" t="s">
        <v>1131</v>
      </c>
      <c r="B337" s="154">
        <v>0</v>
      </c>
      <c r="C337" s="154">
        <v>0</v>
      </c>
      <c r="D337" s="154">
        <v>0</v>
      </c>
      <c r="E337" s="154">
        <v>0</v>
      </c>
      <c r="F337" s="154">
        <v>0</v>
      </c>
      <c r="G337" s="154">
        <v>0</v>
      </c>
      <c r="H337" s="154">
        <v>0</v>
      </c>
      <c r="I337" s="154">
        <v>0</v>
      </c>
      <c r="J337" s="154">
        <v>0</v>
      </c>
      <c r="K337" s="154">
        <v>0</v>
      </c>
      <c r="L337" s="154">
        <v>0</v>
      </c>
      <c r="M337" s="154">
        <v>0</v>
      </c>
      <c r="N337" s="154">
        <v>0</v>
      </c>
      <c r="O337" s="154">
        <v>0</v>
      </c>
      <c r="P337" s="154">
        <v>0</v>
      </c>
      <c r="Q337" s="154">
        <v>0</v>
      </c>
      <c r="R337" s="154">
        <v>0</v>
      </c>
      <c r="S337" s="154">
        <v>0</v>
      </c>
      <c r="T337" s="154">
        <v>0</v>
      </c>
    </row>
    <row r="338" spans="1:20" x14ac:dyDescent="0.2">
      <c r="A338" s="110" t="s">
        <v>1132</v>
      </c>
      <c r="B338" s="154">
        <v>0.13948942405911824</v>
      </c>
      <c r="C338" s="154">
        <v>6.3489632973753929E-2</v>
      </c>
      <c r="D338" s="154">
        <v>1.7091034510302069E-2</v>
      </c>
      <c r="E338" s="154">
        <v>4.8481409370559796E-3</v>
      </c>
      <c r="F338" s="154">
        <v>1.6035980252674935E-3</v>
      </c>
      <c r="G338" s="154">
        <v>2.6047577446582478E-4</v>
      </c>
      <c r="H338" s="154">
        <v>1.3999633551076422E-3</v>
      </c>
      <c r="I338" s="154">
        <v>4.1636680919245641E-4</v>
      </c>
      <c r="J338" s="154">
        <v>9.0753605270763504E-4</v>
      </c>
      <c r="K338" s="154">
        <v>1.5950288335019058E-4</v>
      </c>
      <c r="L338" s="154">
        <v>9.6321304433015853E-6</v>
      </c>
      <c r="M338" s="154">
        <v>2.4699729293386862E-4</v>
      </c>
      <c r="N338" s="154">
        <v>1.3346109192231002E-3</v>
      </c>
      <c r="O338" s="154">
        <v>2.3925481536585385E-4</v>
      </c>
      <c r="P338" s="154">
        <v>3.8769006312919718E-4</v>
      </c>
      <c r="Q338" s="154">
        <v>7.0569814540131682E-6</v>
      </c>
      <c r="R338" s="154">
        <v>7.1542600430037924E-6</v>
      </c>
      <c r="S338" s="154">
        <v>4.2020808743086051E-2</v>
      </c>
      <c r="T338" s="154">
        <v>5.0599675322366526E-3</v>
      </c>
    </row>
    <row r="339" spans="1:20" x14ac:dyDescent="0.2">
      <c r="A339" s="110" t="s">
        <v>1133</v>
      </c>
      <c r="B339" s="154">
        <v>0.99999999999999989</v>
      </c>
      <c r="C339" s="154">
        <v>0.66216427924127785</v>
      </c>
      <c r="D339" s="154">
        <v>4.5549147459252946E-2</v>
      </c>
      <c r="E339" s="154">
        <v>0.1016146755103705</v>
      </c>
      <c r="F339" s="154">
        <v>3.596276364889248E-3</v>
      </c>
      <c r="G339" s="154">
        <v>2.6047577446582478E-4</v>
      </c>
      <c r="H339" s="154">
        <v>7.0321473739975882E-2</v>
      </c>
      <c r="I339" s="154">
        <v>9.4209180209833369E-3</v>
      </c>
      <c r="J339" s="154">
        <v>9.0753605270763504E-4</v>
      </c>
      <c r="K339" s="154">
        <v>1.5950288335019058E-4</v>
      </c>
      <c r="L339" s="154">
        <v>2.2894607491906276E-3</v>
      </c>
      <c r="M339" s="154">
        <v>2.804356018034574E-2</v>
      </c>
      <c r="N339" s="154">
        <v>1.3346109192231002E-3</v>
      </c>
      <c r="O339" s="154">
        <v>2.3925481536585385E-4</v>
      </c>
      <c r="P339" s="154">
        <v>2.2555348191252197E-2</v>
      </c>
      <c r="Q339" s="154">
        <v>2.5028695801439786E-4</v>
      </c>
      <c r="R339" s="154">
        <v>2.8296203930921045E-4</v>
      </c>
      <c r="S339" s="154">
        <v>4.5369789389791887E-2</v>
      </c>
      <c r="T339" s="154">
        <v>5.6404417102333742E-3</v>
      </c>
    </row>
    <row r="340" spans="1:20" x14ac:dyDescent="0.2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</row>
    <row r="341" spans="1:20" x14ac:dyDescent="0.2">
      <c r="A341" s="110" t="s">
        <v>1134</v>
      </c>
      <c r="B341" s="154">
        <v>0.4558772578340014</v>
      </c>
      <c r="C341" s="154">
        <v>0.22455738294516384</v>
      </c>
      <c r="D341" s="154">
        <v>1.1100673832804999E-2</v>
      </c>
      <c r="E341" s="154">
        <v>4.0661132061230273E-2</v>
      </c>
      <c r="F341" s="154">
        <v>1.2798680740962042E-3</v>
      </c>
      <c r="G341" s="154">
        <v>1.2002193262541626E-4</v>
      </c>
      <c r="H341" s="154">
        <v>3.0908785643262625E-2</v>
      </c>
      <c r="I341" s="154">
        <v>5.7592072602984223E-3</v>
      </c>
      <c r="J341" s="154">
        <v>2.6024785244869058E-3</v>
      </c>
      <c r="K341" s="154">
        <v>1.1703055017232412E-4</v>
      </c>
      <c r="L341" s="154">
        <v>1.0797230503901188E-3</v>
      </c>
      <c r="M341" s="154">
        <v>1.7669483754431104E-2</v>
      </c>
      <c r="N341" s="154">
        <v>9.3383718127170556E-2</v>
      </c>
      <c r="O341" s="154">
        <v>1.6863551727376185E-2</v>
      </c>
      <c r="P341" s="154">
        <v>9.4920390249688298E-3</v>
      </c>
      <c r="Q341" s="154">
        <v>1.5898802537773492E-4</v>
      </c>
      <c r="R341" s="154">
        <v>1.2317330014595135E-4</v>
      </c>
      <c r="S341" s="154">
        <v>0</v>
      </c>
      <c r="T341" s="154">
        <v>0</v>
      </c>
    </row>
    <row r="342" spans="1:20" x14ac:dyDescent="0.2">
      <c r="A342" s="110" t="s">
        <v>1135</v>
      </c>
      <c r="B342" s="154">
        <v>1.6656925998170848E-3</v>
      </c>
      <c r="C342" s="154">
        <v>8.2049184199982827E-4</v>
      </c>
      <c r="D342" s="154">
        <v>4.055984355117647E-5</v>
      </c>
      <c r="E342" s="154">
        <v>1.485683824114749E-4</v>
      </c>
      <c r="F342" s="154">
        <v>4.6764052014642676E-6</v>
      </c>
      <c r="G342" s="154">
        <v>4.3853831608045975E-7</v>
      </c>
      <c r="H342" s="154">
        <v>1.1293508204364551E-4</v>
      </c>
      <c r="I342" s="154">
        <v>2.1043096029556782E-5</v>
      </c>
      <c r="J342" s="154">
        <v>9.5089832732985348E-6</v>
      </c>
      <c r="K342" s="154">
        <v>4.2760834857338873E-7</v>
      </c>
      <c r="L342" s="154">
        <v>3.9451116807885002E-6</v>
      </c>
      <c r="M342" s="154">
        <v>6.4561080480705021E-5</v>
      </c>
      <c r="N342" s="154">
        <v>3.4120712440643931E-4</v>
      </c>
      <c r="O342" s="154">
        <v>6.1616351410868897E-5</v>
      </c>
      <c r="P342" s="154">
        <v>3.4682184490156663E-5</v>
      </c>
      <c r="Q342" s="154">
        <v>5.8091333309645958E-7</v>
      </c>
      <c r="R342" s="154">
        <v>4.5005283993102337E-7</v>
      </c>
      <c r="S342" s="154">
        <v>0</v>
      </c>
      <c r="T342" s="154">
        <v>0</v>
      </c>
    </row>
    <row r="343" spans="1:20" x14ac:dyDescent="0.2">
      <c r="A343" s="110" t="s">
        <v>1136</v>
      </c>
      <c r="B343" s="154">
        <v>3.6638328137979812E-4</v>
      </c>
      <c r="C343" s="154">
        <v>1.7838008745047696E-4</v>
      </c>
      <c r="D343" s="154">
        <v>8.608856369218639E-6</v>
      </c>
      <c r="E343" s="154">
        <v>3.1318598537886226E-5</v>
      </c>
      <c r="F343" s="154">
        <v>9.6740204185463394E-7</v>
      </c>
      <c r="G343" s="154">
        <v>1.2048480804253344E-7</v>
      </c>
      <c r="H343" s="154">
        <v>2.3661690699276059E-5</v>
      </c>
      <c r="I343" s="154">
        <v>4.3986807030429648E-6</v>
      </c>
      <c r="J343" s="154">
        <v>2.6172674302879117E-6</v>
      </c>
      <c r="K343" s="154">
        <v>0</v>
      </c>
      <c r="L343" s="154">
        <v>8.2622561084102999E-7</v>
      </c>
      <c r="M343" s="154">
        <v>1.3525784978568634E-5</v>
      </c>
      <c r="N343" s="154">
        <v>9.4229857714277459E-5</v>
      </c>
      <c r="O343" s="154">
        <v>0</v>
      </c>
      <c r="P343" s="154">
        <v>7.121475670862019E-6</v>
      </c>
      <c r="Q343" s="154">
        <v>1.1871519290983623E-7</v>
      </c>
      <c r="R343" s="154">
        <v>9.5097608138666549E-8</v>
      </c>
      <c r="S343" s="154">
        <v>3.2335219751161989E-7</v>
      </c>
      <c r="T343" s="154">
        <v>6.9704366602859849E-8</v>
      </c>
    </row>
    <row r="344" spans="1:20" x14ac:dyDescent="0.2">
      <c r="A344" s="110" t="s">
        <v>1137</v>
      </c>
      <c r="B344" s="154">
        <v>0.23474121084272689</v>
      </c>
      <c r="C344" s="154">
        <v>0.15688756304263271</v>
      </c>
      <c r="D344" s="154">
        <v>7.39527016105118E-3</v>
      </c>
      <c r="E344" s="154">
        <v>2.6852679827364986E-2</v>
      </c>
      <c r="F344" s="154">
        <v>8.2988753280070283E-4</v>
      </c>
      <c r="G344" s="154">
        <v>0</v>
      </c>
      <c r="H344" s="154">
        <v>2.013481642340139E-2</v>
      </c>
      <c r="I344" s="154">
        <v>3.7501109138111948E-3</v>
      </c>
      <c r="J344" s="154">
        <v>0</v>
      </c>
      <c r="K344" s="154">
        <v>0</v>
      </c>
      <c r="L344" s="154">
        <v>7.1779379735011453E-4</v>
      </c>
      <c r="M344" s="154">
        <v>1.1576389694361077E-2</v>
      </c>
      <c r="N344" s="154">
        <v>0</v>
      </c>
      <c r="O344" s="154">
        <v>0</v>
      </c>
      <c r="P344" s="154">
        <v>6.0715724595278402E-3</v>
      </c>
      <c r="Q344" s="154">
        <v>1.0129759587249081E-4</v>
      </c>
      <c r="R344" s="154">
        <v>8.2068025860148306E-5</v>
      </c>
      <c r="S344" s="154">
        <v>2.8115365492102396E-4</v>
      </c>
      <c r="T344" s="154">
        <v>6.0607713772054229E-5</v>
      </c>
    </row>
    <row r="345" spans="1:20" x14ac:dyDescent="0.2">
      <c r="A345" s="110" t="s">
        <v>1138</v>
      </c>
      <c r="B345" s="154">
        <v>9.6880584938272826E-2</v>
      </c>
      <c r="C345" s="154">
        <v>7.2437753990571577E-2</v>
      </c>
      <c r="D345" s="154">
        <v>3.4922472064763854E-3</v>
      </c>
      <c r="E345" s="154">
        <v>1.0537565172058228E-2</v>
      </c>
      <c r="F345" s="154">
        <v>0</v>
      </c>
      <c r="G345" s="154">
        <v>0</v>
      </c>
      <c r="H345" s="154">
        <v>6.7145775423474822E-3</v>
      </c>
      <c r="I345" s="154">
        <v>0</v>
      </c>
      <c r="J345" s="154">
        <v>0</v>
      </c>
      <c r="K345" s="154">
        <v>0</v>
      </c>
      <c r="L345" s="154">
        <v>1.8154809045839117E-4</v>
      </c>
      <c r="M345" s="154">
        <v>0</v>
      </c>
      <c r="N345" s="154">
        <v>0</v>
      </c>
      <c r="O345" s="154">
        <v>0</v>
      </c>
      <c r="P345" s="154">
        <v>2.4766322626851964E-3</v>
      </c>
      <c r="Q345" s="154">
        <v>0</v>
      </c>
      <c r="R345" s="154">
        <v>2.5700092660171519E-5</v>
      </c>
      <c r="S345" s="154">
        <v>8.7261699232305478E-4</v>
      </c>
      <c r="T345" s="154">
        <v>1.4194358869233198E-4</v>
      </c>
    </row>
    <row r="346" spans="1:20" x14ac:dyDescent="0.2">
      <c r="A346" s="110" t="s">
        <v>1139</v>
      </c>
      <c r="B346" s="154">
        <v>0.12001176250233329</v>
      </c>
      <c r="C346" s="154">
        <v>4.5031664258587713E-2</v>
      </c>
      <c r="D346" s="154">
        <v>2.9183428293272835E-3</v>
      </c>
      <c r="E346" s="154">
        <v>9.7913565516439503E-3</v>
      </c>
      <c r="F346" s="154">
        <v>3.1119153987599997E-4</v>
      </c>
      <c r="G346" s="154">
        <v>2.8688222082125836E-5</v>
      </c>
      <c r="H346" s="154">
        <v>8.9269163894659283E-3</v>
      </c>
      <c r="I346" s="154">
        <v>1.6548785298650033E-3</v>
      </c>
      <c r="J346" s="154">
        <v>7.5193444582081386E-4</v>
      </c>
      <c r="K346" s="154">
        <v>3.4840234523089058E-5</v>
      </c>
      <c r="L346" s="154">
        <v>3.4209635251703749E-4</v>
      </c>
      <c r="M346" s="154">
        <v>6.0066994626278214E-3</v>
      </c>
      <c r="N346" s="154">
        <v>3.410354569413801E-2</v>
      </c>
      <c r="O346" s="154">
        <v>6.4702408001626058E-3</v>
      </c>
      <c r="P346" s="154">
        <v>2.418570738138975E-3</v>
      </c>
      <c r="Q346" s="154">
        <v>3.9370476041527104E-5</v>
      </c>
      <c r="R346" s="154">
        <v>4.391459904806098E-5</v>
      </c>
      <c r="S346" s="154">
        <v>9.4959439919777055E-4</v>
      </c>
      <c r="T346" s="154">
        <v>1.8791697926957981E-4</v>
      </c>
    </row>
    <row r="347" spans="1:20" x14ac:dyDescent="0.2">
      <c r="A347" s="110" t="s">
        <v>1140</v>
      </c>
      <c r="B347" s="154">
        <v>9.0457108001468819E-2</v>
      </c>
      <c r="C347" s="154">
        <v>6.4631693430325307E-2</v>
      </c>
      <c r="D347" s="154">
        <v>1.1060610948791712E-2</v>
      </c>
      <c r="E347" s="154">
        <v>3.1848598233882707E-3</v>
      </c>
      <c r="F347" s="154">
        <v>5.323904588675621E-4</v>
      </c>
      <c r="G347" s="154">
        <v>8.411513943338475E-5</v>
      </c>
      <c r="H347" s="154">
        <v>5.9430228532607917E-4</v>
      </c>
      <c r="I347" s="154">
        <v>1.5263329018684854E-4</v>
      </c>
      <c r="J347" s="154">
        <v>2.9193984708955021E-4</v>
      </c>
      <c r="K347" s="154">
        <v>5.0953624681265379E-5</v>
      </c>
      <c r="L347" s="154">
        <v>4.1332249549055241E-6</v>
      </c>
      <c r="M347" s="154">
        <v>9.0867323733459564E-5</v>
      </c>
      <c r="N347" s="154">
        <v>4.2955401826867852E-4</v>
      </c>
      <c r="O347" s="154">
        <v>7.6458903197611922E-5</v>
      </c>
      <c r="P347" s="154">
        <v>1.626617512481144E-4</v>
      </c>
      <c r="Q347" s="154">
        <v>2.5770091593247142E-6</v>
      </c>
      <c r="R347" s="154">
        <v>4.6350364611540013E-6</v>
      </c>
      <c r="S347" s="154">
        <v>7.1334700989956323E-3</v>
      </c>
      <c r="T347" s="154">
        <v>1.9692517873599268E-3</v>
      </c>
    </row>
    <row r="348" spans="1:20" x14ac:dyDescent="0.2">
      <c r="A348" s="110" t="s">
        <v>1141</v>
      </c>
      <c r="B348" s="154">
        <v>1.0000000000000002</v>
      </c>
      <c r="C348" s="154">
        <v>0.56454492959673142</v>
      </c>
      <c r="D348" s="154">
        <v>3.6016313678371957E-2</v>
      </c>
      <c r="E348" s="154">
        <v>9.1207480416635081E-2</v>
      </c>
      <c r="F348" s="154">
        <v>2.9589814128837882E-3</v>
      </c>
      <c r="G348" s="154">
        <v>2.3338431726504984E-4</v>
      </c>
      <c r="H348" s="154">
        <v>6.7415995056546413E-2</v>
      </c>
      <c r="I348" s="154">
        <v>1.1342271770894067E-2</v>
      </c>
      <c r="J348" s="154">
        <v>3.6584790681008562E-3</v>
      </c>
      <c r="K348" s="154">
        <v>2.0325201772525194E-4</v>
      </c>
      <c r="L348" s="154">
        <v>2.3300658529621966E-3</v>
      </c>
      <c r="M348" s="154">
        <v>3.5421527100612735E-2</v>
      </c>
      <c r="N348" s="154">
        <v>0.12835225482169796</v>
      </c>
      <c r="O348" s="154">
        <v>2.3471867782147271E-2</v>
      </c>
      <c r="P348" s="154">
        <v>2.0663279896729975E-2</v>
      </c>
      <c r="Q348" s="154">
        <v>3.0293273497708387E-4</v>
      </c>
      <c r="R348" s="154">
        <v>2.8003620462355584E-4</v>
      </c>
      <c r="S348" s="154">
        <v>9.2371584976349928E-3</v>
      </c>
      <c r="T348" s="154">
        <v>2.3597897734604955E-3</v>
      </c>
    </row>
    <row r="349" spans="1:20" x14ac:dyDescent="0.2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</row>
    <row r="350" spans="1:20" x14ac:dyDescent="0.2">
      <c r="A350" s="110" t="s">
        <v>1142</v>
      </c>
      <c r="B350" s="154">
        <v>0.38515569475772504</v>
      </c>
      <c r="C350" s="154">
        <v>0.18972114391526523</v>
      </c>
      <c r="D350" s="154">
        <v>9.3785940598724461E-3</v>
      </c>
      <c r="E350" s="154">
        <v>3.4353252546722446E-2</v>
      </c>
      <c r="F350" s="154">
        <v>1.0813184224606619E-3</v>
      </c>
      <c r="G350" s="154">
        <v>1.0140258162064256E-4</v>
      </c>
      <c r="H350" s="154">
        <v>2.6113815953686521E-2</v>
      </c>
      <c r="I350" s="154">
        <v>4.8657647107320338E-3</v>
      </c>
      <c r="J350" s="154">
        <v>2.1987484722385559E-3</v>
      </c>
      <c r="K350" s="154">
        <v>9.8875261015791722E-5</v>
      </c>
      <c r="L350" s="154">
        <v>9.1222247759146591E-4</v>
      </c>
      <c r="M350" s="154">
        <v>1.4928365419637433E-2</v>
      </c>
      <c r="N350" s="154">
        <v>7.8896830706625606E-2</v>
      </c>
      <c r="O350" s="154">
        <v>1.4247459968721373E-2</v>
      </c>
      <c r="P350" s="154">
        <v>8.019511441960404E-3</v>
      </c>
      <c r="Q350" s="154">
        <v>1.3432375122958613E-4</v>
      </c>
      <c r="R350" s="154">
        <v>1.0406506834475678E-4</v>
      </c>
      <c r="S350" s="154">
        <v>0</v>
      </c>
      <c r="T350" s="154">
        <v>0</v>
      </c>
    </row>
    <row r="351" spans="1:20" x14ac:dyDescent="0.2">
      <c r="A351" s="110" t="s">
        <v>1143</v>
      </c>
      <c r="B351" s="154">
        <v>0.20414099828362883</v>
      </c>
      <c r="C351" s="154">
        <v>0.10055638340940684</v>
      </c>
      <c r="D351" s="154">
        <v>4.9708613424074878E-3</v>
      </c>
      <c r="E351" s="154">
        <v>1.8207980213271604E-2</v>
      </c>
      <c r="F351" s="154">
        <v>5.7312257154201382E-4</v>
      </c>
      <c r="G351" s="154">
        <v>5.3745600863038905E-5</v>
      </c>
      <c r="H351" s="154">
        <v>1.3840897409380961E-2</v>
      </c>
      <c r="I351" s="154">
        <v>2.578962427355275E-3</v>
      </c>
      <c r="J351" s="154">
        <v>1.1653851006402137E-3</v>
      </c>
      <c r="K351" s="154">
        <v>5.2406065297865523E-5</v>
      </c>
      <c r="L351" s="154">
        <v>4.8349799773680241E-4</v>
      </c>
      <c r="M351" s="154">
        <v>7.9123623536828582E-3</v>
      </c>
      <c r="N351" s="154">
        <v>4.1817057364285475E-2</v>
      </c>
      <c r="O351" s="154">
        <v>7.5514674730445108E-3</v>
      </c>
      <c r="P351" s="154">
        <v>4.2505176316776907E-3</v>
      </c>
      <c r="Q351" s="154">
        <v>7.1194545588786344E-5</v>
      </c>
      <c r="R351" s="154">
        <v>5.5156777447405578E-5</v>
      </c>
      <c r="S351" s="154">
        <v>0</v>
      </c>
      <c r="T351" s="154">
        <v>0</v>
      </c>
    </row>
    <row r="352" spans="1:20" x14ac:dyDescent="0.2">
      <c r="A352" s="110" t="s">
        <v>1144</v>
      </c>
      <c r="B352" s="154">
        <v>4.48436487249739E-2</v>
      </c>
      <c r="C352" s="154">
        <v>2.1832912110602603E-2</v>
      </c>
      <c r="D352" s="154">
        <v>1.053684899297595E-3</v>
      </c>
      <c r="E352" s="154">
        <v>3.8332541433177166E-3</v>
      </c>
      <c r="F352" s="154">
        <v>1.1840561386255367E-4</v>
      </c>
      <c r="G352" s="154">
        <v>1.4746792998325917E-5</v>
      </c>
      <c r="H352" s="154">
        <v>2.8960834183298632E-3</v>
      </c>
      <c r="I352" s="154">
        <v>5.3837852960355172E-4</v>
      </c>
      <c r="J352" s="154">
        <v>3.2034164010197053E-4</v>
      </c>
      <c r="K352" s="154">
        <v>0</v>
      </c>
      <c r="L352" s="154">
        <v>1.0112626023927271E-4</v>
      </c>
      <c r="M352" s="154">
        <v>1.6554946176152261E-3</v>
      </c>
      <c r="N352" s="154">
        <v>1.1533306385678127E-2</v>
      </c>
      <c r="O352" s="154">
        <v>0</v>
      </c>
      <c r="P352" s="154">
        <v>8.7163626076196038E-4</v>
      </c>
      <c r="Q352" s="154">
        <v>1.453020014755441E-5</v>
      </c>
      <c r="R352" s="154">
        <v>1.1639515094398968E-5</v>
      </c>
      <c r="S352" s="154">
        <v>3.9576839601008593E-5</v>
      </c>
      <c r="T352" s="154">
        <v>8.5314977221769142E-6</v>
      </c>
    </row>
    <row r="353" spans="1:20" x14ac:dyDescent="0.2">
      <c r="A353" s="110" t="s">
        <v>1145</v>
      </c>
      <c r="B353" s="154">
        <v>0.20575689192323759</v>
      </c>
      <c r="C353" s="154">
        <v>0.13751610651225057</v>
      </c>
      <c r="D353" s="154">
        <v>6.4821502701117922E-3</v>
      </c>
      <c r="E353" s="154">
        <v>2.353708546212702E-2</v>
      </c>
      <c r="F353" s="154">
        <v>7.2741841443989068E-4</v>
      </c>
      <c r="G353" s="154">
        <v>0</v>
      </c>
      <c r="H353" s="154">
        <v>1.7648700165816624E-2</v>
      </c>
      <c r="I353" s="154">
        <v>3.2870715935352807E-3</v>
      </c>
      <c r="J353" s="154">
        <v>0</v>
      </c>
      <c r="K353" s="154">
        <v>0</v>
      </c>
      <c r="L353" s="154">
        <v>6.2916528484420486E-4</v>
      </c>
      <c r="M353" s="154">
        <v>1.0147012340324791E-2</v>
      </c>
      <c r="N353" s="154">
        <v>0</v>
      </c>
      <c r="O353" s="154">
        <v>0</v>
      </c>
      <c r="P353" s="154">
        <v>5.3218941568643702E-3</v>
      </c>
      <c r="Q353" s="154">
        <v>8.8790027158819446E-5</v>
      </c>
      <c r="R353" s="154">
        <v>7.1934799461239078E-5</v>
      </c>
      <c r="S353" s="154">
        <v>2.4643862908318444E-4</v>
      </c>
      <c r="T353" s="154">
        <v>5.3124267219811269E-5</v>
      </c>
    </row>
    <row r="354" spans="1:20" x14ac:dyDescent="0.2">
      <c r="A354" s="110" t="s">
        <v>1146</v>
      </c>
      <c r="B354" s="154">
        <v>0.10587946937322461</v>
      </c>
      <c r="C354" s="154">
        <v>7.9166232945399831E-2</v>
      </c>
      <c r="D354" s="154">
        <v>3.8166293213179429E-3</v>
      </c>
      <c r="E354" s="154">
        <v>1.1516361194703459E-2</v>
      </c>
      <c r="F354" s="154">
        <v>0</v>
      </c>
      <c r="G354" s="154">
        <v>0</v>
      </c>
      <c r="H354" s="154">
        <v>7.3382701776841322E-3</v>
      </c>
      <c r="I354" s="154">
        <v>0</v>
      </c>
      <c r="J354" s="154">
        <v>0</v>
      </c>
      <c r="K354" s="154">
        <v>0</v>
      </c>
      <c r="L354" s="154">
        <v>1.9841143089406425E-4</v>
      </c>
      <c r="M354" s="154">
        <v>0</v>
      </c>
      <c r="N354" s="154">
        <v>0</v>
      </c>
      <c r="O354" s="154">
        <v>0</v>
      </c>
      <c r="P354" s="154">
        <v>2.7066776070024021E-3</v>
      </c>
      <c r="Q354" s="154">
        <v>0</v>
      </c>
      <c r="R354" s="154">
        <v>2.8087280598433771E-5</v>
      </c>
      <c r="S354" s="154">
        <v>9.5367120431912858E-4</v>
      </c>
      <c r="T354" s="154">
        <v>1.5512821130519576E-4</v>
      </c>
    </row>
    <row r="355" spans="1:20" x14ac:dyDescent="0.2">
      <c r="A355" s="110" t="s">
        <v>1147</v>
      </c>
      <c r="B355" s="154">
        <v>3.2544046461130678E-3</v>
      </c>
      <c r="C355" s="154">
        <v>1.2211407809505535E-3</v>
      </c>
      <c r="D355" s="154">
        <v>7.9137813366659071E-5</v>
      </c>
      <c r="E355" s="154">
        <v>2.6551594267937002E-4</v>
      </c>
      <c r="F355" s="154">
        <v>8.438699441513862E-6</v>
      </c>
      <c r="G355" s="154">
        <v>7.7794943833925139E-7</v>
      </c>
      <c r="H355" s="154">
        <v>2.4207458975344999E-4</v>
      </c>
      <c r="I355" s="154">
        <v>4.4875971021929787E-5</v>
      </c>
      <c r="J355" s="154">
        <v>2.0390492590292008E-5</v>
      </c>
      <c r="K355" s="154">
        <v>9.4477590145720496E-7</v>
      </c>
      <c r="L355" s="154">
        <v>9.276757009781731E-6</v>
      </c>
      <c r="M355" s="154">
        <v>1.6288595577121687E-4</v>
      </c>
      <c r="N355" s="154">
        <v>9.2479883006279671E-4</v>
      </c>
      <c r="O355" s="154">
        <v>1.7545598266761664E-4</v>
      </c>
      <c r="P355" s="154">
        <v>6.5585303332242628E-5</v>
      </c>
      <c r="Q355" s="154">
        <v>1.067624185143835E-6</v>
      </c>
      <c r="R355" s="154">
        <v>1.1908488984271314E-6</v>
      </c>
      <c r="S355" s="154">
        <v>2.575051278504545E-5</v>
      </c>
      <c r="T355" s="154">
        <v>5.0958162572319816E-6</v>
      </c>
    </row>
    <row r="356" spans="1:20" x14ac:dyDescent="0.2">
      <c r="A356" s="110" t="s">
        <v>1148</v>
      </c>
      <c r="B356" s="154">
        <v>5.0968892291097058E-2</v>
      </c>
      <c r="C356" s="154">
        <v>2.3835024220517854E-2</v>
      </c>
      <c r="D356" s="154">
        <v>6.2443817084900603E-3</v>
      </c>
      <c r="E356" s="154">
        <v>1.7726009829915285E-3</v>
      </c>
      <c r="F356" s="154">
        <v>5.7218579606343036E-4</v>
      </c>
      <c r="G356" s="154">
        <v>9.2877277758168705E-5</v>
      </c>
      <c r="H356" s="154">
        <v>5.0303833883301593E-4</v>
      </c>
      <c r="I356" s="154">
        <v>1.4895590082622594E-4</v>
      </c>
      <c r="J356" s="154">
        <v>3.2356751237611666E-4</v>
      </c>
      <c r="K356" s="154">
        <v>5.6858559198897443E-5</v>
      </c>
      <c r="L356" s="154">
        <v>3.4622415256613737E-6</v>
      </c>
      <c r="M356" s="154">
        <v>8.8372417451341805E-5</v>
      </c>
      <c r="N356" s="154">
        <v>4.7584051234829524E-4</v>
      </c>
      <c r="O356" s="154">
        <v>8.5288781272228905E-5</v>
      </c>
      <c r="P356" s="154">
        <v>1.3925376355104985E-4</v>
      </c>
      <c r="Q356" s="154">
        <v>2.5243763203249125E-6</v>
      </c>
      <c r="R356" s="154">
        <v>2.6140191769040603E-6</v>
      </c>
      <c r="S356" s="154">
        <v>1.4808733421195205E-2</v>
      </c>
      <c r="T356" s="154">
        <v>1.81331246120075E-3</v>
      </c>
    </row>
    <row r="357" spans="1:20" x14ac:dyDescent="0.2">
      <c r="A357" s="110" t="s">
        <v>1149</v>
      </c>
      <c r="B357" s="154">
        <v>1</v>
      </c>
      <c r="C357" s="154">
        <v>0.55384894389439343</v>
      </c>
      <c r="D357" s="154">
        <v>3.2025439414863979E-2</v>
      </c>
      <c r="E357" s="154">
        <v>9.3486050485813127E-2</v>
      </c>
      <c r="F357" s="154">
        <v>3.0808895178100642E-3</v>
      </c>
      <c r="G357" s="154">
        <v>2.6355020267851534E-4</v>
      </c>
      <c r="H357" s="154">
        <v>6.8582880053484577E-2</v>
      </c>
      <c r="I357" s="154">
        <v>1.1464009133074297E-2</v>
      </c>
      <c r="J357" s="154">
        <v>4.0284332179471478E-3</v>
      </c>
      <c r="K357" s="154">
        <v>2.0908466141401184E-4</v>
      </c>
      <c r="L357" s="154">
        <v>2.3371624498412531E-3</v>
      </c>
      <c r="M357" s="154">
        <v>3.4894493104482865E-2</v>
      </c>
      <c r="N357" s="154">
        <v>0.1336478337990003</v>
      </c>
      <c r="O357" s="154">
        <v>2.2059672205705729E-2</v>
      </c>
      <c r="P357" s="154">
        <v>2.1375076165150116E-2</v>
      </c>
      <c r="Q357" s="154">
        <v>3.1243052463021507E-4</v>
      </c>
      <c r="R357" s="154">
        <v>2.7468830902156537E-4</v>
      </c>
      <c r="S357" s="154">
        <v>1.607417060698357E-2</v>
      </c>
      <c r="T357" s="154">
        <v>2.0351922537051657E-3</v>
      </c>
    </row>
    <row r="358" spans="1:20" x14ac:dyDescent="0.2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</row>
    <row r="359" spans="1:20" x14ac:dyDescent="0.2">
      <c r="A359" s="110" t="s">
        <v>1150</v>
      </c>
      <c r="B359" s="154">
        <v>0.38515569475772504</v>
      </c>
      <c r="C359" s="154">
        <v>0.18972114391526523</v>
      </c>
      <c r="D359" s="154">
        <v>9.3785940598724461E-3</v>
      </c>
      <c r="E359" s="154">
        <v>3.4353252546722446E-2</v>
      </c>
      <c r="F359" s="154">
        <v>1.0813184224606619E-3</v>
      </c>
      <c r="G359" s="154">
        <v>1.0140258162064256E-4</v>
      </c>
      <c r="H359" s="154">
        <v>2.6113815953686521E-2</v>
      </c>
      <c r="I359" s="154">
        <v>4.8657647107320338E-3</v>
      </c>
      <c r="J359" s="154">
        <v>2.1987484722385559E-3</v>
      </c>
      <c r="K359" s="154">
        <v>9.8875261015791722E-5</v>
      </c>
      <c r="L359" s="154">
        <v>9.1222247759146591E-4</v>
      </c>
      <c r="M359" s="154">
        <v>1.4928365419637433E-2</v>
      </c>
      <c r="N359" s="154">
        <v>7.8896830706625606E-2</v>
      </c>
      <c r="O359" s="154">
        <v>1.4247459968721373E-2</v>
      </c>
      <c r="P359" s="154">
        <v>8.019511441960404E-3</v>
      </c>
      <c r="Q359" s="154">
        <v>1.3432375122958613E-4</v>
      </c>
      <c r="R359" s="154">
        <v>1.0406506834475678E-4</v>
      </c>
      <c r="S359" s="154">
        <v>0</v>
      </c>
      <c r="T359" s="154">
        <v>0</v>
      </c>
    </row>
    <row r="360" spans="1:20" x14ac:dyDescent="0.2">
      <c r="A360" s="110" t="s">
        <v>1151</v>
      </c>
      <c r="B360" s="154">
        <v>0.20414099828362883</v>
      </c>
      <c r="C360" s="154">
        <v>0.10055638340940684</v>
      </c>
      <c r="D360" s="154">
        <v>4.9708613424074878E-3</v>
      </c>
      <c r="E360" s="154">
        <v>1.8207980213271604E-2</v>
      </c>
      <c r="F360" s="154">
        <v>5.7312257154201382E-4</v>
      </c>
      <c r="G360" s="154">
        <v>5.3745600863038905E-5</v>
      </c>
      <c r="H360" s="154">
        <v>1.3840897409380961E-2</v>
      </c>
      <c r="I360" s="154">
        <v>2.578962427355275E-3</v>
      </c>
      <c r="J360" s="154">
        <v>1.1653851006402137E-3</v>
      </c>
      <c r="K360" s="154">
        <v>5.2406065297865523E-5</v>
      </c>
      <c r="L360" s="154">
        <v>4.8349799773680241E-4</v>
      </c>
      <c r="M360" s="154">
        <v>7.9123623536828582E-3</v>
      </c>
      <c r="N360" s="154">
        <v>4.1817057364285475E-2</v>
      </c>
      <c r="O360" s="154">
        <v>7.5514674730445108E-3</v>
      </c>
      <c r="P360" s="154">
        <v>4.2505176316776907E-3</v>
      </c>
      <c r="Q360" s="154">
        <v>7.1194545588786344E-5</v>
      </c>
      <c r="R360" s="154">
        <v>5.5156777447405578E-5</v>
      </c>
      <c r="S360" s="154">
        <v>0</v>
      </c>
      <c r="T360" s="154">
        <v>0</v>
      </c>
    </row>
    <row r="361" spans="1:20" x14ac:dyDescent="0.2">
      <c r="A361" s="110" t="s">
        <v>1152</v>
      </c>
      <c r="B361" s="154">
        <v>4.48436487249739E-2</v>
      </c>
      <c r="C361" s="154">
        <v>2.1832912110602603E-2</v>
      </c>
      <c r="D361" s="154">
        <v>1.053684899297595E-3</v>
      </c>
      <c r="E361" s="154">
        <v>3.8332541433177166E-3</v>
      </c>
      <c r="F361" s="154">
        <v>1.1840561386255367E-4</v>
      </c>
      <c r="G361" s="154">
        <v>1.4746792998325917E-5</v>
      </c>
      <c r="H361" s="154">
        <v>2.8960834183298632E-3</v>
      </c>
      <c r="I361" s="154">
        <v>5.3837852960355172E-4</v>
      </c>
      <c r="J361" s="154">
        <v>3.2034164010197053E-4</v>
      </c>
      <c r="K361" s="154">
        <v>0</v>
      </c>
      <c r="L361" s="154">
        <v>1.0112626023927271E-4</v>
      </c>
      <c r="M361" s="154">
        <v>1.6554946176152261E-3</v>
      </c>
      <c r="N361" s="154">
        <v>1.1533306385678127E-2</v>
      </c>
      <c r="O361" s="154">
        <v>0</v>
      </c>
      <c r="P361" s="154">
        <v>8.7163626076196038E-4</v>
      </c>
      <c r="Q361" s="154">
        <v>1.453020014755441E-5</v>
      </c>
      <c r="R361" s="154">
        <v>1.1639515094398968E-5</v>
      </c>
      <c r="S361" s="154">
        <v>3.9576839601008593E-5</v>
      </c>
      <c r="T361" s="154">
        <v>8.5314977221769142E-6</v>
      </c>
    </row>
    <row r="362" spans="1:20" x14ac:dyDescent="0.2">
      <c r="A362" s="110" t="s">
        <v>1153</v>
      </c>
      <c r="B362" s="154">
        <v>0.20575689192323759</v>
      </c>
      <c r="C362" s="154">
        <v>0.13751610651225057</v>
      </c>
      <c r="D362" s="154">
        <v>6.4821502701117922E-3</v>
      </c>
      <c r="E362" s="154">
        <v>2.353708546212702E-2</v>
      </c>
      <c r="F362" s="154">
        <v>7.2741841443989068E-4</v>
      </c>
      <c r="G362" s="154">
        <v>0</v>
      </c>
      <c r="H362" s="154">
        <v>1.7648700165816624E-2</v>
      </c>
      <c r="I362" s="154">
        <v>3.2870715935352807E-3</v>
      </c>
      <c r="J362" s="154">
        <v>0</v>
      </c>
      <c r="K362" s="154">
        <v>0</v>
      </c>
      <c r="L362" s="154">
        <v>6.2916528484420486E-4</v>
      </c>
      <c r="M362" s="154">
        <v>1.0147012340324791E-2</v>
      </c>
      <c r="N362" s="154">
        <v>0</v>
      </c>
      <c r="O362" s="154">
        <v>0</v>
      </c>
      <c r="P362" s="154">
        <v>5.3218941568643702E-3</v>
      </c>
      <c r="Q362" s="154">
        <v>8.8790027158819446E-5</v>
      </c>
      <c r="R362" s="154">
        <v>7.1934799461239078E-5</v>
      </c>
      <c r="S362" s="154">
        <v>2.4643862908318444E-4</v>
      </c>
      <c r="T362" s="154">
        <v>5.3124267219811269E-5</v>
      </c>
    </row>
    <row r="363" spans="1:20" x14ac:dyDescent="0.2">
      <c r="A363" s="110" t="s">
        <v>1154</v>
      </c>
      <c r="B363" s="154">
        <v>0.10587946937322461</v>
      </c>
      <c r="C363" s="154">
        <v>7.9166232945399831E-2</v>
      </c>
      <c r="D363" s="154">
        <v>3.8166293213179429E-3</v>
      </c>
      <c r="E363" s="154">
        <v>1.1516361194703459E-2</v>
      </c>
      <c r="F363" s="154">
        <v>0</v>
      </c>
      <c r="G363" s="154">
        <v>0</v>
      </c>
      <c r="H363" s="154">
        <v>7.3382701776841322E-3</v>
      </c>
      <c r="I363" s="154">
        <v>0</v>
      </c>
      <c r="J363" s="154">
        <v>0</v>
      </c>
      <c r="K363" s="154">
        <v>0</v>
      </c>
      <c r="L363" s="154">
        <v>1.9841143089406425E-4</v>
      </c>
      <c r="M363" s="154">
        <v>0</v>
      </c>
      <c r="N363" s="154">
        <v>0</v>
      </c>
      <c r="O363" s="154">
        <v>0</v>
      </c>
      <c r="P363" s="154">
        <v>2.7066776070024021E-3</v>
      </c>
      <c r="Q363" s="154">
        <v>0</v>
      </c>
      <c r="R363" s="154">
        <v>2.8087280598433771E-5</v>
      </c>
      <c r="S363" s="154">
        <v>9.5367120431912858E-4</v>
      </c>
      <c r="T363" s="154">
        <v>1.5512821130519576E-4</v>
      </c>
    </row>
    <row r="364" spans="1:20" x14ac:dyDescent="0.2">
      <c r="A364" s="110" t="s">
        <v>1155</v>
      </c>
      <c r="B364" s="154">
        <v>3.2544046461130678E-3</v>
      </c>
      <c r="C364" s="154">
        <v>1.2211407809505535E-3</v>
      </c>
      <c r="D364" s="154">
        <v>7.9137813366659071E-5</v>
      </c>
      <c r="E364" s="154">
        <v>2.6551594267937002E-4</v>
      </c>
      <c r="F364" s="154">
        <v>8.438699441513862E-6</v>
      </c>
      <c r="G364" s="154">
        <v>7.7794943833925139E-7</v>
      </c>
      <c r="H364" s="154">
        <v>2.4207458975344999E-4</v>
      </c>
      <c r="I364" s="154">
        <v>4.4875971021929787E-5</v>
      </c>
      <c r="J364" s="154">
        <v>2.0390492590292008E-5</v>
      </c>
      <c r="K364" s="154">
        <v>9.4477590145720496E-7</v>
      </c>
      <c r="L364" s="154">
        <v>9.276757009781731E-6</v>
      </c>
      <c r="M364" s="154">
        <v>1.6288595577121687E-4</v>
      </c>
      <c r="N364" s="154">
        <v>9.2479883006279671E-4</v>
      </c>
      <c r="O364" s="154">
        <v>1.7545598266761664E-4</v>
      </c>
      <c r="P364" s="154">
        <v>6.5585303332242628E-5</v>
      </c>
      <c r="Q364" s="154">
        <v>1.067624185143835E-6</v>
      </c>
      <c r="R364" s="154">
        <v>1.1908488984271314E-6</v>
      </c>
      <c r="S364" s="154">
        <v>2.575051278504545E-5</v>
      </c>
      <c r="T364" s="154">
        <v>5.0958162572319816E-6</v>
      </c>
    </row>
    <row r="365" spans="1:20" x14ac:dyDescent="0.2">
      <c r="A365" s="110" t="s">
        <v>1156</v>
      </c>
      <c r="B365" s="154">
        <v>5.0968892291097058E-2</v>
      </c>
      <c r="C365" s="154">
        <v>2.3835024220517854E-2</v>
      </c>
      <c r="D365" s="154">
        <v>6.2443817084900603E-3</v>
      </c>
      <c r="E365" s="154">
        <v>1.7726009829915285E-3</v>
      </c>
      <c r="F365" s="154">
        <v>5.7218579606343036E-4</v>
      </c>
      <c r="G365" s="154">
        <v>9.2877277758168705E-5</v>
      </c>
      <c r="H365" s="154">
        <v>5.0303833883301593E-4</v>
      </c>
      <c r="I365" s="154">
        <v>1.4895590082622594E-4</v>
      </c>
      <c r="J365" s="154">
        <v>3.2356751237611666E-4</v>
      </c>
      <c r="K365" s="154">
        <v>5.6858559198897443E-5</v>
      </c>
      <c r="L365" s="154">
        <v>3.4622415256613737E-6</v>
      </c>
      <c r="M365" s="154">
        <v>8.8372417451341805E-5</v>
      </c>
      <c r="N365" s="154">
        <v>4.7584051234829524E-4</v>
      </c>
      <c r="O365" s="154">
        <v>8.5288781272228905E-5</v>
      </c>
      <c r="P365" s="154">
        <v>1.3925376355104985E-4</v>
      </c>
      <c r="Q365" s="154">
        <v>2.5243763203249125E-6</v>
      </c>
      <c r="R365" s="154">
        <v>2.6140191769040603E-6</v>
      </c>
      <c r="S365" s="154">
        <v>1.4808733421195205E-2</v>
      </c>
      <c r="T365" s="154">
        <v>1.81331246120075E-3</v>
      </c>
    </row>
    <row r="366" spans="1:20" x14ac:dyDescent="0.2">
      <c r="A366" s="110" t="s">
        <v>1157</v>
      </c>
      <c r="B366" s="154">
        <v>1.0000000000000002</v>
      </c>
      <c r="C366" s="154">
        <v>0.55384894389439354</v>
      </c>
      <c r="D366" s="154">
        <v>3.2025439414863986E-2</v>
      </c>
      <c r="E366" s="154">
        <v>9.3486050485813155E-2</v>
      </c>
      <c r="F366" s="154">
        <v>3.0808895178100642E-3</v>
      </c>
      <c r="G366" s="154">
        <v>2.6355020267851534E-4</v>
      </c>
      <c r="H366" s="154">
        <v>6.8582880053484577E-2</v>
      </c>
      <c r="I366" s="154">
        <v>1.1464009133074295E-2</v>
      </c>
      <c r="J366" s="154">
        <v>4.0284332179471487E-3</v>
      </c>
      <c r="K366" s="154">
        <v>2.0908466141401189E-4</v>
      </c>
      <c r="L366" s="154">
        <v>2.3371624498412531E-3</v>
      </c>
      <c r="M366" s="154">
        <v>3.4894493104482865E-2</v>
      </c>
      <c r="N366" s="154">
        <v>0.1336478337990003</v>
      </c>
      <c r="O366" s="154">
        <v>2.2059672205705729E-2</v>
      </c>
      <c r="P366" s="154">
        <v>2.1375076165150119E-2</v>
      </c>
      <c r="Q366" s="154">
        <v>3.1243052463021507E-4</v>
      </c>
      <c r="R366" s="154">
        <v>2.7468830902156532E-4</v>
      </c>
      <c r="S366" s="154">
        <v>1.6074170606983573E-2</v>
      </c>
      <c r="T366" s="154">
        <v>2.0351922537051662E-3</v>
      </c>
    </row>
    <row r="367" spans="1:20" x14ac:dyDescent="0.2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</row>
    <row r="368" spans="1:20" x14ac:dyDescent="0.2">
      <c r="A368" s="110" t="s">
        <v>1158</v>
      </c>
      <c r="B368" s="154">
        <v>8.480583753739163E-3</v>
      </c>
      <c r="C368" s="154">
        <v>4.1773913062370417E-3</v>
      </c>
      <c r="D368" s="154">
        <v>2.0650337902208485E-4</v>
      </c>
      <c r="E368" s="154">
        <v>7.5641004248708341E-4</v>
      </c>
      <c r="F368" s="154">
        <v>2.3809102580988973E-5</v>
      </c>
      <c r="G368" s="154">
        <v>2.2327414549073938E-6</v>
      </c>
      <c r="H368" s="154">
        <v>5.7498930001352827E-4</v>
      </c>
      <c r="I368" s="154">
        <v>1.0713725830097906E-4</v>
      </c>
      <c r="J368" s="154">
        <v>4.8413332130411436E-5</v>
      </c>
      <c r="K368" s="154">
        <v>2.1770934290474343E-6</v>
      </c>
      <c r="L368" s="154">
        <v>2.0085848991858144E-5</v>
      </c>
      <c r="M368" s="154">
        <v>3.2870149648779021E-4</v>
      </c>
      <c r="N368" s="154">
        <v>1.7371966449386078E-3</v>
      </c>
      <c r="O368" s="154">
        <v>3.1370892132022459E-4</v>
      </c>
      <c r="P368" s="154">
        <v>1.7657830164083448E-4</v>
      </c>
      <c r="Q368" s="154">
        <v>2.9576190561987825E-6</v>
      </c>
      <c r="R368" s="154">
        <v>2.2913656475764709E-6</v>
      </c>
      <c r="S368" s="154">
        <v>0</v>
      </c>
      <c r="T368" s="154">
        <v>0</v>
      </c>
    </row>
    <row r="369" spans="1:20" x14ac:dyDescent="0.2">
      <c r="A369" s="110" t="s">
        <v>1159</v>
      </c>
      <c r="B369" s="154">
        <v>-5.6757136950762897E-3</v>
      </c>
      <c r="C369" s="154">
        <v>-2.795760024897862E-3</v>
      </c>
      <c r="D369" s="154">
        <v>-1.3820440790746367E-4</v>
      </c>
      <c r="E369" s="154">
        <v>-5.0623482556189396E-4</v>
      </c>
      <c r="F369" s="154">
        <v>-1.5934474973708473E-5</v>
      </c>
      <c r="G369" s="154">
        <v>-1.4942840753851503E-6</v>
      </c>
      <c r="H369" s="154">
        <v>-3.8481721770275754E-4</v>
      </c>
      <c r="I369" s="154">
        <v>-7.1702658902895067E-5</v>
      </c>
      <c r="J369" s="154">
        <v>-3.2401096454675088E-5</v>
      </c>
      <c r="K369" s="154">
        <v>-1.4570410893303205E-6</v>
      </c>
      <c r="L369" s="154">
        <v>-1.3442651061615808E-5</v>
      </c>
      <c r="M369" s="154">
        <v>-2.199866942396808E-4</v>
      </c>
      <c r="N369" s="154">
        <v>-1.1626358603405516E-3</v>
      </c>
      <c r="O369" s="154">
        <v>-2.0995276654390226E-4</v>
      </c>
      <c r="P369" s="154">
        <v>-1.1817675692835578E-4</v>
      </c>
      <c r="Q369" s="154">
        <v>-1.9794155060003602E-6</v>
      </c>
      <c r="R369" s="154">
        <v>-1.5335188902111896E-6</v>
      </c>
      <c r="S369" s="154">
        <v>0</v>
      </c>
      <c r="T369" s="154">
        <v>0</v>
      </c>
    </row>
    <row r="370" spans="1:20" x14ac:dyDescent="0.2">
      <c r="A370" s="110" t="s">
        <v>1160</v>
      </c>
      <c r="B370" s="154">
        <v>-1.2484215923170123E-3</v>
      </c>
      <c r="C370" s="154">
        <v>-6.0781581510463401E-4</v>
      </c>
      <c r="D370" s="154">
        <v>-2.9333986354435749E-5</v>
      </c>
      <c r="E370" s="154">
        <v>-1.0671560806093339E-4</v>
      </c>
      <c r="F370" s="154">
        <v>-3.2963447266332718E-6</v>
      </c>
      <c r="G370" s="154">
        <v>-4.105423024216709E-7</v>
      </c>
      <c r="H370" s="154">
        <v>-8.0625309835252908E-5</v>
      </c>
      <c r="I370" s="154">
        <v>-1.4988151060568032E-5</v>
      </c>
      <c r="J370" s="154">
        <v>-8.9181284706394747E-6</v>
      </c>
      <c r="K370" s="154">
        <v>0</v>
      </c>
      <c r="L370" s="154">
        <v>-2.8152973815145527E-6</v>
      </c>
      <c r="M370" s="154">
        <v>-4.608802551440125E-5</v>
      </c>
      <c r="N370" s="154">
        <v>-3.2108066876970287E-4</v>
      </c>
      <c r="O370" s="154">
        <v>0</v>
      </c>
      <c r="P370" s="154">
        <v>-2.4265856136181892E-5</v>
      </c>
      <c r="Q370" s="154">
        <v>-4.0451248104600618E-7</v>
      </c>
      <c r="R370" s="154">
        <v>-3.2403745861685378E-7</v>
      </c>
      <c r="S370" s="154">
        <v>-1.1017966315941188E-6</v>
      </c>
      <c r="T370" s="154">
        <v>-2.3751202843664828E-7</v>
      </c>
    </row>
    <row r="371" spans="1:20" x14ac:dyDescent="0.2">
      <c r="A371" s="110" t="s">
        <v>1161</v>
      </c>
      <c r="B371" s="154">
        <v>0.56613602042343281</v>
      </c>
      <c r="C371" s="154">
        <v>0.3783728484488153</v>
      </c>
      <c r="D371" s="154">
        <v>1.7835508319579724E-2</v>
      </c>
      <c r="E371" s="154">
        <v>6.4761825333491632E-2</v>
      </c>
      <c r="F371" s="154">
        <v>2.0014773866595991E-3</v>
      </c>
      <c r="G371" s="154">
        <v>0</v>
      </c>
      <c r="H371" s="154">
        <v>4.8560049600911495E-2</v>
      </c>
      <c r="I371" s="154">
        <v>9.0443125059705837E-3</v>
      </c>
      <c r="J371" s="154">
        <v>0</v>
      </c>
      <c r="K371" s="154">
        <v>0</v>
      </c>
      <c r="L371" s="154">
        <v>1.7311358429887244E-3</v>
      </c>
      <c r="M371" s="154">
        <v>2.791930385341403E-2</v>
      </c>
      <c r="N371" s="154">
        <v>0</v>
      </c>
      <c r="O371" s="154">
        <v>0</v>
      </c>
      <c r="P371" s="154">
        <v>1.4643086561620274E-2</v>
      </c>
      <c r="Q371" s="154">
        <v>2.4430400439629473E-4</v>
      </c>
      <c r="R371" s="154">
        <v>1.979271786052103E-4</v>
      </c>
      <c r="S371" s="154">
        <v>6.7807101596291071E-4</v>
      </c>
      <c r="T371" s="154">
        <v>1.4617037101705136E-4</v>
      </c>
    </row>
    <row r="372" spans="1:20" x14ac:dyDescent="0.2">
      <c r="A372" s="110" t="s">
        <v>1162</v>
      </c>
      <c r="B372" s="154">
        <v>0.41430248813323034</v>
      </c>
      <c r="C372" s="154">
        <v>0.30977457178028134</v>
      </c>
      <c r="D372" s="154">
        <v>1.4934330833585941E-2</v>
      </c>
      <c r="E372" s="154">
        <v>4.5063099819550166E-2</v>
      </c>
      <c r="F372" s="154">
        <v>0</v>
      </c>
      <c r="G372" s="154">
        <v>0</v>
      </c>
      <c r="H372" s="154">
        <v>2.8714382601328532E-2</v>
      </c>
      <c r="I372" s="154">
        <v>0</v>
      </c>
      <c r="J372" s="154">
        <v>0</v>
      </c>
      <c r="K372" s="154">
        <v>0</v>
      </c>
      <c r="L372" s="154">
        <v>7.7637666660117493E-4</v>
      </c>
      <c r="M372" s="154">
        <v>0</v>
      </c>
      <c r="N372" s="154">
        <v>0</v>
      </c>
      <c r="O372" s="154">
        <v>0</v>
      </c>
      <c r="P372" s="154">
        <v>1.0591130403220312E-2</v>
      </c>
      <c r="Q372" s="154">
        <v>0</v>
      </c>
      <c r="R372" s="154">
        <v>1.0990450089816994E-4</v>
      </c>
      <c r="S372" s="154">
        <v>3.7316805151117087E-3</v>
      </c>
      <c r="T372" s="154">
        <v>6.0701101265296946E-4</v>
      </c>
    </row>
    <row r="373" spans="1:20" x14ac:dyDescent="0.2">
      <c r="A373" s="110" t="s">
        <v>1163</v>
      </c>
      <c r="B373" s="154">
        <v>0</v>
      </c>
      <c r="C373" s="154">
        <v>0</v>
      </c>
      <c r="D373" s="154">
        <v>0</v>
      </c>
      <c r="E373" s="154">
        <v>0</v>
      </c>
      <c r="F373" s="154">
        <v>0</v>
      </c>
      <c r="G373" s="154">
        <v>0</v>
      </c>
      <c r="H373" s="154">
        <v>0</v>
      </c>
      <c r="I373" s="154">
        <v>0</v>
      </c>
      <c r="J373" s="154">
        <v>0</v>
      </c>
      <c r="K373" s="154">
        <v>0</v>
      </c>
      <c r="L373" s="154">
        <v>0</v>
      </c>
      <c r="M373" s="154">
        <v>0</v>
      </c>
      <c r="N373" s="154">
        <v>0</v>
      </c>
      <c r="O373" s="154">
        <v>0</v>
      </c>
      <c r="P373" s="154">
        <v>0</v>
      </c>
      <c r="Q373" s="154">
        <v>0</v>
      </c>
      <c r="R373" s="154">
        <v>0</v>
      </c>
      <c r="S373" s="154">
        <v>0</v>
      </c>
      <c r="T373" s="154">
        <v>0</v>
      </c>
    </row>
    <row r="374" spans="1:20" x14ac:dyDescent="0.2">
      <c r="A374" s="110" t="s">
        <v>1164</v>
      </c>
      <c r="B374" s="154">
        <v>1.8005042976991122E-2</v>
      </c>
      <c r="C374" s="154">
        <v>8.1951271789705762E-3</v>
      </c>
      <c r="D374" s="154">
        <v>2.206079872756572E-3</v>
      </c>
      <c r="E374" s="154">
        <v>6.2578927771045454E-4</v>
      </c>
      <c r="F374" s="154">
        <v>2.0698953743276236E-4</v>
      </c>
      <c r="G374" s="154">
        <v>3.3621742618526862E-5</v>
      </c>
      <c r="H374" s="154">
        <v>1.8070474191823197E-4</v>
      </c>
      <c r="I374" s="154">
        <v>5.3743875883562297E-5</v>
      </c>
      <c r="J374" s="154">
        <v>1.1714311491632907E-4</v>
      </c>
      <c r="K374" s="154">
        <v>2.0588344163332673E-5</v>
      </c>
      <c r="L374" s="154">
        <v>1.2432980045722175E-6</v>
      </c>
      <c r="M374" s="154">
        <v>3.1881964560911539E-5</v>
      </c>
      <c r="N374" s="154">
        <v>1.7226916750326025E-4</v>
      </c>
      <c r="O374" s="154">
        <v>3.08825795372741E-5</v>
      </c>
      <c r="P374" s="154">
        <v>5.0042333284243688E-5</v>
      </c>
      <c r="Q374" s="154">
        <v>9.1090242306460038E-7</v>
      </c>
      <c r="R374" s="154">
        <v>9.2345896767241895E-7</v>
      </c>
      <c r="S374" s="154">
        <v>5.4239701142255268E-3</v>
      </c>
      <c r="T374" s="154">
        <v>6.5313147211424889E-4</v>
      </c>
    </row>
    <row r="375" spans="1:20" x14ac:dyDescent="0.2">
      <c r="A375" s="110" t="s">
        <v>1165</v>
      </c>
      <c r="B375" s="154">
        <v>1</v>
      </c>
      <c r="C375" s="154">
        <v>0.6971163628743019</v>
      </c>
      <c r="D375" s="154">
        <v>3.5014884010682423E-2</v>
      </c>
      <c r="E375" s="154">
        <v>0.11059417403961649</v>
      </c>
      <c r="F375" s="154">
        <v>2.2130452069730089E-3</v>
      </c>
      <c r="G375" s="154">
        <v>3.3949657695627435E-5</v>
      </c>
      <c r="H375" s="154">
        <v>7.7564683716633789E-2</v>
      </c>
      <c r="I375" s="154">
        <v>9.1185028301916642E-3</v>
      </c>
      <c r="J375" s="154">
        <v>1.2423722212142596E-4</v>
      </c>
      <c r="K375" s="154">
        <v>2.1308396503049784E-5</v>
      </c>
      <c r="L375" s="154">
        <v>2.5125837081431996E-3</v>
      </c>
      <c r="M375" s="154">
        <v>2.8013812594708649E-2</v>
      </c>
      <c r="N375" s="154">
        <v>4.2574928333161339E-4</v>
      </c>
      <c r="O375" s="154">
        <v>1.3463873431359644E-4</v>
      </c>
      <c r="P375" s="154">
        <v>2.5318394986701125E-2</v>
      </c>
      <c r="Q375" s="154">
        <v>2.4578859788851174E-4</v>
      </c>
      <c r="R375" s="154">
        <v>3.0918894776980107E-4</v>
      </c>
      <c r="S375" s="154">
        <v>9.8326198486685529E-3</v>
      </c>
      <c r="T375" s="154">
        <v>1.4060753437558329E-3</v>
      </c>
    </row>
    <row r="376" spans="1:20" x14ac:dyDescent="0.2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</row>
    <row r="377" spans="1:20" x14ac:dyDescent="0.2">
      <c r="A377" s="110" t="s">
        <v>1166</v>
      </c>
      <c r="B377" s="154">
        <v>0.31779439693055112</v>
      </c>
      <c r="C377" s="154">
        <v>0.1388144623963114</v>
      </c>
      <c r="D377" s="154">
        <v>9.868697168872986E-3</v>
      </c>
      <c r="E377" s="154">
        <v>3.3434192012423675E-2</v>
      </c>
      <c r="F377" s="154">
        <v>9.6897052451793547E-4</v>
      </c>
      <c r="G377" s="154">
        <v>9.5174413195883169E-5</v>
      </c>
      <c r="H377" s="154">
        <v>2.5541444590571352E-2</v>
      </c>
      <c r="I377" s="154">
        <v>4.9605071390271399E-3</v>
      </c>
      <c r="J377" s="154">
        <v>2.1009594889424637E-3</v>
      </c>
      <c r="K377" s="154">
        <v>9.1437207487135274E-5</v>
      </c>
      <c r="L377" s="154">
        <v>7.3362648812072269E-4</v>
      </c>
      <c r="M377" s="154">
        <v>1.2959800029606842E-2</v>
      </c>
      <c r="N377" s="154">
        <v>6.9690037454781528E-2</v>
      </c>
      <c r="O377" s="154">
        <v>1.1074443376872748E-2</v>
      </c>
      <c r="P377" s="154">
        <v>7.2342619459321795E-3</v>
      </c>
      <c r="Q377" s="154">
        <v>1.1318276339942587E-4</v>
      </c>
      <c r="R377" s="154">
        <v>1.1319993048778967E-4</v>
      </c>
      <c r="S377" s="154">
        <v>0</v>
      </c>
      <c r="T377" s="154">
        <v>0</v>
      </c>
    </row>
    <row r="378" spans="1:20" x14ac:dyDescent="0.2">
      <c r="A378" s="110" t="s">
        <v>1167</v>
      </c>
      <c r="B378" s="154">
        <v>5.4611453495161014E-2</v>
      </c>
      <c r="C378" s="154">
        <v>1.8008034108322007E-2</v>
      </c>
      <c r="D378" s="154">
        <v>2.3278387179751134E-3</v>
      </c>
      <c r="E378" s="154">
        <v>7.2858033064672348E-3</v>
      </c>
      <c r="F378" s="154">
        <v>2.0905458476727152E-4</v>
      </c>
      <c r="G378" s="154">
        <v>5.1156118523577803E-5</v>
      </c>
      <c r="H378" s="154">
        <v>5.5303155713829228E-3</v>
      </c>
      <c r="I378" s="154">
        <v>1.1022820671745006E-3</v>
      </c>
      <c r="J378" s="154">
        <v>4.4558347693507845E-4</v>
      </c>
      <c r="K378" s="154">
        <v>1.8763554228334477E-5</v>
      </c>
      <c r="L378" s="154">
        <v>1.2269183329732919E-4</v>
      </c>
      <c r="M378" s="154">
        <v>2.5094785653696325E-3</v>
      </c>
      <c r="N378" s="154">
        <v>1.3652314415113029E-2</v>
      </c>
      <c r="O378" s="154">
        <v>1.8569194137619054E-3</v>
      </c>
      <c r="P378" s="154">
        <v>1.4432635025894011E-3</v>
      </c>
      <c r="Q378" s="154">
        <v>2.0429162623303231E-5</v>
      </c>
      <c r="R378" s="154">
        <v>2.7525096630379335E-5</v>
      </c>
      <c r="S378" s="154">
        <v>0</v>
      </c>
      <c r="T378" s="154">
        <v>0</v>
      </c>
    </row>
    <row r="379" spans="1:20" x14ac:dyDescent="0.2">
      <c r="A379" s="110" t="s">
        <v>1168</v>
      </c>
      <c r="B379" s="154">
        <v>1.232601812338179E-2</v>
      </c>
      <c r="C379" s="154">
        <v>4.082601831757569E-3</v>
      </c>
      <c r="D379" s="154">
        <v>4.8771083577158831E-4</v>
      </c>
      <c r="E379" s="154">
        <v>1.5255648992984273E-3</v>
      </c>
      <c r="F379" s="154">
        <v>4.3034253524274899E-5</v>
      </c>
      <c r="G379" s="154">
        <v>1.5879723004144457E-5</v>
      </c>
      <c r="H379" s="154">
        <v>1.1512989610855343E-3</v>
      </c>
      <c r="I379" s="154">
        <v>2.2819121652288253E-4</v>
      </c>
      <c r="J379" s="154">
        <v>1.2186564850714943E-4</v>
      </c>
      <c r="K379" s="154">
        <v>0</v>
      </c>
      <c r="L379" s="154">
        <v>2.6117789829816524E-5</v>
      </c>
      <c r="M379" s="154">
        <v>5.2770133692031705E-4</v>
      </c>
      <c r="N379" s="154">
        <v>3.7799056781866285E-3</v>
      </c>
      <c r="O379" s="154">
        <v>0</v>
      </c>
      <c r="P379" s="154">
        <v>2.965800104034542E-4</v>
      </c>
      <c r="Q379" s="154">
        <v>4.2136564231310148E-6</v>
      </c>
      <c r="R379" s="154">
        <v>5.734930801577625E-6</v>
      </c>
      <c r="S379" s="154">
        <v>2.4244790635859578E-5</v>
      </c>
      <c r="T379" s="154">
        <v>5.3725607094321601E-6</v>
      </c>
    </row>
    <row r="380" spans="1:20" x14ac:dyDescent="0.2">
      <c r="A380" s="110" t="s">
        <v>1169</v>
      </c>
      <c r="B380" s="154">
        <v>0.11335538614605543</v>
      </c>
      <c r="C380" s="154">
        <v>6.5699085528936482E-2</v>
      </c>
      <c r="D380" s="154">
        <v>5.0737242161769183E-3</v>
      </c>
      <c r="E380" s="154">
        <v>1.6691190342204034E-2</v>
      </c>
      <c r="F380" s="154">
        <v>4.7490115855194654E-4</v>
      </c>
      <c r="G380" s="154">
        <v>0</v>
      </c>
      <c r="H380" s="154">
        <v>1.2553151899553062E-2</v>
      </c>
      <c r="I380" s="154">
        <v>2.4518546469890767E-3</v>
      </c>
      <c r="J380" s="154">
        <v>0</v>
      </c>
      <c r="K380" s="154">
        <v>0</v>
      </c>
      <c r="L380" s="154">
        <v>3.4692497158940678E-4</v>
      </c>
      <c r="M380" s="154">
        <v>6.2411494598826438E-3</v>
      </c>
      <c r="N380" s="154">
        <v>0</v>
      </c>
      <c r="O380" s="154">
        <v>0</v>
      </c>
      <c r="P380" s="154">
        <v>3.4233387733291374E-3</v>
      </c>
      <c r="Q380" s="154">
        <v>5.2138107002544792E-5</v>
      </c>
      <c r="R380" s="154">
        <v>5.8690700103362587E-5</v>
      </c>
      <c r="S380" s="154">
        <v>2.3799839551873667E-4</v>
      </c>
      <c r="T380" s="154">
        <v>5.1237946218093337E-5</v>
      </c>
    </row>
    <row r="381" spans="1:20" x14ac:dyDescent="0.2">
      <c r="A381" s="110" t="s">
        <v>1170</v>
      </c>
      <c r="B381" s="154">
        <v>5.0615464875291873E-2</v>
      </c>
      <c r="C381" s="154">
        <v>3.2974446471716656E-2</v>
      </c>
      <c r="D381" s="154">
        <v>2.7462162113410624E-3</v>
      </c>
      <c r="E381" s="154">
        <v>7.4490862783031207E-3</v>
      </c>
      <c r="F381" s="154">
        <v>0</v>
      </c>
      <c r="G381" s="154">
        <v>0</v>
      </c>
      <c r="H381" s="154">
        <v>4.7572902523270576E-3</v>
      </c>
      <c r="I381" s="154">
        <v>0</v>
      </c>
      <c r="J381" s="154">
        <v>0</v>
      </c>
      <c r="K381" s="154">
        <v>0</v>
      </c>
      <c r="L381" s="154">
        <v>9.7402024015942596E-5</v>
      </c>
      <c r="M381" s="154">
        <v>0</v>
      </c>
      <c r="N381" s="154">
        <v>0</v>
      </c>
      <c r="O381" s="154">
        <v>0</v>
      </c>
      <c r="P381" s="154">
        <v>1.5748127228051563E-3</v>
      </c>
      <c r="Q381" s="154">
        <v>0</v>
      </c>
      <c r="R381" s="154">
        <v>2.1128690162201686E-5</v>
      </c>
      <c r="S381" s="154">
        <v>8.5538981137291885E-4</v>
      </c>
      <c r="T381" s="154">
        <v>1.396924132477628E-4</v>
      </c>
    </row>
    <row r="382" spans="1:20" x14ac:dyDescent="0.2">
      <c r="A382" s="110" t="s">
        <v>1171</v>
      </c>
      <c r="B382" s="154">
        <v>0.4108559503090633</v>
      </c>
      <c r="C382" s="154">
        <v>0.15668432329549642</v>
      </c>
      <c r="D382" s="154">
        <v>1.002113098561707E-2</v>
      </c>
      <c r="E382" s="154">
        <v>3.3512234785980095E-2</v>
      </c>
      <c r="F382" s="154">
        <v>9.7847930713387821E-4</v>
      </c>
      <c r="G382" s="154">
        <v>5.5063014294520989E-5</v>
      </c>
      <c r="H382" s="154">
        <v>3.0918060897185805E-2</v>
      </c>
      <c r="I382" s="154">
        <v>5.8387855791583463E-3</v>
      </c>
      <c r="J382" s="154">
        <v>2.5771837802845998E-3</v>
      </c>
      <c r="K382" s="154">
        <v>1.1911302995682875E-4</v>
      </c>
      <c r="L382" s="154">
        <v>1.1618288888770847E-3</v>
      </c>
      <c r="M382" s="154">
        <v>2.0071859084473537E-2</v>
      </c>
      <c r="N382" s="154">
        <v>0.11512846133715654</v>
      </c>
      <c r="O382" s="154">
        <v>2.1131679618526213E-2</v>
      </c>
      <c r="P382" s="154">
        <v>8.235867093313344E-3</v>
      </c>
      <c r="Q382" s="154">
        <v>1.3399455340116841E-4</v>
      </c>
      <c r="R382" s="154">
        <v>1.5149704803254051E-4</v>
      </c>
      <c r="S382" s="154">
        <v>3.4984379441692745E-3</v>
      </c>
      <c r="T382" s="154">
        <v>6.3795006600611765E-4</v>
      </c>
    </row>
    <row r="383" spans="1:20" x14ac:dyDescent="0.2">
      <c r="A383" s="110" t="s">
        <v>1172</v>
      </c>
      <c r="B383" s="154">
        <v>4.0441330120495528E-2</v>
      </c>
      <c r="C383" s="154">
        <v>1.922773446824292E-2</v>
      </c>
      <c r="D383" s="154">
        <v>5.6069203153439121E-3</v>
      </c>
      <c r="E383" s="154">
        <v>1.4751481783961157E-3</v>
      </c>
      <c r="F383" s="154">
        <v>3.5886717220193302E-4</v>
      </c>
      <c r="G383" s="154">
        <v>9.0415678442001425E-5</v>
      </c>
      <c r="H383" s="154">
        <v>3.6590240783504523E-4</v>
      </c>
      <c r="I383" s="154">
        <v>1.099437340366993E-4</v>
      </c>
      <c r="J383" s="154">
        <v>2.1273592719356932E-4</v>
      </c>
      <c r="K383" s="154">
        <v>3.5767959276916322E-5</v>
      </c>
      <c r="L383" s="154">
        <v>1.9806088267767027E-6</v>
      </c>
      <c r="M383" s="154">
        <v>5.3867870192274708E-5</v>
      </c>
      <c r="N383" s="154">
        <v>2.8295270478435457E-4</v>
      </c>
      <c r="O383" s="154">
        <v>4.2789474145607244E-5</v>
      </c>
      <c r="P383" s="154">
        <v>9.1419332048562406E-5</v>
      </c>
      <c r="Q383" s="154">
        <v>1.4641806871713838E-6</v>
      </c>
      <c r="R383" s="154">
        <v>2.4358028778983333E-6</v>
      </c>
      <c r="S383" s="154">
        <v>1.0692984284172516E-2</v>
      </c>
      <c r="T383" s="154">
        <v>1.7880000217912629E-3</v>
      </c>
    </row>
    <row r="384" spans="1:20" x14ac:dyDescent="0.2">
      <c r="A384" s="110" t="s">
        <v>1173</v>
      </c>
      <c r="B384" s="154">
        <v>1</v>
      </c>
      <c r="C384" s="154">
        <v>0.4354906881007834</v>
      </c>
      <c r="D384" s="154">
        <v>3.6132238451098635E-2</v>
      </c>
      <c r="E384" s="154">
        <v>0.10137321980307269</v>
      </c>
      <c r="F384" s="154">
        <v>3.0333070006972394E-3</v>
      </c>
      <c r="G384" s="154">
        <v>3.0768894746012763E-4</v>
      </c>
      <c r="H384" s="154">
        <v>8.0817464579940795E-2</v>
      </c>
      <c r="I384" s="154">
        <v>1.4691564382908646E-2</v>
      </c>
      <c r="J384" s="154">
        <v>5.4583283218628594E-3</v>
      </c>
      <c r="K384" s="154">
        <v>2.6508175094921472E-4</v>
      </c>
      <c r="L384" s="154">
        <v>2.4905726045570797E-3</v>
      </c>
      <c r="M384" s="154">
        <v>4.2363856346445246E-2</v>
      </c>
      <c r="N384" s="154">
        <v>0.20253367159002211</v>
      </c>
      <c r="O384" s="154">
        <v>3.410583188330648E-2</v>
      </c>
      <c r="P384" s="154">
        <v>2.2299543380421231E-2</v>
      </c>
      <c r="Q384" s="154">
        <v>3.2542242353674475E-4</v>
      </c>
      <c r="R384" s="154">
        <v>3.8021219909574981E-4</v>
      </c>
      <c r="S384" s="154">
        <v>1.5309055225869301E-2</v>
      </c>
      <c r="T384" s="154">
        <v>2.6222530079726678E-3</v>
      </c>
    </row>
    <row r="385" spans="1:22" x14ac:dyDescent="0.2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</row>
    <row r="386" spans="1:22" s="110" customFormat="1" x14ac:dyDescent="0.2">
      <c r="A386" s="110" t="s">
        <v>1174</v>
      </c>
      <c r="B386" s="156">
        <v>0.44886785248772021</v>
      </c>
      <c r="C386" s="156">
        <v>0.20017734552176009</v>
      </c>
      <c r="D386" s="156">
        <v>1.3261696923077541E-2</v>
      </c>
      <c r="E386" s="156">
        <v>4.5786793872195558E-2</v>
      </c>
      <c r="F386" s="156">
        <v>1.3529093487464794E-3</v>
      </c>
      <c r="G386" s="156">
        <v>1.3171977506294295E-4</v>
      </c>
      <c r="H386" s="156">
        <v>3.5101656761019576E-2</v>
      </c>
      <c r="I386" s="156">
        <v>6.711397561944883E-3</v>
      </c>
      <c r="J386" s="156">
        <v>2.8896249791882703E-3</v>
      </c>
      <c r="K386" s="156">
        <v>1.2690914113324569E-4</v>
      </c>
      <c r="L386" s="156">
        <v>1.0455820554521559E-3</v>
      </c>
      <c r="M386" s="156">
        <v>1.8151000114228044E-2</v>
      </c>
      <c r="N386" s="156">
        <v>9.7732441373542658E-2</v>
      </c>
      <c r="O386" s="156">
        <v>1.5960520915017321E-2</v>
      </c>
      <c r="P386" s="156">
        <v>1.0124418398902055E-2</v>
      </c>
      <c r="Q386" s="156">
        <v>1.6050660886572751E-4</v>
      </c>
      <c r="R386" s="156">
        <v>1.5332913758369342E-4</v>
      </c>
      <c r="S386" s="156">
        <v>0</v>
      </c>
      <c r="T386" s="156">
        <v>0</v>
      </c>
      <c r="V386" s="156"/>
    </row>
    <row r="387" spans="1:22" s="110" customFormat="1" x14ac:dyDescent="0.2">
      <c r="A387" s="110" t="s">
        <v>1175</v>
      </c>
      <c r="B387" s="156">
        <v>-3.5160405944215371E-2</v>
      </c>
      <c r="C387" s="156">
        <v>-2.7247511609032275E-2</v>
      </c>
      <c r="D387" s="156">
        <v>2.6480695192616276E-4</v>
      </c>
      <c r="E387" s="156">
        <v>-4.2316970478258249E-4</v>
      </c>
      <c r="F387" s="156">
        <v>-3.6324716026220174E-5</v>
      </c>
      <c r="G387" s="156">
        <v>3.2295983830665537E-5</v>
      </c>
      <c r="H387" s="156">
        <v>-3.3218260355970963E-4</v>
      </c>
      <c r="I387" s="156">
        <v>1.9241856632151713E-5</v>
      </c>
      <c r="J387" s="156">
        <v>-5.0507946126873335E-5</v>
      </c>
      <c r="K387" s="156">
        <v>-3.7199785661774982E-6</v>
      </c>
      <c r="L387" s="156">
        <v>-9.1308458408241773E-5</v>
      </c>
      <c r="M387" s="156">
        <v>-9.2501776931360618E-4</v>
      </c>
      <c r="N387" s="156">
        <v>-4.4697915707851751E-3</v>
      </c>
      <c r="O387" s="156">
        <v>-1.4991957126021069E-3</v>
      </c>
      <c r="P387" s="156">
        <v>-3.9210287507057722E-4</v>
      </c>
      <c r="Q387" s="156">
        <v>-1.0821251421580439E-5</v>
      </c>
      <c r="R387" s="156">
        <v>4.9034590907712931E-6</v>
      </c>
      <c r="S387" s="156">
        <v>0</v>
      </c>
      <c r="T387" s="156">
        <v>0</v>
      </c>
      <c r="V387" s="156"/>
    </row>
    <row r="388" spans="1:22" s="110" customFormat="1" x14ac:dyDescent="0.2">
      <c r="A388" s="110" t="s">
        <v>1176</v>
      </c>
      <c r="B388" s="156">
        <v>-7.3803574313602259E-3</v>
      </c>
      <c r="C388" s="156">
        <v>-5.7359365803643717E-3</v>
      </c>
      <c r="D388" s="156">
        <v>4.9060931949424507E-5</v>
      </c>
      <c r="E388" s="156">
        <v>-1.0081457339722249E-4</v>
      </c>
      <c r="F388" s="156">
        <v>-7.7550659503080396E-6</v>
      </c>
      <c r="G388" s="156">
        <v>1.093810176151507E-5</v>
      </c>
      <c r="H388" s="156">
        <v>-7.7962515269687605E-5</v>
      </c>
      <c r="I388" s="156">
        <v>1.5292484229247188E-6</v>
      </c>
      <c r="J388" s="156">
        <v>-1.4778960868762665E-5</v>
      </c>
      <c r="K388" s="156">
        <v>0</v>
      </c>
      <c r="L388" s="156">
        <v>-1.8645091451461602E-5</v>
      </c>
      <c r="M388" s="156">
        <v>-1.9158718046651541E-4</v>
      </c>
      <c r="N388" s="156">
        <v>-1.2235238008961769E-3</v>
      </c>
      <c r="O388" s="156">
        <v>0</v>
      </c>
      <c r="P388" s="156">
        <v>-8.0254586186118655E-5</v>
      </c>
      <c r="Q388" s="156">
        <v>-2.1673988785332963E-6</v>
      </c>
      <c r="R388" s="156">
        <v>9.4387431548796136E-7</v>
      </c>
      <c r="S388" s="156">
        <v>8.5765398214902503E-6</v>
      </c>
      <c r="T388" s="156">
        <v>2.0196260980899169E-6</v>
      </c>
      <c r="V388" s="156"/>
    </row>
    <row r="389" spans="1:22" s="110" customFormat="1" x14ac:dyDescent="0.2">
      <c r="A389" s="110" t="s">
        <v>1177</v>
      </c>
      <c r="B389" s="156">
        <v>0.11813782649428381</v>
      </c>
      <c r="C389" s="156">
        <v>6.7227762982254691E-2</v>
      </c>
      <c r="D389" s="156">
        <v>5.3862599439161519E-3</v>
      </c>
      <c r="E389" s="156">
        <v>1.7825304668310154E-2</v>
      </c>
      <c r="F389" s="156">
        <v>5.0701892907208449E-4</v>
      </c>
      <c r="G389" s="156">
        <v>0</v>
      </c>
      <c r="H389" s="156">
        <v>1.3479892530176991E-2</v>
      </c>
      <c r="I389" s="156">
        <v>2.6174507980716672E-3</v>
      </c>
      <c r="J389" s="156">
        <v>0</v>
      </c>
      <c r="K389" s="156">
        <v>0</v>
      </c>
      <c r="L389" s="156">
        <v>3.6637041447076606E-4</v>
      </c>
      <c r="M389" s="156">
        <v>6.6251088064649558E-3</v>
      </c>
      <c r="N389" s="156">
        <v>0</v>
      </c>
      <c r="O389" s="156">
        <v>0</v>
      </c>
      <c r="P389" s="156">
        <v>3.6680761939808753E-3</v>
      </c>
      <c r="Q389" s="156">
        <v>5.5545246231617084E-5</v>
      </c>
      <c r="R389" s="156">
        <v>6.3685700253382716E-5</v>
      </c>
      <c r="S389" s="156">
        <v>2.5935107487226768E-4</v>
      </c>
      <c r="T389" s="156">
        <v>5.5999206208189972E-5</v>
      </c>
      <c r="V389" s="156"/>
    </row>
    <row r="390" spans="1:22" s="110" customFormat="1" x14ac:dyDescent="0.2">
      <c r="A390" s="110" t="s">
        <v>1178</v>
      </c>
      <c r="B390" s="156">
        <v>5.0266815292252173E-2</v>
      </c>
      <c r="C390" s="156">
        <v>3.1938619799934787E-2</v>
      </c>
      <c r="D390" s="156">
        <v>2.8370978893731591E-3</v>
      </c>
      <c r="E390" s="156">
        <v>7.7189849940819157E-3</v>
      </c>
      <c r="F390" s="156">
        <v>0</v>
      </c>
      <c r="G390" s="156">
        <v>0</v>
      </c>
      <c r="H390" s="156">
        <v>4.9575752624650225E-3</v>
      </c>
      <c r="I390" s="156">
        <v>0</v>
      </c>
      <c r="J390" s="156">
        <v>0</v>
      </c>
      <c r="K390" s="156">
        <v>0</v>
      </c>
      <c r="L390" s="156">
        <v>9.8613879211143369E-5</v>
      </c>
      <c r="M390" s="156">
        <v>0</v>
      </c>
      <c r="N390" s="156">
        <v>0</v>
      </c>
      <c r="O390" s="156">
        <v>0</v>
      </c>
      <c r="P390" s="156">
        <v>1.630786023633213E-3</v>
      </c>
      <c r="Q390" s="156">
        <v>0</v>
      </c>
      <c r="R390" s="156">
        <v>2.2359785879513159E-5</v>
      </c>
      <c r="S390" s="156">
        <v>9.131617999835963E-4</v>
      </c>
      <c r="T390" s="156">
        <v>1.4961585768981676E-4</v>
      </c>
      <c r="V390" s="156"/>
    </row>
    <row r="391" spans="1:22" s="110" customFormat="1" x14ac:dyDescent="0.2">
      <c r="A391" s="110" t="s">
        <v>1179</v>
      </c>
      <c r="B391" s="156">
        <v>0.380250084102425</v>
      </c>
      <c r="C391" s="156">
        <v>0.14469867845515982</v>
      </c>
      <c r="D391" s="156">
        <v>9.2249868185990333E-3</v>
      </c>
      <c r="E391" s="156">
        <v>3.0998479301190464E-2</v>
      </c>
      <c r="F391" s="156">
        <v>8.9135347786198544E-4</v>
      </c>
      <c r="G391" s="156">
        <v>4.2392126320072664E-5</v>
      </c>
      <c r="H391" s="156">
        <v>2.8799097557454977E-2</v>
      </c>
      <c r="I391" s="156">
        <v>5.4141058440276115E-3</v>
      </c>
      <c r="J391" s="156">
        <v>2.387068808071885E-3</v>
      </c>
      <c r="K391" s="156">
        <v>1.1061125979623859E-4</v>
      </c>
      <c r="L391" s="156">
        <v>1.0764793616902266E-3</v>
      </c>
      <c r="M391" s="156">
        <v>1.8490921051042643E-2</v>
      </c>
      <c r="N391" s="156">
        <v>0.10679770248108331</v>
      </c>
      <c r="O391" s="156">
        <v>1.9485360287200899E-2</v>
      </c>
      <c r="P391" s="156">
        <v>7.6694523559296054E-3</v>
      </c>
      <c r="Q391" s="156">
        <v>1.2476441192577894E-4</v>
      </c>
      <c r="R391" s="156">
        <v>1.4147826858106481E-4</v>
      </c>
      <c r="S391" s="156">
        <v>3.3034769751691426E-3</v>
      </c>
      <c r="T391" s="156">
        <v>5.936752613203331E-4</v>
      </c>
      <c r="V391" s="156"/>
    </row>
    <row r="392" spans="1:22" s="110" customFormat="1" x14ac:dyDescent="0.2">
      <c r="A392" s="110" t="s">
        <v>1180</v>
      </c>
      <c r="B392" s="156">
        <v>4.5018184998894407E-2</v>
      </c>
      <c r="C392" s="156">
        <v>2.1277090145502619E-2</v>
      </c>
      <c r="D392" s="156">
        <v>6.2113006598049575E-3</v>
      </c>
      <c r="E392" s="156">
        <v>1.6498974034220529E-3</v>
      </c>
      <c r="F392" s="156">
        <v>4.0207729076855152E-4</v>
      </c>
      <c r="G392" s="156">
        <v>1.0162070506722606E-4</v>
      </c>
      <c r="H392" s="156">
        <v>4.1089308460594222E-4</v>
      </c>
      <c r="I392" s="156">
        <v>1.2244147551068965E-4</v>
      </c>
      <c r="J392" s="156">
        <v>2.3790137352436698E-4</v>
      </c>
      <c r="K392" s="156">
        <v>4.0108335041273963E-5</v>
      </c>
      <c r="L392" s="156">
        <v>2.2173451618985937E-6</v>
      </c>
      <c r="M392" s="156">
        <v>6.021265501380206E-5</v>
      </c>
      <c r="N392" s="156">
        <v>3.1766787677013977E-4</v>
      </c>
      <c r="O392" s="156">
        <v>4.8024396707246737E-5</v>
      </c>
      <c r="P392" s="156">
        <v>1.0293625016430155E-4</v>
      </c>
      <c r="Q392" s="156">
        <v>1.6466648136140694E-6</v>
      </c>
      <c r="R392" s="156">
        <v>2.7500497277249924E-6</v>
      </c>
      <c r="S392" s="156">
        <v>1.2010280771598847E-2</v>
      </c>
      <c r="T392" s="156">
        <v>2.019118515689154E-3</v>
      </c>
      <c r="V392" s="156"/>
    </row>
    <row r="393" spans="1:22" s="110" customFormat="1" x14ac:dyDescent="0.2">
      <c r="A393" s="110" t="s">
        <v>1181</v>
      </c>
      <c r="B393" s="156">
        <v>1</v>
      </c>
      <c r="C393" s="156">
        <v>0.43233604871521525</v>
      </c>
      <c r="D393" s="156">
        <v>3.723521011864641E-2</v>
      </c>
      <c r="E393" s="156">
        <v>0.10345547596102032</v>
      </c>
      <c r="F393" s="156">
        <v>3.1092792644725723E-3</v>
      </c>
      <c r="G393" s="156">
        <v>3.1896669204242202E-4</v>
      </c>
      <c r="H393" s="156">
        <v>8.2338970076893114E-2</v>
      </c>
      <c r="I393" s="156">
        <v>1.4886166784609928E-2</v>
      </c>
      <c r="J393" s="156">
        <v>5.4493082537888857E-3</v>
      </c>
      <c r="K393" s="156">
        <v>2.7390875740458068E-4</v>
      </c>
      <c r="L393" s="156">
        <v>2.4793095061264874E-3</v>
      </c>
      <c r="M393" s="156">
        <v>4.2210637676969323E-2</v>
      </c>
      <c r="N393" s="156">
        <v>0.19915449635971477</v>
      </c>
      <c r="O393" s="156">
        <v>3.3994709886323367E-2</v>
      </c>
      <c r="P393" s="156">
        <v>2.2723311761353355E-2</v>
      </c>
      <c r="Q393" s="156">
        <v>3.2947428153662389E-4</v>
      </c>
      <c r="R393" s="156">
        <v>3.8945027543163844E-4</v>
      </c>
      <c r="S393" s="156">
        <v>1.649484716144534E-2</v>
      </c>
      <c r="T393" s="156">
        <v>2.8204284670055825E-3</v>
      </c>
      <c r="V393" s="156"/>
    </row>
    <row r="394" spans="1:22" s="110" customFormat="1" x14ac:dyDescent="0.2"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</row>
    <row r="395" spans="1:22" x14ac:dyDescent="0.2">
      <c r="A395" s="110" t="s">
        <v>1182</v>
      </c>
      <c r="B395" s="156">
        <v>0.50803527974270279</v>
      </c>
      <c r="C395" s="156">
        <v>7.0399038246988441E-2</v>
      </c>
      <c r="D395" s="156">
        <v>6.904725848622807E-3</v>
      </c>
      <c r="E395" s="156">
        <v>1.5191809202948249E-2</v>
      </c>
      <c r="F395" s="156">
        <v>2.1207821655430538E-2</v>
      </c>
      <c r="G395" s="156">
        <v>7.5504005687334185E-3</v>
      </c>
      <c r="H395" s="156">
        <v>-6.6404954882998399E-2</v>
      </c>
      <c r="I395" s="156">
        <v>-3.3330607370096917E-2</v>
      </c>
      <c r="J395" s="156">
        <v>0</v>
      </c>
      <c r="K395" s="156">
        <v>0</v>
      </c>
      <c r="L395" s="156">
        <v>0</v>
      </c>
      <c r="M395" s="156">
        <v>8.0822991799476704E-2</v>
      </c>
      <c r="N395" s="156">
        <v>0.2440485488236768</v>
      </c>
      <c r="O395" s="156">
        <v>0.15603825302993726</v>
      </c>
      <c r="P395" s="156">
        <v>5.6072528199838326E-3</v>
      </c>
      <c r="Q395" s="156">
        <v>0</v>
      </c>
      <c r="R395" s="156">
        <v>0</v>
      </c>
      <c r="S395" s="156">
        <v>0</v>
      </c>
      <c r="T395" s="156">
        <v>0</v>
      </c>
    </row>
    <row r="396" spans="1:22" x14ac:dyDescent="0.2">
      <c r="A396" s="110" t="s">
        <v>1183</v>
      </c>
      <c r="B396" s="156">
        <v>-3.7924879463755647E-2</v>
      </c>
      <c r="C396" s="156">
        <v>-9.5824959957369824E-3</v>
      </c>
      <c r="D396" s="156">
        <v>1.3787220568114791E-4</v>
      </c>
      <c r="E396" s="156">
        <v>-1.4040540670895991E-4</v>
      </c>
      <c r="F396" s="156">
        <v>-5.6941590349864275E-4</v>
      </c>
      <c r="G396" s="156">
        <v>1.8512604851195543E-3</v>
      </c>
      <c r="H396" s="156">
        <v>6.2841964846501277E-4</v>
      </c>
      <c r="I396" s="156">
        <v>-9.556024100174013E-5</v>
      </c>
      <c r="J396" s="156">
        <v>0</v>
      </c>
      <c r="K396" s="156">
        <v>0</v>
      </c>
      <c r="L396" s="156">
        <v>0</v>
      </c>
      <c r="M396" s="156">
        <v>-4.1189302580081797E-3</v>
      </c>
      <c r="N396" s="156">
        <v>-1.1161556296594571E-2</v>
      </c>
      <c r="O396" s="156">
        <v>-1.465690757776566E-2</v>
      </c>
      <c r="P396" s="156">
        <v>-2.1716012370663111E-4</v>
      </c>
      <c r="Q396" s="156">
        <v>0</v>
      </c>
      <c r="R396" s="156">
        <v>0</v>
      </c>
      <c r="S396" s="156">
        <v>0</v>
      </c>
      <c r="T396" s="156">
        <v>0</v>
      </c>
    </row>
    <row r="397" spans="1:22" x14ac:dyDescent="0.2">
      <c r="A397" s="110" t="s">
        <v>1184</v>
      </c>
      <c r="B397" s="156">
        <v>-5.3689362261375483E-3</v>
      </c>
      <c r="C397" s="156">
        <v>-2.0172333570058071E-3</v>
      </c>
      <c r="D397" s="156">
        <v>2.5543660585338145E-5</v>
      </c>
      <c r="E397" s="156">
        <v>-3.3449727189945857E-5</v>
      </c>
      <c r="F397" s="156">
        <v>-1.2156620526912655E-4</v>
      </c>
      <c r="G397" s="156">
        <v>6.2699051620413674E-4</v>
      </c>
      <c r="H397" s="156">
        <v>1.4748868819200155E-4</v>
      </c>
      <c r="I397" s="156">
        <v>-7.5946594260574537E-6</v>
      </c>
      <c r="J397" s="156">
        <v>0</v>
      </c>
      <c r="K397" s="156">
        <v>0</v>
      </c>
      <c r="L397" s="156">
        <v>0</v>
      </c>
      <c r="M397" s="156">
        <v>-8.5310170339275506E-4</v>
      </c>
      <c r="N397" s="156">
        <v>-3.0552721682114408E-3</v>
      </c>
      <c r="O397" s="156">
        <v>0</v>
      </c>
      <c r="P397" s="156">
        <v>-4.4447763513759029E-5</v>
      </c>
      <c r="Q397" s="156">
        <v>0</v>
      </c>
      <c r="R397" s="156">
        <v>0</v>
      </c>
      <c r="S397" s="156">
        <v>-4.2909140121241601E-5</v>
      </c>
      <c r="T397" s="156">
        <v>6.6156330111083019E-6</v>
      </c>
    </row>
    <row r="398" spans="1:22" x14ac:dyDescent="0.2">
      <c r="A398" s="110" t="s">
        <v>1185</v>
      </c>
      <c r="B398" s="156">
        <v>3.2227137306681489E-2</v>
      </c>
      <c r="C398" s="156">
        <v>2.3642884488808202E-2</v>
      </c>
      <c r="D398" s="156">
        <v>2.8043657216627852E-3</v>
      </c>
      <c r="E398" s="156">
        <v>5.9143391489971846E-3</v>
      </c>
      <c r="F398" s="156">
        <v>7.9478843380386046E-3</v>
      </c>
      <c r="G398" s="156">
        <v>0</v>
      </c>
      <c r="H398" s="156">
        <v>-2.5501122678862124E-2</v>
      </c>
      <c r="I398" s="156">
        <v>-1.299896542498849E-2</v>
      </c>
      <c r="J398" s="156">
        <v>0</v>
      </c>
      <c r="K398" s="156">
        <v>0</v>
      </c>
      <c r="L398" s="156">
        <v>0</v>
      </c>
      <c r="M398" s="156">
        <v>2.9500364242509448E-2</v>
      </c>
      <c r="N398" s="156">
        <v>0</v>
      </c>
      <c r="O398" s="156">
        <v>0</v>
      </c>
      <c r="P398" s="156">
        <v>2.0315073688425703E-3</v>
      </c>
      <c r="Q398" s="156">
        <v>0</v>
      </c>
      <c r="R398" s="156">
        <v>0</v>
      </c>
      <c r="S398" s="156">
        <v>-1.2975549398609419E-3</v>
      </c>
      <c r="T398" s="156">
        <v>1.8343504153424178E-4</v>
      </c>
    </row>
    <row r="399" spans="1:22" x14ac:dyDescent="0.2">
      <c r="A399" s="110" t="s">
        <v>1186</v>
      </c>
      <c r="B399" s="156">
        <v>2.7165016735595342E-3</v>
      </c>
      <c r="C399" s="156">
        <v>1.1232280610930651E-2</v>
      </c>
      <c r="D399" s="156">
        <v>1.4771400104717596E-3</v>
      </c>
      <c r="E399" s="156">
        <v>2.5611172426231732E-3</v>
      </c>
      <c r="F399" s="156">
        <v>0</v>
      </c>
      <c r="G399" s="156">
        <v>0</v>
      </c>
      <c r="H399" s="156">
        <v>-9.3786901249243611E-3</v>
      </c>
      <c r="I399" s="156">
        <v>0</v>
      </c>
      <c r="J399" s="156">
        <v>0</v>
      </c>
      <c r="K399" s="156">
        <v>0</v>
      </c>
      <c r="L399" s="156">
        <v>0</v>
      </c>
      <c r="M399" s="156">
        <v>0</v>
      </c>
      <c r="N399" s="156">
        <v>0</v>
      </c>
      <c r="O399" s="156">
        <v>0</v>
      </c>
      <c r="P399" s="156">
        <v>9.0318566158814628E-4</v>
      </c>
      <c r="Q399" s="156">
        <v>0</v>
      </c>
      <c r="R399" s="156">
        <v>0</v>
      </c>
      <c r="S399" s="156">
        <v>-4.5686242289320984E-3</v>
      </c>
      <c r="T399" s="156">
        <v>4.900925018022648E-4</v>
      </c>
    </row>
    <row r="400" spans="1:22" x14ac:dyDescent="0.2">
      <c r="A400" s="110" t="s">
        <v>1187</v>
      </c>
      <c r="B400" s="156">
        <v>0.53019480063368429</v>
      </c>
      <c r="C400" s="156">
        <v>5.0888115097650496E-2</v>
      </c>
      <c r="D400" s="156">
        <v>4.803005626583417E-3</v>
      </c>
      <c r="E400" s="156">
        <v>1.0285126852072477E-2</v>
      </c>
      <c r="F400" s="156">
        <v>1.3972603270100605E-2</v>
      </c>
      <c r="G400" s="156">
        <v>2.4299884700224009E-3</v>
      </c>
      <c r="H400" s="156">
        <v>-5.4481837908505568E-2</v>
      </c>
      <c r="I400" s="156">
        <v>-2.6887907396613481E-2</v>
      </c>
      <c r="J400" s="156">
        <v>0</v>
      </c>
      <c r="K400" s="156">
        <v>0</v>
      </c>
      <c r="L400" s="156">
        <v>0</v>
      </c>
      <c r="M400" s="156">
        <v>8.2336595838688909E-2</v>
      </c>
      <c r="N400" s="156">
        <v>0.26668549298377558</v>
      </c>
      <c r="O400" s="156">
        <v>0.19049889380571294</v>
      </c>
      <c r="P400" s="156">
        <v>4.2476077791472507E-3</v>
      </c>
      <c r="Q400" s="156">
        <v>0</v>
      </c>
      <c r="R400" s="156">
        <v>0</v>
      </c>
      <c r="S400" s="156">
        <v>-1.6527569318764954E-2</v>
      </c>
      <c r="T400" s="156">
        <v>1.9446855338142313E-3</v>
      </c>
    </row>
    <row r="401" spans="1:20" x14ac:dyDescent="0.2">
      <c r="A401" s="110" t="s">
        <v>1188</v>
      </c>
      <c r="B401" s="156">
        <v>-2.9879903666734917E-2</v>
      </c>
      <c r="C401" s="156">
        <v>7.4827982109245891E-3</v>
      </c>
      <c r="D401" s="156">
        <v>3.2339246227752467E-3</v>
      </c>
      <c r="E401" s="156">
        <v>5.4742698576343133E-4</v>
      </c>
      <c r="F401" s="156">
        <v>6.3028491023577292E-3</v>
      </c>
      <c r="G401" s="156">
        <v>5.825070905018076E-3</v>
      </c>
      <c r="H401" s="156">
        <v>-7.773233306552649E-4</v>
      </c>
      <c r="I401" s="156">
        <v>-6.0807733536791025E-4</v>
      </c>
      <c r="J401" s="156">
        <v>0</v>
      </c>
      <c r="K401" s="156">
        <v>0</v>
      </c>
      <c r="L401" s="156">
        <v>0</v>
      </c>
      <c r="M401" s="156">
        <v>2.68115635049249E-4</v>
      </c>
      <c r="N401" s="156">
        <v>7.9325128119267995E-4</v>
      </c>
      <c r="O401" s="156">
        <v>4.6951117729275701E-4</v>
      </c>
      <c r="P401" s="156">
        <v>5.7009652927316247E-5</v>
      </c>
      <c r="Q401" s="156">
        <v>0</v>
      </c>
      <c r="R401" s="156">
        <v>0</v>
      </c>
      <c r="S401" s="156">
        <v>-6.0088430911574994E-2</v>
      </c>
      <c r="T401" s="156">
        <v>6.6139703375621833E-3</v>
      </c>
    </row>
    <row r="402" spans="1:20" x14ac:dyDescent="0.2">
      <c r="A402" s="110" t="s">
        <v>1189</v>
      </c>
      <c r="B402" s="156">
        <v>1</v>
      </c>
      <c r="C402" s="156">
        <v>0.15204538730255954</v>
      </c>
      <c r="D402" s="156">
        <v>1.9386577696382492E-2</v>
      </c>
      <c r="E402" s="156">
        <v>3.4325964298505603E-2</v>
      </c>
      <c r="F402" s="156">
        <v>4.8740176257159699E-2</v>
      </c>
      <c r="G402" s="156">
        <v>1.8283710945097571E-2</v>
      </c>
      <c r="H402" s="156">
        <v>-0.15576802058928871</v>
      </c>
      <c r="I402" s="156">
        <v>-7.3928712427494603E-2</v>
      </c>
      <c r="J402" s="156">
        <v>0</v>
      </c>
      <c r="K402" s="156">
        <v>0</v>
      </c>
      <c r="L402" s="156">
        <v>0</v>
      </c>
      <c r="M402" s="156">
        <v>0.18795603555432339</v>
      </c>
      <c r="N402" s="156">
        <v>0.4973104646238391</v>
      </c>
      <c r="O402" s="156">
        <v>0.33234975043517739</v>
      </c>
      <c r="P402" s="156">
        <v>1.2584955395268726E-2</v>
      </c>
      <c r="Q402" s="156">
        <v>0</v>
      </c>
      <c r="R402" s="156">
        <v>0</v>
      </c>
      <c r="S402" s="156">
        <v>-8.2525088539254207E-2</v>
      </c>
      <c r="T402" s="156">
        <v>9.238799047724025E-3</v>
      </c>
    </row>
    <row r="403" spans="1:20" x14ac:dyDescent="0.2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</row>
    <row r="404" spans="1:20" x14ac:dyDescent="0.2">
      <c r="A404" s="110" t="s">
        <v>1190</v>
      </c>
      <c r="B404" s="154">
        <v>0.28379745210061275</v>
      </c>
      <c r="C404" s="154">
        <v>4.6175338449520764E-2</v>
      </c>
      <c r="D404" s="154">
        <v>4.7326588611854466E-3</v>
      </c>
      <c r="E404" s="154">
        <v>9.9910250032205199E-3</v>
      </c>
      <c r="F404" s="154">
        <v>1.3822206900363433E-2</v>
      </c>
      <c r="G404" s="154">
        <v>5.5129202042139298E-3</v>
      </c>
      <c r="H404" s="154">
        <v>-4.1672452011443213E-2</v>
      </c>
      <c r="I404" s="154">
        <v>-2.049257847368445E-2</v>
      </c>
      <c r="J404" s="154">
        <v>0</v>
      </c>
      <c r="K404" s="154">
        <v>0</v>
      </c>
      <c r="L404" s="154">
        <v>0</v>
      </c>
      <c r="M404" s="154">
        <v>4.7087957179754891E-2</v>
      </c>
      <c r="N404" s="154">
        <v>0.13055752625120076</v>
      </c>
      <c r="O404" s="154">
        <v>8.4487389969146023E-2</v>
      </c>
      <c r="P404" s="154">
        <v>3.5954597671346584E-3</v>
      </c>
      <c r="Q404" s="154">
        <v>0</v>
      </c>
      <c r="R404" s="154">
        <v>0</v>
      </c>
      <c r="S404" s="154">
        <v>0</v>
      </c>
      <c r="T404" s="154">
        <v>0</v>
      </c>
    </row>
    <row r="405" spans="1:20" x14ac:dyDescent="0.2">
      <c r="A405" s="110" t="s">
        <v>1191</v>
      </c>
      <c r="B405" s="154">
        <v>1.5358713668207083E-2</v>
      </c>
      <c r="C405" s="154">
        <v>2.4881652154558767E-3</v>
      </c>
      <c r="D405" s="154">
        <v>2.582024818015042E-4</v>
      </c>
      <c r="E405" s="154">
        <v>5.434944851521029E-4</v>
      </c>
      <c r="F405" s="154">
        <v>7.5087757512597891E-4</v>
      </c>
      <c r="G405" s="154">
        <v>3.0798313899269627E-4</v>
      </c>
      <c r="H405" s="154">
        <v>-2.2667218338871761E-3</v>
      </c>
      <c r="I405" s="154">
        <v>-1.1160028295374158E-3</v>
      </c>
      <c r="J405" s="154">
        <v>0</v>
      </c>
      <c r="K405" s="154">
        <v>0</v>
      </c>
      <c r="L405" s="154">
        <v>0</v>
      </c>
      <c r="M405" s="154">
        <v>2.5525092958748412E-3</v>
      </c>
      <c r="N405" s="154">
        <v>7.079511291541201E-3</v>
      </c>
      <c r="O405" s="154">
        <v>4.565627549952273E-3</v>
      </c>
      <c r="P405" s="154">
        <v>1.9506729773520205E-4</v>
      </c>
      <c r="Q405" s="154">
        <v>0</v>
      </c>
      <c r="R405" s="154">
        <v>0</v>
      </c>
      <c r="S405" s="154">
        <v>0</v>
      </c>
      <c r="T405" s="154">
        <v>0</v>
      </c>
    </row>
    <row r="406" spans="1:20" x14ac:dyDescent="0.2">
      <c r="A406" s="110" t="s">
        <v>1192</v>
      </c>
      <c r="B406" s="154">
        <v>2.7379679409564768E-3</v>
      </c>
      <c r="C406" s="154">
        <v>5.4112910298362011E-4</v>
      </c>
      <c r="D406" s="154">
        <v>5.4786214464869068E-5</v>
      </c>
      <c r="E406" s="154">
        <v>1.1455188796888079E-4</v>
      </c>
      <c r="F406" s="154">
        <v>1.5531509698599134E-4</v>
      </c>
      <c r="G406" s="154">
        <v>8.5108752903455861E-5</v>
      </c>
      <c r="H406" s="154">
        <v>-4.7484178122469625E-4</v>
      </c>
      <c r="I406" s="154">
        <v>-2.3322738823304624E-4</v>
      </c>
      <c r="J406" s="154">
        <v>0</v>
      </c>
      <c r="K406" s="154">
        <v>0</v>
      </c>
      <c r="L406" s="154">
        <v>0</v>
      </c>
      <c r="M406" s="154">
        <v>5.3477557776139409E-4</v>
      </c>
      <c r="N406" s="154">
        <v>1.9551449830426887E-3</v>
      </c>
      <c r="O406" s="154">
        <v>0</v>
      </c>
      <c r="P406" s="154">
        <v>4.0053562947418903E-5</v>
      </c>
      <c r="Q406" s="154">
        <v>0</v>
      </c>
      <c r="R406" s="154">
        <v>0</v>
      </c>
      <c r="S406" s="154">
        <v>-3.8277031852390049E-5</v>
      </c>
      <c r="T406" s="154">
        <v>3.4489632082899689E-6</v>
      </c>
    </row>
    <row r="407" spans="1:20" x14ac:dyDescent="0.2">
      <c r="A407" s="110" t="s">
        <v>1193</v>
      </c>
      <c r="B407" s="154">
        <v>2.3800189727688742E-2</v>
      </c>
      <c r="C407" s="154">
        <v>1.8451565558665783E-2</v>
      </c>
      <c r="D407" s="154">
        <v>1.8053956453744841E-3</v>
      </c>
      <c r="E407" s="154">
        <v>3.7772940714578406E-3</v>
      </c>
      <c r="F407" s="154">
        <v>5.1302793831953424E-3</v>
      </c>
      <c r="G407" s="154">
        <v>0</v>
      </c>
      <c r="H407" s="154">
        <v>-1.5540967228587327E-2</v>
      </c>
      <c r="I407" s="154">
        <v>-7.6398841555492154E-3</v>
      </c>
      <c r="J407" s="154">
        <v>0</v>
      </c>
      <c r="K407" s="154">
        <v>0</v>
      </c>
      <c r="L407" s="154">
        <v>0</v>
      </c>
      <c r="M407" s="154">
        <v>1.7655627953009487E-2</v>
      </c>
      <c r="N407" s="154">
        <v>0</v>
      </c>
      <c r="O407" s="154">
        <v>0</v>
      </c>
      <c r="P407" s="154">
        <v>1.3163065592503259E-3</v>
      </c>
      <c r="Q407" s="154">
        <v>0</v>
      </c>
      <c r="R407" s="154">
        <v>0</v>
      </c>
      <c r="S407" s="154">
        <v>-1.2697429707070277E-3</v>
      </c>
      <c r="T407" s="154">
        <v>1.1431491157905099E-4</v>
      </c>
    </row>
    <row r="408" spans="1:20" x14ac:dyDescent="0.2">
      <c r="A408" s="110" t="s">
        <v>1194</v>
      </c>
      <c r="B408" s="154">
        <v>2.529478872972309E-3</v>
      </c>
      <c r="C408" s="154">
        <v>8.5158841898852668E-3</v>
      </c>
      <c r="D408" s="154">
        <v>8.5276140215483803E-4</v>
      </c>
      <c r="E408" s="154">
        <v>1.4824392141608504E-3</v>
      </c>
      <c r="F408" s="154">
        <v>0</v>
      </c>
      <c r="G408" s="154">
        <v>0</v>
      </c>
      <c r="H408" s="154">
        <v>-5.1831418900403327E-3</v>
      </c>
      <c r="I408" s="154">
        <v>0</v>
      </c>
      <c r="J408" s="154">
        <v>0</v>
      </c>
      <c r="K408" s="154">
        <v>0</v>
      </c>
      <c r="L408" s="154">
        <v>0</v>
      </c>
      <c r="M408" s="154">
        <v>0</v>
      </c>
      <c r="N408" s="154">
        <v>0</v>
      </c>
      <c r="O408" s="154">
        <v>0</v>
      </c>
      <c r="P408" s="154">
        <v>5.3691300206229605E-4</v>
      </c>
      <c r="Q408" s="154">
        <v>0</v>
      </c>
      <c r="R408" s="154">
        <v>0</v>
      </c>
      <c r="S408" s="154">
        <v>-3.943279423194202E-3</v>
      </c>
      <c r="T408" s="154">
        <v>2.6790237794359248E-4</v>
      </c>
    </row>
    <row r="409" spans="1:20" x14ac:dyDescent="0.2">
      <c r="A409" s="110" t="s">
        <v>1195</v>
      </c>
      <c r="B409" s="154">
        <v>0.67341124986594358</v>
      </c>
      <c r="C409" s="154">
        <v>6.9456731030118998E-2</v>
      </c>
      <c r="D409" s="154">
        <v>9.3175584897874572E-3</v>
      </c>
      <c r="E409" s="154">
        <v>1.8023553573844765E-2</v>
      </c>
      <c r="F409" s="154">
        <v>2.518094957473678E-2</v>
      </c>
      <c r="G409" s="154">
        <v>9.8615528525945427E-3</v>
      </c>
      <c r="H409" s="154">
        <v>-9.0163760994171366E-2</v>
      </c>
      <c r="I409" s="154">
        <v>-4.4107246509654904E-2</v>
      </c>
      <c r="J409" s="154">
        <v>0</v>
      </c>
      <c r="K409" s="154">
        <v>0</v>
      </c>
      <c r="L409" s="154">
        <v>0</v>
      </c>
      <c r="M409" s="154">
        <v>0.11997381155617615</v>
      </c>
      <c r="N409" s="154">
        <v>0.35732806790212163</v>
      </c>
      <c r="O409" s="154">
        <v>0.24304738247891808</v>
      </c>
      <c r="P409" s="154">
        <v>6.8652606166042822E-3</v>
      </c>
      <c r="Q409" s="154">
        <v>0</v>
      </c>
      <c r="R409" s="154">
        <v>0</v>
      </c>
      <c r="S409" s="154">
        <v>-5.5999768826421187E-2</v>
      </c>
      <c r="T409" s="154">
        <v>4.6271581212883623E-3</v>
      </c>
    </row>
    <row r="410" spans="1:20" x14ac:dyDescent="0.2">
      <c r="A410" s="110" t="s">
        <v>1196</v>
      </c>
      <c r="B410" s="154">
        <v>-1.63505217638109E-3</v>
      </c>
      <c r="C410" s="154">
        <v>6.4165737559292516E-3</v>
      </c>
      <c r="D410" s="154">
        <v>2.365214601613895E-3</v>
      </c>
      <c r="E410" s="154">
        <v>3.9360606270064292E-4</v>
      </c>
      <c r="F410" s="154">
        <v>3.7005477267521738E-3</v>
      </c>
      <c r="G410" s="154">
        <v>2.5161459963929447E-3</v>
      </c>
      <c r="H410" s="154">
        <v>-4.6613484993460435E-4</v>
      </c>
      <c r="I410" s="154">
        <v>-3.3977307083556948E-4</v>
      </c>
      <c r="J410" s="154">
        <v>0</v>
      </c>
      <c r="K410" s="154">
        <v>0</v>
      </c>
      <c r="L410" s="154">
        <v>0</v>
      </c>
      <c r="M410" s="154">
        <v>1.5135399174659166E-4</v>
      </c>
      <c r="N410" s="154">
        <v>3.9021419593274339E-4</v>
      </c>
      <c r="O410" s="154">
        <v>2.4935043716096885E-4</v>
      </c>
      <c r="P410" s="154">
        <v>3.5894589534543719E-5</v>
      </c>
      <c r="Q410" s="154">
        <v>0</v>
      </c>
      <c r="R410" s="154">
        <v>0</v>
      </c>
      <c r="S410" s="154">
        <v>-2.1274020287079403E-2</v>
      </c>
      <c r="T410" s="154">
        <v>4.2259746737047296E-3</v>
      </c>
    </row>
    <row r="411" spans="1:20" x14ac:dyDescent="0.2">
      <c r="A411" s="110" t="s">
        <v>1197</v>
      </c>
      <c r="B411" s="154">
        <v>1</v>
      </c>
      <c r="C411" s="154">
        <v>0.15204538730255954</v>
      </c>
      <c r="D411" s="154">
        <v>1.9386577696382492E-2</v>
      </c>
      <c r="E411" s="154">
        <v>3.4325964298505603E-2</v>
      </c>
      <c r="F411" s="154">
        <v>4.8740176257159699E-2</v>
      </c>
      <c r="G411" s="154">
        <v>1.8283710945097571E-2</v>
      </c>
      <c r="H411" s="154">
        <v>-0.15576802058928871</v>
      </c>
      <c r="I411" s="154">
        <v>-7.3928712427494603E-2</v>
      </c>
      <c r="J411" s="154">
        <v>0</v>
      </c>
      <c r="K411" s="154">
        <v>0</v>
      </c>
      <c r="L411" s="154">
        <v>0</v>
      </c>
      <c r="M411" s="154">
        <v>0.18795603555432336</v>
      </c>
      <c r="N411" s="154">
        <v>0.4973104646238391</v>
      </c>
      <c r="O411" s="154">
        <v>0.33234975043517739</v>
      </c>
      <c r="P411" s="154">
        <v>1.2584955395268726E-2</v>
      </c>
      <c r="Q411" s="154">
        <v>0</v>
      </c>
      <c r="R411" s="154">
        <v>0</v>
      </c>
      <c r="S411" s="154">
        <v>-8.2525088539254207E-2</v>
      </c>
      <c r="T411" s="154">
        <v>9.238799047724025E-3</v>
      </c>
    </row>
    <row r="412" spans="1:20" x14ac:dyDescent="0.2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</row>
    <row r="413" spans="1:20" x14ac:dyDescent="0.2">
      <c r="A413" s="110" t="s">
        <v>1198</v>
      </c>
      <c r="B413" s="154">
        <v>0</v>
      </c>
      <c r="C413" s="154">
        <v>1.6402219062986265E-17</v>
      </c>
      <c r="D413" s="154">
        <v>5.7664051393311095E-19</v>
      </c>
      <c r="E413" s="154">
        <v>2.0502773828732831E-18</v>
      </c>
      <c r="F413" s="154">
        <v>0</v>
      </c>
      <c r="G413" s="154">
        <v>0</v>
      </c>
      <c r="H413" s="154">
        <v>0</v>
      </c>
      <c r="I413" s="154">
        <v>4.8053376161092575E-19</v>
      </c>
      <c r="J413" s="154">
        <v>0</v>
      </c>
      <c r="K413" s="154">
        <v>0</v>
      </c>
      <c r="L413" s="154">
        <v>-2.0022240067121908E-19</v>
      </c>
      <c r="M413" s="154">
        <v>1.1532810278662219E-18</v>
      </c>
      <c r="N413" s="154">
        <v>0</v>
      </c>
      <c r="O413" s="154">
        <v>0</v>
      </c>
      <c r="P413" s="154">
        <v>-5.1256934571832078E-19</v>
      </c>
      <c r="Q413" s="154">
        <v>0</v>
      </c>
      <c r="R413" s="154">
        <v>8.0088960268487622E-21</v>
      </c>
      <c r="S413" s="154">
        <v>0</v>
      </c>
      <c r="T413" s="154">
        <v>0</v>
      </c>
    </row>
    <row r="414" spans="1:20" x14ac:dyDescent="0.2">
      <c r="A414" s="110" t="s">
        <v>1199</v>
      </c>
      <c r="B414" s="154">
        <v>0.10680699151196492</v>
      </c>
      <c r="C414" s="154">
        <v>5.2611307280668443E-2</v>
      </c>
      <c r="D414" s="154">
        <v>2.6007649108682183E-3</v>
      </c>
      <c r="E414" s="154">
        <v>9.526452816630929E-3</v>
      </c>
      <c r="F414" s="154">
        <v>2.9985891197100318E-4</v>
      </c>
      <c r="G414" s="154">
        <v>2.8119809266380006E-5</v>
      </c>
      <c r="H414" s="154">
        <v>7.2415860829082787E-3</v>
      </c>
      <c r="I414" s="154">
        <v>1.3493184632393427E-3</v>
      </c>
      <c r="J414" s="154">
        <v>6.097318892274256E-4</v>
      </c>
      <c r="K414" s="154">
        <v>2.7418961494779181E-5</v>
      </c>
      <c r="L414" s="154">
        <v>2.5296715003116581E-4</v>
      </c>
      <c r="M414" s="154">
        <v>4.1397643092508018E-3</v>
      </c>
      <c r="N414" s="154">
        <v>2.1878770695326667E-2</v>
      </c>
      <c r="O414" s="154">
        <v>3.9509433630560723E-3</v>
      </c>
      <c r="P414" s="154">
        <v>2.2238795951085729E-3</v>
      </c>
      <c r="Q414" s="154">
        <v>3.7249133149798616E-5</v>
      </c>
      <c r="R414" s="154">
        <v>2.8858139767041725E-5</v>
      </c>
      <c r="S414" s="154">
        <v>0</v>
      </c>
      <c r="T414" s="154">
        <v>0</v>
      </c>
    </row>
    <row r="415" spans="1:20" x14ac:dyDescent="0.2">
      <c r="A415" s="110" t="s">
        <v>1200</v>
      </c>
      <c r="B415" s="154">
        <v>2.349310792925129E-2</v>
      </c>
      <c r="C415" s="154">
        <v>1.1438029134738816E-2</v>
      </c>
      <c r="D415" s="154">
        <v>5.5201424876104527E-4</v>
      </c>
      <c r="E415" s="154">
        <v>2.0082008460444519E-3</v>
      </c>
      <c r="F415" s="154">
        <v>6.2031434662297179E-5</v>
      </c>
      <c r="G415" s="154">
        <v>7.7256871233820334E-6</v>
      </c>
      <c r="H415" s="154">
        <v>1.5172271269944058E-3</v>
      </c>
      <c r="I415" s="154">
        <v>2.8205075328145501E-4</v>
      </c>
      <c r="J415" s="154">
        <v>1.6782355894599086E-4</v>
      </c>
      <c r="K415" s="154">
        <v>0</v>
      </c>
      <c r="L415" s="154">
        <v>5.2978966115210327E-5</v>
      </c>
      <c r="M415" s="154">
        <v>8.6729592336382152E-4</v>
      </c>
      <c r="N415" s="154">
        <v>6.0421758577589293E-3</v>
      </c>
      <c r="O415" s="154">
        <v>0</v>
      </c>
      <c r="P415" s="154">
        <v>4.5664091418425658E-4</v>
      </c>
      <c r="Q415" s="154">
        <v>7.6122164454921337E-6</v>
      </c>
      <c r="R415" s="154">
        <v>6.0978174642728862E-6</v>
      </c>
      <c r="S415" s="154">
        <v>2.0733882961833016E-5</v>
      </c>
      <c r="T415" s="154">
        <v>4.4695604056331256E-6</v>
      </c>
    </row>
    <row r="416" spans="1:20" x14ac:dyDescent="0.2">
      <c r="A416" s="110" t="s">
        <v>1201</v>
      </c>
      <c r="B416" s="154">
        <v>0.58412148146512843</v>
      </c>
      <c r="C416" s="154">
        <v>0.3903932991523788</v>
      </c>
      <c r="D416" s="154">
        <v>1.8402120985915128E-2</v>
      </c>
      <c r="E416" s="154">
        <v>6.6819230699879398E-2</v>
      </c>
      <c r="F416" s="154">
        <v>2.065061918053091E-3</v>
      </c>
      <c r="G416" s="154">
        <v>0</v>
      </c>
      <c r="H416" s="154">
        <v>5.0102744021992059E-2</v>
      </c>
      <c r="I416" s="154">
        <v>9.3316394457109465E-3</v>
      </c>
      <c r="J416" s="154">
        <v>0</v>
      </c>
      <c r="K416" s="154">
        <v>0</v>
      </c>
      <c r="L416" s="154">
        <v>1.7861319484099426E-3</v>
      </c>
      <c r="M416" s="154">
        <v>2.8806266586135509E-2</v>
      </c>
      <c r="N416" s="154">
        <v>0</v>
      </c>
      <c r="O416" s="154">
        <v>0</v>
      </c>
      <c r="P416" s="154">
        <v>1.5108279825046995E-2</v>
      </c>
      <c r="Q416" s="154">
        <v>2.5206524903519502E-4</v>
      </c>
      <c r="R416" s="154">
        <v>2.0421508721988238E-4</v>
      </c>
      <c r="S416" s="154">
        <v>6.9961251730031408E-4</v>
      </c>
      <c r="T416" s="154">
        <v>1.5081402805094054E-4</v>
      </c>
    </row>
    <row r="417" spans="1:20" x14ac:dyDescent="0.2">
      <c r="A417" s="110" t="s">
        <v>1202</v>
      </c>
      <c r="B417" s="154">
        <v>0.24107411986243249</v>
      </c>
      <c r="C417" s="154">
        <v>0.18025146936524863</v>
      </c>
      <c r="D417" s="154">
        <v>8.6899807859308585E-3</v>
      </c>
      <c r="E417" s="154">
        <v>2.6221293471396012E-2</v>
      </c>
      <c r="F417" s="154">
        <v>0</v>
      </c>
      <c r="G417" s="154">
        <v>0</v>
      </c>
      <c r="H417" s="154">
        <v>1.6708310259489368E-2</v>
      </c>
      <c r="I417" s="154">
        <v>0</v>
      </c>
      <c r="J417" s="154">
        <v>0</v>
      </c>
      <c r="K417" s="154">
        <v>0</v>
      </c>
      <c r="L417" s="154">
        <v>4.5175765761372796E-4</v>
      </c>
      <c r="M417" s="154">
        <v>0</v>
      </c>
      <c r="N417" s="154">
        <v>0</v>
      </c>
      <c r="O417" s="154">
        <v>0</v>
      </c>
      <c r="P417" s="154">
        <v>6.162761541232937E-3</v>
      </c>
      <c r="Q417" s="154">
        <v>0</v>
      </c>
      <c r="R417" s="154">
        <v>6.3951174762015919E-5</v>
      </c>
      <c r="S417" s="154">
        <v>2.1713883492272181E-3</v>
      </c>
      <c r="T417" s="154">
        <v>3.5320725753174958E-4</v>
      </c>
    </row>
    <row r="418" spans="1:20" x14ac:dyDescent="0.2">
      <c r="A418" s="110" t="s">
        <v>1203</v>
      </c>
      <c r="B418" s="154">
        <v>0</v>
      </c>
      <c r="C418" s="154">
        <v>0</v>
      </c>
      <c r="D418" s="154">
        <v>0</v>
      </c>
      <c r="E418" s="154">
        <v>0</v>
      </c>
      <c r="F418" s="154">
        <v>0</v>
      </c>
      <c r="G418" s="154">
        <v>0</v>
      </c>
      <c r="H418" s="154">
        <v>0</v>
      </c>
      <c r="I418" s="154">
        <v>0</v>
      </c>
      <c r="J418" s="154">
        <v>0</v>
      </c>
      <c r="K418" s="154">
        <v>0</v>
      </c>
      <c r="L418" s="154">
        <v>0</v>
      </c>
      <c r="M418" s="154">
        <v>0</v>
      </c>
      <c r="N418" s="154">
        <v>0</v>
      </c>
      <c r="O418" s="154">
        <v>0</v>
      </c>
      <c r="P418" s="154">
        <v>0</v>
      </c>
      <c r="Q418" s="154">
        <v>0</v>
      </c>
      <c r="R418" s="154">
        <v>0</v>
      </c>
      <c r="S418" s="154">
        <v>0</v>
      </c>
      <c r="T418" s="154">
        <v>0</v>
      </c>
    </row>
    <row r="419" spans="1:20" x14ac:dyDescent="0.2">
      <c r="A419" s="110" t="s">
        <v>1204</v>
      </c>
      <c r="B419" s="154">
        <v>4.4504299231223177E-2</v>
      </c>
      <c r="C419" s="154">
        <v>1.8168234256670315E-2</v>
      </c>
      <c r="D419" s="154">
        <v>7.8670783261164494E-3</v>
      </c>
      <c r="E419" s="154">
        <v>2.2471723541785931E-3</v>
      </c>
      <c r="F419" s="154">
        <v>1.2578293940282367E-3</v>
      </c>
      <c r="G419" s="154">
        <v>2.0414289245744067E-4</v>
      </c>
      <c r="H419" s="154">
        <v>9.6136240851060653E-4</v>
      </c>
      <c r="I419" s="154">
        <v>3.2710631733694022E-4</v>
      </c>
      <c r="J419" s="154">
        <v>7.112639752740325E-4</v>
      </c>
      <c r="K419" s="154">
        <v>1.250073256493256E-4</v>
      </c>
      <c r="L419" s="154">
        <v>6.6233959932290218E-6</v>
      </c>
      <c r="M419" s="154">
        <v>1.9404614650801651E-4</v>
      </c>
      <c r="N419" s="154">
        <v>1.0459757108476654E-3</v>
      </c>
      <c r="O419" s="154">
        <v>1.875113727690041E-4</v>
      </c>
      <c r="P419" s="154">
        <v>2.6658919080986619E-4</v>
      </c>
      <c r="Q419" s="154">
        <v>5.5441097353692118E-6</v>
      </c>
      <c r="R419" s="154">
        <v>3.2930103369442633E-6</v>
      </c>
      <c r="S419" s="154">
        <v>6.067979861760265E-3</v>
      </c>
      <c r="T419" s="154">
        <v>4.8575391822408692E-3</v>
      </c>
    </row>
    <row r="420" spans="1:20" x14ac:dyDescent="0.2">
      <c r="A420" s="110" t="s">
        <v>1205</v>
      </c>
      <c r="B420" s="154">
        <v>1</v>
      </c>
      <c r="C420" s="154">
        <v>0.65286233918970504</v>
      </c>
      <c r="D420" s="154">
        <v>3.8111959257591699E-2</v>
      </c>
      <c r="E420" s="154">
        <v>0.10682235018812941</v>
      </c>
      <c r="F420" s="154">
        <v>3.6847816587146278E-3</v>
      </c>
      <c r="G420" s="154">
        <v>2.3998838884720273E-4</v>
      </c>
      <c r="H420" s="154">
        <v>7.6531229899894734E-2</v>
      </c>
      <c r="I420" s="154">
        <v>1.1290114979568682E-2</v>
      </c>
      <c r="J420" s="154">
        <v>1.4888194234474487E-3</v>
      </c>
      <c r="K420" s="154">
        <v>1.5242628714410479E-4</v>
      </c>
      <c r="L420" s="154">
        <v>2.5504591181632753E-3</v>
      </c>
      <c r="M420" s="154">
        <v>3.4007372965258152E-2</v>
      </c>
      <c r="N420" s="154">
        <v>2.8966922263933284E-2</v>
      </c>
      <c r="O420" s="154">
        <v>4.138454735825076E-3</v>
      </c>
      <c r="P420" s="154">
        <v>2.4218151066382625E-2</v>
      </c>
      <c r="Q420" s="154">
        <v>3.0247070836585501E-4</v>
      </c>
      <c r="R420" s="154">
        <v>3.0641522955015719E-4</v>
      </c>
      <c r="S420" s="154">
        <v>8.9597146112496296E-3</v>
      </c>
      <c r="T420" s="154">
        <v>5.3660300282291932E-3</v>
      </c>
    </row>
    <row r="421" spans="1:20" x14ac:dyDescent="0.2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</row>
    <row r="422" spans="1:20" x14ac:dyDescent="0.2">
      <c r="A422" s="110" t="s">
        <v>1206</v>
      </c>
      <c r="B422" s="154">
        <v>7.4239526879728178E-3</v>
      </c>
      <c r="C422" s="154">
        <v>3.6569128160521937E-3</v>
      </c>
      <c r="D422" s="154">
        <v>1.8077426746602576E-4</v>
      </c>
      <c r="E422" s="154">
        <v>6.6216578141282663E-4</v>
      </c>
      <c r="F422" s="154">
        <v>2.0842627846982782E-5</v>
      </c>
      <c r="G422" s="154">
        <v>1.9545549465742474E-6</v>
      </c>
      <c r="H422" s="154">
        <v>5.0334900088793279E-4</v>
      </c>
      <c r="I422" s="154">
        <v>9.3788583409119751E-5</v>
      </c>
      <c r="J422" s="154">
        <v>4.2381314499113112E-5</v>
      </c>
      <c r="K422" s="154">
        <v>1.9058403388113956E-6</v>
      </c>
      <c r="L422" s="154">
        <v>1.758326984832555E-5</v>
      </c>
      <c r="M422" s="154">
        <v>2.8774721519792597E-4</v>
      </c>
      <c r="N422" s="154">
        <v>1.5207521175700902E-3</v>
      </c>
      <c r="O422" s="154">
        <v>2.7462262708619268E-4</v>
      </c>
      <c r="P422" s="154">
        <v>1.5457767945822794E-4</v>
      </c>
      <c r="Q422" s="154">
        <v>2.5891170442819395E-6</v>
      </c>
      <c r="R422" s="154">
        <v>2.0058749081929204E-6</v>
      </c>
      <c r="S422" s="154">
        <v>0</v>
      </c>
      <c r="T422" s="154">
        <v>0</v>
      </c>
    </row>
    <row r="423" spans="1:20" x14ac:dyDescent="0.2">
      <c r="A423" s="110" t="s">
        <v>1207</v>
      </c>
      <c r="B423" s="154">
        <v>0.33758424199196757</v>
      </c>
      <c r="C423" s="154">
        <v>0.16628825545152928</v>
      </c>
      <c r="D423" s="154">
        <v>8.2202226521510078E-3</v>
      </c>
      <c r="E423" s="154">
        <v>3.0110204467413821E-2</v>
      </c>
      <c r="F423" s="154">
        <v>9.4776233343233285E-4</v>
      </c>
      <c r="G423" s="154">
        <v>8.8878118948666182E-5</v>
      </c>
      <c r="H423" s="154">
        <v>2.2888439361615335E-2</v>
      </c>
      <c r="I423" s="154">
        <v>4.2647830836747436E-3</v>
      </c>
      <c r="J423" s="154">
        <v>1.9271760652495517E-3</v>
      </c>
      <c r="K423" s="154">
        <v>8.6662953439570111E-5</v>
      </c>
      <c r="L423" s="154">
        <v>7.9955181194831101E-4</v>
      </c>
      <c r="M423" s="154">
        <v>1.3084529173422862E-2</v>
      </c>
      <c r="N423" s="154">
        <v>6.9152104336451831E-2</v>
      </c>
      <c r="O423" s="154">
        <v>1.2487723897934755E-2</v>
      </c>
      <c r="P423" s="154">
        <v>7.0290034085645952E-3</v>
      </c>
      <c r="Q423" s="154">
        <v>1.1773312028757938E-4</v>
      </c>
      <c r="R423" s="154">
        <v>9.1211755903298646E-5</v>
      </c>
      <c r="S423" s="154">
        <v>0</v>
      </c>
      <c r="T423" s="154">
        <v>0</v>
      </c>
    </row>
    <row r="424" spans="1:20" x14ac:dyDescent="0.2">
      <c r="A424" s="110" t="s">
        <v>1208</v>
      </c>
      <c r="B424" s="154">
        <v>7.4157101657485305E-2</v>
      </c>
      <c r="C424" s="154">
        <v>3.6104677672297088E-2</v>
      </c>
      <c r="D424" s="154">
        <v>1.7424589749908753E-3</v>
      </c>
      <c r="E424" s="154">
        <v>6.3389805528174942E-3</v>
      </c>
      <c r="F424" s="154">
        <v>1.9580514506912375E-4</v>
      </c>
      <c r="G424" s="154">
        <v>2.4386495269501148E-5</v>
      </c>
      <c r="H424" s="154">
        <v>4.7891988847473099E-3</v>
      </c>
      <c r="I424" s="154">
        <v>8.9030648676416933E-4</v>
      </c>
      <c r="J424" s="154">
        <v>5.2974296796990208E-4</v>
      </c>
      <c r="K424" s="154">
        <v>0</v>
      </c>
      <c r="L424" s="154">
        <v>1.6723060174692384E-4</v>
      </c>
      <c r="M424" s="154">
        <v>2.7376604300163019E-3</v>
      </c>
      <c r="N424" s="154">
        <v>1.9072412669519114E-2</v>
      </c>
      <c r="O424" s="154">
        <v>0</v>
      </c>
      <c r="P424" s="154">
        <v>1.4414085525042803E-3</v>
      </c>
      <c r="Q424" s="154">
        <v>2.4028319730497735E-5</v>
      </c>
      <c r="R424" s="154">
        <v>1.9248048021089769E-5</v>
      </c>
      <c r="S424" s="154">
        <v>6.5447478093804277E-5</v>
      </c>
      <c r="T424" s="154">
        <v>1.4108377927814251E-5</v>
      </c>
    </row>
    <row r="425" spans="1:20" x14ac:dyDescent="0.2">
      <c r="A425" s="110" t="s">
        <v>1209</v>
      </c>
      <c r="B425" s="154">
        <v>0.32980276799913566</v>
      </c>
      <c r="C425" s="154">
        <v>0.22042125611580615</v>
      </c>
      <c r="D425" s="154">
        <v>1.0390082595467962E-2</v>
      </c>
      <c r="E425" s="154">
        <v>3.7727027578438162E-2</v>
      </c>
      <c r="F425" s="154">
        <v>1.1659614622547875E-3</v>
      </c>
      <c r="G425" s="154">
        <v>0</v>
      </c>
      <c r="H425" s="154">
        <v>2.8288676563235766E-2</v>
      </c>
      <c r="I425" s="154">
        <v>5.2687679135613522E-3</v>
      </c>
      <c r="J425" s="154">
        <v>0</v>
      </c>
      <c r="K425" s="154">
        <v>0</v>
      </c>
      <c r="L425" s="154">
        <v>1.008473886493174E-3</v>
      </c>
      <c r="M425" s="154">
        <v>1.6264401767932018E-2</v>
      </c>
      <c r="N425" s="154">
        <v>0</v>
      </c>
      <c r="O425" s="154">
        <v>0</v>
      </c>
      <c r="P425" s="154">
        <v>8.5303360073455247E-3</v>
      </c>
      <c r="Q425" s="154">
        <v>1.4231939671125018E-4</v>
      </c>
      <c r="R425" s="154">
        <v>1.1530255806269798E-4</v>
      </c>
      <c r="S425" s="154">
        <v>3.9501054498756945E-4</v>
      </c>
      <c r="T425" s="154">
        <v>8.5151608839211779E-5</v>
      </c>
    </row>
    <row r="426" spans="1:20" x14ac:dyDescent="0.2">
      <c r="A426" s="110" t="s">
        <v>1210</v>
      </c>
      <c r="B426" s="154">
        <v>0.17078426789113094</v>
      </c>
      <c r="C426" s="154">
        <v>0.12769564501329042</v>
      </c>
      <c r="D426" s="154">
        <v>6.1562477438892888E-3</v>
      </c>
      <c r="E426" s="154">
        <v>1.857596498216527E-2</v>
      </c>
      <c r="F426" s="154">
        <v>0</v>
      </c>
      <c r="G426" s="154">
        <v>0</v>
      </c>
      <c r="H426" s="154">
        <v>1.1836677188713186E-2</v>
      </c>
      <c r="I426" s="154">
        <v>0</v>
      </c>
      <c r="J426" s="154">
        <v>0</v>
      </c>
      <c r="K426" s="154">
        <v>0</v>
      </c>
      <c r="L426" s="154">
        <v>3.2003891941532206E-4</v>
      </c>
      <c r="M426" s="154">
        <v>0</v>
      </c>
      <c r="N426" s="154">
        <v>0</v>
      </c>
      <c r="O426" s="154">
        <v>0</v>
      </c>
      <c r="P426" s="154">
        <v>4.3658884603942098E-3</v>
      </c>
      <c r="Q426" s="154">
        <v>0</v>
      </c>
      <c r="R426" s="154">
        <v>4.5304964998902203E-5</v>
      </c>
      <c r="S426" s="154">
        <v>1.5382778115781107E-3</v>
      </c>
      <c r="T426" s="154">
        <v>2.5022280668624447E-4</v>
      </c>
    </row>
    <row r="427" spans="1:20" x14ac:dyDescent="0.2">
      <c r="A427" s="110" t="s">
        <v>1211</v>
      </c>
      <c r="B427" s="154">
        <v>0</v>
      </c>
      <c r="C427" s="154">
        <v>0</v>
      </c>
      <c r="D427" s="154">
        <v>0</v>
      </c>
      <c r="E427" s="154">
        <v>0</v>
      </c>
      <c r="F427" s="154">
        <v>0</v>
      </c>
      <c r="G427" s="154">
        <v>0</v>
      </c>
      <c r="H427" s="154">
        <v>0</v>
      </c>
      <c r="I427" s="154">
        <v>0</v>
      </c>
      <c r="J427" s="154">
        <v>0</v>
      </c>
      <c r="K427" s="154">
        <v>0</v>
      </c>
      <c r="L427" s="154">
        <v>0</v>
      </c>
      <c r="M427" s="154">
        <v>0</v>
      </c>
      <c r="N427" s="154">
        <v>0</v>
      </c>
      <c r="O427" s="154">
        <v>0</v>
      </c>
      <c r="P427" s="154">
        <v>0</v>
      </c>
      <c r="Q427" s="154">
        <v>0</v>
      </c>
      <c r="R427" s="154">
        <v>0</v>
      </c>
      <c r="S427" s="154">
        <v>0</v>
      </c>
      <c r="T427" s="154">
        <v>0</v>
      </c>
    </row>
    <row r="428" spans="1:20" x14ac:dyDescent="0.2">
      <c r="A428" s="110" t="s">
        <v>1212</v>
      </c>
      <c r="B428" s="154">
        <v>8.0247667772307657E-2</v>
      </c>
      <c r="C428" s="154">
        <v>3.6525313716287484E-2</v>
      </c>
      <c r="D428" s="154">
        <v>9.8323988970410447E-3</v>
      </c>
      <c r="E428" s="154">
        <v>2.7891147006622158E-3</v>
      </c>
      <c r="F428" s="154">
        <v>9.2254307048723113E-4</v>
      </c>
      <c r="G428" s="154">
        <v>1.4985059658149521E-4</v>
      </c>
      <c r="H428" s="154">
        <v>8.0539291757681774E-4</v>
      </c>
      <c r="I428" s="154">
        <v>2.3953404066914214E-4</v>
      </c>
      <c r="J428" s="154">
        <v>5.2210160118094711E-4</v>
      </c>
      <c r="K428" s="154">
        <v>9.176132511943317E-5</v>
      </c>
      <c r="L428" s="154">
        <v>5.5413233581493785E-6</v>
      </c>
      <c r="M428" s="154">
        <v>1.4209648392853023E-4</v>
      </c>
      <c r="N428" s="154">
        <v>7.6779594133042435E-4</v>
      </c>
      <c r="O428" s="154">
        <v>1.3764226976997678E-4</v>
      </c>
      <c r="P428" s="154">
        <v>2.2303643157513693E-4</v>
      </c>
      <c r="Q428" s="154">
        <v>4.0598511823876616E-6</v>
      </c>
      <c r="R428" s="154">
        <v>4.1158151376719705E-6</v>
      </c>
      <c r="S428" s="154">
        <v>2.4174391157495222E-2</v>
      </c>
      <c r="T428" s="154">
        <v>2.9109776329243305E-3</v>
      </c>
    </row>
    <row r="429" spans="1:20" x14ac:dyDescent="0.2">
      <c r="A429" s="110" t="s">
        <v>1213</v>
      </c>
      <c r="B429" s="154">
        <v>1.0000000000000002</v>
      </c>
      <c r="C429" s="154">
        <v>0.59069206078526271</v>
      </c>
      <c r="D429" s="154">
        <v>3.6522185131006205E-2</v>
      </c>
      <c r="E429" s="154">
        <v>9.6203458062909794E-2</v>
      </c>
      <c r="F429" s="154">
        <v>3.2529146390904581E-3</v>
      </c>
      <c r="G429" s="154">
        <v>2.6506976574623676E-4</v>
      </c>
      <c r="H429" s="154">
        <v>6.9111733916776358E-2</v>
      </c>
      <c r="I429" s="154">
        <v>1.0757180108078529E-2</v>
      </c>
      <c r="J429" s="154">
        <v>3.021401948899514E-3</v>
      </c>
      <c r="K429" s="154">
        <v>1.8033011889781469E-4</v>
      </c>
      <c r="L429" s="154">
        <v>2.3184198128102058E-3</v>
      </c>
      <c r="M429" s="154">
        <v>3.2516435070497639E-2</v>
      </c>
      <c r="N429" s="154">
        <v>9.0513065064871459E-2</v>
      </c>
      <c r="O429" s="154">
        <v>1.2899988794790925E-2</v>
      </c>
      <c r="P429" s="154">
        <v>2.1744250539841976E-2</v>
      </c>
      <c r="Q429" s="154">
        <v>2.9072980495599692E-4</v>
      </c>
      <c r="R429" s="154">
        <v>2.7718901703185347E-4</v>
      </c>
      <c r="S429" s="154">
        <v>2.6173126992154707E-2</v>
      </c>
      <c r="T429" s="154">
        <v>3.2604604263776009E-3</v>
      </c>
    </row>
    <row r="430" spans="1:20" x14ac:dyDescent="0.2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</row>
    <row r="431" spans="1:20" x14ac:dyDescent="0.2">
      <c r="A431" s="110" t="s">
        <v>1214</v>
      </c>
      <c r="B431" s="154">
        <v>0</v>
      </c>
      <c r="C431" s="154">
        <v>0</v>
      </c>
      <c r="D431" s="154">
        <v>0</v>
      </c>
      <c r="E431" s="154">
        <v>0</v>
      </c>
      <c r="F431" s="154">
        <v>0</v>
      </c>
      <c r="G431" s="154">
        <v>0</v>
      </c>
      <c r="H431" s="154">
        <v>0</v>
      </c>
      <c r="I431" s="154">
        <v>0</v>
      </c>
      <c r="J431" s="154">
        <v>0</v>
      </c>
      <c r="K431" s="154">
        <v>0</v>
      </c>
      <c r="L431" s="154">
        <v>0</v>
      </c>
      <c r="M431" s="154">
        <v>0</v>
      </c>
      <c r="N431" s="154">
        <v>0</v>
      </c>
      <c r="O431" s="154">
        <v>0</v>
      </c>
      <c r="P431" s="154">
        <v>0</v>
      </c>
      <c r="Q431" s="154">
        <v>0</v>
      </c>
      <c r="R431" s="154">
        <v>0</v>
      </c>
      <c r="S431" s="154">
        <v>0</v>
      </c>
      <c r="T431" s="154">
        <v>0</v>
      </c>
    </row>
    <row r="432" spans="1:20" x14ac:dyDescent="0.2">
      <c r="A432" s="110" t="s">
        <v>1215</v>
      </c>
      <c r="B432" s="154">
        <v>0</v>
      </c>
      <c r="C432" s="154">
        <v>0</v>
      </c>
      <c r="D432" s="154">
        <v>0</v>
      </c>
      <c r="E432" s="154">
        <v>0</v>
      </c>
      <c r="F432" s="154">
        <v>0</v>
      </c>
      <c r="G432" s="154">
        <v>0</v>
      </c>
      <c r="H432" s="154">
        <v>0</v>
      </c>
      <c r="I432" s="154">
        <v>0</v>
      </c>
      <c r="J432" s="154">
        <v>0</v>
      </c>
      <c r="K432" s="154">
        <v>0</v>
      </c>
      <c r="L432" s="154">
        <v>0</v>
      </c>
      <c r="M432" s="154">
        <v>0</v>
      </c>
      <c r="N432" s="154">
        <v>0</v>
      </c>
      <c r="O432" s="154">
        <v>0</v>
      </c>
      <c r="P432" s="154">
        <v>0</v>
      </c>
      <c r="Q432" s="154">
        <v>0</v>
      </c>
      <c r="R432" s="154">
        <v>0</v>
      </c>
      <c r="S432" s="154">
        <v>0</v>
      </c>
      <c r="T432" s="154">
        <v>0</v>
      </c>
    </row>
    <row r="433" spans="1:20" x14ac:dyDescent="0.2">
      <c r="A433" s="110" t="s">
        <v>1216</v>
      </c>
      <c r="B433" s="154">
        <v>0</v>
      </c>
      <c r="C433" s="154">
        <v>0</v>
      </c>
      <c r="D433" s="154">
        <v>0</v>
      </c>
      <c r="E433" s="154">
        <v>0</v>
      </c>
      <c r="F433" s="154">
        <v>0</v>
      </c>
      <c r="G433" s="154">
        <v>0</v>
      </c>
      <c r="H433" s="154">
        <v>0</v>
      </c>
      <c r="I433" s="154">
        <v>0</v>
      </c>
      <c r="J433" s="154">
        <v>0</v>
      </c>
      <c r="K433" s="154">
        <v>0</v>
      </c>
      <c r="L433" s="154">
        <v>0</v>
      </c>
      <c r="M433" s="154">
        <v>0</v>
      </c>
      <c r="N433" s="154">
        <v>0</v>
      </c>
      <c r="O433" s="154">
        <v>0</v>
      </c>
      <c r="P433" s="154">
        <v>0</v>
      </c>
      <c r="Q433" s="154">
        <v>0</v>
      </c>
      <c r="R433" s="154">
        <v>0</v>
      </c>
      <c r="S433" s="154">
        <v>0</v>
      </c>
      <c r="T433" s="154">
        <v>0</v>
      </c>
    </row>
    <row r="434" spans="1:20" x14ac:dyDescent="0.2">
      <c r="A434" s="110" t="s">
        <v>1217</v>
      </c>
      <c r="B434" s="154">
        <v>0.70565674653279542</v>
      </c>
      <c r="C434" s="154">
        <v>0.47162050034025021</v>
      </c>
      <c r="D434" s="154">
        <v>2.2230959203302269E-2</v>
      </c>
      <c r="E434" s="154">
        <v>8.0721977255883717E-2</v>
      </c>
      <c r="F434" s="154">
        <v>2.4947291286514933E-3</v>
      </c>
      <c r="G434" s="154">
        <v>0</v>
      </c>
      <c r="H434" s="154">
        <v>6.0527373946672923E-2</v>
      </c>
      <c r="I434" s="154">
        <v>1.1273227470697979E-2</v>
      </c>
      <c r="J434" s="154">
        <v>0</v>
      </c>
      <c r="K434" s="154">
        <v>0</v>
      </c>
      <c r="L434" s="154">
        <v>2.1577635810137346E-3</v>
      </c>
      <c r="M434" s="154">
        <v>3.4799843874843514E-2</v>
      </c>
      <c r="N434" s="154">
        <v>0</v>
      </c>
      <c r="O434" s="154">
        <v>0</v>
      </c>
      <c r="P434" s="154">
        <v>1.8251784817617953E-2</v>
      </c>
      <c r="Q434" s="154">
        <v>3.0451121760152809E-4</v>
      </c>
      <c r="R434" s="154">
        <v>2.4670510949030441E-4</v>
      </c>
      <c r="S434" s="154">
        <v>8.4517743047810099E-4</v>
      </c>
      <c r="T434" s="154">
        <v>1.8219315629172916E-4</v>
      </c>
    </row>
    <row r="435" spans="1:20" x14ac:dyDescent="0.2">
      <c r="A435" s="110" t="s">
        <v>1218</v>
      </c>
      <c r="B435" s="154">
        <v>0.29002473735775475</v>
      </c>
      <c r="C435" s="154">
        <v>0.21685191712340335</v>
      </c>
      <c r="D435" s="154">
        <v>1.0454500037257139E-2</v>
      </c>
      <c r="E435" s="154">
        <v>3.1545583393861959E-2</v>
      </c>
      <c r="F435" s="154">
        <v>0</v>
      </c>
      <c r="G435" s="154">
        <v>0</v>
      </c>
      <c r="H435" s="154">
        <v>2.0100968521488426E-2</v>
      </c>
      <c r="I435" s="154">
        <v>0</v>
      </c>
      <c r="J435" s="154">
        <v>0</v>
      </c>
      <c r="K435" s="154">
        <v>0</v>
      </c>
      <c r="L435" s="154">
        <v>5.4348801967437342E-4</v>
      </c>
      <c r="M435" s="154">
        <v>0</v>
      </c>
      <c r="N435" s="154">
        <v>0</v>
      </c>
      <c r="O435" s="154">
        <v>0</v>
      </c>
      <c r="P435" s="154">
        <v>7.4141235003346564E-3</v>
      </c>
      <c r="Q435" s="154">
        <v>0</v>
      </c>
      <c r="R435" s="154">
        <v>7.6936598066426715E-5</v>
      </c>
      <c r="S435" s="154">
        <v>2.61229341434775E-3</v>
      </c>
      <c r="T435" s="154">
        <v>4.2492674932072602E-4</v>
      </c>
    </row>
    <row r="436" spans="1:20" x14ac:dyDescent="0.2">
      <c r="A436" s="110" t="s">
        <v>1219</v>
      </c>
      <c r="B436" s="154">
        <v>0</v>
      </c>
      <c r="C436" s="154">
        <v>0</v>
      </c>
      <c r="D436" s="154">
        <v>0</v>
      </c>
      <c r="E436" s="154">
        <v>0</v>
      </c>
      <c r="F436" s="154">
        <v>0</v>
      </c>
      <c r="G436" s="154">
        <v>0</v>
      </c>
      <c r="H436" s="154">
        <v>0</v>
      </c>
      <c r="I436" s="154">
        <v>0</v>
      </c>
      <c r="J436" s="154">
        <v>0</v>
      </c>
      <c r="K436" s="154">
        <v>0</v>
      </c>
      <c r="L436" s="154">
        <v>0</v>
      </c>
      <c r="M436" s="154">
        <v>0</v>
      </c>
      <c r="N436" s="154">
        <v>0</v>
      </c>
      <c r="O436" s="154">
        <v>0</v>
      </c>
      <c r="P436" s="154">
        <v>0</v>
      </c>
      <c r="Q436" s="154">
        <v>0</v>
      </c>
      <c r="R436" s="154">
        <v>0</v>
      </c>
      <c r="S436" s="154">
        <v>0</v>
      </c>
      <c r="T436" s="154">
        <v>0</v>
      </c>
    </row>
    <row r="437" spans="1:20" x14ac:dyDescent="0.2">
      <c r="A437" s="110" t="s">
        <v>1220</v>
      </c>
      <c r="B437" s="154">
        <v>4.3185161094497675E-3</v>
      </c>
      <c r="C437" s="154">
        <v>9.1670123791504847E-4</v>
      </c>
      <c r="D437" s="154">
        <v>5.4317028924897161E-4</v>
      </c>
      <c r="E437" s="154">
        <v>1.5562755136300658E-4</v>
      </c>
      <c r="F437" s="154">
        <v>1.0261422591561433E-4</v>
      </c>
      <c r="G437" s="154">
        <v>1.6667842904160612E-5</v>
      </c>
      <c r="H437" s="154">
        <v>7.6056575746709197E-5</v>
      </c>
      <c r="I437" s="154">
        <v>2.6643309076856277E-5</v>
      </c>
      <c r="J437" s="154">
        <v>5.807322537926668E-5</v>
      </c>
      <c r="K437" s="154">
        <v>1.0206588339716958E-5</v>
      </c>
      <c r="L437" s="154">
        <v>5.2418231363801994E-7</v>
      </c>
      <c r="M437" s="154">
        <v>1.5805354969449612E-5</v>
      </c>
      <c r="N437" s="154">
        <v>8.5401742965953386E-5</v>
      </c>
      <c r="O437" s="154">
        <v>1.5309913886464797E-5</v>
      </c>
      <c r="P437" s="154">
        <v>2.1098134174149466E-5</v>
      </c>
      <c r="Q437" s="154">
        <v>4.515761916603845E-7</v>
      </c>
      <c r="R437" s="154">
        <v>2.2735694029816188E-7</v>
      </c>
      <c r="S437" s="154">
        <v>1.610060299193701E-3</v>
      </c>
      <c r="T437" s="154">
        <v>6.638767029251019E-4</v>
      </c>
    </row>
    <row r="438" spans="1:20" x14ac:dyDescent="0.2">
      <c r="A438" s="110" t="s">
        <v>1221</v>
      </c>
      <c r="B438" s="154">
        <v>1</v>
      </c>
      <c r="C438" s="154">
        <v>0.68938911870156871</v>
      </c>
      <c r="D438" s="154">
        <v>3.322862952980838E-2</v>
      </c>
      <c r="E438" s="154">
        <v>0.11242318820110868</v>
      </c>
      <c r="F438" s="154">
        <v>2.5973433545671077E-3</v>
      </c>
      <c r="G438" s="154">
        <v>1.6667842904160612E-5</v>
      </c>
      <c r="H438" s="154">
        <v>8.0704399043908054E-2</v>
      </c>
      <c r="I438" s="154">
        <v>1.1299870779774835E-2</v>
      </c>
      <c r="J438" s="154">
        <v>5.807322537926668E-5</v>
      </c>
      <c r="K438" s="154">
        <v>1.0206588339716958E-5</v>
      </c>
      <c r="L438" s="154">
        <v>2.7017757830017459E-3</v>
      </c>
      <c r="M438" s="154">
        <v>3.4815649229812964E-2</v>
      </c>
      <c r="N438" s="154">
        <v>8.5401742965953386E-5</v>
      </c>
      <c r="O438" s="154">
        <v>1.5309913886464797E-5</v>
      </c>
      <c r="P438" s="154">
        <v>2.5687006452126758E-2</v>
      </c>
      <c r="Q438" s="154">
        <v>3.049627937931885E-4</v>
      </c>
      <c r="R438" s="154">
        <v>3.2386906449702931E-4</v>
      </c>
      <c r="S438" s="154">
        <v>5.0675311440195516E-3</v>
      </c>
      <c r="T438" s="154">
        <v>1.2709966085375571E-3</v>
      </c>
    </row>
    <row r="439" spans="1:20" x14ac:dyDescent="0.2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</row>
    <row r="440" spans="1:20" x14ac:dyDescent="0.2">
      <c r="A440" s="110" t="s">
        <v>1222</v>
      </c>
      <c r="B440" s="154">
        <v>0</v>
      </c>
      <c r="C440" s="154">
        <v>0</v>
      </c>
      <c r="D440" s="154">
        <v>0</v>
      </c>
      <c r="E440" s="154">
        <v>0</v>
      </c>
      <c r="F440" s="154">
        <v>0</v>
      </c>
      <c r="G440" s="154">
        <v>0</v>
      </c>
      <c r="H440" s="154">
        <v>0</v>
      </c>
      <c r="I440" s="154">
        <v>0</v>
      </c>
      <c r="J440" s="154">
        <v>0</v>
      </c>
      <c r="K440" s="154">
        <v>0</v>
      </c>
      <c r="L440" s="154">
        <v>0</v>
      </c>
      <c r="M440" s="154">
        <v>0</v>
      </c>
      <c r="N440" s="154">
        <v>0</v>
      </c>
      <c r="O440" s="154">
        <v>0</v>
      </c>
      <c r="P440" s="154">
        <v>0</v>
      </c>
      <c r="Q440" s="154">
        <v>0</v>
      </c>
      <c r="R440" s="154">
        <v>0</v>
      </c>
      <c r="S440" s="154">
        <v>0</v>
      </c>
      <c r="T440" s="154">
        <v>0</v>
      </c>
    </row>
    <row r="441" spans="1:20" x14ac:dyDescent="0.2">
      <c r="A441" s="110" t="s">
        <v>1223</v>
      </c>
      <c r="B441" s="154">
        <v>0</v>
      </c>
      <c r="C441" s="154">
        <v>0</v>
      </c>
      <c r="D441" s="154">
        <v>0</v>
      </c>
      <c r="E441" s="154">
        <v>0</v>
      </c>
      <c r="F441" s="154">
        <v>0</v>
      </c>
      <c r="G441" s="154">
        <v>0</v>
      </c>
      <c r="H441" s="154">
        <v>0</v>
      </c>
      <c r="I441" s="154">
        <v>0</v>
      </c>
      <c r="J441" s="154">
        <v>0</v>
      </c>
      <c r="K441" s="154">
        <v>0</v>
      </c>
      <c r="L441" s="154">
        <v>0</v>
      </c>
      <c r="M441" s="154">
        <v>0</v>
      </c>
      <c r="N441" s="154">
        <v>0</v>
      </c>
      <c r="O441" s="154">
        <v>0</v>
      </c>
      <c r="P441" s="154">
        <v>0</v>
      </c>
      <c r="Q441" s="154">
        <v>0</v>
      </c>
      <c r="R441" s="154">
        <v>0</v>
      </c>
      <c r="S441" s="154">
        <v>0</v>
      </c>
      <c r="T441" s="154">
        <v>0</v>
      </c>
    </row>
    <row r="442" spans="1:20" x14ac:dyDescent="0.2">
      <c r="A442" s="110" t="s">
        <v>1224</v>
      </c>
      <c r="B442" s="154">
        <v>0</v>
      </c>
      <c r="C442" s="154">
        <v>0</v>
      </c>
      <c r="D442" s="154">
        <v>0</v>
      </c>
      <c r="E442" s="154">
        <v>0</v>
      </c>
      <c r="F442" s="154">
        <v>0</v>
      </c>
      <c r="G442" s="154">
        <v>0</v>
      </c>
      <c r="H442" s="154">
        <v>0</v>
      </c>
      <c r="I442" s="154">
        <v>0</v>
      </c>
      <c r="J442" s="154">
        <v>0</v>
      </c>
      <c r="K442" s="154">
        <v>0</v>
      </c>
      <c r="L442" s="154">
        <v>0</v>
      </c>
      <c r="M442" s="154">
        <v>0</v>
      </c>
      <c r="N442" s="154">
        <v>0</v>
      </c>
      <c r="O442" s="154">
        <v>0</v>
      </c>
      <c r="P442" s="154">
        <v>0</v>
      </c>
      <c r="Q442" s="154">
        <v>0</v>
      </c>
      <c r="R442" s="154">
        <v>0</v>
      </c>
      <c r="S442" s="154">
        <v>0</v>
      </c>
      <c r="T442" s="154">
        <v>0</v>
      </c>
    </row>
    <row r="443" spans="1:20" x14ac:dyDescent="0.2">
      <c r="A443" s="110" t="s">
        <v>1225</v>
      </c>
      <c r="B443" s="154">
        <v>0.70562024824474268</v>
      </c>
      <c r="C443" s="154">
        <v>0.47159610697767346</v>
      </c>
      <c r="D443" s="154">
        <v>2.2229809363870173E-2</v>
      </c>
      <c r="E443" s="154">
        <v>8.0717802118336276E-2</v>
      </c>
      <c r="F443" s="154">
        <v>2.4946000951762263E-3</v>
      </c>
      <c r="G443" s="154">
        <v>0</v>
      </c>
      <c r="H443" s="154">
        <v>6.052424332326399E-2</v>
      </c>
      <c r="I443" s="154">
        <v>1.1272644391877393E-2</v>
      </c>
      <c r="J443" s="154">
        <v>0</v>
      </c>
      <c r="K443" s="154">
        <v>0</v>
      </c>
      <c r="L443" s="154">
        <v>2.1576519762184624E-3</v>
      </c>
      <c r="M443" s="154">
        <v>3.4798043942040252E-2</v>
      </c>
      <c r="N443" s="154">
        <v>0</v>
      </c>
      <c r="O443" s="154">
        <v>0</v>
      </c>
      <c r="P443" s="154">
        <v>1.8250840790790437E-2</v>
      </c>
      <c r="Q443" s="154">
        <v>3.0449546753864002E-4</v>
      </c>
      <c r="R443" s="154">
        <v>2.4669234930031905E-4</v>
      </c>
      <c r="S443" s="154">
        <v>8.4513371583997885E-4</v>
      </c>
      <c r="T443" s="154">
        <v>1.8218373281731016E-4</v>
      </c>
    </row>
    <row r="444" spans="1:20" x14ac:dyDescent="0.2">
      <c r="A444" s="110" t="s">
        <v>1226</v>
      </c>
      <c r="B444" s="154">
        <v>0.29437975175525699</v>
      </c>
      <c r="C444" s="154">
        <v>0.22010816771017114</v>
      </c>
      <c r="D444" s="154">
        <v>1.0611484915842786E-2</v>
      </c>
      <c r="E444" s="154">
        <v>3.2019272194029405E-2</v>
      </c>
      <c r="F444" s="154">
        <v>0</v>
      </c>
      <c r="G444" s="154">
        <v>0</v>
      </c>
      <c r="H444" s="154">
        <v>2.0402804868664685E-2</v>
      </c>
      <c r="I444" s="154">
        <v>0</v>
      </c>
      <c r="J444" s="154">
        <v>0</v>
      </c>
      <c r="K444" s="154">
        <v>0</v>
      </c>
      <c r="L444" s="154">
        <v>5.5164904128968541E-4</v>
      </c>
      <c r="M444" s="154">
        <v>0</v>
      </c>
      <c r="N444" s="154">
        <v>0</v>
      </c>
      <c r="O444" s="154">
        <v>0</v>
      </c>
      <c r="P444" s="154">
        <v>7.5254540540073498E-3</v>
      </c>
      <c r="Q444" s="154">
        <v>0</v>
      </c>
      <c r="R444" s="154">
        <v>7.8091878803258539E-5</v>
      </c>
      <c r="S444" s="154">
        <v>2.6515196387506402E-3</v>
      </c>
      <c r="T444" s="154">
        <v>4.3130745369799716E-4</v>
      </c>
    </row>
    <row r="445" spans="1:20" x14ac:dyDescent="0.2">
      <c r="A445" s="110" t="s">
        <v>1227</v>
      </c>
      <c r="B445" s="154">
        <v>0</v>
      </c>
      <c r="C445" s="154">
        <v>0</v>
      </c>
      <c r="D445" s="154">
        <v>0</v>
      </c>
      <c r="E445" s="154">
        <v>0</v>
      </c>
      <c r="F445" s="154">
        <v>0</v>
      </c>
      <c r="G445" s="154">
        <v>0</v>
      </c>
      <c r="H445" s="154">
        <v>0</v>
      </c>
      <c r="I445" s="154">
        <v>0</v>
      </c>
      <c r="J445" s="154">
        <v>0</v>
      </c>
      <c r="K445" s="154">
        <v>0</v>
      </c>
      <c r="L445" s="154">
        <v>0</v>
      </c>
      <c r="M445" s="154">
        <v>0</v>
      </c>
      <c r="N445" s="154">
        <v>0</v>
      </c>
      <c r="O445" s="154">
        <v>0</v>
      </c>
      <c r="P445" s="154">
        <v>0</v>
      </c>
      <c r="Q445" s="154">
        <v>0</v>
      </c>
      <c r="R445" s="154">
        <v>0</v>
      </c>
      <c r="S445" s="154">
        <v>0</v>
      </c>
      <c r="T445" s="154">
        <v>0</v>
      </c>
    </row>
    <row r="446" spans="1:20" x14ac:dyDescent="0.2">
      <c r="A446" s="110" t="s">
        <v>1228</v>
      </c>
      <c r="B446" s="154">
        <v>0</v>
      </c>
      <c r="C446" s="154">
        <v>0</v>
      </c>
      <c r="D446" s="154">
        <v>0</v>
      </c>
      <c r="E446" s="154">
        <v>0</v>
      </c>
      <c r="F446" s="154">
        <v>0</v>
      </c>
      <c r="G446" s="154">
        <v>0</v>
      </c>
      <c r="H446" s="154">
        <v>0</v>
      </c>
      <c r="I446" s="154">
        <v>0</v>
      </c>
      <c r="J446" s="154">
        <v>0</v>
      </c>
      <c r="K446" s="154">
        <v>0</v>
      </c>
      <c r="L446" s="154">
        <v>0</v>
      </c>
      <c r="M446" s="154">
        <v>0</v>
      </c>
      <c r="N446" s="154">
        <v>0</v>
      </c>
      <c r="O446" s="154">
        <v>0</v>
      </c>
      <c r="P446" s="154">
        <v>0</v>
      </c>
      <c r="Q446" s="154">
        <v>0</v>
      </c>
      <c r="R446" s="154">
        <v>0</v>
      </c>
      <c r="S446" s="154">
        <v>0</v>
      </c>
      <c r="T446" s="154">
        <v>0</v>
      </c>
    </row>
    <row r="447" spans="1:20" x14ac:dyDescent="0.2">
      <c r="A447" s="110" t="s">
        <v>1229</v>
      </c>
      <c r="B447" s="154">
        <v>0.99999999999999967</v>
      </c>
      <c r="C447" s="154">
        <v>0.69170427468784457</v>
      </c>
      <c r="D447" s="154">
        <v>3.2841294279712961E-2</v>
      </c>
      <c r="E447" s="154">
        <v>0.11273707431236568</v>
      </c>
      <c r="F447" s="154">
        <v>2.4946000951762263E-3</v>
      </c>
      <c r="G447" s="154">
        <v>0</v>
      </c>
      <c r="H447" s="154">
        <v>8.0927048191928669E-2</v>
      </c>
      <c r="I447" s="154">
        <v>1.1272644391877393E-2</v>
      </c>
      <c r="J447" s="154">
        <v>0</v>
      </c>
      <c r="K447" s="154">
        <v>0</v>
      </c>
      <c r="L447" s="154">
        <v>2.7093010175081476E-3</v>
      </c>
      <c r="M447" s="154">
        <v>3.4798043942040252E-2</v>
      </c>
      <c r="N447" s="154">
        <v>0</v>
      </c>
      <c r="O447" s="154">
        <v>0</v>
      </c>
      <c r="P447" s="154">
        <v>2.5776294844797785E-2</v>
      </c>
      <c r="Q447" s="154">
        <v>3.0449546753864002E-4</v>
      </c>
      <c r="R447" s="154">
        <v>3.2478422810357758E-4</v>
      </c>
      <c r="S447" s="154">
        <v>3.4966533545906192E-3</v>
      </c>
      <c r="T447" s="154">
        <v>6.1349118651530729E-4</v>
      </c>
    </row>
    <row r="448" spans="1:20" x14ac:dyDescent="0.2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</row>
    <row r="449" spans="1:20" x14ac:dyDescent="0.2">
      <c r="A449" s="110" t="s">
        <v>1230</v>
      </c>
      <c r="B449" s="154">
        <v>0</v>
      </c>
      <c r="C449" s="154">
        <v>0</v>
      </c>
      <c r="D449" s="154">
        <v>0</v>
      </c>
      <c r="E449" s="154">
        <v>0</v>
      </c>
      <c r="F449" s="154">
        <v>0</v>
      </c>
      <c r="G449" s="154">
        <v>0</v>
      </c>
      <c r="H449" s="154">
        <v>0</v>
      </c>
      <c r="I449" s="154">
        <v>0</v>
      </c>
      <c r="J449" s="154">
        <v>0</v>
      </c>
      <c r="K449" s="154">
        <v>0</v>
      </c>
      <c r="L449" s="154">
        <v>0</v>
      </c>
      <c r="M449" s="154">
        <v>0</v>
      </c>
      <c r="N449" s="154">
        <v>0</v>
      </c>
      <c r="O449" s="154">
        <v>0</v>
      </c>
      <c r="P449" s="154">
        <v>0</v>
      </c>
      <c r="Q449" s="154">
        <v>0</v>
      </c>
      <c r="R449" s="154">
        <v>0</v>
      </c>
      <c r="S449" s="154">
        <v>0</v>
      </c>
      <c r="T449" s="154">
        <v>0</v>
      </c>
    </row>
    <row r="450" spans="1:20" x14ac:dyDescent="0.2">
      <c r="A450" s="110" t="s">
        <v>1231</v>
      </c>
      <c r="B450" s="154">
        <v>0</v>
      </c>
      <c r="C450" s="154">
        <v>0</v>
      </c>
      <c r="D450" s="154">
        <v>0</v>
      </c>
      <c r="E450" s="154">
        <v>0</v>
      </c>
      <c r="F450" s="154">
        <v>0</v>
      </c>
      <c r="G450" s="154">
        <v>0</v>
      </c>
      <c r="H450" s="154">
        <v>0</v>
      </c>
      <c r="I450" s="154">
        <v>0</v>
      </c>
      <c r="J450" s="154">
        <v>0</v>
      </c>
      <c r="K450" s="154">
        <v>0</v>
      </c>
      <c r="L450" s="154">
        <v>0</v>
      </c>
      <c r="M450" s="154">
        <v>0</v>
      </c>
      <c r="N450" s="154">
        <v>0</v>
      </c>
      <c r="O450" s="154">
        <v>0</v>
      </c>
      <c r="P450" s="154">
        <v>0</v>
      </c>
      <c r="Q450" s="154">
        <v>0</v>
      </c>
      <c r="R450" s="154">
        <v>0</v>
      </c>
      <c r="S450" s="154">
        <v>0</v>
      </c>
      <c r="T450" s="154">
        <v>0</v>
      </c>
    </row>
    <row r="451" spans="1:20" x14ac:dyDescent="0.2">
      <c r="A451" s="110" t="s">
        <v>1232</v>
      </c>
      <c r="B451" s="154">
        <v>0</v>
      </c>
      <c r="C451" s="154">
        <v>0</v>
      </c>
      <c r="D451" s="154">
        <v>0</v>
      </c>
      <c r="E451" s="154">
        <v>0</v>
      </c>
      <c r="F451" s="154">
        <v>0</v>
      </c>
      <c r="G451" s="154">
        <v>0</v>
      </c>
      <c r="H451" s="154">
        <v>0</v>
      </c>
      <c r="I451" s="154">
        <v>0</v>
      </c>
      <c r="J451" s="154">
        <v>0</v>
      </c>
      <c r="K451" s="154">
        <v>0</v>
      </c>
      <c r="L451" s="154">
        <v>0</v>
      </c>
      <c r="M451" s="154">
        <v>0</v>
      </c>
      <c r="N451" s="154">
        <v>0</v>
      </c>
      <c r="O451" s="154">
        <v>0</v>
      </c>
      <c r="P451" s="154">
        <v>0</v>
      </c>
      <c r="Q451" s="154">
        <v>0</v>
      </c>
      <c r="R451" s="154">
        <v>0</v>
      </c>
      <c r="S451" s="154">
        <v>0</v>
      </c>
      <c r="T451" s="154">
        <v>0</v>
      </c>
    </row>
    <row r="452" spans="1:20" x14ac:dyDescent="0.2">
      <c r="A452" s="110" t="s">
        <v>1233</v>
      </c>
      <c r="B452" s="154">
        <v>0</v>
      </c>
      <c r="C452" s="154">
        <v>0</v>
      </c>
      <c r="D452" s="154">
        <v>0</v>
      </c>
      <c r="E452" s="154">
        <v>0</v>
      </c>
      <c r="F452" s="154">
        <v>0</v>
      </c>
      <c r="G452" s="154">
        <v>0</v>
      </c>
      <c r="H452" s="154">
        <v>0</v>
      </c>
      <c r="I452" s="154">
        <v>0</v>
      </c>
      <c r="J452" s="154">
        <v>0</v>
      </c>
      <c r="K452" s="154">
        <v>0</v>
      </c>
      <c r="L452" s="154">
        <v>0</v>
      </c>
      <c r="M452" s="154">
        <v>0</v>
      </c>
      <c r="N452" s="154">
        <v>0</v>
      </c>
      <c r="O452" s="154">
        <v>0</v>
      </c>
      <c r="P452" s="154">
        <v>0</v>
      </c>
      <c r="Q452" s="154">
        <v>0</v>
      </c>
      <c r="R452" s="154">
        <v>0</v>
      </c>
      <c r="S452" s="154">
        <v>0</v>
      </c>
      <c r="T452" s="154">
        <v>0</v>
      </c>
    </row>
    <row r="453" spans="1:20" x14ac:dyDescent="0.2">
      <c r="A453" s="110" t="s">
        <v>1234</v>
      </c>
      <c r="B453" s="154">
        <v>0</v>
      </c>
      <c r="C453" s="154">
        <v>0</v>
      </c>
      <c r="D453" s="154">
        <v>0</v>
      </c>
      <c r="E453" s="154">
        <v>0</v>
      </c>
      <c r="F453" s="154">
        <v>0</v>
      </c>
      <c r="G453" s="154">
        <v>0</v>
      </c>
      <c r="H453" s="154">
        <v>0</v>
      </c>
      <c r="I453" s="154">
        <v>0</v>
      </c>
      <c r="J453" s="154">
        <v>0</v>
      </c>
      <c r="K453" s="154">
        <v>0</v>
      </c>
      <c r="L453" s="154">
        <v>0</v>
      </c>
      <c r="M453" s="154">
        <v>0</v>
      </c>
      <c r="N453" s="154">
        <v>0</v>
      </c>
      <c r="O453" s="154">
        <v>0</v>
      </c>
      <c r="P453" s="154">
        <v>0</v>
      </c>
      <c r="Q453" s="154">
        <v>0</v>
      </c>
      <c r="R453" s="154">
        <v>0</v>
      </c>
      <c r="S453" s="154">
        <v>0</v>
      </c>
      <c r="T453" s="154">
        <v>0</v>
      </c>
    </row>
    <row r="454" spans="1:20" x14ac:dyDescent="0.2">
      <c r="A454" s="110" t="s">
        <v>1235</v>
      </c>
      <c r="B454" s="154">
        <v>0</v>
      </c>
      <c r="C454" s="154">
        <v>0</v>
      </c>
      <c r="D454" s="154">
        <v>0</v>
      </c>
      <c r="E454" s="154">
        <v>0</v>
      </c>
      <c r="F454" s="154">
        <v>0</v>
      </c>
      <c r="G454" s="154">
        <v>0</v>
      </c>
      <c r="H454" s="154">
        <v>0</v>
      </c>
      <c r="I454" s="154">
        <v>0</v>
      </c>
      <c r="J454" s="154">
        <v>0</v>
      </c>
      <c r="K454" s="154">
        <v>0</v>
      </c>
      <c r="L454" s="154">
        <v>0</v>
      </c>
      <c r="M454" s="154">
        <v>0</v>
      </c>
      <c r="N454" s="154">
        <v>0</v>
      </c>
      <c r="O454" s="154">
        <v>0</v>
      </c>
      <c r="P454" s="154">
        <v>0</v>
      </c>
      <c r="Q454" s="154">
        <v>0</v>
      </c>
      <c r="R454" s="154">
        <v>0</v>
      </c>
      <c r="S454" s="154">
        <v>0</v>
      </c>
      <c r="T454" s="154">
        <v>0</v>
      </c>
    </row>
    <row r="455" spans="1:20" x14ac:dyDescent="0.2">
      <c r="A455" s="110" t="s">
        <v>1236</v>
      </c>
      <c r="B455" s="154">
        <v>0.99999999999999967</v>
      </c>
      <c r="C455" s="154">
        <v>0.86257802652848559</v>
      </c>
      <c r="D455" s="154">
        <v>0.10758457561851137</v>
      </c>
      <c r="E455" s="154">
        <v>3.1502421260198366E-2</v>
      </c>
      <c r="F455" s="154">
        <v>3.7392468651342909E-4</v>
      </c>
      <c r="G455" s="154">
        <v>2.8894396830596234E-5</v>
      </c>
      <c r="H455" s="154">
        <v>2.9253128970865606E-3</v>
      </c>
      <c r="I455" s="154">
        <v>2.9965104855507544E-4</v>
      </c>
      <c r="J455" s="154">
        <v>8.6368988096959394E-5</v>
      </c>
      <c r="K455" s="154">
        <v>1.0136021066049313E-5</v>
      </c>
      <c r="L455" s="154">
        <v>2.1039364533472828E-5</v>
      </c>
      <c r="M455" s="154">
        <v>1.8430724870342749E-4</v>
      </c>
      <c r="N455" s="154">
        <v>1.3170883736974542E-4</v>
      </c>
      <c r="O455" s="154">
        <v>1.5779523400104618E-5</v>
      </c>
      <c r="P455" s="154">
        <v>7.7163380245403636E-4</v>
      </c>
      <c r="Q455" s="154">
        <v>4.8761799326811064E-6</v>
      </c>
      <c r="R455" s="154">
        <v>4.513799635548031E-5</v>
      </c>
      <c r="S455" s="154">
        <v>-6.79041998942177E-3</v>
      </c>
      <c r="T455" s="154">
        <v>2.2662559132850056E-4</v>
      </c>
    </row>
    <row r="456" spans="1:20" x14ac:dyDescent="0.2">
      <c r="A456" s="110" t="s">
        <v>1237</v>
      </c>
      <c r="B456" s="154">
        <v>0.99999999999999967</v>
      </c>
      <c r="C456" s="154">
        <v>0.86257802652848559</v>
      </c>
      <c r="D456" s="154">
        <v>0.10758457561851137</v>
      </c>
      <c r="E456" s="154">
        <v>3.1502421260198366E-2</v>
      </c>
      <c r="F456" s="154">
        <v>3.7392468651342909E-4</v>
      </c>
      <c r="G456" s="154">
        <v>2.8894396830596234E-5</v>
      </c>
      <c r="H456" s="154">
        <v>2.9253128970865606E-3</v>
      </c>
      <c r="I456" s="154">
        <v>2.9965104855507544E-4</v>
      </c>
      <c r="J456" s="154">
        <v>8.6368988096959394E-5</v>
      </c>
      <c r="K456" s="154">
        <v>1.0136021066049313E-5</v>
      </c>
      <c r="L456" s="154">
        <v>2.1039364533472828E-5</v>
      </c>
      <c r="M456" s="154">
        <v>1.8430724870342749E-4</v>
      </c>
      <c r="N456" s="154">
        <v>1.3170883736974542E-4</v>
      </c>
      <c r="O456" s="154">
        <v>1.5779523400104618E-5</v>
      </c>
      <c r="P456" s="154">
        <v>7.7163380245403636E-4</v>
      </c>
      <c r="Q456" s="154">
        <v>4.8761799326811064E-6</v>
      </c>
      <c r="R456" s="154">
        <v>4.513799635548031E-5</v>
      </c>
      <c r="S456" s="154">
        <v>-6.79041998942177E-3</v>
      </c>
      <c r="T456" s="154">
        <v>2.2662559132850056E-4</v>
      </c>
    </row>
    <row r="457" spans="1:20" x14ac:dyDescent="0.2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</row>
    <row r="458" spans="1:20" x14ac:dyDescent="0.2">
      <c r="A458" s="110" t="s">
        <v>1238</v>
      </c>
      <c r="B458" s="154">
        <v>0</v>
      </c>
      <c r="C458" s="154">
        <v>0</v>
      </c>
      <c r="D458" s="154">
        <v>0</v>
      </c>
      <c r="E458" s="154">
        <v>0</v>
      </c>
      <c r="F458" s="154">
        <v>0</v>
      </c>
      <c r="G458" s="154">
        <v>0</v>
      </c>
      <c r="H458" s="154">
        <v>0</v>
      </c>
      <c r="I458" s="154">
        <v>0</v>
      </c>
      <c r="J458" s="154">
        <v>0</v>
      </c>
      <c r="K458" s="154">
        <v>0</v>
      </c>
      <c r="L458" s="154">
        <v>0</v>
      </c>
      <c r="M458" s="154">
        <v>0</v>
      </c>
      <c r="N458" s="154">
        <v>0</v>
      </c>
      <c r="O458" s="154">
        <v>0</v>
      </c>
      <c r="P458" s="154">
        <v>0</v>
      </c>
      <c r="Q458" s="154">
        <v>0</v>
      </c>
      <c r="R458" s="154">
        <v>0</v>
      </c>
      <c r="S458" s="154">
        <v>0</v>
      </c>
      <c r="T458" s="154">
        <v>0</v>
      </c>
    </row>
    <row r="459" spans="1:20" x14ac:dyDescent="0.2">
      <c r="A459" s="110" t="s">
        <v>1239</v>
      </c>
      <c r="B459" s="154">
        <v>0</v>
      </c>
      <c r="C459" s="154">
        <v>0</v>
      </c>
      <c r="D459" s="154">
        <v>0</v>
      </c>
      <c r="E459" s="154">
        <v>0</v>
      </c>
      <c r="F459" s="154">
        <v>0</v>
      </c>
      <c r="G459" s="154">
        <v>0</v>
      </c>
      <c r="H459" s="154">
        <v>0</v>
      </c>
      <c r="I459" s="154">
        <v>0</v>
      </c>
      <c r="J459" s="154">
        <v>0</v>
      </c>
      <c r="K459" s="154">
        <v>0</v>
      </c>
      <c r="L459" s="154">
        <v>0</v>
      </c>
      <c r="M459" s="154">
        <v>0</v>
      </c>
      <c r="N459" s="154">
        <v>0</v>
      </c>
      <c r="O459" s="154">
        <v>0</v>
      </c>
      <c r="P459" s="154">
        <v>0</v>
      </c>
      <c r="Q459" s="154">
        <v>0</v>
      </c>
      <c r="R459" s="154">
        <v>0</v>
      </c>
      <c r="S459" s="154">
        <v>0</v>
      </c>
      <c r="T459" s="154">
        <v>0</v>
      </c>
    </row>
    <row r="460" spans="1:20" x14ac:dyDescent="0.2">
      <c r="A460" s="110" t="s">
        <v>1240</v>
      </c>
      <c r="B460" s="154">
        <v>0</v>
      </c>
      <c r="C460" s="154">
        <v>0</v>
      </c>
      <c r="D460" s="154">
        <v>0</v>
      </c>
      <c r="E460" s="154">
        <v>0</v>
      </c>
      <c r="F460" s="154">
        <v>0</v>
      </c>
      <c r="G460" s="154">
        <v>0</v>
      </c>
      <c r="H460" s="154">
        <v>0</v>
      </c>
      <c r="I460" s="154">
        <v>0</v>
      </c>
      <c r="J460" s="154">
        <v>0</v>
      </c>
      <c r="K460" s="154">
        <v>0</v>
      </c>
      <c r="L460" s="154">
        <v>0</v>
      </c>
      <c r="M460" s="154">
        <v>0</v>
      </c>
      <c r="N460" s="154">
        <v>0</v>
      </c>
      <c r="O460" s="154">
        <v>0</v>
      </c>
      <c r="P460" s="154">
        <v>0</v>
      </c>
      <c r="Q460" s="154">
        <v>0</v>
      </c>
      <c r="R460" s="154">
        <v>0</v>
      </c>
      <c r="S460" s="154">
        <v>0</v>
      </c>
      <c r="T460" s="154">
        <v>0</v>
      </c>
    </row>
    <row r="461" spans="1:20" x14ac:dyDescent="0.2">
      <c r="A461" s="110" t="s">
        <v>1241</v>
      </c>
      <c r="B461" s="154">
        <v>0.51839393519229526</v>
      </c>
      <c r="C461" s="154">
        <v>0.34646477666373315</v>
      </c>
      <c r="D461" s="154">
        <v>1.6331445112830984E-2</v>
      </c>
      <c r="E461" s="154">
        <v>5.9300479520372214E-2</v>
      </c>
      <c r="F461" s="154">
        <v>1.8326933832841759E-3</v>
      </c>
      <c r="G461" s="154">
        <v>0</v>
      </c>
      <c r="H461" s="154">
        <v>4.4464994802700622E-2</v>
      </c>
      <c r="I461" s="154">
        <v>8.2816082742311198E-3</v>
      </c>
      <c r="J461" s="154">
        <v>0</v>
      </c>
      <c r="K461" s="154">
        <v>0</v>
      </c>
      <c r="L461" s="154">
        <v>1.5851496630229455E-3</v>
      </c>
      <c r="M461" s="154">
        <v>2.5564877114824282E-2</v>
      </c>
      <c r="N461" s="154">
        <v>0</v>
      </c>
      <c r="O461" s="154">
        <v>0</v>
      </c>
      <c r="P461" s="154">
        <v>1.3408239349197848E-2</v>
      </c>
      <c r="Q461" s="154">
        <v>2.237019190679799E-4</v>
      </c>
      <c r="R461" s="154">
        <v>1.8123603744895427E-4</v>
      </c>
      <c r="S461" s="154">
        <v>6.2088948525470232E-4</v>
      </c>
      <c r="T461" s="154">
        <v>1.3384386632628176E-4</v>
      </c>
    </row>
    <row r="462" spans="1:20" x14ac:dyDescent="0.2">
      <c r="A462" s="110" t="s">
        <v>1242</v>
      </c>
      <c r="B462" s="154">
        <v>0.21820912515974264</v>
      </c>
      <c r="C462" s="154">
        <v>0.16315527963513432</v>
      </c>
      <c r="D462" s="154">
        <v>7.8657680303261899E-3</v>
      </c>
      <c r="E462" s="154">
        <v>2.3734300107432785E-2</v>
      </c>
      <c r="F462" s="154">
        <v>0</v>
      </c>
      <c r="G462" s="154">
        <v>0</v>
      </c>
      <c r="H462" s="154">
        <v>1.5123588408001831E-2</v>
      </c>
      <c r="I462" s="154">
        <v>0</v>
      </c>
      <c r="J462" s="154">
        <v>0</v>
      </c>
      <c r="K462" s="154">
        <v>0</v>
      </c>
      <c r="L462" s="154">
        <v>4.0891010328424673E-4</v>
      </c>
      <c r="M462" s="154">
        <v>0</v>
      </c>
      <c r="N462" s="154">
        <v>0</v>
      </c>
      <c r="O462" s="154">
        <v>0</v>
      </c>
      <c r="P462" s="154">
        <v>5.5782462474525743E-3</v>
      </c>
      <c r="Q462" s="154">
        <v>0</v>
      </c>
      <c r="R462" s="154">
        <v>5.7885640755301694E-5</v>
      </c>
      <c r="S462" s="154">
        <v>1.9654401407223211E-3</v>
      </c>
      <c r="T462" s="154">
        <v>3.1970684663312787E-4</v>
      </c>
    </row>
    <row r="463" spans="1:20" x14ac:dyDescent="0.2">
      <c r="A463" s="110" t="s">
        <v>1243</v>
      </c>
      <c r="B463" s="154">
        <v>0</v>
      </c>
      <c r="C463" s="154">
        <v>0</v>
      </c>
      <c r="D463" s="154">
        <v>0</v>
      </c>
      <c r="E463" s="154">
        <v>0</v>
      </c>
      <c r="F463" s="154">
        <v>0</v>
      </c>
      <c r="G463" s="154">
        <v>0</v>
      </c>
      <c r="H463" s="154">
        <v>0</v>
      </c>
      <c r="I463" s="154">
        <v>0</v>
      </c>
      <c r="J463" s="154">
        <v>0</v>
      </c>
      <c r="K463" s="154">
        <v>0</v>
      </c>
      <c r="L463" s="154">
        <v>0</v>
      </c>
      <c r="M463" s="154">
        <v>0</v>
      </c>
      <c r="N463" s="154">
        <v>0</v>
      </c>
      <c r="O463" s="154">
        <v>0</v>
      </c>
      <c r="P463" s="154">
        <v>0</v>
      </c>
      <c r="Q463" s="154">
        <v>0</v>
      </c>
      <c r="R463" s="154">
        <v>0</v>
      </c>
      <c r="S463" s="154">
        <v>0</v>
      </c>
      <c r="T463" s="154">
        <v>0</v>
      </c>
    </row>
    <row r="464" spans="1:20" x14ac:dyDescent="0.2">
      <c r="A464" s="110" t="s">
        <v>1244</v>
      </c>
      <c r="B464" s="154">
        <v>0.26339693964796235</v>
      </c>
      <c r="C464" s="154">
        <v>0.11111116736500083</v>
      </c>
      <c r="D464" s="154">
        <v>4.7493421048430379E-2</v>
      </c>
      <c r="E464" s="154">
        <v>1.3564130933933823E-2</v>
      </c>
      <c r="F464" s="154">
        <v>7.5267262601032862E-3</v>
      </c>
      <c r="G464" s="154">
        <v>1.2215124456710167E-3</v>
      </c>
      <c r="H464" s="154">
        <v>5.7627394785234667E-3</v>
      </c>
      <c r="I464" s="154">
        <v>1.9575502289319101E-3</v>
      </c>
      <c r="J464" s="154">
        <v>4.2559296946172278E-3</v>
      </c>
      <c r="K464" s="154">
        <v>7.4799569185361248E-4</v>
      </c>
      <c r="L464" s="154">
        <v>3.9702154505823534E-5</v>
      </c>
      <c r="M464" s="154">
        <v>1.1612587662798363E-3</v>
      </c>
      <c r="N464" s="154">
        <v>6.2587158107225253E-3</v>
      </c>
      <c r="O464" s="154">
        <v>1.1219958372537869E-3</v>
      </c>
      <c r="P464" s="154">
        <v>1.5979967722825055E-3</v>
      </c>
      <c r="Q464" s="154">
        <v>3.3178427698275105E-5</v>
      </c>
      <c r="R464" s="154">
        <v>1.9879865077018944E-5</v>
      </c>
      <c r="S464" s="154">
        <v>3.1589036609345297E-2</v>
      </c>
      <c r="T464" s="154">
        <v>2.7934002257731728E-2</v>
      </c>
    </row>
    <row r="465" spans="1:20" x14ac:dyDescent="0.2">
      <c r="A465" s="110" t="s">
        <v>1245</v>
      </c>
      <c r="B465" s="154">
        <v>1.0000000000000007</v>
      </c>
      <c r="C465" s="154">
        <v>0.62073122366386835</v>
      </c>
      <c r="D465" s="154">
        <v>7.1690634191587554E-2</v>
      </c>
      <c r="E465" s="154">
        <v>9.6598910561738832E-2</v>
      </c>
      <c r="F465" s="154">
        <v>9.3594196433874621E-3</v>
      </c>
      <c r="G465" s="154">
        <v>1.2215124456710167E-3</v>
      </c>
      <c r="H465" s="154">
        <v>6.5351322689225916E-2</v>
      </c>
      <c r="I465" s="154">
        <v>1.023915850316303E-2</v>
      </c>
      <c r="J465" s="154">
        <v>4.2559296946172278E-3</v>
      </c>
      <c r="K465" s="154">
        <v>7.4799569185361248E-4</v>
      </c>
      <c r="L465" s="154">
        <v>2.0337619208130155E-3</v>
      </c>
      <c r="M465" s="154">
        <v>2.6726135881104118E-2</v>
      </c>
      <c r="N465" s="154">
        <v>6.2587158107225253E-3</v>
      </c>
      <c r="O465" s="154">
        <v>1.1219958372537869E-3</v>
      </c>
      <c r="P465" s="154">
        <v>2.0584482368932927E-2</v>
      </c>
      <c r="Q465" s="154">
        <v>2.56880346766255E-4</v>
      </c>
      <c r="R465" s="154">
        <v>2.5900154328127492E-4</v>
      </c>
      <c r="S465" s="154">
        <v>3.4175366235322323E-2</v>
      </c>
      <c r="T465" s="154">
        <v>2.8387552970691139E-2</v>
      </c>
    </row>
    <row r="466" spans="1:20" x14ac:dyDescent="0.2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</row>
    <row r="467" spans="1:20" x14ac:dyDescent="0.2">
      <c r="A467" s="110" t="s">
        <v>1246</v>
      </c>
      <c r="B467" s="154">
        <v>0</v>
      </c>
      <c r="C467" s="154">
        <v>0</v>
      </c>
      <c r="D467" s="154">
        <v>0</v>
      </c>
      <c r="E467" s="154">
        <v>0</v>
      </c>
      <c r="F467" s="154">
        <v>0</v>
      </c>
      <c r="G467" s="154">
        <v>0</v>
      </c>
      <c r="H467" s="154">
        <v>0</v>
      </c>
      <c r="I467" s="154">
        <v>0</v>
      </c>
      <c r="J467" s="154">
        <v>0</v>
      </c>
      <c r="K467" s="154">
        <v>0</v>
      </c>
      <c r="L467" s="154">
        <v>0</v>
      </c>
      <c r="M467" s="154">
        <v>0</v>
      </c>
      <c r="N467" s="154">
        <v>0</v>
      </c>
      <c r="O467" s="154">
        <v>0</v>
      </c>
      <c r="P467" s="154">
        <v>0</v>
      </c>
      <c r="Q467" s="154">
        <v>0</v>
      </c>
      <c r="R467" s="154">
        <v>0</v>
      </c>
      <c r="S467" s="154">
        <v>0</v>
      </c>
      <c r="T467" s="154">
        <v>0</v>
      </c>
    </row>
    <row r="468" spans="1:20" x14ac:dyDescent="0.2">
      <c r="A468" s="110" t="s">
        <v>1247</v>
      </c>
      <c r="B468" s="154">
        <v>0</v>
      </c>
      <c r="C468" s="154">
        <v>0</v>
      </c>
      <c r="D468" s="154">
        <v>0</v>
      </c>
      <c r="E468" s="154">
        <v>0</v>
      </c>
      <c r="F468" s="154">
        <v>0</v>
      </c>
      <c r="G468" s="154">
        <v>0</v>
      </c>
      <c r="H468" s="154">
        <v>0</v>
      </c>
      <c r="I468" s="154">
        <v>0</v>
      </c>
      <c r="J468" s="154">
        <v>0</v>
      </c>
      <c r="K468" s="154">
        <v>0</v>
      </c>
      <c r="L468" s="154">
        <v>0</v>
      </c>
      <c r="M468" s="154">
        <v>0</v>
      </c>
      <c r="N468" s="154">
        <v>0</v>
      </c>
      <c r="O468" s="154">
        <v>0</v>
      </c>
      <c r="P468" s="154">
        <v>0</v>
      </c>
      <c r="Q468" s="154">
        <v>0</v>
      </c>
      <c r="R468" s="154">
        <v>0</v>
      </c>
      <c r="S468" s="154">
        <v>0</v>
      </c>
      <c r="T468" s="154">
        <v>0</v>
      </c>
    </row>
    <row r="469" spans="1:20" x14ac:dyDescent="0.2">
      <c r="A469" s="110" t="s">
        <v>1248</v>
      </c>
      <c r="B469" s="154">
        <v>0</v>
      </c>
      <c r="C469" s="154">
        <v>0</v>
      </c>
      <c r="D469" s="154">
        <v>0</v>
      </c>
      <c r="E469" s="154">
        <v>0</v>
      </c>
      <c r="F469" s="154">
        <v>0</v>
      </c>
      <c r="G469" s="154">
        <v>0</v>
      </c>
      <c r="H469" s="154">
        <v>0</v>
      </c>
      <c r="I469" s="154">
        <v>0</v>
      </c>
      <c r="J469" s="154">
        <v>0</v>
      </c>
      <c r="K469" s="154">
        <v>0</v>
      </c>
      <c r="L469" s="154">
        <v>0</v>
      </c>
      <c r="M469" s="154">
        <v>0</v>
      </c>
      <c r="N469" s="154">
        <v>0</v>
      </c>
      <c r="O469" s="154">
        <v>0</v>
      </c>
      <c r="P469" s="154">
        <v>0</v>
      </c>
      <c r="Q469" s="154">
        <v>0</v>
      </c>
      <c r="R469" s="154">
        <v>0</v>
      </c>
      <c r="S469" s="154">
        <v>0</v>
      </c>
      <c r="T469" s="154">
        <v>0</v>
      </c>
    </row>
    <row r="470" spans="1:20" x14ac:dyDescent="0.2">
      <c r="A470" s="110" t="s">
        <v>1249</v>
      </c>
      <c r="B470" s="154">
        <v>0.80949999999999989</v>
      </c>
      <c r="C470" s="154">
        <v>0.54102337560190739</v>
      </c>
      <c r="D470" s="154">
        <v>2.5502429564367268E-2</v>
      </c>
      <c r="E470" s="154">
        <v>9.2600886918043482E-2</v>
      </c>
      <c r="F470" s="154">
        <v>2.8618492483293047E-3</v>
      </c>
      <c r="G470" s="154">
        <v>0</v>
      </c>
      <c r="H470" s="154">
        <v>6.9434479937413279E-2</v>
      </c>
      <c r="I470" s="154">
        <v>1.2932176560868322E-2</v>
      </c>
      <c r="J470" s="154">
        <v>0</v>
      </c>
      <c r="K470" s="154">
        <v>0</v>
      </c>
      <c r="L470" s="154">
        <v>2.4752964205514609E-3</v>
      </c>
      <c r="M470" s="154">
        <v>3.9920930048638871E-2</v>
      </c>
      <c r="N470" s="154">
        <v>0</v>
      </c>
      <c r="O470" s="154">
        <v>0</v>
      </c>
      <c r="P470" s="154">
        <v>2.0937686605360148E-2</v>
      </c>
      <c r="Q470" s="154">
        <v>3.493225734177555E-4</v>
      </c>
      <c r="R470" s="154">
        <v>2.8300981619414013E-4</v>
      </c>
      <c r="S470" s="154">
        <v>9.6955231184801805E-4</v>
      </c>
      <c r="T470" s="154">
        <v>2.090043930605294E-4</v>
      </c>
    </row>
    <row r="471" spans="1:20" x14ac:dyDescent="0.2">
      <c r="A471" s="110" t="s">
        <v>1250</v>
      </c>
      <c r="B471" s="154">
        <v>0.19049999999999995</v>
      </c>
      <c r="C471" s="154">
        <v>0.1424371265305234</v>
      </c>
      <c r="D471" s="154">
        <v>6.8669392660833774E-3</v>
      </c>
      <c r="E471" s="154">
        <v>2.0720417476381935E-2</v>
      </c>
      <c r="F471" s="154">
        <v>0</v>
      </c>
      <c r="G471" s="154">
        <v>0</v>
      </c>
      <c r="H471" s="154">
        <v>1.320313066474761E-2</v>
      </c>
      <c r="I471" s="154">
        <v>0</v>
      </c>
      <c r="J471" s="154">
        <v>0</v>
      </c>
      <c r="K471" s="154">
        <v>0</v>
      </c>
      <c r="L471" s="154">
        <v>3.5698495477044442E-4</v>
      </c>
      <c r="M471" s="154">
        <v>0</v>
      </c>
      <c r="N471" s="154">
        <v>0</v>
      </c>
      <c r="O471" s="154">
        <v>0</v>
      </c>
      <c r="P471" s="154">
        <v>4.8698967532259932E-3</v>
      </c>
      <c r="Q471" s="154">
        <v>0</v>
      </c>
      <c r="R471" s="154">
        <v>5.0535075266959464E-5</v>
      </c>
      <c r="S471" s="154">
        <v>1.7158601709873777E-3</v>
      </c>
      <c r="T471" s="154">
        <v>2.7910910801289918E-4</v>
      </c>
    </row>
    <row r="472" spans="1:20" x14ac:dyDescent="0.2">
      <c r="A472" s="110" t="s">
        <v>1251</v>
      </c>
      <c r="B472" s="154">
        <v>0</v>
      </c>
      <c r="C472" s="154">
        <v>0</v>
      </c>
      <c r="D472" s="154">
        <v>0</v>
      </c>
      <c r="E472" s="154">
        <v>0</v>
      </c>
      <c r="F472" s="154">
        <v>0</v>
      </c>
      <c r="G472" s="154">
        <v>0</v>
      </c>
      <c r="H472" s="154">
        <v>0</v>
      </c>
      <c r="I472" s="154">
        <v>0</v>
      </c>
      <c r="J472" s="154">
        <v>0</v>
      </c>
      <c r="K472" s="154">
        <v>0</v>
      </c>
      <c r="L472" s="154">
        <v>0</v>
      </c>
      <c r="M472" s="154">
        <v>0</v>
      </c>
      <c r="N472" s="154">
        <v>0</v>
      </c>
      <c r="O472" s="154">
        <v>0</v>
      </c>
      <c r="P472" s="154">
        <v>0</v>
      </c>
      <c r="Q472" s="154">
        <v>0</v>
      </c>
      <c r="R472" s="154">
        <v>0</v>
      </c>
      <c r="S472" s="154">
        <v>0</v>
      </c>
      <c r="T472" s="154">
        <v>0</v>
      </c>
    </row>
    <row r="473" spans="1:20" x14ac:dyDescent="0.2">
      <c r="A473" s="110" t="s">
        <v>1252</v>
      </c>
      <c r="B473" s="154">
        <v>0</v>
      </c>
      <c r="C473" s="154">
        <v>0</v>
      </c>
      <c r="D473" s="154">
        <v>0</v>
      </c>
      <c r="E473" s="154">
        <v>0</v>
      </c>
      <c r="F473" s="154">
        <v>0</v>
      </c>
      <c r="G473" s="154">
        <v>0</v>
      </c>
      <c r="H473" s="154">
        <v>0</v>
      </c>
      <c r="I473" s="154">
        <v>0</v>
      </c>
      <c r="J473" s="154">
        <v>0</v>
      </c>
      <c r="K473" s="154">
        <v>0</v>
      </c>
      <c r="L473" s="154">
        <v>0</v>
      </c>
      <c r="M473" s="154">
        <v>0</v>
      </c>
      <c r="N473" s="154">
        <v>0</v>
      </c>
      <c r="O473" s="154">
        <v>0</v>
      </c>
      <c r="P473" s="154">
        <v>0</v>
      </c>
      <c r="Q473" s="154">
        <v>0</v>
      </c>
      <c r="R473" s="154">
        <v>0</v>
      </c>
      <c r="S473" s="154">
        <v>0</v>
      </c>
      <c r="T473" s="154">
        <v>0</v>
      </c>
    </row>
    <row r="474" spans="1:20" x14ac:dyDescent="0.2">
      <c r="A474" s="110" t="s">
        <v>1253</v>
      </c>
      <c r="B474" s="154">
        <v>1</v>
      </c>
      <c r="C474" s="154">
        <v>0.68346050213243081</v>
      </c>
      <c r="D474" s="154">
        <v>3.2369368830450648E-2</v>
      </c>
      <c r="E474" s="154">
        <v>0.11332130439442542</v>
      </c>
      <c r="F474" s="154">
        <v>2.8618492483293047E-3</v>
      </c>
      <c r="G474" s="154">
        <v>0</v>
      </c>
      <c r="H474" s="154">
        <v>8.2637610602160891E-2</v>
      </c>
      <c r="I474" s="154">
        <v>1.2932176560868322E-2</v>
      </c>
      <c r="J474" s="154">
        <v>0</v>
      </c>
      <c r="K474" s="154">
        <v>0</v>
      </c>
      <c r="L474" s="154">
        <v>2.8322813753219054E-3</v>
      </c>
      <c r="M474" s="154">
        <v>3.9920930048638871E-2</v>
      </c>
      <c r="N474" s="154">
        <v>0</v>
      </c>
      <c r="O474" s="154">
        <v>0</v>
      </c>
      <c r="P474" s="154">
        <v>2.5807583358586142E-2</v>
      </c>
      <c r="Q474" s="154">
        <v>3.493225734177555E-4</v>
      </c>
      <c r="R474" s="154">
        <v>3.3354489146109962E-4</v>
      </c>
      <c r="S474" s="154">
        <v>2.6854124828353957E-3</v>
      </c>
      <c r="T474" s="154">
        <v>4.8811350107342861E-4</v>
      </c>
    </row>
    <row r="475" spans="1:20" x14ac:dyDescent="0.2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</row>
    <row r="476" spans="1:20" x14ac:dyDescent="0.2">
      <c r="A476" s="110" t="s">
        <v>1254</v>
      </c>
      <c r="B476" s="154">
        <v>0.99999999999999978</v>
      </c>
      <c r="C476" s="154">
        <v>0.49258299045690018</v>
      </c>
      <c r="D476" s="154">
        <v>2.435013732763805E-2</v>
      </c>
      <c r="E476" s="154">
        <v>8.9193157505646409E-2</v>
      </c>
      <c r="F476" s="154">
        <v>2.8074839270930295E-3</v>
      </c>
      <c r="G476" s="154">
        <v>2.6327685920476382E-4</v>
      </c>
      <c r="H476" s="154">
        <v>6.7800674659926619E-2</v>
      </c>
      <c r="I476" s="154">
        <v>1.2633240990485033E-2</v>
      </c>
      <c r="J476" s="154">
        <v>5.7087263726468785E-3</v>
      </c>
      <c r="K476" s="154">
        <v>2.5671504371235472E-4</v>
      </c>
      <c r="L476" s="154">
        <v>2.3684512263677736E-3</v>
      </c>
      <c r="M476" s="154">
        <v>3.8759300778423753E-2</v>
      </c>
      <c r="N476" s="154">
        <v>0.20484399369001716</v>
      </c>
      <c r="O476" s="154">
        <v>3.6991430122001623E-2</v>
      </c>
      <c r="P476" s="154">
        <v>2.0821479601917676E-2</v>
      </c>
      <c r="Q476" s="154">
        <v>3.4875182441241053E-4</v>
      </c>
      <c r="R476" s="154">
        <v>2.7018961360604304E-4</v>
      </c>
      <c r="S476" s="154">
        <v>0</v>
      </c>
      <c r="T476" s="154">
        <v>0</v>
      </c>
    </row>
    <row r="477" spans="1:20" x14ac:dyDescent="0.2">
      <c r="A477" s="110" t="s">
        <v>1255</v>
      </c>
      <c r="B477" s="154">
        <v>0</v>
      </c>
      <c r="C477" s="154">
        <v>0</v>
      </c>
      <c r="D477" s="154">
        <v>0</v>
      </c>
      <c r="E477" s="154">
        <v>0</v>
      </c>
      <c r="F477" s="154">
        <v>0</v>
      </c>
      <c r="G477" s="154">
        <v>0</v>
      </c>
      <c r="H477" s="154">
        <v>0</v>
      </c>
      <c r="I477" s="154">
        <v>0</v>
      </c>
      <c r="J477" s="154">
        <v>0</v>
      </c>
      <c r="K477" s="154">
        <v>0</v>
      </c>
      <c r="L477" s="154">
        <v>0</v>
      </c>
      <c r="M477" s="154">
        <v>0</v>
      </c>
      <c r="N477" s="154">
        <v>0</v>
      </c>
      <c r="O477" s="154">
        <v>0</v>
      </c>
      <c r="P477" s="154">
        <v>0</v>
      </c>
      <c r="Q477" s="154">
        <v>0</v>
      </c>
      <c r="R477" s="154">
        <v>0</v>
      </c>
      <c r="S477" s="154">
        <v>0</v>
      </c>
      <c r="T477" s="154">
        <v>0</v>
      </c>
    </row>
    <row r="478" spans="1:20" x14ac:dyDescent="0.2">
      <c r="A478" s="110" t="s">
        <v>1256</v>
      </c>
      <c r="B478" s="154">
        <v>0</v>
      </c>
      <c r="C478" s="154">
        <v>0</v>
      </c>
      <c r="D478" s="154">
        <v>0</v>
      </c>
      <c r="E478" s="154">
        <v>0</v>
      </c>
      <c r="F478" s="154">
        <v>0</v>
      </c>
      <c r="G478" s="154">
        <v>0</v>
      </c>
      <c r="H478" s="154">
        <v>0</v>
      </c>
      <c r="I478" s="154">
        <v>0</v>
      </c>
      <c r="J478" s="154">
        <v>0</v>
      </c>
      <c r="K478" s="154">
        <v>0</v>
      </c>
      <c r="L478" s="154">
        <v>0</v>
      </c>
      <c r="M478" s="154">
        <v>0</v>
      </c>
      <c r="N478" s="154">
        <v>0</v>
      </c>
      <c r="O478" s="154">
        <v>0</v>
      </c>
      <c r="P478" s="154">
        <v>0</v>
      </c>
      <c r="Q478" s="154">
        <v>0</v>
      </c>
      <c r="R478" s="154">
        <v>0</v>
      </c>
      <c r="S478" s="154">
        <v>0</v>
      </c>
      <c r="T478" s="154">
        <v>0</v>
      </c>
    </row>
    <row r="479" spans="1:20" x14ac:dyDescent="0.2">
      <c r="A479" s="110" t="s">
        <v>1257</v>
      </c>
      <c r="B479" s="154">
        <v>0</v>
      </c>
      <c r="C479" s="154">
        <v>0</v>
      </c>
      <c r="D479" s="154">
        <v>0</v>
      </c>
      <c r="E479" s="154">
        <v>0</v>
      </c>
      <c r="F479" s="154">
        <v>0</v>
      </c>
      <c r="G479" s="154">
        <v>0</v>
      </c>
      <c r="H479" s="154">
        <v>0</v>
      </c>
      <c r="I479" s="154">
        <v>0</v>
      </c>
      <c r="J479" s="154">
        <v>0</v>
      </c>
      <c r="K479" s="154">
        <v>0</v>
      </c>
      <c r="L479" s="154">
        <v>0</v>
      </c>
      <c r="M479" s="154">
        <v>0</v>
      </c>
      <c r="N479" s="154">
        <v>0</v>
      </c>
      <c r="O479" s="154">
        <v>0</v>
      </c>
      <c r="P479" s="154">
        <v>0</v>
      </c>
      <c r="Q479" s="154">
        <v>0</v>
      </c>
      <c r="R479" s="154">
        <v>0</v>
      </c>
      <c r="S479" s="154">
        <v>0</v>
      </c>
      <c r="T479" s="154">
        <v>0</v>
      </c>
    </row>
    <row r="480" spans="1:20" x14ac:dyDescent="0.2">
      <c r="A480" s="110" t="s">
        <v>1258</v>
      </c>
      <c r="B480" s="154">
        <v>0</v>
      </c>
      <c r="C480" s="154">
        <v>0</v>
      </c>
      <c r="D480" s="154">
        <v>0</v>
      </c>
      <c r="E480" s="154">
        <v>0</v>
      </c>
      <c r="F480" s="154">
        <v>0</v>
      </c>
      <c r="G480" s="154">
        <v>0</v>
      </c>
      <c r="H480" s="154">
        <v>0</v>
      </c>
      <c r="I480" s="154">
        <v>0</v>
      </c>
      <c r="J480" s="154">
        <v>0</v>
      </c>
      <c r="K480" s="154">
        <v>0</v>
      </c>
      <c r="L480" s="154">
        <v>0</v>
      </c>
      <c r="M480" s="154">
        <v>0</v>
      </c>
      <c r="N480" s="154">
        <v>0</v>
      </c>
      <c r="O480" s="154">
        <v>0</v>
      </c>
      <c r="P480" s="154">
        <v>0</v>
      </c>
      <c r="Q480" s="154">
        <v>0</v>
      </c>
      <c r="R480" s="154">
        <v>0</v>
      </c>
      <c r="S480" s="154">
        <v>0</v>
      </c>
      <c r="T480" s="154">
        <v>0</v>
      </c>
    </row>
    <row r="481" spans="1:20" x14ac:dyDescent="0.2">
      <c r="A481" s="110" t="s">
        <v>1259</v>
      </c>
      <c r="B481" s="154">
        <v>0</v>
      </c>
      <c r="C481" s="154">
        <v>0</v>
      </c>
      <c r="D481" s="154">
        <v>0</v>
      </c>
      <c r="E481" s="154">
        <v>0</v>
      </c>
      <c r="F481" s="154">
        <v>0</v>
      </c>
      <c r="G481" s="154">
        <v>0</v>
      </c>
      <c r="H481" s="154">
        <v>0</v>
      </c>
      <c r="I481" s="154">
        <v>0</v>
      </c>
      <c r="J481" s="154">
        <v>0</v>
      </c>
      <c r="K481" s="154">
        <v>0</v>
      </c>
      <c r="L481" s="154">
        <v>0</v>
      </c>
      <c r="M481" s="154">
        <v>0</v>
      </c>
      <c r="N481" s="154">
        <v>0</v>
      </c>
      <c r="O481" s="154">
        <v>0</v>
      </c>
      <c r="P481" s="154">
        <v>0</v>
      </c>
      <c r="Q481" s="154">
        <v>0</v>
      </c>
      <c r="R481" s="154">
        <v>0</v>
      </c>
      <c r="S481" s="154">
        <v>0</v>
      </c>
      <c r="T481" s="154">
        <v>0</v>
      </c>
    </row>
    <row r="482" spans="1:20" x14ac:dyDescent="0.2">
      <c r="A482" s="110" t="s">
        <v>1260</v>
      </c>
      <c r="B482" s="154">
        <v>0</v>
      </c>
      <c r="C482" s="154">
        <v>0</v>
      </c>
      <c r="D482" s="154">
        <v>0</v>
      </c>
      <c r="E482" s="154">
        <v>0</v>
      </c>
      <c r="F482" s="154">
        <v>0</v>
      </c>
      <c r="G482" s="154">
        <v>0</v>
      </c>
      <c r="H482" s="154">
        <v>0</v>
      </c>
      <c r="I482" s="154">
        <v>0</v>
      </c>
      <c r="J482" s="154">
        <v>0</v>
      </c>
      <c r="K482" s="154">
        <v>0</v>
      </c>
      <c r="L482" s="154">
        <v>0</v>
      </c>
      <c r="M482" s="154">
        <v>0</v>
      </c>
      <c r="N482" s="154">
        <v>0</v>
      </c>
      <c r="O482" s="154">
        <v>0</v>
      </c>
      <c r="P482" s="154">
        <v>0</v>
      </c>
      <c r="Q482" s="154">
        <v>0</v>
      </c>
      <c r="R482" s="154">
        <v>0</v>
      </c>
      <c r="S482" s="154">
        <v>0</v>
      </c>
      <c r="T482" s="154">
        <v>0</v>
      </c>
    </row>
    <row r="483" spans="1:20" x14ac:dyDescent="0.2">
      <c r="A483" s="110" t="s">
        <v>1261</v>
      </c>
      <c r="B483" s="154">
        <v>0.99999999999999978</v>
      </c>
      <c r="C483" s="154">
        <v>0.49258299045690018</v>
      </c>
      <c r="D483" s="154">
        <v>2.435013732763805E-2</v>
      </c>
      <c r="E483" s="154">
        <v>8.9193157505646409E-2</v>
      </c>
      <c r="F483" s="154">
        <v>2.8074839270930295E-3</v>
      </c>
      <c r="G483" s="154">
        <v>2.6327685920476382E-4</v>
      </c>
      <c r="H483" s="154">
        <v>6.7800674659926619E-2</v>
      </c>
      <c r="I483" s="154">
        <v>1.2633240990485033E-2</v>
      </c>
      <c r="J483" s="154">
        <v>5.7087263726468785E-3</v>
      </c>
      <c r="K483" s="154">
        <v>2.5671504371235472E-4</v>
      </c>
      <c r="L483" s="154">
        <v>2.3684512263677736E-3</v>
      </c>
      <c r="M483" s="154">
        <v>3.8759300778423753E-2</v>
      </c>
      <c r="N483" s="154">
        <v>0.20484399369001716</v>
      </c>
      <c r="O483" s="154">
        <v>3.6991430122001623E-2</v>
      </c>
      <c r="P483" s="154">
        <v>2.0821479601917676E-2</v>
      </c>
      <c r="Q483" s="154">
        <v>3.4875182441241053E-4</v>
      </c>
      <c r="R483" s="154">
        <v>2.7018961360604304E-4</v>
      </c>
      <c r="S483" s="154">
        <v>0</v>
      </c>
      <c r="T483" s="154">
        <v>0</v>
      </c>
    </row>
    <row r="484" spans="1:20" x14ac:dyDescent="0.2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</row>
    <row r="485" spans="1:20" x14ac:dyDescent="0.2">
      <c r="A485" s="110" t="s">
        <v>1262</v>
      </c>
      <c r="B485" s="154">
        <v>0</v>
      </c>
      <c r="C485" s="154">
        <v>0</v>
      </c>
      <c r="D485" s="154">
        <v>0</v>
      </c>
      <c r="E485" s="154">
        <v>0</v>
      </c>
      <c r="F485" s="154">
        <v>0</v>
      </c>
      <c r="G485" s="154">
        <v>0</v>
      </c>
      <c r="H485" s="154">
        <v>0</v>
      </c>
      <c r="I485" s="154">
        <v>0</v>
      </c>
      <c r="J485" s="154">
        <v>0</v>
      </c>
      <c r="K485" s="154">
        <v>0</v>
      </c>
      <c r="L485" s="154">
        <v>0</v>
      </c>
      <c r="M485" s="154">
        <v>0</v>
      </c>
      <c r="N485" s="154">
        <v>0</v>
      </c>
      <c r="O485" s="154">
        <v>0</v>
      </c>
      <c r="P485" s="154">
        <v>0</v>
      </c>
      <c r="Q485" s="154">
        <v>0</v>
      </c>
      <c r="R485" s="154">
        <v>0</v>
      </c>
      <c r="S485" s="154">
        <v>0</v>
      </c>
      <c r="T485" s="154">
        <v>0</v>
      </c>
    </row>
    <row r="486" spans="1:20" x14ac:dyDescent="0.2">
      <c r="A486" s="110" t="s">
        <v>1263</v>
      </c>
      <c r="B486" s="154">
        <v>0.81969999999999965</v>
      </c>
      <c r="C486" s="154">
        <v>0.40377027727752107</v>
      </c>
      <c r="D486" s="154">
        <v>1.9959807567464908E-2</v>
      </c>
      <c r="E486" s="154">
        <v>7.3111631207378361E-2</v>
      </c>
      <c r="F486" s="154">
        <v>2.3012945750381562E-3</v>
      </c>
      <c r="G486" s="154">
        <v>2.158080414901449E-4</v>
      </c>
      <c r="H486" s="154">
        <v>5.5576213018741848E-2</v>
      </c>
      <c r="I486" s="154">
        <v>1.0355467639900581E-2</v>
      </c>
      <c r="J486" s="154">
        <v>4.6794430076586464E-3</v>
      </c>
      <c r="K486" s="154">
        <v>2.1042932133101717E-4</v>
      </c>
      <c r="L486" s="154">
        <v>1.9414194702536639E-3</v>
      </c>
      <c r="M486" s="154">
        <v>3.1770998848073946E-2</v>
      </c>
      <c r="N486" s="154">
        <v>0.16791062162770706</v>
      </c>
      <c r="O486" s="154">
        <v>3.0321875271004731E-2</v>
      </c>
      <c r="P486" s="154">
        <v>1.706736682969192E-2</v>
      </c>
      <c r="Q486" s="154">
        <v>2.8587187047085288E-4</v>
      </c>
      <c r="R486" s="154">
        <v>2.2147442627287346E-4</v>
      </c>
      <c r="S486" s="154">
        <v>0</v>
      </c>
      <c r="T486" s="154">
        <v>0</v>
      </c>
    </row>
    <row r="487" spans="1:20" x14ac:dyDescent="0.2">
      <c r="A487" s="110" t="s">
        <v>1264</v>
      </c>
      <c r="B487" s="154">
        <v>0.18030000000000004</v>
      </c>
      <c r="C487" s="154">
        <v>8.7782198047354376E-2</v>
      </c>
      <c r="D487" s="154">
        <v>4.2364837105138336E-3</v>
      </c>
      <c r="E487" s="154">
        <v>1.5412120594354838E-2</v>
      </c>
      <c r="F487" s="154">
        <v>4.7606590423426452E-4</v>
      </c>
      <c r="G487" s="154">
        <v>5.9291490616762032E-5</v>
      </c>
      <c r="H487" s="154">
        <v>1.1644097997629613E-2</v>
      </c>
      <c r="I487" s="154">
        <v>2.1646242365969933E-3</v>
      </c>
      <c r="J487" s="154">
        <v>1.2879772131079838E-3</v>
      </c>
      <c r="K487" s="154">
        <v>0</v>
      </c>
      <c r="L487" s="154">
        <v>4.0659190854348755E-4</v>
      </c>
      <c r="M487" s="154">
        <v>6.6561416843361233E-3</v>
      </c>
      <c r="N487" s="154">
        <v>4.6371229827685621E-2</v>
      </c>
      <c r="O487" s="154">
        <v>0</v>
      </c>
      <c r="P487" s="154">
        <v>3.504532353716784E-3</v>
      </c>
      <c r="Q487" s="154">
        <v>5.8420649547748961E-5</v>
      </c>
      <c r="R487" s="154">
        <v>4.6798256412872991E-5</v>
      </c>
      <c r="S487" s="154">
        <v>1.5912407627276546E-4</v>
      </c>
      <c r="T487" s="154">
        <v>3.4302049075945095E-5</v>
      </c>
    </row>
    <row r="488" spans="1:20" x14ac:dyDescent="0.2">
      <c r="A488" s="110" t="s">
        <v>1265</v>
      </c>
      <c r="B488" s="154">
        <v>0</v>
      </c>
      <c r="C488" s="154">
        <v>0</v>
      </c>
      <c r="D488" s="154">
        <v>0</v>
      </c>
      <c r="E488" s="154">
        <v>0</v>
      </c>
      <c r="F488" s="154">
        <v>0</v>
      </c>
      <c r="G488" s="154">
        <v>0</v>
      </c>
      <c r="H488" s="154">
        <v>0</v>
      </c>
      <c r="I488" s="154">
        <v>0</v>
      </c>
      <c r="J488" s="154">
        <v>0</v>
      </c>
      <c r="K488" s="154">
        <v>0</v>
      </c>
      <c r="L488" s="154">
        <v>0</v>
      </c>
      <c r="M488" s="154">
        <v>0</v>
      </c>
      <c r="N488" s="154">
        <v>0</v>
      </c>
      <c r="O488" s="154">
        <v>0</v>
      </c>
      <c r="P488" s="154">
        <v>0</v>
      </c>
      <c r="Q488" s="154">
        <v>0</v>
      </c>
      <c r="R488" s="154">
        <v>0</v>
      </c>
      <c r="S488" s="154">
        <v>0</v>
      </c>
      <c r="T488" s="154">
        <v>0</v>
      </c>
    </row>
    <row r="489" spans="1:20" x14ac:dyDescent="0.2">
      <c r="A489" s="110" t="s">
        <v>1266</v>
      </c>
      <c r="B489" s="154">
        <v>0</v>
      </c>
      <c r="C489" s="154">
        <v>0</v>
      </c>
      <c r="D489" s="154">
        <v>0</v>
      </c>
      <c r="E489" s="154">
        <v>0</v>
      </c>
      <c r="F489" s="154">
        <v>0</v>
      </c>
      <c r="G489" s="154">
        <v>0</v>
      </c>
      <c r="H489" s="154">
        <v>0</v>
      </c>
      <c r="I489" s="154">
        <v>0</v>
      </c>
      <c r="J489" s="154">
        <v>0</v>
      </c>
      <c r="K489" s="154">
        <v>0</v>
      </c>
      <c r="L489" s="154">
        <v>0</v>
      </c>
      <c r="M489" s="154">
        <v>0</v>
      </c>
      <c r="N489" s="154">
        <v>0</v>
      </c>
      <c r="O489" s="154">
        <v>0</v>
      </c>
      <c r="P489" s="154">
        <v>0</v>
      </c>
      <c r="Q489" s="154">
        <v>0</v>
      </c>
      <c r="R489" s="154">
        <v>0</v>
      </c>
      <c r="S489" s="154">
        <v>0</v>
      </c>
      <c r="T489" s="154">
        <v>0</v>
      </c>
    </row>
    <row r="490" spans="1:20" x14ac:dyDescent="0.2">
      <c r="A490" s="110" t="s">
        <v>1267</v>
      </c>
      <c r="B490" s="154">
        <v>0</v>
      </c>
      <c r="C490" s="154">
        <v>0</v>
      </c>
      <c r="D490" s="154">
        <v>0</v>
      </c>
      <c r="E490" s="154">
        <v>0</v>
      </c>
      <c r="F490" s="154">
        <v>0</v>
      </c>
      <c r="G490" s="154">
        <v>0</v>
      </c>
      <c r="H490" s="154">
        <v>0</v>
      </c>
      <c r="I490" s="154">
        <v>0</v>
      </c>
      <c r="J490" s="154">
        <v>0</v>
      </c>
      <c r="K490" s="154">
        <v>0</v>
      </c>
      <c r="L490" s="154">
        <v>0</v>
      </c>
      <c r="M490" s="154">
        <v>0</v>
      </c>
      <c r="N490" s="154">
        <v>0</v>
      </c>
      <c r="O490" s="154">
        <v>0</v>
      </c>
      <c r="P490" s="154">
        <v>0</v>
      </c>
      <c r="Q490" s="154">
        <v>0</v>
      </c>
      <c r="R490" s="154">
        <v>0</v>
      </c>
      <c r="S490" s="154">
        <v>0</v>
      </c>
      <c r="T490" s="154">
        <v>0</v>
      </c>
    </row>
    <row r="491" spans="1:20" x14ac:dyDescent="0.2">
      <c r="A491" s="110" t="s">
        <v>1268</v>
      </c>
      <c r="B491" s="154">
        <v>0</v>
      </c>
      <c r="C491" s="154">
        <v>0</v>
      </c>
      <c r="D491" s="154">
        <v>0</v>
      </c>
      <c r="E491" s="154">
        <v>0</v>
      </c>
      <c r="F491" s="154">
        <v>0</v>
      </c>
      <c r="G491" s="154">
        <v>0</v>
      </c>
      <c r="H491" s="154">
        <v>0</v>
      </c>
      <c r="I491" s="154">
        <v>0</v>
      </c>
      <c r="J491" s="154">
        <v>0</v>
      </c>
      <c r="K491" s="154">
        <v>0</v>
      </c>
      <c r="L491" s="154">
        <v>0</v>
      </c>
      <c r="M491" s="154">
        <v>0</v>
      </c>
      <c r="N491" s="154">
        <v>0</v>
      </c>
      <c r="O491" s="154">
        <v>0</v>
      </c>
      <c r="P491" s="154">
        <v>0</v>
      </c>
      <c r="Q491" s="154">
        <v>0</v>
      </c>
      <c r="R491" s="154">
        <v>0</v>
      </c>
      <c r="S491" s="154">
        <v>0</v>
      </c>
      <c r="T491" s="154">
        <v>0</v>
      </c>
    </row>
    <row r="492" spans="1:20" x14ac:dyDescent="0.2">
      <c r="A492" s="110" t="s">
        <v>1269</v>
      </c>
      <c r="B492" s="154">
        <v>0.99999999999999978</v>
      </c>
      <c r="C492" s="154">
        <v>0.49155247532487545</v>
      </c>
      <c r="D492" s="154">
        <v>2.4196291277978742E-2</v>
      </c>
      <c r="E492" s="154">
        <v>8.8523751801733191E-2</v>
      </c>
      <c r="F492" s="154">
        <v>2.7773604792724208E-3</v>
      </c>
      <c r="G492" s="154">
        <v>2.7509953210690693E-4</v>
      </c>
      <c r="H492" s="154">
        <v>6.7220311016371465E-2</v>
      </c>
      <c r="I492" s="154">
        <v>1.2520091876497573E-2</v>
      </c>
      <c r="J492" s="154">
        <v>5.96742022076663E-3</v>
      </c>
      <c r="K492" s="154">
        <v>2.1042932133101717E-4</v>
      </c>
      <c r="L492" s="154">
        <v>2.3480113787971513E-3</v>
      </c>
      <c r="M492" s="154">
        <v>3.8427140532410073E-2</v>
      </c>
      <c r="N492" s="154">
        <v>0.21428185145539269</v>
      </c>
      <c r="O492" s="154">
        <v>3.0321875271004731E-2</v>
      </c>
      <c r="P492" s="154">
        <v>2.0571899183408703E-2</v>
      </c>
      <c r="Q492" s="154">
        <v>3.4429252001860186E-4</v>
      </c>
      <c r="R492" s="154">
        <v>2.6827268268574643E-4</v>
      </c>
      <c r="S492" s="154">
        <v>1.5912407627276546E-4</v>
      </c>
      <c r="T492" s="154">
        <v>3.4302049075945095E-5</v>
      </c>
    </row>
    <row r="493" spans="1:20" x14ac:dyDescent="0.2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</row>
    <row r="494" spans="1:20" x14ac:dyDescent="0.2">
      <c r="A494" s="110" t="s">
        <v>1270</v>
      </c>
      <c r="B494" s="154">
        <v>0.46301331132722456</v>
      </c>
      <c r="C494" s="154">
        <v>0.46301331132722456</v>
      </c>
      <c r="D494" s="154">
        <v>0</v>
      </c>
      <c r="E494" s="154">
        <v>0</v>
      </c>
      <c r="F494" s="154">
        <v>0</v>
      </c>
      <c r="G494" s="154">
        <v>0</v>
      </c>
      <c r="H494" s="154">
        <v>0</v>
      </c>
      <c r="I494" s="154">
        <v>0</v>
      </c>
      <c r="J494" s="154">
        <v>0</v>
      </c>
      <c r="K494" s="154">
        <v>0</v>
      </c>
      <c r="L494" s="154">
        <v>0</v>
      </c>
      <c r="M494" s="154">
        <v>0</v>
      </c>
      <c r="N494" s="154">
        <v>0</v>
      </c>
      <c r="O494" s="154">
        <v>0</v>
      </c>
      <c r="P494" s="154">
        <v>0</v>
      </c>
      <c r="Q494" s="154">
        <v>0</v>
      </c>
      <c r="R494" s="154">
        <v>0</v>
      </c>
      <c r="S494" s="154">
        <v>0</v>
      </c>
      <c r="T494" s="154">
        <v>0</v>
      </c>
    </row>
    <row r="495" spans="1:20" x14ac:dyDescent="0.2">
      <c r="A495" s="110" t="s">
        <v>1271</v>
      </c>
      <c r="B495" s="154">
        <v>-6.3023917829670789E-2</v>
      </c>
      <c r="C495" s="154">
        <v>-6.3023917829670789E-2</v>
      </c>
      <c r="D495" s="154">
        <v>0</v>
      </c>
      <c r="E495" s="154">
        <v>0</v>
      </c>
      <c r="F495" s="154">
        <v>0</v>
      </c>
      <c r="G495" s="154">
        <v>0</v>
      </c>
      <c r="H495" s="154">
        <v>0</v>
      </c>
      <c r="I495" s="154">
        <v>0</v>
      </c>
      <c r="J495" s="154">
        <v>0</v>
      </c>
      <c r="K495" s="154">
        <v>0</v>
      </c>
      <c r="L495" s="154">
        <v>0</v>
      </c>
      <c r="M495" s="154">
        <v>0</v>
      </c>
      <c r="N495" s="154">
        <v>0</v>
      </c>
      <c r="O495" s="154">
        <v>0</v>
      </c>
      <c r="P495" s="154">
        <v>0</v>
      </c>
      <c r="Q495" s="154">
        <v>0</v>
      </c>
      <c r="R495" s="154">
        <v>0</v>
      </c>
      <c r="S495" s="154">
        <v>0</v>
      </c>
      <c r="T495" s="154">
        <v>0</v>
      </c>
    </row>
    <row r="496" spans="1:20" x14ac:dyDescent="0.2">
      <c r="A496" s="110" t="s">
        <v>1272</v>
      </c>
      <c r="B496" s="154">
        <v>-1.3267310457709946E-2</v>
      </c>
      <c r="C496" s="154">
        <v>-1.3267310457709946E-2</v>
      </c>
      <c r="D496" s="154">
        <v>0</v>
      </c>
      <c r="E496" s="154">
        <v>0</v>
      </c>
      <c r="F496" s="154">
        <v>0</v>
      </c>
      <c r="G496" s="154">
        <v>0</v>
      </c>
      <c r="H496" s="154">
        <v>0</v>
      </c>
      <c r="I496" s="154">
        <v>0</v>
      </c>
      <c r="J496" s="154">
        <v>0</v>
      </c>
      <c r="K496" s="154">
        <v>0</v>
      </c>
      <c r="L496" s="154">
        <v>0</v>
      </c>
      <c r="M496" s="154">
        <v>0</v>
      </c>
      <c r="N496" s="154">
        <v>0</v>
      </c>
      <c r="O496" s="154">
        <v>0</v>
      </c>
      <c r="P496" s="154">
        <v>0</v>
      </c>
      <c r="Q496" s="154">
        <v>0</v>
      </c>
      <c r="R496" s="154">
        <v>0</v>
      </c>
      <c r="S496" s="154">
        <v>0</v>
      </c>
      <c r="T496" s="154">
        <v>0</v>
      </c>
    </row>
    <row r="497" spans="1:20" x14ac:dyDescent="0.2">
      <c r="A497" s="110" t="s">
        <v>1273</v>
      </c>
      <c r="B497" s="154">
        <v>0.15549886062482474</v>
      </c>
      <c r="C497" s="154">
        <v>0.15549886062482474</v>
      </c>
      <c r="D497" s="154">
        <v>0</v>
      </c>
      <c r="E497" s="154">
        <v>0</v>
      </c>
      <c r="F497" s="154">
        <v>0</v>
      </c>
      <c r="G497" s="154">
        <v>0</v>
      </c>
      <c r="H497" s="154">
        <v>0</v>
      </c>
      <c r="I497" s="154">
        <v>0</v>
      </c>
      <c r="J497" s="154">
        <v>0</v>
      </c>
      <c r="K497" s="154">
        <v>0</v>
      </c>
      <c r="L497" s="154">
        <v>0</v>
      </c>
      <c r="M497" s="154">
        <v>0</v>
      </c>
      <c r="N497" s="154">
        <v>0</v>
      </c>
      <c r="O497" s="154">
        <v>0</v>
      </c>
      <c r="P497" s="154">
        <v>0</v>
      </c>
      <c r="Q497" s="154">
        <v>0</v>
      </c>
      <c r="R497" s="154">
        <v>0</v>
      </c>
      <c r="S497" s="154">
        <v>0</v>
      </c>
      <c r="T497" s="154">
        <v>0</v>
      </c>
    </row>
    <row r="498" spans="1:20" x14ac:dyDescent="0.2">
      <c r="A498" s="110" t="s">
        <v>1274</v>
      </c>
      <c r="B498" s="154">
        <v>7.3874523983941773E-2</v>
      </c>
      <c r="C498" s="154">
        <v>7.3874523983941773E-2</v>
      </c>
      <c r="D498" s="154">
        <v>0</v>
      </c>
      <c r="E498" s="154">
        <v>0</v>
      </c>
      <c r="F498" s="154">
        <v>0</v>
      </c>
      <c r="G498" s="154">
        <v>0</v>
      </c>
      <c r="H498" s="154">
        <v>0</v>
      </c>
      <c r="I498" s="154">
        <v>0</v>
      </c>
      <c r="J498" s="154">
        <v>0</v>
      </c>
      <c r="K498" s="154">
        <v>0</v>
      </c>
      <c r="L498" s="154">
        <v>0</v>
      </c>
      <c r="M498" s="154">
        <v>0</v>
      </c>
      <c r="N498" s="154">
        <v>0</v>
      </c>
      <c r="O498" s="154">
        <v>0</v>
      </c>
      <c r="P498" s="154">
        <v>0</v>
      </c>
      <c r="Q498" s="154">
        <v>0</v>
      </c>
      <c r="R498" s="154">
        <v>0</v>
      </c>
      <c r="S498" s="154">
        <v>0</v>
      </c>
      <c r="T498" s="154">
        <v>0</v>
      </c>
    </row>
    <row r="499" spans="1:20" x14ac:dyDescent="0.2">
      <c r="A499" s="110" t="s">
        <v>1275</v>
      </c>
      <c r="B499" s="154">
        <v>0.33469029215852991</v>
      </c>
      <c r="C499" s="154">
        <v>0.33469029215852991</v>
      </c>
      <c r="D499" s="154">
        <v>0</v>
      </c>
      <c r="E499" s="154">
        <v>0</v>
      </c>
      <c r="F499" s="154">
        <v>0</v>
      </c>
      <c r="G499" s="154">
        <v>0</v>
      </c>
      <c r="H499" s="154">
        <v>0</v>
      </c>
      <c r="I499" s="154">
        <v>0</v>
      </c>
      <c r="J499" s="154">
        <v>0</v>
      </c>
      <c r="K499" s="154">
        <v>0</v>
      </c>
      <c r="L499" s="154">
        <v>0</v>
      </c>
      <c r="M499" s="154">
        <v>0</v>
      </c>
      <c r="N499" s="154">
        <v>0</v>
      </c>
      <c r="O499" s="154">
        <v>0</v>
      </c>
      <c r="P499" s="154">
        <v>0</v>
      </c>
      <c r="Q499" s="154">
        <v>0</v>
      </c>
      <c r="R499" s="154">
        <v>0</v>
      </c>
      <c r="S499" s="154">
        <v>0</v>
      </c>
      <c r="T499" s="154">
        <v>0</v>
      </c>
    </row>
    <row r="500" spans="1:20" x14ac:dyDescent="0.2">
      <c r="A500" s="110" t="s">
        <v>1276</v>
      </c>
      <c r="B500" s="154">
        <v>4.9214240192859984E-2</v>
      </c>
      <c r="C500" s="154">
        <v>4.9214240192859984E-2</v>
      </c>
      <c r="D500" s="154">
        <v>0</v>
      </c>
      <c r="E500" s="154">
        <v>0</v>
      </c>
      <c r="F500" s="154">
        <v>0</v>
      </c>
      <c r="G500" s="154">
        <v>0</v>
      </c>
      <c r="H500" s="154">
        <v>0</v>
      </c>
      <c r="I500" s="154">
        <v>0</v>
      </c>
      <c r="J500" s="154">
        <v>0</v>
      </c>
      <c r="K500" s="154">
        <v>0</v>
      </c>
      <c r="L500" s="154">
        <v>0</v>
      </c>
      <c r="M500" s="154">
        <v>0</v>
      </c>
      <c r="N500" s="154">
        <v>0</v>
      </c>
      <c r="O500" s="154">
        <v>0</v>
      </c>
      <c r="P500" s="154">
        <v>0</v>
      </c>
      <c r="Q500" s="154">
        <v>0</v>
      </c>
      <c r="R500" s="154">
        <v>0</v>
      </c>
      <c r="S500" s="154">
        <v>0</v>
      </c>
      <c r="T500" s="154">
        <v>0</v>
      </c>
    </row>
    <row r="501" spans="1:20" x14ac:dyDescent="0.2">
      <c r="A501" s="110" t="s">
        <v>1277</v>
      </c>
      <c r="B501" s="154">
        <v>1</v>
      </c>
      <c r="C501" s="154">
        <v>1</v>
      </c>
      <c r="D501" s="154">
        <v>0</v>
      </c>
      <c r="E501" s="154">
        <v>0</v>
      </c>
      <c r="F501" s="154">
        <v>0</v>
      </c>
      <c r="G501" s="154">
        <v>0</v>
      </c>
      <c r="H501" s="154">
        <v>0</v>
      </c>
      <c r="I501" s="154">
        <v>0</v>
      </c>
      <c r="J501" s="154">
        <v>0</v>
      </c>
      <c r="K501" s="154">
        <v>0</v>
      </c>
      <c r="L501" s="154">
        <v>0</v>
      </c>
      <c r="M501" s="154">
        <v>0</v>
      </c>
      <c r="N501" s="154">
        <v>0</v>
      </c>
      <c r="O501" s="154">
        <v>0</v>
      </c>
      <c r="P501" s="154">
        <v>0</v>
      </c>
      <c r="Q501" s="154">
        <v>0</v>
      </c>
      <c r="R501" s="154">
        <v>0</v>
      </c>
      <c r="S501" s="154">
        <v>0</v>
      </c>
      <c r="T501" s="154">
        <v>0</v>
      </c>
    </row>
    <row r="502" spans="1:20" x14ac:dyDescent="0.2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</row>
    <row r="503" spans="1:20" x14ac:dyDescent="0.2">
      <c r="A503" s="110" t="s">
        <v>1278</v>
      </c>
      <c r="B503" s="154">
        <v>0.30369443801432205</v>
      </c>
      <c r="C503" s="154">
        <v>0.30369443801432205</v>
      </c>
      <c r="D503" s="154">
        <v>0</v>
      </c>
      <c r="E503" s="154">
        <v>0</v>
      </c>
      <c r="F503" s="154">
        <v>0</v>
      </c>
      <c r="G503" s="154">
        <v>0</v>
      </c>
      <c r="H503" s="154">
        <v>0</v>
      </c>
      <c r="I503" s="154">
        <v>0</v>
      </c>
      <c r="J503" s="154">
        <v>0</v>
      </c>
      <c r="K503" s="154">
        <v>0</v>
      </c>
      <c r="L503" s="154">
        <v>0</v>
      </c>
      <c r="M503" s="154">
        <v>0</v>
      </c>
      <c r="N503" s="154">
        <v>0</v>
      </c>
      <c r="O503" s="154">
        <v>0</v>
      </c>
      <c r="P503" s="154">
        <v>0</v>
      </c>
      <c r="Q503" s="154">
        <v>0</v>
      </c>
      <c r="R503" s="154">
        <v>0</v>
      </c>
      <c r="S503" s="154">
        <v>0</v>
      </c>
      <c r="T503" s="154">
        <v>0</v>
      </c>
    </row>
    <row r="504" spans="1:20" x14ac:dyDescent="0.2">
      <c r="A504" s="110" t="s">
        <v>1279</v>
      </c>
      <c r="B504" s="154">
        <v>1.6364621509395771E-2</v>
      </c>
      <c r="C504" s="154">
        <v>1.6364621509395771E-2</v>
      </c>
      <c r="D504" s="154">
        <v>0</v>
      </c>
      <c r="E504" s="154">
        <v>0</v>
      </c>
      <c r="F504" s="154">
        <v>0</v>
      </c>
      <c r="G504" s="154">
        <v>0</v>
      </c>
      <c r="H504" s="154">
        <v>0</v>
      </c>
      <c r="I504" s="154">
        <v>0</v>
      </c>
      <c r="J504" s="154">
        <v>0</v>
      </c>
      <c r="K504" s="154">
        <v>0</v>
      </c>
      <c r="L504" s="154">
        <v>0</v>
      </c>
      <c r="M504" s="154">
        <v>0</v>
      </c>
      <c r="N504" s="154">
        <v>0</v>
      </c>
      <c r="O504" s="154">
        <v>0</v>
      </c>
      <c r="P504" s="154">
        <v>0</v>
      </c>
      <c r="Q504" s="154">
        <v>0</v>
      </c>
      <c r="R504" s="154">
        <v>0</v>
      </c>
      <c r="S504" s="154">
        <v>0</v>
      </c>
      <c r="T504" s="154">
        <v>0</v>
      </c>
    </row>
    <row r="505" spans="1:20" x14ac:dyDescent="0.2">
      <c r="A505" s="110" t="s">
        <v>1280</v>
      </c>
      <c r="B505" s="154">
        <v>3.5589971690940651E-3</v>
      </c>
      <c r="C505" s="154">
        <v>3.5589971690940651E-3</v>
      </c>
      <c r="D505" s="154">
        <v>0</v>
      </c>
      <c r="E505" s="154">
        <v>0</v>
      </c>
      <c r="F505" s="154">
        <v>0</v>
      </c>
      <c r="G505" s="154">
        <v>0</v>
      </c>
      <c r="H505" s="154">
        <v>0</v>
      </c>
      <c r="I505" s="154">
        <v>0</v>
      </c>
      <c r="J505" s="154">
        <v>0</v>
      </c>
      <c r="K505" s="154">
        <v>0</v>
      </c>
      <c r="L505" s="154">
        <v>0</v>
      </c>
      <c r="M505" s="154">
        <v>0</v>
      </c>
      <c r="N505" s="154">
        <v>0</v>
      </c>
      <c r="O505" s="154">
        <v>0</v>
      </c>
      <c r="P505" s="154">
        <v>0</v>
      </c>
      <c r="Q505" s="154">
        <v>0</v>
      </c>
      <c r="R505" s="154">
        <v>0</v>
      </c>
      <c r="S505" s="154">
        <v>0</v>
      </c>
      <c r="T505" s="154">
        <v>0</v>
      </c>
    </row>
    <row r="506" spans="1:20" x14ac:dyDescent="0.2">
      <c r="A506" s="110" t="s">
        <v>1281</v>
      </c>
      <c r="B506" s="154">
        <v>0.12135564179890888</v>
      </c>
      <c r="C506" s="154">
        <v>0.12135564179890888</v>
      </c>
      <c r="D506" s="154">
        <v>0</v>
      </c>
      <c r="E506" s="154">
        <v>0</v>
      </c>
      <c r="F506" s="154">
        <v>0</v>
      </c>
      <c r="G506" s="154">
        <v>0</v>
      </c>
      <c r="H506" s="154">
        <v>0</v>
      </c>
      <c r="I506" s="154">
        <v>0</v>
      </c>
      <c r="J506" s="154">
        <v>0</v>
      </c>
      <c r="K506" s="154">
        <v>0</v>
      </c>
      <c r="L506" s="154">
        <v>0</v>
      </c>
      <c r="M506" s="154">
        <v>0</v>
      </c>
      <c r="N506" s="154">
        <v>0</v>
      </c>
      <c r="O506" s="154">
        <v>0</v>
      </c>
      <c r="P506" s="154">
        <v>0</v>
      </c>
      <c r="Q506" s="154">
        <v>0</v>
      </c>
      <c r="R506" s="154">
        <v>0</v>
      </c>
      <c r="S506" s="154">
        <v>0</v>
      </c>
      <c r="T506" s="154">
        <v>0</v>
      </c>
    </row>
    <row r="507" spans="1:20" x14ac:dyDescent="0.2">
      <c r="A507" s="110" t="s">
        <v>1282</v>
      </c>
      <c r="B507" s="154">
        <v>5.6008829606512565E-2</v>
      </c>
      <c r="C507" s="154">
        <v>5.6008829606512565E-2</v>
      </c>
      <c r="D507" s="154">
        <v>0</v>
      </c>
      <c r="E507" s="154">
        <v>0</v>
      </c>
      <c r="F507" s="154">
        <v>0</v>
      </c>
      <c r="G507" s="154">
        <v>0</v>
      </c>
      <c r="H507" s="154">
        <v>0</v>
      </c>
      <c r="I507" s="154">
        <v>0</v>
      </c>
      <c r="J507" s="154">
        <v>0</v>
      </c>
      <c r="K507" s="154">
        <v>0</v>
      </c>
      <c r="L507" s="154">
        <v>0</v>
      </c>
      <c r="M507" s="154">
        <v>0</v>
      </c>
      <c r="N507" s="154">
        <v>0</v>
      </c>
      <c r="O507" s="154">
        <v>0</v>
      </c>
      <c r="P507" s="154">
        <v>0</v>
      </c>
      <c r="Q507" s="154">
        <v>0</v>
      </c>
      <c r="R507" s="154">
        <v>0</v>
      </c>
      <c r="S507" s="154">
        <v>0</v>
      </c>
      <c r="T507" s="154">
        <v>0</v>
      </c>
    </row>
    <row r="508" spans="1:20" x14ac:dyDescent="0.2">
      <c r="A508" s="110" t="s">
        <v>1283</v>
      </c>
      <c r="B508" s="154">
        <v>0.45681577233188292</v>
      </c>
      <c r="C508" s="154">
        <v>0.45681577233188292</v>
      </c>
      <c r="D508" s="154">
        <v>0</v>
      </c>
      <c r="E508" s="154">
        <v>0</v>
      </c>
      <c r="F508" s="154">
        <v>0</v>
      </c>
      <c r="G508" s="154">
        <v>0</v>
      </c>
      <c r="H508" s="154">
        <v>0</v>
      </c>
      <c r="I508" s="154">
        <v>0</v>
      </c>
      <c r="J508" s="154">
        <v>0</v>
      </c>
      <c r="K508" s="154">
        <v>0</v>
      </c>
      <c r="L508" s="154">
        <v>0</v>
      </c>
      <c r="M508" s="154">
        <v>0</v>
      </c>
      <c r="N508" s="154">
        <v>0</v>
      </c>
      <c r="O508" s="154">
        <v>0</v>
      </c>
      <c r="P508" s="154">
        <v>0</v>
      </c>
      <c r="Q508" s="154">
        <v>0</v>
      </c>
      <c r="R508" s="154">
        <v>0</v>
      </c>
      <c r="S508" s="154">
        <v>0</v>
      </c>
      <c r="T508" s="154">
        <v>0</v>
      </c>
    </row>
    <row r="509" spans="1:20" x14ac:dyDescent="0.2">
      <c r="A509" s="110" t="s">
        <v>1284</v>
      </c>
      <c r="B509" s="154">
        <v>4.2201699569883858E-2</v>
      </c>
      <c r="C509" s="154">
        <v>4.2201699569883858E-2</v>
      </c>
      <c r="D509" s="154">
        <v>0</v>
      </c>
      <c r="E509" s="154">
        <v>0</v>
      </c>
      <c r="F509" s="154">
        <v>0</v>
      </c>
      <c r="G509" s="154">
        <v>0</v>
      </c>
      <c r="H509" s="154">
        <v>0</v>
      </c>
      <c r="I509" s="154">
        <v>0</v>
      </c>
      <c r="J509" s="154">
        <v>0</v>
      </c>
      <c r="K509" s="154">
        <v>0</v>
      </c>
      <c r="L509" s="154">
        <v>0</v>
      </c>
      <c r="M509" s="154">
        <v>0</v>
      </c>
      <c r="N509" s="154">
        <v>0</v>
      </c>
      <c r="O509" s="154">
        <v>0</v>
      </c>
      <c r="P509" s="154">
        <v>0</v>
      </c>
      <c r="Q509" s="154">
        <v>0</v>
      </c>
      <c r="R509" s="154">
        <v>0</v>
      </c>
      <c r="S509" s="154">
        <v>0</v>
      </c>
      <c r="T509" s="154">
        <v>0</v>
      </c>
    </row>
    <row r="510" spans="1:20" x14ac:dyDescent="0.2">
      <c r="A510" s="110" t="s">
        <v>1285</v>
      </c>
      <c r="B510" s="154">
        <v>1</v>
      </c>
      <c r="C510" s="154">
        <v>1</v>
      </c>
      <c r="D510" s="154">
        <v>0</v>
      </c>
      <c r="E510" s="154">
        <v>0</v>
      </c>
      <c r="F510" s="154">
        <v>0</v>
      </c>
      <c r="G510" s="154">
        <v>0</v>
      </c>
      <c r="H510" s="154">
        <v>0</v>
      </c>
      <c r="I510" s="154">
        <v>0</v>
      </c>
      <c r="J510" s="154">
        <v>0</v>
      </c>
      <c r="K510" s="154">
        <v>0</v>
      </c>
      <c r="L510" s="154">
        <v>0</v>
      </c>
      <c r="M510" s="154">
        <v>0</v>
      </c>
      <c r="N510" s="154">
        <v>0</v>
      </c>
      <c r="O510" s="154">
        <v>0</v>
      </c>
      <c r="P510" s="154">
        <v>0</v>
      </c>
      <c r="Q510" s="154">
        <v>0</v>
      </c>
      <c r="R510" s="154">
        <v>0</v>
      </c>
      <c r="S510" s="154">
        <v>0</v>
      </c>
      <c r="T510" s="154">
        <v>0</v>
      </c>
    </row>
    <row r="513" spans="1:20" x14ac:dyDescent="0.2">
      <c r="A513" s="155"/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</row>
    <row r="514" spans="1:20" x14ac:dyDescent="0.2">
      <c r="A514" s="110" t="s">
        <v>695</v>
      </c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</row>
    <row r="520" spans="1:20" hidden="1" x14ac:dyDescent="0.2">
      <c r="A520" s="470" t="s">
        <v>694</v>
      </c>
      <c r="B520" s="153" t="e">
        <v>#REF!</v>
      </c>
      <c r="C520" s="152" t="e">
        <v>#REF!</v>
      </c>
      <c r="D520" s="152" t="e">
        <v>#REF!</v>
      </c>
      <c r="E520" s="152" t="e">
        <v>#REF!</v>
      </c>
      <c r="F520" s="152" t="e">
        <v>#REF!</v>
      </c>
      <c r="G520" s="152" t="e">
        <v>#REF!</v>
      </c>
      <c r="H520" s="152" t="e">
        <v>#REF!</v>
      </c>
      <c r="I520" s="152" t="e">
        <v>#REF!</v>
      </c>
      <c r="J520" s="152" t="e">
        <v>#REF!</v>
      </c>
      <c r="K520" s="152" t="e">
        <v>#REF!</v>
      </c>
      <c r="L520" s="152" t="e">
        <v>#REF!</v>
      </c>
      <c r="M520" s="152" t="e">
        <v>#REF!</v>
      </c>
      <c r="N520" s="152" t="e">
        <v>#REF!</v>
      </c>
      <c r="O520" s="152" t="e">
        <v>#REF!</v>
      </c>
      <c r="P520" s="152" t="e">
        <v>#REF!</v>
      </c>
      <c r="Q520" s="152" t="e">
        <v>#REF!</v>
      </c>
      <c r="R520" s="152" t="e">
        <v>#REF!</v>
      </c>
      <c r="S520" s="152" t="e">
        <v>#REF!</v>
      </c>
      <c r="T520" s="152" t="e">
        <v>#REF!</v>
      </c>
    </row>
    <row r="521" spans="1:20" hidden="1" x14ac:dyDescent="0.2">
      <c r="A521" s="470"/>
      <c r="B521" s="151" t="e">
        <v>#REF!</v>
      </c>
      <c r="C521" s="150" t="e">
        <v>#REF!</v>
      </c>
      <c r="D521" s="150" t="e">
        <v>#REF!</v>
      </c>
      <c r="E521" s="150" t="e">
        <v>#REF!</v>
      </c>
      <c r="F521" s="150" t="e">
        <v>#REF!</v>
      </c>
      <c r="G521" s="150" t="e">
        <v>#REF!</v>
      </c>
      <c r="H521" s="150" t="e">
        <v>#REF!</v>
      </c>
      <c r="I521" s="150" t="e">
        <v>#REF!</v>
      </c>
      <c r="J521" s="150" t="e">
        <v>#REF!</v>
      </c>
      <c r="K521" s="150" t="e">
        <v>#REF!</v>
      </c>
      <c r="L521" s="150" t="e">
        <v>#REF!</v>
      </c>
      <c r="M521" s="150" t="e">
        <v>#REF!</v>
      </c>
      <c r="N521" s="150" t="e">
        <v>#REF!</v>
      </c>
      <c r="O521" s="150" t="e">
        <v>#REF!</v>
      </c>
      <c r="P521" s="150" t="e">
        <v>#REF!</v>
      </c>
      <c r="Q521" s="150" t="e">
        <v>#REF!</v>
      </c>
      <c r="R521" s="150" t="e">
        <v>#REF!</v>
      </c>
      <c r="S521" s="150" t="e">
        <v>#REF!</v>
      </c>
      <c r="T521" s="150" t="e">
        <v>#REF!</v>
      </c>
    </row>
    <row r="522" spans="1:20" hidden="1" x14ac:dyDescent="0.2">
      <c r="A522" s="470"/>
      <c r="B522" s="151" t="e">
        <v>#REF!</v>
      </c>
      <c r="C522" s="150" t="e">
        <v>#REF!</v>
      </c>
      <c r="D522" s="150" t="e">
        <v>#REF!</v>
      </c>
      <c r="E522" s="150" t="e">
        <v>#REF!</v>
      </c>
      <c r="F522" s="150" t="e">
        <v>#REF!</v>
      </c>
      <c r="G522" s="150" t="e">
        <v>#REF!</v>
      </c>
      <c r="H522" s="150" t="e">
        <v>#REF!</v>
      </c>
      <c r="I522" s="150" t="e">
        <v>#REF!</v>
      </c>
      <c r="J522" s="150" t="e">
        <v>#REF!</v>
      </c>
      <c r="K522" s="150" t="e">
        <v>#REF!</v>
      </c>
      <c r="L522" s="150" t="e">
        <v>#REF!</v>
      </c>
      <c r="M522" s="150" t="e">
        <v>#REF!</v>
      </c>
      <c r="N522" s="150" t="e">
        <v>#REF!</v>
      </c>
      <c r="O522" s="150" t="e">
        <v>#REF!</v>
      </c>
      <c r="P522" s="150" t="e">
        <v>#REF!</v>
      </c>
      <c r="Q522" s="150" t="e">
        <v>#REF!</v>
      </c>
      <c r="R522" s="150" t="e">
        <v>#REF!</v>
      </c>
      <c r="S522" s="150" t="e">
        <v>#REF!</v>
      </c>
      <c r="T522" s="150" t="e">
        <v>#REF!</v>
      </c>
    </row>
    <row r="523" spans="1:20" hidden="1" x14ac:dyDescent="0.2">
      <c r="A523" s="470"/>
      <c r="B523" s="151" t="e">
        <v>#REF!</v>
      </c>
      <c r="C523" s="150" t="e">
        <v>#REF!</v>
      </c>
      <c r="D523" s="150" t="e">
        <v>#REF!</v>
      </c>
      <c r="E523" s="150" t="e">
        <v>#REF!</v>
      </c>
      <c r="F523" s="150" t="e">
        <v>#REF!</v>
      </c>
      <c r="G523" s="150" t="e">
        <v>#REF!</v>
      </c>
      <c r="H523" s="150" t="e">
        <v>#REF!</v>
      </c>
      <c r="I523" s="150" t="e">
        <v>#REF!</v>
      </c>
      <c r="J523" s="150" t="e">
        <v>#REF!</v>
      </c>
      <c r="K523" s="150" t="e">
        <v>#REF!</v>
      </c>
      <c r="L523" s="150" t="e">
        <v>#REF!</v>
      </c>
      <c r="M523" s="150" t="e">
        <v>#REF!</v>
      </c>
      <c r="N523" s="150" t="e">
        <v>#REF!</v>
      </c>
      <c r="O523" s="150" t="e">
        <v>#REF!</v>
      </c>
      <c r="P523" s="150" t="e">
        <v>#REF!</v>
      </c>
      <c r="Q523" s="150" t="e">
        <v>#REF!</v>
      </c>
      <c r="R523" s="150" t="e">
        <v>#REF!</v>
      </c>
      <c r="S523" s="150" t="e">
        <v>#REF!</v>
      </c>
      <c r="T523" s="150" t="e">
        <v>#REF!</v>
      </c>
    </row>
    <row r="524" spans="1:20" hidden="1" x14ac:dyDescent="0.2">
      <c r="A524" s="470"/>
      <c r="B524" s="151" t="e">
        <v>#REF!</v>
      </c>
      <c r="C524" s="150" t="e">
        <v>#REF!</v>
      </c>
      <c r="D524" s="150" t="e">
        <v>#REF!</v>
      </c>
      <c r="E524" s="150" t="e">
        <v>#REF!</v>
      </c>
      <c r="F524" s="150" t="e">
        <v>#REF!</v>
      </c>
      <c r="G524" s="150" t="e">
        <v>#REF!</v>
      </c>
      <c r="H524" s="150" t="e">
        <v>#REF!</v>
      </c>
      <c r="I524" s="150" t="e">
        <v>#REF!</v>
      </c>
      <c r="J524" s="150" t="e">
        <v>#REF!</v>
      </c>
      <c r="K524" s="150" t="e">
        <v>#REF!</v>
      </c>
      <c r="L524" s="150" t="e">
        <v>#REF!</v>
      </c>
      <c r="M524" s="150" t="e">
        <v>#REF!</v>
      </c>
      <c r="N524" s="150" t="e">
        <v>#REF!</v>
      </c>
      <c r="O524" s="150" t="e">
        <v>#REF!</v>
      </c>
      <c r="P524" s="150" t="e">
        <v>#REF!</v>
      </c>
      <c r="Q524" s="150" t="e">
        <v>#REF!</v>
      </c>
      <c r="R524" s="150" t="e">
        <v>#REF!</v>
      </c>
      <c r="S524" s="150" t="e">
        <v>#REF!</v>
      </c>
      <c r="T524" s="150" t="e">
        <v>#REF!</v>
      </c>
    </row>
    <row r="525" spans="1:20" hidden="1" x14ac:dyDescent="0.2">
      <c r="A525" s="470"/>
      <c r="B525" s="151" t="e">
        <v>#REF!</v>
      </c>
      <c r="C525" s="150" t="e">
        <v>#REF!</v>
      </c>
      <c r="D525" s="150" t="e">
        <v>#REF!</v>
      </c>
      <c r="E525" s="150" t="e">
        <v>#REF!</v>
      </c>
      <c r="F525" s="150" t="e">
        <v>#REF!</v>
      </c>
      <c r="G525" s="150" t="e">
        <v>#REF!</v>
      </c>
      <c r="H525" s="150" t="e">
        <v>#REF!</v>
      </c>
      <c r="I525" s="150" t="e">
        <v>#REF!</v>
      </c>
      <c r="J525" s="150" t="e">
        <v>#REF!</v>
      </c>
      <c r="K525" s="150" t="e">
        <v>#REF!</v>
      </c>
      <c r="L525" s="150" t="e">
        <v>#REF!</v>
      </c>
      <c r="M525" s="150" t="e">
        <v>#REF!</v>
      </c>
      <c r="N525" s="150" t="e">
        <v>#REF!</v>
      </c>
      <c r="O525" s="150" t="e">
        <v>#REF!</v>
      </c>
      <c r="P525" s="150" t="e">
        <v>#REF!</v>
      </c>
      <c r="Q525" s="150" t="e">
        <v>#REF!</v>
      </c>
      <c r="R525" s="150" t="e">
        <v>#REF!</v>
      </c>
      <c r="S525" s="150" t="e">
        <v>#REF!</v>
      </c>
      <c r="T525" s="150" t="e">
        <v>#REF!</v>
      </c>
    </row>
    <row r="526" spans="1:20" hidden="1" x14ac:dyDescent="0.2">
      <c r="A526" s="470"/>
      <c r="B526" s="151" t="e">
        <v>#REF!</v>
      </c>
      <c r="C526" s="150" t="e">
        <v>#REF!</v>
      </c>
      <c r="D526" s="150" t="e">
        <v>#REF!</v>
      </c>
      <c r="E526" s="150" t="e">
        <v>#REF!</v>
      </c>
      <c r="F526" s="150" t="e">
        <v>#REF!</v>
      </c>
      <c r="G526" s="150" t="e">
        <v>#REF!</v>
      </c>
      <c r="H526" s="150" t="e">
        <v>#REF!</v>
      </c>
      <c r="I526" s="150" t="e">
        <v>#REF!</v>
      </c>
      <c r="J526" s="150" t="e">
        <v>#REF!</v>
      </c>
      <c r="K526" s="150" t="e">
        <v>#REF!</v>
      </c>
      <c r="L526" s="150" t="e">
        <v>#REF!</v>
      </c>
      <c r="M526" s="150" t="e">
        <v>#REF!</v>
      </c>
      <c r="N526" s="150" t="e">
        <v>#REF!</v>
      </c>
      <c r="O526" s="150" t="e">
        <v>#REF!</v>
      </c>
      <c r="P526" s="150" t="e">
        <v>#REF!</v>
      </c>
      <c r="Q526" s="150" t="e">
        <v>#REF!</v>
      </c>
      <c r="R526" s="150" t="e">
        <v>#REF!</v>
      </c>
      <c r="S526" s="150" t="e">
        <v>#REF!</v>
      </c>
      <c r="T526" s="150" t="e">
        <v>#REF!</v>
      </c>
    </row>
    <row r="527" spans="1:20" hidden="1" x14ac:dyDescent="0.2">
      <c r="A527" s="470"/>
      <c r="B527" s="151" t="e">
        <v>#REF!</v>
      </c>
      <c r="C527" s="150" t="e">
        <v>#REF!</v>
      </c>
      <c r="D527" s="150" t="e">
        <v>#REF!</v>
      </c>
      <c r="E527" s="150" t="e">
        <v>#REF!</v>
      </c>
      <c r="F527" s="150" t="e">
        <v>#REF!</v>
      </c>
      <c r="G527" s="150" t="e">
        <v>#REF!</v>
      </c>
      <c r="H527" s="150" t="e">
        <v>#REF!</v>
      </c>
      <c r="I527" s="150" t="e">
        <v>#REF!</v>
      </c>
      <c r="J527" s="150" t="e">
        <v>#REF!</v>
      </c>
      <c r="K527" s="150" t="e">
        <v>#REF!</v>
      </c>
      <c r="L527" s="150" t="e">
        <v>#REF!</v>
      </c>
      <c r="M527" s="150" t="e">
        <v>#REF!</v>
      </c>
      <c r="N527" s="150" t="e">
        <v>#REF!</v>
      </c>
      <c r="O527" s="150" t="e">
        <v>#REF!</v>
      </c>
      <c r="P527" s="150" t="e">
        <v>#REF!</v>
      </c>
      <c r="Q527" s="150" t="e">
        <v>#REF!</v>
      </c>
      <c r="R527" s="150" t="e">
        <v>#REF!</v>
      </c>
      <c r="S527" s="150" t="e">
        <v>#REF!</v>
      </c>
      <c r="T527" s="150" t="e">
        <v>#REF!</v>
      </c>
    </row>
    <row r="528" spans="1:20" hidden="1" x14ac:dyDescent="0.2">
      <c r="A528" s="470"/>
      <c r="B528" s="151"/>
      <c r="C528" s="150"/>
      <c r="D528" s="150"/>
      <c r="E528" s="150"/>
      <c r="F528" s="150"/>
      <c r="G528" s="150"/>
      <c r="H528" s="150"/>
      <c r="I528" s="150"/>
      <c r="J528" s="150"/>
      <c r="K528" s="150"/>
      <c r="L528" s="150"/>
      <c r="M528" s="150"/>
      <c r="N528" s="150"/>
      <c r="O528" s="150"/>
      <c r="P528" s="150"/>
      <c r="Q528" s="150"/>
      <c r="R528" s="150"/>
      <c r="S528" s="150"/>
      <c r="T528" s="150"/>
    </row>
    <row r="529" spans="1:20" hidden="1" x14ac:dyDescent="0.2">
      <c r="A529" s="470"/>
      <c r="B529" s="151"/>
      <c r="C529" s="150"/>
      <c r="D529" s="150"/>
      <c r="E529" s="150"/>
      <c r="F529" s="150"/>
      <c r="G529" s="150"/>
      <c r="H529" s="150"/>
      <c r="I529" s="150"/>
      <c r="J529" s="150"/>
      <c r="K529" s="150"/>
      <c r="L529" s="150"/>
      <c r="M529" s="150"/>
      <c r="N529" s="150"/>
      <c r="O529" s="150"/>
      <c r="P529" s="150"/>
      <c r="Q529" s="150"/>
      <c r="R529" s="150"/>
      <c r="S529" s="150"/>
      <c r="T529" s="150"/>
    </row>
    <row r="530" spans="1:20" hidden="1" x14ac:dyDescent="0.2">
      <c r="A530" s="470"/>
      <c r="B530" s="151"/>
      <c r="C530" s="150"/>
      <c r="D530" s="150"/>
      <c r="E530" s="150"/>
      <c r="F530" s="150"/>
      <c r="G530" s="150"/>
      <c r="H530" s="150"/>
      <c r="I530" s="150"/>
      <c r="J530" s="150"/>
      <c r="K530" s="150"/>
      <c r="L530" s="150"/>
      <c r="M530" s="150"/>
      <c r="N530" s="150"/>
      <c r="O530" s="150"/>
      <c r="P530" s="150"/>
      <c r="Q530" s="150"/>
      <c r="R530" s="150"/>
      <c r="S530" s="150"/>
      <c r="T530" s="150"/>
    </row>
    <row r="531" spans="1:20" hidden="1" x14ac:dyDescent="0.2">
      <c r="A531" s="470"/>
      <c r="B531" s="151"/>
      <c r="C531" s="150"/>
      <c r="D531" s="150"/>
      <c r="E531" s="150"/>
      <c r="F531" s="150"/>
      <c r="G531" s="150"/>
      <c r="H531" s="150"/>
      <c r="I531" s="150"/>
      <c r="J531" s="150"/>
      <c r="K531" s="150"/>
      <c r="L531" s="150"/>
      <c r="M531" s="150"/>
      <c r="N531" s="150"/>
      <c r="O531" s="150"/>
      <c r="P531" s="150"/>
      <c r="Q531" s="150"/>
      <c r="R531" s="150"/>
      <c r="S531" s="150"/>
      <c r="T531" s="150"/>
    </row>
    <row r="532" spans="1:20" hidden="1" x14ac:dyDescent="0.2">
      <c r="A532" s="470"/>
      <c r="B532" s="151"/>
      <c r="C532" s="150"/>
      <c r="D532" s="150"/>
      <c r="E532" s="150"/>
      <c r="F532" s="150"/>
      <c r="G532" s="150"/>
      <c r="H532" s="150"/>
      <c r="I532" s="150"/>
      <c r="J532" s="150"/>
      <c r="K532" s="150"/>
      <c r="L532" s="150"/>
      <c r="M532" s="150"/>
      <c r="N532" s="150"/>
      <c r="O532" s="150"/>
      <c r="P532" s="150"/>
      <c r="Q532" s="150"/>
      <c r="R532" s="150"/>
      <c r="S532" s="150"/>
      <c r="T532" s="150"/>
    </row>
    <row r="533" spans="1:20" hidden="1" x14ac:dyDescent="0.2">
      <c r="A533" s="470"/>
      <c r="B533" s="151"/>
      <c r="C533" s="150"/>
      <c r="D533" s="150"/>
      <c r="E533" s="150"/>
      <c r="F533" s="150"/>
      <c r="G533" s="150"/>
      <c r="H533" s="150"/>
      <c r="I533" s="150"/>
      <c r="J533" s="150"/>
      <c r="K533" s="150"/>
      <c r="L533" s="150"/>
      <c r="M533" s="150"/>
      <c r="N533" s="150"/>
      <c r="O533" s="150"/>
      <c r="P533" s="150"/>
      <c r="Q533" s="150"/>
      <c r="R533" s="150"/>
      <c r="S533" s="150"/>
      <c r="T533" s="150"/>
    </row>
    <row r="534" spans="1:20" hidden="1" x14ac:dyDescent="0.2">
      <c r="A534" s="470"/>
      <c r="B534" s="151"/>
      <c r="C534" s="150"/>
      <c r="D534" s="150"/>
      <c r="E534" s="150"/>
      <c r="F534" s="150"/>
      <c r="G534" s="150"/>
      <c r="H534" s="150"/>
      <c r="I534" s="150"/>
      <c r="J534" s="150"/>
      <c r="K534" s="150"/>
      <c r="L534" s="150"/>
      <c r="M534" s="150"/>
      <c r="N534" s="150"/>
      <c r="O534" s="150"/>
      <c r="P534" s="150"/>
      <c r="Q534" s="150"/>
      <c r="R534" s="150"/>
      <c r="S534" s="150"/>
      <c r="T534" s="150"/>
    </row>
    <row r="535" spans="1:20" hidden="1" x14ac:dyDescent="0.2">
      <c r="A535" s="470"/>
      <c r="B535" s="151"/>
      <c r="C535" s="150"/>
      <c r="D535" s="150"/>
      <c r="E535" s="150"/>
      <c r="F535" s="150"/>
      <c r="G535" s="150"/>
      <c r="H535" s="150"/>
      <c r="I535" s="150"/>
      <c r="J535" s="150"/>
      <c r="K535" s="150"/>
      <c r="L535" s="150"/>
      <c r="M535" s="150"/>
      <c r="N535" s="150"/>
      <c r="O535" s="150"/>
      <c r="P535" s="150"/>
      <c r="Q535" s="150"/>
      <c r="R535" s="150"/>
      <c r="S535" s="150"/>
      <c r="T535" s="150"/>
    </row>
    <row r="536" spans="1:20" hidden="1" x14ac:dyDescent="0.2">
      <c r="A536" s="470"/>
      <c r="B536" s="151"/>
      <c r="C536" s="150"/>
      <c r="D536" s="150"/>
      <c r="E536" s="150"/>
      <c r="F536" s="150"/>
      <c r="G536" s="150"/>
      <c r="H536" s="150"/>
      <c r="I536" s="150"/>
      <c r="J536" s="150"/>
      <c r="K536" s="150"/>
      <c r="L536" s="150"/>
      <c r="M536" s="150"/>
      <c r="N536" s="150"/>
      <c r="O536" s="150"/>
      <c r="P536" s="150"/>
      <c r="Q536" s="150"/>
      <c r="R536" s="150"/>
      <c r="S536" s="150"/>
      <c r="T536" s="150"/>
    </row>
    <row r="537" spans="1:20" hidden="1" x14ac:dyDescent="0.2">
      <c r="A537" s="470"/>
      <c r="B537" s="151"/>
      <c r="C537" s="150"/>
      <c r="D537" s="150"/>
      <c r="E537" s="150"/>
      <c r="F537" s="150"/>
      <c r="G537" s="150"/>
      <c r="H537" s="150"/>
      <c r="I537" s="150"/>
      <c r="J537" s="150"/>
      <c r="K537" s="150"/>
      <c r="L537" s="150"/>
      <c r="M537" s="150"/>
      <c r="N537" s="150"/>
      <c r="O537" s="150"/>
      <c r="P537" s="150"/>
      <c r="Q537" s="150"/>
      <c r="R537" s="150"/>
      <c r="S537" s="150"/>
      <c r="T537" s="150"/>
    </row>
    <row r="538" spans="1:20" hidden="1" x14ac:dyDescent="0.2">
      <c r="A538" s="470"/>
      <c r="B538" s="151"/>
      <c r="C538" s="150"/>
      <c r="D538" s="150"/>
      <c r="E538" s="150"/>
      <c r="F538" s="150"/>
      <c r="G538" s="150"/>
      <c r="H538" s="150"/>
      <c r="I538" s="150"/>
      <c r="J538" s="150"/>
      <c r="K538" s="150"/>
      <c r="L538" s="150"/>
      <c r="M538" s="150"/>
      <c r="N538" s="150"/>
      <c r="O538" s="150"/>
      <c r="P538" s="150"/>
      <c r="Q538" s="150"/>
      <c r="R538" s="150"/>
      <c r="S538" s="150"/>
      <c r="T538" s="150"/>
    </row>
    <row r="539" spans="1:20" hidden="1" x14ac:dyDescent="0.2">
      <c r="A539" s="470"/>
      <c r="B539" s="151">
        <v>1.0000000000000002</v>
      </c>
      <c r="C539" s="150">
        <v>0.68837336060630394</v>
      </c>
      <c r="D539" s="150">
        <v>6.0917601473965063E-2</v>
      </c>
      <c r="E539" s="150">
        <v>9.901405711252792E-2</v>
      </c>
      <c r="F539" s="150">
        <v>1.3647191039829008E-3</v>
      </c>
      <c r="G539" s="150">
        <v>1.479123525051123E-4</v>
      </c>
      <c r="H539" s="150">
        <v>3.4415891781908486E-2</v>
      </c>
      <c r="I539" s="150">
        <v>2.1669014436860885E-2</v>
      </c>
      <c r="J539" s="150">
        <v>4.5223008142981098E-3</v>
      </c>
      <c r="K539" s="150">
        <v>1.2254329211205576E-4</v>
      </c>
      <c r="L539" s="150">
        <v>1.3486382502180358E-3</v>
      </c>
      <c r="M539" s="150">
        <v>3.3959125639631715E-2</v>
      </c>
      <c r="N539" s="150">
        <v>4.7124513725835628E-2</v>
      </c>
      <c r="O539" s="150">
        <v>1.8274214291921546E-3</v>
      </c>
      <c r="P539" s="150">
        <v>0</v>
      </c>
      <c r="Q539" s="150">
        <v>0</v>
      </c>
      <c r="R539" s="150">
        <v>0</v>
      </c>
      <c r="S539" s="150">
        <v>5.1928999806581848E-3</v>
      </c>
      <c r="T539" s="150">
        <v>0</v>
      </c>
    </row>
    <row r="540" spans="1:20" hidden="1" x14ac:dyDescent="0.2">
      <c r="A540" s="470"/>
      <c r="B540" s="151">
        <v>0</v>
      </c>
      <c r="C540" s="150">
        <v>0</v>
      </c>
      <c r="D540" s="150">
        <v>0</v>
      </c>
      <c r="E540" s="150">
        <v>0</v>
      </c>
      <c r="F540" s="150">
        <v>0</v>
      </c>
      <c r="G540" s="150">
        <v>0</v>
      </c>
      <c r="H540" s="150">
        <v>0</v>
      </c>
      <c r="I540" s="150">
        <v>0</v>
      </c>
      <c r="J540" s="150">
        <v>0</v>
      </c>
      <c r="K540" s="150">
        <v>0</v>
      </c>
      <c r="L540" s="150">
        <v>0</v>
      </c>
      <c r="M540" s="150">
        <v>0</v>
      </c>
      <c r="N540" s="150">
        <v>0</v>
      </c>
      <c r="O540" s="150">
        <v>0</v>
      </c>
      <c r="P540" s="150">
        <v>0</v>
      </c>
      <c r="Q540" s="150">
        <v>0</v>
      </c>
      <c r="R540" s="150">
        <v>0</v>
      </c>
      <c r="S540" s="150">
        <v>0</v>
      </c>
      <c r="T540" s="150">
        <v>0</v>
      </c>
    </row>
    <row r="541" spans="1:20" hidden="1" x14ac:dyDescent="0.2">
      <c r="A541" s="470"/>
      <c r="B541" s="151">
        <v>0</v>
      </c>
      <c r="C541" s="150">
        <v>0</v>
      </c>
      <c r="D541" s="150">
        <v>0</v>
      </c>
      <c r="E541" s="150">
        <v>0</v>
      </c>
      <c r="F541" s="150">
        <v>0</v>
      </c>
      <c r="G541" s="150">
        <v>0</v>
      </c>
      <c r="H541" s="150">
        <v>0</v>
      </c>
      <c r="I541" s="150">
        <v>0</v>
      </c>
      <c r="J541" s="150">
        <v>0</v>
      </c>
      <c r="K541" s="150">
        <v>0</v>
      </c>
      <c r="L541" s="150">
        <v>0</v>
      </c>
      <c r="M541" s="150">
        <v>0</v>
      </c>
      <c r="N541" s="150">
        <v>0</v>
      </c>
      <c r="O541" s="150">
        <v>0</v>
      </c>
      <c r="P541" s="150">
        <v>0</v>
      </c>
      <c r="Q541" s="150">
        <v>0</v>
      </c>
      <c r="R541" s="150">
        <v>0</v>
      </c>
      <c r="S541" s="150">
        <v>0</v>
      </c>
      <c r="T541" s="150">
        <v>0</v>
      </c>
    </row>
    <row r="542" spans="1:20" hidden="1" x14ac:dyDescent="0.2">
      <c r="A542" s="470"/>
      <c r="B542" s="151">
        <v>0</v>
      </c>
      <c r="C542" s="150">
        <v>0</v>
      </c>
      <c r="D542" s="150">
        <v>0</v>
      </c>
      <c r="E542" s="150">
        <v>0</v>
      </c>
      <c r="F542" s="150">
        <v>0</v>
      </c>
      <c r="G542" s="150">
        <v>0</v>
      </c>
      <c r="H542" s="150">
        <v>0</v>
      </c>
      <c r="I542" s="150">
        <v>0</v>
      </c>
      <c r="J542" s="150">
        <v>0</v>
      </c>
      <c r="K542" s="150">
        <v>0</v>
      </c>
      <c r="L542" s="150">
        <v>0</v>
      </c>
      <c r="M542" s="150">
        <v>0</v>
      </c>
      <c r="N542" s="150">
        <v>0</v>
      </c>
      <c r="O542" s="150">
        <v>0</v>
      </c>
      <c r="P542" s="150">
        <v>0</v>
      </c>
      <c r="Q542" s="150">
        <v>0</v>
      </c>
      <c r="R542" s="150">
        <v>0</v>
      </c>
      <c r="S542" s="150">
        <v>0</v>
      </c>
      <c r="T542" s="150">
        <v>0</v>
      </c>
    </row>
    <row r="543" spans="1:20" hidden="1" x14ac:dyDescent="0.2">
      <c r="A543" s="470"/>
      <c r="B543" s="151">
        <v>0</v>
      </c>
      <c r="C543" s="150">
        <v>0</v>
      </c>
      <c r="D543" s="150">
        <v>0</v>
      </c>
      <c r="E543" s="150">
        <v>0</v>
      </c>
      <c r="F543" s="150">
        <v>0</v>
      </c>
      <c r="G543" s="150">
        <v>0</v>
      </c>
      <c r="H543" s="150">
        <v>0</v>
      </c>
      <c r="I543" s="150">
        <v>0</v>
      </c>
      <c r="J543" s="150">
        <v>0</v>
      </c>
      <c r="K543" s="150">
        <v>0</v>
      </c>
      <c r="L543" s="150">
        <v>0</v>
      </c>
      <c r="M543" s="150">
        <v>0</v>
      </c>
      <c r="N543" s="150">
        <v>0</v>
      </c>
      <c r="O543" s="150">
        <v>0</v>
      </c>
      <c r="P543" s="150">
        <v>0</v>
      </c>
      <c r="Q543" s="150">
        <v>0</v>
      </c>
      <c r="R543" s="150">
        <v>0</v>
      </c>
      <c r="S543" s="150">
        <v>0</v>
      </c>
      <c r="T543" s="150">
        <v>0</v>
      </c>
    </row>
    <row r="544" spans="1:20" hidden="1" x14ac:dyDescent="0.2">
      <c r="A544" s="470"/>
      <c r="B544" s="151">
        <v>0</v>
      </c>
      <c r="C544" s="150">
        <v>0</v>
      </c>
      <c r="D544" s="150">
        <v>0</v>
      </c>
      <c r="E544" s="150">
        <v>0</v>
      </c>
      <c r="F544" s="150">
        <v>0</v>
      </c>
      <c r="G544" s="150">
        <v>0</v>
      </c>
      <c r="H544" s="150">
        <v>0</v>
      </c>
      <c r="I544" s="150">
        <v>0</v>
      </c>
      <c r="J544" s="150">
        <v>0</v>
      </c>
      <c r="K544" s="150">
        <v>0</v>
      </c>
      <c r="L544" s="150">
        <v>0</v>
      </c>
      <c r="M544" s="150">
        <v>0</v>
      </c>
      <c r="N544" s="150">
        <v>0</v>
      </c>
      <c r="O544" s="150">
        <v>0</v>
      </c>
      <c r="P544" s="150">
        <v>0</v>
      </c>
      <c r="Q544" s="150">
        <v>0</v>
      </c>
      <c r="R544" s="150">
        <v>0</v>
      </c>
      <c r="S544" s="150">
        <v>0</v>
      </c>
      <c r="T544" s="150">
        <v>0</v>
      </c>
    </row>
    <row r="545" spans="1:20" hidden="1" x14ac:dyDescent="0.2">
      <c r="A545" s="470"/>
      <c r="B545" s="151">
        <v>0</v>
      </c>
      <c r="C545" s="150">
        <v>0</v>
      </c>
      <c r="D545" s="150">
        <v>0</v>
      </c>
      <c r="E545" s="150">
        <v>0</v>
      </c>
      <c r="F545" s="150">
        <v>0</v>
      </c>
      <c r="G545" s="150">
        <v>0</v>
      </c>
      <c r="H545" s="150">
        <v>0</v>
      </c>
      <c r="I545" s="150">
        <v>0</v>
      </c>
      <c r="J545" s="150">
        <v>0</v>
      </c>
      <c r="K545" s="150">
        <v>0</v>
      </c>
      <c r="L545" s="150">
        <v>0</v>
      </c>
      <c r="M545" s="150">
        <v>0</v>
      </c>
      <c r="N545" s="150">
        <v>0</v>
      </c>
      <c r="O545" s="150">
        <v>0</v>
      </c>
      <c r="P545" s="150">
        <v>0</v>
      </c>
      <c r="Q545" s="150">
        <v>0</v>
      </c>
      <c r="R545" s="150">
        <v>0</v>
      </c>
      <c r="S545" s="150">
        <v>0</v>
      </c>
      <c r="T545" s="150">
        <v>0</v>
      </c>
    </row>
    <row r="546" spans="1:20" ht="13.5" hidden="1" thickBot="1" x14ac:dyDescent="0.25">
      <c r="A546" s="470"/>
      <c r="B546" s="149">
        <v>1.0000000000000002</v>
      </c>
      <c r="C546" s="148">
        <v>0.68837336060630394</v>
      </c>
      <c r="D546" s="148">
        <v>6.0917601473965063E-2</v>
      </c>
      <c r="E546" s="148">
        <v>9.901405711252792E-2</v>
      </c>
      <c r="F546" s="148">
        <v>1.3647191039829008E-3</v>
      </c>
      <c r="G546" s="148">
        <v>1.479123525051123E-4</v>
      </c>
      <c r="H546" s="148">
        <v>3.4415891781908486E-2</v>
      </c>
      <c r="I546" s="148">
        <v>2.1669014436860885E-2</v>
      </c>
      <c r="J546" s="148">
        <v>4.5223008142981098E-3</v>
      </c>
      <c r="K546" s="148">
        <v>1.2254329211205576E-4</v>
      </c>
      <c r="L546" s="148">
        <v>1.3486382502180358E-3</v>
      </c>
      <c r="M546" s="148">
        <v>3.3959125639631715E-2</v>
      </c>
      <c r="N546" s="148">
        <v>4.7124513725835628E-2</v>
      </c>
      <c r="O546" s="148">
        <v>1.8274214291921546E-3</v>
      </c>
      <c r="P546" s="148">
        <v>0</v>
      </c>
      <c r="Q546" s="148">
        <v>0</v>
      </c>
      <c r="R546" s="148">
        <v>0</v>
      </c>
      <c r="S546" s="148">
        <v>5.1928999806581848E-3</v>
      </c>
      <c r="T546" s="148">
        <v>0</v>
      </c>
    </row>
  </sheetData>
  <mergeCells count="1">
    <mergeCell ref="A520:A546"/>
  </mergeCells>
  <printOptions horizontalCentered="1"/>
  <pageMargins left="0.25" right="0.25" top="1" bottom="0.5" header="0.5" footer="0.25"/>
  <pageSetup scale="43" firstPageNumber="7" fitToHeight="10" orientation="landscape" r:id="rId1"/>
  <headerFooter alignWithMargins="0">
    <oddHeader>&amp;C&amp;"Arial,Bold"&amp;11KENTUCKY POWER COMPANY
COST-OF-SERVICE STUDY
TWELVE MONTHS ENDING
FEBRUARY 28, 2017&amp;R&amp;11Exhibit No.: DRB-1
Page &amp;P of &amp;N
Witness: D. Buck</oddHeader>
  </headerFooter>
  <rowBreaks count="6" manualBreakCount="6">
    <brk id="88" max="19" man="1"/>
    <brk id="169" max="19" man="1"/>
    <brk id="250" max="19" man="1"/>
    <brk id="331" max="19" man="1"/>
    <brk id="412" max="19" man="1"/>
    <brk id="493" max="1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45"/>
  <sheetViews>
    <sheetView zoomScale="80" zoomScaleNormal="80" workbookViewId="0">
      <pane xSplit="2" ySplit="2" topLeftCell="C3" activePane="bottomRight" state="frozen"/>
      <selection activeCell="F4575" sqref="F4575"/>
      <selection pane="topRight" activeCell="F4575" sqref="F4575"/>
      <selection pane="bottomLeft" activeCell="F4575" sqref="F4575"/>
      <selection pane="bottomRight" activeCell="E14" sqref="E14"/>
    </sheetView>
  </sheetViews>
  <sheetFormatPr defaultColWidth="9.140625" defaultRowHeight="12" x14ac:dyDescent="0.2"/>
  <cols>
    <col min="1" max="1" width="25.140625" style="166" customWidth="1"/>
    <col min="2" max="2" width="14.7109375" style="166" customWidth="1"/>
    <col min="3" max="3" width="16.42578125" style="167" customWidth="1"/>
    <col min="4" max="4" width="14.5703125" style="166" customWidth="1"/>
    <col min="5" max="8" width="14.42578125" style="166" customWidth="1"/>
    <col min="9" max="9" width="14.5703125" style="166" customWidth="1"/>
    <col min="10" max="22" width="14.42578125" style="166" customWidth="1"/>
    <col min="23" max="23" width="12.28515625" style="166" bestFit="1" customWidth="1"/>
    <col min="24" max="16384" width="9.140625" style="166"/>
  </cols>
  <sheetData>
    <row r="1" spans="1:22" ht="30" customHeight="1" thickBot="1" x14ac:dyDescent="0.25">
      <c r="A1" s="207" t="s">
        <v>809</v>
      </c>
      <c r="B1" s="160" t="s">
        <v>808</v>
      </c>
      <c r="C1" s="206"/>
      <c r="D1" s="205" t="s">
        <v>22</v>
      </c>
      <c r="E1" s="205" t="s">
        <v>12</v>
      </c>
      <c r="F1" s="204" t="s">
        <v>13</v>
      </c>
      <c r="G1" s="204" t="s">
        <v>184</v>
      </c>
      <c r="H1" s="204" t="s">
        <v>183</v>
      </c>
      <c r="I1" s="204" t="s">
        <v>182</v>
      </c>
      <c r="J1" s="204" t="s">
        <v>181</v>
      </c>
      <c r="K1" s="204" t="s">
        <v>180</v>
      </c>
      <c r="L1" s="204" t="s">
        <v>179</v>
      </c>
      <c r="M1" s="204" t="s">
        <v>178</v>
      </c>
      <c r="N1" s="204" t="s">
        <v>177</v>
      </c>
      <c r="O1" s="204" t="s">
        <v>176</v>
      </c>
      <c r="P1" s="204" t="s">
        <v>175</v>
      </c>
      <c r="Q1" s="204" t="s">
        <v>174</v>
      </c>
      <c r="R1" s="204" t="s">
        <v>173</v>
      </c>
      <c r="S1" s="204" t="s">
        <v>172</v>
      </c>
      <c r="T1" s="204" t="s">
        <v>14</v>
      </c>
      <c r="U1" s="204" t="s">
        <v>15</v>
      </c>
      <c r="V1" s="204" t="s">
        <v>16</v>
      </c>
    </row>
    <row r="2" spans="1:22" x14ac:dyDescent="0.2"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</row>
    <row r="3" spans="1:22" ht="30" customHeight="1" x14ac:dyDescent="0.2">
      <c r="A3" s="198" t="s">
        <v>807</v>
      </c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</row>
    <row r="4" spans="1:22" ht="12.75" x14ac:dyDescent="0.2">
      <c r="A4" s="182" t="s">
        <v>806</v>
      </c>
      <c r="B4" s="192"/>
      <c r="C4" s="185" t="s">
        <v>805</v>
      </c>
      <c r="D4" s="201">
        <v>998890.44481076079</v>
      </c>
      <c r="E4" s="201">
        <v>492036.44244370778</v>
      </c>
      <c r="F4" s="201">
        <v>24323.119506407482</v>
      </c>
      <c r="G4" s="201">
        <v>89094.192774891388</v>
      </c>
      <c r="H4" s="201">
        <v>2804.3688687330177</v>
      </c>
      <c r="I4" s="201">
        <v>262.98473899942655</v>
      </c>
      <c r="J4" s="201">
        <v>67725.446069523779</v>
      </c>
      <c r="K4" s="201">
        <v>12619.223712387131</v>
      </c>
      <c r="L4" s="201">
        <v>5702.3922256761616</v>
      </c>
      <c r="M4" s="201">
        <v>256.43020420344789</v>
      </c>
      <c r="N4" s="201">
        <v>2365.8232990190972</v>
      </c>
      <c r="O4" s="201">
        <v>38716.295195113766</v>
      </c>
      <c r="P4" s="201">
        <v>204616.70797383392</v>
      </c>
      <c r="Q4" s="201">
        <v>36950.386088752377</v>
      </c>
      <c r="R4" s="201">
        <v>20798.37702117773</v>
      </c>
      <c r="S4" s="201">
        <v>348.36486501587711</v>
      </c>
      <c r="T4" s="201">
        <v>269.88982331818789</v>
      </c>
      <c r="U4" s="201">
        <v>0</v>
      </c>
      <c r="V4" s="201">
        <v>0</v>
      </c>
    </row>
    <row r="5" spans="1:22" x14ac:dyDescent="0.2">
      <c r="A5" s="169" t="s">
        <v>201</v>
      </c>
      <c r="B5" s="166" t="s">
        <v>687</v>
      </c>
      <c r="D5" s="168">
        <v>0.99999999999999978</v>
      </c>
      <c r="E5" s="168">
        <v>0.49258299045690018</v>
      </c>
      <c r="F5" s="168">
        <v>2.435013732763805E-2</v>
      </c>
      <c r="G5" s="168">
        <v>8.9193157505646409E-2</v>
      </c>
      <c r="H5" s="168">
        <v>2.8074839270930295E-3</v>
      </c>
      <c r="I5" s="168">
        <v>2.6327685920476382E-4</v>
      </c>
      <c r="J5" s="168">
        <v>6.7800674659926619E-2</v>
      </c>
      <c r="K5" s="168">
        <v>1.2633240990485033E-2</v>
      </c>
      <c r="L5" s="168">
        <v>5.7087263726468785E-3</v>
      </c>
      <c r="M5" s="168">
        <v>2.5671504371235472E-4</v>
      </c>
      <c r="N5" s="168">
        <v>2.3684512263677736E-3</v>
      </c>
      <c r="O5" s="168">
        <v>3.8759300778423753E-2</v>
      </c>
      <c r="P5" s="168">
        <v>0.20484399369001716</v>
      </c>
      <c r="Q5" s="168">
        <v>3.6991430122001623E-2</v>
      </c>
      <c r="R5" s="168">
        <v>2.0821479601917676E-2</v>
      </c>
      <c r="S5" s="168">
        <v>3.4875182441241053E-4</v>
      </c>
      <c r="T5" s="168">
        <v>2.7018961360604304E-4</v>
      </c>
      <c r="U5" s="168">
        <v>0</v>
      </c>
      <c r="V5" s="168">
        <v>0</v>
      </c>
    </row>
    <row r="6" spans="1:22" x14ac:dyDescent="0.2">
      <c r="A6" s="166" t="s">
        <v>201</v>
      </c>
      <c r="B6" s="166" t="s">
        <v>686</v>
      </c>
      <c r="D6" s="168">
        <v>0</v>
      </c>
      <c r="E6" s="168">
        <v>0</v>
      </c>
      <c r="F6" s="168">
        <v>0</v>
      </c>
      <c r="G6" s="168">
        <v>0</v>
      </c>
      <c r="H6" s="168">
        <v>0</v>
      </c>
      <c r="I6" s="168">
        <v>0</v>
      </c>
      <c r="J6" s="168">
        <v>0</v>
      </c>
      <c r="K6" s="168">
        <v>0</v>
      </c>
      <c r="L6" s="168">
        <v>0</v>
      </c>
      <c r="M6" s="168">
        <v>0</v>
      </c>
      <c r="N6" s="168">
        <v>0</v>
      </c>
      <c r="O6" s="168">
        <v>0</v>
      </c>
      <c r="P6" s="168">
        <v>0</v>
      </c>
      <c r="Q6" s="168">
        <v>0</v>
      </c>
      <c r="R6" s="168">
        <v>0</v>
      </c>
      <c r="S6" s="168">
        <v>0</v>
      </c>
      <c r="T6" s="168">
        <v>0</v>
      </c>
      <c r="U6" s="168">
        <v>0</v>
      </c>
      <c r="V6" s="168">
        <v>0</v>
      </c>
    </row>
    <row r="7" spans="1:22" x14ac:dyDescent="0.2">
      <c r="A7" s="166" t="s">
        <v>201</v>
      </c>
      <c r="B7" s="166" t="s">
        <v>685</v>
      </c>
      <c r="D7" s="168">
        <v>0</v>
      </c>
      <c r="E7" s="168">
        <v>0</v>
      </c>
      <c r="F7" s="168">
        <v>0</v>
      </c>
      <c r="G7" s="168">
        <v>0</v>
      </c>
      <c r="H7" s="168">
        <v>0</v>
      </c>
      <c r="I7" s="168">
        <v>0</v>
      </c>
      <c r="J7" s="168">
        <v>0</v>
      </c>
      <c r="K7" s="168">
        <v>0</v>
      </c>
      <c r="L7" s="168">
        <v>0</v>
      </c>
      <c r="M7" s="168">
        <v>0</v>
      </c>
      <c r="N7" s="168">
        <v>0</v>
      </c>
      <c r="O7" s="168">
        <v>0</v>
      </c>
      <c r="P7" s="168">
        <v>0</v>
      </c>
      <c r="Q7" s="168">
        <v>0</v>
      </c>
      <c r="R7" s="168">
        <v>0</v>
      </c>
      <c r="S7" s="168">
        <v>0</v>
      </c>
      <c r="T7" s="168">
        <v>0</v>
      </c>
      <c r="U7" s="168">
        <v>0</v>
      </c>
      <c r="V7" s="168">
        <v>0</v>
      </c>
    </row>
    <row r="8" spans="1:22" x14ac:dyDescent="0.2">
      <c r="A8" s="166" t="s">
        <v>201</v>
      </c>
      <c r="B8" s="166" t="s">
        <v>684</v>
      </c>
      <c r="D8" s="168">
        <v>0</v>
      </c>
      <c r="E8" s="168">
        <v>0</v>
      </c>
      <c r="F8" s="168">
        <v>0</v>
      </c>
      <c r="G8" s="168">
        <v>0</v>
      </c>
      <c r="H8" s="168">
        <v>0</v>
      </c>
      <c r="I8" s="168">
        <v>0</v>
      </c>
      <c r="J8" s="168">
        <v>0</v>
      </c>
      <c r="K8" s="168">
        <v>0</v>
      </c>
      <c r="L8" s="168">
        <v>0</v>
      </c>
      <c r="M8" s="168">
        <v>0</v>
      </c>
      <c r="N8" s="168">
        <v>0</v>
      </c>
      <c r="O8" s="168">
        <v>0</v>
      </c>
      <c r="P8" s="168">
        <v>0</v>
      </c>
      <c r="Q8" s="168">
        <v>0</v>
      </c>
      <c r="R8" s="168">
        <v>0</v>
      </c>
      <c r="S8" s="168">
        <v>0</v>
      </c>
      <c r="T8" s="168">
        <v>0</v>
      </c>
      <c r="U8" s="168">
        <v>0</v>
      </c>
      <c r="V8" s="168">
        <v>0</v>
      </c>
    </row>
    <row r="9" spans="1:22" x14ac:dyDescent="0.2">
      <c r="A9" s="166" t="s">
        <v>201</v>
      </c>
      <c r="B9" s="166" t="s">
        <v>683</v>
      </c>
      <c r="D9" s="168">
        <v>0</v>
      </c>
      <c r="E9" s="168">
        <v>0</v>
      </c>
      <c r="F9" s="168">
        <v>0</v>
      </c>
      <c r="G9" s="168">
        <v>0</v>
      </c>
      <c r="H9" s="168">
        <v>0</v>
      </c>
      <c r="I9" s="168">
        <v>0</v>
      </c>
      <c r="J9" s="168">
        <v>0</v>
      </c>
      <c r="K9" s="168">
        <v>0</v>
      </c>
      <c r="L9" s="168">
        <v>0</v>
      </c>
      <c r="M9" s="168">
        <v>0</v>
      </c>
      <c r="N9" s="168">
        <v>0</v>
      </c>
      <c r="O9" s="168">
        <v>0</v>
      </c>
      <c r="P9" s="168">
        <v>0</v>
      </c>
      <c r="Q9" s="168">
        <v>0</v>
      </c>
      <c r="R9" s="168">
        <v>0</v>
      </c>
      <c r="S9" s="168">
        <v>0</v>
      </c>
      <c r="T9" s="168">
        <v>0</v>
      </c>
      <c r="U9" s="168">
        <v>0</v>
      </c>
      <c r="V9" s="168">
        <v>0</v>
      </c>
    </row>
    <row r="10" spans="1:22" x14ac:dyDescent="0.2">
      <c r="A10" s="166" t="s">
        <v>201</v>
      </c>
      <c r="B10" s="166" t="s">
        <v>682</v>
      </c>
      <c r="D10" s="168">
        <v>0</v>
      </c>
      <c r="E10" s="168">
        <v>0</v>
      </c>
      <c r="F10" s="168">
        <v>0</v>
      </c>
      <c r="G10" s="168">
        <v>0</v>
      </c>
      <c r="H10" s="168">
        <v>0</v>
      </c>
      <c r="I10" s="168">
        <v>0</v>
      </c>
      <c r="J10" s="168">
        <v>0</v>
      </c>
      <c r="K10" s="168">
        <v>0</v>
      </c>
      <c r="L10" s="168">
        <v>0</v>
      </c>
      <c r="M10" s="168">
        <v>0</v>
      </c>
      <c r="N10" s="168">
        <v>0</v>
      </c>
      <c r="O10" s="168">
        <v>0</v>
      </c>
      <c r="P10" s="168">
        <v>0</v>
      </c>
      <c r="Q10" s="168">
        <v>0</v>
      </c>
      <c r="R10" s="168">
        <v>0</v>
      </c>
      <c r="S10" s="168">
        <v>0</v>
      </c>
      <c r="T10" s="168">
        <v>0</v>
      </c>
      <c r="U10" s="168">
        <v>0</v>
      </c>
      <c r="V10" s="168">
        <v>0</v>
      </c>
    </row>
    <row r="11" spans="1:22" x14ac:dyDescent="0.2">
      <c r="A11" s="166" t="s">
        <v>201</v>
      </c>
      <c r="B11" s="166" t="s">
        <v>681</v>
      </c>
      <c r="D11" s="168">
        <v>0</v>
      </c>
      <c r="E11" s="168">
        <v>0</v>
      </c>
      <c r="F11" s="168">
        <v>0</v>
      </c>
      <c r="G11" s="168">
        <v>0</v>
      </c>
      <c r="H11" s="168">
        <v>0</v>
      </c>
      <c r="I11" s="168">
        <v>0</v>
      </c>
      <c r="J11" s="168">
        <v>0</v>
      </c>
      <c r="K11" s="168">
        <v>0</v>
      </c>
      <c r="L11" s="168">
        <v>0</v>
      </c>
      <c r="M11" s="168">
        <v>0</v>
      </c>
      <c r="N11" s="168">
        <v>0</v>
      </c>
      <c r="O11" s="168">
        <v>0</v>
      </c>
      <c r="P11" s="168">
        <v>0</v>
      </c>
      <c r="Q11" s="168">
        <v>0</v>
      </c>
      <c r="R11" s="168">
        <v>0</v>
      </c>
      <c r="S11" s="168">
        <v>0</v>
      </c>
      <c r="T11" s="168">
        <v>0</v>
      </c>
      <c r="U11" s="168">
        <v>0</v>
      </c>
      <c r="V11" s="168">
        <v>0</v>
      </c>
    </row>
    <row r="12" spans="1:22" x14ac:dyDescent="0.2">
      <c r="A12" s="166" t="s">
        <v>201</v>
      </c>
      <c r="B12" s="166" t="s">
        <v>679</v>
      </c>
      <c r="D12" s="168">
        <v>0.99999999999999978</v>
      </c>
      <c r="E12" s="168">
        <v>0.49258299045690018</v>
      </c>
      <c r="F12" s="168">
        <v>2.435013732763805E-2</v>
      </c>
      <c r="G12" s="168">
        <v>8.9193157505646409E-2</v>
      </c>
      <c r="H12" s="168">
        <v>2.8074839270930295E-3</v>
      </c>
      <c r="I12" s="168">
        <v>2.6327685920476382E-4</v>
      </c>
      <c r="J12" s="168">
        <v>6.7800674659926619E-2</v>
      </c>
      <c r="K12" s="168">
        <v>1.2633240990485033E-2</v>
      </c>
      <c r="L12" s="168">
        <v>5.7087263726468785E-3</v>
      </c>
      <c r="M12" s="168">
        <v>2.5671504371235472E-4</v>
      </c>
      <c r="N12" s="168">
        <v>2.3684512263677736E-3</v>
      </c>
      <c r="O12" s="168">
        <v>3.8759300778423753E-2</v>
      </c>
      <c r="P12" s="168">
        <v>0.20484399369001716</v>
      </c>
      <c r="Q12" s="168">
        <v>3.6991430122001623E-2</v>
      </c>
      <c r="R12" s="168">
        <v>2.0821479601917676E-2</v>
      </c>
      <c r="S12" s="168">
        <v>3.4875182441241053E-4</v>
      </c>
      <c r="T12" s="168">
        <v>2.7018961360604304E-4</v>
      </c>
      <c r="U12" s="168">
        <v>0</v>
      </c>
      <c r="V12" s="168">
        <v>0</v>
      </c>
    </row>
    <row r="13" spans="1:22" x14ac:dyDescent="0.2">
      <c r="A13" s="192"/>
      <c r="B13" s="192"/>
      <c r="C13" s="176"/>
      <c r="D13" s="197"/>
    </row>
    <row r="14" spans="1:22" x14ac:dyDescent="0.2">
      <c r="A14" s="182" t="s">
        <v>804</v>
      </c>
      <c r="B14" s="192"/>
      <c r="C14" s="176"/>
      <c r="D14" s="201">
        <v>5981505922.40516</v>
      </c>
      <c r="E14" s="201">
        <v>2244423053.5591559</v>
      </c>
      <c r="F14" s="201">
        <v>145453116.87169319</v>
      </c>
      <c r="G14" s="201">
        <v>488010974.76507914</v>
      </c>
      <c r="H14" s="201">
        <v>15510096.676852698</v>
      </c>
      <c r="I14" s="201">
        <v>1429849.5973190451</v>
      </c>
      <c r="J14" s="201">
        <v>444926415.0367592</v>
      </c>
      <c r="K14" s="201">
        <v>82480796.222422004</v>
      </c>
      <c r="L14" s="201">
        <v>37477162.63103956</v>
      </c>
      <c r="M14" s="201">
        <v>1736472.0323459145</v>
      </c>
      <c r="N14" s="201">
        <v>17050423.358077746</v>
      </c>
      <c r="O14" s="201">
        <v>299379891.27622098</v>
      </c>
      <c r="P14" s="201">
        <v>1699754726.4630456</v>
      </c>
      <c r="Q14" s="201">
        <v>322483253.7961241</v>
      </c>
      <c r="R14" s="201">
        <v>120543977.45931634</v>
      </c>
      <c r="S14" s="201">
        <v>1962263.7873160667</v>
      </c>
      <c r="T14" s="201">
        <v>2188747.4094959456</v>
      </c>
      <c r="U14" s="201">
        <v>47328731.819714762</v>
      </c>
      <c r="V14" s="201">
        <v>9365969.6431808118</v>
      </c>
    </row>
    <row r="15" spans="1:22" x14ac:dyDescent="0.2">
      <c r="A15" s="169" t="s">
        <v>199</v>
      </c>
      <c r="B15" s="166" t="s">
        <v>687</v>
      </c>
      <c r="C15" s="176"/>
      <c r="D15" s="168">
        <v>0</v>
      </c>
      <c r="E15" s="168">
        <v>0</v>
      </c>
      <c r="F15" s="168">
        <v>0</v>
      </c>
      <c r="G15" s="168">
        <v>0</v>
      </c>
      <c r="H15" s="168">
        <v>0</v>
      </c>
      <c r="I15" s="168">
        <v>0</v>
      </c>
      <c r="J15" s="168">
        <v>0</v>
      </c>
      <c r="K15" s="168">
        <v>0</v>
      </c>
      <c r="L15" s="168">
        <v>0</v>
      </c>
      <c r="M15" s="168">
        <v>0</v>
      </c>
      <c r="N15" s="168">
        <v>0</v>
      </c>
      <c r="O15" s="168">
        <v>0</v>
      </c>
      <c r="P15" s="168">
        <v>0</v>
      </c>
      <c r="Q15" s="168">
        <v>0</v>
      </c>
      <c r="R15" s="168">
        <v>0</v>
      </c>
      <c r="S15" s="168">
        <v>0</v>
      </c>
      <c r="T15" s="168">
        <v>0</v>
      </c>
      <c r="U15" s="168">
        <v>0</v>
      </c>
      <c r="V15" s="168">
        <v>0</v>
      </c>
    </row>
    <row r="16" spans="1:22" x14ac:dyDescent="0.2">
      <c r="A16" s="166" t="s">
        <v>199</v>
      </c>
      <c r="B16" s="166" t="s">
        <v>686</v>
      </c>
      <c r="C16" s="176"/>
      <c r="D16" s="168">
        <v>0</v>
      </c>
      <c r="E16" s="168">
        <v>0</v>
      </c>
      <c r="F16" s="168">
        <v>0</v>
      </c>
      <c r="G16" s="168">
        <v>0</v>
      </c>
      <c r="H16" s="168">
        <v>0</v>
      </c>
      <c r="I16" s="168">
        <v>0</v>
      </c>
      <c r="J16" s="168">
        <v>0</v>
      </c>
      <c r="K16" s="168">
        <v>0</v>
      </c>
      <c r="L16" s="168">
        <v>0</v>
      </c>
      <c r="M16" s="168">
        <v>0</v>
      </c>
      <c r="N16" s="168">
        <v>0</v>
      </c>
      <c r="O16" s="168">
        <v>0</v>
      </c>
      <c r="P16" s="168">
        <v>0</v>
      </c>
      <c r="Q16" s="168">
        <v>0</v>
      </c>
      <c r="R16" s="168">
        <v>0</v>
      </c>
      <c r="S16" s="168">
        <v>0</v>
      </c>
      <c r="T16" s="168">
        <v>0</v>
      </c>
      <c r="U16" s="168">
        <v>0</v>
      </c>
      <c r="V16" s="168">
        <v>0</v>
      </c>
    </row>
    <row r="17" spans="1:22" x14ac:dyDescent="0.2">
      <c r="A17" s="166" t="s">
        <v>199</v>
      </c>
      <c r="B17" s="166" t="s">
        <v>685</v>
      </c>
      <c r="C17" s="176"/>
      <c r="D17" s="168">
        <v>0</v>
      </c>
      <c r="E17" s="168">
        <v>0</v>
      </c>
      <c r="F17" s="168">
        <v>0</v>
      </c>
      <c r="G17" s="168">
        <v>0</v>
      </c>
      <c r="H17" s="168">
        <v>0</v>
      </c>
      <c r="I17" s="168">
        <v>0</v>
      </c>
      <c r="J17" s="168">
        <v>0</v>
      </c>
      <c r="K17" s="168">
        <v>0</v>
      </c>
      <c r="L17" s="168">
        <v>0</v>
      </c>
      <c r="M17" s="168">
        <v>0</v>
      </c>
      <c r="N17" s="168">
        <v>0</v>
      </c>
      <c r="O17" s="168">
        <v>0</v>
      </c>
      <c r="P17" s="168">
        <v>0</v>
      </c>
      <c r="Q17" s="168">
        <v>0</v>
      </c>
      <c r="R17" s="168">
        <v>0</v>
      </c>
      <c r="S17" s="168">
        <v>0</v>
      </c>
      <c r="T17" s="168">
        <v>0</v>
      </c>
      <c r="U17" s="168">
        <v>0</v>
      </c>
      <c r="V17" s="168">
        <v>0</v>
      </c>
    </row>
    <row r="18" spans="1:22" x14ac:dyDescent="0.2">
      <c r="A18" s="166" t="s">
        <v>199</v>
      </c>
      <c r="B18" s="166" t="s">
        <v>684</v>
      </c>
      <c r="C18" s="176"/>
      <c r="D18" s="168">
        <v>0</v>
      </c>
      <c r="E18" s="168">
        <v>0</v>
      </c>
      <c r="F18" s="168">
        <v>0</v>
      </c>
      <c r="G18" s="168">
        <v>0</v>
      </c>
      <c r="H18" s="168">
        <v>0</v>
      </c>
      <c r="I18" s="168">
        <v>0</v>
      </c>
      <c r="J18" s="168">
        <v>0</v>
      </c>
      <c r="K18" s="168">
        <v>0</v>
      </c>
      <c r="L18" s="168">
        <v>0</v>
      </c>
      <c r="M18" s="168">
        <v>0</v>
      </c>
      <c r="N18" s="168">
        <v>0</v>
      </c>
      <c r="O18" s="168">
        <v>0</v>
      </c>
      <c r="P18" s="168">
        <v>0</v>
      </c>
      <c r="Q18" s="168">
        <v>0</v>
      </c>
      <c r="R18" s="168">
        <v>0</v>
      </c>
      <c r="S18" s="168">
        <v>0</v>
      </c>
      <c r="T18" s="168">
        <v>0</v>
      </c>
      <c r="U18" s="168">
        <v>0</v>
      </c>
      <c r="V18" s="168">
        <v>0</v>
      </c>
    </row>
    <row r="19" spans="1:22" x14ac:dyDescent="0.2">
      <c r="A19" s="166" t="s">
        <v>199</v>
      </c>
      <c r="B19" s="166" t="s">
        <v>683</v>
      </c>
      <c r="C19" s="176"/>
      <c r="D19" s="168">
        <v>0</v>
      </c>
      <c r="E19" s="168">
        <v>0</v>
      </c>
      <c r="F19" s="168">
        <v>0</v>
      </c>
      <c r="G19" s="168">
        <v>0</v>
      </c>
      <c r="H19" s="168">
        <v>0</v>
      </c>
      <c r="I19" s="168">
        <v>0</v>
      </c>
      <c r="J19" s="168">
        <v>0</v>
      </c>
      <c r="K19" s="168">
        <v>0</v>
      </c>
      <c r="L19" s="168">
        <v>0</v>
      </c>
      <c r="M19" s="168">
        <v>0</v>
      </c>
      <c r="N19" s="168">
        <v>0</v>
      </c>
      <c r="O19" s="168">
        <v>0</v>
      </c>
      <c r="P19" s="168">
        <v>0</v>
      </c>
      <c r="Q19" s="168">
        <v>0</v>
      </c>
      <c r="R19" s="168">
        <v>0</v>
      </c>
      <c r="S19" s="168">
        <v>0</v>
      </c>
      <c r="T19" s="168">
        <v>0</v>
      </c>
      <c r="U19" s="168">
        <v>0</v>
      </c>
      <c r="V19" s="168">
        <v>0</v>
      </c>
    </row>
    <row r="20" spans="1:22" x14ac:dyDescent="0.2">
      <c r="A20" s="166" t="s">
        <v>199</v>
      </c>
      <c r="B20" s="166" t="s">
        <v>682</v>
      </c>
      <c r="D20" s="168">
        <v>0.99999999999999967</v>
      </c>
      <c r="E20" s="168">
        <v>0.37522708874234045</v>
      </c>
      <c r="F20" s="168">
        <v>2.4317139990928334E-2</v>
      </c>
      <c r="G20" s="168">
        <v>8.1586640738265825E-2</v>
      </c>
      <c r="H20" s="168">
        <v>2.5930086633795552E-3</v>
      </c>
      <c r="I20" s="168">
        <v>2.3904508594787172E-4</v>
      </c>
      <c r="J20" s="168">
        <v>7.438367876059121E-2</v>
      </c>
      <c r="K20" s="168">
        <v>1.3789302776324348E-2</v>
      </c>
      <c r="L20" s="168">
        <v>6.2655062315762136E-3</v>
      </c>
      <c r="M20" s="168">
        <v>2.9030683156921127E-4</v>
      </c>
      <c r="N20" s="168">
        <v>2.85052352689501E-3</v>
      </c>
      <c r="O20" s="168">
        <v>5.0050922821094607E-2</v>
      </c>
      <c r="P20" s="168">
        <v>0.2841683596928673</v>
      </c>
      <c r="Q20" s="168">
        <v>5.3913388698352036E-2</v>
      </c>
      <c r="R20" s="168">
        <v>2.015278075840234E-2</v>
      </c>
      <c r="S20" s="168">
        <v>3.280551441010764E-4</v>
      </c>
      <c r="T20" s="168">
        <v>3.6591912436255712E-4</v>
      </c>
      <c r="U20" s="168">
        <v>7.9125110688988351E-3</v>
      </c>
      <c r="V20" s="168">
        <v>1.5658213441030518E-3</v>
      </c>
    </row>
    <row r="21" spans="1:22" x14ac:dyDescent="0.2">
      <c r="A21" s="166" t="s">
        <v>199</v>
      </c>
      <c r="B21" s="166" t="s">
        <v>681</v>
      </c>
      <c r="D21" s="168">
        <v>0</v>
      </c>
      <c r="E21" s="168">
        <v>0</v>
      </c>
      <c r="F21" s="168">
        <v>0</v>
      </c>
      <c r="G21" s="168">
        <v>0</v>
      </c>
      <c r="H21" s="168">
        <v>0</v>
      </c>
      <c r="I21" s="168">
        <v>0</v>
      </c>
      <c r="J21" s="168">
        <v>0</v>
      </c>
      <c r="K21" s="168">
        <v>0</v>
      </c>
      <c r="L21" s="168">
        <v>0</v>
      </c>
      <c r="M21" s="168">
        <v>0</v>
      </c>
      <c r="N21" s="168">
        <v>0</v>
      </c>
      <c r="O21" s="168">
        <v>0</v>
      </c>
      <c r="P21" s="168">
        <v>0</v>
      </c>
      <c r="Q21" s="168">
        <v>0</v>
      </c>
      <c r="R21" s="168">
        <v>0</v>
      </c>
      <c r="S21" s="168">
        <v>0</v>
      </c>
      <c r="T21" s="168">
        <v>0</v>
      </c>
      <c r="U21" s="168">
        <v>0</v>
      </c>
      <c r="V21" s="168">
        <v>0</v>
      </c>
    </row>
    <row r="22" spans="1:22" x14ac:dyDescent="0.2">
      <c r="A22" s="166" t="s">
        <v>199</v>
      </c>
      <c r="B22" s="166" t="s">
        <v>679</v>
      </c>
      <c r="D22" s="168">
        <v>0.99999999999999967</v>
      </c>
      <c r="E22" s="168">
        <v>0.37522708874234045</v>
      </c>
      <c r="F22" s="168">
        <v>2.4317139990928334E-2</v>
      </c>
      <c r="G22" s="168">
        <v>8.1586640738265825E-2</v>
      </c>
      <c r="H22" s="168">
        <v>2.5930086633795552E-3</v>
      </c>
      <c r="I22" s="168">
        <v>2.3904508594787172E-4</v>
      </c>
      <c r="J22" s="168">
        <v>7.438367876059121E-2</v>
      </c>
      <c r="K22" s="168">
        <v>1.3789302776324348E-2</v>
      </c>
      <c r="L22" s="168">
        <v>6.2655062315762136E-3</v>
      </c>
      <c r="M22" s="168">
        <v>2.9030683156921127E-4</v>
      </c>
      <c r="N22" s="168">
        <v>2.85052352689501E-3</v>
      </c>
      <c r="O22" s="168">
        <v>5.0050922821094607E-2</v>
      </c>
      <c r="P22" s="168">
        <v>0.2841683596928673</v>
      </c>
      <c r="Q22" s="168">
        <v>5.3913388698352036E-2</v>
      </c>
      <c r="R22" s="168">
        <v>2.015278075840234E-2</v>
      </c>
      <c r="S22" s="168">
        <v>3.280551441010764E-4</v>
      </c>
      <c r="T22" s="168">
        <v>3.6591912436255712E-4</v>
      </c>
      <c r="U22" s="168">
        <v>7.9125110688988351E-3</v>
      </c>
      <c r="V22" s="168">
        <v>1.5658213441030518E-3</v>
      </c>
    </row>
    <row r="23" spans="1:22" x14ac:dyDescent="0.2">
      <c r="A23" s="192"/>
      <c r="B23" s="192"/>
      <c r="C23" s="176"/>
      <c r="D23" s="197"/>
    </row>
    <row r="24" spans="1:22" ht="12.75" x14ac:dyDescent="0.2">
      <c r="A24" s="182" t="s">
        <v>803</v>
      </c>
      <c r="B24" s="192"/>
      <c r="C24" s="185" t="s">
        <v>802</v>
      </c>
      <c r="D24" s="171">
        <v>998890.44481076079</v>
      </c>
      <c r="E24" s="171">
        <v>492036.44244370778</v>
      </c>
      <c r="F24" s="171">
        <v>24323.119506407482</v>
      </c>
      <c r="G24" s="171">
        <v>89094.192774891388</v>
      </c>
      <c r="H24" s="171">
        <v>2804.3688687330177</v>
      </c>
      <c r="I24" s="171">
        <v>262.98473899942655</v>
      </c>
      <c r="J24" s="171">
        <v>67725.446069523779</v>
      </c>
      <c r="K24" s="171">
        <v>12619.223712387131</v>
      </c>
      <c r="L24" s="171">
        <v>5702.3922256761616</v>
      </c>
      <c r="M24" s="171">
        <v>256.43020420344789</v>
      </c>
      <c r="N24" s="171">
        <v>2365.8232990190972</v>
      </c>
      <c r="O24" s="171">
        <v>38716.295195113766</v>
      </c>
      <c r="P24" s="171">
        <v>204616.70797383392</v>
      </c>
      <c r="Q24" s="171">
        <v>36950.386088752377</v>
      </c>
      <c r="R24" s="171">
        <v>20798.37702117773</v>
      </c>
      <c r="S24" s="171">
        <v>348.36486501587711</v>
      </c>
      <c r="T24" s="171">
        <v>269.88982331818789</v>
      </c>
      <c r="U24" s="171">
        <v>0</v>
      </c>
      <c r="V24" s="171">
        <v>0</v>
      </c>
    </row>
    <row r="25" spans="1:22" x14ac:dyDescent="0.2">
      <c r="A25" s="169" t="s">
        <v>368</v>
      </c>
      <c r="B25" s="166" t="s">
        <v>687</v>
      </c>
      <c r="C25" s="176"/>
      <c r="D25" s="168">
        <v>0</v>
      </c>
      <c r="E25" s="168">
        <v>0</v>
      </c>
      <c r="F25" s="168">
        <v>0</v>
      </c>
      <c r="G25" s="168">
        <v>0</v>
      </c>
      <c r="H25" s="168">
        <v>0</v>
      </c>
      <c r="I25" s="168">
        <v>0</v>
      </c>
      <c r="J25" s="168">
        <v>0</v>
      </c>
      <c r="K25" s="168">
        <v>0</v>
      </c>
      <c r="L25" s="168">
        <v>0</v>
      </c>
      <c r="M25" s="168">
        <v>0</v>
      </c>
      <c r="N25" s="168">
        <v>0</v>
      </c>
      <c r="O25" s="168">
        <v>0</v>
      </c>
      <c r="P25" s="168">
        <v>0</v>
      </c>
      <c r="Q25" s="168">
        <v>0</v>
      </c>
      <c r="R25" s="168">
        <v>0</v>
      </c>
      <c r="S25" s="168">
        <v>0</v>
      </c>
      <c r="T25" s="168">
        <v>0</v>
      </c>
      <c r="U25" s="168">
        <v>0</v>
      </c>
      <c r="V25" s="168">
        <v>0</v>
      </c>
    </row>
    <row r="26" spans="1:22" x14ac:dyDescent="0.2">
      <c r="A26" s="166" t="s">
        <v>368</v>
      </c>
      <c r="B26" s="166" t="s">
        <v>686</v>
      </c>
      <c r="D26" s="168">
        <v>0.99999999999999978</v>
      </c>
      <c r="E26" s="168">
        <v>0.49258299045690018</v>
      </c>
      <c r="F26" s="168">
        <v>2.435013732763805E-2</v>
      </c>
      <c r="G26" s="168">
        <v>8.9193157505646409E-2</v>
      </c>
      <c r="H26" s="168">
        <v>2.8074839270930295E-3</v>
      </c>
      <c r="I26" s="168">
        <v>2.6327685920476382E-4</v>
      </c>
      <c r="J26" s="168">
        <v>6.7800674659926619E-2</v>
      </c>
      <c r="K26" s="168">
        <v>1.2633240990485033E-2</v>
      </c>
      <c r="L26" s="168">
        <v>5.7087263726468785E-3</v>
      </c>
      <c r="M26" s="168">
        <v>2.5671504371235472E-4</v>
      </c>
      <c r="N26" s="168">
        <v>2.3684512263677736E-3</v>
      </c>
      <c r="O26" s="168">
        <v>3.8759300778423753E-2</v>
      </c>
      <c r="P26" s="168">
        <v>0.20484399369001716</v>
      </c>
      <c r="Q26" s="168">
        <v>3.6991430122001623E-2</v>
      </c>
      <c r="R26" s="168">
        <v>2.0821479601917676E-2</v>
      </c>
      <c r="S26" s="168">
        <v>3.4875182441241053E-4</v>
      </c>
      <c r="T26" s="168">
        <v>2.7018961360604304E-4</v>
      </c>
      <c r="U26" s="168">
        <v>0</v>
      </c>
      <c r="V26" s="168">
        <v>0</v>
      </c>
    </row>
    <row r="27" spans="1:22" x14ac:dyDescent="0.2">
      <c r="A27" s="166" t="s">
        <v>368</v>
      </c>
      <c r="B27" s="166" t="s">
        <v>685</v>
      </c>
      <c r="D27" s="168">
        <v>0</v>
      </c>
      <c r="E27" s="168">
        <v>0</v>
      </c>
      <c r="F27" s="168">
        <v>0</v>
      </c>
      <c r="G27" s="168">
        <v>0</v>
      </c>
      <c r="H27" s="168">
        <v>0</v>
      </c>
      <c r="I27" s="168">
        <v>0</v>
      </c>
      <c r="J27" s="168">
        <v>0</v>
      </c>
      <c r="K27" s="168">
        <v>0</v>
      </c>
      <c r="L27" s="168">
        <v>0</v>
      </c>
      <c r="M27" s="168">
        <v>0</v>
      </c>
      <c r="N27" s="168">
        <v>0</v>
      </c>
      <c r="O27" s="168">
        <v>0</v>
      </c>
      <c r="P27" s="168">
        <v>0</v>
      </c>
      <c r="Q27" s="168">
        <v>0</v>
      </c>
      <c r="R27" s="168">
        <v>0</v>
      </c>
      <c r="S27" s="168">
        <v>0</v>
      </c>
      <c r="T27" s="168">
        <v>0</v>
      </c>
      <c r="U27" s="168">
        <v>0</v>
      </c>
      <c r="V27" s="168">
        <v>0</v>
      </c>
    </row>
    <row r="28" spans="1:22" x14ac:dyDescent="0.2">
      <c r="A28" s="166" t="s">
        <v>368</v>
      </c>
      <c r="B28" s="166" t="s">
        <v>684</v>
      </c>
      <c r="D28" s="168">
        <v>0</v>
      </c>
      <c r="E28" s="168">
        <v>0</v>
      </c>
      <c r="F28" s="168">
        <v>0</v>
      </c>
      <c r="G28" s="168">
        <v>0</v>
      </c>
      <c r="H28" s="168">
        <v>0</v>
      </c>
      <c r="I28" s="168">
        <v>0</v>
      </c>
      <c r="J28" s="168">
        <v>0</v>
      </c>
      <c r="K28" s="168">
        <v>0</v>
      </c>
      <c r="L28" s="168">
        <v>0</v>
      </c>
      <c r="M28" s="168">
        <v>0</v>
      </c>
      <c r="N28" s="168">
        <v>0</v>
      </c>
      <c r="O28" s="168">
        <v>0</v>
      </c>
      <c r="P28" s="168">
        <v>0</v>
      </c>
      <c r="Q28" s="168">
        <v>0</v>
      </c>
      <c r="R28" s="168">
        <v>0</v>
      </c>
      <c r="S28" s="168">
        <v>0</v>
      </c>
      <c r="T28" s="168">
        <v>0</v>
      </c>
      <c r="U28" s="168">
        <v>0</v>
      </c>
      <c r="V28" s="168">
        <v>0</v>
      </c>
    </row>
    <row r="29" spans="1:22" x14ac:dyDescent="0.2">
      <c r="A29" s="166" t="s">
        <v>368</v>
      </c>
      <c r="B29" s="166" t="s">
        <v>683</v>
      </c>
      <c r="D29" s="168">
        <v>0</v>
      </c>
      <c r="E29" s="168">
        <v>0</v>
      </c>
      <c r="F29" s="168">
        <v>0</v>
      </c>
      <c r="G29" s="168">
        <v>0</v>
      </c>
      <c r="H29" s="168">
        <v>0</v>
      </c>
      <c r="I29" s="168">
        <v>0</v>
      </c>
      <c r="J29" s="168">
        <v>0</v>
      </c>
      <c r="K29" s="168">
        <v>0</v>
      </c>
      <c r="L29" s="168">
        <v>0</v>
      </c>
      <c r="M29" s="168">
        <v>0</v>
      </c>
      <c r="N29" s="168">
        <v>0</v>
      </c>
      <c r="O29" s="168">
        <v>0</v>
      </c>
      <c r="P29" s="168">
        <v>0</v>
      </c>
      <c r="Q29" s="168">
        <v>0</v>
      </c>
      <c r="R29" s="168">
        <v>0</v>
      </c>
      <c r="S29" s="168">
        <v>0</v>
      </c>
      <c r="T29" s="168">
        <v>0</v>
      </c>
      <c r="U29" s="168">
        <v>0</v>
      </c>
      <c r="V29" s="168">
        <v>0</v>
      </c>
    </row>
    <row r="30" spans="1:22" x14ac:dyDescent="0.2">
      <c r="A30" s="166" t="s">
        <v>368</v>
      </c>
      <c r="B30" s="166" t="s">
        <v>682</v>
      </c>
      <c r="D30" s="168">
        <v>0</v>
      </c>
      <c r="E30" s="168">
        <v>0</v>
      </c>
      <c r="F30" s="168">
        <v>0</v>
      </c>
      <c r="G30" s="168">
        <v>0</v>
      </c>
      <c r="H30" s="168">
        <v>0</v>
      </c>
      <c r="I30" s="168">
        <v>0</v>
      </c>
      <c r="J30" s="168">
        <v>0</v>
      </c>
      <c r="K30" s="168">
        <v>0</v>
      </c>
      <c r="L30" s="168">
        <v>0</v>
      </c>
      <c r="M30" s="168">
        <v>0</v>
      </c>
      <c r="N30" s="168">
        <v>0</v>
      </c>
      <c r="O30" s="168">
        <v>0</v>
      </c>
      <c r="P30" s="168">
        <v>0</v>
      </c>
      <c r="Q30" s="168">
        <v>0</v>
      </c>
      <c r="R30" s="168">
        <v>0</v>
      </c>
      <c r="S30" s="168">
        <v>0</v>
      </c>
      <c r="T30" s="168">
        <v>0</v>
      </c>
      <c r="U30" s="168">
        <v>0</v>
      </c>
      <c r="V30" s="168">
        <v>0</v>
      </c>
    </row>
    <row r="31" spans="1:22" x14ac:dyDescent="0.2">
      <c r="A31" s="166" t="s">
        <v>368</v>
      </c>
      <c r="B31" s="166" t="s">
        <v>681</v>
      </c>
      <c r="D31" s="168">
        <v>0</v>
      </c>
      <c r="E31" s="168">
        <v>0</v>
      </c>
      <c r="F31" s="168">
        <v>0</v>
      </c>
      <c r="G31" s="168">
        <v>0</v>
      </c>
      <c r="H31" s="168">
        <v>0</v>
      </c>
      <c r="I31" s="168">
        <v>0</v>
      </c>
      <c r="J31" s="168">
        <v>0</v>
      </c>
      <c r="K31" s="168">
        <v>0</v>
      </c>
      <c r="L31" s="168">
        <v>0</v>
      </c>
      <c r="M31" s="168">
        <v>0</v>
      </c>
      <c r="N31" s="168">
        <v>0</v>
      </c>
      <c r="O31" s="168">
        <v>0</v>
      </c>
      <c r="P31" s="168">
        <v>0</v>
      </c>
      <c r="Q31" s="168">
        <v>0</v>
      </c>
      <c r="R31" s="168">
        <v>0</v>
      </c>
      <c r="S31" s="168">
        <v>0</v>
      </c>
      <c r="T31" s="168">
        <v>0</v>
      </c>
      <c r="U31" s="168">
        <v>0</v>
      </c>
      <c r="V31" s="168">
        <v>0</v>
      </c>
    </row>
    <row r="32" spans="1:22" x14ac:dyDescent="0.2">
      <c r="A32" s="166" t="s">
        <v>368</v>
      </c>
      <c r="B32" s="166" t="s">
        <v>679</v>
      </c>
      <c r="D32" s="168">
        <v>0.99999999999999978</v>
      </c>
      <c r="E32" s="168">
        <v>0.49258299045690018</v>
      </c>
      <c r="F32" s="168">
        <v>2.435013732763805E-2</v>
      </c>
      <c r="G32" s="168">
        <v>8.9193157505646409E-2</v>
      </c>
      <c r="H32" s="168">
        <v>2.8074839270930295E-3</v>
      </c>
      <c r="I32" s="168">
        <v>2.6327685920476382E-4</v>
      </c>
      <c r="J32" s="168">
        <v>6.7800674659926619E-2</v>
      </c>
      <c r="K32" s="168">
        <v>1.2633240990485033E-2</v>
      </c>
      <c r="L32" s="168">
        <v>5.7087263726468785E-3</v>
      </c>
      <c r="M32" s="168">
        <v>2.5671504371235472E-4</v>
      </c>
      <c r="N32" s="168">
        <v>2.3684512263677736E-3</v>
      </c>
      <c r="O32" s="168">
        <v>3.8759300778423753E-2</v>
      </c>
      <c r="P32" s="168">
        <v>0.20484399369001716</v>
      </c>
      <c r="Q32" s="168">
        <v>3.6991430122001623E-2</v>
      </c>
      <c r="R32" s="168">
        <v>2.0821479601917676E-2</v>
      </c>
      <c r="S32" s="168">
        <v>3.4875182441241053E-4</v>
      </c>
      <c r="T32" s="168">
        <v>2.7018961360604304E-4</v>
      </c>
      <c r="U32" s="168">
        <v>0</v>
      </c>
      <c r="V32" s="168">
        <v>0</v>
      </c>
    </row>
    <row r="33" spans="1:22" x14ac:dyDescent="0.2">
      <c r="D33" s="197"/>
    </row>
    <row r="34" spans="1:22" x14ac:dyDescent="0.2">
      <c r="A34" s="182" t="s">
        <v>801</v>
      </c>
      <c r="B34" s="192"/>
      <c r="C34" s="176"/>
      <c r="D34" s="201">
        <v>768536.65066601569</v>
      </c>
      <c r="E34" s="201">
        <v>374175.46575382468</v>
      </c>
      <c r="F34" s="201">
        <v>18058.197456902028</v>
      </c>
      <c r="G34" s="201">
        <v>65694.839385724845</v>
      </c>
      <c r="H34" s="201">
        <v>2029.2517777952844</v>
      </c>
      <c r="I34" s="201">
        <v>252.73257688076419</v>
      </c>
      <c r="J34" s="201">
        <v>49633.477954104943</v>
      </c>
      <c r="K34" s="201">
        <v>9226.8056613684639</v>
      </c>
      <c r="L34" s="201">
        <v>5490.0593094628885</v>
      </c>
      <c r="M34" s="201">
        <v>0</v>
      </c>
      <c r="N34" s="201">
        <v>1733.1158268436766</v>
      </c>
      <c r="O34" s="201">
        <v>28372.095598658547</v>
      </c>
      <c r="P34" s="201">
        <v>197659.39910722987</v>
      </c>
      <c r="Q34" s="201">
        <v>0</v>
      </c>
      <c r="R34" s="201">
        <v>14938.222724770858</v>
      </c>
      <c r="S34" s="201">
        <v>249.02057866422669</v>
      </c>
      <c r="T34" s="201">
        <v>199.4796186387066</v>
      </c>
      <c r="U34" s="201">
        <v>678.27334785909477</v>
      </c>
      <c r="V34" s="201">
        <v>146.21398728678946</v>
      </c>
    </row>
    <row r="35" spans="1:22" x14ac:dyDescent="0.2">
      <c r="A35" s="169" t="s">
        <v>767</v>
      </c>
      <c r="B35" s="166" t="s">
        <v>687</v>
      </c>
      <c r="C35" s="176"/>
      <c r="D35" s="168">
        <v>0</v>
      </c>
      <c r="E35" s="168">
        <v>0</v>
      </c>
      <c r="F35" s="168">
        <v>0</v>
      </c>
      <c r="G35" s="168">
        <v>0</v>
      </c>
      <c r="H35" s="168">
        <v>0</v>
      </c>
      <c r="I35" s="168">
        <v>0</v>
      </c>
      <c r="J35" s="168">
        <v>0</v>
      </c>
      <c r="K35" s="168">
        <v>0</v>
      </c>
      <c r="L35" s="168">
        <v>0</v>
      </c>
      <c r="M35" s="168">
        <v>0</v>
      </c>
      <c r="N35" s="168">
        <v>0</v>
      </c>
      <c r="O35" s="168">
        <v>0</v>
      </c>
      <c r="P35" s="168">
        <v>0</v>
      </c>
      <c r="Q35" s="168">
        <v>0</v>
      </c>
      <c r="R35" s="168">
        <v>0</v>
      </c>
      <c r="S35" s="168">
        <v>0</v>
      </c>
      <c r="T35" s="168">
        <v>0</v>
      </c>
      <c r="U35" s="168">
        <v>0</v>
      </c>
      <c r="V35" s="168">
        <v>0</v>
      </c>
    </row>
    <row r="36" spans="1:22" x14ac:dyDescent="0.2">
      <c r="A36" s="166" t="s">
        <v>767</v>
      </c>
      <c r="B36" s="166" t="s">
        <v>686</v>
      </c>
      <c r="C36" s="176"/>
      <c r="D36" s="168">
        <v>0</v>
      </c>
      <c r="E36" s="168">
        <v>0</v>
      </c>
      <c r="F36" s="168">
        <v>0</v>
      </c>
      <c r="G36" s="168">
        <v>0</v>
      </c>
      <c r="H36" s="168">
        <v>0</v>
      </c>
      <c r="I36" s="168">
        <v>0</v>
      </c>
      <c r="J36" s="168">
        <v>0</v>
      </c>
      <c r="K36" s="168">
        <v>0</v>
      </c>
      <c r="L36" s="168">
        <v>0</v>
      </c>
      <c r="M36" s="168">
        <v>0</v>
      </c>
      <c r="N36" s="168">
        <v>0</v>
      </c>
      <c r="O36" s="168">
        <v>0</v>
      </c>
      <c r="P36" s="168">
        <v>0</v>
      </c>
      <c r="Q36" s="168">
        <v>0</v>
      </c>
      <c r="R36" s="168">
        <v>0</v>
      </c>
      <c r="S36" s="168">
        <v>0</v>
      </c>
      <c r="T36" s="168">
        <v>0</v>
      </c>
      <c r="U36" s="168">
        <v>0</v>
      </c>
      <c r="V36" s="168">
        <v>0</v>
      </c>
    </row>
    <row r="37" spans="1:22" x14ac:dyDescent="0.2">
      <c r="A37" s="166" t="s">
        <v>767</v>
      </c>
      <c r="B37" s="166" t="s">
        <v>685</v>
      </c>
      <c r="D37" s="168">
        <v>1.0000000000000002</v>
      </c>
      <c r="E37" s="168">
        <v>0.48686743232032376</v>
      </c>
      <c r="F37" s="168">
        <v>2.3496859181995747E-2</v>
      </c>
      <c r="G37" s="168">
        <v>8.5480424816166592E-2</v>
      </c>
      <c r="H37" s="168">
        <v>2.6404098959193815E-3</v>
      </c>
      <c r="I37" s="168">
        <v>3.288490882793235E-4</v>
      </c>
      <c r="J37" s="168">
        <v>6.458179699184477E-2</v>
      </c>
      <c r="K37" s="168">
        <v>1.2005680735424254E-2</v>
      </c>
      <c r="L37" s="168">
        <v>7.143523089894529E-3</v>
      </c>
      <c r="M37" s="168">
        <v>0</v>
      </c>
      <c r="N37" s="168">
        <v>2.2550854605850666E-3</v>
      </c>
      <c r="O37" s="168">
        <v>3.6917036518780491E-2</v>
      </c>
      <c r="P37" s="168">
        <v>0.25718929466270446</v>
      </c>
      <c r="Q37" s="168">
        <v>0</v>
      </c>
      <c r="R37" s="168">
        <v>1.9437228805972179E-2</v>
      </c>
      <c r="S37" s="168">
        <v>3.2401913226704914E-4</v>
      </c>
      <c r="T37" s="168">
        <v>2.5955771720950077E-4</v>
      </c>
      <c r="U37" s="168">
        <v>8.8255172641578178E-4</v>
      </c>
      <c r="V37" s="168">
        <v>1.9024985621711088E-4</v>
      </c>
    </row>
    <row r="38" spans="1:22" x14ac:dyDescent="0.2">
      <c r="A38" s="166" t="s">
        <v>767</v>
      </c>
      <c r="B38" s="166" t="s">
        <v>684</v>
      </c>
      <c r="D38" s="168">
        <v>0</v>
      </c>
      <c r="E38" s="168">
        <v>0</v>
      </c>
      <c r="F38" s="168">
        <v>0</v>
      </c>
      <c r="G38" s="168">
        <v>0</v>
      </c>
      <c r="H38" s="168">
        <v>0</v>
      </c>
      <c r="I38" s="168">
        <v>0</v>
      </c>
      <c r="J38" s="168">
        <v>0</v>
      </c>
      <c r="K38" s="168">
        <v>0</v>
      </c>
      <c r="L38" s="168">
        <v>0</v>
      </c>
      <c r="M38" s="168">
        <v>0</v>
      </c>
      <c r="N38" s="168">
        <v>0</v>
      </c>
      <c r="O38" s="168">
        <v>0</v>
      </c>
      <c r="P38" s="168">
        <v>0</v>
      </c>
      <c r="Q38" s="168">
        <v>0</v>
      </c>
      <c r="R38" s="168">
        <v>0</v>
      </c>
      <c r="S38" s="168">
        <v>0</v>
      </c>
      <c r="T38" s="168">
        <v>0</v>
      </c>
      <c r="U38" s="168">
        <v>0</v>
      </c>
      <c r="V38" s="168">
        <v>0</v>
      </c>
    </row>
    <row r="39" spans="1:22" x14ac:dyDescent="0.2">
      <c r="A39" s="166" t="s">
        <v>767</v>
      </c>
      <c r="B39" s="166" t="s">
        <v>683</v>
      </c>
      <c r="D39" s="168">
        <v>0</v>
      </c>
      <c r="E39" s="168">
        <v>0</v>
      </c>
      <c r="F39" s="168">
        <v>0</v>
      </c>
      <c r="G39" s="168">
        <v>0</v>
      </c>
      <c r="H39" s="168">
        <v>0</v>
      </c>
      <c r="I39" s="168">
        <v>0</v>
      </c>
      <c r="J39" s="168">
        <v>0</v>
      </c>
      <c r="K39" s="168">
        <v>0</v>
      </c>
      <c r="L39" s="168">
        <v>0</v>
      </c>
      <c r="M39" s="168">
        <v>0</v>
      </c>
      <c r="N39" s="168">
        <v>0</v>
      </c>
      <c r="O39" s="168">
        <v>0</v>
      </c>
      <c r="P39" s="168">
        <v>0</v>
      </c>
      <c r="Q39" s="168">
        <v>0</v>
      </c>
      <c r="R39" s="168">
        <v>0</v>
      </c>
      <c r="S39" s="168">
        <v>0</v>
      </c>
      <c r="T39" s="168">
        <v>0</v>
      </c>
      <c r="U39" s="168">
        <v>0</v>
      </c>
      <c r="V39" s="168">
        <v>0</v>
      </c>
    </row>
    <row r="40" spans="1:22" x14ac:dyDescent="0.2">
      <c r="A40" s="166" t="s">
        <v>767</v>
      </c>
      <c r="B40" s="166" t="s">
        <v>682</v>
      </c>
      <c r="D40" s="168">
        <v>0</v>
      </c>
      <c r="E40" s="168">
        <v>0</v>
      </c>
      <c r="F40" s="168">
        <v>0</v>
      </c>
      <c r="G40" s="168">
        <v>0</v>
      </c>
      <c r="H40" s="168">
        <v>0</v>
      </c>
      <c r="I40" s="168">
        <v>0</v>
      </c>
      <c r="J40" s="168">
        <v>0</v>
      </c>
      <c r="K40" s="168">
        <v>0</v>
      </c>
      <c r="L40" s="168">
        <v>0</v>
      </c>
      <c r="M40" s="168">
        <v>0</v>
      </c>
      <c r="N40" s="168">
        <v>0</v>
      </c>
      <c r="O40" s="168">
        <v>0</v>
      </c>
      <c r="P40" s="168">
        <v>0</v>
      </c>
      <c r="Q40" s="168">
        <v>0</v>
      </c>
      <c r="R40" s="168">
        <v>0</v>
      </c>
      <c r="S40" s="168">
        <v>0</v>
      </c>
      <c r="T40" s="168">
        <v>0</v>
      </c>
      <c r="U40" s="168">
        <v>0</v>
      </c>
      <c r="V40" s="168">
        <v>0</v>
      </c>
    </row>
    <row r="41" spans="1:22" x14ac:dyDescent="0.2">
      <c r="A41" s="166" t="s">
        <v>767</v>
      </c>
      <c r="B41" s="166" t="s">
        <v>681</v>
      </c>
      <c r="D41" s="168">
        <v>0</v>
      </c>
      <c r="E41" s="168">
        <v>0</v>
      </c>
      <c r="F41" s="168">
        <v>0</v>
      </c>
      <c r="G41" s="168">
        <v>0</v>
      </c>
      <c r="H41" s="168">
        <v>0</v>
      </c>
      <c r="I41" s="168">
        <v>0</v>
      </c>
      <c r="J41" s="168">
        <v>0</v>
      </c>
      <c r="K41" s="168">
        <v>0</v>
      </c>
      <c r="L41" s="168">
        <v>0</v>
      </c>
      <c r="M41" s="168">
        <v>0</v>
      </c>
      <c r="N41" s="168">
        <v>0</v>
      </c>
      <c r="O41" s="168">
        <v>0</v>
      </c>
      <c r="P41" s="168">
        <v>0</v>
      </c>
      <c r="Q41" s="168">
        <v>0</v>
      </c>
      <c r="R41" s="168">
        <v>0</v>
      </c>
      <c r="S41" s="168">
        <v>0</v>
      </c>
      <c r="T41" s="168">
        <v>0</v>
      </c>
      <c r="U41" s="168">
        <v>0</v>
      </c>
      <c r="V41" s="168">
        <v>0</v>
      </c>
    </row>
    <row r="42" spans="1:22" x14ac:dyDescent="0.2">
      <c r="A42" s="166" t="s">
        <v>767</v>
      </c>
      <c r="B42" s="166" t="s">
        <v>679</v>
      </c>
      <c r="D42" s="168">
        <v>1.0000000000000002</v>
      </c>
      <c r="E42" s="168">
        <v>0.48686743232032376</v>
      </c>
      <c r="F42" s="168">
        <v>2.3496859181995747E-2</v>
      </c>
      <c r="G42" s="168">
        <v>8.5480424816166592E-2</v>
      </c>
      <c r="H42" s="168">
        <v>2.6404098959193815E-3</v>
      </c>
      <c r="I42" s="168">
        <v>3.288490882793235E-4</v>
      </c>
      <c r="J42" s="168">
        <v>6.458179699184477E-2</v>
      </c>
      <c r="K42" s="168">
        <v>1.2005680735424254E-2</v>
      </c>
      <c r="L42" s="168">
        <v>7.143523089894529E-3</v>
      </c>
      <c r="M42" s="168">
        <v>0</v>
      </c>
      <c r="N42" s="168">
        <v>2.2550854605850666E-3</v>
      </c>
      <c r="O42" s="168">
        <v>3.6917036518780491E-2</v>
      </c>
      <c r="P42" s="168">
        <v>0.25718929466270446</v>
      </c>
      <c r="Q42" s="168">
        <v>0</v>
      </c>
      <c r="R42" s="168">
        <v>1.9437228805972179E-2</v>
      </c>
      <c r="S42" s="168">
        <v>3.2401913226704914E-4</v>
      </c>
      <c r="T42" s="168">
        <v>2.5955771720950077E-4</v>
      </c>
      <c r="U42" s="168">
        <v>8.8255172641578178E-4</v>
      </c>
      <c r="V42" s="168">
        <v>1.9024985621711088E-4</v>
      </c>
    </row>
    <row r="44" spans="1:22" x14ac:dyDescent="0.2">
      <c r="A44" s="182" t="s">
        <v>800</v>
      </c>
      <c r="B44" s="192"/>
      <c r="C44" s="176"/>
      <c r="D44" s="201">
        <v>729403.11281870632</v>
      </c>
      <c r="E44" s="201">
        <v>487491.20972416963</v>
      </c>
      <c r="F44" s="201">
        <v>22979.063012587139</v>
      </c>
      <c r="G44" s="201">
        <v>83438.388101042554</v>
      </c>
      <c r="H44" s="201">
        <v>2578.6803584302284</v>
      </c>
      <c r="I44" s="201">
        <v>0</v>
      </c>
      <c r="J44" s="201">
        <v>62564.207292522879</v>
      </c>
      <c r="K44" s="201">
        <v>11652.587818429236</v>
      </c>
      <c r="L44" s="201">
        <v>0</v>
      </c>
      <c r="M44" s="201">
        <v>0</v>
      </c>
      <c r="N44" s="201">
        <v>2230.3754345883103</v>
      </c>
      <c r="O44" s="201">
        <v>35970.908763551612</v>
      </c>
      <c r="P44" s="201">
        <v>0</v>
      </c>
      <c r="Q44" s="201">
        <v>0</v>
      </c>
      <c r="R44" s="201">
        <v>18865.983675320847</v>
      </c>
      <c r="S44" s="201">
        <v>314.75845883724764</v>
      </c>
      <c r="T44" s="201">
        <v>255.00709189654819</v>
      </c>
      <c r="U44" s="201">
        <v>873.618868811016</v>
      </c>
      <c r="V44" s="201">
        <v>188.32421851900503</v>
      </c>
    </row>
    <row r="45" spans="1:22" x14ac:dyDescent="0.2">
      <c r="A45" s="169" t="s">
        <v>517</v>
      </c>
      <c r="B45" s="166" t="s">
        <v>687</v>
      </c>
      <c r="C45" s="176"/>
      <c r="D45" s="168">
        <v>0</v>
      </c>
      <c r="E45" s="168">
        <v>0</v>
      </c>
      <c r="F45" s="168">
        <v>0</v>
      </c>
      <c r="G45" s="168">
        <v>0</v>
      </c>
      <c r="H45" s="168">
        <v>0</v>
      </c>
      <c r="I45" s="168">
        <v>0</v>
      </c>
      <c r="J45" s="168">
        <v>0</v>
      </c>
      <c r="K45" s="168">
        <v>0</v>
      </c>
      <c r="L45" s="168">
        <v>0</v>
      </c>
      <c r="M45" s="168">
        <v>0</v>
      </c>
      <c r="N45" s="168">
        <v>0</v>
      </c>
      <c r="O45" s="168">
        <v>0</v>
      </c>
      <c r="P45" s="168">
        <v>0</v>
      </c>
      <c r="Q45" s="168">
        <v>0</v>
      </c>
      <c r="R45" s="168">
        <v>0</v>
      </c>
      <c r="S45" s="168">
        <v>0</v>
      </c>
      <c r="T45" s="168">
        <v>0</v>
      </c>
      <c r="U45" s="168">
        <v>0</v>
      </c>
      <c r="V45" s="168">
        <v>0</v>
      </c>
    </row>
    <row r="46" spans="1:22" x14ac:dyDescent="0.2">
      <c r="A46" s="166" t="s">
        <v>517</v>
      </c>
      <c r="B46" s="166" t="s">
        <v>686</v>
      </c>
      <c r="C46" s="176"/>
      <c r="D46" s="168">
        <v>0</v>
      </c>
      <c r="E46" s="168">
        <v>0</v>
      </c>
      <c r="F46" s="168">
        <v>0</v>
      </c>
      <c r="G46" s="168">
        <v>0</v>
      </c>
      <c r="H46" s="168">
        <v>0</v>
      </c>
      <c r="I46" s="168">
        <v>0</v>
      </c>
      <c r="J46" s="168">
        <v>0</v>
      </c>
      <c r="K46" s="168">
        <v>0</v>
      </c>
      <c r="L46" s="168">
        <v>0</v>
      </c>
      <c r="M46" s="168">
        <v>0</v>
      </c>
      <c r="N46" s="168">
        <v>0</v>
      </c>
      <c r="O46" s="168">
        <v>0</v>
      </c>
      <c r="P46" s="168">
        <v>0</v>
      </c>
      <c r="Q46" s="168">
        <v>0</v>
      </c>
      <c r="R46" s="168">
        <v>0</v>
      </c>
      <c r="S46" s="168">
        <v>0</v>
      </c>
      <c r="T46" s="168">
        <v>0</v>
      </c>
      <c r="U46" s="168">
        <v>0</v>
      </c>
      <c r="V46" s="168">
        <v>0</v>
      </c>
    </row>
    <row r="47" spans="1:22" x14ac:dyDescent="0.2">
      <c r="A47" s="166" t="s">
        <v>517</v>
      </c>
      <c r="B47" s="166" t="s">
        <v>685</v>
      </c>
      <c r="C47" s="176"/>
      <c r="D47" s="168">
        <v>0</v>
      </c>
      <c r="E47" s="168">
        <v>0</v>
      </c>
      <c r="F47" s="168">
        <v>0</v>
      </c>
      <c r="G47" s="168">
        <v>0</v>
      </c>
      <c r="H47" s="168">
        <v>0</v>
      </c>
      <c r="I47" s="168">
        <v>0</v>
      </c>
      <c r="J47" s="168">
        <v>0</v>
      </c>
      <c r="K47" s="168">
        <v>0</v>
      </c>
      <c r="L47" s="168">
        <v>0</v>
      </c>
      <c r="M47" s="168">
        <v>0</v>
      </c>
      <c r="N47" s="168">
        <v>0</v>
      </c>
      <c r="O47" s="168">
        <v>0</v>
      </c>
      <c r="P47" s="168">
        <v>0</v>
      </c>
      <c r="Q47" s="168">
        <v>0</v>
      </c>
      <c r="R47" s="168">
        <v>0</v>
      </c>
      <c r="S47" s="168">
        <v>0</v>
      </c>
      <c r="T47" s="168">
        <v>0</v>
      </c>
      <c r="U47" s="168">
        <v>0</v>
      </c>
      <c r="V47" s="168">
        <v>0</v>
      </c>
    </row>
    <row r="48" spans="1:22" x14ac:dyDescent="0.2">
      <c r="A48" s="166" t="s">
        <v>517</v>
      </c>
      <c r="B48" s="166" t="s">
        <v>684</v>
      </c>
      <c r="D48" s="168">
        <v>1</v>
      </c>
      <c r="E48" s="168">
        <v>0.66834265052737163</v>
      </c>
      <c r="F48" s="168">
        <v>3.150392781268347E-2</v>
      </c>
      <c r="G48" s="168">
        <v>0.11439269538980049</v>
      </c>
      <c r="H48" s="168">
        <v>3.535329522333916E-3</v>
      </c>
      <c r="I48" s="168">
        <v>0</v>
      </c>
      <c r="J48" s="168">
        <v>8.5774527408787271E-2</v>
      </c>
      <c r="K48" s="168">
        <v>1.5975511501999162E-2</v>
      </c>
      <c r="L48" s="168">
        <v>0</v>
      </c>
      <c r="M48" s="168">
        <v>0</v>
      </c>
      <c r="N48" s="168">
        <v>3.0578090433001372E-3</v>
      </c>
      <c r="O48" s="168">
        <v>4.9315540517157357E-2</v>
      </c>
      <c r="P48" s="168">
        <v>0</v>
      </c>
      <c r="Q48" s="168">
        <v>0</v>
      </c>
      <c r="R48" s="168">
        <v>2.5864961834910626E-2</v>
      </c>
      <c r="S48" s="168">
        <v>4.3152881212817236E-4</v>
      </c>
      <c r="T48" s="168">
        <v>3.496106438469922E-4</v>
      </c>
      <c r="U48" s="168">
        <v>1.1977174945620977E-3</v>
      </c>
      <c r="V48" s="168">
        <v>2.5818949111862806E-4</v>
      </c>
    </row>
    <row r="49" spans="1:22" x14ac:dyDescent="0.2">
      <c r="A49" s="166" t="s">
        <v>517</v>
      </c>
      <c r="B49" s="166" t="s">
        <v>683</v>
      </c>
      <c r="D49" s="168">
        <v>0</v>
      </c>
      <c r="E49" s="168">
        <v>0</v>
      </c>
      <c r="F49" s="168">
        <v>0</v>
      </c>
      <c r="G49" s="168">
        <v>0</v>
      </c>
      <c r="H49" s="168">
        <v>0</v>
      </c>
      <c r="I49" s="168">
        <v>0</v>
      </c>
      <c r="J49" s="168">
        <v>0</v>
      </c>
      <c r="K49" s="168">
        <v>0</v>
      </c>
      <c r="L49" s="168">
        <v>0</v>
      </c>
      <c r="M49" s="168">
        <v>0</v>
      </c>
      <c r="N49" s="168">
        <v>0</v>
      </c>
      <c r="O49" s="168">
        <v>0</v>
      </c>
      <c r="P49" s="168">
        <v>0</v>
      </c>
      <c r="Q49" s="168">
        <v>0</v>
      </c>
      <c r="R49" s="168">
        <v>0</v>
      </c>
      <c r="S49" s="168">
        <v>0</v>
      </c>
      <c r="T49" s="168">
        <v>0</v>
      </c>
      <c r="U49" s="168">
        <v>0</v>
      </c>
      <c r="V49" s="168">
        <v>0</v>
      </c>
    </row>
    <row r="50" spans="1:22" x14ac:dyDescent="0.2">
      <c r="A50" s="166" t="s">
        <v>517</v>
      </c>
      <c r="B50" s="166" t="s">
        <v>682</v>
      </c>
      <c r="D50" s="168">
        <v>0</v>
      </c>
      <c r="E50" s="168">
        <v>0</v>
      </c>
      <c r="F50" s="168">
        <v>0</v>
      </c>
      <c r="G50" s="168">
        <v>0</v>
      </c>
      <c r="H50" s="168">
        <v>0</v>
      </c>
      <c r="I50" s="168">
        <v>0</v>
      </c>
      <c r="J50" s="168">
        <v>0</v>
      </c>
      <c r="K50" s="168">
        <v>0</v>
      </c>
      <c r="L50" s="168">
        <v>0</v>
      </c>
      <c r="M50" s="168">
        <v>0</v>
      </c>
      <c r="N50" s="168">
        <v>0</v>
      </c>
      <c r="O50" s="168">
        <v>0</v>
      </c>
      <c r="P50" s="168">
        <v>0</v>
      </c>
      <c r="Q50" s="168">
        <v>0</v>
      </c>
      <c r="R50" s="168">
        <v>0</v>
      </c>
      <c r="S50" s="168">
        <v>0</v>
      </c>
      <c r="T50" s="168">
        <v>0</v>
      </c>
      <c r="U50" s="168">
        <v>0</v>
      </c>
      <c r="V50" s="168">
        <v>0</v>
      </c>
    </row>
    <row r="51" spans="1:22" x14ac:dyDescent="0.2">
      <c r="A51" s="166" t="s">
        <v>517</v>
      </c>
      <c r="B51" s="166" t="s">
        <v>681</v>
      </c>
      <c r="D51" s="168">
        <v>0</v>
      </c>
      <c r="E51" s="168">
        <v>0</v>
      </c>
      <c r="F51" s="168">
        <v>0</v>
      </c>
      <c r="G51" s="168">
        <v>0</v>
      </c>
      <c r="H51" s="168">
        <v>0</v>
      </c>
      <c r="I51" s="168">
        <v>0</v>
      </c>
      <c r="J51" s="168">
        <v>0</v>
      </c>
      <c r="K51" s="168">
        <v>0</v>
      </c>
      <c r="L51" s="168">
        <v>0</v>
      </c>
      <c r="M51" s="168">
        <v>0</v>
      </c>
      <c r="N51" s="168">
        <v>0</v>
      </c>
      <c r="O51" s="168">
        <v>0</v>
      </c>
      <c r="P51" s="168">
        <v>0</v>
      </c>
      <c r="Q51" s="168">
        <v>0</v>
      </c>
      <c r="R51" s="168">
        <v>0</v>
      </c>
      <c r="S51" s="168">
        <v>0</v>
      </c>
      <c r="T51" s="168">
        <v>0</v>
      </c>
      <c r="U51" s="168">
        <v>0</v>
      </c>
      <c r="V51" s="168">
        <v>0</v>
      </c>
    </row>
    <row r="52" spans="1:22" x14ac:dyDescent="0.2">
      <c r="A52" s="166" t="s">
        <v>517</v>
      </c>
      <c r="B52" s="166" t="s">
        <v>679</v>
      </c>
      <c r="D52" s="168">
        <v>1</v>
      </c>
      <c r="E52" s="168">
        <v>0.66834265052737163</v>
      </c>
      <c r="F52" s="168">
        <v>3.150392781268347E-2</v>
      </c>
      <c r="G52" s="168">
        <v>0.11439269538980049</v>
      </c>
      <c r="H52" s="168">
        <v>3.535329522333916E-3</v>
      </c>
      <c r="I52" s="168">
        <v>0</v>
      </c>
      <c r="J52" s="168">
        <v>8.5774527408787271E-2</v>
      </c>
      <c r="K52" s="168">
        <v>1.5975511501999162E-2</v>
      </c>
      <c r="L52" s="168">
        <v>0</v>
      </c>
      <c r="M52" s="168">
        <v>0</v>
      </c>
      <c r="N52" s="168">
        <v>3.0578090433001372E-3</v>
      </c>
      <c r="O52" s="168">
        <v>4.9315540517157357E-2</v>
      </c>
      <c r="P52" s="168">
        <v>0</v>
      </c>
      <c r="Q52" s="168">
        <v>0</v>
      </c>
      <c r="R52" s="168">
        <v>2.5864961834910626E-2</v>
      </c>
      <c r="S52" s="168">
        <v>4.3152881212817236E-4</v>
      </c>
      <c r="T52" s="168">
        <v>3.496106438469922E-4</v>
      </c>
      <c r="U52" s="168">
        <v>1.1977174945620977E-3</v>
      </c>
      <c r="V52" s="168">
        <v>2.5818949111862806E-4</v>
      </c>
    </row>
    <row r="53" spans="1:22" x14ac:dyDescent="0.2"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</row>
    <row r="54" spans="1:22" ht="12.75" x14ac:dyDescent="0.2">
      <c r="A54" s="182" t="s">
        <v>799</v>
      </c>
      <c r="B54" s="192"/>
      <c r="C54" s="203" t="s">
        <v>798</v>
      </c>
      <c r="D54" s="201">
        <v>1470167</v>
      </c>
      <c r="E54" s="201">
        <v>1099246</v>
      </c>
      <c r="F54" s="201">
        <v>52995</v>
      </c>
      <c r="G54" s="201">
        <v>159908</v>
      </c>
      <c r="H54" s="201">
        <v>0</v>
      </c>
      <c r="I54" s="201">
        <v>0</v>
      </c>
      <c r="J54" s="201">
        <v>101894</v>
      </c>
      <c r="K54" s="201">
        <v>0</v>
      </c>
      <c r="L54" s="201">
        <v>0</v>
      </c>
      <c r="M54" s="201">
        <v>0</v>
      </c>
      <c r="N54" s="201">
        <v>2755</v>
      </c>
      <c r="O54" s="201">
        <v>0</v>
      </c>
      <c r="P54" s="201">
        <v>0</v>
      </c>
      <c r="Q54" s="201">
        <v>0</v>
      </c>
      <c r="R54" s="201">
        <v>37583</v>
      </c>
      <c r="S54" s="201">
        <v>0</v>
      </c>
      <c r="T54" s="201">
        <v>390</v>
      </c>
      <c r="U54" s="201">
        <v>13242</v>
      </c>
      <c r="V54" s="201">
        <v>2154</v>
      </c>
    </row>
    <row r="55" spans="1:22" x14ac:dyDescent="0.2">
      <c r="A55" s="169" t="s">
        <v>683</v>
      </c>
      <c r="B55" s="166" t="s">
        <v>687</v>
      </c>
      <c r="C55" s="176"/>
      <c r="D55" s="168">
        <v>0</v>
      </c>
      <c r="E55" s="168">
        <v>0</v>
      </c>
      <c r="F55" s="168">
        <v>0</v>
      </c>
      <c r="G55" s="168">
        <v>0</v>
      </c>
      <c r="H55" s="168">
        <v>0</v>
      </c>
      <c r="I55" s="168">
        <v>0</v>
      </c>
      <c r="J55" s="168">
        <v>0</v>
      </c>
      <c r="K55" s="168">
        <v>0</v>
      </c>
      <c r="L55" s="168">
        <v>0</v>
      </c>
      <c r="M55" s="168">
        <v>0</v>
      </c>
      <c r="N55" s="168">
        <v>0</v>
      </c>
      <c r="O55" s="168">
        <v>0</v>
      </c>
      <c r="P55" s="168">
        <v>0</v>
      </c>
      <c r="Q55" s="168">
        <v>0</v>
      </c>
      <c r="R55" s="168">
        <v>0</v>
      </c>
      <c r="S55" s="168">
        <v>0</v>
      </c>
      <c r="T55" s="168">
        <v>0</v>
      </c>
      <c r="U55" s="168">
        <v>0</v>
      </c>
      <c r="V55" s="168">
        <v>0</v>
      </c>
    </row>
    <row r="56" spans="1:22" x14ac:dyDescent="0.2">
      <c r="A56" s="166" t="s">
        <v>683</v>
      </c>
      <c r="B56" s="166" t="s">
        <v>686</v>
      </c>
      <c r="C56" s="176"/>
      <c r="D56" s="168">
        <v>0</v>
      </c>
      <c r="E56" s="168">
        <v>0</v>
      </c>
      <c r="F56" s="168">
        <v>0</v>
      </c>
      <c r="G56" s="168">
        <v>0</v>
      </c>
      <c r="H56" s="168">
        <v>0</v>
      </c>
      <c r="I56" s="168">
        <v>0</v>
      </c>
      <c r="J56" s="168">
        <v>0</v>
      </c>
      <c r="K56" s="168">
        <v>0</v>
      </c>
      <c r="L56" s="168">
        <v>0</v>
      </c>
      <c r="M56" s="168">
        <v>0</v>
      </c>
      <c r="N56" s="168">
        <v>0</v>
      </c>
      <c r="O56" s="168">
        <v>0</v>
      </c>
      <c r="P56" s="168">
        <v>0</v>
      </c>
      <c r="Q56" s="168">
        <v>0</v>
      </c>
      <c r="R56" s="168">
        <v>0</v>
      </c>
      <c r="S56" s="168">
        <v>0</v>
      </c>
      <c r="T56" s="168">
        <v>0</v>
      </c>
      <c r="U56" s="168">
        <v>0</v>
      </c>
      <c r="V56" s="168">
        <v>0</v>
      </c>
    </row>
    <row r="57" spans="1:22" x14ac:dyDescent="0.2">
      <c r="A57" s="166" t="s">
        <v>683</v>
      </c>
      <c r="B57" s="166" t="s">
        <v>685</v>
      </c>
      <c r="C57" s="176"/>
      <c r="D57" s="168">
        <v>0</v>
      </c>
      <c r="E57" s="168">
        <v>0</v>
      </c>
      <c r="F57" s="168">
        <v>0</v>
      </c>
      <c r="G57" s="168">
        <v>0</v>
      </c>
      <c r="H57" s="168">
        <v>0</v>
      </c>
      <c r="I57" s="168">
        <v>0</v>
      </c>
      <c r="J57" s="168">
        <v>0</v>
      </c>
      <c r="K57" s="168">
        <v>0</v>
      </c>
      <c r="L57" s="168">
        <v>0</v>
      </c>
      <c r="M57" s="168">
        <v>0</v>
      </c>
      <c r="N57" s="168">
        <v>0</v>
      </c>
      <c r="O57" s="168">
        <v>0</v>
      </c>
      <c r="P57" s="168">
        <v>0</v>
      </c>
      <c r="Q57" s="168">
        <v>0</v>
      </c>
      <c r="R57" s="168">
        <v>0</v>
      </c>
      <c r="S57" s="168">
        <v>0</v>
      </c>
      <c r="T57" s="168">
        <v>0</v>
      </c>
      <c r="U57" s="168">
        <v>0</v>
      </c>
      <c r="V57" s="168">
        <v>0</v>
      </c>
    </row>
    <row r="58" spans="1:22" x14ac:dyDescent="0.2">
      <c r="A58" s="166" t="s">
        <v>683</v>
      </c>
      <c r="B58" s="166" t="s">
        <v>684</v>
      </c>
      <c r="C58" s="176"/>
      <c r="D58" s="168">
        <v>0</v>
      </c>
      <c r="E58" s="168">
        <v>0</v>
      </c>
      <c r="F58" s="168">
        <v>0</v>
      </c>
      <c r="G58" s="168">
        <v>0</v>
      </c>
      <c r="H58" s="168">
        <v>0</v>
      </c>
      <c r="I58" s="168">
        <v>0</v>
      </c>
      <c r="J58" s="168">
        <v>0</v>
      </c>
      <c r="K58" s="168">
        <v>0</v>
      </c>
      <c r="L58" s="168">
        <v>0</v>
      </c>
      <c r="M58" s="168">
        <v>0</v>
      </c>
      <c r="N58" s="168">
        <v>0</v>
      </c>
      <c r="O58" s="168">
        <v>0</v>
      </c>
      <c r="P58" s="168">
        <v>0</v>
      </c>
      <c r="Q58" s="168">
        <v>0</v>
      </c>
      <c r="R58" s="168">
        <v>0</v>
      </c>
      <c r="S58" s="168">
        <v>0</v>
      </c>
      <c r="T58" s="168">
        <v>0</v>
      </c>
      <c r="U58" s="168">
        <v>0</v>
      </c>
      <c r="V58" s="168">
        <v>0</v>
      </c>
    </row>
    <row r="59" spans="1:22" x14ac:dyDescent="0.2">
      <c r="A59" s="166" t="s">
        <v>683</v>
      </c>
      <c r="B59" s="166" t="s">
        <v>683</v>
      </c>
      <c r="D59" s="168">
        <v>1.0000000000000002</v>
      </c>
      <c r="E59" s="168">
        <v>0.74770145160379742</v>
      </c>
      <c r="F59" s="168">
        <v>3.6046925281277571E-2</v>
      </c>
      <c r="G59" s="168">
        <v>0.10876859567654559</v>
      </c>
      <c r="H59" s="168">
        <v>0</v>
      </c>
      <c r="I59" s="168">
        <v>0</v>
      </c>
      <c r="J59" s="168">
        <v>6.9307772518360164E-2</v>
      </c>
      <c r="K59" s="168">
        <v>0</v>
      </c>
      <c r="L59" s="168">
        <v>0</v>
      </c>
      <c r="M59" s="168">
        <v>0</v>
      </c>
      <c r="N59" s="168">
        <v>1.8739367704485273E-3</v>
      </c>
      <c r="O59" s="168">
        <v>0</v>
      </c>
      <c r="P59" s="168">
        <v>0</v>
      </c>
      <c r="Q59" s="168">
        <v>0</v>
      </c>
      <c r="R59" s="168">
        <v>2.5563762484125951E-2</v>
      </c>
      <c r="S59" s="168">
        <v>0</v>
      </c>
      <c r="T59" s="168">
        <v>2.6527598565333053E-4</v>
      </c>
      <c r="U59" s="168">
        <v>9.0071400051830851E-3</v>
      </c>
      <c r="V59" s="168">
        <v>1.4651396746083948E-3</v>
      </c>
    </row>
    <row r="60" spans="1:22" x14ac:dyDescent="0.2">
      <c r="A60" s="166" t="s">
        <v>683</v>
      </c>
      <c r="B60" s="166" t="s">
        <v>682</v>
      </c>
      <c r="D60" s="168">
        <v>0</v>
      </c>
      <c r="E60" s="168">
        <v>0</v>
      </c>
      <c r="F60" s="168">
        <v>0</v>
      </c>
      <c r="G60" s="168">
        <v>0</v>
      </c>
      <c r="H60" s="168">
        <v>0</v>
      </c>
      <c r="I60" s="168">
        <v>0</v>
      </c>
      <c r="J60" s="168">
        <v>0</v>
      </c>
      <c r="K60" s="168">
        <v>0</v>
      </c>
      <c r="L60" s="168">
        <v>0</v>
      </c>
      <c r="M60" s="168">
        <v>0</v>
      </c>
      <c r="N60" s="168">
        <v>0</v>
      </c>
      <c r="O60" s="168">
        <v>0</v>
      </c>
      <c r="P60" s="168">
        <v>0</v>
      </c>
      <c r="Q60" s="168">
        <v>0</v>
      </c>
      <c r="R60" s="168">
        <v>0</v>
      </c>
      <c r="S60" s="168">
        <v>0</v>
      </c>
      <c r="T60" s="168">
        <v>0</v>
      </c>
      <c r="U60" s="168">
        <v>0</v>
      </c>
      <c r="V60" s="168">
        <v>0</v>
      </c>
    </row>
    <row r="61" spans="1:22" x14ac:dyDescent="0.2">
      <c r="A61" s="166" t="s">
        <v>683</v>
      </c>
      <c r="B61" s="166" t="s">
        <v>681</v>
      </c>
      <c r="D61" s="168">
        <v>0</v>
      </c>
      <c r="E61" s="168">
        <v>0</v>
      </c>
      <c r="F61" s="168">
        <v>0</v>
      </c>
      <c r="G61" s="168">
        <v>0</v>
      </c>
      <c r="H61" s="168">
        <v>0</v>
      </c>
      <c r="I61" s="168">
        <v>0</v>
      </c>
      <c r="J61" s="168">
        <v>0</v>
      </c>
      <c r="K61" s="168">
        <v>0</v>
      </c>
      <c r="L61" s="168">
        <v>0</v>
      </c>
      <c r="M61" s="168">
        <v>0</v>
      </c>
      <c r="N61" s="168">
        <v>0</v>
      </c>
      <c r="O61" s="168">
        <v>0</v>
      </c>
      <c r="P61" s="168">
        <v>0</v>
      </c>
      <c r="Q61" s="168">
        <v>0</v>
      </c>
      <c r="R61" s="168">
        <v>0</v>
      </c>
      <c r="S61" s="168">
        <v>0</v>
      </c>
      <c r="T61" s="168">
        <v>0</v>
      </c>
      <c r="U61" s="168">
        <v>0</v>
      </c>
      <c r="V61" s="168">
        <v>0</v>
      </c>
    </row>
    <row r="62" spans="1:22" x14ac:dyDescent="0.2">
      <c r="A62" s="166" t="s">
        <v>683</v>
      </c>
      <c r="B62" s="166" t="s">
        <v>679</v>
      </c>
      <c r="D62" s="168">
        <v>1.0000000000000002</v>
      </c>
      <c r="E62" s="168">
        <v>0.74770145160379742</v>
      </c>
      <c r="F62" s="168">
        <v>3.6046925281277571E-2</v>
      </c>
      <c r="G62" s="168">
        <v>0.10876859567654559</v>
      </c>
      <c r="H62" s="168">
        <v>0</v>
      </c>
      <c r="I62" s="168">
        <v>0</v>
      </c>
      <c r="J62" s="168">
        <v>6.9307772518360164E-2</v>
      </c>
      <c r="K62" s="168">
        <v>0</v>
      </c>
      <c r="L62" s="168">
        <v>0</v>
      </c>
      <c r="M62" s="168">
        <v>0</v>
      </c>
      <c r="N62" s="168">
        <v>1.8739367704485273E-3</v>
      </c>
      <c r="O62" s="168">
        <v>0</v>
      </c>
      <c r="P62" s="168">
        <v>0</v>
      </c>
      <c r="Q62" s="168">
        <v>0</v>
      </c>
      <c r="R62" s="168">
        <v>2.5563762484125951E-2</v>
      </c>
      <c r="S62" s="168">
        <v>0</v>
      </c>
      <c r="T62" s="168">
        <v>2.6527598565333053E-4</v>
      </c>
      <c r="U62" s="168">
        <v>9.0071400051830851E-3</v>
      </c>
      <c r="V62" s="168">
        <v>1.4651396746083948E-3</v>
      </c>
    </row>
    <row r="63" spans="1:22" x14ac:dyDescent="0.2"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</row>
    <row r="64" spans="1:22" x14ac:dyDescent="0.2">
      <c r="A64" s="182" t="s">
        <v>797</v>
      </c>
      <c r="B64" s="192"/>
      <c r="C64" s="176"/>
      <c r="D64" s="201">
        <v>214251</v>
      </c>
      <c r="E64" s="201">
        <v>136519</v>
      </c>
      <c r="F64" s="201">
        <v>23888</v>
      </c>
      <c r="G64" s="201">
        <v>6709</v>
      </c>
      <c r="H64" s="201">
        <v>78</v>
      </c>
      <c r="I64" s="201">
        <v>6</v>
      </c>
      <c r="J64" s="201">
        <v>587</v>
      </c>
      <c r="K64" s="201">
        <v>59</v>
      </c>
      <c r="L64" s="201">
        <v>17</v>
      </c>
      <c r="M64" s="201">
        <v>2</v>
      </c>
      <c r="N64" s="201">
        <v>4</v>
      </c>
      <c r="O64" s="201">
        <v>35</v>
      </c>
      <c r="P64" s="201">
        <v>25</v>
      </c>
      <c r="Q64" s="201">
        <v>3</v>
      </c>
      <c r="R64" s="201">
        <v>161</v>
      </c>
      <c r="S64" s="201">
        <v>1</v>
      </c>
      <c r="T64" s="201">
        <v>10</v>
      </c>
      <c r="U64" s="201">
        <v>46092</v>
      </c>
      <c r="V64" s="201">
        <v>55</v>
      </c>
    </row>
    <row r="65" spans="1:22" x14ac:dyDescent="0.2">
      <c r="A65" s="169" t="s">
        <v>274</v>
      </c>
      <c r="B65" s="166" t="s">
        <v>687</v>
      </c>
      <c r="C65" s="176"/>
      <c r="D65" s="168">
        <v>0</v>
      </c>
      <c r="E65" s="168">
        <v>0</v>
      </c>
      <c r="F65" s="168">
        <v>0</v>
      </c>
      <c r="G65" s="168">
        <v>0</v>
      </c>
      <c r="H65" s="168">
        <v>0</v>
      </c>
      <c r="I65" s="168">
        <v>0</v>
      </c>
      <c r="J65" s="168">
        <v>0</v>
      </c>
      <c r="K65" s="168">
        <v>0</v>
      </c>
      <c r="L65" s="168">
        <v>0</v>
      </c>
      <c r="M65" s="168">
        <v>0</v>
      </c>
      <c r="N65" s="168">
        <v>0</v>
      </c>
      <c r="O65" s="168">
        <v>0</v>
      </c>
      <c r="P65" s="168">
        <v>0</v>
      </c>
      <c r="Q65" s="168">
        <v>0</v>
      </c>
      <c r="R65" s="168">
        <v>0</v>
      </c>
      <c r="S65" s="168">
        <v>0</v>
      </c>
      <c r="T65" s="168">
        <v>0</v>
      </c>
      <c r="U65" s="168">
        <v>0</v>
      </c>
      <c r="V65" s="168">
        <v>0</v>
      </c>
    </row>
    <row r="66" spans="1:22" x14ac:dyDescent="0.2">
      <c r="A66" s="166" t="s">
        <v>274</v>
      </c>
      <c r="B66" s="166" t="s">
        <v>686</v>
      </c>
      <c r="C66" s="176"/>
      <c r="D66" s="168">
        <v>0</v>
      </c>
      <c r="E66" s="168">
        <v>0</v>
      </c>
      <c r="F66" s="168">
        <v>0</v>
      </c>
      <c r="G66" s="168">
        <v>0</v>
      </c>
      <c r="H66" s="168">
        <v>0</v>
      </c>
      <c r="I66" s="168">
        <v>0</v>
      </c>
      <c r="J66" s="168">
        <v>0</v>
      </c>
      <c r="K66" s="168">
        <v>0</v>
      </c>
      <c r="L66" s="168">
        <v>0</v>
      </c>
      <c r="M66" s="168">
        <v>0</v>
      </c>
      <c r="N66" s="168">
        <v>0</v>
      </c>
      <c r="O66" s="168">
        <v>0</v>
      </c>
      <c r="P66" s="168">
        <v>0</v>
      </c>
      <c r="Q66" s="168">
        <v>0</v>
      </c>
      <c r="R66" s="168">
        <v>0</v>
      </c>
      <c r="S66" s="168">
        <v>0</v>
      </c>
      <c r="T66" s="168">
        <v>0</v>
      </c>
      <c r="U66" s="168">
        <v>0</v>
      </c>
      <c r="V66" s="168">
        <v>0</v>
      </c>
    </row>
    <row r="67" spans="1:22" x14ac:dyDescent="0.2">
      <c r="A67" s="166" t="s">
        <v>274</v>
      </c>
      <c r="B67" s="166" t="s">
        <v>685</v>
      </c>
      <c r="C67" s="176"/>
      <c r="D67" s="168">
        <v>0</v>
      </c>
      <c r="E67" s="168">
        <v>0</v>
      </c>
      <c r="F67" s="168">
        <v>0</v>
      </c>
      <c r="G67" s="168">
        <v>0</v>
      </c>
      <c r="H67" s="168">
        <v>0</v>
      </c>
      <c r="I67" s="168">
        <v>0</v>
      </c>
      <c r="J67" s="168">
        <v>0</v>
      </c>
      <c r="K67" s="168">
        <v>0</v>
      </c>
      <c r="L67" s="168">
        <v>0</v>
      </c>
      <c r="M67" s="168">
        <v>0</v>
      </c>
      <c r="N67" s="168">
        <v>0</v>
      </c>
      <c r="O67" s="168">
        <v>0</v>
      </c>
      <c r="P67" s="168">
        <v>0</v>
      </c>
      <c r="Q67" s="168">
        <v>0</v>
      </c>
      <c r="R67" s="168">
        <v>0</v>
      </c>
      <c r="S67" s="168">
        <v>0</v>
      </c>
      <c r="T67" s="168">
        <v>0</v>
      </c>
      <c r="U67" s="168">
        <v>0</v>
      </c>
      <c r="V67" s="168">
        <v>0</v>
      </c>
    </row>
    <row r="68" spans="1:22" x14ac:dyDescent="0.2">
      <c r="A68" s="166" t="s">
        <v>274</v>
      </c>
      <c r="B68" s="166" t="s">
        <v>684</v>
      </c>
      <c r="C68" s="176"/>
      <c r="D68" s="168">
        <v>0</v>
      </c>
      <c r="E68" s="168">
        <v>0</v>
      </c>
      <c r="F68" s="168">
        <v>0</v>
      </c>
      <c r="G68" s="168">
        <v>0</v>
      </c>
      <c r="H68" s="168">
        <v>0</v>
      </c>
      <c r="I68" s="168">
        <v>0</v>
      </c>
      <c r="J68" s="168">
        <v>0</v>
      </c>
      <c r="K68" s="168">
        <v>0</v>
      </c>
      <c r="L68" s="168">
        <v>0</v>
      </c>
      <c r="M68" s="168">
        <v>0</v>
      </c>
      <c r="N68" s="168">
        <v>0</v>
      </c>
      <c r="O68" s="168">
        <v>0</v>
      </c>
      <c r="P68" s="168">
        <v>0</v>
      </c>
      <c r="Q68" s="168">
        <v>0</v>
      </c>
      <c r="R68" s="168">
        <v>0</v>
      </c>
      <c r="S68" s="168">
        <v>0</v>
      </c>
      <c r="T68" s="168">
        <v>0</v>
      </c>
      <c r="U68" s="168">
        <v>0</v>
      </c>
      <c r="V68" s="168">
        <v>0</v>
      </c>
    </row>
    <row r="69" spans="1:22" x14ac:dyDescent="0.2">
      <c r="A69" s="166" t="s">
        <v>274</v>
      </c>
      <c r="B69" s="166" t="s">
        <v>683</v>
      </c>
      <c r="C69" s="176"/>
      <c r="D69" s="168">
        <v>0</v>
      </c>
      <c r="E69" s="168">
        <v>0</v>
      </c>
      <c r="F69" s="168">
        <v>0</v>
      </c>
      <c r="G69" s="168">
        <v>0</v>
      </c>
      <c r="H69" s="168">
        <v>0</v>
      </c>
      <c r="I69" s="168">
        <v>0</v>
      </c>
      <c r="J69" s="168">
        <v>0</v>
      </c>
      <c r="K69" s="168">
        <v>0</v>
      </c>
      <c r="L69" s="168">
        <v>0</v>
      </c>
      <c r="M69" s="168">
        <v>0</v>
      </c>
      <c r="N69" s="168">
        <v>0</v>
      </c>
      <c r="O69" s="168">
        <v>0</v>
      </c>
      <c r="P69" s="168">
        <v>0</v>
      </c>
      <c r="Q69" s="168">
        <v>0</v>
      </c>
      <c r="R69" s="168">
        <v>0</v>
      </c>
      <c r="S69" s="168">
        <v>0</v>
      </c>
      <c r="T69" s="168">
        <v>0</v>
      </c>
      <c r="U69" s="168">
        <v>0</v>
      </c>
      <c r="V69" s="168">
        <v>0</v>
      </c>
    </row>
    <row r="70" spans="1:22" x14ac:dyDescent="0.2">
      <c r="A70" s="166" t="s">
        <v>274</v>
      </c>
      <c r="B70" s="166" t="s">
        <v>682</v>
      </c>
      <c r="C70" s="176"/>
      <c r="D70" s="168">
        <v>0</v>
      </c>
      <c r="E70" s="168">
        <v>0</v>
      </c>
      <c r="F70" s="168">
        <v>0</v>
      </c>
      <c r="G70" s="168">
        <v>0</v>
      </c>
      <c r="H70" s="168">
        <v>0</v>
      </c>
      <c r="I70" s="168">
        <v>0</v>
      </c>
      <c r="J70" s="168">
        <v>0</v>
      </c>
      <c r="K70" s="168">
        <v>0</v>
      </c>
      <c r="L70" s="168">
        <v>0</v>
      </c>
      <c r="M70" s="168">
        <v>0</v>
      </c>
      <c r="N70" s="168">
        <v>0</v>
      </c>
      <c r="O70" s="168">
        <v>0</v>
      </c>
      <c r="P70" s="168">
        <v>0</v>
      </c>
      <c r="Q70" s="168">
        <v>0</v>
      </c>
      <c r="R70" s="168">
        <v>0</v>
      </c>
      <c r="S70" s="168">
        <v>0</v>
      </c>
      <c r="T70" s="168">
        <v>0</v>
      </c>
      <c r="U70" s="168">
        <v>0</v>
      </c>
      <c r="V70" s="168">
        <v>0</v>
      </c>
    </row>
    <row r="71" spans="1:22" x14ac:dyDescent="0.2">
      <c r="A71" s="166" t="s">
        <v>274</v>
      </c>
      <c r="B71" s="166" t="s">
        <v>681</v>
      </c>
      <c r="D71" s="168">
        <v>0.99999999999999978</v>
      </c>
      <c r="E71" s="168">
        <v>0.63719189175313062</v>
      </c>
      <c r="F71" s="168">
        <v>0.1114953955874185</v>
      </c>
      <c r="G71" s="168">
        <v>3.1313739492464444E-2</v>
      </c>
      <c r="H71" s="168">
        <v>3.6405897755436379E-4</v>
      </c>
      <c r="I71" s="168">
        <v>2.8004536734951062E-5</v>
      </c>
      <c r="J71" s="168">
        <v>2.7397771772360454E-3</v>
      </c>
      <c r="K71" s="168">
        <v>2.7537794456035212E-4</v>
      </c>
      <c r="L71" s="168">
        <v>7.934618741569468E-5</v>
      </c>
      <c r="M71" s="168">
        <v>9.3348455783170206E-6</v>
      </c>
      <c r="N71" s="168">
        <v>1.8669691156634041E-5</v>
      </c>
      <c r="O71" s="168">
        <v>1.6335979762054786E-4</v>
      </c>
      <c r="P71" s="168">
        <v>1.1668556972896276E-4</v>
      </c>
      <c r="Q71" s="168">
        <v>1.4002268367475531E-5</v>
      </c>
      <c r="R71" s="168">
        <v>7.5145506905452018E-4</v>
      </c>
      <c r="S71" s="168">
        <v>4.6674227891585103E-6</v>
      </c>
      <c r="T71" s="168">
        <v>4.6674227891585107E-5</v>
      </c>
      <c r="U71" s="168">
        <v>0.21513085119789405</v>
      </c>
      <c r="V71" s="168">
        <v>2.5670825340371806E-4</v>
      </c>
    </row>
    <row r="72" spans="1:22" x14ac:dyDescent="0.2">
      <c r="A72" s="166" t="s">
        <v>274</v>
      </c>
      <c r="B72" s="166" t="s">
        <v>679</v>
      </c>
      <c r="D72" s="168">
        <v>0.99999999999999978</v>
      </c>
      <c r="E72" s="168">
        <v>0.63719189175313062</v>
      </c>
      <c r="F72" s="168">
        <v>0.1114953955874185</v>
      </c>
      <c r="G72" s="168">
        <v>3.1313739492464444E-2</v>
      </c>
      <c r="H72" s="168">
        <v>3.6405897755436379E-4</v>
      </c>
      <c r="I72" s="168">
        <v>2.8004536734951062E-5</v>
      </c>
      <c r="J72" s="168">
        <v>2.7397771772360454E-3</v>
      </c>
      <c r="K72" s="168">
        <v>2.7537794456035212E-4</v>
      </c>
      <c r="L72" s="168">
        <v>7.934618741569468E-5</v>
      </c>
      <c r="M72" s="168">
        <v>9.3348455783170206E-6</v>
      </c>
      <c r="N72" s="168">
        <v>1.8669691156634041E-5</v>
      </c>
      <c r="O72" s="168">
        <v>1.6335979762054786E-4</v>
      </c>
      <c r="P72" s="168">
        <v>1.1668556972896276E-4</v>
      </c>
      <c r="Q72" s="168">
        <v>1.4002268367475531E-5</v>
      </c>
      <c r="R72" s="168">
        <v>7.5145506905452018E-4</v>
      </c>
      <c r="S72" s="168">
        <v>4.6674227891585103E-6</v>
      </c>
      <c r="T72" s="168">
        <v>4.6674227891585107E-5</v>
      </c>
      <c r="U72" s="168">
        <v>0.21513085119789405</v>
      </c>
      <c r="V72" s="168">
        <v>2.5670825340371806E-4</v>
      </c>
    </row>
    <row r="73" spans="1:22" x14ac:dyDescent="0.2">
      <c r="A73" s="192"/>
      <c r="B73" s="192"/>
      <c r="C73" s="176"/>
      <c r="D73" s="197"/>
    </row>
    <row r="74" spans="1:22" ht="12.75" x14ac:dyDescent="0.2">
      <c r="A74" s="182" t="s">
        <v>796</v>
      </c>
      <c r="B74" s="192"/>
      <c r="C74" s="199" t="s">
        <v>795</v>
      </c>
      <c r="D74" s="201">
        <v>214198</v>
      </c>
      <c r="E74" s="201">
        <v>136519</v>
      </c>
      <c r="F74" s="201">
        <v>23888</v>
      </c>
      <c r="G74" s="201">
        <v>6709</v>
      </c>
      <c r="H74" s="201">
        <v>78</v>
      </c>
      <c r="I74" s="201">
        <v>0</v>
      </c>
      <c r="J74" s="201">
        <v>587</v>
      </c>
      <c r="K74" s="201">
        <v>59</v>
      </c>
      <c r="L74" s="201">
        <v>0</v>
      </c>
      <c r="M74" s="201">
        <v>0</v>
      </c>
      <c r="N74" s="201">
        <v>4</v>
      </c>
      <c r="O74" s="201">
        <v>35</v>
      </c>
      <c r="P74" s="201">
        <v>0</v>
      </c>
      <c r="Q74" s="201">
        <v>0</v>
      </c>
      <c r="R74" s="201">
        <v>161</v>
      </c>
      <c r="S74" s="201">
        <v>1</v>
      </c>
      <c r="T74" s="201">
        <v>10</v>
      </c>
      <c r="U74" s="201">
        <v>46092</v>
      </c>
      <c r="V74" s="201">
        <v>55</v>
      </c>
    </row>
    <row r="75" spans="1:22" x14ac:dyDescent="0.2">
      <c r="A75" s="169" t="s">
        <v>526</v>
      </c>
      <c r="B75" s="166" t="s">
        <v>687</v>
      </c>
      <c r="C75" s="176"/>
      <c r="D75" s="168">
        <v>0</v>
      </c>
      <c r="E75" s="168">
        <v>0</v>
      </c>
      <c r="F75" s="168">
        <v>0</v>
      </c>
      <c r="G75" s="168">
        <v>0</v>
      </c>
      <c r="H75" s="168">
        <v>0</v>
      </c>
      <c r="I75" s="168">
        <v>0</v>
      </c>
      <c r="J75" s="168">
        <v>0</v>
      </c>
      <c r="K75" s="168">
        <v>0</v>
      </c>
      <c r="L75" s="168">
        <v>0</v>
      </c>
      <c r="M75" s="168">
        <v>0</v>
      </c>
      <c r="N75" s="168">
        <v>0</v>
      </c>
      <c r="O75" s="168">
        <v>0</v>
      </c>
      <c r="P75" s="168">
        <v>0</v>
      </c>
      <c r="Q75" s="168">
        <v>0</v>
      </c>
      <c r="R75" s="168">
        <v>0</v>
      </c>
      <c r="S75" s="168">
        <v>0</v>
      </c>
      <c r="T75" s="168">
        <v>0</v>
      </c>
      <c r="U75" s="168">
        <v>0</v>
      </c>
      <c r="V75" s="168">
        <v>0</v>
      </c>
    </row>
    <row r="76" spans="1:22" x14ac:dyDescent="0.2">
      <c r="A76" s="166" t="s">
        <v>526</v>
      </c>
      <c r="B76" s="166" t="s">
        <v>686</v>
      </c>
      <c r="C76" s="176"/>
      <c r="D76" s="168">
        <v>0</v>
      </c>
      <c r="E76" s="168">
        <v>0</v>
      </c>
      <c r="F76" s="168">
        <v>0</v>
      </c>
      <c r="G76" s="168">
        <v>0</v>
      </c>
      <c r="H76" s="168">
        <v>0</v>
      </c>
      <c r="I76" s="168">
        <v>0</v>
      </c>
      <c r="J76" s="168">
        <v>0</v>
      </c>
      <c r="K76" s="168">
        <v>0</v>
      </c>
      <c r="L76" s="168">
        <v>0</v>
      </c>
      <c r="M76" s="168">
        <v>0</v>
      </c>
      <c r="N76" s="168">
        <v>0</v>
      </c>
      <c r="O76" s="168">
        <v>0</v>
      </c>
      <c r="P76" s="168">
        <v>0</v>
      </c>
      <c r="Q76" s="168">
        <v>0</v>
      </c>
      <c r="R76" s="168">
        <v>0</v>
      </c>
      <c r="S76" s="168">
        <v>0</v>
      </c>
      <c r="T76" s="168">
        <v>0</v>
      </c>
      <c r="U76" s="168">
        <v>0</v>
      </c>
      <c r="V76" s="168">
        <v>0</v>
      </c>
    </row>
    <row r="77" spans="1:22" x14ac:dyDescent="0.2">
      <c r="A77" s="166" t="s">
        <v>526</v>
      </c>
      <c r="B77" s="166" t="s">
        <v>685</v>
      </c>
      <c r="C77" s="176"/>
      <c r="D77" s="168">
        <v>0</v>
      </c>
      <c r="E77" s="168">
        <v>0</v>
      </c>
      <c r="F77" s="168">
        <v>0</v>
      </c>
      <c r="G77" s="168">
        <v>0</v>
      </c>
      <c r="H77" s="168">
        <v>0</v>
      </c>
      <c r="I77" s="168">
        <v>0</v>
      </c>
      <c r="J77" s="168">
        <v>0</v>
      </c>
      <c r="K77" s="168">
        <v>0</v>
      </c>
      <c r="L77" s="168">
        <v>0</v>
      </c>
      <c r="M77" s="168">
        <v>0</v>
      </c>
      <c r="N77" s="168">
        <v>0</v>
      </c>
      <c r="O77" s="168">
        <v>0</v>
      </c>
      <c r="P77" s="168">
        <v>0</v>
      </c>
      <c r="Q77" s="168">
        <v>0</v>
      </c>
      <c r="R77" s="168">
        <v>0</v>
      </c>
      <c r="S77" s="168">
        <v>0</v>
      </c>
      <c r="T77" s="168">
        <v>0</v>
      </c>
      <c r="U77" s="168">
        <v>0</v>
      </c>
      <c r="V77" s="168">
        <v>0</v>
      </c>
    </row>
    <row r="78" spans="1:22" x14ac:dyDescent="0.2">
      <c r="A78" s="166" t="s">
        <v>526</v>
      </c>
      <c r="B78" s="166" t="s">
        <v>684</v>
      </c>
      <c r="C78" s="176"/>
      <c r="D78" s="168">
        <v>0</v>
      </c>
      <c r="E78" s="168">
        <v>0</v>
      </c>
      <c r="F78" s="168">
        <v>0</v>
      </c>
      <c r="G78" s="168">
        <v>0</v>
      </c>
      <c r="H78" s="168">
        <v>0</v>
      </c>
      <c r="I78" s="168">
        <v>0</v>
      </c>
      <c r="J78" s="168">
        <v>0</v>
      </c>
      <c r="K78" s="168">
        <v>0</v>
      </c>
      <c r="L78" s="168">
        <v>0</v>
      </c>
      <c r="M78" s="168">
        <v>0</v>
      </c>
      <c r="N78" s="168">
        <v>0</v>
      </c>
      <c r="O78" s="168">
        <v>0</v>
      </c>
      <c r="P78" s="168">
        <v>0</v>
      </c>
      <c r="Q78" s="168">
        <v>0</v>
      </c>
      <c r="R78" s="168">
        <v>0</v>
      </c>
      <c r="S78" s="168">
        <v>0</v>
      </c>
      <c r="T78" s="168">
        <v>0</v>
      </c>
      <c r="U78" s="168">
        <v>0</v>
      </c>
      <c r="V78" s="168">
        <v>0</v>
      </c>
    </row>
    <row r="79" spans="1:22" x14ac:dyDescent="0.2">
      <c r="A79" s="166" t="s">
        <v>526</v>
      </c>
      <c r="B79" s="166" t="s">
        <v>683</v>
      </c>
      <c r="C79" s="176"/>
      <c r="D79" s="168">
        <v>0</v>
      </c>
      <c r="E79" s="168">
        <v>0</v>
      </c>
      <c r="F79" s="168">
        <v>0</v>
      </c>
      <c r="G79" s="168">
        <v>0</v>
      </c>
      <c r="H79" s="168">
        <v>0</v>
      </c>
      <c r="I79" s="168">
        <v>0</v>
      </c>
      <c r="J79" s="168">
        <v>0</v>
      </c>
      <c r="K79" s="168">
        <v>0</v>
      </c>
      <c r="L79" s="168">
        <v>0</v>
      </c>
      <c r="M79" s="168">
        <v>0</v>
      </c>
      <c r="N79" s="168">
        <v>0</v>
      </c>
      <c r="O79" s="168">
        <v>0</v>
      </c>
      <c r="P79" s="168">
        <v>0</v>
      </c>
      <c r="Q79" s="168">
        <v>0</v>
      </c>
      <c r="R79" s="168">
        <v>0</v>
      </c>
      <c r="S79" s="168">
        <v>0</v>
      </c>
      <c r="T79" s="168">
        <v>0</v>
      </c>
      <c r="U79" s="168">
        <v>0</v>
      </c>
      <c r="V79" s="168">
        <v>0</v>
      </c>
    </row>
    <row r="80" spans="1:22" x14ac:dyDescent="0.2">
      <c r="A80" s="166" t="s">
        <v>526</v>
      </c>
      <c r="B80" s="166" t="s">
        <v>682</v>
      </c>
      <c r="C80" s="176"/>
      <c r="D80" s="168">
        <v>0</v>
      </c>
      <c r="E80" s="168">
        <v>0</v>
      </c>
      <c r="F80" s="168">
        <v>0</v>
      </c>
      <c r="G80" s="168">
        <v>0</v>
      </c>
      <c r="H80" s="168">
        <v>0</v>
      </c>
      <c r="I80" s="168">
        <v>0</v>
      </c>
      <c r="J80" s="168">
        <v>0</v>
      </c>
      <c r="K80" s="168">
        <v>0</v>
      </c>
      <c r="L80" s="168">
        <v>0</v>
      </c>
      <c r="M80" s="168">
        <v>0</v>
      </c>
      <c r="N80" s="168">
        <v>0</v>
      </c>
      <c r="O80" s="168">
        <v>0</v>
      </c>
      <c r="P80" s="168">
        <v>0</v>
      </c>
      <c r="Q80" s="168">
        <v>0</v>
      </c>
      <c r="R80" s="168">
        <v>0</v>
      </c>
      <c r="S80" s="168">
        <v>0</v>
      </c>
      <c r="T80" s="168">
        <v>0</v>
      </c>
      <c r="U80" s="168">
        <v>0</v>
      </c>
      <c r="V80" s="168">
        <v>0</v>
      </c>
    </row>
    <row r="81" spans="1:22" x14ac:dyDescent="0.2">
      <c r="A81" s="166" t="s">
        <v>526</v>
      </c>
      <c r="B81" s="166" t="s">
        <v>681</v>
      </c>
      <c r="D81" s="168">
        <v>1.0000000000000002</v>
      </c>
      <c r="E81" s="168">
        <v>0.63734955508454794</v>
      </c>
      <c r="F81" s="168">
        <v>0.11152298340787496</v>
      </c>
      <c r="G81" s="168">
        <v>3.1321487595589129E-2</v>
      </c>
      <c r="H81" s="168">
        <v>3.6414905834788373E-4</v>
      </c>
      <c r="I81" s="168">
        <v>0</v>
      </c>
      <c r="J81" s="168">
        <v>2.7404550929513815E-3</v>
      </c>
      <c r="K81" s="168">
        <v>2.7544608259647615E-4</v>
      </c>
      <c r="L81" s="168">
        <v>0</v>
      </c>
      <c r="M81" s="168">
        <v>0</v>
      </c>
      <c r="N81" s="168">
        <v>1.867431068450686E-5</v>
      </c>
      <c r="O81" s="168">
        <v>1.63400218489435E-4</v>
      </c>
      <c r="P81" s="168">
        <v>0</v>
      </c>
      <c r="Q81" s="168">
        <v>0</v>
      </c>
      <c r="R81" s="168">
        <v>7.5164100505140108E-4</v>
      </c>
      <c r="S81" s="168">
        <v>4.6685776711267149E-6</v>
      </c>
      <c r="T81" s="168">
        <v>4.6685776711267146E-5</v>
      </c>
      <c r="U81" s="168">
        <v>0.21518408201757253</v>
      </c>
      <c r="V81" s="168">
        <v>2.5677177191196928E-4</v>
      </c>
    </row>
    <row r="82" spans="1:22" x14ac:dyDescent="0.2">
      <c r="A82" s="166" t="s">
        <v>526</v>
      </c>
      <c r="B82" s="166" t="s">
        <v>679</v>
      </c>
      <c r="D82" s="168">
        <v>1.0000000000000002</v>
      </c>
      <c r="E82" s="168">
        <v>0.63734955508454794</v>
      </c>
      <c r="F82" s="168">
        <v>0.11152298340787496</v>
      </c>
      <c r="G82" s="168">
        <v>3.1321487595589129E-2</v>
      </c>
      <c r="H82" s="168">
        <v>3.6414905834788373E-4</v>
      </c>
      <c r="I82" s="168">
        <v>0</v>
      </c>
      <c r="J82" s="168">
        <v>2.7404550929513815E-3</v>
      </c>
      <c r="K82" s="168">
        <v>2.7544608259647615E-4</v>
      </c>
      <c r="L82" s="168">
        <v>0</v>
      </c>
      <c r="M82" s="168">
        <v>0</v>
      </c>
      <c r="N82" s="168">
        <v>1.867431068450686E-5</v>
      </c>
      <c r="O82" s="168">
        <v>1.63400218489435E-4</v>
      </c>
      <c r="P82" s="168">
        <v>0</v>
      </c>
      <c r="Q82" s="168">
        <v>0</v>
      </c>
      <c r="R82" s="168">
        <v>7.5164100505140108E-4</v>
      </c>
      <c r="S82" s="168">
        <v>4.6685776711267149E-6</v>
      </c>
      <c r="T82" s="168">
        <v>4.6685776711267146E-5</v>
      </c>
      <c r="U82" s="168">
        <v>0.21518408201757253</v>
      </c>
      <c r="V82" s="168">
        <v>2.5677177191196928E-4</v>
      </c>
    </row>
    <row r="83" spans="1:22" x14ac:dyDescent="0.2">
      <c r="A83" s="192"/>
      <c r="B83" s="192"/>
      <c r="C83" s="176"/>
      <c r="D83" s="197"/>
    </row>
    <row r="84" spans="1:22" ht="12.75" x14ac:dyDescent="0.2">
      <c r="A84" s="182" t="s">
        <v>794</v>
      </c>
      <c r="B84" s="192"/>
      <c r="C84" s="199" t="s">
        <v>793</v>
      </c>
      <c r="D84" s="201">
        <v>214025</v>
      </c>
      <c r="E84" s="201">
        <v>136519</v>
      </c>
      <c r="F84" s="201">
        <v>23888</v>
      </c>
      <c r="G84" s="201">
        <v>6709</v>
      </c>
      <c r="H84" s="201">
        <v>0</v>
      </c>
      <c r="I84" s="201">
        <v>0</v>
      </c>
      <c r="J84" s="201">
        <v>587</v>
      </c>
      <c r="K84" s="201">
        <v>0</v>
      </c>
      <c r="L84" s="201">
        <v>0</v>
      </c>
      <c r="M84" s="201">
        <v>0</v>
      </c>
      <c r="N84" s="201">
        <v>4</v>
      </c>
      <c r="O84" s="201">
        <v>0</v>
      </c>
      <c r="P84" s="201">
        <v>0</v>
      </c>
      <c r="Q84" s="201">
        <v>0</v>
      </c>
      <c r="R84" s="201">
        <v>161</v>
      </c>
      <c r="S84" s="201">
        <v>0</v>
      </c>
      <c r="T84" s="201">
        <v>10</v>
      </c>
      <c r="U84" s="201">
        <v>46092</v>
      </c>
      <c r="V84" s="201">
        <v>55</v>
      </c>
    </row>
    <row r="85" spans="1:22" x14ac:dyDescent="0.2">
      <c r="A85" s="169" t="s">
        <v>664</v>
      </c>
      <c r="B85" s="166" t="s">
        <v>687</v>
      </c>
      <c r="C85" s="176"/>
      <c r="D85" s="168">
        <v>0</v>
      </c>
      <c r="E85" s="168">
        <v>0</v>
      </c>
      <c r="F85" s="168">
        <v>0</v>
      </c>
      <c r="G85" s="168">
        <v>0</v>
      </c>
      <c r="H85" s="168">
        <v>0</v>
      </c>
      <c r="I85" s="168">
        <v>0</v>
      </c>
      <c r="J85" s="168">
        <v>0</v>
      </c>
      <c r="K85" s="168">
        <v>0</v>
      </c>
      <c r="L85" s="168">
        <v>0</v>
      </c>
      <c r="M85" s="168">
        <v>0</v>
      </c>
      <c r="N85" s="168">
        <v>0</v>
      </c>
      <c r="O85" s="168">
        <v>0</v>
      </c>
      <c r="P85" s="168">
        <v>0</v>
      </c>
      <c r="Q85" s="168">
        <v>0</v>
      </c>
      <c r="R85" s="168">
        <v>0</v>
      </c>
      <c r="S85" s="168">
        <v>0</v>
      </c>
      <c r="T85" s="168">
        <v>0</v>
      </c>
      <c r="U85" s="168">
        <v>0</v>
      </c>
      <c r="V85" s="168">
        <v>0</v>
      </c>
    </row>
    <row r="86" spans="1:22" x14ac:dyDescent="0.2">
      <c r="A86" s="166" t="s">
        <v>664</v>
      </c>
      <c r="B86" s="166" t="s">
        <v>686</v>
      </c>
      <c r="C86" s="176"/>
      <c r="D86" s="168">
        <v>0</v>
      </c>
      <c r="E86" s="168">
        <v>0</v>
      </c>
      <c r="F86" s="168">
        <v>0</v>
      </c>
      <c r="G86" s="168">
        <v>0</v>
      </c>
      <c r="H86" s="168">
        <v>0</v>
      </c>
      <c r="I86" s="168">
        <v>0</v>
      </c>
      <c r="J86" s="168">
        <v>0</v>
      </c>
      <c r="K86" s="168">
        <v>0</v>
      </c>
      <c r="L86" s="168">
        <v>0</v>
      </c>
      <c r="M86" s="168">
        <v>0</v>
      </c>
      <c r="N86" s="168">
        <v>0</v>
      </c>
      <c r="O86" s="168">
        <v>0</v>
      </c>
      <c r="P86" s="168">
        <v>0</v>
      </c>
      <c r="Q86" s="168">
        <v>0</v>
      </c>
      <c r="R86" s="168">
        <v>0</v>
      </c>
      <c r="S86" s="168">
        <v>0</v>
      </c>
      <c r="T86" s="168">
        <v>0</v>
      </c>
      <c r="U86" s="168">
        <v>0</v>
      </c>
      <c r="V86" s="168">
        <v>0</v>
      </c>
    </row>
    <row r="87" spans="1:22" x14ac:dyDescent="0.2">
      <c r="A87" s="166" t="s">
        <v>664</v>
      </c>
      <c r="B87" s="166" t="s">
        <v>685</v>
      </c>
      <c r="C87" s="176"/>
      <c r="D87" s="168">
        <v>0</v>
      </c>
      <c r="E87" s="168">
        <v>0</v>
      </c>
      <c r="F87" s="168">
        <v>0</v>
      </c>
      <c r="G87" s="168">
        <v>0</v>
      </c>
      <c r="H87" s="168">
        <v>0</v>
      </c>
      <c r="I87" s="168">
        <v>0</v>
      </c>
      <c r="J87" s="168">
        <v>0</v>
      </c>
      <c r="K87" s="168">
        <v>0</v>
      </c>
      <c r="L87" s="168">
        <v>0</v>
      </c>
      <c r="M87" s="168">
        <v>0</v>
      </c>
      <c r="N87" s="168">
        <v>0</v>
      </c>
      <c r="O87" s="168">
        <v>0</v>
      </c>
      <c r="P87" s="168">
        <v>0</v>
      </c>
      <c r="Q87" s="168">
        <v>0</v>
      </c>
      <c r="R87" s="168">
        <v>0</v>
      </c>
      <c r="S87" s="168">
        <v>0</v>
      </c>
      <c r="T87" s="168">
        <v>0</v>
      </c>
      <c r="U87" s="168">
        <v>0</v>
      </c>
      <c r="V87" s="168">
        <v>0</v>
      </c>
    </row>
    <row r="88" spans="1:22" x14ac:dyDescent="0.2">
      <c r="A88" s="166" t="s">
        <v>664</v>
      </c>
      <c r="B88" s="166" t="s">
        <v>684</v>
      </c>
      <c r="C88" s="176"/>
      <c r="D88" s="168">
        <v>0</v>
      </c>
      <c r="E88" s="168">
        <v>0</v>
      </c>
      <c r="F88" s="168">
        <v>0</v>
      </c>
      <c r="G88" s="168">
        <v>0</v>
      </c>
      <c r="H88" s="168">
        <v>0</v>
      </c>
      <c r="I88" s="168">
        <v>0</v>
      </c>
      <c r="J88" s="168">
        <v>0</v>
      </c>
      <c r="K88" s="168">
        <v>0</v>
      </c>
      <c r="L88" s="168">
        <v>0</v>
      </c>
      <c r="M88" s="168">
        <v>0</v>
      </c>
      <c r="N88" s="168">
        <v>0</v>
      </c>
      <c r="O88" s="168">
        <v>0</v>
      </c>
      <c r="P88" s="168">
        <v>0</v>
      </c>
      <c r="Q88" s="168">
        <v>0</v>
      </c>
      <c r="R88" s="168">
        <v>0</v>
      </c>
      <c r="S88" s="168">
        <v>0</v>
      </c>
      <c r="T88" s="168">
        <v>0</v>
      </c>
      <c r="U88" s="168">
        <v>0</v>
      </c>
      <c r="V88" s="168">
        <v>0</v>
      </c>
    </row>
    <row r="89" spans="1:22" x14ac:dyDescent="0.2">
      <c r="A89" s="166" t="s">
        <v>664</v>
      </c>
      <c r="B89" s="166" t="s">
        <v>683</v>
      </c>
      <c r="C89" s="176"/>
      <c r="D89" s="168">
        <v>0</v>
      </c>
      <c r="E89" s="168">
        <v>0</v>
      </c>
      <c r="F89" s="168">
        <v>0</v>
      </c>
      <c r="G89" s="168">
        <v>0</v>
      </c>
      <c r="H89" s="168">
        <v>0</v>
      </c>
      <c r="I89" s="168">
        <v>0</v>
      </c>
      <c r="J89" s="168">
        <v>0</v>
      </c>
      <c r="K89" s="168">
        <v>0</v>
      </c>
      <c r="L89" s="168">
        <v>0</v>
      </c>
      <c r="M89" s="168">
        <v>0</v>
      </c>
      <c r="N89" s="168">
        <v>0</v>
      </c>
      <c r="O89" s="168">
        <v>0</v>
      </c>
      <c r="P89" s="168">
        <v>0</v>
      </c>
      <c r="Q89" s="168">
        <v>0</v>
      </c>
      <c r="R89" s="168">
        <v>0</v>
      </c>
      <c r="S89" s="168">
        <v>0</v>
      </c>
      <c r="T89" s="168">
        <v>0</v>
      </c>
      <c r="U89" s="168">
        <v>0</v>
      </c>
      <c r="V89" s="168">
        <v>0</v>
      </c>
    </row>
    <row r="90" spans="1:22" x14ac:dyDescent="0.2">
      <c r="A90" s="166" t="s">
        <v>664</v>
      </c>
      <c r="B90" s="166" t="s">
        <v>682</v>
      </c>
      <c r="C90" s="176"/>
      <c r="D90" s="168">
        <v>0</v>
      </c>
      <c r="E90" s="168">
        <v>0</v>
      </c>
      <c r="F90" s="168">
        <v>0</v>
      </c>
      <c r="G90" s="168">
        <v>0</v>
      </c>
      <c r="H90" s="168">
        <v>0</v>
      </c>
      <c r="I90" s="168">
        <v>0</v>
      </c>
      <c r="J90" s="168">
        <v>0</v>
      </c>
      <c r="K90" s="168">
        <v>0</v>
      </c>
      <c r="L90" s="168">
        <v>0</v>
      </c>
      <c r="M90" s="168">
        <v>0</v>
      </c>
      <c r="N90" s="168">
        <v>0</v>
      </c>
      <c r="O90" s="168">
        <v>0</v>
      </c>
      <c r="P90" s="168">
        <v>0</v>
      </c>
      <c r="Q90" s="168">
        <v>0</v>
      </c>
      <c r="R90" s="168">
        <v>0</v>
      </c>
      <c r="S90" s="168">
        <v>0</v>
      </c>
      <c r="T90" s="168">
        <v>0</v>
      </c>
      <c r="U90" s="168">
        <v>0</v>
      </c>
      <c r="V90" s="168">
        <v>0</v>
      </c>
    </row>
    <row r="91" spans="1:22" x14ac:dyDescent="0.2">
      <c r="A91" s="166" t="s">
        <v>664</v>
      </c>
      <c r="B91" s="166" t="s">
        <v>681</v>
      </c>
      <c r="D91" s="168">
        <v>1</v>
      </c>
      <c r="E91" s="168">
        <v>0.63786473542810418</v>
      </c>
      <c r="F91" s="168">
        <v>0.11161312930732391</v>
      </c>
      <c r="G91" s="168">
        <v>3.1346805279757035E-2</v>
      </c>
      <c r="H91" s="168">
        <v>0</v>
      </c>
      <c r="I91" s="168">
        <v>0</v>
      </c>
      <c r="J91" s="168">
        <v>2.7426702488027098E-3</v>
      </c>
      <c r="K91" s="168">
        <v>0</v>
      </c>
      <c r="L91" s="168">
        <v>0</v>
      </c>
      <c r="M91" s="168">
        <v>0</v>
      </c>
      <c r="N91" s="168">
        <v>1.8689405443289334E-5</v>
      </c>
      <c r="O91" s="168">
        <v>0</v>
      </c>
      <c r="P91" s="168">
        <v>0</v>
      </c>
      <c r="Q91" s="168">
        <v>0</v>
      </c>
      <c r="R91" s="168">
        <v>7.5224856909239578E-4</v>
      </c>
      <c r="S91" s="168">
        <v>0</v>
      </c>
      <c r="T91" s="168">
        <v>4.6723513608223341E-5</v>
      </c>
      <c r="U91" s="168">
        <v>0.215358018923023</v>
      </c>
      <c r="V91" s="168">
        <v>2.5697932484522836E-4</v>
      </c>
    </row>
    <row r="92" spans="1:22" x14ac:dyDescent="0.2">
      <c r="A92" s="166" t="s">
        <v>664</v>
      </c>
      <c r="B92" s="166" t="s">
        <v>679</v>
      </c>
      <c r="D92" s="168">
        <v>1</v>
      </c>
      <c r="E92" s="168">
        <v>0.63786473542810418</v>
      </c>
      <c r="F92" s="168">
        <v>0.11161312930732391</v>
      </c>
      <c r="G92" s="168">
        <v>3.1346805279757035E-2</v>
      </c>
      <c r="H92" s="168">
        <v>0</v>
      </c>
      <c r="I92" s="168">
        <v>0</v>
      </c>
      <c r="J92" s="168">
        <v>2.7426702488027098E-3</v>
      </c>
      <c r="K92" s="168">
        <v>0</v>
      </c>
      <c r="L92" s="168">
        <v>0</v>
      </c>
      <c r="M92" s="168">
        <v>0</v>
      </c>
      <c r="N92" s="168">
        <v>1.8689405443289334E-5</v>
      </c>
      <c r="O92" s="168">
        <v>0</v>
      </c>
      <c r="P92" s="168">
        <v>0</v>
      </c>
      <c r="Q92" s="168">
        <v>0</v>
      </c>
      <c r="R92" s="168">
        <v>7.5224856909239578E-4</v>
      </c>
      <c r="S92" s="168">
        <v>0</v>
      </c>
      <c r="T92" s="168">
        <v>4.6723513608223341E-5</v>
      </c>
      <c r="U92" s="168">
        <v>0.215358018923023</v>
      </c>
      <c r="V92" s="168">
        <v>2.5697932484522836E-4</v>
      </c>
    </row>
    <row r="93" spans="1:22" x14ac:dyDescent="0.2">
      <c r="A93" s="192"/>
      <c r="B93" s="192"/>
      <c r="C93" s="176"/>
      <c r="D93" s="197"/>
    </row>
    <row r="94" spans="1:22" x14ac:dyDescent="0.2">
      <c r="A94" s="182" t="s">
        <v>792</v>
      </c>
      <c r="B94" s="192"/>
      <c r="C94" s="176"/>
      <c r="D94" s="201">
        <v>32580972</v>
      </c>
      <c r="E94" s="201">
        <v>14607905</v>
      </c>
      <c r="F94" s="201">
        <v>8655579</v>
      </c>
      <c r="G94" s="201">
        <v>2479971</v>
      </c>
      <c r="H94" s="201">
        <v>1635188</v>
      </c>
      <c r="I94" s="201">
        <v>265607</v>
      </c>
      <c r="J94" s="201">
        <v>1211984</v>
      </c>
      <c r="K94" s="201">
        <v>424569</v>
      </c>
      <c r="L94" s="201">
        <v>925414</v>
      </c>
      <c r="M94" s="201">
        <v>162645</v>
      </c>
      <c r="N94" s="201">
        <v>8353</v>
      </c>
      <c r="O94" s="201">
        <v>251863</v>
      </c>
      <c r="P94" s="201">
        <v>1360902</v>
      </c>
      <c r="Q94" s="201">
        <v>243968</v>
      </c>
      <c r="R94" s="201">
        <v>336205</v>
      </c>
      <c r="S94" s="201">
        <v>7196</v>
      </c>
      <c r="T94" s="201">
        <v>3623</v>
      </c>
      <c r="U94" s="201">
        <v>0</v>
      </c>
      <c r="V94" s="201">
        <v>0</v>
      </c>
    </row>
    <row r="95" spans="1:22" x14ac:dyDescent="0.2">
      <c r="A95" s="169" t="s">
        <v>506</v>
      </c>
      <c r="B95" s="166" t="s">
        <v>687</v>
      </c>
      <c r="C95" s="176"/>
      <c r="D95" s="168">
        <v>0</v>
      </c>
      <c r="E95" s="168">
        <v>0</v>
      </c>
      <c r="F95" s="168">
        <v>0</v>
      </c>
      <c r="G95" s="168">
        <v>0</v>
      </c>
      <c r="H95" s="168">
        <v>0</v>
      </c>
      <c r="I95" s="168">
        <v>0</v>
      </c>
      <c r="J95" s="168">
        <v>0</v>
      </c>
      <c r="K95" s="168">
        <v>0</v>
      </c>
      <c r="L95" s="168">
        <v>0</v>
      </c>
      <c r="M95" s="168">
        <v>0</v>
      </c>
      <c r="N95" s="168">
        <v>0</v>
      </c>
      <c r="O95" s="168">
        <v>0</v>
      </c>
      <c r="P95" s="168">
        <v>0</v>
      </c>
      <c r="Q95" s="168">
        <v>0</v>
      </c>
      <c r="R95" s="168">
        <v>0</v>
      </c>
      <c r="S95" s="168">
        <v>0</v>
      </c>
      <c r="T95" s="168">
        <v>0</v>
      </c>
      <c r="U95" s="168">
        <v>0</v>
      </c>
      <c r="V95" s="168">
        <v>0</v>
      </c>
    </row>
    <row r="96" spans="1:22" x14ac:dyDescent="0.2">
      <c r="A96" s="166" t="s">
        <v>506</v>
      </c>
      <c r="B96" s="166" t="s">
        <v>686</v>
      </c>
      <c r="C96" s="176"/>
      <c r="D96" s="168">
        <v>0</v>
      </c>
      <c r="E96" s="168">
        <v>0</v>
      </c>
      <c r="F96" s="168">
        <v>0</v>
      </c>
      <c r="G96" s="168">
        <v>0</v>
      </c>
      <c r="H96" s="168">
        <v>0</v>
      </c>
      <c r="I96" s="168">
        <v>0</v>
      </c>
      <c r="J96" s="168">
        <v>0</v>
      </c>
      <c r="K96" s="168">
        <v>0</v>
      </c>
      <c r="L96" s="168">
        <v>0</v>
      </c>
      <c r="M96" s="168">
        <v>0</v>
      </c>
      <c r="N96" s="168">
        <v>0</v>
      </c>
      <c r="O96" s="168">
        <v>0</v>
      </c>
      <c r="P96" s="168">
        <v>0</v>
      </c>
      <c r="Q96" s="168">
        <v>0</v>
      </c>
      <c r="R96" s="168">
        <v>0</v>
      </c>
      <c r="S96" s="168">
        <v>0</v>
      </c>
      <c r="T96" s="168">
        <v>0</v>
      </c>
      <c r="U96" s="168">
        <v>0</v>
      </c>
      <c r="V96" s="168">
        <v>0</v>
      </c>
    </row>
    <row r="97" spans="1:22" x14ac:dyDescent="0.2">
      <c r="A97" s="166" t="s">
        <v>506</v>
      </c>
      <c r="B97" s="166" t="s">
        <v>685</v>
      </c>
      <c r="C97" s="176"/>
      <c r="D97" s="168">
        <v>0</v>
      </c>
      <c r="E97" s="168">
        <v>0</v>
      </c>
      <c r="F97" s="168">
        <v>0</v>
      </c>
      <c r="G97" s="168">
        <v>0</v>
      </c>
      <c r="H97" s="168">
        <v>0</v>
      </c>
      <c r="I97" s="168">
        <v>0</v>
      </c>
      <c r="J97" s="168">
        <v>0</v>
      </c>
      <c r="K97" s="168">
        <v>0</v>
      </c>
      <c r="L97" s="168">
        <v>0</v>
      </c>
      <c r="M97" s="168">
        <v>0</v>
      </c>
      <c r="N97" s="168">
        <v>0</v>
      </c>
      <c r="O97" s="168">
        <v>0</v>
      </c>
      <c r="P97" s="168">
        <v>0</v>
      </c>
      <c r="Q97" s="168">
        <v>0</v>
      </c>
      <c r="R97" s="168">
        <v>0</v>
      </c>
      <c r="S97" s="168">
        <v>0</v>
      </c>
      <c r="T97" s="168">
        <v>0</v>
      </c>
      <c r="U97" s="168">
        <v>0</v>
      </c>
      <c r="V97" s="168">
        <v>0</v>
      </c>
    </row>
    <row r="98" spans="1:22" x14ac:dyDescent="0.2">
      <c r="A98" s="166" t="s">
        <v>506</v>
      </c>
      <c r="B98" s="166" t="s">
        <v>684</v>
      </c>
      <c r="C98" s="176"/>
      <c r="D98" s="168">
        <v>0</v>
      </c>
      <c r="E98" s="168">
        <v>0</v>
      </c>
      <c r="F98" s="168">
        <v>0</v>
      </c>
      <c r="G98" s="168">
        <v>0</v>
      </c>
      <c r="H98" s="168">
        <v>0</v>
      </c>
      <c r="I98" s="168">
        <v>0</v>
      </c>
      <c r="J98" s="168">
        <v>0</v>
      </c>
      <c r="K98" s="168">
        <v>0</v>
      </c>
      <c r="L98" s="168">
        <v>0</v>
      </c>
      <c r="M98" s="168">
        <v>0</v>
      </c>
      <c r="N98" s="168">
        <v>0</v>
      </c>
      <c r="O98" s="168">
        <v>0</v>
      </c>
      <c r="P98" s="168">
        <v>0</v>
      </c>
      <c r="Q98" s="168">
        <v>0</v>
      </c>
      <c r="R98" s="168">
        <v>0</v>
      </c>
      <c r="S98" s="168">
        <v>0</v>
      </c>
      <c r="T98" s="168">
        <v>0</v>
      </c>
      <c r="U98" s="168">
        <v>0</v>
      </c>
      <c r="V98" s="168">
        <v>0</v>
      </c>
    </row>
    <row r="99" spans="1:22" x14ac:dyDescent="0.2">
      <c r="A99" s="166" t="s">
        <v>506</v>
      </c>
      <c r="B99" s="166" t="s">
        <v>683</v>
      </c>
      <c r="C99" s="176"/>
      <c r="D99" s="168">
        <v>0</v>
      </c>
      <c r="E99" s="168">
        <v>0</v>
      </c>
      <c r="F99" s="168">
        <v>0</v>
      </c>
      <c r="G99" s="168">
        <v>0</v>
      </c>
      <c r="H99" s="168">
        <v>0</v>
      </c>
      <c r="I99" s="168">
        <v>0</v>
      </c>
      <c r="J99" s="168">
        <v>0</v>
      </c>
      <c r="K99" s="168">
        <v>0</v>
      </c>
      <c r="L99" s="168">
        <v>0</v>
      </c>
      <c r="M99" s="168">
        <v>0</v>
      </c>
      <c r="N99" s="168">
        <v>0</v>
      </c>
      <c r="O99" s="168">
        <v>0</v>
      </c>
      <c r="P99" s="168">
        <v>0</v>
      </c>
      <c r="Q99" s="168">
        <v>0</v>
      </c>
      <c r="R99" s="168">
        <v>0</v>
      </c>
      <c r="S99" s="168">
        <v>0</v>
      </c>
      <c r="T99" s="168">
        <v>0</v>
      </c>
      <c r="U99" s="168">
        <v>0</v>
      </c>
      <c r="V99" s="168">
        <v>0</v>
      </c>
    </row>
    <row r="100" spans="1:22" x14ac:dyDescent="0.2">
      <c r="A100" s="166" t="s">
        <v>506</v>
      </c>
      <c r="B100" s="166" t="s">
        <v>682</v>
      </c>
      <c r="C100" s="176"/>
      <c r="D100" s="168">
        <v>0</v>
      </c>
      <c r="E100" s="168">
        <v>0</v>
      </c>
      <c r="F100" s="168">
        <v>0</v>
      </c>
      <c r="G100" s="168">
        <v>0</v>
      </c>
      <c r="H100" s="168">
        <v>0</v>
      </c>
      <c r="I100" s="168">
        <v>0</v>
      </c>
      <c r="J100" s="168">
        <v>0</v>
      </c>
      <c r="K100" s="168">
        <v>0</v>
      </c>
      <c r="L100" s="168">
        <v>0</v>
      </c>
      <c r="M100" s="168">
        <v>0</v>
      </c>
      <c r="N100" s="168">
        <v>0</v>
      </c>
      <c r="O100" s="168">
        <v>0</v>
      </c>
      <c r="P100" s="168">
        <v>0</v>
      </c>
      <c r="Q100" s="168">
        <v>0</v>
      </c>
      <c r="R100" s="168">
        <v>0</v>
      </c>
      <c r="S100" s="168">
        <v>0</v>
      </c>
      <c r="T100" s="168">
        <v>0</v>
      </c>
      <c r="U100" s="168">
        <v>0</v>
      </c>
      <c r="V100" s="168">
        <v>0</v>
      </c>
    </row>
    <row r="101" spans="1:22" x14ac:dyDescent="0.2">
      <c r="A101" s="166" t="s">
        <v>506</v>
      </c>
      <c r="B101" s="166" t="s">
        <v>681</v>
      </c>
      <c r="D101" s="168">
        <v>1.0000000000000002</v>
      </c>
      <c r="E101" s="168">
        <v>0.44835694281926275</v>
      </c>
      <c r="F101" s="168">
        <v>0.26566362108533781</v>
      </c>
      <c r="G101" s="168">
        <v>7.6117158198963489E-2</v>
      </c>
      <c r="H101" s="168">
        <v>5.0188435139381357E-2</v>
      </c>
      <c r="I101" s="168">
        <v>8.1522122789952373E-3</v>
      </c>
      <c r="J101" s="168">
        <v>3.7199135740947201E-2</v>
      </c>
      <c r="K101" s="168">
        <v>1.3031195017754535E-2</v>
      </c>
      <c r="L101" s="168">
        <v>2.8403511104579691E-2</v>
      </c>
      <c r="M101" s="168">
        <v>4.9920241790208097E-3</v>
      </c>
      <c r="N101" s="168">
        <v>2.5637663603160764E-4</v>
      </c>
      <c r="O101" s="168">
        <v>7.7303709662191787E-3</v>
      </c>
      <c r="P101" s="168">
        <v>4.1769840384135871E-2</v>
      </c>
      <c r="Q101" s="168">
        <v>7.4880516149119182E-3</v>
      </c>
      <c r="R101" s="168">
        <v>1.0319059848797635E-2</v>
      </c>
      <c r="S101" s="168">
        <v>2.2086511108385595E-4</v>
      </c>
      <c r="T101" s="168">
        <v>1.1119987457709979E-4</v>
      </c>
      <c r="U101" s="168">
        <v>0</v>
      </c>
      <c r="V101" s="168">
        <v>0</v>
      </c>
    </row>
    <row r="102" spans="1:22" x14ac:dyDescent="0.2">
      <c r="A102" s="166" t="s">
        <v>506</v>
      </c>
      <c r="B102" s="166" t="s">
        <v>679</v>
      </c>
      <c r="D102" s="168">
        <v>1.0000000000000002</v>
      </c>
      <c r="E102" s="168">
        <v>0.44835694281926275</v>
      </c>
      <c r="F102" s="168">
        <v>0.26566362108533781</v>
      </c>
      <c r="G102" s="168">
        <v>7.6117158198963489E-2</v>
      </c>
      <c r="H102" s="168">
        <v>5.0188435139381357E-2</v>
      </c>
      <c r="I102" s="168">
        <v>8.1522122789952373E-3</v>
      </c>
      <c r="J102" s="168">
        <v>3.7199135740947201E-2</v>
      </c>
      <c r="K102" s="168">
        <v>1.3031195017754535E-2</v>
      </c>
      <c r="L102" s="168">
        <v>2.8403511104579691E-2</v>
      </c>
      <c r="M102" s="168">
        <v>4.9920241790208097E-3</v>
      </c>
      <c r="N102" s="168">
        <v>2.5637663603160764E-4</v>
      </c>
      <c r="O102" s="168">
        <v>7.7303709662191787E-3</v>
      </c>
      <c r="P102" s="168">
        <v>4.1769840384135871E-2</v>
      </c>
      <c r="Q102" s="168">
        <v>7.4880516149119182E-3</v>
      </c>
      <c r="R102" s="168">
        <v>1.0319059848797635E-2</v>
      </c>
      <c r="S102" s="168">
        <v>2.2086511108385595E-4</v>
      </c>
      <c r="T102" s="168">
        <v>1.1119987457709979E-4</v>
      </c>
      <c r="U102" s="168">
        <v>0</v>
      </c>
      <c r="V102" s="168">
        <v>0</v>
      </c>
    </row>
    <row r="103" spans="1:22" x14ac:dyDescent="0.2">
      <c r="A103" s="192"/>
      <c r="B103" s="192"/>
      <c r="C103" s="176"/>
      <c r="D103" s="197"/>
    </row>
    <row r="104" spans="1:22" x14ac:dyDescent="0.2">
      <c r="A104" s="182" t="s">
        <v>791</v>
      </c>
      <c r="B104" s="192"/>
      <c r="C104" s="176"/>
      <c r="D104" s="201">
        <v>1</v>
      </c>
      <c r="E104" s="201">
        <v>0</v>
      </c>
      <c r="F104" s="201">
        <v>0</v>
      </c>
      <c r="G104" s="201">
        <v>0</v>
      </c>
      <c r="H104" s="201">
        <v>0</v>
      </c>
      <c r="I104" s="201">
        <v>0</v>
      </c>
      <c r="J104" s="201">
        <v>0</v>
      </c>
      <c r="K104" s="201">
        <v>0</v>
      </c>
      <c r="L104" s="201">
        <v>0</v>
      </c>
      <c r="M104" s="201">
        <v>0</v>
      </c>
      <c r="N104" s="201">
        <v>0</v>
      </c>
      <c r="O104" s="201">
        <v>0</v>
      </c>
      <c r="P104" s="201">
        <v>0</v>
      </c>
      <c r="Q104" s="201">
        <v>0</v>
      </c>
      <c r="R104" s="201">
        <v>0</v>
      </c>
      <c r="S104" s="201">
        <v>0</v>
      </c>
      <c r="T104" s="201">
        <v>0</v>
      </c>
      <c r="U104" s="201">
        <v>1</v>
      </c>
      <c r="V104" s="201">
        <v>0</v>
      </c>
    </row>
    <row r="105" spans="1:22" x14ac:dyDescent="0.2">
      <c r="A105" s="169" t="s">
        <v>504</v>
      </c>
      <c r="B105" s="166" t="s">
        <v>687</v>
      </c>
      <c r="C105" s="176"/>
      <c r="D105" s="168">
        <v>0</v>
      </c>
      <c r="E105" s="168">
        <v>0</v>
      </c>
      <c r="F105" s="168">
        <v>0</v>
      </c>
      <c r="G105" s="168">
        <v>0</v>
      </c>
      <c r="H105" s="168">
        <v>0</v>
      </c>
      <c r="I105" s="168">
        <v>0</v>
      </c>
      <c r="J105" s="168">
        <v>0</v>
      </c>
      <c r="K105" s="168">
        <v>0</v>
      </c>
      <c r="L105" s="168">
        <v>0</v>
      </c>
      <c r="M105" s="168">
        <v>0</v>
      </c>
      <c r="N105" s="168">
        <v>0</v>
      </c>
      <c r="O105" s="168">
        <v>0</v>
      </c>
      <c r="P105" s="168">
        <v>0</v>
      </c>
      <c r="Q105" s="168">
        <v>0</v>
      </c>
      <c r="R105" s="168">
        <v>0</v>
      </c>
      <c r="S105" s="168">
        <v>0</v>
      </c>
      <c r="T105" s="168">
        <v>0</v>
      </c>
      <c r="U105" s="168">
        <v>0</v>
      </c>
      <c r="V105" s="168">
        <v>0</v>
      </c>
    </row>
    <row r="106" spans="1:22" x14ac:dyDescent="0.2">
      <c r="A106" s="166" t="s">
        <v>504</v>
      </c>
      <c r="B106" s="166" t="s">
        <v>686</v>
      </c>
      <c r="C106" s="176"/>
      <c r="D106" s="168">
        <v>0</v>
      </c>
      <c r="E106" s="168">
        <v>0</v>
      </c>
      <c r="F106" s="168">
        <v>0</v>
      </c>
      <c r="G106" s="168">
        <v>0</v>
      </c>
      <c r="H106" s="168">
        <v>0</v>
      </c>
      <c r="I106" s="168">
        <v>0</v>
      </c>
      <c r="J106" s="168">
        <v>0</v>
      </c>
      <c r="K106" s="168">
        <v>0</v>
      </c>
      <c r="L106" s="168">
        <v>0</v>
      </c>
      <c r="M106" s="168">
        <v>0</v>
      </c>
      <c r="N106" s="168">
        <v>0</v>
      </c>
      <c r="O106" s="168">
        <v>0</v>
      </c>
      <c r="P106" s="168">
        <v>0</v>
      </c>
      <c r="Q106" s="168">
        <v>0</v>
      </c>
      <c r="R106" s="168">
        <v>0</v>
      </c>
      <c r="S106" s="168">
        <v>0</v>
      </c>
      <c r="T106" s="168">
        <v>0</v>
      </c>
      <c r="U106" s="168">
        <v>0</v>
      </c>
      <c r="V106" s="168">
        <v>0</v>
      </c>
    </row>
    <row r="107" spans="1:22" x14ac:dyDescent="0.2">
      <c r="A107" s="166" t="s">
        <v>504</v>
      </c>
      <c r="B107" s="166" t="s">
        <v>685</v>
      </c>
      <c r="C107" s="176"/>
      <c r="D107" s="168">
        <v>0</v>
      </c>
      <c r="E107" s="168">
        <v>0</v>
      </c>
      <c r="F107" s="168">
        <v>0</v>
      </c>
      <c r="G107" s="168">
        <v>0</v>
      </c>
      <c r="H107" s="168">
        <v>0</v>
      </c>
      <c r="I107" s="168">
        <v>0</v>
      </c>
      <c r="J107" s="168">
        <v>0</v>
      </c>
      <c r="K107" s="168">
        <v>0</v>
      </c>
      <c r="L107" s="168">
        <v>0</v>
      </c>
      <c r="M107" s="168">
        <v>0</v>
      </c>
      <c r="N107" s="168">
        <v>0</v>
      </c>
      <c r="O107" s="168">
        <v>0</v>
      </c>
      <c r="P107" s="168">
        <v>0</v>
      </c>
      <c r="Q107" s="168">
        <v>0</v>
      </c>
      <c r="R107" s="168">
        <v>0</v>
      </c>
      <c r="S107" s="168">
        <v>0</v>
      </c>
      <c r="T107" s="168">
        <v>0</v>
      </c>
      <c r="U107" s="168">
        <v>0</v>
      </c>
      <c r="V107" s="168">
        <v>0</v>
      </c>
    </row>
    <row r="108" spans="1:22" x14ac:dyDescent="0.2">
      <c r="A108" s="166" t="s">
        <v>504</v>
      </c>
      <c r="B108" s="166" t="s">
        <v>684</v>
      </c>
      <c r="C108" s="176"/>
      <c r="D108" s="168">
        <v>0</v>
      </c>
      <c r="E108" s="168">
        <v>0</v>
      </c>
      <c r="F108" s="168">
        <v>0</v>
      </c>
      <c r="G108" s="168">
        <v>0</v>
      </c>
      <c r="H108" s="168">
        <v>0</v>
      </c>
      <c r="I108" s="168">
        <v>0</v>
      </c>
      <c r="J108" s="168">
        <v>0</v>
      </c>
      <c r="K108" s="168">
        <v>0</v>
      </c>
      <c r="L108" s="168">
        <v>0</v>
      </c>
      <c r="M108" s="168">
        <v>0</v>
      </c>
      <c r="N108" s="168">
        <v>0</v>
      </c>
      <c r="O108" s="168">
        <v>0</v>
      </c>
      <c r="P108" s="168">
        <v>0</v>
      </c>
      <c r="Q108" s="168">
        <v>0</v>
      </c>
      <c r="R108" s="168">
        <v>0</v>
      </c>
      <c r="S108" s="168">
        <v>0</v>
      </c>
      <c r="T108" s="168">
        <v>0</v>
      </c>
      <c r="U108" s="168">
        <v>0</v>
      </c>
      <c r="V108" s="168">
        <v>0</v>
      </c>
    </row>
    <row r="109" spans="1:22" x14ac:dyDescent="0.2">
      <c r="A109" s="166" t="s">
        <v>504</v>
      </c>
      <c r="B109" s="166" t="s">
        <v>683</v>
      </c>
      <c r="C109" s="176"/>
      <c r="D109" s="168">
        <v>0</v>
      </c>
      <c r="E109" s="168">
        <v>0</v>
      </c>
      <c r="F109" s="168">
        <v>0</v>
      </c>
      <c r="G109" s="168">
        <v>0</v>
      </c>
      <c r="H109" s="168">
        <v>0</v>
      </c>
      <c r="I109" s="168">
        <v>0</v>
      </c>
      <c r="J109" s="168">
        <v>0</v>
      </c>
      <c r="K109" s="168">
        <v>0</v>
      </c>
      <c r="L109" s="168">
        <v>0</v>
      </c>
      <c r="M109" s="168">
        <v>0</v>
      </c>
      <c r="N109" s="168">
        <v>0</v>
      </c>
      <c r="O109" s="168">
        <v>0</v>
      </c>
      <c r="P109" s="168">
        <v>0</v>
      </c>
      <c r="Q109" s="168">
        <v>0</v>
      </c>
      <c r="R109" s="168">
        <v>0</v>
      </c>
      <c r="S109" s="168">
        <v>0</v>
      </c>
      <c r="T109" s="168">
        <v>0</v>
      </c>
      <c r="U109" s="168">
        <v>0</v>
      </c>
      <c r="V109" s="168">
        <v>0</v>
      </c>
    </row>
    <row r="110" spans="1:22" x14ac:dyDescent="0.2">
      <c r="A110" s="166" t="s">
        <v>504</v>
      </c>
      <c r="B110" s="166" t="s">
        <v>682</v>
      </c>
      <c r="C110" s="176"/>
      <c r="D110" s="168">
        <v>0</v>
      </c>
      <c r="E110" s="168">
        <v>0</v>
      </c>
      <c r="F110" s="168">
        <v>0</v>
      </c>
      <c r="G110" s="168">
        <v>0</v>
      </c>
      <c r="H110" s="168">
        <v>0</v>
      </c>
      <c r="I110" s="168">
        <v>0</v>
      </c>
      <c r="J110" s="168">
        <v>0</v>
      </c>
      <c r="K110" s="168">
        <v>0</v>
      </c>
      <c r="L110" s="168">
        <v>0</v>
      </c>
      <c r="M110" s="168">
        <v>0</v>
      </c>
      <c r="N110" s="168">
        <v>0</v>
      </c>
      <c r="O110" s="168">
        <v>0</v>
      </c>
      <c r="P110" s="168">
        <v>0</v>
      </c>
      <c r="Q110" s="168">
        <v>0</v>
      </c>
      <c r="R110" s="168">
        <v>0</v>
      </c>
      <c r="S110" s="168">
        <v>0</v>
      </c>
      <c r="T110" s="168">
        <v>0</v>
      </c>
      <c r="U110" s="168">
        <v>0</v>
      </c>
      <c r="V110" s="168">
        <v>0</v>
      </c>
    </row>
    <row r="111" spans="1:22" x14ac:dyDescent="0.2">
      <c r="A111" s="166" t="s">
        <v>504</v>
      </c>
      <c r="B111" s="166" t="s">
        <v>681</v>
      </c>
      <c r="D111" s="168">
        <v>1</v>
      </c>
      <c r="E111" s="168">
        <v>0</v>
      </c>
      <c r="F111" s="168">
        <v>0</v>
      </c>
      <c r="G111" s="168">
        <v>0</v>
      </c>
      <c r="H111" s="168">
        <v>0</v>
      </c>
      <c r="I111" s="168">
        <v>0</v>
      </c>
      <c r="J111" s="168">
        <v>0</v>
      </c>
      <c r="K111" s="168">
        <v>0</v>
      </c>
      <c r="L111" s="168">
        <v>0</v>
      </c>
      <c r="M111" s="168">
        <v>0</v>
      </c>
      <c r="N111" s="168">
        <v>0</v>
      </c>
      <c r="O111" s="168">
        <v>0</v>
      </c>
      <c r="P111" s="168">
        <v>0</v>
      </c>
      <c r="Q111" s="168">
        <v>0</v>
      </c>
      <c r="R111" s="168">
        <v>0</v>
      </c>
      <c r="S111" s="168">
        <v>0</v>
      </c>
      <c r="T111" s="168">
        <v>0</v>
      </c>
      <c r="U111" s="168">
        <v>1</v>
      </c>
      <c r="V111" s="168">
        <v>0</v>
      </c>
    </row>
    <row r="112" spans="1:22" x14ac:dyDescent="0.2">
      <c r="A112" s="166" t="s">
        <v>504</v>
      </c>
      <c r="B112" s="166" t="s">
        <v>679</v>
      </c>
      <c r="D112" s="168">
        <v>1</v>
      </c>
      <c r="E112" s="168">
        <v>0</v>
      </c>
      <c r="F112" s="168">
        <v>0</v>
      </c>
      <c r="G112" s="168">
        <v>0</v>
      </c>
      <c r="H112" s="168">
        <v>0</v>
      </c>
      <c r="I112" s="168">
        <v>0</v>
      </c>
      <c r="J112" s="168">
        <v>0</v>
      </c>
      <c r="K112" s="168">
        <v>0</v>
      </c>
      <c r="L112" s="168">
        <v>0</v>
      </c>
      <c r="M112" s="168">
        <v>0</v>
      </c>
      <c r="N112" s="168">
        <v>0</v>
      </c>
      <c r="O112" s="168">
        <v>0</v>
      </c>
      <c r="P112" s="168">
        <v>0</v>
      </c>
      <c r="Q112" s="168">
        <v>0</v>
      </c>
      <c r="R112" s="168">
        <v>0</v>
      </c>
      <c r="S112" s="168">
        <v>0</v>
      </c>
      <c r="T112" s="168">
        <v>0</v>
      </c>
      <c r="U112" s="168">
        <v>1</v>
      </c>
      <c r="V112" s="168">
        <v>0</v>
      </c>
    </row>
    <row r="113" spans="1:22" x14ac:dyDescent="0.2">
      <c r="A113" s="192"/>
      <c r="B113" s="192"/>
      <c r="C113" s="176"/>
      <c r="D113" s="197"/>
    </row>
    <row r="114" spans="1:22" x14ac:dyDescent="0.2">
      <c r="A114" s="182" t="s">
        <v>790</v>
      </c>
      <c r="B114" s="192"/>
      <c r="C114" s="176"/>
      <c r="D114" s="201">
        <v>1</v>
      </c>
      <c r="E114" s="201">
        <v>0</v>
      </c>
      <c r="F114" s="201">
        <v>0</v>
      </c>
      <c r="G114" s="201">
        <v>0</v>
      </c>
      <c r="H114" s="201">
        <v>0</v>
      </c>
      <c r="I114" s="201">
        <v>0</v>
      </c>
      <c r="J114" s="201">
        <v>0</v>
      </c>
      <c r="K114" s="201">
        <v>0</v>
      </c>
      <c r="L114" s="201">
        <v>0</v>
      </c>
      <c r="M114" s="201">
        <v>0</v>
      </c>
      <c r="N114" s="201">
        <v>0</v>
      </c>
      <c r="O114" s="201">
        <v>0</v>
      </c>
      <c r="P114" s="201">
        <v>0</v>
      </c>
      <c r="Q114" s="201">
        <v>0</v>
      </c>
      <c r="R114" s="201">
        <v>0</v>
      </c>
      <c r="S114" s="201">
        <v>0</v>
      </c>
      <c r="T114" s="201">
        <v>0</v>
      </c>
      <c r="U114" s="201">
        <v>0</v>
      </c>
      <c r="V114" s="201">
        <v>1</v>
      </c>
    </row>
    <row r="115" spans="1:22" x14ac:dyDescent="0.2">
      <c r="A115" s="169" t="s">
        <v>508</v>
      </c>
      <c r="B115" s="166" t="s">
        <v>687</v>
      </c>
      <c r="C115" s="176"/>
      <c r="D115" s="168">
        <v>0</v>
      </c>
      <c r="E115" s="168">
        <v>0</v>
      </c>
      <c r="F115" s="168">
        <v>0</v>
      </c>
      <c r="G115" s="168">
        <v>0</v>
      </c>
      <c r="H115" s="168">
        <v>0</v>
      </c>
      <c r="I115" s="168">
        <v>0</v>
      </c>
      <c r="J115" s="168">
        <v>0</v>
      </c>
      <c r="K115" s="168">
        <v>0</v>
      </c>
      <c r="L115" s="168">
        <v>0</v>
      </c>
      <c r="M115" s="168">
        <v>0</v>
      </c>
      <c r="N115" s="168">
        <v>0</v>
      </c>
      <c r="O115" s="168">
        <v>0</v>
      </c>
      <c r="P115" s="168">
        <v>0</v>
      </c>
      <c r="Q115" s="168">
        <v>0</v>
      </c>
      <c r="R115" s="168">
        <v>0</v>
      </c>
      <c r="S115" s="168">
        <v>0</v>
      </c>
      <c r="T115" s="168">
        <v>0</v>
      </c>
      <c r="U115" s="168">
        <v>0</v>
      </c>
      <c r="V115" s="168">
        <v>0</v>
      </c>
    </row>
    <row r="116" spans="1:22" x14ac:dyDescent="0.2">
      <c r="A116" s="166" t="s">
        <v>508</v>
      </c>
      <c r="B116" s="166" t="s">
        <v>686</v>
      </c>
      <c r="C116" s="176"/>
      <c r="D116" s="168">
        <v>0</v>
      </c>
      <c r="E116" s="168">
        <v>0</v>
      </c>
      <c r="F116" s="168">
        <v>0</v>
      </c>
      <c r="G116" s="168">
        <v>0</v>
      </c>
      <c r="H116" s="168">
        <v>0</v>
      </c>
      <c r="I116" s="168">
        <v>0</v>
      </c>
      <c r="J116" s="168">
        <v>0</v>
      </c>
      <c r="K116" s="168">
        <v>0</v>
      </c>
      <c r="L116" s="168">
        <v>0</v>
      </c>
      <c r="M116" s="168">
        <v>0</v>
      </c>
      <c r="N116" s="168">
        <v>0</v>
      </c>
      <c r="O116" s="168">
        <v>0</v>
      </c>
      <c r="P116" s="168">
        <v>0</v>
      </c>
      <c r="Q116" s="168">
        <v>0</v>
      </c>
      <c r="R116" s="168">
        <v>0</v>
      </c>
      <c r="S116" s="168">
        <v>0</v>
      </c>
      <c r="T116" s="168">
        <v>0</v>
      </c>
      <c r="U116" s="168">
        <v>0</v>
      </c>
      <c r="V116" s="168">
        <v>0</v>
      </c>
    </row>
    <row r="117" spans="1:22" x14ac:dyDescent="0.2">
      <c r="A117" s="166" t="s">
        <v>508</v>
      </c>
      <c r="B117" s="166" t="s">
        <v>685</v>
      </c>
      <c r="C117" s="176"/>
      <c r="D117" s="168">
        <v>0</v>
      </c>
      <c r="E117" s="168">
        <v>0</v>
      </c>
      <c r="F117" s="168">
        <v>0</v>
      </c>
      <c r="G117" s="168">
        <v>0</v>
      </c>
      <c r="H117" s="168">
        <v>0</v>
      </c>
      <c r="I117" s="168">
        <v>0</v>
      </c>
      <c r="J117" s="168">
        <v>0</v>
      </c>
      <c r="K117" s="168">
        <v>0</v>
      </c>
      <c r="L117" s="168">
        <v>0</v>
      </c>
      <c r="M117" s="168">
        <v>0</v>
      </c>
      <c r="N117" s="168">
        <v>0</v>
      </c>
      <c r="O117" s="168">
        <v>0</v>
      </c>
      <c r="P117" s="168">
        <v>0</v>
      </c>
      <c r="Q117" s="168">
        <v>0</v>
      </c>
      <c r="R117" s="168">
        <v>0</v>
      </c>
      <c r="S117" s="168">
        <v>0</v>
      </c>
      <c r="T117" s="168">
        <v>0</v>
      </c>
      <c r="U117" s="168">
        <v>0</v>
      </c>
      <c r="V117" s="168">
        <v>0</v>
      </c>
    </row>
    <row r="118" spans="1:22" x14ac:dyDescent="0.2">
      <c r="A118" s="166" t="s">
        <v>508</v>
      </c>
      <c r="B118" s="166" t="s">
        <v>684</v>
      </c>
      <c r="C118" s="176"/>
      <c r="D118" s="168">
        <v>0</v>
      </c>
      <c r="E118" s="168">
        <v>0</v>
      </c>
      <c r="F118" s="168">
        <v>0</v>
      </c>
      <c r="G118" s="168">
        <v>0</v>
      </c>
      <c r="H118" s="168">
        <v>0</v>
      </c>
      <c r="I118" s="168">
        <v>0</v>
      </c>
      <c r="J118" s="168">
        <v>0</v>
      </c>
      <c r="K118" s="168">
        <v>0</v>
      </c>
      <c r="L118" s="168">
        <v>0</v>
      </c>
      <c r="M118" s="168">
        <v>0</v>
      </c>
      <c r="N118" s="168">
        <v>0</v>
      </c>
      <c r="O118" s="168">
        <v>0</v>
      </c>
      <c r="P118" s="168">
        <v>0</v>
      </c>
      <c r="Q118" s="168">
        <v>0</v>
      </c>
      <c r="R118" s="168">
        <v>0</v>
      </c>
      <c r="S118" s="168">
        <v>0</v>
      </c>
      <c r="T118" s="168">
        <v>0</v>
      </c>
      <c r="U118" s="168">
        <v>0</v>
      </c>
      <c r="V118" s="168">
        <v>0</v>
      </c>
    </row>
    <row r="119" spans="1:22" x14ac:dyDescent="0.2">
      <c r="A119" s="166" t="s">
        <v>508</v>
      </c>
      <c r="B119" s="166" t="s">
        <v>683</v>
      </c>
      <c r="C119" s="176"/>
      <c r="D119" s="168">
        <v>0</v>
      </c>
      <c r="E119" s="168">
        <v>0</v>
      </c>
      <c r="F119" s="168">
        <v>0</v>
      </c>
      <c r="G119" s="168">
        <v>0</v>
      </c>
      <c r="H119" s="168">
        <v>0</v>
      </c>
      <c r="I119" s="168">
        <v>0</v>
      </c>
      <c r="J119" s="168">
        <v>0</v>
      </c>
      <c r="K119" s="168">
        <v>0</v>
      </c>
      <c r="L119" s="168">
        <v>0</v>
      </c>
      <c r="M119" s="168">
        <v>0</v>
      </c>
      <c r="N119" s="168">
        <v>0</v>
      </c>
      <c r="O119" s="168">
        <v>0</v>
      </c>
      <c r="P119" s="168">
        <v>0</v>
      </c>
      <c r="Q119" s="168">
        <v>0</v>
      </c>
      <c r="R119" s="168">
        <v>0</v>
      </c>
      <c r="S119" s="168">
        <v>0</v>
      </c>
      <c r="T119" s="168">
        <v>0</v>
      </c>
      <c r="U119" s="168">
        <v>0</v>
      </c>
      <c r="V119" s="168">
        <v>0</v>
      </c>
    </row>
    <row r="120" spans="1:22" x14ac:dyDescent="0.2">
      <c r="A120" s="166" t="s">
        <v>508</v>
      </c>
      <c r="B120" s="166" t="s">
        <v>682</v>
      </c>
      <c r="C120" s="176"/>
      <c r="D120" s="168">
        <v>0</v>
      </c>
      <c r="E120" s="168">
        <v>0</v>
      </c>
      <c r="F120" s="168">
        <v>0</v>
      </c>
      <c r="G120" s="168">
        <v>0</v>
      </c>
      <c r="H120" s="168">
        <v>0</v>
      </c>
      <c r="I120" s="168">
        <v>0</v>
      </c>
      <c r="J120" s="168">
        <v>0</v>
      </c>
      <c r="K120" s="168">
        <v>0</v>
      </c>
      <c r="L120" s="168">
        <v>0</v>
      </c>
      <c r="M120" s="168">
        <v>0</v>
      </c>
      <c r="N120" s="168">
        <v>0</v>
      </c>
      <c r="O120" s="168">
        <v>0</v>
      </c>
      <c r="P120" s="168">
        <v>0</v>
      </c>
      <c r="Q120" s="168">
        <v>0</v>
      </c>
      <c r="R120" s="168">
        <v>0</v>
      </c>
      <c r="S120" s="168">
        <v>0</v>
      </c>
      <c r="T120" s="168">
        <v>0</v>
      </c>
      <c r="U120" s="168">
        <v>0</v>
      </c>
      <c r="V120" s="168">
        <v>0</v>
      </c>
    </row>
    <row r="121" spans="1:22" x14ac:dyDescent="0.2">
      <c r="A121" s="166" t="s">
        <v>508</v>
      </c>
      <c r="B121" s="166" t="s">
        <v>681</v>
      </c>
      <c r="D121" s="168">
        <v>1</v>
      </c>
      <c r="E121" s="168">
        <v>0</v>
      </c>
      <c r="F121" s="168">
        <v>0</v>
      </c>
      <c r="G121" s="168">
        <v>0</v>
      </c>
      <c r="H121" s="168">
        <v>0</v>
      </c>
      <c r="I121" s="168">
        <v>0</v>
      </c>
      <c r="J121" s="168">
        <v>0</v>
      </c>
      <c r="K121" s="168">
        <v>0</v>
      </c>
      <c r="L121" s="168">
        <v>0</v>
      </c>
      <c r="M121" s="168">
        <v>0</v>
      </c>
      <c r="N121" s="168">
        <v>0</v>
      </c>
      <c r="O121" s="168">
        <v>0</v>
      </c>
      <c r="P121" s="168">
        <v>0</v>
      </c>
      <c r="Q121" s="168">
        <v>0</v>
      </c>
      <c r="R121" s="168">
        <v>0</v>
      </c>
      <c r="S121" s="168">
        <v>0</v>
      </c>
      <c r="T121" s="168">
        <v>0</v>
      </c>
      <c r="U121" s="168">
        <v>0</v>
      </c>
      <c r="V121" s="168">
        <v>1</v>
      </c>
    </row>
    <row r="122" spans="1:22" x14ac:dyDescent="0.2">
      <c r="A122" s="166" t="s">
        <v>508</v>
      </c>
      <c r="B122" s="166" t="s">
        <v>679</v>
      </c>
      <c r="D122" s="168">
        <v>1</v>
      </c>
      <c r="E122" s="168">
        <v>0</v>
      </c>
      <c r="F122" s="168">
        <v>0</v>
      </c>
      <c r="G122" s="168">
        <v>0</v>
      </c>
      <c r="H122" s="168">
        <v>0</v>
      </c>
      <c r="I122" s="168">
        <v>0</v>
      </c>
      <c r="J122" s="168">
        <v>0</v>
      </c>
      <c r="K122" s="168">
        <v>0</v>
      </c>
      <c r="L122" s="168">
        <v>0</v>
      </c>
      <c r="M122" s="168">
        <v>0</v>
      </c>
      <c r="N122" s="168">
        <v>0</v>
      </c>
      <c r="O122" s="168">
        <v>0</v>
      </c>
      <c r="P122" s="168">
        <v>0</v>
      </c>
      <c r="Q122" s="168">
        <v>0</v>
      </c>
      <c r="R122" s="168">
        <v>0</v>
      </c>
      <c r="S122" s="168">
        <v>0</v>
      </c>
      <c r="T122" s="168">
        <v>0</v>
      </c>
      <c r="U122" s="168">
        <v>0</v>
      </c>
      <c r="V122" s="168">
        <v>1</v>
      </c>
    </row>
    <row r="123" spans="1:22" x14ac:dyDescent="0.2">
      <c r="A123" s="192"/>
      <c r="B123" s="192"/>
      <c r="C123" s="176"/>
      <c r="D123" s="197"/>
    </row>
    <row r="124" spans="1:22" ht="12.75" x14ac:dyDescent="0.2">
      <c r="A124" s="182" t="s">
        <v>789</v>
      </c>
      <c r="B124" s="192"/>
      <c r="C124" s="199" t="s">
        <v>788</v>
      </c>
      <c r="D124" s="201">
        <v>345257</v>
      </c>
      <c r="E124" s="201">
        <v>273038</v>
      </c>
      <c r="F124" s="201">
        <v>47776</v>
      </c>
      <c r="G124" s="201">
        <v>20127</v>
      </c>
      <c r="H124" s="201">
        <v>273</v>
      </c>
      <c r="I124" s="201">
        <v>21</v>
      </c>
      <c r="J124" s="201">
        <v>2642</v>
      </c>
      <c r="K124" s="201">
        <v>295</v>
      </c>
      <c r="L124" s="201">
        <v>85</v>
      </c>
      <c r="M124" s="201">
        <v>10</v>
      </c>
      <c r="N124" s="201">
        <v>24</v>
      </c>
      <c r="O124" s="201">
        <v>210</v>
      </c>
      <c r="P124" s="201">
        <v>150</v>
      </c>
      <c r="Q124" s="201">
        <v>18</v>
      </c>
      <c r="R124" s="201">
        <v>564</v>
      </c>
      <c r="S124" s="201">
        <v>4</v>
      </c>
      <c r="T124" s="201">
        <v>20</v>
      </c>
      <c r="U124" s="201">
        <v>0</v>
      </c>
      <c r="V124" s="201">
        <v>0</v>
      </c>
    </row>
    <row r="125" spans="1:22" x14ac:dyDescent="0.2">
      <c r="A125" s="169" t="s">
        <v>499</v>
      </c>
      <c r="B125" s="166" t="s">
        <v>687</v>
      </c>
      <c r="C125" s="176"/>
      <c r="D125" s="168">
        <v>0</v>
      </c>
      <c r="E125" s="168">
        <v>0</v>
      </c>
      <c r="F125" s="168">
        <v>0</v>
      </c>
      <c r="G125" s="168">
        <v>0</v>
      </c>
      <c r="H125" s="168">
        <v>0</v>
      </c>
      <c r="I125" s="168">
        <v>0</v>
      </c>
      <c r="J125" s="168">
        <v>0</v>
      </c>
      <c r="K125" s="168">
        <v>0</v>
      </c>
      <c r="L125" s="168">
        <v>0</v>
      </c>
      <c r="M125" s="168">
        <v>0</v>
      </c>
      <c r="N125" s="168">
        <v>0</v>
      </c>
      <c r="O125" s="168">
        <v>0</v>
      </c>
      <c r="P125" s="168">
        <v>0</v>
      </c>
      <c r="Q125" s="168">
        <v>0</v>
      </c>
      <c r="R125" s="168">
        <v>0</v>
      </c>
      <c r="S125" s="168">
        <v>0</v>
      </c>
      <c r="T125" s="168">
        <v>0</v>
      </c>
      <c r="U125" s="168">
        <v>0</v>
      </c>
      <c r="V125" s="168">
        <v>0</v>
      </c>
    </row>
    <row r="126" spans="1:22" x14ac:dyDescent="0.2">
      <c r="A126" s="166" t="s">
        <v>499</v>
      </c>
      <c r="B126" s="166" t="s">
        <v>686</v>
      </c>
      <c r="C126" s="176"/>
      <c r="D126" s="168">
        <v>0</v>
      </c>
      <c r="E126" s="168">
        <v>0</v>
      </c>
      <c r="F126" s="168">
        <v>0</v>
      </c>
      <c r="G126" s="168">
        <v>0</v>
      </c>
      <c r="H126" s="168">
        <v>0</v>
      </c>
      <c r="I126" s="168">
        <v>0</v>
      </c>
      <c r="J126" s="168">
        <v>0</v>
      </c>
      <c r="K126" s="168">
        <v>0</v>
      </c>
      <c r="L126" s="168">
        <v>0</v>
      </c>
      <c r="M126" s="168">
        <v>0</v>
      </c>
      <c r="N126" s="168">
        <v>0</v>
      </c>
      <c r="O126" s="168">
        <v>0</v>
      </c>
      <c r="P126" s="168">
        <v>0</v>
      </c>
      <c r="Q126" s="168">
        <v>0</v>
      </c>
      <c r="R126" s="168">
        <v>0</v>
      </c>
      <c r="S126" s="168">
        <v>0</v>
      </c>
      <c r="T126" s="168">
        <v>0</v>
      </c>
      <c r="U126" s="168">
        <v>0</v>
      </c>
      <c r="V126" s="168">
        <v>0</v>
      </c>
    </row>
    <row r="127" spans="1:22" x14ac:dyDescent="0.2">
      <c r="A127" s="166" t="s">
        <v>499</v>
      </c>
      <c r="B127" s="166" t="s">
        <v>685</v>
      </c>
      <c r="C127" s="176"/>
      <c r="D127" s="168">
        <v>0</v>
      </c>
      <c r="E127" s="168">
        <v>0</v>
      </c>
      <c r="F127" s="168">
        <v>0</v>
      </c>
      <c r="G127" s="168">
        <v>0</v>
      </c>
      <c r="H127" s="168">
        <v>0</v>
      </c>
      <c r="I127" s="168">
        <v>0</v>
      </c>
      <c r="J127" s="168">
        <v>0</v>
      </c>
      <c r="K127" s="168">
        <v>0</v>
      </c>
      <c r="L127" s="168">
        <v>0</v>
      </c>
      <c r="M127" s="168">
        <v>0</v>
      </c>
      <c r="N127" s="168">
        <v>0</v>
      </c>
      <c r="O127" s="168">
        <v>0</v>
      </c>
      <c r="P127" s="168">
        <v>0</v>
      </c>
      <c r="Q127" s="168">
        <v>0</v>
      </c>
      <c r="R127" s="168">
        <v>0</v>
      </c>
      <c r="S127" s="168">
        <v>0</v>
      </c>
      <c r="T127" s="168">
        <v>0</v>
      </c>
      <c r="U127" s="168">
        <v>0</v>
      </c>
      <c r="V127" s="168">
        <v>0</v>
      </c>
    </row>
    <row r="128" spans="1:22" x14ac:dyDescent="0.2">
      <c r="A128" s="166" t="s">
        <v>499</v>
      </c>
      <c r="B128" s="166" t="s">
        <v>684</v>
      </c>
      <c r="C128" s="176"/>
      <c r="D128" s="168">
        <v>0</v>
      </c>
      <c r="E128" s="168">
        <v>0</v>
      </c>
      <c r="F128" s="168">
        <v>0</v>
      </c>
      <c r="G128" s="168">
        <v>0</v>
      </c>
      <c r="H128" s="168">
        <v>0</v>
      </c>
      <c r="I128" s="168">
        <v>0</v>
      </c>
      <c r="J128" s="168">
        <v>0</v>
      </c>
      <c r="K128" s="168">
        <v>0</v>
      </c>
      <c r="L128" s="168">
        <v>0</v>
      </c>
      <c r="M128" s="168">
        <v>0</v>
      </c>
      <c r="N128" s="168">
        <v>0</v>
      </c>
      <c r="O128" s="168">
        <v>0</v>
      </c>
      <c r="P128" s="168">
        <v>0</v>
      </c>
      <c r="Q128" s="168">
        <v>0</v>
      </c>
      <c r="R128" s="168">
        <v>0</v>
      </c>
      <c r="S128" s="168">
        <v>0</v>
      </c>
      <c r="T128" s="168">
        <v>0</v>
      </c>
      <c r="U128" s="168">
        <v>0</v>
      </c>
      <c r="V128" s="168">
        <v>0</v>
      </c>
    </row>
    <row r="129" spans="1:22" x14ac:dyDescent="0.2">
      <c r="A129" s="166" t="s">
        <v>499</v>
      </c>
      <c r="B129" s="166" t="s">
        <v>683</v>
      </c>
      <c r="C129" s="176"/>
      <c r="D129" s="168">
        <v>0</v>
      </c>
      <c r="E129" s="168">
        <v>0</v>
      </c>
      <c r="F129" s="168">
        <v>0</v>
      </c>
      <c r="G129" s="168">
        <v>0</v>
      </c>
      <c r="H129" s="168">
        <v>0</v>
      </c>
      <c r="I129" s="168">
        <v>0</v>
      </c>
      <c r="J129" s="168">
        <v>0</v>
      </c>
      <c r="K129" s="168">
        <v>0</v>
      </c>
      <c r="L129" s="168">
        <v>0</v>
      </c>
      <c r="M129" s="168">
        <v>0</v>
      </c>
      <c r="N129" s="168">
        <v>0</v>
      </c>
      <c r="O129" s="168">
        <v>0</v>
      </c>
      <c r="P129" s="168">
        <v>0</v>
      </c>
      <c r="Q129" s="168">
        <v>0</v>
      </c>
      <c r="R129" s="168">
        <v>0</v>
      </c>
      <c r="S129" s="168">
        <v>0</v>
      </c>
      <c r="T129" s="168">
        <v>0</v>
      </c>
      <c r="U129" s="168">
        <v>0</v>
      </c>
      <c r="V129" s="168">
        <v>0</v>
      </c>
    </row>
    <row r="130" spans="1:22" x14ac:dyDescent="0.2">
      <c r="A130" s="166" t="s">
        <v>499</v>
      </c>
      <c r="B130" s="166" t="s">
        <v>682</v>
      </c>
      <c r="C130" s="176"/>
      <c r="D130" s="168">
        <v>0</v>
      </c>
      <c r="E130" s="168">
        <v>0</v>
      </c>
      <c r="F130" s="168">
        <v>0</v>
      </c>
      <c r="G130" s="168">
        <v>0</v>
      </c>
      <c r="H130" s="168">
        <v>0</v>
      </c>
      <c r="I130" s="168">
        <v>0</v>
      </c>
      <c r="J130" s="168">
        <v>0</v>
      </c>
      <c r="K130" s="168">
        <v>0</v>
      </c>
      <c r="L130" s="168">
        <v>0</v>
      </c>
      <c r="M130" s="168">
        <v>0</v>
      </c>
      <c r="N130" s="168">
        <v>0</v>
      </c>
      <c r="O130" s="168">
        <v>0</v>
      </c>
      <c r="P130" s="168">
        <v>0</v>
      </c>
      <c r="Q130" s="168">
        <v>0</v>
      </c>
      <c r="R130" s="168">
        <v>0</v>
      </c>
      <c r="S130" s="168">
        <v>0</v>
      </c>
      <c r="T130" s="168">
        <v>0</v>
      </c>
      <c r="U130" s="168">
        <v>0</v>
      </c>
      <c r="V130" s="168">
        <v>0</v>
      </c>
    </row>
    <row r="131" spans="1:22" x14ac:dyDescent="0.2">
      <c r="A131" s="166" t="s">
        <v>499</v>
      </c>
      <c r="B131" s="166" t="s">
        <v>681</v>
      </c>
      <c r="D131" s="168">
        <v>0.99999999999999967</v>
      </c>
      <c r="E131" s="168">
        <v>0.79082538514787537</v>
      </c>
      <c r="F131" s="168">
        <v>0.1383780777797409</v>
      </c>
      <c r="G131" s="168">
        <v>5.8295704359361288E-2</v>
      </c>
      <c r="H131" s="168">
        <v>7.9071532220925287E-4</v>
      </c>
      <c r="I131" s="168">
        <v>6.0824255554557908E-5</v>
      </c>
      <c r="J131" s="168">
        <v>7.6522706273877139E-3</v>
      </c>
      <c r="K131" s="168">
        <v>8.544359708854563E-4</v>
      </c>
      <c r="L131" s="168">
        <v>2.4619341533987726E-4</v>
      </c>
      <c r="M131" s="168">
        <v>2.8963931216456146E-5</v>
      </c>
      <c r="N131" s="168">
        <v>6.9513434919494756E-5</v>
      </c>
      <c r="O131" s="168">
        <v>6.082425555455791E-4</v>
      </c>
      <c r="P131" s="168">
        <v>4.3445896824684222E-4</v>
      </c>
      <c r="Q131" s="168">
        <v>5.2135076189621067E-5</v>
      </c>
      <c r="R131" s="168">
        <v>1.6335657206081268E-3</v>
      </c>
      <c r="S131" s="168">
        <v>1.1585572486582459E-5</v>
      </c>
      <c r="T131" s="168">
        <v>5.7927862432912292E-5</v>
      </c>
      <c r="U131" s="168">
        <v>0</v>
      </c>
      <c r="V131" s="168">
        <v>0</v>
      </c>
    </row>
    <row r="132" spans="1:22" x14ac:dyDescent="0.2">
      <c r="A132" s="166" t="s">
        <v>499</v>
      </c>
      <c r="B132" s="166" t="s">
        <v>679</v>
      </c>
      <c r="D132" s="168">
        <v>0.99999999999999967</v>
      </c>
      <c r="E132" s="168">
        <v>0.79082538514787537</v>
      </c>
      <c r="F132" s="168">
        <v>0.1383780777797409</v>
      </c>
      <c r="G132" s="168">
        <v>5.8295704359361288E-2</v>
      </c>
      <c r="H132" s="168">
        <v>7.9071532220925287E-4</v>
      </c>
      <c r="I132" s="168">
        <v>6.0824255554557908E-5</v>
      </c>
      <c r="J132" s="168">
        <v>7.6522706273877139E-3</v>
      </c>
      <c r="K132" s="168">
        <v>8.544359708854563E-4</v>
      </c>
      <c r="L132" s="168">
        <v>2.4619341533987726E-4</v>
      </c>
      <c r="M132" s="168">
        <v>2.8963931216456146E-5</v>
      </c>
      <c r="N132" s="168">
        <v>6.9513434919494756E-5</v>
      </c>
      <c r="O132" s="168">
        <v>6.082425555455791E-4</v>
      </c>
      <c r="P132" s="168">
        <v>4.3445896824684222E-4</v>
      </c>
      <c r="Q132" s="168">
        <v>5.2135076189621067E-5</v>
      </c>
      <c r="R132" s="168">
        <v>1.6335657206081268E-3</v>
      </c>
      <c r="S132" s="168">
        <v>1.1585572486582459E-5</v>
      </c>
      <c r="T132" s="168">
        <v>5.7927862432912292E-5</v>
      </c>
      <c r="U132" s="168">
        <v>0</v>
      </c>
      <c r="V132" s="168">
        <v>0</v>
      </c>
    </row>
    <row r="133" spans="1:22" x14ac:dyDescent="0.2">
      <c r="A133" s="192"/>
      <c r="B133" s="192"/>
      <c r="C133" s="176"/>
      <c r="D133" s="197"/>
    </row>
    <row r="134" spans="1:22" ht="12.75" x14ac:dyDescent="0.2">
      <c r="A134" s="182" t="s">
        <v>787</v>
      </c>
      <c r="B134" s="192"/>
      <c r="C134" s="199" t="s">
        <v>786</v>
      </c>
      <c r="D134" s="201">
        <v>4536148</v>
      </c>
      <c r="E134" s="201">
        <v>3901683</v>
      </c>
      <c r="F134" s="201">
        <v>479016</v>
      </c>
      <c r="G134" s="201">
        <v>134533</v>
      </c>
      <c r="H134" s="201">
        <v>1565</v>
      </c>
      <c r="I134" s="201">
        <v>121</v>
      </c>
      <c r="J134" s="201">
        <v>11771</v>
      </c>
      <c r="K134" s="201">
        <v>1183</v>
      </c>
      <c r="L134" s="201">
        <v>341</v>
      </c>
      <c r="M134" s="201">
        <v>40</v>
      </c>
      <c r="N134" s="201">
        <v>80</v>
      </c>
      <c r="O134" s="201">
        <v>701</v>
      </c>
      <c r="P134" s="201">
        <v>501</v>
      </c>
      <c r="Q134" s="201">
        <v>60</v>
      </c>
      <c r="R134" s="201">
        <v>3229</v>
      </c>
      <c r="S134" s="201">
        <v>20</v>
      </c>
      <c r="T134" s="201">
        <v>201</v>
      </c>
      <c r="U134" s="201">
        <v>0</v>
      </c>
      <c r="V134" s="201">
        <v>1103</v>
      </c>
    </row>
    <row r="135" spans="1:22" ht="12.75" x14ac:dyDescent="0.2">
      <c r="A135" s="169" t="s">
        <v>497</v>
      </c>
      <c r="B135" s="166" t="s">
        <v>687</v>
      </c>
      <c r="C135" s="199" t="s">
        <v>785</v>
      </c>
      <c r="D135" s="168">
        <v>0</v>
      </c>
      <c r="E135" s="168">
        <v>0</v>
      </c>
      <c r="F135" s="168">
        <v>0</v>
      </c>
      <c r="G135" s="168">
        <v>0</v>
      </c>
      <c r="H135" s="168">
        <v>0</v>
      </c>
      <c r="I135" s="168">
        <v>0</v>
      </c>
      <c r="J135" s="168">
        <v>0</v>
      </c>
      <c r="K135" s="168">
        <v>0</v>
      </c>
      <c r="L135" s="168">
        <v>0</v>
      </c>
      <c r="M135" s="168">
        <v>0</v>
      </c>
      <c r="N135" s="168">
        <v>0</v>
      </c>
      <c r="O135" s="168">
        <v>0</v>
      </c>
      <c r="P135" s="168">
        <v>0</v>
      </c>
      <c r="Q135" s="168">
        <v>0</v>
      </c>
      <c r="R135" s="168">
        <v>0</v>
      </c>
      <c r="S135" s="168">
        <v>0</v>
      </c>
      <c r="T135" s="168">
        <v>0</v>
      </c>
      <c r="U135" s="168">
        <v>0</v>
      </c>
      <c r="V135" s="168">
        <v>0</v>
      </c>
    </row>
    <row r="136" spans="1:22" ht="12.75" x14ac:dyDescent="0.2">
      <c r="A136" s="166" t="s">
        <v>497</v>
      </c>
      <c r="B136" s="166" t="s">
        <v>686</v>
      </c>
      <c r="C136" s="199" t="s">
        <v>784</v>
      </c>
      <c r="D136" s="168">
        <v>0</v>
      </c>
      <c r="E136" s="168">
        <v>0</v>
      </c>
      <c r="F136" s="168">
        <v>0</v>
      </c>
      <c r="G136" s="168">
        <v>0</v>
      </c>
      <c r="H136" s="168">
        <v>0</v>
      </c>
      <c r="I136" s="168">
        <v>0</v>
      </c>
      <c r="J136" s="168">
        <v>0</v>
      </c>
      <c r="K136" s="168">
        <v>0</v>
      </c>
      <c r="L136" s="168">
        <v>0</v>
      </c>
      <c r="M136" s="168">
        <v>0</v>
      </c>
      <c r="N136" s="168">
        <v>0</v>
      </c>
      <c r="O136" s="168">
        <v>0</v>
      </c>
      <c r="P136" s="168">
        <v>0</v>
      </c>
      <c r="Q136" s="168">
        <v>0</v>
      </c>
      <c r="R136" s="168">
        <v>0</v>
      </c>
      <c r="S136" s="168">
        <v>0</v>
      </c>
      <c r="T136" s="168">
        <v>0</v>
      </c>
      <c r="U136" s="168">
        <v>0</v>
      </c>
      <c r="V136" s="168">
        <v>0</v>
      </c>
    </row>
    <row r="137" spans="1:22" x14ac:dyDescent="0.2">
      <c r="A137" s="166" t="s">
        <v>497</v>
      </c>
      <c r="B137" s="166" t="s">
        <v>685</v>
      </c>
      <c r="C137" s="176"/>
      <c r="D137" s="168">
        <v>0</v>
      </c>
      <c r="E137" s="168">
        <v>0</v>
      </c>
      <c r="F137" s="168">
        <v>0</v>
      </c>
      <c r="G137" s="168">
        <v>0</v>
      </c>
      <c r="H137" s="168">
        <v>0</v>
      </c>
      <c r="I137" s="168">
        <v>0</v>
      </c>
      <c r="J137" s="168">
        <v>0</v>
      </c>
      <c r="K137" s="168">
        <v>0</v>
      </c>
      <c r="L137" s="168">
        <v>0</v>
      </c>
      <c r="M137" s="168">
        <v>0</v>
      </c>
      <c r="N137" s="168">
        <v>0</v>
      </c>
      <c r="O137" s="168">
        <v>0</v>
      </c>
      <c r="P137" s="168">
        <v>0</v>
      </c>
      <c r="Q137" s="168">
        <v>0</v>
      </c>
      <c r="R137" s="168">
        <v>0</v>
      </c>
      <c r="S137" s="168">
        <v>0</v>
      </c>
      <c r="T137" s="168">
        <v>0</v>
      </c>
      <c r="U137" s="168">
        <v>0</v>
      </c>
      <c r="V137" s="168">
        <v>0</v>
      </c>
    </row>
    <row r="138" spans="1:22" x14ac:dyDescent="0.2">
      <c r="A138" s="166" t="s">
        <v>497</v>
      </c>
      <c r="B138" s="166" t="s">
        <v>684</v>
      </c>
      <c r="C138" s="176"/>
      <c r="D138" s="168">
        <v>0</v>
      </c>
      <c r="E138" s="168">
        <v>0</v>
      </c>
      <c r="F138" s="168">
        <v>0</v>
      </c>
      <c r="G138" s="168">
        <v>0</v>
      </c>
      <c r="H138" s="168">
        <v>0</v>
      </c>
      <c r="I138" s="168">
        <v>0</v>
      </c>
      <c r="J138" s="168">
        <v>0</v>
      </c>
      <c r="K138" s="168">
        <v>0</v>
      </c>
      <c r="L138" s="168">
        <v>0</v>
      </c>
      <c r="M138" s="168">
        <v>0</v>
      </c>
      <c r="N138" s="168">
        <v>0</v>
      </c>
      <c r="O138" s="168">
        <v>0</v>
      </c>
      <c r="P138" s="168">
        <v>0</v>
      </c>
      <c r="Q138" s="168">
        <v>0</v>
      </c>
      <c r="R138" s="168">
        <v>0</v>
      </c>
      <c r="S138" s="168">
        <v>0</v>
      </c>
      <c r="T138" s="168">
        <v>0</v>
      </c>
      <c r="U138" s="168">
        <v>0</v>
      </c>
      <c r="V138" s="168">
        <v>0</v>
      </c>
    </row>
    <row r="139" spans="1:22" x14ac:dyDescent="0.2">
      <c r="A139" s="166" t="s">
        <v>497</v>
      </c>
      <c r="B139" s="166" t="s">
        <v>683</v>
      </c>
      <c r="C139" s="176"/>
      <c r="D139" s="168">
        <v>0</v>
      </c>
      <c r="E139" s="168">
        <v>0</v>
      </c>
      <c r="F139" s="168">
        <v>0</v>
      </c>
      <c r="G139" s="168">
        <v>0</v>
      </c>
      <c r="H139" s="168">
        <v>0</v>
      </c>
      <c r="I139" s="168">
        <v>0</v>
      </c>
      <c r="J139" s="168">
        <v>0</v>
      </c>
      <c r="K139" s="168">
        <v>0</v>
      </c>
      <c r="L139" s="168">
        <v>0</v>
      </c>
      <c r="M139" s="168">
        <v>0</v>
      </c>
      <c r="N139" s="168">
        <v>0</v>
      </c>
      <c r="O139" s="168">
        <v>0</v>
      </c>
      <c r="P139" s="168">
        <v>0</v>
      </c>
      <c r="Q139" s="168">
        <v>0</v>
      </c>
      <c r="R139" s="168">
        <v>0</v>
      </c>
      <c r="S139" s="168">
        <v>0</v>
      </c>
      <c r="T139" s="168">
        <v>0</v>
      </c>
      <c r="U139" s="168">
        <v>0</v>
      </c>
      <c r="V139" s="168">
        <v>0</v>
      </c>
    </row>
    <row r="140" spans="1:22" x14ac:dyDescent="0.2">
      <c r="A140" s="166" t="s">
        <v>497</v>
      </c>
      <c r="B140" s="166" t="s">
        <v>682</v>
      </c>
      <c r="C140" s="176"/>
      <c r="D140" s="168">
        <v>0</v>
      </c>
      <c r="E140" s="168">
        <v>0</v>
      </c>
      <c r="F140" s="168">
        <v>0</v>
      </c>
      <c r="G140" s="168">
        <v>0</v>
      </c>
      <c r="H140" s="168">
        <v>0</v>
      </c>
      <c r="I140" s="168">
        <v>0</v>
      </c>
      <c r="J140" s="168">
        <v>0</v>
      </c>
      <c r="K140" s="168">
        <v>0</v>
      </c>
      <c r="L140" s="168">
        <v>0</v>
      </c>
      <c r="M140" s="168">
        <v>0</v>
      </c>
      <c r="N140" s="168">
        <v>0</v>
      </c>
      <c r="O140" s="168">
        <v>0</v>
      </c>
      <c r="P140" s="168">
        <v>0</v>
      </c>
      <c r="Q140" s="168">
        <v>0</v>
      </c>
      <c r="R140" s="168">
        <v>0</v>
      </c>
      <c r="S140" s="168">
        <v>0</v>
      </c>
      <c r="T140" s="168">
        <v>0</v>
      </c>
      <c r="U140" s="168">
        <v>0</v>
      </c>
      <c r="V140" s="168">
        <v>0</v>
      </c>
    </row>
    <row r="141" spans="1:22" x14ac:dyDescent="0.2">
      <c r="A141" s="166" t="s">
        <v>497</v>
      </c>
      <c r="B141" s="166" t="s">
        <v>681</v>
      </c>
      <c r="D141" s="168">
        <v>1</v>
      </c>
      <c r="E141" s="168">
        <v>0.86013132728473585</v>
      </c>
      <c r="F141" s="168">
        <v>0.10559972910936768</v>
      </c>
      <c r="G141" s="168">
        <v>2.9657982940591885E-2</v>
      </c>
      <c r="H141" s="168">
        <v>3.4500637986238544E-4</v>
      </c>
      <c r="I141" s="168">
        <v>2.6674614673066222E-5</v>
      </c>
      <c r="J141" s="168">
        <v>2.5949329695591941E-3</v>
      </c>
      <c r="K141" s="168">
        <v>2.6079395998543256E-4</v>
      </c>
      <c r="L141" s="168">
        <v>7.5173914078641168E-5</v>
      </c>
      <c r="M141" s="168">
        <v>8.8180544373772635E-6</v>
      </c>
      <c r="N141" s="168">
        <v>1.7636108874754527E-5</v>
      </c>
      <c r="O141" s="168">
        <v>1.5453640401503655E-4</v>
      </c>
      <c r="P141" s="168">
        <v>1.1044613182815022E-4</v>
      </c>
      <c r="Q141" s="168">
        <v>1.3227081656065895E-5</v>
      </c>
      <c r="R141" s="168">
        <v>7.1183744445727957E-4</v>
      </c>
      <c r="S141" s="168">
        <v>4.4090272186886318E-6</v>
      </c>
      <c r="T141" s="168">
        <v>4.4310723547820753E-5</v>
      </c>
      <c r="U141" s="168">
        <v>0</v>
      </c>
      <c r="V141" s="168">
        <v>2.4315785111067806E-4</v>
      </c>
    </row>
    <row r="142" spans="1:22" x14ac:dyDescent="0.2">
      <c r="A142" s="166" t="s">
        <v>497</v>
      </c>
      <c r="B142" s="166" t="s">
        <v>679</v>
      </c>
      <c r="D142" s="168">
        <v>1</v>
      </c>
      <c r="E142" s="168">
        <v>0.86013132728473585</v>
      </c>
      <c r="F142" s="168">
        <v>0.10559972910936768</v>
      </c>
      <c r="G142" s="168">
        <v>2.9657982940591885E-2</v>
      </c>
      <c r="H142" s="168">
        <v>3.4500637986238544E-4</v>
      </c>
      <c r="I142" s="168">
        <v>2.6674614673066222E-5</v>
      </c>
      <c r="J142" s="168">
        <v>2.5949329695591941E-3</v>
      </c>
      <c r="K142" s="168">
        <v>2.6079395998543256E-4</v>
      </c>
      <c r="L142" s="168">
        <v>7.5173914078641168E-5</v>
      </c>
      <c r="M142" s="168">
        <v>8.8180544373772635E-6</v>
      </c>
      <c r="N142" s="168">
        <v>1.7636108874754527E-5</v>
      </c>
      <c r="O142" s="168">
        <v>1.5453640401503655E-4</v>
      </c>
      <c r="P142" s="168">
        <v>1.1044613182815022E-4</v>
      </c>
      <c r="Q142" s="168">
        <v>1.3227081656065895E-5</v>
      </c>
      <c r="R142" s="168">
        <v>7.1183744445727957E-4</v>
      </c>
      <c r="S142" s="168">
        <v>4.4090272186886318E-6</v>
      </c>
      <c r="T142" s="168">
        <v>4.4310723547820753E-5</v>
      </c>
      <c r="U142" s="168">
        <v>0</v>
      </c>
      <c r="V142" s="168">
        <v>2.4315785111067806E-4</v>
      </c>
    </row>
    <row r="143" spans="1:22" x14ac:dyDescent="0.2">
      <c r="A143" s="192"/>
      <c r="B143" s="192"/>
      <c r="C143" s="176"/>
      <c r="D143" s="197"/>
    </row>
    <row r="144" spans="1:22" ht="12.75" x14ac:dyDescent="0.2">
      <c r="A144" s="182" t="s">
        <v>783</v>
      </c>
      <c r="B144" s="192"/>
      <c r="C144" s="199" t="s">
        <v>774</v>
      </c>
      <c r="D144" s="201">
        <v>819420.47999999986</v>
      </c>
      <c r="E144" s="201">
        <v>750964.34</v>
      </c>
      <c r="F144" s="201">
        <v>47675.57</v>
      </c>
      <c r="G144" s="201">
        <v>15352</v>
      </c>
      <c r="H144" s="201">
        <v>424.87</v>
      </c>
      <c r="I144" s="201">
        <v>44</v>
      </c>
      <c r="J144" s="201">
        <v>1250</v>
      </c>
      <c r="K144" s="201">
        <v>52</v>
      </c>
      <c r="L144" s="201">
        <v>0</v>
      </c>
      <c r="M144" s="201">
        <v>0</v>
      </c>
      <c r="N144" s="201">
        <v>0</v>
      </c>
      <c r="O144" s="201">
        <v>13</v>
      </c>
      <c r="P144" s="201">
        <v>0</v>
      </c>
      <c r="Q144" s="201">
        <v>0</v>
      </c>
      <c r="R144" s="201">
        <v>0</v>
      </c>
      <c r="S144" s="201">
        <v>0</v>
      </c>
      <c r="T144" s="201">
        <v>0</v>
      </c>
      <c r="U144" s="201">
        <v>3644.7</v>
      </c>
      <c r="V144" s="201">
        <v>0</v>
      </c>
    </row>
    <row r="145" spans="1:22" ht="12.75" x14ac:dyDescent="0.2">
      <c r="A145" s="169" t="s">
        <v>782</v>
      </c>
      <c r="B145" s="166" t="s">
        <v>687</v>
      </c>
      <c r="C145" s="199" t="s">
        <v>772</v>
      </c>
      <c r="D145" s="168">
        <v>0</v>
      </c>
      <c r="E145" s="168">
        <v>0</v>
      </c>
      <c r="F145" s="168">
        <v>0</v>
      </c>
      <c r="G145" s="168">
        <v>0</v>
      </c>
      <c r="H145" s="168">
        <v>0</v>
      </c>
      <c r="I145" s="168">
        <v>0</v>
      </c>
      <c r="J145" s="168">
        <v>0</v>
      </c>
      <c r="K145" s="168">
        <v>0</v>
      </c>
      <c r="L145" s="168">
        <v>0</v>
      </c>
      <c r="M145" s="168">
        <v>0</v>
      </c>
      <c r="N145" s="168">
        <v>0</v>
      </c>
      <c r="O145" s="168">
        <v>0</v>
      </c>
      <c r="P145" s="168">
        <v>0</v>
      </c>
      <c r="Q145" s="168">
        <v>0</v>
      </c>
      <c r="R145" s="168">
        <v>0</v>
      </c>
      <c r="S145" s="168">
        <v>0</v>
      </c>
      <c r="T145" s="168">
        <v>0</v>
      </c>
      <c r="U145" s="168">
        <v>0</v>
      </c>
      <c r="V145" s="168">
        <v>0</v>
      </c>
    </row>
    <row r="146" spans="1:22" ht="12.75" x14ac:dyDescent="0.2">
      <c r="A146" s="166" t="s">
        <v>782</v>
      </c>
      <c r="B146" s="166" t="s">
        <v>686</v>
      </c>
      <c r="C146" s="199" t="s">
        <v>596</v>
      </c>
      <c r="D146" s="168">
        <v>0</v>
      </c>
      <c r="E146" s="168">
        <v>0</v>
      </c>
      <c r="F146" s="168">
        <v>0</v>
      </c>
      <c r="G146" s="168">
        <v>0</v>
      </c>
      <c r="H146" s="168">
        <v>0</v>
      </c>
      <c r="I146" s="168">
        <v>0</v>
      </c>
      <c r="J146" s="168">
        <v>0</v>
      </c>
      <c r="K146" s="168">
        <v>0</v>
      </c>
      <c r="L146" s="168">
        <v>0</v>
      </c>
      <c r="M146" s="168">
        <v>0</v>
      </c>
      <c r="N146" s="168">
        <v>0</v>
      </c>
      <c r="O146" s="168">
        <v>0</v>
      </c>
      <c r="P146" s="168">
        <v>0</v>
      </c>
      <c r="Q146" s="168">
        <v>0</v>
      </c>
      <c r="R146" s="168">
        <v>0</v>
      </c>
      <c r="S146" s="168">
        <v>0</v>
      </c>
      <c r="T146" s="168">
        <v>0</v>
      </c>
      <c r="U146" s="168">
        <v>0</v>
      </c>
      <c r="V146" s="168">
        <v>0</v>
      </c>
    </row>
    <row r="147" spans="1:22" x14ac:dyDescent="0.2">
      <c r="A147" s="166" t="s">
        <v>782</v>
      </c>
      <c r="B147" s="166" t="s">
        <v>685</v>
      </c>
      <c r="C147" s="176"/>
      <c r="D147" s="168">
        <v>0</v>
      </c>
      <c r="E147" s="168">
        <v>0</v>
      </c>
      <c r="F147" s="168">
        <v>0</v>
      </c>
      <c r="G147" s="168">
        <v>0</v>
      </c>
      <c r="H147" s="168">
        <v>0</v>
      </c>
      <c r="I147" s="168">
        <v>0</v>
      </c>
      <c r="J147" s="168">
        <v>0</v>
      </c>
      <c r="K147" s="168">
        <v>0</v>
      </c>
      <c r="L147" s="168">
        <v>0</v>
      </c>
      <c r="M147" s="168">
        <v>0</v>
      </c>
      <c r="N147" s="168">
        <v>0</v>
      </c>
      <c r="O147" s="168">
        <v>0</v>
      </c>
      <c r="P147" s="168">
        <v>0</v>
      </c>
      <c r="Q147" s="168">
        <v>0</v>
      </c>
      <c r="R147" s="168">
        <v>0</v>
      </c>
      <c r="S147" s="168">
        <v>0</v>
      </c>
      <c r="T147" s="168">
        <v>0</v>
      </c>
      <c r="U147" s="168">
        <v>0</v>
      </c>
      <c r="V147" s="168">
        <v>0</v>
      </c>
    </row>
    <row r="148" spans="1:22" x14ac:dyDescent="0.2">
      <c r="A148" s="166" t="s">
        <v>782</v>
      </c>
      <c r="B148" s="166" t="s">
        <v>684</v>
      </c>
      <c r="C148" s="176"/>
      <c r="D148" s="168">
        <v>0</v>
      </c>
      <c r="E148" s="168">
        <v>0</v>
      </c>
      <c r="F148" s="168">
        <v>0</v>
      </c>
      <c r="G148" s="168">
        <v>0</v>
      </c>
      <c r="H148" s="168">
        <v>0</v>
      </c>
      <c r="I148" s="168">
        <v>0</v>
      </c>
      <c r="J148" s="168">
        <v>0</v>
      </c>
      <c r="K148" s="168">
        <v>0</v>
      </c>
      <c r="L148" s="168">
        <v>0</v>
      </c>
      <c r="M148" s="168">
        <v>0</v>
      </c>
      <c r="N148" s="168">
        <v>0</v>
      </c>
      <c r="O148" s="168">
        <v>0</v>
      </c>
      <c r="P148" s="168">
        <v>0</v>
      </c>
      <c r="Q148" s="168">
        <v>0</v>
      </c>
      <c r="R148" s="168">
        <v>0</v>
      </c>
      <c r="S148" s="168">
        <v>0</v>
      </c>
      <c r="T148" s="168">
        <v>0</v>
      </c>
      <c r="U148" s="168">
        <v>0</v>
      </c>
      <c r="V148" s="168">
        <v>0</v>
      </c>
    </row>
    <row r="149" spans="1:22" x14ac:dyDescent="0.2">
      <c r="A149" s="166" t="s">
        <v>782</v>
      </c>
      <c r="B149" s="166" t="s">
        <v>683</v>
      </c>
      <c r="C149" s="176"/>
      <c r="D149" s="168">
        <v>0</v>
      </c>
      <c r="E149" s="168">
        <v>0</v>
      </c>
      <c r="F149" s="168">
        <v>0</v>
      </c>
      <c r="G149" s="168">
        <v>0</v>
      </c>
      <c r="H149" s="168">
        <v>0</v>
      </c>
      <c r="I149" s="168">
        <v>0</v>
      </c>
      <c r="J149" s="168">
        <v>0</v>
      </c>
      <c r="K149" s="168">
        <v>0</v>
      </c>
      <c r="L149" s="168">
        <v>0</v>
      </c>
      <c r="M149" s="168">
        <v>0</v>
      </c>
      <c r="N149" s="168">
        <v>0</v>
      </c>
      <c r="O149" s="168">
        <v>0</v>
      </c>
      <c r="P149" s="168">
        <v>0</v>
      </c>
      <c r="Q149" s="168">
        <v>0</v>
      </c>
      <c r="R149" s="168">
        <v>0</v>
      </c>
      <c r="S149" s="168">
        <v>0</v>
      </c>
      <c r="T149" s="168">
        <v>0</v>
      </c>
      <c r="U149" s="168">
        <v>0</v>
      </c>
      <c r="V149" s="168">
        <v>0</v>
      </c>
    </row>
    <row r="150" spans="1:22" x14ac:dyDescent="0.2">
      <c r="A150" s="166" t="s">
        <v>782</v>
      </c>
      <c r="B150" s="166" t="s">
        <v>682</v>
      </c>
      <c r="C150" s="176"/>
      <c r="D150" s="168">
        <v>0</v>
      </c>
      <c r="E150" s="168">
        <v>0</v>
      </c>
      <c r="F150" s="168">
        <v>0</v>
      </c>
      <c r="G150" s="168">
        <v>0</v>
      </c>
      <c r="H150" s="168">
        <v>0</v>
      </c>
      <c r="I150" s="168">
        <v>0</v>
      </c>
      <c r="J150" s="168">
        <v>0</v>
      </c>
      <c r="K150" s="168">
        <v>0</v>
      </c>
      <c r="L150" s="168">
        <v>0</v>
      </c>
      <c r="M150" s="168">
        <v>0</v>
      </c>
      <c r="N150" s="168">
        <v>0</v>
      </c>
      <c r="O150" s="168">
        <v>0</v>
      </c>
      <c r="P150" s="168">
        <v>0</v>
      </c>
      <c r="Q150" s="168">
        <v>0</v>
      </c>
      <c r="R150" s="168">
        <v>0</v>
      </c>
      <c r="S150" s="168">
        <v>0</v>
      </c>
      <c r="T150" s="168">
        <v>0</v>
      </c>
      <c r="U150" s="168">
        <v>0</v>
      </c>
      <c r="V150" s="168">
        <v>0</v>
      </c>
    </row>
    <row r="151" spans="1:22" x14ac:dyDescent="0.2">
      <c r="A151" s="166" t="s">
        <v>782</v>
      </c>
      <c r="B151" s="166" t="s">
        <v>681</v>
      </c>
      <c r="D151" s="168">
        <v>1.0000000000000002</v>
      </c>
      <c r="E151" s="168">
        <v>0.9164578605601853</v>
      </c>
      <c r="F151" s="168">
        <v>5.8182058129667452E-2</v>
      </c>
      <c r="G151" s="168">
        <v>1.8735191973722701E-2</v>
      </c>
      <c r="H151" s="168">
        <v>5.1850058714666253E-4</v>
      </c>
      <c r="I151" s="168">
        <v>5.3696485594306853E-5</v>
      </c>
      <c r="J151" s="168">
        <v>1.5254683407473538E-3</v>
      </c>
      <c r="K151" s="168">
        <v>6.3459482975089924E-5</v>
      </c>
      <c r="L151" s="168">
        <v>0</v>
      </c>
      <c r="M151" s="168">
        <v>0</v>
      </c>
      <c r="N151" s="168">
        <v>0</v>
      </c>
      <c r="O151" s="168">
        <v>1.5864870743772481E-5</v>
      </c>
      <c r="P151" s="168">
        <v>0</v>
      </c>
      <c r="Q151" s="168">
        <v>0</v>
      </c>
      <c r="R151" s="168">
        <v>0</v>
      </c>
      <c r="S151" s="168">
        <v>0</v>
      </c>
      <c r="T151" s="168">
        <v>0</v>
      </c>
      <c r="U151" s="168">
        <v>4.4478995692175038E-3</v>
      </c>
      <c r="V151" s="168">
        <v>0</v>
      </c>
    </row>
    <row r="152" spans="1:22" x14ac:dyDescent="0.2">
      <c r="A152" s="166" t="s">
        <v>782</v>
      </c>
      <c r="B152" s="166" t="s">
        <v>679</v>
      </c>
      <c r="D152" s="168">
        <v>1.0000000000000002</v>
      </c>
      <c r="E152" s="168">
        <v>0.9164578605601853</v>
      </c>
      <c r="F152" s="168">
        <v>5.8182058129667452E-2</v>
      </c>
      <c r="G152" s="168">
        <v>1.8735191973722701E-2</v>
      </c>
      <c r="H152" s="168">
        <v>5.1850058714666253E-4</v>
      </c>
      <c r="I152" s="168">
        <v>5.3696485594306853E-5</v>
      </c>
      <c r="J152" s="168">
        <v>1.5254683407473538E-3</v>
      </c>
      <c r="K152" s="168">
        <v>6.3459482975089924E-5</v>
      </c>
      <c r="L152" s="168">
        <v>0</v>
      </c>
      <c r="M152" s="168">
        <v>0</v>
      </c>
      <c r="N152" s="168">
        <v>0</v>
      </c>
      <c r="O152" s="168">
        <v>1.5864870743772481E-5</v>
      </c>
      <c r="P152" s="168">
        <v>0</v>
      </c>
      <c r="Q152" s="168">
        <v>0</v>
      </c>
      <c r="R152" s="168">
        <v>0</v>
      </c>
      <c r="S152" s="168">
        <v>0</v>
      </c>
      <c r="T152" s="168">
        <v>0</v>
      </c>
      <c r="U152" s="168">
        <v>4.4478995692175038E-3</v>
      </c>
      <c r="V152" s="168">
        <v>0</v>
      </c>
    </row>
    <row r="153" spans="1:22" x14ac:dyDescent="0.2">
      <c r="A153" s="192"/>
      <c r="B153" s="192"/>
      <c r="C153" s="176"/>
      <c r="D153" s="197"/>
    </row>
    <row r="154" spans="1:22" ht="12.75" x14ac:dyDescent="0.2">
      <c r="A154" s="182" t="s">
        <v>781</v>
      </c>
      <c r="B154" s="192"/>
      <c r="C154" s="199" t="s">
        <v>774</v>
      </c>
      <c r="D154" s="201">
        <v>26429740</v>
      </c>
      <c r="E154" s="201">
        <v>19268539</v>
      </c>
      <c r="F154" s="201">
        <v>1283411</v>
      </c>
      <c r="G154" s="201">
        <v>2225334</v>
      </c>
      <c r="H154" s="201">
        <v>286407</v>
      </c>
      <c r="I154" s="201">
        <v>367684</v>
      </c>
      <c r="J154" s="201">
        <v>1011520</v>
      </c>
      <c r="K154" s="201">
        <v>552921</v>
      </c>
      <c r="L154" s="201">
        <v>367041</v>
      </c>
      <c r="M154" s="201">
        <v>0</v>
      </c>
      <c r="N154" s="201">
        <v>0</v>
      </c>
      <c r="O154" s="201">
        <v>426340</v>
      </c>
      <c r="P154" s="201">
        <v>281879</v>
      </c>
      <c r="Q154" s="201">
        <v>213031</v>
      </c>
      <c r="R154" s="201">
        <v>28410</v>
      </c>
      <c r="S154" s="201">
        <v>0</v>
      </c>
      <c r="T154" s="201">
        <v>0</v>
      </c>
      <c r="U154" s="201">
        <v>117223</v>
      </c>
      <c r="V154" s="201">
        <v>0</v>
      </c>
    </row>
    <row r="155" spans="1:22" ht="12.75" x14ac:dyDescent="0.2">
      <c r="A155" s="202" t="s">
        <v>705</v>
      </c>
      <c r="B155" s="166" t="s">
        <v>687</v>
      </c>
      <c r="C155" s="199" t="s">
        <v>772</v>
      </c>
      <c r="D155" s="168">
        <v>0</v>
      </c>
      <c r="E155" s="168">
        <v>0</v>
      </c>
      <c r="F155" s="168">
        <v>0</v>
      </c>
      <c r="G155" s="168">
        <v>0</v>
      </c>
      <c r="H155" s="168">
        <v>0</v>
      </c>
      <c r="I155" s="168">
        <v>0</v>
      </c>
      <c r="J155" s="168">
        <v>0</v>
      </c>
      <c r="K155" s="168">
        <v>0</v>
      </c>
      <c r="L155" s="168">
        <v>0</v>
      </c>
      <c r="M155" s="168">
        <v>0</v>
      </c>
      <c r="N155" s="168">
        <v>0</v>
      </c>
      <c r="O155" s="168">
        <v>0</v>
      </c>
      <c r="P155" s="168">
        <v>0</v>
      </c>
      <c r="Q155" s="168">
        <v>0</v>
      </c>
      <c r="R155" s="168">
        <v>0</v>
      </c>
      <c r="S155" s="168">
        <v>0</v>
      </c>
      <c r="T155" s="168">
        <v>0</v>
      </c>
      <c r="U155" s="168">
        <v>0</v>
      </c>
      <c r="V155" s="168">
        <v>0</v>
      </c>
    </row>
    <row r="156" spans="1:22" ht="12.75" x14ac:dyDescent="0.2">
      <c r="A156" s="166" t="s">
        <v>705</v>
      </c>
      <c r="B156" s="166" t="s">
        <v>686</v>
      </c>
      <c r="C156" s="199" t="s">
        <v>382</v>
      </c>
      <c r="D156" s="168">
        <v>0</v>
      </c>
      <c r="E156" s="168">
        <v>0</v>
      </c>
      <c r="F156" s="168">
        <v>0</v>
      </c>
      <c r="G156" s="168">
        <v>0</v>
      </c>
      <c r="H156" s="168">
        <v>0</v>
      </c>
      <c r="I156" s="168">
        <v>0</v>
      </c>
      <c r="J156" s="168">
        <v>0</v>
      </c>
      <c r="K156" s="168">
        <v>0</v>
      </c>
      <c r="L156" s="168">
        <v>0</v>
      </c>
      <c r="M156" s="168">
        <v>0</v>
      </c>
      <c r="N156" s="168">
        <v>0</v>
      </c>
      <c r="O156" s="168">
        <v>0</v>
      </c>
      <c r="P156" s="168">
        <v>0</v>
      </c>
      <c r="Q156" s="168">
        <v>0</v>
      </c>
      <c r="R156" s="168">
        <v>0</v>
      </c>
      <c r="S156" s="168">
        <v>0</v>
      </c>
      <c r="T156" s="168">
        <v>0</v>
      </c>
      <c r="U156" s="168">
        <v>0</v>
      </c>
      <c r="V156" s="168">
        <v>0</v>
      </c>
    </row>
    <row r="157" spans="1:22" x14ac:dyDescent="0.2">
      <c r="A157" s="166" t="s">
        <v>705</v>
      </c>
      <c r="B157" s="166" t="s">
        <v>685</v>
      </c>
      <c r="C157" s="176"/>
      <c r="D157" s="168">
        <v>0</v>
      </c>
      <c r="E157" s="168">
        <v>0</v>
      </c>
      <c r="F157" s="168">
        <v>0</v>
      </c>
      <c r="G157" s="168">
        <v>0</v>
      </c>
      <c r="H157" s="168">
        <v>0</v>
      </c>
      <c r="I157" s="168">
        <v>0</v>
      </c>
      <c r="J157" s="168">
        <v>0</v>
      </c>
      <c r="K157" s="168">
        <v>0</v>
      </c>
      <c r="L157" s="168">
        <v>0</v>
      </c>
      <c r="M157" s="168">
        <v>0</v>
      </c>
      <c r="N157" s="168">
        <v>0</v>
      </c>
      <c r="O157" s="168">
        <v>0</v>
      </c>
      <c r="P157" s="168">
        <v>0</v>
      </c>
      <c r="Q157" s="168">
        <v>0</v>
      </c>
      <c r="R157" s="168">
        <v>0</v>
      </c>
      <c r="S157" s="168">
        <v>0</v>
      </c>
      <c r="T157" s="168">
        <v>0</v>
      </c>
      <c r="U157" s="168">
        <v>0</v>
      </c>
      <c r="V157" s="168">
        <v>0</v>
      </c>
    </row>
    <row r="158" spans="1:22" x14ac:dyDescent="0.2">
      <c r="A158" s="166" t="s">
        <v>705</v>
      </c>
      <c r="B158" s="166" t="s">
        <v>684</v>
      </c>
      <c r="C158" s="176"/>
      <c r="D158" s="168">
        <v>0</v>
      </c>
      <c r="E158" s="168">
        <v>0</v>
      </c>
      <c r="F158" s="168">
        <v>0</v>
      </c>
      <c r="G158" s="168">
        <v>0</v>
      </c>
      <c r="H158" s="168">
        <v>0</v>
      </c>
      <c r="I158" s="168">
        <v>0</v>
      </c>
      <c r="J158" s="168">
        <v>0</v>
      </c>
      <c r="K158" s="168">
        <v>0</v>
      </c>
      <c r="L158" s="168">
        <v>0</v>
      </c>
      <c r="M158" s="168">
        <v>0</v>
      </c>
      <c r="N158" s="168">
        <v>0</v>
      </c>
      <c r="O158" s="168">
        <v>0</v>
      </c>
      <c r="P158" s="168">
        <v>0</v>
      </c>
      <c r="Q158" s="168">
        <v>0</v>
      </c>
      <c r="R158" s="168">
        <v>0</v>
      </c>
      <c r="S158" s="168">
        <v>0</v>
      </c>
      <c r="T158" s="168">
        <v>0</v>
      </c>
      <c r="U158" s="168">
        <v>0</v>
      </c>
      <c r="V158" s="168">
        <v>0</v>
      </c>
    </row>
    <row r="159" spans="1:22" x14ac:dyDescent="0.2">
      <c r="A159" s="166" t="s">
        <v>705</v>
      </c>
      <c r="B159" s="166" t="s">
        <v>683</v>
      </c>
      <c r="C159" s="176"/>
      <c r="D159" s="168">
        <v>0</v>
      </c>
      <c r="E159" s="168">
        <v>0</v>
      </c>
      <c r="F159" s="168">
        <v>0</v>
      </c>
      <c r="G159" s="168">
        <v>0</v>
      </c>
      <c r="H159" s="168">
        <v>0</v>
      </c>
      <c r="I159" s="168">
        <v>0</v>
      </c>
      <c r="J159" s="168">
        <v>0</v>
      </c>
      <c r="K159" s="168">
        <v>0</v>
      </c>
      <c r="L159" s="168">
        <v>0</v>
      </c>
      <c r="M159" s="168">
        <v>0</v>
      </c>
      <c r="N159" s="168">
        <v>0</v>
      </c>
      <c r="O159" s="168">
        <v>0</v>
      </c>
      <c r="P159" s="168">
        <v>0</v>
      </c>
      <c r="Q159" s="168">
        <v>0</v>
      </c>
      <c r="R159" s="168">
        <v>0</v>
      </c>
      <c r="S159" s="168">
        <v>0</v>
      </c>
      <c r="T159" s="168">
        <v>0</v>
      </c>
      <c r="U159" s="168">
        <v>0</v>
      </c>
      <c r="V159" s="168">
        <v>0</v>
      </c>
    </row>
    <row r="160" spans="1:22" x14ac:dyDescent="0.2">
      <c r="A160" s="166" t="s">
        <v>705</v>
      </c>
      <c r="B160" s="166" t="s">
        <v>682</v>
      </c>
      <c r="C160" s="176"/>
      <c r="D160" s="168">
        <v>0</v>
      </c>
      <c r="E160" s="168">
        <v>0</v>
      </c>
      <c r="F160" s="168">
        <v>0</v>
      </c>
      <c r="G160" s="168">
        <v>0</v>
      </c>
      <c r="H160" s="168">
        <v>0</v>
      </c>
      <c r="I160" s="168">
        <v>0</v>
      </c>
      <c r="J160" s="168">
        <v>0</v>
      </c>
      <c r="K160" s="168">
        <v>0</v>
      </c>
      <c r="L160" s="168">
        <v>0</v>
      </c>
      <c r="M160" s="168">
        <v>0</v>
      </c>
      <c r="N160" s="168">
        <v>0</v>
      </c>
      <c r="O160" s="168">
        <v>0</v>
      </c>
      <c r="P160" s="168">
        <v>0</v>
      </c>
      <c r="Q160" s="168">
        <v>0</v>
      </c>
      <c r="R160" s="168">
        <v>0</v>
      </c>
      <c r="S160" s="168">
        <v>0</v>
      </c>
      <c r="T160" s="168">
        <v>0</v>
      </c>
      <c r="U160" s="168">
        <v>0</v>
      </c>
      <c r="V160" s="168">
        <v>0</v>
      </c>
    </row>
    <row r="161" spans="1:22" x14ac:dyDescent="0.2">
      <c r="A161" s="166" t="s">
        <v>705</v>
      </c>
      <c r="B161" s="166" t="s">
        <v>681</v>
      </c>
      <c r="C161" s="176"/>
      <c r="D161" s="168">
        <v>1.0000000000000002</v>
      </c>
      <c r="E161" s="168">
        <v>0.72904761832693021</v>
      </c>
      <c r="F161" s="168">
        <v>4.8559350186570129E-2</v>
      </c>
      <c r="G161" s="168">
        <v>8.4198104105450908E-2</v>
      </c>
      <c r="H161" s="168">
        <v>1.0836542470716699E-2</v>
      </c>
      <c r="I161" s="168">
        <v>1.3911752442513622E-2</v>
      </c>
      <c r="J161" s="168">
        <v>3.8272037485045256E-2</v>
      </c>
      <c r="K161" s="168">
        <v>2.0920410113758212E-2</v>
      </c>
      <c r="L161" s="168">
        <v>1.3887423788504919E-2</v>
      </c>
      <c r="M161" s="168">
        <v>0</v>
      </c>
      <c r="N161" s="168">
        <v>0</v>
      </c>
      <c r="O161" s="168">
        <v>1.6131070528881481E-2</v>
      </c>
      <c r="P161" s="168">
        <v>1.0665220316204397E-2</v>
      </c>
      <c r="Q161" s="168">
        <v>8.0602760375243949E-3</v>
      </c>
      <c r="R161" s="168">
        <v>1.074925443837132E-3</v>
      </c>
      <c r="S161" s="168">
        <v>0</v>
      </c>
      <c r="T161" s="168">
        <v>0</v>
      </c>
      <c r="U161" s="168">
        <v>4.4352687540626578E-3</v>
      </c>
      <c r="V161" s="168">
        <v>0</v>
      </c>
    </row>
    <row r="162" spans="1:22" x14ac:dyDescent="0.2">
      <c r="A162" s="166" t="s">
        <v>705</v>
      </c>
      <c r="B162" s="166" t="s">
        <v>679</v>
      </c>
      <c r="C162" s="176"/>
      <c r="D162" s="168">
        <v>1.0000000000000002</v>
      </c>
      <c r="E162" s="168">
        <v>0.72904761832693021</v>
      </c>
      <c r="F162" s="168">
        <v>4.8559350186570129E-2</v>
      </c>
      <c r="G162" s="168">
        <v>8.4198104105450908E-2</v>
      </c>
      <c r="H162" s="168">
        <v>1.0836542470716699E-2</v>
      </c>
      <c r="I162" s="168">
        <v>1.3911752442513622E-2</v>
      </c>
      <c r="J162" s="168">
        <v>3.8272037485045256E-2</v>
      </c>
      <c r="K162" s="168">
        <v>2.0920410113758212E-2</v>
      </c>
      <c r="L162" s="168">
        <v>1.3887423788504919E-2</v>
      </c>
      <c r="M162" s="168">
        <v>0</v>
      </c>
      <c r="N162" s="168">
        <v>0</v>
      </c>
      <c r="O162" s="168">
        <v>1.6131070528881481E-2</v>
      </c>
      <c r="P162" s="168">
        <v>1.0665220316204397E-2</v>
      </c>
      <c r="Q162" s="168">
        <v>8.0602760375243949E-3</v>
      </c>
      <c r="R162" s="168">
        <v>1.074925443837132E-3</v>
      </c>
      <c r="S162" s="168">
        <v>0</v>
      </c>
      <c r="T162" s="168">
        <v>0</v>
      </c>
      <c r="U162" s="168">
        <v>4.4352687540626578E-3</v>
      </c>
      <c r="V162" s="168">
        <v>0</v>
      </c>
    </row>
    <row r="163" spans="1:22" x14ac:dyDescent="0.2">
      <c r="A163" s="192"/>
      <c r="B163" s="192"/>
      <c r="C163" s="176"/>
      <c r="D163" s="197"/>
    </row>
    <row r="164" spans="1:22" ht="12.75" x14ac:dyDescent="0.2">
      <c r="A164" s="182" t="s">
        <v>780</v>
      </c>
      <c r="B164" s="192"/>
      <c r="C164" s="199" t="s">
        <v>774</v>
      </c>
      <c r="D164" s="201">
        <v>4063217.0999999992</v>
      </c>
      <c r="E164" s="201">
        <v>2797010.41</v>
      </c>
      <c r="F164" s="201">
        <v>247521.44</v>
      </c>
      <c r="G164" s="201">
        <v>402315.61</v>
      </c>
      <c r="H164" s="201">
        <v>5545.15</v>
      </c>
      <c r="I164" s="201">
        <v>601</v>
      </c>
      <c r="J164" s="201">
        <v>139839.24</v>
      </c>
      <c r="K164" s="201">
        <v>88045.91</v>
      </c>
      <c r="L164" s="201">
        <v>18375.09</v>
      </c>
      <c r="M164" s="201">
        <v>497.92</v>
      </c>
      <c r="N164" s="201">
        <v>5479.81</v>
      </c>
      <c r="O164" s="201">
        <v>137983.29999999999</v>
      </c>
      <c r="P164" s="201">
        <v>191477.13</v>
      </c>
      <c r="Q164" s="201">
        <v>7425.21</v>
      </c>
      <c r="R164" s="201">
        <v>0</v>
      </c>
      <c r="S164" s="201">
        <v>0</v>
      </c>
      <c r="T164" s="201">
        <v>0</v>
      </c>
      <c r="U164" s="201">
        <v>21099.88</v>
      </c>
      <c r="V164" s="201">
        <v>0</v>
      </c>
    </row>
    <row r="165" spans="1:22" ht="12.75" x14ac:dyDescent="0.2">
      <c r="A165" s="169" t="s">
        <v>779</v>
      </c>
      <c r="B165" s="166" t="s">
        <v>687</v>
      </c>
      <c r="C165" s="199" t="s">
        <v>772</v>
      </c>
      <c r="D165" s="168">
        <v>1.0000000000000002</v>
      </c>
      <c r="E165" s="168">
        <v>0.68837336060630394</v>
      </c>
      <c r="F165" s="168">
        <v>6.0917601473965063E-2</v>
      </c>
      <c r="G165" s="168">
        <v>9.901405711252792E-2</v>
      </c>
      <c r="H165" s="168">
        <v>1.3647191039829008E-3</v>
      </c>
      <c r="I165" s="168">
        <v>1.479123525051123E-4</v>
      </c>
      <c r="J165" s="168">
        <v>3.4415891781908486E-2</v>
      </c>
      <c r="K165" s="168">
        <v>2.1669014436860885E-2</v>
      </c>
      <c r="L165" s="168">
        <v>4.5223008142981098E-3</v>
      </c>
      <c r="M165" s="168">
        <v>1.2254329211205576E-4</v>
      </c>
      <c r="N165" s="168">
        <v>1.3486382502180358E-3</v>
      </c>
      <c r="O165" s="168">
        <v>3.3959125639631715E-2</v>
      </c>
      <c r="P165" s="168">
        <v>4.7124513725835628E-2</v>
      </c>
      <c r="Q165" s="168">
        <v>1.8274214291921546E-3</v>
      </c>
      <c r="R165" s="168">
        <v>0</v>
      </c>
      <c r="S165" s="168">
        <v>0</v>
      </c>
      <c r="T165" s="168">
        <v>0</v>
      </c>
      <c r="U165" s="168">
        <v>5.1928999806581848E-3</v>
      </c>
      <c r="V165" s="168">
        <v>0</v>
      </c>
    </row>
    <row r="166" spans="1:22" ht="12.75" x14ac:dyDescent="0.2">
      <c r="A166" s="166" t="s">
        <v>779</v>
      </c>
      <c r="B166" s="166" t="s">
        <v>686</v>
      </c>
      <c r="C166" s="199" t="s">
        <v>598</v>
      </c>
      <c r="D166" s="168">
        <v>0</v>
      </c>
      <c r="E166" s="168">
        <v>0</v>
      </c>
      <c r="F166" s="168">
        <v>0</v>
      </c>
      <c r="G166" s="168">
        <v>0</v>
      </c>
      <c r="H166" s="168">
        <v>0</v>
      </c>
      <c r="I166" s="168">
        <v>0</v>
      </c>
      <c r="J166" s="168">
        <v>0</v>
      </c>
      <c r="K166" s="168">
        <v>0</v>
      </c>
      <c r="L166" s="168">
        <v>0</v>
      </c>
      <c r="M166" s="168">
        <v>0</v>
      </c>
      <c r="N166" s="168">
        <v>0</v>
      </c>
      <c r="O166" s="168">
        <v>0</v>
      </c>
      <c r="P166" s="168">
        <v>0</v>
      </c>
      <c r="Q166" s="168">
        <v>0</v>
      </c>
      <c r="R166" s="168">
        <v>0</v>
      </c>
      <c r="S166" s="168">
        <v>0</v>
      </c>
      <c r="T166" s="168">
        <v>0</v>
      </c>
      <c r="U166" s="168">
        <v>0</v>
      </c>
      <c r="V166" s="168">
        <v>0</v>
      </c>
    </row>
    <row r="167" spans="1:22" x14ac:dyDescent="0.2">
      <c r="A167" s="166" t="s">
        <v>779</v>
      </c>
      <c r="B167" s="166" t="s">
        <v>685</v>
      </c>
      <c r="C167" s="176"/>
      <c r="D167" s="168">
        <v>0</v>
      </c>
      <c r="E167" s="168">
        <v>0</v>
      </c>
      <c r="F167" s="168">
        <v>0</v>
      </c>
      <c r="G167" s="168">
        <v>0</v>
      </c>
      <c r="H167" s="168">
        <v>0</v>
      </c>
      <c r="I167" s="168">
        <v>0</v>
      </c>
      <c r="J167" s="168">
        <v>0</v>
      </c>
      <c r="K167" s="168">
        <v>0</v>
      </c>
      <c r="L167" s="168">
        <v>0</v>
      </c>
      <c r="M167" s="168">
        <v>0</v>
      </c>
      <c r="N167" s="168">
        <v>0</v>
      </c>
      <c r="O167" s="168">
        <v>0</v>
      </c>
      <c r="P167" s="168">
        <v>0</v>
      </c>
      <c r="Q167" s="168">
        <v>0</v>
      </c>
      <c r="R167" s="168">
        <v>0</v>
      </c>
      <c r="S167" s="168">
        <v>0</v>
      </c>
      <c r="T167" s="168">
        <v>0</v>
      </c>
      <c r="U167" s="168">
        <v>0</v>
      </c>
      <c r="V167" s="168">
        <v>0</v>
      </c>
    </row>
    <row r="168" spans="1:22" x14ac:dyDescent="0.2">
      <c r="A168" s="166" t="s">
        <v>779</v>
      </c>
      <c r="B168" s="166" t="s">
        <v>684</v>
      </c>
      <c r="C168" s="176"/>
      <c r="D168" s="168">
        <v>0</v>
      </c>
      <c r="E168" s="168">
        <v>0</v>
      </c>
      <c r="F168" s="168">
        <v>0</v>
      </c>
      <c r="G168" s="168">
        <v>0</v>
      </c>
      <c r="H168" s="168">
        <v>0</v>
      </c>
      <c r="I168" s="168">
        <v>0</v>
      </c>
      <c r="J168" s="168">
        <v>0</v>
      </c>
      <c r="K168" s="168">
        <v>0</v>
      </c>
      <c r="L168" s="168">
        <v>0</v>
      </c>
      <c r="M168" s="168">
        <v>0</v>
      </c>
      <c r="N168" s="168">
        <v>0</v>
      </c>
      <c r="O168" s="168">
        <v>0</v>
      </c>
      <c r="P168" s="168">
        <v>0</v>
      </c>
      <c r="Q168" s="168">
        <v>0</v>
      </c>
      <c r="R168" s="168">
        <v>0</v>
      </c>
      <c r="S168" s="168">
        <v>0</v>
      </c>
      <c r="T168" s="168">
        <v>0</v>
      </c>
      <c r="U168" s="168">
        <v>0</v>
      </c>
      <c r="V168" s="168">
        <v>0</v>
      </c>
    </row>
    <row r="169" spans="1:22" x14ac:dyDescent="0.2">
      <c r="A169" s="166" t="s">
        <v>779</v>
      </c>
      <c r="B169" s="166" t="s">
        <v>683</v>
      </c>
      <c r="C169" s="176"/>
      <c r="D169" s="168">
        <v>0</v>
      </c>
      <c r="E169" s="168">
        <v>0</v>
      </c>
      <c r="F169" s="168">
        <v>0</v>
      </c>
      <c r="G169" s="168">
        <v>0</v>
      </c>
      <c r="H169" s="168">
        <v>0</v>
      </c>
      <c r="I169" s="168">
        <v>0</v>
      </c>
      <c r="J169" s="168">
        <v>0</v>
      </c>
      <c r="K169" s="168">
        <v>0</v>
      </c>
      <c r="L169" s="168">
        <v>0</v>
      </c>
      <c r="M169" s="168">
        <v>0</v>
      </c>
      <c r="N169" s="168">
        <v>0</v>
      </c>
      <c r="O169" s="168">
        <v>0</v>
      </c>
      <c r="P169" s="168">
        <v>0</v>
      </c>
      <c r="Q169" s="168">
        <v>0</v>
      </c>
      <c r="R169" s="168">
        <v>0</v>
      </c>
      <c r="S169" s="168">
        <v>0</v>
      </c>
      <c r="T169" s="168">
        <v>0</v>
      </c>
      <c r="U169" s="168">
        <v>0</v>
      </c>
      <c r="V169" s="168">
        <v>0</v>
      </c>
    </row>
    <row r="170" spans="1:22" x14ac:dyDescent="0.2">
      <c r="A170" s="166" t="s">
        <v>779</v>
      </c>
      <c r="B170" s="166" t="s">
        <v>682</v>
      </c>
      <c r="C170" s="176"/>
      <c r="D170" s="168">
        <v>0</v>
      </c>
      <c r="E170" s="168">
        <v>0</v>
      </c>
      <c r="F170" s="168">
        <v>0</v>
      </c>
      <c r="G170" s="168">
        <v>0</v>
      </c>
      <c r="H170" s="168">
        <v>0</v>
      </c>
      <c r="I170" s="168">
        <v>0</v>
      </c>
      <c r="J170" s="168">
        <v>0</v>
      </c>
      <c r="K170" s="168">
        <v>0</v>
      </c>
      <c r="L170" s="168">
        <v>0</v>
      </c>
      <c r="M170" s="168">
        <v>0</v>
      </c>
      <c r="N170" s="168">
        <v>0</v>
      </c>
      <c r="O170" s="168">
        <v>0</v>
      </c>
      <c r="P170" s="168">
        <v>0</v>
      </c>
      <c r="Q170" s="168">
        <v>0</v>
      </c>
      <c r="R170" s="168">
        <v>0</v>
      </c>
      <c r="S170" s="168">
        <v>0</v>
      </c>
      <c r="T170" s="168">
        <v>0</v>
      </c>
      <c r="U170" s="168">
        <v>0</v>
      </c>
      <c r="V170" s="168">
        <v>0</v>
      </c>
    </row>
    <row r="171" spans="1:22" x14ac:dyDescent="0.2">
      <c r="A171" s="166" t="s">
        <v>779</v>
      </c>
      <c r="B171" s="166" t="s">
        <v>681</v>
      </c>
      <c r="C171" s="176"/>
      <c r="D171" s="168">
        <v>0</v>
      </c>
      <c r="E171" s="168">
        <v>0</v>
      </c>
      <c r="F171" s="168">
        <v>0</v>
      </c>
      <c r="G171" s="168">
        <v>0</v>
      </c>
      <c r="H171" s="168">
        <v>0</v>
      </c>
      <c r="I171" s="168">
        <v>0</v>
      </c>
      <c r="J171" s="168">
        <v>0</v>
      </c>
      <c r="K171" s="168">
        <v>0</v>
      </c>
      <c r="L171" s="168">
        <v>0</v>
      </c>
      <c r="M171" s="168">
        <v>0</v>
      </c>
      <c r="N171" s="168">
        <v>0</v>
      </c>
      <c r="O171" s="168">
        <v>0</v>
      </c>
      <c r="P171" s="168">
        <v>0</v>
      </c>
      <c r="Q171" s="168">
        <v>0</v>
      </c>
      <c r="R171" s="168">
        <v>0</v>
      </c>
      <c r="S171" s="168">
        <v>0</v>
      </c>
      <c r="T171" s="168">
        <v>0</v>
      </c>
      <c r="U171" s="168">
        <v>0</v>
      </c>
      <c r="V171" s="168">
        <v>0</v>
      </c>
    </row>
    <row r="172" spans="1:22" x14ac:dyDescent="0.2">
      <c r="A172" s="166" t="s">
        <v>779</v>
      </c>
      <c r="B172" s="166" t="s">
        <v>679</v>
      </c>
      <c r="C172" s="176"/>
      <c r="D172" s="168">
        <v>1.0000000000000002</v>
      </c>
      <c r="E172" s="168">
        <v>0.68837336060630394</v>
      </c>
      <c r="F172" s="168">
        <v>6.0917601473965063E-2</v>
      </c>
      <c r="G172" s="168">
        <v>9.901405711252792E-2</v>
      </c>
      <c r="H172" s="168">
        <v>1.3647191039829008E-3</v>
      </c>
      <c r="I172" s="168">
        <v>1.479123525051123E-4</v>
      </c>
      <c r="J172" s="168">
        <v>3.4415891781908486E-2</v>
      </c>
      <c r="K172" s="168">
        <v>2.1669014436860885E-2</v>
      </c>
      <c r="L172" s="168">
        <v>4.5223008142981098E-3</v>
      </c>
      <c r="M172" s="168">
        <v>1.2254329211205576E-4</v>
      </c>
      <c r="N172" s="168">
        <v>1.3486382502180358E-3</v>
      </c>
      <c r="O172" s="168">
        <v>3.3959125639631715E-2</v>
      </c>
      <c r="P172" s="168">
        <v>4.7124513725835628E-2</v>
      </c>
      <c r="Q172" s="168">
        <v>1.8274214291921546E-3</v>
      </c>
      <c r="R172" s="168">
        <v>0</v>
      </c>
      <c r="S172" s="168">
        <v>0</v>
      </c>
      <c r="T172" s="168">
        <v>0</v>
      </c>
      <c r="U172" s="168">
        <v>5.1928999806581848E-3</v>
      </c>
      <c r="V172" s="168">
        <v>0</v>
      </c>
    </row>
    <row r="174" spans="1:22" ht="12.75" x14ac:dyDescent="0.2">
      <c r="A174" s="182" t="s">
        <v>778</v>
      </c>
      <c r="B174" s="192"/>
      <c r="C174" s="199" t="s">
        <v>774</v>
      </c>
      <c r="D174" s="200">
        <v>-3275101</v>
      </c>
      <c r="E174" s="200">
        <v>-497964</v>
      </c>
      <c r="F174" s="200">
        <v>-63493</v>
      </c>
      <c r="G174" s="200">
        <v>-112421</v>
      </c>
      <c r="H174" s="200">
        <v>-159629</v>
      </c>
      <c r="I174" s="200">
        <v>-59881</v>
      </c>
      <c r="J174" s="200">
        <v>510156</v>
      </c>
      <c r="K174" s="200">
        <v>242124</v>
      </c>
      <c r="L174" s="200">
        <v>0</v>
      </c>
      <c r="M174" s="200">
        <v>0</v>
      </c>
      <c r="N174" s="200">
        <v>0</v>
      </c>
      <c r="O174" s="200">
        <v>-615575</v>
      </c>
      <c r="P174" s="200">
        <v>-1628742</v>
      </c>
      <c r="Q174" s="200">
        <v>-1088479</v>
      </c>
      <c r="R174" s="200">
        <v>-41217</v>
      </c>
      <c r="S174" s="200">
        <v>0</v>
      </c>
      <c r="T174" s="200">
        <v>0</v>
      </c>
      <c r="U174" s="200">
        <v>270278</v>
      </c>
      <c r="V174" s="200">
        <v>-30258</v>
      </c>
    </row>
    <row r="175" spans="1:22" ht="12.75" x14ac:dyDescent="0.2">
      <c r="A175" s="169" t="s">
        <v>777</v>
      </c>
      <c r="B175" s="166" t="s">
        <v>687</v>
      </c>
      <c r="C175" s="199" t="s">
        <v>772</v>
      </c>
      <c r="D175" s="168">
        <v>1</v>
      </c>
      <c r="E175" s="168">
        <v>0.15204538730255954</v>
      </c>
      <c r="F175" s="168">
        <v>1.9386577696382492E-2</v>
      </c>
      <c r="G175" s="168">
        <v>3.4325964298505603E-2</v>
      </c>
      <c r="H175" s="168">
        <v>4.8740176257159699E-2</v>
      </c>
      <c r="I175" s="168">
        <v>1.8283710945097571E-2</v>
      </c>
      <c r="J175" s="168">
        <v>-0.15576802058928871</v>
      </c>
      <c r="K175" s="168">
        <v>-7.3928712427494603E-2</v>
      </c>
      <c r="L175" s="168">
        <v>0</v>
      </c>
      <c r="M175" s="168">
        <v>0</v>
      </c>
      <c r="N175" s="168">
        <v>0</v>
      </c>
      <c r="O175" s="168">
        <v>0.18795603555432336</v>
      </c>
      <c r="P175" s="168">
        <v>0.4973104646238391</v>
      </c>
      <c r="Q175" s="168">
        <v>0.33234975043517739</v>
      </c>
      <c r="R175" s="168">
        <v>1.2584955395268726E-2</v>
      </c>
      <c r="S175" s="168">
        <v>0</v>
      </c>
      <c r="T175" s="168">
        <v>0</v>
      </c>
      <c r="U175" s="168">
        <v>-8.2525088539254207E-2</v>
      </c>
      <c r="V175" s="168">
        <v>9.238799047724025E-3</v>
      </c>
    </row>
    <row r="176" spans="1:22" ht="12.75" x14ac:dyDescent="0.2">
      <c r="A176" s="166" t="s">
        <v>777</v>
      </c>
      <c r="B176" s="166" t="s">
        <v>686</v>
      </c>
      <c r="C176" s="199" t="s">
        <v>606</v>
      </c>
      <c r="D176" s="168">
        <v>0</v>
      </c>
      <c r="E176" s="168">
        <v>0</v>
      </c>
      <c r="F176" s="168">
        <v>0</v>
      </c>
      <c r="G176" s="168">
        <v>0</v>
      </c>
      <c r="H176" s="168">
        <v>0</v>
      </c>
      <c r="I176" s="168">
        <v>0</v>
      </c>
      <c r="J176" s="168">
        <v>0</v>
      </c>
      <c r="K176" s="168">
        <v>0</v>
      </c>
      <c r="L176" s="168">
        <v>0</v>
      </c>
      <c r="M176" s="168">
        <v>0</v>
      </c>
      <c r="N176" s="168">
        <v>0</v>
      </c>
      <c r="O176" s="168">
        <v>0</v>
      </c>
      <c r="P176" s="168">
        <v>0</v>
      </c>
      <c r="Q176" s="168">
        <v>0</v>
      </c>
      <c r="R176" s="168">
        <v>0</v>
      </c>
      <c r="S176" s="168">
        <v>0</v>
      </c>
      <c r="T176" s="168">
        <v>0</v>
      </c>
      <c r="U176" s="168">
        <v>0</v>
      </c>
      <c r="V176" s="168">
        <v>0</v>
      </c>
    </row>
    <row r="177" spans="1:22" x14ac:dyDescent="0.2">
      <c r="A177" s="166" t="s">
        <v>777</v>
      </c>
      <c r="B177" s="166" t="s">
        <v>685</v>
      </c>
      <c r="C177" s="176"/>
      <c r="D177" s="168">
        <v>0</v>
      </c>
      <c r="E177" s="168">
        <v>0</v>
      </c>
      <c r="F177" s="168">
        <v>0</v>
      </c>
      <c r="G177" s="168">
        <v>0</v>
      </c>
      <c r="H177" s="168">
        <v>0</v>
      </c>
      <c r="I177" s="168">
        <v>0</v>
      </c>
      <c r="J177" s="168">
        <v>0</v>
      </c>
      <c r="K177" s="168">
        <v>0</v>
      </c>
      <c r="L177" s="168">
        <v>0</v>
      </c>
      <c r="M177" s="168">
        <v>0</v>
      </c>
      <c r="N177" s="168">
        <v>0</v>
      </c>
      <c r="O177" s="168">
        <v>0</v>
      </c>
      <c r="P177" s="168">
        <v>0</v>
      </c>
      <c r="Q177" s="168">
        <v>0</v>
      </c>
      <c r="R177" s="168">
        <v>0</v>
      </c>
      <c r="S177" s="168">
        <v>0</v>
      </c>
      <c r="T177" s="168">
        <v>0</v>
      </c>
      <c r="U177" s="168">
        <v>0</v>
      </c>
      <c r="V177" s="168">
        <v>0</v>
      </c>
    </row>
    <row r="178" spans="1:22" x14ac:dyDescent="0.2">
      <c r="A178" s="166" t="s">
        <v>777</v>
      </c>
      <c r="B178" s="166" t="s">
        <v>684</v>
      </c>
      <c r="C178" s="176"/>
      <c r="D178" s="168">
        <v>0</v>
      </c>
      <c r="E178" s="168">
        <v>0</v>
      </c>
      <c r="F178" s="168">
        <v>0</v>
      </c>
      <c r="G178" s="168">
        <v>0</v>
      </c>
      <c r="H178" s="168">
        <v>0</v>
      </c>
      <c r="I178" s="168">
        <v>0</v>
      </c>
      <c r="J178" s="168">
        <v>0</v>
      </c>
      <c r="K178" s="168">
        <v>0</v>
      </c>
      <c r="L178" s="168">
        <v>0</v>
      </c>
      <c r="M178" s="168">
        <v>0</v>
      </c>
      <c r="N178" s="168">
        <v>0</v>
      </c>
      <c r="O178" s="168">
        <v>0</v>
      </c>
      <c r="P178" s="168">
        <v>0</v>
      </c>
      <c r="Q178" s="168">
        <v>0</v>
      </c>
      <c r="R178" s="168">
        <v>0</v>
      </c>
      <c r="S178" s="168">
        <v>0</v>
      </c>
      <c r="T178" s="168">
        <v>0</v>
      </c>
      <c r="U178" s="168">
        <v>0</v>
      </c>
      <c r="V178" s="168">
        <v>0</v>
      </c>
    </row>
    <row r="179" spans="1:22" x14ac:dyDescent="0.2">
      <c r="A179" s="166" t="s">
        <v>777</v>
      </c>
      <c r="B179" s="166" t="s">
        <v>683</v>
      </c>
      <c r="C179" s="176"/>
      <c r="D179" s="168">
        <v>0</v>
      </c>
      <c r="E179" s="168">
        <v>0</v>
      </c>
      <c r="F179" s="168">
        <v>0</v>
      </c>
      <c r="G179" s="168">
        <v>0</v>
      </c>
      <c r="H179" s="168">
        <v>0</v>
      </c>
      <c r="I179" s="168">
        <v>0</v>
      </c>
      <c r="J179" s="168">
        <v>0</v>
      </c>
      <c r="K179" s="168">
        <v>0</v>
      </c>
      <c r="L179" s="168">
        <v>0</v>
      </c>
      <c r="M179" s="168">
        <v>0</v>
      </c>
      <c r="N179" s="168">
        <v>0</v>
      </c>
      <c r="O179" s="168">
        <v>0</v>
      </c>
      <c r="P179" s="168">
        <v>0</v>
      </c>
      <c r="Q179" s="168">
        <v>0</v>
      </c>
      <c r="R179" s="168">
        <v>0</v>
      </c>
      <c r="S179" s="168">
        <v>0</v>
      </c>
      <c r="T179" s="168">
        <v>0</v>
      </c>
      <c r="U179" s="168">
        <v>0</v>
      </c>
      <c r="V179" s="168">
        <v>0</v>
      </c>
    </row>
    <row r="180" spans="1:22" x14ac:dyDescent="0.2">
      <c r="A180" s="166" t="s">
        <v>777</v>
      </c>
      <c r="B180" s="166" t="s">
        <v>682</v>
      </c>
      <c r="C180" s="176"/>
      <c r="D180" s="168">
        <v>0</v>
      </c>
      <c r="E180" s="168">
        <v>0</v>
      </c>
      <c r="F180" s="168">
        <v>0</v>
      </c>
      <c r="G180" s="168">
        <v>0</v>
      </c>
      <c r="H180" s="168">
        <v>0</v>
      </c>
      <c r="I180" s="168">
        <v>0</v>
      </c>
      <c r="J180" s="168">
        <v>0</v>
      </c>
      <c r="K180" s="168">
        <v>0</v>
      </c>
      <c r="L180" s="168">
        <v>0</v>
      </c>
      <c r="M180" s="168">
        <v>0</v>
      </c>
      <c r="N180" s="168">
        <v>0</v>
      </c>
      <c r="O180" s="168">
        <v>0</v>
      </c>
      <c r="P180" s="168">
        <v>0</v>
      </c>
      <c r="Q180" s="168">
        <v>0</v>
      </c>
      <c r="R180" s="168">
        <v>0</v>
      </c>
      <c r="S180" s="168">
        <v>0</v>
      </c>
      <c r="T180" s="168">
        <v>0</v>
      </c>
      <c r="U180" s="168">
        <v>0</v>
      </c>
      <c r="V180" s="168">
        <v>0</v>
      </c>
    </row>
    <row r="181" spans="1:22" x14ac:dyDescent="0.2">
      <c r="A181" s="166" t="s">
        <v>777</v>
      </c>
      <c r="B181" s="166" t="s">
        <v>681</v>
      </c>
      <c r="C181" s="176"/>
      <c r="D181" s="168">
        <v>0</v>
      </c>
      <c r="E181" s="168">
        <v>0</v>
      </c>
      <c r="F181" s="168">
        <v>0</v>
      </c>
      <c r="G181" s="168">
        <v>0</v>
      </c>
      <c r="H181" s="168">
        <v>0</v>
      </c>
      <c r="I181" s="168">
        <v>0</v>
      </c>
      <c r="J181" s="168">
        <v>0</v>
      </c>
      <c r="K181" s="168">
        <v>0</v>
      </c>
      <c r="L181" s="168">
        <v>0</v>
      </c>
      <c r="M181" s="168">
        <v>0</v>
      </c>
      <c r="N181" s="168">
        <v>0</v>
      </c>
      <c r="O181" s="168">
        <v>0</v>
      </c>
      <c r="P181" s="168">
        <v>0</v>
      </c>
      <c r="Q181" s="168">
        <v>0</v>
      </c>
      <c r="R181" s="168">
        <v>0</v>
      </c>
      <c r="S181" s="168">
        <v>0</v>
      </c>
      <c r="T181" s="168">
        <v>0</v>
      </c>
      <c r="U181" s="168">
        <v>0</v>
      </c>
      <c r="V181" s="168">
        <v>0</v>
      </c>
    </row>
    <row r="182" spans="1:22" x14ac:dyDescent="0.2">
      <c r="A182" s="166" t="s">
        <v>777</v>
      </c>
      <c r="B182" s="166" t="s">
        <v>679</v>
      </c>
      <c r="C182" s="176"/>
      <c r="D182" s="168">
        <v>1</v>
      </c>
      <c r="E182" s="168">
        <v>0.15204538730255954</v>
      </c>
      <c r="F182" s="168">
        <v>1.9386577696382492E-2</v>
      </c>
      <c r="G182" s="168">
        <v>3.4325964298505603E-2</v>
      </c>
      <c r="H182" s="168">
        <v>4.8740176257159699E-2</v>
      </c>
      <c r="I182" s="168">
        <v>1.8283710945097571E-2</v>
      </c>
      <c r="J182" s="168">
        <v>-0.15576802058928871</v>
      </c>
      <c r="K182" s="168">
        <v>-7.3928712427494603E-2</v>
      </c>
      <c r="L182" s="168">
        <v>0</v>
      </c>
      <c r="M182" s="168">
        <v>0</v>
      </c>
      <c r="N182" s="168">
        <v>0</v>
      </c>
      <c r="O182" s="168">
        <v>0.18795603555432336</v>
      </c>
      <c r="P182" s="168">
        <v>0.4973104646238391</v>
      </c>
      <c r="Q182" s="168">
        <v>0.33234975043517739</v>
      </c>
      <c r="R182" s="168">
        <v>1.2584955395268726E-2</v>
      </c>
      <c r="S182" s="168">
        <v>0</v>
      </c>
      <c r="T182" s="168">
        <v>0</v>
      </c>
      <c r="U182" s="168">
        <v>-8.2525088539254207E-2</v>
      </c>
      <c r="V182" s="168">
        <v>9.238799047724025E-3</v>
      </c>
    </row>
    <row r="184" spans="1:22" ht="12.75" x14ac:dyDescent="0.2">
      <c r="A184" s="170" t="s">
        <v>776</v>
      </c>
      <c r="C184" s="199"/>
      <c r="D184" s="200">
        <v>9014177</v>
      </c>
      <c r="E184" s="200">
        <v>3108101</v>
      </c>
      <c r="F184" s="200">
        <v>212299</v>
      </c>
      <c r="G184" s="200">
        <v>711633</v>
      </c>
      <c r="H184" s="200">
        <v>25861</v>
      </c>
      <c r="I184" s="200">
        <v>3010</v>
      </c>
      <c r="J184" s="200">
        <v>639383</v>
      </c>
      <c r="K184" s="200">
        <v>120662</v>
      </c>
      <c r="L184" s="200">
        <v>57445</v>
      </c>
      <c r="M184" s="200">
        <v>2699</v>
      </c>
      <c r="N184" s="200">
        <v>24805</v>
      </c>
      <c r="O184" s="200">
        <v>463730</v>
      </c>
      <c r="P184" s="200">
        <v>2851399</v>
      </c>
      <c r="Q184" s="200">
        <v>530827</v>
      </c>
      <c r="R184" s="200">
        <v>176010</v>
      </c>
      <c r="S184" s="200">
        <v>2966</v>
      </c>
      <c r="T184" s="200">
        <v>3184</v>
      </c>
      <c r="U184" s="200">
        <v>66572</v>
      </c>
      <c r="V184" s="200">
        <v>13591</v>
      </c>
    </row>
    <row r="185" spans="1:22" ht="12.75" x14ac:dyDescent="0.2">
      <c r="A185" s="169" t="s">
        <v>294</v>
      </c>
      <c r="B185" s="166" t="s">
        <v>687</v>
      </c>
      <c r="C185" s="199"/>
      <c r="D185" s="168">
        <v>0</v>
      </c>
      <c r="E185" s="168">
        <v>0</v>
      </c>
      <c r="F185" s="168">
        <v>0</v>
      </c>
      <c r="G185" s="168">
        <v>0</v>
      </c>
      <c r="H185" s="168">
        <v>0</v>
      </c>
      <c r="I185" s="168">
        <v>0</v>
      </c>
      <c r="J185" s="168">
        <v>0</v>
      </c>
      <c r="K185" s="168">
        <v>0</v>
      </c>
      <c r="L185" s="168">
        <v>0</v>
      </c>
      <c r="M185" s="168">
        <v>0</v>
      </c>
      <c r="N185" s="168">
        <v>0</v>
      </c>
      <c r="O185" s="168">
        <v>0</v>
      </c>
      <c r="P185" s="168">
        <v>0</v>
      </c>
      <c r="Q185" s="168">
        <v>0</v>
      </c>
      <c r="R185" s="168">
        <v>0</v>
      </c>
      <c r="S185" s="168">
        <v>0</v>
      </c>
      <c r="T185" s="168">
        <v>0</v>
      </c>
      <c r="U185" s="168">
        <v>0</v>
      </c>
      <c r="V185" s="168">
        <v>0</v>
      </c>
    </row>
    <row r="186" spans="1:22" ht="12.75" x14ac:dyDescent="0.2">
      <c r="A186" s="166" t="s">
        <v>294</v>
      </c>
      <c r="B186" s="166" t="s">
        <v>686</v>
      </c>
      <c r="C186" s="199"/>
      <c r="D186" s="168">
        <v>0</v>
      </c>
      <c r="E186" s="168">
        <v>0</v>
      </c>
      <c r="F186" s="168">
        <v>0</v>
      </c>
      <c r="G186" s="168">
        <v>0</v>
      </c>
      <c r="H186" s="168">
        <v>0</v>
      </c>
      <c r="I186" s="168">
        <v>0</v>
      </c>
      <c r="J186" s="168">
        <v>0</v>
      </c>
      <c r="K186" s="168">
        <v>0</v>
      </c>
      <c r="L186" s="168">
        <v>0</v>
      </c>
      <c r="M186" s="168">
        <v>0</v>
      </c>
      <c r="N186" s="168">
        <v>0</v>
      </c>
      <c r="O186" s="168">
        <v>0</v>
      </c>
      <c r="P186" s="168">
        <v>0</v>
      </c>
      <c r="Q186" s="168">
        <v>0</v>
      </c>
      <c r="R186" s="168">
        <v>0</v>
      </c>
      <c r="S186" s="168">
        <v>0</v>
      </c>
      <c r="T186" s="168">
        <v>0</v>
      </c>
      <c r="U186" s="168">
        <v>0</v>
      </c>
      <c r="V186" s="168">
        <v>0</v>
      </c>
    </row>
    <row r="187" spans="1:22" x14ac:dyDescent="0.2">
      <c r="A187" s="166" t="s">
        <v>294</v>
      </c>
      <c r="B187" s="166" t="s">
        <v>685</v>
      </c>
      <c r="D187" s="168">
        <v>0</v>
      </c>
      <c r="E187" s="168">
        <v>0</v>
      </c>
      <c r="F187" s="168">
        <v>0</v>
      </c>
      <c r="G187" s="168">
        <v>0</v>
      </c>
      <c r="H187" s="168">
        <v>0</v>
      </c>
      <c r="I187" s="168">
        <v>0</v>
      </c>
      <c r="J187" s="168">
        <v>0</v>
      </c>
      <c r="K187" s="168">
        <v>0</v>
      </c>
      <c r="L187" s="168">
        <v>0</v>
      </c>
      <c r="M187" s="168">
        <v>0</v>
      </c>
      <c r="N187" s="168">
        <v>0</v>
      </c>
      <c r="O187" s="168">
        <v>0</v>
      </c>
      <c r="P187" s="168">
        <v>0</v>
      </c>
      <c r="Q187" s="168">
        <v>0</v>
      </c>
      <c r="R187" s="168">
        <v>0</v>
      </c>
      <c r="S187" s="168">
        <v>0</v>
      </c>
      <c r="T187" s="168">
        <v>0</v>
      </c>
      <c r="U187" s="168">
        <v>0</v>
      </c>
      <c r="V187" s="168">
        <v>0</v>
      </c>
    </row>
    <row r="188" spans="1:22" x14ac:dyDescent="0.2">
      <c r="A188" s="166" t="s">
        <v>294</v>
      </c>
      <c r="B188" s="166" t="s">
        <v>684</v>
      </c>
      <c r="D188" s="168">
        <v>0</v>
      </c>
      <c r="E188" s="168">
        <v>0</v>
      </c>
      <c r="F188" s="168">
        <v>0</v>
      </c>
      <c r="G188" s="168">
        <v>0</v>
      </c>
      <c r="H188" s="168">
        <v>0</v>
      </c>
      <c r="I188" s="168">
        <v>0</v>
      </c>
      <c r="J188" s="168">
        <v>0</v>
      </c>
      <c r="K188" s="168">
        <v>0</v>
      </c>
      <c r="L188" s="168">
        <v>0</v>
      </c>
      <c r="M188" s="168">
        <v>0</v>
      </c>
      <c r="N188" s="168">
        <v>0</v>
      </c>
      <c r="O188" s="168">
        <v>0</v>
      </c>
      <c r="P188" s="168">
        <v>0</v>
      </c>
      <c r="Q188" s="168">
        <v>0</v>
      </c>
      <c r="R188" s="168">
        <v>0</v>
      </c>
      <c r="S188" s="168">
        <v>0</v>
      </c>
      <c r="T188" s="168">
        <v>0</v>
      </c>
      <c r="U188" s="168">
        <v>0</v>
      </c>
      <c r="V188" s="168">
        <v>0</v>
      </c>
    </row>
    <row r="189" spans="1:22" x14ac:dyDescent="0.2">
      <c r="A189" s="166" t="s">
        <v>294</v>
      </c>
      <c r="B189" s="166" t="s">
        <v>683</v>
      </c>
      <c r="D189" s="168">
        <v>0</v>
      </c>
      <c r="E189" s="168">
        <v>0</v>
      </c>
      <c r="F189" s="168">
        <v>0</v>
      </c>
      <c r="G189" s="168">
        <v>0</v>
      </c>
      <c r="H189" s="168">
        <v>0</v>
      </c>
      <c r="I189" s="168">
        <v>0</v>
      </c>
      <c r="J189" s="168">
        <v>0</v>
      </c>
      <c r="K189" s="168">
        <v>0</v>
      </c>
      <c r="L189" s="168">
        <v>0</v>
      </c>
      <c r="M189" s="168">
        <v>0</v>
      </c>
      <c r="N189" s="168">
        <v>0</v>
      </c>
      <c r="O189" s="168">
        <v>0</v>
      </c>
      <c r="P189" s="168">
        <v>0</v>
      </c>
      <c r="Q189" s="168">
        <v>0</v>
      </c>
      <c r="R189" s="168">
        <v>0</v>
      </c>
      <c r="S189" s="168">
        <v>0</v>
      </c>
      <c r="T189" s="168">
        <v>0</v>
      </c>
      <c r="U189" s="168">
        <v>0</v>
      </c>
      <c r="V189" s="168">
        <v>0</v>
      </c>
    </row>
    <row r="190" spans="1:22" x14ac:dyDescent="0.2">
      <c r="A190" s="166" t="s">
        <v>294</v>
      </c>
      <c r="B190" s="166" t="s">
        <v>682</v>
      </c>
      <c r="D190" s="168">
        <v>1</v>
      </c>
      <c r="E190" s="168">
        <v>0.34480141670171333</v>
      </c>
      <c r="F190" s="168">
        <v>2.355167865019735E-2</v>
      </c>
      <c r="G190" s="168">
        <v>7.8945975877775645E-2</v>
      </c>
      <c r="H190" s="168">
        <v>2.8689252496373213E-3</v>
      </c>
      <c r="I190" s="168">
        <v>3.3391844868366796E-4</v>
      </c>
      <c r="J190" s="168">
        <v>7.0930823745750715E-2</v>
      </c>
      <c r="K190" s="168">
        <v>1.3385803274109218E-2</v>
      </c>
      <c r="L190" s="168">
        <v>6.3727392972203678E-3</v>
      </c>
      <c r="M190" s="168">
        <v>2.994172401984119E-4</v>
      </c>
      <c r="N190" s="168">
        <v>2.7517764516938152E-3</v>
      </c>
      <c r="O190" s="168">
        <v>5.1444519006005759E-2</v>
      </c>
      <c r="P190" s="168">
        <v>0.31632383078344256</v>
      </c>
      <c r="Q190" s="168">
        <v>5.8888016066247648E-2</v>
      </c>
      <c r="R190" s="168">
        <v>1.9525909020867906E-2</v>
      </c>
      <c r="S190" s="168">
        <v>3.2903724876935523E-4</v>
      </c>
      <c r="T190" s="168">
        <v>3.5322137561754111E-4</v>
      </c>
      <c r="U190" s="168">
        <v>7.3852554703551969E-3</v>
      </c>
      <c r="V190" s="168">
        <v>1.5077360917141963E-3</v>
      </c>
    </row>
    <row r="191" spans="1:22" x14ac:dyDescent="0.2">
      <c r="A191" s="166" t="s">
        <v>294</v>
      </c>
      <c r="B191" s="166" t="s">
        <v>681</v>
      </c>
      <c r="D191" s="168">
        <v>0</v>
      </c>
      <c r="E191" s="168">
        <v>0</v>
      </c>
      <c r="F191" s="168">
        <v>0</v>
      </c>
      <c r="G191" s="168">
        <v>0</v>
      </c>
      <c r="H191" s="168">
        <v>0</v>
      </c>
      <c r="I191" s="168">
        <v>0</v>
      </c>
      <c r="J191" s="168">
        <v>0</v>
      </c>
      <c r="K191" s="168">
        <v>0</v>
      </c>
      <c r="L191" s="168">
        <v>0</v>
      </c>
      <c r="M191" s="168">
        <v>0</v>
      </c>
      <c r="N191" s="168">
        <v>0</v>
      </c>
      <c r="O191" s="168">
        <v>0</v>
      </c>
      <c r="P191" s="168">
        <v>0</v>
      </c>
      <c r="Q191" s="168">
        <v>0</v>
      </c>
      <c r="R191" s="168">
        <v>0</v>
      </c>
      <c r="S191" s="168">
        <v>0</v>
      </c>
      <c r="T191" s="168">
        <v>0</v>
      </c>
      <c r="U191" s="168">
        <v>0</v>
      </c>
      <c r="V191" s="168">
        <v>0</v>
      </c>
    </row>
    <row r="192" spans="1:22" x14ac:dyDescent="0.2">
      <c r="A192" s="166" t="s">
        <v>294</v>
      </c>
      <c r="B192" s="166" t="s">
        <v>679</v>
      </c>
      <c r="D192" s="168">
        <v>1</v>
      </c>
      <c r="E192" s="168">
        <v>0.34480141670171333</v>
      </c>
      <c r="F192" s="168">
        <v>2.355167865019735E-2</v>
      </c>
      <c r="G192" s="168">
        <v>7.8945975877775645E-2</v>
      </c>
      <c r="H192" s="168">
        <v>2.8689252496373213E-3</v>
      </c>
      <c r="I192" s="168">
        <v>3.3391844868366796E-4</v>
      </c>
      <c r="J192" s="168">
        <v>7.0930823745750715E-2</v>
      </c>
      <c r="K192" s="168">
        <v>1.3385803274109218E-2</v>
      </c>
      <c r="L192" s="168">
        <v>6.3727392972203678E-3</v>
      </c>
      <c r="M192" s="168">
        <v>2.994172401984119E-4</v>
      </c>
      <c r="N192" s="168">
        <v>2.7517764516938152E-3</v>
      </c>
      <c r="O192" s="168">
        <v>5.1444519006005759E-2</v>
      </c>
      <c r="P192" s="168">
        <v>0.31632383078344256</v>
      </c>
      <c r="Q192" s="168">
        <v>5.8888016066247648E-2</v>
      </c>
      <c r="R192" s="168">
        <v>1.9525909020867906E-2</v>
      </c>
      <c r="S192" s="168">
        <v>3.2903724876935523E-4</v>
      </c>
      <c r="T192" s="168">
        <v>3.5322137561754111E-4</v>
      </c>
      <c r="U192" s="168">
        <v>7.3852554703551969E-3</v>
      </c>
      <c r="V192" s="168">
        <v>1.5077360917141963E-3</v>
      </c>
    </row>
    <row r="193" spans="1:22" x14ac:dyDescent="0.2">
      <c r="A193" s="192"/>
      <c r="B193" s="192"/>
      <c r="C193" s="176"/>
      <c r="D193" s="197"/>
    </row>
    <row r="194" spans="1:22" ht="12.75" x14ac:dyDescent="0.2">
      <c r="A194" s="170" t="s">
        <v>775</v>
      </c>
      <c r="C194" s="199" t="s">
        <v>774</v>
      </c>
      <c r="D194" s="200">
        <v>9956443</v>
      </c>
      <c r="E194" s="200">
        <v>9956443</v>
      </c>
      <c r="F194" s="200">
        <v>0</v>
      </c>
      <c r="G194" s="200">
        <v>0</v>
      </c>
      <c r="H194" s="200">
        <v>0</v>
      </c>
      <c r="I194" s="200">
        <v>0</v>
      </c>
      <c r="J194" s="200">
        <v>0</v>
      </c>
      <c r="K194" s="200">
        <v>0</v>
      </c>
      <c r="L194" s="200">
        <v>0</v>
      </c>
      <c r="M194" s="200">
        <v>0</v>
      </c>
      <c r="N194" s="200">
        <v>0</v>
      </c>
      <c r="O194" s="200">
        <v>0</v>
      </c>
      <c r="P194" s="200">
        <v>0</v>
      </c>
      <c r="Q194" s="200">
        <v>0</v>
      </c>
      <c r="R194" s="200">
        <v>0</v>
      </c>
      <c r="S194" s="200">
        <v>0</v>
      </c>
      <c r="T194" s="200">
        <v>0</v>
      </c>
      <c r="U194" s="200">
        <v>0</v>
      </c>
      <c r="V194" s="200">
        <v>0</v>
      </c>
    </row>
    <row r="195" spans="1:22" ht="12.75" x14ac:dyDescent="0.2">
      <c r="A195" s="169" t="s">
        <v>773</v>
      </c>
      <c r="B195" s="166" t="s">
        <v>687</v>
      </c>
      <c r="C195" s="199" t="s">
        <v>772</v>
      </c>
      <c r="D195" s="168">
        <v>0</v>
      </c>
      <c r="E195" s="168">
        <v>0</v>
      </c>
      <c r="F195" s="168">
        <v>0</v>
      </c>
      <c r="G195" s="168">
        <v>0</v>
      </c>
      <c r="H195" s="168">
        <v>0</v>
      </c>
      <c r="I195" s="168">
        <v>0</v>
      </c>
      <c r="J195" s="168">
        <v>0</v>
      </c>
      <c r="K195" s="168">
        <v>0</v>
      </c>
      <c r="L195" s="168">
        <v>0</v>
      </c>
      <c r="M195" s="168">
        <v>0</v>
      </c>
      <c r="N195" s="168">
        <v>0</v>
      </c>
      <c r="O195" s="168">
        <v>0</v>
      </c>
      <c r="P195" s="168">
        <v>0</v>
      </c>
      <c r="Q195" s="168">
        <v>0</v>
      </c>
      <c r="R195" s="168">
        <v>0</v>
      </c>
      <c r="S195" s="168">
        <v>0</v>
      </c>
      <c r="T195" s="168">
        <v>0</v>
      </c>
      <c r="U195" s="168">
        <v>0</v>
      </c>
      <c r="V195" s="168">
        <v>0</v>
      </c>
    </row>
    <row r="196" spans="1:22" ht="12.75" x14ac:dyDescent="0.2">
      <c r="A196" s="166" t="s">
        <v>773</v>
      </c>
      <c r="B196" s="166" t="s">
        <v>686</v>
      </c>
      <c r="C196" s="199" t="s">
        <v>605</v>
      </c>
      <c r="D196" s="168">
        <v>0</v>
      </c>
      <c r="E196" s="168">
        <v>0</v>
      </c>
      <c r="F196" s="168">
        <v>0</v>
      </c>
      <c r="G196" s="168">
        <v>0</v>
      </c>
      <c r="H196" s="168">
        <v>0</v>
      </c>
      <c r="I196" s="168">
        <v>0</v>
      </c>
      <c r="J196" s="168">
        <v>0</v>
      </c>
      <c r="K196" s="168">
        <v>0</v>
      </c>
      <c r="L196" s="168">
        <v>0</v>
      </c>
      <c r="M196" s="168">
        <v>0</v>
      </c>
      <c r="N196" s="168">
        <v>0</v>
      </c>
      <c r="O196" s="168">
        <v>0</v>
      </c>
      <c r="P196" s="168">
        <v>0</v>
      </c>
      <c r="Q196" s="168">
        <v>0</v>
      </c>
      <c r="R196" s="168">
        <v>0</v>
      </c>
      <c r="S196" s="168">
        <v>0</v>
      </c>
      <c r="T196" s="168">
        <v>0</v>
      </c>
      <c r="U196" s="168">
        <v>0</v>
      </c>
      <c r="V196" s="168">
        <v>0</v>
      </c>
    </row>
    <row r="197" spans="1:22" x14ac:dyDescent="0.2">
      <c r="A197" s="166" t="s">
        <v>773</v>
      </c>
      <c r="B197" s="166" t="s">
        <v>685</v>
      </c>
      <c r="D197" s="168">
        <v>0</v>
      </c>
      <c r="E197" s="168">
        <v>0</v>
      </c>
      <c r="F197" s="168">
        <v>0</v>
      </c>
      <c r="G197" s="168">
        <v>0</v>
      </c>
      <c r="H197" s="168">
        <v>0</v>
      </c>
      <c r="I197" s="168">
        <v>0</v>
      </c>
      <c r="J197" s="168">
        <v>0</v>
      </c>
      <c r="K197" s="168">
        <v>0</v>
      </c>
      <c r="L197" s="168">
        <v>0</v>
      </c>
      <c r="M197" s="168">
        <v>0</v>
      </c>
      <c r="N197" s="168">
        <v>0</v>
      </c>
      <c r="O197" s="168">
        <v>0</v>
      </c>
      <c r="P197" s="168">
        <v>0</v>
      </c>
      <c r="Q197" s="168">
        <v>0</v>
      </c>
      <c r="R197" s="168">
        <v>0</v>
      </c>
      <c r="S197" s="168">
        <v>0</v>
      </c>
      <c r="T197" s="168">
        <v>0</v>
      </c>
      <c r="U197" s="168">
        <v>0</v>
      </c>
      <c r="V197" s="168">
        <v>0</v>
      </c>
    </row>
    <row r="198" spans="1:22" x14ac:dyDescent="0.2">
      <c r="A198" s="166" t="s">
        <v>773</v>
      </c>
      <c r="B198" s="166" t="s">
        <v>684</v>
      </c>
      <c r="D198" s="168">
        <v>0</v>
      </c>
      <c r="E198" s="168">
        <v>0</v>
      </c>
      <c r="F198" s="168">
        <v>0</v>
      </c>
      <c r="G198" s="168">
        <v>0</v>
      </c>
      <c r="H198" s="168">
        <v>0</v>
      </c>
      <c r="I198" s="168">
        <v>0</v>
      </c>
      <c r="J198" s="168">
        <v>0</v>
      </c>
      <c r="K198" s="168">
        <v>0</v>
      </c>
      <c r="L198" s="168">
        <v>0</v>
      </c>
      <c r="M198" s="168">
        <v>0</v>
      </c>
      <c r="N198" s="168">
        <v>0</v>
      </c>
      <c r="O198" s="168">
        <v>0</v>
      </c>
      <c r="P198" s="168">
        <v>0</v>
      </c>
      <c r="Q198" s="168">
        <v>0</v>
      </c>
      <c r="R198" s="168">
        <v>0</v>
      </c>
      <c r="S198" s="168">
        <v>0</v>
      </c>
      <c r="T198" s="168">
        <v>0</v>
      </c>
      <c r="U198" s="168">
        <v>0</v>
      </c>
      <c r="V198" s="168">
        <v>0</v>
      </c>
    </row>
    <row r="199" spans="1:22" x14ac:dyDescent="0.2">
      <c r="A199" s="166" t="s">
        <v>773</v>
      </c>
      <c r="B199" s="166" t="s">
        <v>683</v>
      </c>
      <c r="D199" s="168">
        <v>0</v>
      </c>
      <c r="E199" s="168">
        <v>0</v>
      </c>
      <c r="F199" s="168">
        <v>0</v>
      </c>
      <c r="G199" s="168">
        <v>0</v>
      </c>
      <c r="H199" s="168">
        <v>0</v>
      </c>
      <c r="I199" s="168">
        <v>0</v>
      </c>
      <c r="J199" s="168">
        <v>0</v>
      </c>
      <c r="K199" s="168">
        <v>0</v>
      </c>
      <c r="L199" s="168">
        <v>0</v>
      </c>
      <c r="M199" s="168">
        <v>0</v>
      </c>
      <c r="N199" s="168">
        <v>0</v>
      </c>
      <c r="O199" s="168">
        <v>0</v>
      </c>
      <c r="P199" s="168">
        <v>0</v>
      </c>
      <c r="Q199" s="168">
        <v>0</v>
      </c>
      <c r="R199" s="168">
        <v>0</v>
      </c>
      <c r="S199" s="168">
        <v>0</v>
      </c>
      <c r="T199" s="168">
        <v>0</v>
      </c>
      <c r="U199" s="168">
        <v>0</v>
      </c>
      <c r="V199" s="168">
        <v>0</v>
      </c>
    </row>
    <row r="200" spans="1:22" x14ac:dyDescent="0.2">
      <c r="A200" s="166" t="s">
        <v>773</v>
      </c>
      <c r="B200" s="166" t="s">
        <v>682</v>
      </c>
      <c r="D200" s="168">
        <v>1</v>
      </c>
      <c r="E200" s="168">
        <v>1</v>
      </c>
      <c r="F200" s="168">
        <v>0</v>
      </c>
      <c r="G200" s="168">
        <v>0</v>
      </c>
      <c r="H200" s="168">
        <v>0</v>
      </c>
      <c r="I200" s="168">
        <v>0</v>
      </c>
      <c r="J200" s="168">
        <v>0</v>
      </c>
      <c r="K200" s="168">
        <v>0</v>
      </c>
      <c r="L200" s="168">
        <v>0</v>
      </c>
      <c r="M200" s="168">
        <v>0</v>
      </c>
      <c r="N200" s="168">
        <v>0</v>
      </c>
      <c r="O200" s="168">
        <v>0</v>
      </c>
      <c r="P200" s="168">
        <v>0</v>
      </c>
      <c r="Q200" s="168">
        <v>0</v>
      </c>
      <c r="R200" s="168">
        <v>0</v>
      </c>
      <c r="S200" s="168">
        <v>0</v>
      </c>
      <c r="T200" s="168">
        <v>0</v>
      </c>
      <c r="U200" s="168">
        <v>0</v>
      </c>
      <c r="V200" s="168">
        <v>0</v>
      </c>
    </row>
    <row r="201" spans="1:22" x14ac:dyDescent="0.2">
      <c r="A201" s="166" t="s">
        <v>773</v>
      </c>
      <c r="B201" s="166" t="s">
        <v>681</v>
      </c>
      <c r="D201" s="168">
        <v>0</v>
      </c>
      <c r="E201" s="168">
        <v>0</v>
      </c>
      <c r="F201" s="168">
        <v>0</v>
      </c>
      <c r="G201" s="168">
        <v>0</v>
      </c>
      <c r="H201" s="168">
        <v>0</v>
      </c>
      <c r="I201" s="168">
        <v>0</v>
      </c>
      <c r="J201" s="168">
        <v>0</v>
      </c>
      <c r="K201" s="168">
        <v>0</v>
      </c>
      <c r="L201" s="168">
        <v>0</v>
      </c>
      <c r="M201" s="168">
        <v>0</v>
      </c>
      <c r="N201" s="168">
        <v>0</v>
      </c>
      <c r="O201" s="168">
        <v>0</v>
      </c>
      <c r="P201" s="168">
        <v>0</v>
      </c>
      <c r="Q201" s="168">
        <v>0</v>
      </c>
      <c r="R201" s="168">
        <v>0</v>
      </c>
      <c r="S201" s="168">
        <v>0</v>
      </c>
      <c r="T201" s="168">
        <v>0</v>
      </c>
      <c r="U201" s="168">
        <v>0</v>
      </c>
      <c r="V201" s="168">
        <v>0</v>
      </c>
    </row>
    <row r="202" spans="1:22" x14ac:dyDescent="0.2">
      <c r="A202" s="166" t="s">
        <v>773</v>
      </c>
      <c r="B202" s="166" t="s">
        <v>679</v>
      </c>
      <c r="D202" s="168">
        <v>1</v>
      </c>
      <c r="E202" s="168">
        <v>1</v>
      </c>
      <c r="F202" s="168">
        <v>0</v>
      </c>
      <c r="G202" s="168">
        <v>0</v>
      </c>
      <c r="H202" s="168">
        <v>0</v>
      </c>
      <c r="I202" s="168">
        <v>0</v>
      </c>
      <c r="J202" s="168">
        <v>0</v>
      </c>
      <c r="K202" s="168">
        <v>0</v>
      </c>
      <c r="L202" s="168">
        <v>0</v>
      </c>
      <c r="M202" s="168">
        <v>0</v>
      </c>
      <c r="N202" s="168">
        <v>0</v>
      </c>
      <c r="O202" s="168">
        <v>0</v>
      </c>
      <c r="P202" s="168">
        <v>0</v>
      </c>
      <c r="Q202" s="168">
        <v>0</v>
      </c>
      <c r="R202" s="168">
        <v>0</v>
      </c>
      <c r="S202" s="168">
        <v>0</v>
      </c>
      <c r="T202" s="168">
        <v>0</v>
      </c>
      <c r="U202" s="168">
        <v>0</v>
      </c>
      <c r="V202" s="168">
        <v>0</v>
      </c>
    </row>
    <row r="203" spans="1:22" x14ac:dyDescent="0.2">
      <c r="A203" s="192"/>
      <c r="B203" s="192"/>
      <c r="C203" s="176"/>
      <c r="D203" s="197"/>
    </row>
    <row r="204" spans="1:22" x14ac:dyDescent="0.2">
      <c r="A204" s="192"/>
      <c r="B204" s="192"/>
      <c r="C204" s="176"/>
      <c r="D204" s="197"/>
    </row>
    <row r="205" spans="1:22" ht="30" customHeight="1" x14ac:dyDescent="0.2">
      <c r="A205" s="198" t="s">
        <v>771</v>
      </c>
      <c r="B205" s="192"/>
      <c r="C205" s="176"/>
      <c r="D205" s="197"/>
    </row>
    <row r="206" spans="1:22" x14ac:dyDescent="0.2">
      <c r="C206" s="166"/>
    </row>
    <row r="207" spans="1:22" x14ac:dyDescent="0.2">
      <c r="A207" s="170" t="s">
        <v>770</v>
      </c>
      <c r="C207" s="196">
        <v>456191058.58999997</v>
      </c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</row>
    <row r="208" spans="1:22" x14ac:dyDescent="0.2">
      <c r="A208" s="170" t="s">
        <v>769</v>
      </c>
      <c r="C208" s="195">
        <v>100333074.41000003</v>
      </c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</row>
    <row r="209" spans="1:22" x14ac:dyDescent="0.2">
      <c r="A209" s="170" t="s">
        <v>768</v>
      </c>
      <c r="C209" s="194">
        <v>556524133</v>
      </c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</row>
    <row r="210" spans="1:22" x14ac:dyDescent="0.2"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</row>
    <row r="211" spans="1:22" x14ac:dyDescent="0.2">
      <c r="A211" s="192" t="s">
        <v>368</v>
      </c>
      <c r="B211" s="192" t="s">
        <v>686</v>
      </c>
      <c r="C211" s="167">
        <v>0.81969999999999998</v>
      </c>
      <c r="D211" s="168">
        <v>0.99999999999999978</v>
      </c>
      <c r="E211" s="168">
        <v>0.49258299045690018</v>
      </c>
      <c r="F211" s="168">
        <v>2.435013732763805E-2</v>
      </c>
      <c r="G211" s="168">
        <v>8.9193157505646409E-2</v>
      </c>
      <c r="H211" s="168">
        <v>2.8074839270930295E-3</v>
      </c>
      <c r="I211" s="168">
        <v>2.6327685920476382E-4</v>
      </c>
      <c r="J211" s="168">
        <v>6.7800674659926619E-2</v>
      </c>
      <c r="K211" s="168">
        <v>1.2633240990485033E-2</v>
      </c>
      <c r="L211" s="168">
        <v>5.7087263726468785E-3</v>
      </c>
      <c r="M211" s="168">
        <v>2.5671504371235472E-4</v>
      </c>
      <c r="N211" s="168">
        <v>2.3684512263677736E-3</v>
      </c>
      <c r="O211" s="168">
        <v>3.8759300778423753E-2</v>
      </c>
      <c r="P211" s="168">
        <v>0.20484399369001716</v>
      </c>
      <c r="Q211" s="168">
        <v>3.6991430122001623E-2</v>
      </c>
      <c r="R211" s="168">
        <v>2.0821479601917676E-2</v>
      </c>
      <c r="S211" s="168">
        <v>3.4875182441241053E-4</v>
      </c>
      <c r="T211" s="168">
        <v>2.7018961360604304E-4</v>
      </c>
      <c r="U211" s="168">
        <v>0</v>
      </c>
      <c r="V211" s="168">
        <v>0</v>
      </c>
    </row>
    <row r="212" spans="1:22" x14ac:dyDescent="0.2">
      <c r="A212" s="192" t="s">
        <v>767</v>
      </c>
      <c r="B212" s="166" t="s">
        <v>685</v>
      </c>
      <c r="C212" s="167">
        <v>0.18030000000000002</v>
      </c>
      <c r="D212" s="168">
        <v>1.0000000000000002</v>
      </c>
      <c r="E212" s="168">
        <v>0.48686743232032376</v>
      </c>
      <c r="F212" s="168">
        <v>2.3496859181995747E-2</v>
      </c>
      <c r="G212" s="168">
        <v>8.5480424816166592E-2</v>
      </c>
      <c r="H212" s="168">
        <v>2.6404098959193815E-3</v>
      </c>
      <c r="I212" s="168">
        <v>3.288490882793235E-4</v>
      </c>
      <c r="J212" s="168">
        <v>6.458179699184477E-2</v>
      </c>
      <c r="K212" s="168">
        <v>1.2005680735424254E-2</v>
      </c>
      <c r="L212" s="168">
        <v>7.143523089894529E-3</v>
      </c>
      <c r="M212" s="168">
        <v>0</v>
      </c>
      <c r="N212" s="168">
        <v>2.2550854605850666E-3</v>
      </c>
      <c r="O212" s="168">
        <v>3.6917036518780491E-2</v>
      </c>
      <c r="P212" s="168">
        <v>0.25718929466270446</v>
      </c>
      <c r="Q212" s="168">
        <v>0</v>
      </c>
      <c r="R212" s="168">
        <v>1.9437228805972179E-2</v>
      </c>
      <c r="S212" s="168">
        <v>3.2401913226704914E-4</v>
      </c>
      <c r="T212" s="168">
        <v>2.5955771720950077E-4</v>
      </c>
      <c r="U212" s="168">
        <v>8.8255172641578178E-4</v>
      </c>
      <c r="V212" s="168">
        <v>1.9024985621711088E-4</v>
      </c>
    </row>
    <row r="213" spans="1:22" x14ac:dyDescent="0.2">
      <c r="A213" s="192"/>
      <c r="B213" s="192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</row>
    <row r="214" spans="1:22" x14ac:dyDescent="0.2">
      <c r="A214" s="193" t="s">
        <v>280</v>
      </c>
      <c r="B214" s="166" t="s">
        <v>687</v>
      </c>
      <c r="C214" s="176"/>
      <c r="D214" s="168">
        <v>0</v>
      </c>
      <c r="E214" s="168">
        <v>0</v>
      </c>
      <c r="F214" s="168">
        <v>0</v>
      </c>
      <c r="G214" s="168">
        <v>0</v>
      </c>
      <c r="H214" s="168">
        <v>0</v>
      </c>
      <c r="I214" s="168">
        <v>0</v>
      </c>
      <c r="J214" s="168">
        <v>0</v>
      </c>
      <c r="K214" s="168">
        <v>0</v>
      </c>
      <c r="L214" s="168">
        <v>0</v>
      </c>
      <c r="M214" s="168">
        <v>0</v>
      </c>
      <c r="N214" s="168">
        <v>0</v>
      </c>
      <c r="O214" s="168">
        <v>0</v>
      </c>
      <c r="P214" s="168">
        <v>0</v>
      </c>
      <c r="Q214" s="168">
        <v>0</v>
      </c>
      <c r="R214" s="168">
        <v>0</v>
      </c>
      <c r="S214" s="168">
        <v>0</v>
      </c>
      <c r="T214" s="168">
        <v>0</v>
      </c>
      <c r="U214" s="168">
        <v>0</v>
      </c>
      <c r="V214" s="168">
        <v>0</v>
      </c>
    </row>
    <row r="215" spans="1:22" x14ac:dyDescent="0.2">
      <c r="A215" s="166" t="s">
        <v>280</v>
      </c>
      <c r="B215" s="166" t="s">
        <v>686</v>
      </c>
      <c r="C215" s="176"/>
      <c r="D215" s="168">
        <v>0.81969999999999965</v>
      </c>
      <c r="E215" s="191">
        <v>0.40377027727752107</v>
      </c>
      <c r="F215" s="168">
        <v>1.9959807567464908E-2</v>
      </c>
      <c r="G215" s="168">
        <v>7.3111631207378361E-2</v>
      </c>
      <c r="H215" s="168">
        <v>2.3012945750381562E-3</v>
      </c>
      <c r="I215" s="168">
        <v>2.158080414901449E-4</v>
      </c>
      <c r="J215" s="168">
        <v>5.5576213018741848E-2</v>
      </c>
      <c r="K215" s="168">
        <v>1.0355467639900581E-2</v>
      </c>
      <c r="L215" s="168">
        <v>4.6794430076586464E-3</v>
      </c>
      <c r="M215" s="168">
        <v>2.1042932133101717E-4</v>
      </c>
      <c r="N215" s="168">
        <v>1.9414194702536639E-3</v>
      </c>
      <c r="O215" s="168">
        <v>3.1770998848073946E-2</v>
      </c>
      <c r="P215" s="168">
        <v>0.16791062162770706</v>
      </c>
      <c r="Q215" s="168">
        <v>3.0321875271004731E-2</v>
      </c>
      <c r="R215" s="168">
        <v>1.706736682969192E-2</v>
      </c>
      <c r="S215" s="168">
        <v>2.8587187047085288E-4</v>
      </c>
      <c r="T215" s="168">
        <v>2.2147442627287346E-4</v>
      </c>
      <c r="U215" s="168">
        <v>0</v>
      </c>
      <c r="V215" s="168">
        <v>0</v>
      </c>
    </row>
    <row r="216" spans="1:22" x14ac:dyDescent="0.2">
      <c r="A216" s="166" t="s">
        <v>280</v>
      </c>
      <c r="B216" s="166" t="s">
        <v>685</v>
      </c>
      <c r="C216" s="176"/>
      <c r="D216" s="168">
        <v>0.18030000000000004</v>
      </c>
      <c r="E216" s="191">
        <v>8.7782198047354376E-2</v>
      </c>
      <c r="F216" s="168">
        <v>4.2364837105138336E-3</v>
      </c>
      <c r="G216" s="168">
        <v>1.5412120594354838E-2</v>
      </c>
      <c r="H216" s="168">
        <v>4.7606590423426452E-4</v>
      </c>
      <c r="I216" s="168">
        <v>5.9291490616762032E-5</v>
      </c>
      <c r="J216" s="168">
        <v>1.1644097997629613E-2</v>
      </c>
      <c r="K216" s="168">
        <v>2.1646242365969933E-3</v>
      </c>
      <c r="L216" s="168">
        <v>1.2879772131079838E-3</v>
      </c>
      <c r="M216" s="168">
        <v>0</v>
      </c>
      <c r="N216" s="168">
        <v>4.0659190854348755E-4</v>
      </c>
      <c r="O216" s="168">
        <v>6.6561416843361233E-3</v>
      </c>
      <c r="P216" s="168">
        <v>4.6371229827685621E-2</v>
      </c>
      <c r="Q216" s="168">
        <v>0</v>
      </c>
      <c r="R216" s="168">
        <v>3.504532353716784E-3</v>
      </c>
      <c r="S216" s="168">
        <v>5.8420649547748961E-5</v>
      </c>
      <c r="T216" s="168">
        <v>4.6798256412872991E-5</v>
      </c>
      <c r="U216" s="168">
        <v>1.5912407627276546E-4</v>
      </c>
      <c r="V216" s="168">
        <v>3.4302049075945095E-5</v>
      </c>
    </row>
    <row r="217" spans="1:22" x14ac:dyDescent="0.2">
      <c r="A217" s="166" t="s">
        <v>280</v>
      </c>
      <c r="B217" s="166" t="s">
        <v>684</v>
      </c>
      <c r="C217" s="176"/>
      <c r="D217" s="168">
        <v>0</v>
      </c>
      <c r="E217" s="168">
        <v>0</v>
      </c>
      <c r="F217" s="168">
        <v>0</v>
      </c>
      <c r="G217" s="168">
        <v>0</v>
      </c>
      <c r="H217" s="168">
        <v>0</v>
      </c>
      <c r="I217" s="168">
        <v>0</v>
      </c>
      <c r="J217" s="168">
        <v>0</v>
      </c>
      <c r="K217" s="168">
        <v>0</v>
      </c>
      <c r="L217" s="168">
        <v>0</v>
      </c>
      <c r="M217" s="168">
        <v>0</v>
      </c>
      <c r="N217" s="168">
        <v>0</v>
      </c>
      <c r="O217" s="168">
        <v>0</v>
      </c>
      <c r="P217" s="168">
        <v>0</v>
      </c>
      <c r="Q217" s="168">
        <v>0</v>
      </c>
      <c r="R217" s="168">
        <v>0</v>
      </c>
      <c r="S217" s="168">
        <v>0</v>
      </c>
      <c r="T217" s="168">
        <v>0</v>
      </c>
      <c r="U217" s="168">
        <v>0</v>
      </c>
      <c r="V217" s="168">
        <v>0</v>
      </c>
    </row>
    <row r="218" spans="1:22" x14ac:dyDescent="0.2">
      <c r="A218" s="166" t="s">
        <v>280</v>
      </c>
      <c r="B218" s="166" t="s">
        <v>683</v>
      </c>
      <c r="C218" s="176"/>
      <c r="D218" s="168">
        <v>0</v>
      </c>
      <c r="E218" s="168">
        <v>0</v>
      </c>
      <c r="F218" s="168">
        <v>0</v>
      </c>
      <c r="G218" s="168">
        <v>0</v>
      </c>
      <c r="H218" s="168">
        <v>0</v>
      </c>
      <c r="I218" s="168">
        <v>0</v>
      </c>
      <c r="J218" s="168">
        <v>0</v>
      </c>
      <c r="K218" s="168">
        <v>0</v>
      </c>
      <c r="L218" s="168">
        <v>0</v>
      </c>
      <c r="M218" s="168">
        <v>0</v>
      </c>
      <c r="N218" s="168">
        <v>0</v>
      </c>
      <c r="O218" s="168">
        <v>0</v>
      </c>
      <c r="P218" s="168">
        <v>0</v>
      </c>
      <c r="Q218" s="168">
        <v>0</v>
      </c>
      <c r="R218" s="168">
        <v>0</v>
      </c>
      <c r="S218" s="168">
        <v>0</v>
      </c>
      <c r="T218" s="168">
        <v>0</v>
      </c>
      <c r="U218" s="168">
        <v>0</v>
      </c>
      <c r="V218" s="168">
        <v>0</v>
      </c>
    </row>
    <row r="219" spans="1:22" x14ac:dyDescent="0.2">
      <c r="A219" s="166" t="s">
        <v>280</v>
      </c>
      <c r="B219" s="166" t="s">
        <v>682</v>
      </c>
      <c r="C219" s="176"/>
      <c r="D219" s="168">
        <v>0</v>
      </c>
      <c r="E219" s="168">
        <v>0</v>
      </c>
      <c r="F219" s="168">
        <v>0</v>
      </c>
      <c r="G219" s="168">
        <v>0</v>
      </c>
      <c r="H219" s="168">
        <v>0</v>
      </c>
      <c r="I219" s="168">
        <v>0</v>
      </c>
      <c r="J219" s="168">
        <v>0</v>
      </c>
      <c r="K219" s="168">
        <v>0</v>
      </c>
      <c r="L219" s="168">
        <v>0</v>
      </c>
      <c r="M219" s="168">
        <v>0</v>
      </c>
      <c r="N219" s="168">
        <v>0</v>
      </c>
      <c r="O219" s="168">
        <v>0</v>
      </c>
      <c r="P219" s="168">
        <v>0</v>
      </c>
      <c r="Q219" s="168">
        <v>0</v>
      </c>
      <c r="R219" s="168">
        <v>0</v>
      </c>
      <c r="S219" s="168">
        <v>0</v>
      </c>
      <c r="T219" s="168">
        <v>0</v>
      </c>
      <c r="U219" s="168">
        <v>0</v>
      </c>
      <c r="V219" s="168">
        <v>0</v>
      </c>
    </row>
    <row r="220" spans="1:22" x14ac:dyDescent="0.2">
      <c r="A220" s="166" t="s">
        <v>280</v>
      </c>
      <c r="B220" s="166" t="s">
        <v>681</v>
      </c>
      <c r="C220" s="176"/>
      <c r="D220" s="168">
        <v>0</v>
      </c>
      <c r="E220" s="168">
        <v>0</v>
      </c>
      <c r="F220" s="168">
        <v>0</v>
      </c>
      <c r="G220" s="168">
        <v>0</v>
      </c>
      <c r="H220" s="168">
        <v>0</v>
      </c>
      <c r="I220" s="168">
        <v>0</v>
      </c>
      <c r="J220" s="168">
        <v>0</v>
      </c>
      <c r="K220" s="168">
        <v>0</v>
      </c>
      <c r="L220" s="168">
        <v>0</v>
      </c>
      <c r="M220" s="168">
        <v>0</v>
      </c>
      <c r="N220" s="168">
        <v>0</v>
      </c>
      <c r="O220" s="168">
        <v>0</v>
      </c>
      <c r="P220" s="168">
        <v>0</v>
      </c>
      <c r="Q220" s="168">
        <v>0</v>
      </c>
      <c r="R220" s="168">
        <v>0</v>
      </c>
      <c r="S220" s="168">
        <v>0</v>
      </c>
      <c r="T220" s="168">
        <v>0</v>
      </c>
      <c r="U220" s="168">
        <v>0</v>
      </c>
      <c r="V220" s="168">
        <v>0</v>
      </c>
    </row>
    <row r="221" spans="1:22" x14ac:dyDescent="0.2">
      <c r="A221" s="166" t="s">
        <v>280</v>
      </c>
      <c r="B221" s="166" t="s">
        <v>679</v>
      </c>
      <c r="C221" s="176"/>
      <c r="D221" s="168">
        <v>0.99999999999999978</v>
      </c>
      <c r="E221" s="168">
        <v>0.49155247532487545</v>
      </c>
      <c r="F221" s="168">
        <v>2.4196291277978742E-2</v>
      </c>
      <c r="G221" s="168">
        <v>8.8523751801733191E-2</v>
      </c>
      <c r="H221" s="168">
        <v>2.7773604792724208E-3</v>
      </c>
      <c r="I221" s="168">
        <v>2.7509953210690693E-4</v>
      </c>
      <c r="J221" s="168">
        <v>6.7220311016371465E-2</v>
      </c>
      <c r="K221" s="168">
        <v>1.2520091876497573E-2</v>
      </c>
      <c r="L221" s="168">
        <v>5.96742022076663E-3</v>
      </c>
      <c r="M221" s="168">
        <v>2.1042932133101717E-4</v>
      </c>
      <c r="N221" s="168">
        <v>2.3480113787971513E-3</v>
      </c>
      <c r="O221" s="168">
        <v>3.8427140532410073E-2</v>
      </c>
      <c r="P221" s="168">
        <v>0.21428185145539269</v>
      </c>
      <c r="Q221" s="168">
        <v>3.0321875271004731E-2</v>
      </c>
      <c r="R221" s="168">
        <v>2.0571899183408703E-2</v>
      </c>
      <c r="S221" s="168">
        <v>3.4429252001860186E-4</v>
      </c>
      <c r="T221" s="168">
        <v>2.6827268268574643E-4</v>
      </c>
      <c r="U221" s="168">
        <v>1.5912407627276546E-4</v>
      </c>
      <c r="V221" s="168">
        <v>3.4302049075945095E-5</v>
      </c>
    </row>
    <row r="222" spans="1:22" x14ac:dyDescent="0.2">
      <c r="A222" s="192"/>
      <c r="B222" s="192"/>
      <c r="C222" s="176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</row>
    <row r="223" spans="1:22" x14ac:dyDescent="0.2">
      <c r="A223" s="166" t="s">
        <v>517</v>
      </c>
      <c r="B223" s="166" t="s">
        <v>684</v>
      </c>
      <c r="C223" s="190">
        <v>0.56689999999999996</v>
      </c>
      <c r="D223" s="168">
        <v>1</v>
      </c>
      <c r="E223" s="168">
        <v>0.66834265052737163</v>
      </c>
      <c r="F223" s="168">
        <v>3.150392781268347E-2</v>
      </c>
      <c r="G223" s="168">
        <v>0.11439269538980049</v>
      </c>
      <c r="H223" s="168">
        <v>3.535329522333916E-3</v>
      </c>
      <c r="I223" s="168">
        <v>0</v>
      </c>
      <c r="J223" s="168">
        <v>8.5774527408787271E-2</v>
      </c>
      <c r="K223" s="168">
        <v>1.5975511501999162E-2</v>
      </c>
      <c r="L223" s="168">
        <v>0</v>
      </c>
      <c r="M223" s="168">
        <v>0</v>
      </c>
      <c r="N223" s="168">
        <v>3.0578090433001372E-3</v>
      </c>
      <c r="O223" s="168">
        <v>4.9315540517157357E-2</v>
      </c>
      <c r="P223" s="168">
        <v>0</v>
      </c>
      <c r="Q223" s="168">
        <v>0</v>
      </c>
      <c r="R223" s="168">
        <v>2.5864961834910626E-2</v>
      </c>
      <c r="S223" s="168">
        <v>4.3152881212817236E-4</v>
      </c>
      <c r="T223" s="168">
        <v>3.496106438469922E-4</v>
      </c>
      <c r="U223" s="168">
        <v>1.1977174945620977E-3</v>
      </c>
      <c r="V223" s="168">
        <v>2.5818949111862806E-4</v>
      </c>
    </row>
    <row r="224" spans="1:22" x14ac:dyDescent="0.2">
      <c r="A224" s="166" t="s">
        <v>683</v>
      </c>
      <c r="B224" s="166" t="s">
        <v>683</v>
      </c>
      <c r="C224" s="190">
        <v>0.43309999999999998</v>
      </c>
      <c r="D224" s="168">
        <v>1.0000000000000002</v>
      </c>
      <c r="E224" s="168">
        <v>0.74770145160379742</v>
      </c>
      <c r="F224" s="168">
        <v>3.6046925281277571E-2</v>
      </c>
      <c r="G224" s="168">
        <v>0.10876859567654559</v>
      </c>
      <c r="H224" s="168">
        <v>0</v>
      </c>
      <c r="I224" s="168">
        <v>0</v>
      </c>
      <c r="J224" s="168">
        <v>6.9307772518360164E-2</v>
      </c>
      <c r="K224" s="168">
        <v>0</v>
      </c>
      <c r="L224" s="168">
        <v>0</v>
      </c>
      <c r="M224" s="168">
        <v>0</v>
      </c>
      <c r="N224" s="168">
        <v>1.8739367704485273E-3</v>
      </c>
      <c r="O224" s="168">
        <v>0</v>
      </c>
      <c r="P224" s="168">
        <v>0</v>
      </c>
      <c r="Q224" s="168">
        <v>0</v>
      </c>
      <c r="R224" s="168">
        <v>2.5563762484125951E-2</v>
      </c>
      <c r="S224" s="168">
        <v>0</v>
      </c>
      <c r="T224" s="168">
        <v>2.6527598565333053E-4</v>
      </c>
      <c r="U224" s="168">
        <v>9.0071400051830851E-3</v>
      </c>
      <c r="V224" s="168">
        <v>1.4651396746083948E-3</v>
      </c>
    </row>
    <row r="225" spans="1:22" x14ac:dyDescent="0.2"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</row>
    <row r="226" spans="1:22" x14ac:dyDescent="0.2">
      <c r="A226" s="189" t="s">
        <v>584</v>
      </c>
      <c r="B226" s="166" t="s">
        <v>687</v>
      </c>
      <c r="C226" s="176"/>
      <c r="D226" s="168">
        <v>0</v>
      </c>
      <c r="E226" s="168">
        <v>0</v>
      </c>
      <c r="F226" s="168">
        <v>0</v>
      </c>
      <c r="G226" s="168">
        <v>0</v>
      </c>
      <c r="H226" s="168">
        <v>0</v>
      </c>
      <c r="I226" s="168">
        <v>0</v>
      </c>
      <c r="J226" s="168">
        <v>0</v>
      </c>
      <c r="K226" s="168">
        <v>0</v>
      </c>
      <c r="L226" s="168">
        <v>0</v>
      </c>
      <c r="M226" s="168">
        <v>0</v>
      </c>
      <c r="N226" s="168">
        <v>0</v>
      </c>
      <c r="O226" s="168">
        <v>0</v>
      </c>
      <c r="P226" s="168">
        <v>0</v>
      </c>
      <c r="Q226" s="168">
        <v>0</v>
      </c>
      <c r="R226" s="168">
        <v>0</v>
      </c>
      <c r="S226" s="168">
        <v>0</v>
      </c>
      <c r="T226" s="168">
        <v>0</v>
      </c>
      <c r="U226" s="168">
        <v>0</v>
      </c>
      <c r="V226" s="168">
        <v>0</v>
      </c>
    </row>
    <row r="227" spans="1:22" x14ac:dyDescent="0.2">
      <c r="A227" s="166" t="s">
        <v>584</v>
      </c>
      <c r="B227" s="166" t="s">
        <v>686</v>
      </c>
      <c r="C227" s="176"/>
      <c r="D227" s="168">
        <v>0</v>
      </c>
      <c r="E227" s="168">
        <v>0</v>
      </c>
      <c r="F227" s="168">
        <v>0</v>
      </c>
      <c r="G227" s="168">
        <v>0</v>
      </c>
      <c r="H227" s="168">
        <v>0</v>
      </c>
      <c r="I227" s="168">
        <v>0</v>
      </c>
      <c r="J227" s="168">
        <v>0</v>
      </c>
      <c r="K227" s="168">
        <v>0</v>
      </c>
      <c r="L227" s="168">
        <v>0</v>
      </c>
      <c r="M227" s="168">
        <v>0</v>
      </c>
      <c r="N227" s="168">
        <v>0</v>
      </c>
      <c r="O227" s="168">
        <v>0</v>
      </c>
      <c r="P227" s="168">
        <v>0</v>
      </c>
      <c r="Q227" s="168">
        <v>0</v>
      </c>
      <c r="R227" s="168">
        <v>0</v>
      </c>
      <c r="S227" s="168">
        <v>0</v>
      </c>
      <c r="T227" s="168">
        <v>0</v>
      </c>
      <c r="U227" s="168">
        <v>0</v>
      </c>
      <c r="V227" s="168">
        <v>0</v>
      </c>
    </row>
    <row r="228" spans="1:22" x14ac:dyDescent="0.2">
      <c r="A228" s="166" t="s">
        <v>584</v>
      </c>
      <c r="B228" s="166" t="s">
        <v>685</v>
      </c>
      <c r="C228" s="176"/>
      <c r="D228" s="168">
        <v>0</v>
      </c>
      <c r="E228" s="168">
        <v>0</v>
      </c>
      <c r="F228" s="168">
        <v>0</v>
      </c>
      <c r="G228" s="168">
        <v>0</v>
      </c>
      <c r="H228" s="168">
        <v>0</v>
      </c>
      <c r="I228" s="168">
        <v>0</v>
      </c>
      <c r="J228" s="168">
        <v>0</v>
      </c>
      <c r="K228" s="168">
        <v>0</v>
      </c>
      <c r="L228" s="168">
        <v>0</v>
      </c>
      <c r="M228" s="168">
        <v>0</v>
      </c>
      <c r="N228" s="168">
        <v>0</v>
      </c>
      <c r="O228" s="168">
        <v>0</v>
      </c>
      <c r="P228" s="168">
        <v>0</v>
      </c>
      <c r="Q228" s="168">
        <v>0</v>
      </c>
      <c r="R228" s="168">
        <v>0</v>
      </c>
      <c r="S228" s="168">
        <v>0</v>
      </c>
      <c r="T228" s="168">
        <v>0</v>
      </c>
      <c r="U228" s="168">
        <v>0</v>
      </c>
      <c r="V228" s="168">
        <v>0</v>
      </c>
    </row>
    <row r="229" spans="1:22" x14ac:dyDescent="0.2">
      <c r="A229" s="166" t="s">
        <v>584</v>
      </c>
      <c r="B229" s="166" t="s">
        <v>684</v>
      </c>
      <c r="C229" s="176"/>
      <c r="D229" s="168">
        <v>0.56689999999999985</v>
      </c>
      <c r="E229" s="191">
        <v>0.37888344858396694</v>
      </c>
      <c r="F229" s="168">
        <v>1.7859576677010259E-2</v>
      </c>
      <c r="G229" s="168">
        <v>6.4849219016477888E-2</v>
      </c>
      <c r="H229" s="168">
        <v>2.004178306211097E-3</v>
      </c>
      <c r="I229" s="168">
        <v>0</v>
      </c>
      <c r="J229" s="168">
        <v>4.86255795880415E-2</v>
      </c>
      <c r="K229" s="168">
        <v>9.0565174704833242E-3</v>
      </c>
      <c r="L229" s="168">
        <v>0</v>
      </c>
      <c r="M229" s="168">
        <v>0</v>
      </c>
      <c r="N229" s="168">
        <v>1.7334719466468476E-3</v>
      </c>
      <c r="O229" s="168">
        <v>2.7956979919176502E-2</v>
      </c>
      <c r="P229" s="168">
        <v>0</v>
      </c>
      <c r="Q229" s="168">
        <v>0</v>
      </c>
      <c r="R229" s="168">
        <v>1.4662846864210833E-2</v>
      </c>
      <c r="S229" s="168">
        <v>2.446336835954609E-4</v>
      </c>
      <c r="T229" s="168">
        <v>1.9819427399685985E-4</v>
      </c>
      <c r="U229" s="168">
        <v>6.789860476672532E-4</v>
      </c>
      <c r="V229" s="168">
        <v>1.4636762251515024E-4</v>
      </c>
    </row>
    <row r="230" spans="1:22" x14ac:dyDescent="0.2">
      <c r="A230" s="166" t="s">
        <v>584</v>
      </c>
      <c r="B230" s="166" t="s">
        <v>683</v>
      </c>
      <c r="C230" s="176"/>
      <c r="D230" s="168">
        <v>0.43309999999999993</v>
      </c>
      <c r="E230" s="191">
        <v>0.32382949868960464</v>
      </c>
      <c r="F230" s="168">
        <v>1.5611923339321316E-2</v>
      </c>
      <c r="G230" s="168">
        <v>4.7107678787511896E-2</v>
      </c>
      <c r="H230" s="168">
        <v>0</v>
      </c>
      <c r="I230" s="168">
        <v>0</v>
      </c>
      <c r="J230" s="168">
        <v>3.0017196277701785E-2</v>
      </c>
      <c r="K230" s="168">
        <v>0</v>
      </c>
      <c r="L230" s="168">
        <v>0</v>
      </c>
      <c r="M230" s="168">
        <v>0</v>
      </c>
      <c r="N230" s="168">
        <v>8.1160201528125719E-4</v>
      </c>
      <c r="O230" s="168">
        <v>0</v>
      </c>
      <c r="P230" s="168">
        <v>0</v>
      </c>
      <c r="Q230" s="168">
        <v>0</v>
      </c>
      <c r="R230" s="168">
        <v>1.107166553187495E-2</v>
      </c>
      <c r="S230" s="168">
        <v>0</v>
      </c>
      <c r="T230" s="168">
        <v>1.1489102938645745E-4</v>
      </c>
      <c r="U230" s="168">
        <v>3.900992336244794E-3</v>
      </c>
      <c r="V230" s="168">
        <v>6.3455199307289574E-4</v>
      </c>
    </row>
    <row r="231" spans="1:22" x14ac:dyDescent="0.2">
      <c r="A231" s="166" t="s">
        <v>584</v>
      </c>
      <c r="B231" s="166" t="s">
        <v>682</v>
      </c>
      <c r="C231" s="176"/>
      <c r="D231" s="168">
        <v>0</v>
      </c>
      <c r="E231" s="168">
        <v>0</v>
      </c>
      <c r="F231" s="168">
        <v>0</v>
      </c>
      <c r="G231" s="168">
        <v>0</v>
      </c>
      <c r="H231" s="168">
        <v>0</v>
      </c>
      <c r="I231" s="168">
        <v>0</v>
      </c>
      <c r="J231" s="168">
        <v>0</v>
      </c>
      <c r="K231" s="168">
        <v>0</v>
      </c>
      <c r="L231" s="168">
        <v>0</v>
      </c>
      <c r="M231" s="168">
        <v>0</v>
      </c>
      <c r="N231" s="168">
        <v>0</v>
      </c>
      <c r="O231" s="168">
        <v>0</v>
      </c>
      <c r="P231" s="168">
        <v>0</v>
      </c>
      <c r="Q231" s="168">
        <v>0</v>
      </c>
      <c r="R231" s="168">
        <v>0</v>
      </c>
      <c r="S231" s="168">
        <v>0</v>
      </c>
      <c r="T231" s="168">
        <v>0</v>
      </c>
      <c r="U231" s="168">
        <v>0</v>
      </c>
      <c r="V231" s="168">
        <v>0</v>
      </c>
    </row>
    <row r="232" spans="1:22" x14ac:dyDescent="0.2">
      <c r="A232" s="166" t="s">
        <v>584</v>
      </c>
      <c r="B232" s="166" t="s">
        <v>681</v>
      </c>
      <c r="C232" s="176"/>
      <c r="D232" s="168">
        <v>0</v>
      </c>
      <c r="E232" s="168">
        <v>0</v>
      </c>
      <c r="F232" s="168">
        <v>0</v>
      </c>
      <c r="G232" s="168">
        <v>0</v>
      </c>
      <c r="H232" s="168">
        <v>0</v>
      </c>
      <c r="I232" s="168">
        <v>0</v>
      </c>
      <c r="J232" s="168">
        <v>0</v>
      </c>
      <c r="K232" s="168">
        <v>0</v>
      </c>
      <c r="L232" s="168">
        <v>0</v>
      </c>
      <c r="M232" s="168">
        <v>0</v>
      </c>
      <c r="N232" s="168">
        <v>0</v>
      </c>
      <c r="O232" s="168">
        <v>0</v>
      </c>
      <c r="P232" s="168">
        <v>0</v>
      </c>
      <c r="Q232" s="168">
        <v>0</v>
      </c>
      <c r="R232" s="168">
        <v>0</v>
      </c>
      <c r="S232" s="168">
        <v>0</v>
      </c>
      <c r="T232" s="168">
        <v>0</v>
      </c>
      <c r="U232" s="168">
        <v>0</v>
      </c>
      <c r="V232" s="168">
        <v>0</v>
      </c>
    </row>
    <row r="233" spans="1:22" x14ac:dyDescent="0.2">
      <c r="A233" s="166" t="s">
        <v>584</v>
      </c>
      <c r="B233" s="166" t="s">
        <v>679</v>
      </c>
      <c r="C233" s="176"/>
      <c r="D233" s="168">
        <v>1</v>
      </c>
      <c r="E233" s="168">
        <v>0.70271294727357159</v>
      </c>
      <c r="F233" s="168">
        <v>3.3471500016331576E-2</v>
      </c>
      <c r="G233" s="168">
        <v>0.11195689780398979</v>
      </c>
      <c r="H233" s="168">
        <v>2.004178306211097E-3</v>
      </c>
      <c r="I233" s="168">
        <v>0</v>
      </c>
      <c r="J233" s="168">
        <v>7.8642775865743281E-2</v>
      </c>
      <c r="K233" s="168">
        <v>9.0565174704833242E-3</v>
      </c>
      <c r="L233" s="168">
        <v>0</v>
      </c>
      <c r="M233" s="168">
        <v>0</v>
      </c>
      <c r="N233" s="168">
        <v>2.545073961928105E-3</v>
      </c>
      <c r="O233" s="168">
        <v>2.7956979919176502E-2</v>
      </c>
      <c r="P233" s="168">
        <v>0</v>
      </c>
      <c r="Q233" s="168">
        <v>0</v>
      </c>
      <c r="R233" s="168">
        <v>2.5734512396085783E-2</v>
      </c>
      <c r="S233" s="168">
        <v>2.446336835954609E-4</v>
      </c>
      <c r="T233" s="168">
        <v>3.1308530338331733E-4</v>
      </c>
      <c r="U233" s="168">
        <v>4.5799783839120473E-3</v>
      </c>
      <c r="V233" s="168">
        <v>7.8091961558804596E-4</v>
      </c>
    </row>
    <row r="234" spans="1:22" x14ac:dyDescent="0.2"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</row>
    <row r="235" spans="1:22" x14ac:dyDescent="0.2">
      <c r="A235" s="166" t="s">
        <v>517</v>
      </c>
      <c r="B235" s="166" t="s">
        <v>684</v>
      </c>
      <c r="C235" s="190">
        <v>0.83320000000000005</v>
      </c>
      <c r="D235" s="168">
        <v>1</v>
      </c>
      <c r="E235" s="168">
        <v>0.66834265052737163</v>
      </c>
      <c r="F235" s="168">
        <v>3.150392781268347E-2</v>
      </c>
      <c r="G235" s="168">
        <v>0.11439269538980049</v>
      </c>
      <c r="H235" s="168">
        <v>3.535329522333916E-3</v>
      </c>
      <c r="I235" s="168">
        <v>0</v>
      </c>
      <c r="J235" s="168">
        <v>8.5774527408787271E-2</v>
      </c>
      <c r="K235" s="168">
        <v>1.5975511501999162E-2</v>
      </c>
      <c r="L235" s="168">
        <v>0</v>
      </c>
      <c r="M235" s="168">
        <v>0</v>
      </c>
      <c r="N235" s="168">
        <v>3.0578090433001372E-3</v>
      </c>
      <c r="O235" s="168">
        <v>4.9315540517157357E-2</v>
      </c>
      <c r="P235" s="168">
        <v>0</v>
      </c>
      <c r="Q235" s="168">
        <v>0</v>
      </c>
      <c r="R235" s="168">
        <v>2.5864961834910626E-2</v>
      </c>
      <c r="S235" s="168">
        <v>4.3152881212817236E-4</v>
      </c>
      <c r="T235" s="168">
        <v>3.496106438469922E-4</v>
      </c>
      <c r="U235" s="168">
        <v>1.1977174945620977E-3</v>
      </c>
      <c r="V235" s="168">
        <v>2.5818949111862806E-4</v>
      </c>
    </row>
    <row r="236" spans="1:22" x14ac:dyDescent="0.2">
      <c r="A236" s="166" t="s">
        <v>683</v>
      </c>
      <c r="B236" s="166" t="s">
        <v>683</v>
      </c>
      <c r="C236" s="190">
        <v>0.1668</v>
      </c>
      <c r="D236" s="168">
        <v>1.0000000000000002</v>
      </c>
      <c r="E236" s="168">
        <v>0.74770145160379742</v>
      </c>
      <c r="F236" s="168">
        <v>3.6046925281277571E-2</v>
      </c>
      <c r="G236" s="168">
        <v>0.10876859567654559</v>
      </c>
      <c r="H236" s="168">
        <v>0</v>
      </c>
      <c r="I236" s="168">
        <v>0</v>
      </c>
      <c r="J236" s="168">
        <v>6.9307772518360164E-2</v>
      </c>
      <c r="K236" s="168">
        <v>0</v>
      </c>
      <c r="L236" s="168">
        <v>0</v>
      </c>
      <c r="M236" s="168">
        <v>0</v>
      </c>
      <c r="N236" s="168">
        <v>1.8739367704485273E-3</v>
      </c>
      <c r="O236" s="168">
        <v>0</v>
      </c>
      <c r="P236" s="168">
        <v>0</v>
      </c>
      <c r="Q236" s="168">
        <v>0</v>
      </c>
      <c r="R236" s="168">
        <v>2.5563762484125951E-2</v>
      </c>
      <c r="S236" s="168">
        <v>0</v>
      </c>
      <c r="T236" s="168">
        <v>2.6527598565333053E-4</v>
      </c>
      <c r="U236" s="168">
        <v>9.0071400051830851E-3</v>
      </c>
      <c r="V236" s="168">
        <v>1.4651396746083948E-3</v>
      </c>
    </row>
    <row r="237" spans="1:22" x14ac:dyDescent="0.2">
      <c r="C237" s="176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</row>
    <row r="238" spans="1:22" x14ac:dyDescent="0.2">
      <c r="A238" s="189" t="s">
        <v>532</v>
      </c>
      <c r="B238" s="166" t="s">
        <v>687</v>
      </c>
      <c r="C238" s="176"/>
      <c r="D238" s="168">
        <v>0</v>
      </c>
      <c r="E238" s="168">
        <v>0</v>
      </c>
      <c r="F238" s="168">
        <v>0</v>
      </c>
      <c r="G238" s="168">
        <v>0</v>
      </c>
      <c r="H238" s="168">
        <v>0</v>
      </c>
      <c r="I238" s="168">
        <v>0</v>
      </c>
      <c r="J238" s="168">
        <v>0</v>
      </c>
      <c r="K238" s="168">
        <v>0</v>
      </c>
      <c r="L238" s="168">
        <v>0</v>
      </c>
      <c r="M238" s="168">
        <v>0</v>
      </c>
      <c r="N238" s="168">
        <v>0</v>
      </c>
      <c r="O238" s="168">
        <v>0</v>
      </c>
      <c r="P238" s="168">
        <v>0</v>
      </c>
      <c r="Q238" s="168">
        <v>0</v>
      </c>
      <c r="R238" s="168">
        <v>0</v>
      </c>
      <c r="S238" s="168">
        <v>0</v>
      </c>
      <c r="T238" s="168">
        <v>0</v>
      </c>
      <c r="U238" s="168">
        <v>0</v>
      </c>
      <c r="V238" s="168">
        <v>0</v>
      </c>
    </row>
    <row r="239" spans="1:22" x14ac:dyDescent="0.2">
      <c r="A239" s="166" t="s">
        <v>532</v>
      </c>
      <c r="B239" s="166" t="s">
        <v>686</v>
      </c>
      <c r="C239" s="176"/>
      <c r="D239" s="168">
        <v>0</v>
      </c>
      <c r="E239" s="168">
        <v>0</v>
      </c>
      <c r="F239" s="168">
        <v>0</v>
      </c>
      <c r="G239" s="168">
        <v>0</v>
      </c>
      <c r="H239" s="168">
        <v>0</v>
      </c>
      <c r="I239" s="168">
        <v>0</v>
      </c>
      <c r="J239" s="168">
        <v>0</v>
      </c>
      <c r="K239" s="168">
        <v>0</v>
      </c>
      <c r="L239" s="168">
        <v>0</v>
      </c>
      <c r="M239" s="168">
        <v>0</v>
      </c>
      <c r="N239" s="168">
        <v>0</v>
      </c>
      <c r="O239" s="168">
        <v>0</v>
      </c>
      <c r="P239" s="168">
        <v>0</v>
      </c>
      <c r="Q239" s="168">
        <v>0</v>
      </c>
      <c r="R239" s="168">
        <v>0</v>
      </c>
      <c r="S239" s="168">
        <v>0</v>
      </c>
      <c r="T239" s="168">
        <v>0</v>
      </c>
      <c r="U239" s="168">
        <v>0</v>
      </c>
      <c r="V239" s="168">
        <v>0</v>
      </c>
    </row>
    <row r="240" spans="1:22" x14ac:dyDescent="0.2">
      <c r="A240" s="166" t="s">
        <v>532</v>
      </c>
      <c r="B240" s="166" t="s">
        <v>685</v>
      </c>
      <c r="C240" s="176"/>
      <c r="D240" s="168">
        <v>0</v>
      </c>
      <c r="E240" s="168">
        <v>0</v>
      </c>
      <c r="F240" s="168">
        <v>0</v>
      </c>
      <c r="G240" s="168">
        <v>0</v>
      </c>
      <c r="H240" s="168">
        <v>0</v>
      </c>
      <c r="I240" s="168">
        <v>0</v>
      </c>
      <c r="J240" s="168">
        <v>0</v>
      </c>
      <c r="K240" s="168">
        <v>0</v>
      </c>
      <c r="L240" s="168">
        <v>0</v>
      </c>
      <c r="M240" s="168">
        <v>0</v>
      </c>
      <c r="N240" s="168">
        <v>0</v>
      </c>
      <c r="O240" s="168">
        <v>0</v>
      </c>
      <c r="P240" s="168">
        <v>0</v>
      </c>
      <c r="Q240" s="168">
        <v>0</v>
      </c>
      <c r="R240" s="168">
        <v>0</v>
      </c>
      <c r="S240" s="168">
        <v>0</v>
      </c>
      <c r="T240" s="168">
        <v>0</v>
      </c>
      <c r="U240" s="168">
        <v>0</v>
      </c>
      <c r="V240" s="168">
        <v>0</v>
      </c>
    </row>
    <row r="241" spans="1:22" x14ac:dyDescent="0.2">
      <c r="A241" s="166" t="s">
        <v>532</v>
      </c>
      <c r="B241" s="166" t="s">
        <v>684</v>
      </c>
      <c r="C241" s="176"/>
      <c r="D241" s="168">
        <v>0.83319999999999983</v>
      </c>
      <c r="E241" s="168">
        <v>0.55686309641940612</v>
      </c>
      <c r="F241" s="168">
        <v>2.6249072653527869E-2</v>
      </c>
      <c r="G241" s="168">
        <v>9.5311993798781774E-2</v>
      </c>
      <c r="H241" s="168">
        <v>2.9456365580086191E-3</v>
      </c>
      <c r="I241" s="168">
        <v>0</v>
      </c>
      <c r="J241" s="168">
        <v>7.1467336237001564E-2</v>
      </c>
      <c r="K241" s="168">
        <v>1.3310796183465702E-2</v>
      </c>
      <c r="L241" s="168">
        <v>0</v>
      </c>
      <c r="M241" s="168">
        <v>0</v>
      </c>
      <c r="N241" s="168">
        <v>2.5477664948776743E-3</v>
      </c>
      <c r="O241" s="168">
        <v>4.1089708358895513E-2</v>
      </c>
      <c r="P241" s="168">
        <v>0</v>
      </c>
      <c r="Q241" s="168">
        <v>0</v>
      </c>
      <c r="R241" s="168">
        <v>2.1550686200847536E-2</v>
      </c>
      <c r="S241" s="168">
        <v>3.5954980626519325E-4</v>
      </c>
      <c r="T241" s="168">
        <v>2.9129558845331392E-4</v>
      </c>
      <c r="U241" s="168">
        <v>9.9793821646913979E-4</v>
      </c>
      <c r="V241" s="168">
        <v>2.151234840000409E-4</v>
      </c>
    </row>
    <row r="242" spans="1:22" x14ac:dyDescent="0.2">
      <c r="A242" s="166" t="s">
        <v>532</v>
      </c>
      <c r="B242" s="166" t="s">
        <v>683</v>
      </c>
      <c r="C242" s="176"/>
      <c r="D242" s="168">
        <v>0.1668</v>
      </c>
      <c r="E242" s="168">
        <v>0.12471660212751341</v>
      </c>
      <c r="F242" s="168">
        <v>6.0126271369170987E-3</v>
      </c>
      <c r="G242" s="168">
        <v>1.8142601758847805E-2</v>
      </c>
      <c r="H242" s="168">
        <v>0</v>
      </c>
      <c r="I242" s="168">
        <v>0</v>
      </c>
      <c r="J242" s="168">
        <v>1.1560536456062476E-2</v>
      </c>
      <c r="K242" s="168">
        <v>0</v>
      </c>
      <c r="L242" s="168">
        <v>0</v>
      </c>
      <c r="M242" s="168">
        <v>0</v>
      </c>
      <c r="N242" s="168">
        <v>3.1257265331081436E-4</v>
      </c>
      <c r="O242" s="168">
        <v>0</v>
      </c>
      <c r="P242" s="168">
        <v>0</v>
      </c>
      <c r="Q242" s="168">
        <v>0</v>
      </c>
      <c r="R242" s="168">
        <v>4.2640355823522092E-3</v>
      </c>
      <c r="S242" s="168">
        <v>0</v>
      </c>
      <c r="T242" s="168">
        <v>4.4248034406975533E-5</v>
      </c>
      <c r="U242" s="168">
        <v>1.5023909528645387E-3</v>
      </c>
      <c r="V242" s="168">
        <v>2.4438529772468026E-4</v>
      </c>
    </row>
    <row r="243" spans="1:22" x14ac:dyDescent="0.2">
      <c r="A243" s="166" t="s">
        <v>532</v>
      </c>
      <c r="B243" s="166" t="s">
        <v>682</v>
      </c>
      <c r="C243" s="176"/>
      <c r="D243" s="168">
        <v>0</v>
      </c>
      <c r="E243" s="168">
        <v>0</v>
      </c>
      <c r="F243" s="168">
        <v>0</v>
      </c>
      <c r="G243" s="168">
        <v>0</v>
      </c>
      <c r="H243" s="168">
        <v>0</v>
      </c>
      <c r="I243" s="168">
        <v>0</v>
      </c>
      <c r="J243" s="168">
        <v>0</v>
      </c>
      <c r="K243" s="168">
        <v>0</v>
      </c>
      <c r="L243" s="168">
        <v>0</v>
      </c>
      <c r="M243" s="168">
        <v>0</v>
      </c>
      <c r="N243" s="168">
        <v>0</v>
      </c>
      <c r="O243" s="168">
        <v>0</v>
      </c>
      <c r="P243" s="168">
        <v>0</v>
      </c>
      <c r="Q243" s="168">
        <v>0</v>
      </c>
      <c r="R243" s="168">
        <v>0</v>
      </c>
      <c r="S243" s="168">
        <v>0</v>
      </c>
      <c r="T243" s="168">
        <v>0</v>
      </c>
      <c r="U243" s="168">
        <v>0</v>
      </c>
      <c r="V243" s="168">
        <v>0</v>
      </c>
    </row>
    <row r="244" spans="1:22" x14ac:dyDescent="0.2">
      <c r="A244" s="166" t="s">
        <v>532</v>
      </c>
      <c r="B244" s="166" t="s">
        <v>681</v>
      </c>
      <c r="C244" s="176"/>
      <c r="D244" s="168">
        <v>0</v>
      </c>
      <c r="E244" s="168">
        <v>0</v>
      </c>
      <c r="F244" s="168">
        <v>0</v>
      </c>
      <c r="G244" s="168">
        <v>0</v>
      </c>
      <c r="H244" s="168">
        <v>0</v>
      </c>
      <c r="I244" s="168">
        <v>0</v>
      </c>
      <c r="J244" s="168">
        <v>0</v>
      </c>
      <c r="K244" s="168">
        <v>0</v>
      </c>
      <c r="L244" s="168">
        <v>0</v>
      </c>
      <c r="M244" s="168">
        <v>0</v>
      </c>
      <c r="N244" s="168">
        <v>0</v>
      </c>
      <c r="O244" s="168">
        <v>0</v>
      </c>
      <c r="P244" s="168">
        <v>0</v>
      </c>
      <c r="Q244" s="168">
        <v>0</v>
      </c>
      <c r="R244" s="168">
        <v>0</v>
      </c>
      <c r="S244" s="168">
        <v>0</v>
      </c>
      <c r="T244" s="168">
        <v>0</v>
      </c>
      <c r="U244" s="168">
        <v>0</v>
      </c>
      <c r="V244" s="168">
        <v>0</v>
      </c>
    </row>
    <row r="245" spans="1:22" x14ac:dyDescent="0.2">
      <c r="A245" s="166" t="s">
        <v>532</v>
      </c>
      <c r="B245" s="166" t="s">
        <v>679</v>
      </c>
      <c r="C245" s="176"/>
      <c r="D245" s="168">
        <v>1</v>
      </c>
      <c r="E245" s="168">
        <v>0.68157969854691958</v>
      </c>
      <c r="F245" s="168">
        <v>3.2261699790444964E-2</v>
      </c>
      <c r="G245" s="168">
        <v>0.11345459555762957</v>
      </c>
      <c r="H245" s="168">
        <v>2.9456365580086191E-3</v>
      </c>
      <c r="I245" s="168">
        <v>0</v>
      </c>
      <c r="J245" s="168">
        <v>8.3027872693064039E-2</v>
      </c>
      <c r="K245" s="168">
        <v>1.3310796183465702E-2</v>
      </c>
      <c r="L245" s="168">
        <v>0</v>
      </c>
      <c r="M245" s="168">
        <v>0</v>
      </c>
      <c r="N245" s="168">
        <v>2.8603391481884888E-3</v>
      </c>
      <c r="O245" s="168">
        <v>4.1089708358895513E-2</v>
      </c>
      <c r="P245" s="168">
        <v>0</v>
      </c>
      <c r="Q245" s="168">
        <v>0</v>
      </c>
      <c r="R245" s="168">
        <v>2.5814721783199747E-2</v>
      </c>
      <c r="S245" s="168">
        <v>3.5954980626519325E-4</v>
      </c>
      <c r="T245" s="168">
        <v>3.3554362286028944E-4</v>
      </c>
      <c r="U245" s="168">
        <v>2.5003291693336785E-3</v>
      </c>
      <c r="V245" s="168">
        <v>4.5950878172472116E-4</v>
      </c>
    </row>
    <row r="246" spans="1:22" x14ac:dyDescent="0.2">
      <c r="D246" s="168"/>
      <c r="E246" s="168"/>
      <c r="F246" s="168"/>
      <c r="G246" s="168"/>
      <c r="H246" s="168"/>
      <c r="I246" s="168"/>
      <c r="J246" s="168"/>
      <c r="K246" s="168"/>
      <c r="L246" s="168"/>
      <c r="M246" s="168"/>
      <c r="N246" s="168"/>
      <c r="O246" s="168"/>
      <c r="P246" s="168"/>
      <c r="Q246" s="168"/>
      <c r="R246" s="168"/>
      <c r="S246" s="168"/>
      <c r="T246" s="168"/>
      <c r="U246" s="168"/>
      <c r="V246" s="168"/>
    </row>
    <row r="247" spans="1:22" x14ac:dyDescent="0.2">
      <c r="A247" s="166" t="s">
        <v>517</v>
      </c>
      <c r="B247" s="166" t="s">
        <v>684</v>
      </c>
      <c r="C247" s="190">
        <v>0.8095</v>
      </c>
      <c r="D247" s="168">
        <v>1</v>
      </c>
      <c r="E247" s="168">
        <v>0.66834265052737163</v>
      </c>
      <c r="F247" s="168">
        <v>3.150392781268347E-2</v>
      </c>
      <c r="G247" s="168">
        <v>0.11439269538980049</v>
      </c>
      <c r="H247" s="168">
        <v>3.535329522333916E-3</v>
      </c>
      <c r="I247" s="168">
        <v>0</v>
      </c>
      <c r="J247" s="168">
        <v>8.5774527408787271E-2</v>
      </c>
      <c r="K247" s="168">
        <v>1.5975511501999162E-2</v>
      </c>
      <c r="L247" s="168">
        <v>0</v>
      </c>
      <c r="M247" s="168">
        <v>0</v>
      </c>
      <c r="N247" s="168">
        <v>3.0578090433001372E-3</v>
      </c>
      <c r="O247" s="168">
        <v>4.9315540517157357E-2</v>
      </c>
      <c r="P247" s="168">
        <v>0</v>
      </c>
      <c r="Q247" s="168">
        <v>0</v>
      </c>
      <c r="R247" s="168">
        <v>2.5864961834910626E-2</v>
      </c>
      <c r="S247" s="168">
        <v>4.3152881212817236E-4</v>
      </c>
      <c r="T247" s="168">
        <v>3.496106438469922E-4</v>
      </c>
      <c r="U247" s="168">
        <v>1.1977174945620977E-3</v>
      </c>
      <c r="V247" s="168">
        <v>2.5818949111862806E-4</v>
      </c>
    </row>
    <row r="248" spans="1:22" x14ac:dyDescent="0.2">
      <c r="A248" s="166" t="s">
        <v>683</v>
      </c>
      <c r="B248" s="166" t="s">
        <v>683</v>
      </c>
      <c r="C248" s="190">
        <v>0.1905</v>
      </c>
      <c r="D248" s="168">
        <v>1.0000000000000002</v>
      </c>
      <c r="E248" s="168">
        <v>0.74770145160379742</v>
      </c>
      <c r="F248" s="168">
        <v>3.6046925281277571E-2</v>
      </c>
      <c r="G248" s="168">
        <v>0.10876859567654559</v>
      </c>
      <c r="H248" s="168">
        <v>0</v>
      </c>
      <c r="I248" s="168">
        <v>0</v>
      </c>
      <c r="J248" s="168">
        <v>6.9307772518360164E-2</v>
      </c>
      <c r="K248" s="168">
        <v>0</v>
      </c>
      <c r="L248" s="168">
        <v>0</v>
      </c>
      <c r="M248" s="168">
        <v>0</v>
      </c>
      <c r="N248" s="168">
        <v>1.8739367704485273E-3</v>
      </c>
      <c r="O248" s="168">
        <v>0</v>
      </c>
      <c r="P248" s="168">
        <v>0</v>
      </c>
      <c r="Q248" s="168">
        <v>0</v>
      </c>
      <c r="R248" s="168">
        <v>2.5563762484125951E-2</v>
      </c>
      <c r="S248" s="168">
        <v>0</v>
      </c>
      <c r="T248" s="168">
        <v>2.6527598565333053E-4</v>
      </c>
      <c r="U248" s="168">
        <v>9.0071400051830851E-3</v>
      </c>
      <c r="V248" s="168">
        <v>1.4651396746083948E-3</v>
      </c>
    </row>
    <row r="249" spans="1:22" x14ac:dyDescent="0.2">
      <c r="C249" s="176"/>
      <c r="D249" s="168"/>
      <c r="E249" s="168"/>
      <c r="F249" s="168"/>
      <c r="G249" s="168"/>
      <c r="H249" s="168"/>
      <c r="I249" s="168"/>
      <c r="J249" s="168"/>
      <c r="K249" s="168"/>
      <c r="L249" s="168"/>
      <c r="M249" s="168"/>
      <c r="N249" s="168"/>
      <c r="O249" s="168"/>
      <c r="P249" s="168"/>
      <c r="Q249" s="168"/>
      <c r="R249" s="168"/>
      <c r="S249" s="168"/>
      <c r="T249" s="168"/>
      <c r="U249" s="168"/>
      <c r="V249" s="168"/>
    </row>
    <row r="250" spans="1:22" x14ac:dyDescent="0.2">
      <c r="A250" s="189" t="s">
        <v>530</v>
      </c>
      <c r="B250" s="166" t="s">
        <v>687</v>
      </c>
      <c r="C250" s="176"/>
      <c r="D250" s="168">
        <v>0</v>
      </c>
      <c r="E250" s="168">
        <v>0</v>
      </c>
      <c r="F250" s="168">
        <v>0</v>
      </c>
      <c r="G250" s="168">
        <v>0</v>
      </c>
      <c r="H250" s="168">
        <v>0</v>
      </c>
      <c r="I250" s="168">
        <v>0</v>
      </c>
      <c r="J250" s="168">
        <v>0</v>
      </c>
      <c r="K250" s="168">
        <v>0</v>
      </c>
      <c r="L250" s="168">
        <v>0</v>
      </c>
      <c r="M250" s="168">
        <v>0</v>
      </c>
      <c r="N250" s="168">
        <v>0</v>
      </c>
      <c r="O250" s="168">
        <v>0</v>
      </c>
      <c r="P250" s="168">
        <v>0</v>
      </c>
      <c r="Q250" s="168">
        <v>0</v>
      </c>
      <c r="R250" s="168">
        <v>0</v>
      </c>
      <c r="S250" s="168">
        <v>0</v>
      </c>
      <c r="T250" s="168">
        <v>0</v>
      </c>
      <c r="U250" s="168">
        <v>0</v>
      </c>
      <c r="V250" s="168">
        <v>0</v>
      </c>
    </row>
    <row r="251" spans="1:22" x14ac:dyDescent="0.2">
      <c r="A251" s="166" t="s">
        <v>530</v>
      </c>
      <c r="B251" s="166" t="s">
        <v>686</v>
      </c>
      <c r="C251" s="176"/>
      <c r="D251" s="168">
        <v>0</v>
      </c>
      <c r="E251" s="168">
        <v>0</v>
      </c>
      <c r="F251" s="168">
        <v>0</v>
      </c>
      <c r="G251" s="168">
        <v>0</v>
      </c>
      <c r="H251" s="168">
        <v>0</v>
      </c>
      <c r="I251" s="168">
        <v>0</v>
      </c>
      <c r="J251" s="168">
        <v>0</v>
      </c>
      <c r="K251" s="168">
        <v>0</v>
      </c>
      <c r="L251" s="168">
        <v>0</v>
      </c>
      <c r="M251" s="168">
        <v>0</v>
      </c>
      <c r="N251" s="168">
        <v>0</v>
      </c>
      <c r="O251" s="168">
        <v>0</v>
      </c>
      <c r="P251" s="168">
        <v>0</v>
      </c>
      <c r="Q251" s="168">
        <v>0</v>
      </c>
      <c r="R251" s="168">
        <v>0</v>
      </c>
      <c r="S251" s="168">
        <v>0</v>
      </c>
      <c r="T251" s="168">
        <v>0</v>
      </c>
      <c r="U251" s="168">
        <v>0</v>
      </c>
      <c r="V251" s="168">
        <v>0</v>
      </c>
    </row>
    <row r="252" spans="1:22" x14ac:dyDescent="0.2">
      <c r="A252" s="166" t="s">
        <v>530</v>
      </c>
      <c r="B252" s="166" t="s">
        <v>685</v>
      </c>
      <c r="C252" s="176"/>
      <c r="D252" s="168">
        <v>0</v>
      </c>
      <c r="E252" s="168">
        <v>0</v>
      </c>
      <c r="F252" s="168">
        <v>0</v>
      </c>
      <c r="G252" s="168">
        <v>0</v>
      </c>
      <c r="H252" s="168">
        <v>0</v>
      </c>
      <c r="I252" s="168">
        <v>0</v>
      </c>
      <c r="J252" s="168">
        <v>0</v>
      </c>
      <c r="K252" s="168">
        <v>0</v>
      </c>
      <c r="L252" s="168">
        <v>0</v>
      </c>
      <c r="M252" s="168">
        <v>0</v>
      </c>
      <c r="N252" s="168">
        <v>0</v>
      </c>
      <c r="O252" s="168">
        <v>0</v>
      </c>
      <c r="P252" s="168">
        <v>0</v>
      </c>
      <c r="Q252" s="168">
        <v>0</v>
      </c>
      <c r="R252" s="168">
        <v>0</v>
      </c>
      <c r="S252" s="168">
        <v>0</v>
      </c>
      <c r="T252" s="168">
        <v>0</v>
      </c>
      <c r="U252" s="168">
        <v>0</v>
      </c>
      <c r="V252" s="168">
        <v>0</v>
      </c>
    </row>
    <row r="253" spans="1:22" x14ac:dyDescent="0.2">
      <c r="A253" s="166" t="s">
        <v>530</v>
      </c>
      <c r="B253" s="166" t="s">
        <v>684</v>
      </c>
      <c r="C253" s="176"/>
      <c r="D253" s="168">
        <v>0.80949999999999989</v>
      </c>
      <c r="E253" s="168">
        <v>0.54102337560190739</v>
      </c>
      <c r="F253" s="168">
        <v>2.5502429564367268E-2</v>
      </c>
      <c r="G253" s="168">
        <v>9.2600886918043496E-2</v>
      </c>
      <c r="H253" s="168">
        <v>2.8618492483293051E-3</v>
      </c>
      <c r="I253" s="168">
        <v>0</v>
      </c>
      <c r="J253" s="168">
        <v>6.9434479937413293E-2</v>
      </c>
      <c r="K253" s="168">
        <v>1.2932176560868322E-2</v>
      </c>
      <c r="L253" s="168">
        <v>0</v>
      </c>
      <c r="M253" s="168">
        <v>0</v>
      </c>
      <c r="N253" s="168">
        <v>2.4752964205514609E-3</v>
      </c>
      <c r="O253" s="168">
        <v>3.9920930048638878E-2</v>
      </c>
      <c r="P253" s="168">
        <v>0</v>
      </c>
      <c r="Q253" s="168">
        <v>0</v>
      </c>
      <c r="R253" s="168">
        <v>2.0937686605360151E-2</v>
      </c>
      <c r="S253" s="168">
        <v>3.493225734177555E-4</v>
      </c>
      <c r="T253" s="168">
        <v>2.8300981619414019E-4</v>
      </c>
      <c r="U253" s="168">
        <v>9.6955231184801805E-4</v>
      </c>
      <c r="V253" s="168">
        <v>2.090043930605294E-4</v>
      </c>
    </row>
    <row r="254" spans="1:22" x14ac:dyDescent="0.2">
      <c r="A254" s="166" t="s">
        <v>530</v>
      </c>
      <c r="B254" s="166" t="s">
        <v>683</v>
      </c>
      <c r="C254" s="176"/>
      <c r="D254" s="168">
        <v>0.19049999999999995</v>
      </c>
      <c r="E254" s="168">
        <v>0.1424371265305234</v>
      </c>
      <c r="F254" s="168">
        <v>6.8669392660833774E-3</v>
      </c>
      <c r="G254" s="168">
        <v>2.0720417476381935E-2</v>
      </c>
      <c r="H254" s="168">
        <v>0</v>
      </c>
      <c r="I254" s="168">
        <v>0</v>
      </c>
      <c r="J254" s="168">
        <v>1.3203130664747612E-2</v>
      </c>
      <c r="K254" s="168">
        <v>0</v>
      </c>
      <c r="L254" s="168">
        <v>0</v>
      </c>
      <c r="M254" s="168">
        <v>0</v>
      </c>
      <c r="N254" s="168">
        <v>3.5698495477044448E-4</v>
      </c>
      <c r="O254" s="168">
        <v>0</v>
      </c>
      <c r="P254" s="168">
        <v>0</v>
      </c>
      <c r="Q254" s="168">
        <v>0</v>
      </c>
      <c r="R254" s="168">
        <v>4.869896753225994E-3</v>
      </c>
      <c r="S254" s="168">
        <v>0</v>
      </c>
      <c r="T254" s="168">
        <v>5.0535075266959464E-5</v>
      </c>
      <c r="U254" s="168">
        <v>1.7158601709873777E-3</v>
      </c>
      <c r="V254" s="168">
        <v>2.7910910801289923E-4</v>
      </c>
    </row>
    <row r="255" spans="1:22" x14ac:dyDescent="0.2">
      <c r="A255" s="166" t="s">
        <v>530</v>
      </c>
      <c r="B255" s="166" t="s">
        <v>682</v>
      </c>
      <c r="C255" s="176"/>
      <c r="D255" s="168">
        <v>0</v>
      </c>
      <c r="E255" s="168">
        <v>0</v>
      </c>
      <c r="F255" s="168">
        <v>0</v>
      </c>
      <c r="G255" s="168">
        <v>0</v>
      </c>
      <c r="H255" s="168">
        <v>0</v>
      </c>
      <c r="I255" s="168">
        <v>0</v>
      </c>
      <c r="J255" s="168">
        <v>0</v>
      </c>
      <c r="K255" s="168">
        <v>0</v>
      </c>
      <c r="L255" s="168">
        <v>0</v>
      </c>
      <c r="M255" s="168">
        <v>0</v>
      </c>
      <c r="N255" s="168">
        <v>0</v>
      </c>
      <c r="O255" s="168">
        <v>0</v>
      </c>
      <c r="P255" s="168">
        <v>0</v>
      </c>
      <c r="Q255" s="168">
        <v>0</v>
      </c>
      <c r="R255" s="168">
        <v>0</v>
      </c>
      <c r="S255" s="168">
        <v>0</v>
      </c>
      <c r="T255" s="168">
        <v>0</v>
      </c>
      <c r="U255" s="168">
        <v>0</v>
      </c>
      <c r="V255" s="168">
        <v>0</v>
      </c>
    </row>
    <row r="256" spans="1:22" x14ac:dyDescent="0.2">
      <c r="A256" s="166" t="s">
        <v>530</v>
      </c>
      <c r="B256" s="166" t="s">
        <v>681</v>
      </c>
      <c r="C256" s="176"/>
      <c r="D256" s="168">
        <v>0</v>
      </c>
      <c r="E256" s="168">
        <v>0</v>
      </c>
      <c r="F256" s="168">
        <v>0</v>
      </c>
      <c r="G256" s="168">
        <v>0</v>
      </c>
      <c r="H256" s="168">
        <v>0</v>
      </c>
      <c r="I256" s="168">
        <v>0</v>
      </c>
      <c r="J256" s="168">
        <v>0</v>
      </c>
      <c r="K256" s="168">
        <v>0</v>
      </c>
      <c r="L256" s="168">
        <v>0</v>
      </c>
      <c r="M256" s="168">
        <v>0</v>
      </c>
      <c r="N256" s="168">
        <v>0</v>
      </c>
      <c r="O256" s="168">
        <v>0</v>
      </c>
      <c r="P256" s="168">
        <v>0</v>
      </c>
      <c r="Q256" s="168">
        <v>0</v>
      </c>
      <c r="R256" s="168">
        <v>0</v>
      </c>
      <c r="S256" s="168">
        <v>0</v>
      </c>
      <c r="T256" s="168">
        <v>0</v>
      </c>
      <c r="U256" s="168">
        <v>0</v>
      </c>
      <c r="V256" s="168">
        <v>0</v>
      </c>
    </row>
    <row r="257" spans="1:22" x14ac:dyDescent="0.2">
      <c r="A257" s="166" t="s">
        <v>530</v>
      </c>
      <c r="B257" s="166" t="s">
        <v>679</v>
      </c>
      <c r="C257" s="176"/>
      <c r="D257" s="168">
        <v>1</v>
      </c>
      <c r="E257" s="168">
        <v>0.68346050213243081</v>
      </c>
      <c r="F257" s="168">
        <v>3.2369368830450648E-2</v>
      </c>
      <c r="G257" s="168">
        <v>0.11332130439442543</v>
      </c>
      <c r="H257" s="168">
        <v>2.8618492483293051E-3</v>
      </c>
      <c r="I257" s="168">
        <v>0</v>
      </c>
      <c r="J257" s="168">
        <v>8.2637610602160905E-2</v>
      </c>
      <c r="K257" s="168">
        <v>1.2932176560868322E-2</v>
      </c>
      <c r="L257" s="168">
        <v>0</v>
      </c>
      <c r="M257" s="168">
        <v>0</v>
      </c>
      <c r="N257" s="168">
        <v>2.8322813753219054E-3</v>
      </c>
      <c r="O257" s="168">
        <v>3.9920930048638878E-2</v>
      </c>
      <c r="P257" s="168">
        <v>0</v>
      </c>
      <c r="Q257" s="168">
        <v>0</v>
      </c>
      <c r="R257" s="168">
        <v>2.5807583358586145E-2</v>
      </c>
      <c r="S257" s="168">
        <v>3.493225734177555E-4</v>
      </c>
      <c r="T257" s="168">
        <v>3.3354489146109967E-4</v>
      </c>
      <c r="U257" s="168">
        <v>2.6854124828353957E-3</v>
      </c>
      <c r="V257" s="168">
        <v>4.8811350107342861E-4</v>
      </c>
    </row>
    <row r="258" spans="1:22" x14ac:dyDescent="0.2">
      <c r="D258" s="168"/>
      <c r="E258" s="168"/>
      <c r="F258" s="168"/>
      <c r="G258" s="168"/>
      <c r="H258" s="168"/>
      <c r="I258" s="168"/>
      <c r="J258" s="168"/>
      <c r="K258" s="168"/>
      <c r="L258" s="168"/>
      <c r="M258" s="168"/>
      <c r="N258" s="168"/>
      <c r="O258" s="168"/>
      <c r="P258" s="168"/>
      <c r="Q258" s="168"/>
      <c r="R258" s="168"/>
      <c r="S258" s="168"/>
      <c r="T258" s="168"/>
      <c r="U258" s="168"/>
      <c r="V258" s="168"/>
    </row>
    <row r="259" spans="1:22" x14ac:dyDescent="0.2">
      <c r="A259" s="166" t="s">
        <v>517</v>
      </c>
      <c r="B259" s="166" t="s">
        <v>684</v>
      </c>
      <c r="C259" s="190">
        <v>0.20175999999999999</v>
      </c>
      <c r="D259" s="168">
        <v>1</v>
      </c>
      <c r="E259" s="168">
        <v>0.66834265052737163</v>
      </c>
      <c r="F259" s="168">
        <v>3.150392781268347E-2</v>
      </c>
      <c r="G259" s="168">
        <v>0.11439269538980049</v>
      </c>
      <c r="H259" s="168">
        <v>3.535329522333916E-3</v>
      </c>
      <c r="I259" s="168">
        <v>0</v>
      </c>
      <c r="J259" s="168">
        <v>8.5774527408787271E-2</v>
      </c>
      <c r="K259" s="168">
        <v>1.5975511501999162E-2</v>
      </c>
      <c r="L259" s="168">
        <v>0</v>
      </c>
      <c r="M259" s="168">
        <v>0</v>
      </c>
      <c r="N259" s="168">
        <v>3.0578090433001372E-3</v>
      </c>
      <c r="O259" s="168">
        <v>4.9315540517157357E-2</v>
      </c>
      <c r="P259" s="168">
        <v>0</v>
      </c>
      <c r="Q259" s="168">
        <v>0</v>
      </c>
      <c r="R259" s="168">
        <v>2.5864961834910626E-2</v>
      </c>
      <c r="S259" s="168">
        <v>4.3152881212817236E-4</v>
      </c>
      <c r="T259" s="168">
        <v>3.496106438469922E-4</v>
      </c>
      <c r="U259" s="168">
        <v>1.1977174945620977E-3</v>
      </c>
      <c r="V259" s="168">
        <v>2.5818949111862806E-4</v>
      </c>
    </row>
    <row r="260" spans="1:22" x14ac:dyDescent="0.2">
      <c r="A260" s="166" t="s">
        <v>683</v>
      </c>
      <c r="B260" s="166" t="s">
        <v>683</v>
      </c>
      <c r="C260" s="190">
        <v>0.79823999999999995</v>
      </c>
      <c r="D260" s="168">
        <v>1.0000000000000002</v>
      </c>
      <c r="E260" s="168">
        <v>0.74770145160379742</v>
      </c>
      <c r="F260" s="168">
        <v>3.6046925281277571E-2</v>
      </c>
      <c r="G260" s="168">
        <v>0.10876859567654559</v>
      </c>
      <c r="H260" s="168">
        <v>0</v>
      </c>
      <c r="I260" s="168">
        <v>0</v>
      </c>
      <c r="J260" s="168">
        <v>6.9307772518360164E-2</v>
      </c>
      <c r="K260" s="168">
        <v>0</v>
      </c>
      <c r="L260" s="168">
        <v>0</v>
      </c>
      <c r="M260" s="168">
        <v>0</v>
      </c>
      <c r="N260" s="168">
        <v>1.8739367704485273E-3</v>
      </c>
      <c r="O260" s="168">
        <v>0</v>
      </c>
      <c r="P260" s="168">
        <v>0</v>
      </c>
      <c r="Q260" s="168">
        <v>0</v>
      </c>
      <c r="R260" s="168">
        <v>2.5563762484125951E-2</v>
      </c>
      <c r="S260" s="168">
        <v>0</v>
      </c>
      <c r="T260" s="168">
        <v>2.6527598565333053E-4</v>
      </c>
      <c r="U260" s="168">
        <v>9.0071400051830851E-3</v>
      </c>
      <c r="V260" s="168">
        <v>1.4651396746083948E-3</v>
      </c>
    </row>
    <row r="261" spans="1:22" x14ac:dyDescent="0.2">
      <c r="C261" s="176"/>
      <c r="D261" s="168"/>
      <c r="E261" s="168"/>
      <c r="F261" s="168"/>
      <c r="G261" s="168"/>
      <c r="H261" s="168"/>
      <c r="I261" s="168"/>
      <c r="J261" s="168"/>
      <c r="K261" s="168"/>
      <c r="L261" s="168"/>
      <c r="M261" s="168"/>
      <c r="N261" s="168"/>
      <c r="O261" s="168"/>
      <c r="P261" s="168"/>
      <c r="Q261" s="168"/>
      <c r="R261" s="168"/>
      <c r="S261" s="168"/>
      <c r="T261" s="168"/>
      <c r="U261" s="168"/>
      <c r="V261" s="168"/>
    </row>
    <row r="262" spans="1:22" x14ac:dyDescent="0.2">
      <c r="A262" s="189" t="s">
        <v>510</v>
      </c>
      <c r="B262" s="166" t="s">
        <v>687</v>
      </c>
      <c r="C262" s="176"/>
      <c r="D262" s="168">
        <v>0</v>
      </c>
      <c r="E262" s="168">
        <v>0</v>
      </c>
      <c r="F262" s="168">
        <v>0</v>
      </c>
      <c r="G262" s="168">
        <v>0</v>
      </c>
      <c r="H262" s="168">
        <v>0</v>
      </c>
      <c r="I262" s="168">
        <v>0</v>
      </c>
      <c r="J262" s="168">
        <v>0</v>
      </c>
      <c r="K262" s="168">
        <v>0</v>
      </c>
      <c r="L262" s="168">
        <v>0</v>
      </c>
      <c r="M262" s="168">
        <v>0</v>
      </c>
      <c r="N262" s="168">
        <v>0</v>
      </c>
      <c r="O262" s="168">
        <v>0</v>
      </c>
      <c r="P262" s="168">
        <v>0</v>
      </c>
      <c r="Q262" s="168">
        <v>0</v>
      </c>
      <c r="R262" s="168">
        <v>0</v>
      </c>
      <c r="S262" s="168">
        <v>0</v>
      </c>
      <c r="T262" s="168">
        <v>0</v>
      </c>
      <c r="U262" s="168">
        <v>0</v>
      </c>
      <c r="V262" s="168">
        <v>0</v>
      </c>
    </row>
    <row r="263" spans="1:22" x14ac:dyDescent="0.2">
      <c r="A263" s="166" t="s">
        <v>510</v>
      </c>
      <c r="B263" s="166" t="s">
        <v>686</v>
      </c>
      <c r="C263" s="176"/>
      <c r="D263" s="168">
        <v>0</v>
      </c>
      <c r="E263" s="168">
        <v>0</v>
      </c>
      <c r="F263" s="168">
        <v>0</v>
      </c>
      <c r="G263" s="168">
        <v>0</v>
      </c>
      <c r="H263" s="168">
        <v>0</v>
      </c>
      <c r="I263" s="168">
        <v>0</v>
      </c>
      <c r="J263" s="168">
        <v>0</v>
      </c>
      <c r="K263" s="168">
        <v>0</v>
      </c>
      <c r="L263" s="168">
        <v>0</v>
      </c>
      <c r="M263" s="168">
        <v>0</v>
      </c>
      <c r="N263" s="168">
        <v>0</v>
      </c>
      <c r="O263" s="168">
        <v>0</v>
      </c>
      <c r="P263" s="168">
        <v>0</v>
      </c>
      <c r="Q263" s="168">
        <v>0</v>
      </c>
      <c r="R263" s="168">
        <v>0</v>
      </c>
      <c r="S263" s="168">
        <v>0</v>
      </c>
      <c r="T263" s="168">
        <v>0</v>
      </c>
      <c r="U263" s="168">
        <v>0</v>
      </c>
      <c r="V263" s="168">
        <v>0</v>
      </c>
    </row>
    <row r="264" spans="1:22" x14ac:dyDescent="0.2">
      <c r="A264" s="166" t="s">
        <v>510</v>
      </c>
      <c r="B264" s="166" t="s">
        <v>685</v>
      </c>
      <c r="C264" s="176"/>
      <c r="D264" s="168">
        <v>0</v>
      </c>
      <c r="E264" s="168">
        <v>0</v>
      </c>
      <c r="F264" s="168">
        <v>0</v>
      </c>
      <c r="G264" s="168">
        <v>0</v>
      </c>
      <c r="H264" s="168">
        <v>0</v>
      </c>
      <c r="I264" s="168">
        <v>0</v>
      </c>
      <c r="J264" s="168">
        <v>0</v>
      </c>
      <c r="K264" s="168">
        <v>0</v>
      </c>
      <c r="L264" s="168">
        <v>0</v>
      </c>
      <c r="M264" s="168">
        <v>0</v>
      </c>
      <c r="N264" s="168">
        <v>0</v>
      </c>
      <c r="O264" s="168">
        <v>0</v>
      </c>
      <c r="P264" s="168">
        <v>0</v>
      </c>
      <c r="Q264" s="168">
        <v>0</v>
      </c>
      <c r="R264" s="168">
        <v>0</v>
      </c>
      <c r="S264" s="168">
        <v>0</v>
      </c>
      <c r="T264" s="168">
        <v>0</v>
      </c>
      <c r="U264" s="168">
        <v>0</v>
      </c>
      <c r="V264" s="168">
        <v>0</v>
      </c>
    </row>
    <row r="265" spans="1:22" x14ac:dyDescent="0.2">
      <c r="A265" s="166" t="s">
        <v>510</v>
      </c>
      <c r="B265" s="166" t="s">
        <v>684</v>
      </c>
      <c r="C265" s="176"/>
      <c r="D265" s="168">
        <v>0.20176000000000005</v>
      </c>
      <c r="E265" s="168">
        <v>0.13484481317040251</v>
      </c>
      <c r="F265" s="168">
        <v>6.3562324754870168E-3</v>
      </c>
      <c r="G265" s="168">
        <v>2.3079870221846144E-2</v>
      </c>
      <c r="H265" s="168">
        <v>7.1328808442609087E-4</v>
      </c>
      <c r="I265" s="168">
        <v>0</v>
      </c>
      <c r="J265" s="168">
        <v>1.7305868649996919E-2</v>
      </c>
      <c r="K265" s="168">
        <v>3.2232192006433507E-3</v>
      </c>
      <c r="L265" s="168">
        <v>0</v>
      </c>
      <c r="M265" s="168">
        <v>0</v>
      </c>
      <c r="N265" s="168">
        <v>6.1694355257623564E-4</v>
      </c>
      <c r="O265" s="168">
        <v>9.9499034547416675E-3</v>
      </c>
      <c r="P265" s="168">
        <v>0</v>
      </c>
      <c r="Q265" s="168">
        <v>0</v>
      </c>
      <c r="R265" s="168">
        <v>5.2185146998115677E-3</v>
      </c>
      <c r="S265" s="168">
        <v>8.7065253134980053E-5</v>
      </c>
      <c r="T265" s="168">
        <v>7.0537443502569148E-5</v>
      </c>
      <c r="U265" s="168">
        <v>2.4165148170284884E-4</v>
      </c>
      <c r="V265" s="168">
        <v>5.2092311728094396E-5</v>
      </c>
    </row>
    <row r="266" spans="1:22" x14ac:dyDescent="0.2">
      <c r="A266" s="166" t="s">
        <v>510</v>
      </c>
      <c r="B266" s="166" t="s">
        <v>683</v>
      </c>
      <c r="C266" s="176"/>
      <c r="D266" s="168">
        <v>0.79823999999999995</v>
      </c>
      <c r="E266" s="168">
        <v>0.59684520672821517</v>
      </c>
      <c r="F266" s="168">
        <v>2.8774097636527007E-2</v>
      </c>
      <c r="G266" s="168">
        <v>8.6823443812845749E-2</v>
      </c>
      <c r="H266" s="168">
        <v>0</v>
      </c>
      <c r="I266" s="168">
        <v>0</v>
      </c>
      <c r="J266" s="168">
        <v>5.5324236335055815E-2</v>
      </c>
      <c r="K266" s="168">
        <v>0</v>
      </c>
      <c r="L266" s="168">
        <v>0</v>
      </c>
      <c r="M266" s="168">
        <v>0</v>
      </c>
      <c r="N266" s="168">
        <v>1.4958512876428324E-3</v>
      </c>
      <c r="O266" s="168">
        <v>0</v>
      </c>
      <c r="P266" s="168">
        <v>0</v>
      </c>
      <c r="Q266" s="168">
        <v>0</v>
      </c>
      <c r="R266" s="168">
        <v>2.0406017765328698E-2</v>
      </c>
      <c r="S266" s="168">
        <v>0</v>
      </c>
      <c r="T266" s="168">
        <v>2.1175390278791454E-4</v>
      </c>
      <c r="U266" s="168">
        <v>7.1898594377373453E-3</v>
      </c>
      <c r="V266" s="168">
        <v>1.169533093859405E-3</v>
      </c>
    </row>
    <row r="267" spans="1:22" x14ac:dyDescent="0.2">
      <c r="A267" s="166" t="s">
        <v>510</v>
      </c>
      <c r="B267" s="166" t="s">
        <v>682</v>
      </c>
      <c r="C267" s="176"/>
      <c r="D267" s="168">
        <v>0</v>
      </c>
      <c r="E267" s="168">
        <v>0</v>
      </c>
      <c r="F267" s="168">
        <v>0</v>
      </c>
      <c r="G267" s="168">
        <v>0</v>
      </c>
      <c r="H267" s="168">
        <v>0</v>
      </c>
      <c r="I267" s="168">
        <v>0</v>
      </c>
      <c r="J267" s="168">
        <v>0</v>
      </c>
      <c r="K267" s="168">
        <v>0</v>
      </c>
      <c r="L267" s="168">
        <v>0</v>
      </c>
      <c r="M267" s="168">
        <v>0</v>
      </c>
      <c r="N267" s="168">
        <v>0</v>
      </c>
      <c r="O267" s="168">
        <v>0</v>
      </c>
      <c r="P267" s="168">
        <v>0</v>
      </c>
      <c r="Q267" s="168">
        <v>0</v>
      </c>
      <c r="R267" s="168">
        <v>0</v>
      </c>
      <c r="S267" s="168">
        <v>0</v>
      </c>
      <c r="T267" s="168">
        <v>0</v>
      </c>
      <c r="U267" s="168">
        <v>0</v>
      </c>
      <c r="V267" s="168">
        <v>0</v>
      </c>
    </row>
    <row r="268" spans="1:22" x14ac:dyDescent="0.2">
      <c r="A268" s="166" t="s">
        <v>510</v>
      </c>
      <c r="B268" s="166" t="s">
        <v>681</v>
      </c>
      <c r="C268" s="176"/>
      <c r="D268" s="168">
        <v>0</v>
      </c>
      <c r="E268" s="168">
        <v>0</v>
      </c>
      <c r="F268" s="168">
        <v>0</v>
      </c>
      <c r="G268" s="168">
        <v>0</v>
      </c>
      <c r="H268" s="168">
        <v>0</v>
      </c>
      <c r="I268" s="168">
        <v>0</v>
      </c>
      <c r="J268" s="168">
        <v>0</v>
      </c>
      <c r="K268" s="168">
        <v>0</v>
      </c>
      <c r="L268" s="168">
        <v>0</v>
      </c>
      <c r="M268" s="168">
        <v>0</v>
      </c>
      <c r="N268" s="168">
        <v>0</v>
      </c>
      <c r="O268" s="168">
        <v>0</v>
      </c>
      <c r="P268" s="168">
        <v>0</v>
      </c>
      <c r="Q268" s="168">
        <v>0</v>
      </c>
      <c r="R268" s="168">
        <v>0</v>
      </c>
      <c r="S268" s="168">
        <v>0</v>
      </c>
      <c r="T268" s="168">
        <v>0</v>
      </c>
      <c r="U268" s="168">
        <v>0</v>
      </c>
      <c r="V268" s="168">
        <v>0</v>
      </c>
    </row>
    <row r="269" spans="1:22" x14ac:dyDescent="0.2">
      <c r="A269" s="166" t="s">
        <v>510</v>
      </c>
      <c r="B269" s="166" t="s">
        <v>679</v>
      </c>
      <c r="C269" s="176"/>
      <c r="D269" s="168">
        <v>0.99999999999999989</v>
      </c>
      <c r="E269" s="168">
        <v>0.73169001989861771</v>
      </c>
      <c r="F269" s="168">
        <v>3.5130330112014024E-2</v>
      </c>
      <c r="G269" s="168">
        <v>0.10990331403469189</v>
      </c>
      <c r="H269" s="168">
        <v>7.1328808442609087E-4</v>
      </c>
      <c r="I269" s="168">
        <v>0</v>
      </c>
      <c r="J269" s="168">
        <v>7.2630104985052735E-2</v>
      </c>
      <c r="K269" s="168">
        <v>3.2232192006433507E-3</v>
      </c>
      <c r="L269" s="168">
        <v>0</v>
      </c>
      <c r="M269" s="168">
        <v>0</v>
      </c>
      <c r="N269" s="168">
        <v>2.1127948402190682E-3</v>
      </c>
      <c r="O269" s="168">
        <v>9.9499034547416675E-3</v>
      </c>
      <c r="P269" s="168">
        <v>0</v>
      </c>
      <c r="Q269" s="168">
        <v>0</v>
      </c>
      <c r="R269" s="168">
        <v>2.5624532465140265E-2</v>
      </c>
      <c r="S269" s="168">
        <v>8.7065253134980053E-5</v>
      </c>
      <c r="T269" s="168">
        <v>2.822913462904837E-4</v>
      </c>
      <c r="U269" s="168">
        <v>7.4315109194401938E-3</v>
      </c>
      <c r="V269" s="168">
        <v>1.2216254055874994E-3</v>
      </c>
    </row>
    <row r="270" spans="1:22" x14ac:dyDescent="0.2">
      <c r="C270" s="176"/>
      <c r="D270" s="168"/>
      <c r="E270" s="168"/>
      <c r="F270" s="168"/>
      <c r="G270" s="168"/>
      <c r="H270" s="168"/>
      <c r="I270" s="168"/>
      <c r="J270" s="168"/>
      <c r="K270" s="168"/>
      <c r="L270" s="168"/>
      <c r="M270" s="168"/>
      <c r="N270" s="168"/>
      <c r="O270" s="168"/>
      <c r="P270" s="168"/>
      <c r="Q270" s="168"/>
      <c r="R270" s="168"/>
      <c r="S270" s="168"/>
      <c r="T270" s="168"/>
      <c r="U270" s="168"/>
      <c r="V270" s="168"/>
    </row>
    <row r="271" spans="1:22" x14ac:dyDescent="0.2">
      <c r="A271" s="166" t="s">
        <v>766</v>
      </c>
      <c r="C271" s="176"/>
      <c r="D271" s="168"/>
      <c r="E271" s="168"/>
      <c r="F271" s="168"/>
      <c r="G271" s="168"/>
      <c r="H271" s="168"/>
      <c r="I271" s="168"/>
      <c r="J271" s="168"/>
      <c r="K271" s="168"/>
      <c r="L271" s="168"/>
      <c r="M271" s="168"/>
      <c r="N271" s="168"/>
      <c r="O271" s="168"/>
      <c r="P271" s="168"/>
      <c r="Q271" s="168"/>
      <c r="R271" s="168"/>
      <c r="S271" s="168"/>
      <c r="T271" s="168"/>
      <c r="U271" s="168"/>
      <c r="V271" s="168"/>
    </row>
    <row r="272" spans="1:22" ht="12.75" x14ac:dyDescent="0.2">
      <c r="A272" s="189" t="s">
        <v>442</v>
      </c>
      <c r="B272" s="166" t="s">
        <v>687</v>
      </c>
      <c r="C272" s="185" t="s">
        <v>765</v>
      </c>
      <c r="D272" s="168">
        <v>0.99999999999999978</v>
      </c>
      <c r="E272" s="168">
        <v>0.49258299045690018</v>
      </c>
      <c r="F272" s="168">
        <v>2.435013732763805E-2</v>
      </c>
      <c r="G272" s="168">
        <v>8.9193157505646409E-2</v>
      </c>
      <c r="H272" s="168">
        <v>2.8074839270930295E-3</v>
      </c>
      <c r="I272" s="168">
        <v>2.6327685920476382E-4</v>
      </c>
      <c r="J272" s="168">
        <v>6.7800674659926619E-2</v>
      </c>
      <c r="K272" s="168">
        <v>1.2633240990485033E-2</v>
      </c>
      <c r="L272" s="168">
        <v>5.7087263726468785E-3</v>
      </c>
      <c r="M272" s="168">
        <v>2.5671504371235472E-4</v>
      </c>
      <c r="N272" s="168">
        <v>2.3684512263677736E-3</v>
      </c>
      <c r="O272" s="168">
        <v>3.8759300778423753E-2</v>
      </c>
      <c r="P272" s="168">
        <v>0.20484399369001716</v>
      </c>
      <c r="Q272" s="168">
        <v>3.6991430122001623E-2</v>
      </c>
      <c r="R272" s="168">
        <v>2.0821479601917676E-2</v>
      </c>
      <c r="S272" s="168">
        <v>3.4875182441241053E-4</v>
      </c>
      <c r="T272" s="168">
        <v>2.7018961360604304E-4</v>
      </c>
      <c r="U272" s="168">
        <v>0</v>
      </c>
      <c r="V272" s="168">
        <v>0</v>
      </c>
    </row>
    <row r="273" spans="1:22" x14ac:dyDescent="0.2">
      <c r="A273" s="166" t="s">
        <v>442</v>
      </c>
      <c r="B273" s="166" t="s">
        <v>686</v>
      </c>
      <c r="C273" s="176"/>
      <c r="D273" s="168"/>
      <c r="E273" s="168"/>
      <c r="F273" s="168"/>
      <c r="G273" s="168"/>
      <c r="H273" s="168"/>
      <c r="I273" s="168"/>
      <c r="J273" s="168"/>
      <c r="K273" s="168"/>
      <c r="L273" s="168"/>
      <c r="M273" s="168"/>
      <c r="N273" s="168"/>
      <c r="O273" s="168"/>
      <c r="P273" s="168"/>
      <c r="Q273" s="168"/>
      <c r="R273" s="168"/>
      <c r="S273" s="168"/>
      <c r="T273" s="168"/>
      <c r="U273" s="168"/>
      <c r="V273" s="168"/>
    </row>
    <row r="274" spans="1:22" x14ac:dyDescent="0.2">
      <c r="A274" s="166" t="s">
        <v>442</v>
      </c>
      <c r="B274" s="166" t="s">
        <v>685</v>
      </c>
      <c r="C274" s="176"/>
      <c r="D274" s="168"/>
      <c r="E274" s="168"/>
      <c r="F274" s="168"/>
      <c r="G274" s="168"/>
      <c r="H274" s="168"/>
      <c r="I274" s="168"/>
      <c r="J274" s="168"/>
      <c r="K274" s="168"/>
      <c r="L274" s="168"/>
      <c r="M274" s="168"/>
      <c r="N274" s="168"/>
      <c r="O274" s="168"/>
      <c r="P274" s="168"/>
      <c r="Q274" s="168"/>
      <c r="R274" s="168"/>
      <c r="S274" s="168"/>
      <c r="T274" s="168"/>
      <c r="U274" s="168"/>
      <c r="V274" s="168"/>
    </row>
    <row r="275" spans="1:22" x14ac:dyDescent="0.2">
      <c r="A275" s="166" t="s">
        <v>442</v>
      </c>
      <c r="B275" s="166" t="s">
        <v>684</v>
      </c>
      <c r="C275" s="176"/>
      <c r="D275" s="168"/>
      <c r="E275" s="168"/>
      <c r="F275" s="168"/>
      <c r="G275" s="168"/>
      <c r="H275" s="168"/>
      <c r="I275" s="168"/>
      <c r="J275" s="168"/>
      <c r="K275" s="168"/>
      <c r="L275" s="168"/>
      <c r="M275" s="168"/>
      <c r="N275" s="168"/>
      <c r="O275" s="168"/>
      <c r="P275" s="168"/>
      <c r="Q275" s="168"/>
      <c r="R275" s="168"/>
      <c r="S275" s="168"/>
      <c r="T275" s="168"/>
      <c r="U275" s="168"/>
      <c r="V275" s="168"/>
    </row>
    <row r="276" spans="1:22" x14ac:dyDescent="0.2">
      <c r="A276" s="166" t="s">
        <v>442</v>
      </c>
      <c r="B276" s="166" t="s">
        <v>683</v>
      </c>
      <c r="C276" s="176"/>
      <c r="D276" s="168"/>
      <c r="E276" s="168"/>
      <c r="F276" s="168"/>
      <c r="G276" s="168"/>
      <c r="H276" s="168"/>
      <c r="I276" s="168"/>
      <c r="J276" s="168"/>
      <c r="K276" s="168"/>
      <c r="L276" s="168"/>
      <c r="M276" s="168"/>
      <c r="N276" s="168"/>
      <c r="O276" s="168"/>
      <c r="P276" s="168"/>
      <c r="Q276" s="168"/>
      <c r="R276" s="168"/>
      <c r="S276" s="168"/>
      <c r="T276" s="168"/>
      <c r="U276" s="168"/>
      <c r="V276" s="168"/>
    </row>
    <row r="277" spans="1:22" x14ac:dyDescent="0.2">
      <c r="A277" s="166" t="s">
        <v>442</v>
      </c>
      <c r="B277" s="166" t="s">
        <v>682</v>
      </c>
      <c r="C277" s="176"/>
      <c r="D277" s="168"/>
      <c r="E277" s="168"/>
      <c r="F277" s="168"/>
      <c r="G277" s="168"/>
      <c r="H277" s="168"/>
      <c r="I277" s="168"/>
      <c r="J277" s="168"/>
      <c r="K277" s="168"/>
      <c r="L277" s="168"/>
      <c r="M277" s="168"/>
      <c r="N277" s="168"/>
      <c r="O277" s="168"/>
      <c r="P277" s="168"/>
      <c r="Q277" s="168"/>
      <c r="R277" s="168"/>
      <c r="S277" s="168"/>
      <c r="T277" s="168"/>
      <c r="U277" s="168"/>
      <c r="V277" s="168"/>
    </row>
    <row r="278" spans="1:22" x14ac:dyDescent="0.2">
      <c r="A278" s="166" t="s">
        <v>442</v>
      </c>
      <c r="B278" s="166" t="s">
        <v>681</v>
      </c>
      <c r="C278" s="176"/>
      <c r="D278" s="168"/>
      <c r="E278" s="168"/>
      <c r="F278" s="168"/>
      <c r="G278" s="168"/>
      <c r="H278" s="168"/>
      <c r="I278" s="168"/>
      <c r="J278" s="168"/>
      <c r="K278" s="168"/>
      <c r="L278" s="168"/>
      <c r="M278" s="168"/>
      <c r="N278" s="168"/>
      <c r="O278" s="168"/>
      <c r="P278" s="168"/>
      <c r="Q278" s="168"/>
      <c r="R278" s="168"/>
      <c r="S278" s="168"/>
      <c r="T278" s="168"/>
      <c r="U278" s="168"/>
      <c r="V278" s="168"/>
    </row>
    <row r="279" spans="1:22" x14ac:dyDescent="0.2">
      <c r="A279" s="166" t="s">
        <v>442</v>
      </c>
      <c r="B279" s="166" t="s">
        <v>679</v>
      </c>
      <c r="C279" s="176"/>
      <c r="D279" s="168">
        <v>0.99999999999999978</v>
      </c>
      <c r="E279" s="168">
        <v>0.49258299045690018</v>
      </c>
      <c r="F279" s="168">
        <v>2.435013732763805E-2</v>
      </c>
      <c r="G279" s="168">
        <v>8.9193157505646409E-2</v>
      </c>
      <c r="H279" s="168">
        <v>2.8074839270930295E-3</v>
      </c>
      <c r="I279" s="168">
        <v>2.6327685920476382E-4</v>
      </c>
      <c r="J279" s="168">
        <v>6.7800674659926619E-2</v>
      </c>
      <c r="K279" s="168">
        <v>1.2633240990485033E-2</v>
      </c>
      <c r="L279" s="168">
        <v>5.7087263726468785E-3</v>
      </c>
      <c r="M279" s="168">
        <v>2.5671504371235472E-4</v>
      </c>
      <c r="N279" s="168">
        <v>2.3684512263677736E-3</v>
      </c>
      <c r="O279" s="168">
        <v>3.8759300778423753E-2</v>
      </c>
      <c r="P279" s="168">
        <v>0.20484399369001716</v>
      </c>
      <c r="Q279" s="168">
        <v>3.6991430122001623E-2</v>
      </c>
      <c r="R279" s="168">
        <v>2.0821479601917676E-2</v>
      </c>
      <c r="S279" s="168">
        <v>3.4875182441241053E-4</v>
      </c>
      <c r="T279" s="168">
        <v>2.7018961360604304E-4</v>
      </c>
      <c r="U279" s="168">
        <v>0</v>
      </c>
      <c r="V279" s="168">
        <v>0</v>
      </c>
    </row>
    <row r="280" spans="1:22" x14ac:dyDescent="0.2">
      <c r="C280" s="176"/>
      <c r="D280" s="168"/>
      <c r="E280" s="168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8"/>
      <c r="V280" s="168"/>
    </row>
    <row r="281" spans="1:22" x14ac:dyDescent="0.2">
      <c r="A281" s="166" t="s">
        <v>71</v>
      </c>
      <c r="C281" s="176"/>
      <c r="D281" s="168"/>
      <c r="E281" s="168"/>
      <c r="F281" s="168"/>
      <c r="G281" s="168"/>
      <c r="H281" s="168"/>
      <c r="I281" s="168"/>
      <c r="J281" s="168"/>
      <c r="K281" s="168"/>
      <c r="L281" s="168"/>
      <c r="M281" s="168"/>
      <c r="N281" s="168"/>
      <c r="O281" s="168"/>
      <c r="P281" s="168"/>
      <c r="Q281" s="168"/>
      <c r="R281" s="168"/>
      <c r="S281" s="168"/>
      <c r="T281" s="168"/>
      <c r="U281" s="168"/>
      <c r="V281" s="168"/>
    </row>
    <row r="282" spans="1:22" x14ac:dyDescent="0.2">
      <c r="A282" s="170" t="s">
        <v>764</v>
      </c>
      <c r="B282" s="166" t="s">
        <v>687</v>
      </c>
      <c r="C282" s="176"/>
      <c r="D282" s="172">
        <v>224613568.01217976</v>
      </c>
      <c r="E282" s="172">
        <v>100168785.8991406</v>
      </c>
      <c r="F282" s="172">
        <v>6636155.936050429</v>
      </c>
      <c r="G282" s="172">
        <v>22911721.306112926</v>
      </c>
      <c r="H282" s="172">
        <v>676996.12332405697</v>
      </c>
      <c r="I282" s="172">
        <v>65912.603209780442</v>
      </c>
      <c r="J282" s="172">
        <v>17564876.443111181</v>
      </c>
      <c r="K282" s="172">
        <v>3358384.7548492569</v>
      </c>
      <c r="L282" s="172">
        <v>1445968.9487572613</v>
      </c>
      <c r="M282" s="172">
        <v>63505.360977214194</v>
      </c>
      <c r="N282" s="172">
        <v>523209.48097088875</v>
      </c>
      <c r="O282" s="172">
        <v>9082764.2836324051</v>
      </c>
      <c r="P282" s="172">
        <v>48905334.266621701</v>
      </c>
      <c r="Q282" s="172">
        <v>7986648.0305651557</v>
      </c>
      <c r="R282" s="172">
        <v>5066261.101172898</v>
      </c>
      <c r="S282" s="172">
        <v>80317.540913341989</v>
      </c>
      <c r="T282" s="172">
        <v>76725.932770705549</v>
      </c>
      <c r="U282" s="172">
        <v>0</v>
      </c>
      <c r="V282" s="172">
        <v>0</v>
      </c>
    </row>
    <row r="283" spans="1:22" x14ac:dyDescent="0.2">
      <c r="B283" s="166" t="s">
        <v>686</v>
      </c>
      <c r="C283" s="176"/>
      <c r="D283" s="172">
        <v>-17594274.546767466</v>
      </c>
      <c r="E283" s="172">
        <v>-13634660.553298278</v>
      </c>
      <c r="F283" s="172">
        <v>132509.45456868593</v>
      </c>
      <c r="G283" s="172">
        <v>-211754.20948301689</v>
      </c>
      <c r="H283" s="172">
        <v>-18176.895557254749</v>
      </c>
      <c r="I283" s="172">
        <v>16160.917117288778</v>
      </c>
      <c r="J283" s="172">
        <v>-166224.24484979795</v>
      </c>
      <c r="K283" s="172">
        <v>9628.6291151684982</v>
      </c>
      <c r="L283" s="172">
        <v>-25274.186889635494</v>
      </c>
      <c r="M283" s="172">
        <v>-1861.4780587362716</v>
      </c>
      <c r="N283" s="172">
        <v>-45690.771836523927</v>
      </c>
      <c r="O283" s="172">
        <v>-462879.08677060041</v>
      </c>
      <c r="P283" s="172">
        <v>-2236684.6443125261</v>
      </c>
      <c r="Q283" s="172">
        <v>-750197.85063652776</v>
      </c>
      <c r="R283" s="172">
        <v>-196208.36134582778</v>
      </c>
      <c r="S283" s="172">
        <v>-5414.9564926228477</v>
      </c>
      <c r="T283" s="172">
        <v>2453.6919627364714</v>
      </c>
      <c r="U283" s="172">
        <v>0</v>
      </c>
      <c r="V283" s="172">
        <v>0</v>
      </c>
    </row>
    <row r="284" spans="1:22" x14ac:dyDescent="0.2">
      <c r="B284" s="166" t="s">
        <v>685</v>
      </c>
      <c r="C284" s="176"/>
      <c r="D284" s="172">
        <v>-3693132.414530349</v>
      </c>
      <c r="E284" s="172">
        <v>-2870263.8740261956</v>
      </c>
      <c r="F284" s="172">
        <v>24550.100690190229</v>
      </c>
      <c r="G284" s="172">
        <v>-50447.633781025586</v>
      </c>
      <c r="H284" s="172">
        <v>-3880.6366364053843</v>
      </c>
      <c r="I284" s="172">
        <v>5473.4284273597459</v>
      </c>
      <c r="J284" s="172">
        <v>-39012.459076488769</v>
      </c>
      <c r="K284" s="172">
        <v>765.23623321747448</v>
      </c>
      <c r="L284" s="172">
        <v>-7395.3951343307226</v>
      </c>
      <c r="M284" s="172">
        <v>0</v>
      </c>
      <c r="N284" s="172">
        <v>-9330.0076929451152</v>
      </c>
      <c r="O284" s="172">
        <v>-95870.265494574909</v>
      </c>
      <c r="P284" s="172">
        <v>-612251.56790356792</v>
      </c>
      <c r="Q284" s="172">
        <v>0</v>
      </c>
      <c r="R284" s="172">
        <v>-40159.411846269955</v>
      </c>
      <c r="S284" s="172">
        <v>-1084.5668557346262</v>
      </c>
      <c r="T284" s="172">
        <v>472.31490645145897</v>
      </c>
      <c r="U284" s="172">
        <v>4291.7023347226004</v>
      </c>
      <c r="V284" s="172">
        <v>1010.6213252482881</v>
      </c>
    </row>
    <row r="285" spans="1:22" x14ac:dyDescent="0.2">
      <c r="B285" s="166" t="s">
        <v>684</v>
      </c>
      <c r="C285" s="176"/>
      <c r="D285" s="172">
        <v>59116193.282767646</v>
      </c>
      <c r="E285" s="172">
        <v>33640786.768828511</v>
      </c>
      <c r="F285" s="172">
        <v>2695285.6114310119</v>
      </c>
      <c r="G285" s="172">
        <v>8919786.2138341516</v>
      </c>
      <c r="H285" s="172">
        <v>253712.37899401749</v>
      </c>
      <c r="I285" s="172">
        <v>0</v>
      </c>
      <c r="J285" s="172">
        <v>6745341.0638415348</v>
      </c>
      <c r="K285" s="172">
        <v>1309772.9311485689</v>
      </c>
      <c r="L285" s="172">
        <v>0</v>
      </c>
      <c r="M285" s="172">
        <v>0</v>
      </c>
      <c r="N285" s="172">
        <v>183331.83263693668</v>
      </c>
      <c r="O285" s="172">
        <v>3315205.843416282</v>
      </c>
      <c r="P285" s="172">
        <v>0</v>
      </c>
      <c r="Q285" s="172">
        <v>0</v>
      </c>
      <c r="R285" s="172">
        <v>1835506.1007473699</v>
      </c>
      <c r="S285" s="172">
        <v>27794.852923979251</v>
      </c>
      <c r="T285" s="172">
        <v>31868.337832586956</v>
      </c>
      <c r="U285" s="172">
        <v>129779.33254074525</v>
      </c>
      <c r="V285" s="172">
        <v>28022.014591957137</v>
      </c>
    </row>
    <row r="286" spans="1:22" x14ac:dyDescent="0.2">
      <c r="B286" s="166" t="s">
        <v>683</v>
      </c>
      <c r="C286" s="176"/>
      <c r="D286" s="172">
        <v>25153524.969157465</v>
      </c>
      <c r="E286" s="172">
        <v>15982092.080974013</v>
      </c>
      <c r="F286" s="172">
        <v>1419684.381940369</v>
      </c>
      <c r="G286" s="172">
        <v>3862581.7183034848</v>
      </c>
      <c r="H286" s="172">
        <v>0</v>
      </c>
      <c r="I286" s="172">
        <v>0</v>
      </c>
      <c r="J286" s="172">
        <v>2480771.7064604238</v>
      </c>
      <c r="K286" s="172">
        <v>0</v>
      </c>
      <c r="L286" s="172">
        <v>0</v>
      </c>
      <c r="M286" s="172">
        <v>0</v>
      </c>
      <c r="N286" s="172">
        <v>49346.40594637594</v>
      </c>
      <c r="O286" s="172">
        <v>0</v>
      </c>
      <c r="P286" s="172">
        <v>0</v>
      </c>
      <c r="Q286" s="172">
        <v>0</v>
      </c>
      <c r="R286" s="172">
        <v>816045.67001748423</v>
      </c>
      <c r="S286" s="172">
        <v>0</v>
      </c>
      <c r="T286" s="172">
        <v>11188.841567849198</v>
      </c>
      <c r="U286" s="172">
        <v>456946.35721846716</v>
      </c>
      <c r="V286" s="172">
        <v>74867.806729000789</v>
      </c>
    </row>
    <row r="287" spans="1:22" x14ac:dyDescent="0.2">
      <c r="B287" s="166" t="s">
        <v>682</v>
      </c>
      <c r="C287" s="176"/>
      <c r="D287" s="172">
        <v>190277222.24663815</v>
      </c>
      <c r="E287" s="172">
        <v>72407249.20337154</v>
      </c>
      <c r="F287" s="172">
        <v>4616185.3487771032</v>
      </c>
      <c r="G287" s="172">
        <v>15511645.577208208</v>
      </c>
      <c r="H287" s="172">
        <v>446033.46823132818</v>
      </c>
      <c r="I287" s="172">
        <v>21213.028947389477</v>
      </c>
      <c r="J287" s="172">
        <v>14411074.488983992</v>
      </c>
      <c r="K287" s="172">
        <v>2709219.7057170733</v>
      </c>
      <c r="L287" s="172">
        <v>1194489.7347850844</v>
      </c>
      <c r="M287" s="172">
        <v>55349.897720365283</v>
      </c>
      <c r="N287" s="172">
        <v>538670.49952598324</v>
      </c>
      <c r="O287" s="172">
        <v>9252860.7920742929</v>
      </c>
      <c r="P287" s="172">
        <v>53441592.835912876</v>
      </c>
      <c r="Q287" s="172">
        <v>9750478.3954889271</v>
      </c>
      <c r="R287" s="172">
        <v>3837795.5757299289</v>
      </c>
      <c r="S287" s="172">
        <v>62432.138029660338</v>
      </c>
      <c r="T287" s="172">
        <v>70795.755423469091</v>
      </c>
      <c r="U287" s="172">
        <v>1653060.5747916051</v>
      </c>
      <c r="V287" s="172">
        <v>297075.22591935069</v>
      </c>
    </row>
    <row r="288" spans="1:22" x14ac:dyDescent="0.2">
      <c r="B288" s="166" t="s">
        <v>681</v>
      </c>
      <c r="C288" s="176"/>
      <c r="D288" s="172">
        <v>22527109.263880037</v>
      </c>
      <c r="E288" s="172">
        <v>10647060.394303637</v>
      </c>
      <c r="F288" s="172">
        <v>3108136.159591347</v>
      </c>
      <c r="G288" s="172">
        <v>825609.00849275326</v>
      </c>
      <c r="H288" s="172">
        <v>201199.56106383388</v>
      </c>
      <c r="I288" s="172">
        <v>50851.022238638674</v>
      </c>
      <c r="J288" s="172">
        <v>205610.98615855098</v>
      </c>
      <c r="K288" s="172">
        <v>61269.740157843706</v>
      </c>
      <c r="L288" s="172">
        <v>119045.89746437287</v>
      </c>
      <c r="M288" s="172">
        <v>20070.219310024971</v>
      </c>
      <c r="N288" s="172">
        <v>1109.5599864599633</v>
      </c>
      <c r="O288" s="172">
        <v>30130.425262536577</v>
      </c>
      <c r="P288" s="172">
        <v>158961.07250439937</v>
      </c>
      <c r="Q288" s="172">
        <v>24031.418236489033</v>
      </c>
      <c r="R288" s="172">
        <v>51509.321282549688</v>
      </c>
      <c r="S288" s="172">
        <v>823.99141987136534</v>
      </c>
      <c r="T288" s="172">
        <v>1376.125463500714</v>
      </c>
      <c r="U288" s="172">
        <v>6009947.0300352899</v>
      </c>
      <c r="V288" s="172">
        <v>1010367.3309079411</v>
      </c>
    </row>
    <row r="289" spans="1:22" x14ac:dyDescent="0.2">
      <c r="B289" s="166" t="s">
        <v>679</v>
      </c>
      <c r="C289" s="176"/>
      <c r="D289" s="172">
        <v>500400210.81332523</v>
      </c>
      <c r="E289" s="172">
        <v>216341049.91929379</v>
      </c>
      <c r="F289" s="172">
        <v>18632506.993049126</v>
      </c>
      <c r="G289" s="172">
        <v>51769141.980687477</v>
      </c>
      <c r="H289" s="172">
        <v>1555883.9994195765</v>
      </c>
      <c r="I289" s="172">
        <v>159610.999940457</v>
      </c>
      <c r="J289" s="172">
        <v>41202437.9846294</v>
      </c>
      <c r="K289" s="172">
        <v>7449040.997221129</v>
      </c>
      <c r="L289" s="172">
        <v>2726834.9989827517</v>
      </c>
      <c r="M289" s="172">
        <v>137063.99994886815</v>
      </c>
      <c r="N289" s="172">
        <v>1240646.9995371758</v>
      </c>
      <c r="O289" s="172">
        <v>21122211.99212034</v>
      </c>
      <c r="P289" s="172">
        <v>99656951.962822899</v>
      </c>
      <c r="Q289" s="172">
        <v>17010959.993654046</v>
      </c>
      <c r="R289" s="172">
        <v>11370749.995758133</v>
      </c>
      <c r="S289" s="172">
        <v>164868.99993849549</v>
      </c>
      <c r="T289" s="172">
        <v>194880.99992729948</v>
      </c>
      <c r="U289" s="172">
        <v>8254024.9969208278</v>
      </c>
      <c r="V289" s="172">
        <v>1411342.9994734973</v>
      </c>
    </row>
    <row r="290" spans="1:22" x14ac:dyDescent="0.2">
      <c r="A290" s="169" t="s">
        <v>763</v>
      </c>
      <c r="B290" s="166" t="s">
        <v>687</v>
      </c>
      <c r="C290" s="176"/>
      <c r="D290" s="168">
        <v>0.44886785248772021</v>
      </c>
      <c r="E290" s="168">
        <v>0.20017734552176009</v>
      </c>
      <c r="F290" s="168">
        <v>1.3261696923077543E-2</v>
      </c>
      <c r="G290" s="168">
        <v>4.5786793872195558E-2</v>
      </c>
      <c r="H290" s="168">
        <v>1.3529093487464796E-3</v>
      </c>
      <c r="I290" s="168">
        <v>1.3171977506294297E-4</v>
      </c>
      <c r="J290" s="168">
        <v>3.5101656761019583E-2</v>
      </c>
      <c r="K290" s="168">
        <v>6.7113975619448839E-3</v>
      </c>
      <c r="L290" s="168">
        <v>2.8896249791882708E-3</v>
      </c>
      <c r="M290" s="168">
        <v>1.2690914113324572E-4</v>
      </c>
      <c r="N290" s="168">
        <v>1.0455820554521559E-3</v>
      </c>
      <c r="O290" s="168">
        <v>1.8151000114228048E-2</v>
      </c>
      <c r="P290" s="168">
        <v>9.7732441373542672E-2</v>
      </c>
      <c r="Q290" s="168">
        <v>1.5960520915017325E-2</v>
      </c>
      <c r="R290" s="168">
        <v>1.0124418398902057E-2</v>
      </c>
      <c r="S290" s="168">
        <v>1.6050660886572751E-4</v>
      </c>
      <c r="T290" s="168">
        <v>1.5332913758369344E-4</v>
      </c>
      <c r="U290" s="168">
        <v>0</v>
      </c>
      <c r="V290" s="168">
        <v>0</v>
      </c>
    </row>
    <row r="291" spans="1:22" x14ac:dyDescent="0.2">
      <c r="A291" s="166" t="s">
        <v>763</v>
      </c>
      <c r="B291" s="166" t="s">
        <v>686</v>
      </c>
      <c r="C291" s="176"/>
      <c r="D291" s="168">
        <v>-3.5160405944215371E-2</v>
      </c>
      <c r="E291" s="168">
        <v>-2.7247511609032278E-2</v>
      </c>
      <c r="F291" s="168">
        <v>2.6480695192616276E-4</v>
      </c>
      <c r="G291" s="168">
        <v>-4.2316970478258254E-4</v>
      </c>
      <c r="H291" s="168">
        <v>-3.6324716026220174E-5</v>
      </c>
      <c r="I291" s="168">
        <v>3.2295983830665537E-5</v>
      </c>
      <c r="J291" s="168">
        <v>-3.3218260355970963E-4</v>
      </c>
      <c r="K291" s="168">
        <v>1.9241856632151716E-5</v>
      </c>
      <c r="L291" s="168">
        <v>-5.0507946126873342E-5</v>
      </c>
      <c r="M291" s="168">
        <v>-3.7199785661774986E-6</v>
      </c>
      <c r="N291" s="168">
        <v>-9.1308458408241786E-5</v>
      </c>
      <c r="O291" s="168">
        <v>-9.2501776931360629E-4</v>
      </c>
      <c r="P291" s="168">
        <v>-4.4697915707851759E-3</v>
      </c>
      <c r="Q291" s="168">
        <v>-1.4991957126021071E-3</v>
      </c>
      <c r="R291" s="168">
        <v>-3.9210287507057727E-4</v>
      </c>
      <c r="S291" s="168">
        <v>-1.0821251421580441E-5</v>
      </c>
      <c r="T291" s="168">
        <v>4.903459090771294E-6</v>
      </c>
      <c r="U291" s="168">
        <v>0</v>
      </c>
      <c r="V291" s="168">
        <v>0</v>
      </c>
    </row>
    <row r="292" spans="1:22" x14ac:dyDescent="0.2">
      <c r="A292" s="166" t="s">
        <v>763</v>
      </c>
      <c r="B292" s="166" t="s">
        <v>685</v>
      </c>
      <c r="C292" s="176"/>
      <c r="D292" s="168">
        <v>-7.3803574313602268E-3</v>
      </c>
      <c r="E292" s="168">
        <v>-5.7359365803643725E-3</v>
      </c>
      <c r="F292" s="168">
        <v>4.9060931949424514E-5</v>
      </c>
      <c r="G292" s="168">
        <v>-1.008145733972225E-4</v>
      </c>
      <c r="H292" s="168">
        <v>-7.7550659503080413E-6</v>
      </c>
      <c r="I292" s="168">
        <v>1.0938101761515072E-5</v>
      </c>
      <c r="J292" s="168">
        <v>-7.7962515269687618E-5</v>
      </c>
      <c r="K292" s="168">
        <v>1.529248422924719E-6</v>
      </c>
      <c r="L292" s="168">
        <v>-1.4778960868762667E-5</v>
      </c>
      <c r="M292" s="168">
        <v>0</v>
      </c>
      <c r="N292" s="168">
        <v>-1.8645091451461606E-5</v>
      </c>
      <c r="O292" s="168">
        <v>-1.9158718046651544E-4</v>
      </c>
      <c r="P292" s="168">
        <v>-1.2235238008961771E-3</v>
      </c>
      <c r="Q292" s="168">
        <v>0</v>
      </c>
      <c r="R292" s="168">
        <v>-8.0254586186118655E-5</v>
      </c>
      <c r="S292" s="168">
        <v>-2.1673988785332963E-6</v>
      </c>
      <c r="T292" s="168">
        <v>9.4387431548796147E-7</v>
      </c>
      <c r="U292" s="168">
        <v>8.576539821490252E-6</v>
      </c>
      <c r="V292" s="168">
        <v>2.0196260980899173E-6</v>
      </c>
    </row>
    <row r="293" spans="1:22" x14ac:dyDescent="0.2">
      <c r="A293" s="166" t="s">
        <v>763</v>
      </c>
      <c r="B293" s="166" t="s">
        <v>684</v>
      </c>
      <c r="C293" s="176"/>
      <c r="D293" s="168">
        <v>0.11813782649428378</v>
      </c>
      <c r="E293" s="168">
        <v>6.7227762982254691E-2</v>
      </c>
      <c r="F293" s="168">
        <v>5.3862599439161527E-3</v>
      </c>
      <c r="G293" s="168">
        <v>1.7825304668310154E-2</v>
      </c>
      <c r="H293" s="168">
        <v>5.0701892907208449E-4</v>
      </c>
      <c r="I293" s="168">
        <v>0</v>
      </c>
      <c r="J293" s="168">
        <v>1.3479892530176993E-2</v>
      </c>
      <c r="K293" s="168">
        <v>2.6174507980716677E-3</v>
      </c>
      <c r="L293" s="168">
        <v>0</v>
      </c>
      <c r="M293" s="168">
        <v>0</v>
      </c>
      <c r="N293" s="168">
        <v>3.6637041447076606E-4</v>
      </c>
      <c r="O293" s="168">
        <v>6.6251088064649567E-3</v>
      </c>
      <c r="P293" s="168">
        <v>0</v>
      </c>
      <c r="Q293" s="168">
        <v>0</v>
      </c>
      <c r="R293" s="168">
        <v>3.6680761939808758E-3</v>
      </c>
      <c r="S293" s="168">
        <v>5.5545246231617091E-5</v>
      </c>
      <c r="T293" s="168">
        <v>6.3685700253382729E-5</v>
      </c>
      <c r="U293" s="168">
        <v>2.5935107487226768E-4</v>
      </c>
      <c r="V293" s="168">
        <v>5.5999206208189979E-5</v>
      </c>
    </row>
    <row r="294" spans="1:22" x14ac:dyDescent="0.2">
      <c r="A294" s="166" t="s">
        <v>763</v>
      </c>
      <c r="B294" s="166" t="s">
        <v>683</v>
      </c>
      <c r="C294" s="176"/>
      <c r="D294" s="168">
        <v>5.0266815292252166E-2</v>
      </c>
      <c r="E294" s="168">
        <v>3.1938619799934793E-2</v>
      </c>
      <c r="F294" s="168">
        <v>2.8370978893731595E-3</v>
      </c>
      <c r="G294" s="168">
        <v>7.7189849940819165E-3</v>
      </c>
      <c r="H294" s="168">
        <v>0</v>
      </c>
      <c r="I294" s="168">
        <v>0</v>
      </c>
      <c r="J294" s="168">
        <v>4.9575752624650233E-3</v>
      </c>
      <c r="K294" s="168">
        <v>0</v>
      </c>
      <c r="L294" s="168">
        <v>0</v>
      </c>
      <c r="M294" s="168">
        <v>0</v>
      </c>
      <c r="N294" s="168">
        <v>9.8613879211143383E-5</v>
      </c>
      <c r="O294" s="168">
        <v>0</v>
      </c>
      <c r="P294" s="168">
        <v>0</v>
      </c>
      <c r="Q294" s="168">
        <v>0</v>
      </c>
      <c r="R294" s="168">
        <v>1.6307860236332132E-3</v>
      </c>
      <c r="S294" s="168">
        <v>0</v>
      </c>
      <c r="T294" s="168">
        <v>2.2359785879513162E-5</v>
      </c>
      <c r="U294" s="168">
        <v>9.1316179998359641E-4</v>
      </c>
      <c r="V294" s="168">
        <v>1.4961585768981679E-4</v>
      </c>
    </row>
    <row r="295" spans="1:22" x14ac:dyDescent="0.2">
      <c r="A295" s="166" t="s">
        <v>763</v>
      </c>
      <c r="B295" s="166" t="s">
        <v>682</v>
      </c>
      <c r="C295" s="176"/>
      <c r="D295" s="168">
        <v>0.38025008410242506</v>
      </c>
      <c r="E295" s="168">
        <v>0.14469867845515982</v>
      </c>
      <c r="F295" s="168">
        <v>9.224986818599035E-3</v>
      </c>
      <c r="G295" s="168">
        <v>3.0998479301190467E-2</v>
      </c>
      <c r="H295" s="168">
        <v>8.9135347786198555E-4</v>
      </c>
      <c r="I295" s="168">
        <v>4.2392126320072671E-5</v>
      </c>
      <c r="J295" s="168">
        <v>2.8799097557454981E-2</v>
      </c>
      <c r="K295" s="168">
        <v>5.4141058440276123E-3</v>
      </c>
      <c r="L295" s="168">
        <v>2.3870688080718854E-3</v>
      </c>
      <c r="M295" s="168">
        <v>1.106112597962386E-4</v>
      </c>
      <c r="N295" s="168">
        <v>1.0764793616902268E-3</v>
      </c>
      <c r="O295" s="168">
        <v>1.8490921051042646E-2</v>
      </c>
      <c r="P295" s="168">
        <v>0.10679770248108331</v>
      </c>
      <c r="Q295" s="168">
        <v>1.9485360287200902E-2</v>
      </c>
      <c r="R295" s="168">
        <v>7.6694523559296063E-3</v>
      </c>
      <c r="S295" s="168">
        <v>1.2476441192577897E-4</v>
      </c>
      <c r="T295" s="168">
        <v>1.4147826858106484E-4</v>
      </c>
      <c r="U295" s="168">
        <v>3.303476975169143E-3</v>
      </c>
      <c r="V295" s="168">
        <v>5.9367526132033321E-4</v>
      </c>
    </row>
    <row r="296" spans="1:22" x14ac:dyDescent="0.2">
      <c r="A296" s="166" t="s">
        <v>763</v>
      </c>
      <c r="B296" s="166" t="s">
        <v>681</v>
      </c>
      <c r="C296" s="176"/>
      <c r="D296" s="168">
        <v>4.5018184998894407E-2</v>
      </c>
      <c r="E296" s="168">
        <v>2.1277090145502622E-2</v>
      </c>
      <c r="F296" s="168">
        <v>6.2113006598049575E-3</v>
      </c>
      <c r="G296" s="168">
        <v>1.6498974034220531E-3</v>
      </c>
      <c r="H296" s="168">
        <v>4.0207729076855158E-4</v>
      </c>
      <c r="I296" s="168">
        <v>1.0162070506722607E-4</v>
      </c>
      <c r="J296" s="168">
        <v>4.1089308460594227E-4</v>
      </c>
      <c r="K296" s="168">
        <v>1.2244147551068965E-4</v>
      </c>
      <c r="L296" s="168">
        <v>2.3790137352436701E-4</v>
      </c>
      <c r="M296" s="168">
        <v>4.0108335041273963E-5</v>
      </c>
      <c r="N296" s="168">
        <v>2.2173451618985941E-6</v>
      </c>
      <c r="O296" s="168">
        <v>6.0212655013802067E-5</v>
      </c>
      <c r="P296" s="168">
        <v>3.1766787677013977E-4</v>
      </c>
      <c r="Q296" s="168">
        <v>4.8024396707246744E-5</v>
      </c>
      <c r="R296" s="168">
        <v>1.0293625016430156E-4</v>
      </c>
      <c r="S296" s="168">
        <v>1.6466648136140697E-6</v>
      </c>
      <c r="T296" s="168">
        <v>2.7500497277249929E-6</v>
      </c>
      <c r="U296" s="168">
        <v>1.2010280771598847E-2</v>
      </c>
      <c r="V296" s="168">
        <v>2.0191185156891544E-3</v>
      </c>
    </row>
    <row r="297" spans="1:22" x14ac:dyDescent="0.2">
      <c r="A297" s="166" t="s">
        <v>763</v>
      </c>
      <c r="B297" s="166" t="s">
        <v>679</v>
      </c>
      <c r="C297" s="176"/>
      <c r="D297" s="168">
        <v>1</v>
      </c>
      <c r="E297" s="168">
        <v>0.4323360487152153</v>
      </c>
      <c r="F297" s="168">
        <v>3.7235210118646417E-2</v>
      </c>
      <c r="G297" s="168">
        <v>0.10345547596102034</v>
      </c>
      <c r="H297" s="168">
        <v>3.1092792644725731E-3</v>
      </c>
      <c r="I297" s="168">
        <v>3.1896669204242207E-4</v>
      </c>
      <c r="J297" s="168">
        <v>8.2338970076893128E-2</v>
      </c>
      <c r="K297" s="168">
        <v>1.488616678460993E-2</v>
      </c>
      <c r="L297" s="168">
        <v>5.4493082537888857E-3</v>
      </c>
      <c r="M297" s="168">
        <v>2.7390875740458074E-4</v>
      </c>
      <c r="N297" s="168">
        <v>2.4793095061264878E-3</v>
      </c>
      <c r="O297" s="168">
        <v>4.221063767696933E-2</v>
      </c>
      <c r="P297" s="168">
        <v>0.1991544963597148</v>
      </c>
      <c r="Q297" s="168">
        <v>3.3994709886323374E-2</v>
      </c>
      <c r="R297" s="168">
        <v>2.2723311761353358E-2</v>
      </c>
      <c r="S297" s="168">
        <v>3.2947428153662394E-4</v>
      </c>
      <c r="T297" s="168">
        <v>3.894502754316385E-4</v>
      </c>
      <c r="U297" s="168">
        <v>1.649484716144534E-2</v>
      </c>
      <c r="V297" s="168">
        <v>2.8204284670055829E-3</v>
      </c>
    </row>
    <row r="299" spans="1:22" x14ac:dyDescent="0.2">
      <c r="A299" s="170" t="s">
        <v>762</v>
      </c>
      <c r="B299" s="166" t="s">
        <v>687</v>
      </c>
      <c r="D299" s="172">
        <v>824295256.99999964</v>
      </c>
      <c r="E299" s="172">
        <v>406033822.71249908</v>
      </c>
      <c r="F299" s="172">
        <v>20071702.706470698</v>
      </c>
      <c r="G299" s="172">
        <v>73521496.688758284</v>
      </c>
      <c r="H299" s="172">
        <v>2314195.6852065176</v>
      </c>
      <c r="I299" s="172">
        <v>217017.86632034363</v>
      </c>
      <c r="J299" s="172">
        <v>55887774.543577597</v>
      </c>
      <c r="K299" s="172">
        <v>10413520.628994796</v>
      </c>
      <c r="L299" s="172">
        <v>4705676.0724836364</v>
      </c>
      <c r="M299" s="172">
        <v>211608.99293264165</v>
      </c>
      <c r="N299" s="172">
        <v>1952303.1123307892</v>
      </c>
      <c r="O299" s="172">
        <v>31949107.796291105</v>
      </c>
      <c r="P299" s="172">
        <v>168851932.42361909</v>
      </c>
      <c r="Q299" s="172">
        <v>30491860.399212871</v>
      </c>
      <c r="R299" s="172">
        <v>17163046.87958299</v>
      </c>
      <c r="S299" s="172">
        <v>287474.47473324684</v>
      </c>
      <c r="T299" s="172">
        <v>222716.01698612393</v>
      </c>
      <c r="U299" s="172">
        <v>0</v>
      </c>
      <c r="V299" s="172">
        <v>0</v>
      </c>
    </row>
    <row r="300" spans="1:22" x14ac:dyDescent="0.2">
      <c r="B300" s="166" t="s">
        <v>686</v>
      </c>
      <c r="D300" s="172">
        <v>0</v>
      </c>
      <c r="E300" s="172">
        <v>0</v>
      </c>
      <c r="F300" s="172">
        <v>0</v>
      </c>
      <c r="G300" s="172">
        <v>0</v>
      </c>
      <c r="H300" s="172">
        <v>0</v>
      </c>
      <c r="I300" s="172">
        <v>0</v>
      </c>
      <c r="J300" s="172">
        <v>0</v>
      </c>
      <c r="K300" s="172">
        <v>0</v>
      </c>
      <c r="L300" s="172">
        <v>0</v>
      </c>
      <c r="M300" s="172">
        <v>0</v>
      </c>
      <c r="N300" s="172">
        <v>0</v>
      </c>
      <c r="O300" s="172">
        <v>0</v>
      </c>
      <c r="P300" s="172">
        <v>0</v>
      </c>
      <c r="Q300" s="172">
        <v>0</v>
      </c>
      <c r="R300" s="172">
        <v>0</v>
      </c>
      <c r="S300" s="172">
        <v>0</v>
      </c>
      <c r="T300" s="172">
        <v>0</v>
      </c>
      <c r="U300" s="172">
        <v>0</v>
      </c>
      <c r="V300" s="172">
        <v>0</v>
      </c>
    </row>
    <row r="301" spans="1:22" x14ac:dyDescent="0.2">
      <c r="B301" s="166" t="s">
        <v>685</v>
      </c>
      <c r="D301" s="172">
        <v>0</v>
      </c>
      <c r="E301" s="172">
        <v>0</v>
      </c>
      <c r="F301" s="172">
        <v>0</v>
      </c>
      <c r="G301" s="172">
        <v>0</v>
      </c>
      <c r="H301" s="172">
        <v>0</v>
      </c>
      <c r="I301" s="172">
        <v>0</v>
      </c>
      <c r="J301" s="172">
        <v>0</v>
      </c>
      <c r="K301" s="172">
        <v>0</v>
      </c>
      <c r="L301" s="172">
        <v>0</v>
      </c>
      <c r="M301" s="172">
        <v>0</v>
      </c>
      <c r="N301" s="172">
        <v>0</v>
      </c>
      <c r="O301" s="172">
        <v>0</v>
      </c>
      <c r="P301" s="172">
        <v>0</v>
      </c>
      <c r="Q301" s="172">
        <v>0</v>
      </c>
      <c r="R301" s="172">
        <v>0</v>
      </c>
      <c r="S301" s="172">
        <v>0</v>
      </c>
      <c r="T301" s="172">
        <v>0</v>
      </c>
      <c r="U301" s="172">
        <v>0</v>
      </c>
      <c r="V301" s="172">
        <v>0</v>
      </c>
    </row>
    <row r="302" spans="1:22" x14ac:dyDescent="0.2">
      <c r="B302" s="166" t="s">
        <v>684</v>
      </c>
      <c r="D302" s="172">
        <v>0</v>
      </c>
      <c r="E302" s="172">
        <v>0</v>
      </c>
      <c r="F302" s="172">
        <v>0</v>
      </c>
      <c r="G302" s="172">
        <v>0</v>
      </c>
      <c r="H302" s="172">
        <v>0</v>
      </c>
      <c r="I302" s="172">
        <v>0</v>
      </c>
      <c r="J302" s="172">
        <v>0</v>
      </c>
      <c r="K302" s="172">
        <v>0</v>
      </c>
      <c r="L302" s="172">
        <v>0</v>
      </c>
      <c r="M302" s="172">
        <v>0</v>
      </c>
      <c r="N302" s="172">
        <v>0</v>
      </c>
      <c r="O302" s="172">
        <v>0</v>
      </c>
      <c r="P302" s="172">
        <v>0</v>
      </c>
      <c r="Q302" s="172">
        <v>0</v>
      </c>
      <c r="R302" s="172">
        <v>0</v>
      </c>
      <c r="S302" s="172">
        <v>0</v>
      </c>
      <c r="T302" s="172">
        <v>0</v>
      </c>
      <c r="U302" s="172">
        <v>0</v>
      </c>
      <c r="V302" s="172">
        <v>0</v>
      </c>
    </row>
    <row r="303" spans="1:22" x14ac:dyDescent="0.2">
      <c r="B303" s="166" t="s">
        <v>683</v>
      </c>
      <c r="D303" s="172">
        <v>0</v>
      </c>
      <c r="E303" s="172">
        <v>0</v>
      </c>
      <c r="F303" s="172">
        <v>0</v>
      </c>
      <c r="G303" s="172">
        <v>0</v>
      </c>
      <c r="H303" s="172">
        <v>0</v>
      </c>
      <c r="I303" s="172">
        <v>0</v>
      </c>
      <c r="J303" s="172">
        <v>0</v>
      </c>
      <c r="K303" s="172">
        <v>0</v>
      </c>
      <c r="L303" s="172">
        <v>0</v>
      </c>
      <c r="M303" s="172">
        <v>0</v>
      </c>
      <c r="N303" s="172">
        <v>0</v>
      </c>
      <c r="O303" s="172">
        <v>0</v>
      </c>
      <c r="P303" s="172">
        <v>0</v>
      </c>
      <c r="Q303" s="172">
        <v>0</v>
      </c>
      <c r="R303" s="172">
        <v>0</v>
      </c>
      <c r="S303" s="172">
        <v>0</v>
      </c>
      <c r="T303" s="172">
        <v>0</v>
      </c>
      <c r="U303" s="172">
        <v>0</v>
      </c>
      <c r="V303" s="172">
        <v>0</v>
      </c>
    </row>
    <row r="304" spans="1:22" x14ac:dyDescent="0.2">
      <c r="B304" s="166" t="s">
        <v>682</v>
      </c>
      <c r="D304" s="172">
        <v>0</v>
      </c>
      <c r="E304" s="172">
        <v>0</v>
      </c>
      <c r="F304" s="172">
        <v>0</v>
      </c>
      <c r="G304" s="172">
        <v>0</v>
      </c>
      <c r="H304" s="172">
        <v>0</v>
      </c>
      <c r="I304" s="172">
        <v>0</v>
      </c>
      <c r="J304" s="172">
        <v>0</v>
      </c>
      <c r="K304" s="172">
        <v>0</v>
      </c>
      <c r="L304" s="172">
        <v>0</v>
      </c>
      <c r="M304" s="172">
        <v>0</v>
      </c>
      <c r="N304" s="172">
        <v>0</v>
      </c>
      <c r="O304" s="172">
        <v>0</v>
      </c>
      <c r="P304" s="172">
        <v>0</v>
      </c>
      <c r="Q304" s="172">
        <v>0</v>
      </c>
      <c r="R304" s="172">
        <v>0</v>
      </c>
      <c r="S304" s="172">
        <v>0</v>
      </c>
      <c r="T304" s="172">
        <v>0</v>
      </c>
      <c r="U304" s="172">
        <v>0</v>
      </c>
      <c r="V304" s="172">
        <v>0</v>
      </c>
    </row>
    <row r="305" spans="1:22" x14ac:dyDescent="0.2">
      <c r="B305" s="166" t="s">
        <v>681</v>
      </c>
      <c r="D305" s="172">
        <v>0</v>
      </c>
      <c r="E305" s="172">
        <v>0</v>
      </c>
      <c r="F305" s="172">
        <v>0</v>
      </c>
      <c r="G305" s="172">
        <v>0</v>
      </c>
      <c r="H305" s="172">
        <v>0</v>
      </c>
      <c r="I305" s="172">
        <v>0</v>
      </c>
      <c r="J305" s="172">
        <v>0</v>
      </c>
      <c r="K305" s="172">
        <v>0</v>
      </c>
      <c r="L305" s="172">
        <v>0</v>
      </c>
      <c r="M305" s="172">
        <v>0</v>
      </c>
      <c r="N305" s="172">
        <v>0</v>
      </c>
      <c r="O305" s="172">
        <v>0</v>
      </c>
      <c r="P305" s="172">
        <v>0</v>
      </c>
      <c r="Q305" s="172">
        <v>0</v>
      </c>
      <c r="R305" s="172">
        <v>0</v>
      </c>
      <c r="S305" s="172">
        <v>0</v>
      </c>
      <c r="T305" s="172">
        <v>0</v>
      </c>
      <c r="U305" s="172">
        <v>0</v>
      </c>
      <c r="V305" s="172">
        <v>0</v>
      </c>
    </row>
    <row r="306" spans="1:22" x14ac:dyDescent="0.2">
      <c r="B306" s="166" t="s">
        <v>679</v>
      </c>
      <c r="D306" s="172">
        <v>824295256.99999964</v>
      </c>
      <c r="E306" s="172">
        <v>406033822.71249908</v>
      </c>
      <c r="F306" s="172">
        <v>20071702.706470698</v>
      </c>
      <c r="G306" s="172">
        <v>73521496.688758284</v>
      </c>
      <c r="H306" s="172">
        <v>2314195.6852065176</v>
      </c>
      <c r="I306" s="172">
        <v>217017.86632034363</v>
      </c>
      <c r="J306" s="172">
        <v>55887774.543577597</v>
      </c>
      <c r="K306" s="172">
        <v>10413520.628994796</v>
      </c>
      <c r="L306" s="172">
        <v>4705676.0724836364</v>
      </c>
      <c r="M306" s="172">
        <v>211608.99293264165</v>
      </c>
      <c r="N306" s="172">
        <v>1952303.1123307892</v>
      </c>
      <c r="O306" s="172">
        <v>31949107.796291105</v>
      </c>
      <c r="P306" s="172">
        <v>168851932.42361909</v>
      </c>
      <c r="Q306" s="172">
        <v>30491860.399212871</v>
      </c>
      <c r="R306" s="172">
        <v>17163046.87958299</v>
      </c>
      <c r="S306" s="172">
        <v>287474.47473324684</v>
      </c>
      <c r="T306" s="172">
        <v>222716.01698612393</v>
      </c>
      <c r="U306" s="172">
        <v>0</v>
      </c>
      <c r="V306" s="172">
        <v>0</v>
      </c>
    </row>
    <row r="307" spans="1:22" x14ac:dyDescent="0.2">
      <c r="A307" s="169" t="s">
        <v>311</v>
      </c>
      <c r="B307" s="166" t="s">
        <v>687</v>
      </c>
      <c r="C307" s="176"/>
      <c r="D307" s="168">
        <v>1.0000000000000004</v>
      </c>
      <c r="E307" s="168">
        <v>0.4925829904569004</v>
      </c>
      <c r="F307" s="168">
        <v>2.435013732763806E-2</v>
      </c>
      <c r="G307" s="168">
        <v>8.919315750564645E-2</v>
      </c>
      <c r="H307" s="168">
        <v>2.8074839270930303E-3</v>
      </c>
      <c r="I307" s="168">
        <v>2.6327685920476398E-4</v>
      </c>
      <c r="J307" s="168">
        <v>6.7800674659926646E-2</v>
      </c>
      <c r="K307" s="168">
        <v>1.263324099048504E-2</v>
      </c>
      <c r="L307" s="168">
        <v>5.7087263726468811E-3</v>
      </c>
      <c r="M307" s="168">
        <v>2.5671504371235478E-4</v>
      </c>
      <c r="N307" s="168">
        <v>2.3684512263677749E-3</v>
      </c>
      <c r="O307" s="168">
        <v>3.8759300778423766E-2</v>
      </c>
      <c r="P307" s="168">
        <v>0.20484399369001727</v>
      </c>
      <c r="Q307" s="168">
        <v>3.6991430122001644E-2</v>
      </c>
      <c r="R307" s="168">
        <v>2.0821479601917686E-2</v>
      </c>
      <c r="S307" s="168">
        <v>3.4875182441241069E-4</v>
      </c>
      <c r="T307" s="168">
        <v>2.7018961360604314E-4</v>
      </c>
      <c r="U307" s="168">
        <v>0</v>
      </c>
      <c r="V307" s="168">
        <v>0</v>
      </c>
    </row>
    <row r="308" spans="1:22" x14ac:dyDescent="0.2">
      <c r="A308" s="166" t="s">
        <v>311</v>
      </c>
      <c r="B308" s="166" t="s">
        <v>686</v>
      </c>
      <c r="C308" s="176"/>
      <c r="D308" s="168">
        <v>0</v>
      </c>
      <c r="E308" s="168">
        <v>0</v>
      </c>
      <c r="F308" s="168">
        <v>0</v>
      </c>
      <c r="G308" s="168">
        <v>0</v>
      </c>
      <c r="H308" s="168">
        <v>0</v>
      </c>
      <c r="I308" s="168">
        <v>0</v>
      </c>
      <c r="J308" s="168">
        <v>0</v>
      </c>
      <c r="K308" s="168">
        <v>0</v>
      </c>
      <c r="L308" s="168">
        <v>0</v>
      </c>
      <c r="M308" s="168">
        <v>0</v>
      </c>
      <c r="N308" s="168">
        <v>0</v>
      </c>
      <c r="O308" s="168">
        <v>0</v>
      </c>
      <c r="P308" s="168">
        <v>0</v>
      </c>
      <c r="Q308" s="168">
        <v>0</v>
      </c>
      <c r="R308" s="168">
        <v>0</v>
      </c>
      <c r="S308" s="168">
        <v>0</v>
      </c>
      <c r="T308" s="168">
        <v>0</v>
      </c>
      <c r="U308" s="168">
        <v>0</v>
      </c>
      <c r="V308" s="168">
        <v>0</v>
      </c>
    </row>
    <row r="309" spans="1:22" x14ac:dyDescent="0.2">
      <c r="A309" s="166" t="s">
        <v>311</v>
      </c>
      <c r="B309" s="166" t="s">
        <v>685</v>
      </c>
      <c r="C309" s="176"/>
      <c r="D309" s="168">
        <v>0</v>
      </c>
      <c r="E309" s="168">
        <v>0</v>
      </c>
      <c r="F309" s="168">
        <v>0</v>
      </c>
      <c r="G309" s="168">
        <v>0</v>
      </c>
      <c r="H309" s="168">
        <v>0</v>
      </c>
      <c r="I309" s="168">
        <v>0</v>
      </c>
      <c r="J309" s="168">
        <v>0</v>
      </c>
      <c r="K309" s="168">
        <v>0</v>
      </c>
      <c r="L309" s="168">
        <v>0</v>
      </c>
      <c r="M309" s="168">
        <v>0</v>
      </c>
      <c r="N309" s="168">
        <v>0</v>
      </c>
      <c r="O309" s="168">
        <v>0</v>
      </c>
      <c r="P309" s="168">
        <v>0</v>
      </c>
      <c r="Q309" s="168">
        <v>0</v>
      </c>
      <c r="R309" s="168">
        <v>0</v>
      </c>
      <c r="S309" s="168">
        <v>0</v>
      </c>
      <c r="T309" s="168">
        <v>0</v>
      </c>
      <c r="U309" s="168">
        <v>0</v>
      </c>
      <c r="V309" s="168">
        <v>0</v>
      </c>
    </row>
    <row r="310" spans="1:22" x14ac:dyDescent="0.2">
      <c r="A310" s="166" t="s">
        <v>311</v>
      </c>
      <c r="B310" s="166" t="s">
        <v>684</v>
      </c>
      <c r="C310" s="176"/>
      <c r="D310" s="168">
        <v>0</v>
      </c>
      <c r="E310" s="168">
        <v>0</v>
      </c>
      <c r="F310" s="168">
        <v>0</v>
      </c>
      <c r="G310" s="168">
        <v>0</v>
      </c>
      <c r="H310" s="168">
        <v>0</v>
      </c>
      <c r="I310" s="168">
        <v>0</v>
      </c>
      <c r="J310" s="168">
        <v>0</v>
      </c>
      <c r="K310" s="168">
        <v>0</v>
      </c>
      <c r="L310" s="168">
        <v>0</v>
      </c>
      <c r="M310" s="168">
        <v>0</v>
      </c>
      <c r="N310" s="168">
        <v>0</v>
      </c>
      <c r="O310" s="168">
        <v>0</v>
      </c>
      <c r="P310" s="168">
        <v>0</v>
      </c>
      <c r="Q310" s="168">
        <v>0</v>
      </c>
      <c r="R310" s="168">
        <v>0</v>
      </c>
      <c r="S310" s="168">
        <v>0</v>
      </c>
      <c r="T310" s="168">
        <v>0</v>
      </c>
      <c r="U310" s="168">
        <v>0</v>
      </c>
      <c r="V310" s="168">
        <v>0</v>
      </c>
    </row>
    <row r="311" spans="1:22" x14ac:dyDescent="0.2">
      <c r="A311" s="166" t="s">
        <v>311</v>
      </c>
      <c r="B311" s="166" t="s">
        <v>683</v>
      </c>
      <c r="C311" s="176"/>
      <c r="D311" s="168">
        <v>0</v>
      </c>
      <c r="E311" s="168">
        <v>0</v>
      </c>
      <c r="F311" s="168">
        <v>0</v>
      </c>
      <c r="G311" s="168">
        <v>0</v>
      </c>
      <c r="H311" s="168">
        <v>0</v>
      </c>
      <c r="I311" s="168">
        <v>0</v>
      </c>
      <c r="J311" s="168">
        <v>0</v>
      </c>
      <c r="K311" s="168">
        <v>0</v>
      </c>
      <c r="L311" s="168">
        <v>0</v>
      </c>
      <c r="M311" s="168">
        <v>0</v>
      </c>
      <c r="N311" s="168">
        <v>0</v>
      </c>
      <c r="O311" s="168">
        <v>0</v>
      </c>
      <c r="P311" s="168">
        <v>0</v>
      </c>
      <c r="Q311" s="168">
        <v>0</v>
      </c>
      <c r="R311" s="168">
        <v>0</v>
      </c>
      <c r="S311" s="168">
        <v>0</v>
      </c>
      <c r="T311" s="168">
        <v>0</v>
      </c>
      <c r="U311" s="168">
        <v>0</v>
      </c>
      <c r="V311" s="168">
        <v>0</v>
      </c>
    </row>
    <row r="312" spans="1:22" x14ac:dyDescent="0.2">
      <c r="A312" s="166" t="s">
        <v>311</v>
      </c>
      <c r="B312" s="166" t="s">
        <v>682</v>
      </c>
      <c r="C312" s="176"/>
      <c r="D312" s="168">
        <v>0</v>
      </c>
      <c r="E312" s="168">
        <v>0</v>
      </c>
      <c r="F312" s="168">
        <v>0</v>
      </c>
      <c r="G312" s="168">
        <v>0</v>
      </c>
      <c r="H312" s="168">
        <v>0</v>
      </c>
      <c r="I312" s="168">
        <v>0</v>
      </c>
      <c r="J312" s="168">
        <v>0</v>
      </c>
      <c r="K312" s="168">
        <v>0</v>
      </c>
      <c r="L312" s="168">
        <v>0</v>
      </c>
      <c r="M312" s="168">
        <v>0</v>
      </c>
      <c r="N312" s="168">
        <v>0</v>
      </c>
      <c r="O312" s="168">
        <v>0</v>
      </c>
      <c r="P312" s="168">
        <v>0</v>
      </c>
      <c r="Q312" s="168">
        <v>0</v>
      </c>
      <c r="R312" s="168">
        <v>0</v>
      </c>
      <c r="S312" s="168">
        <v>0</v>
      </c>
      <c r="T312" s="168">
        <v>0</v>
      </c>
      <c r="U312" s="168">
        <v>0</v>
      </c>
      <c r="V312" s="168">
        <v>0</v>
      </c>
    </row>
    <row r="313" spans="1:22" x14ac:dyDescent="0.2">
      <c r="A313" s="166" t="s">
        <v>311</v>
      </c>
      <c r="B313" s="166" t="s">
        <v>681</v>
      </c>
      <c r="C313" s="176"/>
      <c r="D313" s="168">
        <v>0</v>
      </c>
      <c r="E313" s="168">
        <v>0</v>
      </c>
      <c r="F313" s="168">
        <v>0</v>
      </c>
      <c r="G313" s="168">
        <v>0</v>
      </c>
      <c r="H313" s="168">
        <v>0</v>
      </c>
      <c r="I313" s="168">
        <v>0</v>
      </c>
      <c r="J313" s="168">
        <v>0</v>
      </c>
      <c r="K313" s="168">
        <v>0</v>
      </c>
      <c r="L313" s="168">
        <v>0</v>
      </c>
      <c r="M313" s="168">
        <v>0</v>
      </c>
      <c r="N313" s="168">
        <v>0</v>
      </c>
      <c r="O313" s="168">
        <v>0</v>
      </c>
      <c r="P313" s="168">
        <v>0</v>
      </c>
      <c r="Q313" s="168">
        <v>0</v>
      </c>
      <c r="R313" s="168">
        <v>0</v>
      </c>
      <c r="S313" s="168">
        <v>0</v>
      </c>
      <c r="T313" s="168">
        <v>0</v>
      </c>
      <c r="U313" s="168">
        <v>0</v>
      </c>
      <c r="V313" s="168">
        <v>0</v>
      </c>
    </row>
    <row r="314" spans="1:22" x14ac:dyDescent="0.2">
      <c r="A314" s="166" t="s">
        <v>311</v>
      </c>
      <c r="B314" s="166" t="s">
        <v>679</v>
      </c>
      <c r="C314" s="176"/>
      <c r="D314" s="168">
        <v>1.0000000000000004</v>
      </c>
      <c r="E314" s="168">
        <v>0.4925829904569004</v>
      </c>
      <c r="F314" s="168">
        <v>2.435013732763806E-2</v>
      </c>
      <c r="G314" s="168">
        <v>8.919315750564645E-2</v>
      </c>
      <c r="H314" s="168">
        <v>2.8074839270930303E-3</v>
      </c>
      <c r="I314" s="168">
        <v>2.6327685920476398E-4</v>
      </c>
      <c r="J314" s="168">
        <v>6.7800674659926646E-2</v>
      </c>
      <c r="K314" s="168">
        <v>1.263324099048504E-2</v>
      </c>
      <c r="L314" s="168">
        <v>5.7087263726468811E-3</v>
      </c>
      <c r="M314" s="168">
        <v>2.5671504371235478E-4</v>
      </c>
      <c r="N314" s="168">
        <v>2.3684512263677749E-3</v>
      </c>
      <c r="O314" s="168">
        <v>3.8759300778423766E-2</v>
      </c>
      <c r="P314" s="168">
        <v>0.20484399369001727</v>
      </c>
      <c r="Q314" s="168">
        <v>3.6991430122001644E-2</v>
      </c>
      <c r="R314" s="168">
        <v>2.0821479601917686E-2</v>
      </c>
      <c r="S314" s="168">
        <v>3.4875182441241069E-4</v>
      </c>
      <c r="T314" s="168">
        <v>2.7018961360604314E-4</v>
      </c>
      <c r="U314" s="168">
        <v>0</v>
      </c>
      <c r="V314" s="168">
        <v>0</v>
      </c>
    </row>
    <row r="316" spans="1:22" x14ac:dyDescent="0.2">
      <c r="A316" s="170" t="s">
        <v>761</v>
      </c>
      <c r="B316" s="166" t="s">
        <v>687</v>
      </c>
      <c r="D316" s="172">
        <v>10045282.999999998</v>
      </c>
      <c r="E316" s="172">
        <v>4948135.5401258618</v>
      </c>
      <c r="F316" s="172">
        <v>244604.02054498793</v>
      </c>
      <c r="G316" s="172">
        <v>895970.50880779233</v>
      </c>
      <c r="H316" s="172">
        <v>28201.970565600848</v>
      </c>
      <c r="I316" s="172">
        <v>2644.6905580630073</v>
      </c>
      <c r="J316" s="172">
        <v>681076.96454989165</v>
      </c>
      <c r="K316" s="172">
        <v>126904.48095662246</v>
      </c>
      <c r="L316" s="172">
        <v>57345.771982801351</v>
      </c>
      <c r="M316" s="172">
        <v>2578.7752644479738</v>
      </c>
      <c r="N316" s="172">
        <v>23791.762840561347</v>
      </c>
      <c r="O316" s="172">
        <v>389348.14520138688</v>
      </c>
      <c r="P316" s="172">
        <v>2057715.8874664367</v>
      </c>
      <c r="Q316" s="172">
        <v>371589.38415023085</v>
      </c>
      <c r="R316" s="172">
        <v>209157.65507999039</v>
      </c>
      <c r="S316" s="172">
        <v>3503.3107729889725</v>
      </c>
      <c r="T316" s="172">
        <v>2714.131132333353</v>
      </c>
      <c r="U316" s="172">
        <v>0</v>
      </c>
      <c r="V316" s="172">
        <v>0</v>
      </c>
    </row>
    <row r="317" spans="1:22" x14ac:dyDescent="0.2">
      <c r="B317" s="166" t="s">
        <v>686</v>
      </c>
      <c r="D317" s="172">
        <v>456782173.82010001</v>
      </c>
      <c r="E317" s="172">
        <v>225003129.16770843</v>
      </c>
      <c r="F317" s="172">
        <v>11122708.661336469</v>
      </c>
      <c r="G317" s="172">
        <v>40741844.375307731</v>
      </c>
      <c r="H317" s="172">
        <v>1282408.6111825451</v>
      </c>
      <c r="I317" s="172">
        <v>120260.17606408043</v>
      </c>
      <c r="J317" s="172">
        <v>30970139.557630647</v>
      </c>
      <c r="K317" s="172">
        <v>5770639.2820269456</v>
      </c>
      <c r="L317" s="172">
        <v>2607644.4422417758</v>
      </c>
      <c r="M317" s="172">
        <v>117262.85571925138</v>
      </c>
      <c r="N317" s="172">
        <v>1081866.2997671533</v>
      </c>
      <c r="O317" s="172">
        <v>17704557.665315494</v>
      </c>
      <c r="P317" s="172">
        <v>93569084.731716871</v>
      </c>
      <c r="Q317" s="172">
        <v>16897025.863842227</v>
      </c>
      <c r="R317" s="172">
        <v>9510880.714714827</v>
      </c>
      <c r="S317" s="172">
        <v>159303.61647882668</v>
      </c>
      <c r="T317" s="172">
        <v>123417.79904658119</v>
      </c>
      <c r="U317" s="172">
        <v>0</v>
      </c>
      <c r="V317" s="172">
        <v>0</v>
      </c>
    </row>
    <row r="318" spans="1:22" x14ac:dyDescent="0.2">
      <c r="B318" s="166" t="s">
        <v>685</v>
      </c>
      <c r="D318" s="172">
        <v>100341301.17989999</v>
      </c>
      <c r="E318" s="172">
        <v>48852911.661138184</v>
      </c>
      <c r="F318" s="172">
        <v>2357705.4239623342</v>
      </c>
      <c r="G318" s="172">
        <v>8577217.05146477</v>
      </c>
      <c r="H318" s="172">
        <v>264942.1646048351</v>
      </c>
      <c r="I318" s="172">
        <v>32997.145409771125</v>
      </c>
      <c r="J318" s="172">
        <v>6480221.5426978562</v>
      </c>
      <c r="K318" s="172">
        <v>1204665.6265429286</v>
      </c>
      <c r="L318" s="172">
        <v>716790.40184867696</v>
      </c>
      <c r="M318" s="172">
        <v>0</v>
      </c>
      <c r="N318" s="172">
        <v>226278.2093869797</v>
      </c>
      <c r="O318" s="172">
        <v>3704303.4800003208</v>
      </c>
      <c r="P318" s="172">
        <v>25806708.475996479</v>
      </c>
      <c r="Q318" s="172">
        <v>0</v>
      </c>
      <c r="R318" s="172">
        <v>1950356.8297226825</v>
      </c>
      <c r="S318" s="172">
        <v>32512.501338857834</v>
      </c>
      <c r="T318" s="172">
        <v>26044.359076085831</v>
      </c>
      <c r="U318" s="172">
        <v>88556.388587126668</v>
      </c>
      <c r="V318" s="172">
        <v>19089.918122113795</v>
      </c>
    </row>
    <row r="319" spans="1:22" x14ac:dyDescent="0.2">
      <c r="B319" s="166" t="s">
        <v>684</v>
      </c>
      <c r="D319" s="172">
        <v>0</v>
      </c>
      <c r="E319" s="172">
        <v>0</v>
      </c>
      <c r="F319" s="172">
        <v>0</v>
      </c>
      <c r="G319" s="172">
        <v>0</v>
      </c>
      <c r="H319" s="172">
        <v>0</v>
      </c>
      <c r="I319" s="172">
        <v>0</v>
      </c>
      <c r="J319" s="172">
        <v>0</v>
      </c>
      <c r="K319" s="172">
        <v>0</v>
      </c>
      <c r="L319" s="172">
        <v>0</v>
      </c>
      <c r="M319" s="172">
        <v>0</v>
      </c>
      <c r="N319" s="172">
        <v>0</v>
      </c>
      <c r="O319" s="172">
        <v>0</v>
      </c>
      <c r="P319" s="172">
        <v>0</v>
      </c>
      <c r="Q319" s="172">
        <v>0</v>
      </c>
      <c r="R319" s="172">
        <v>0</v>
      </c>
      <c r="S319" s="172">
        <v>0</v>
      </c>
      <c r="T319" s="172">
        <v>0</v>
      </c>
      <c r="U319" s="172">
        <v>0</v>
      </c>
      <c r="V319" s="172">
        <v>0</v>
      </c>
    </row>
    <row r="320" spans="1:22" x14ac:dyDescent="0.2">
      <c r="B320" s="166" t="s">
        <v>683</v>
      </c>
      <c r="D320" s="172">
        <v>0</v>
      </c>
      <c r="E320" s="172">
        <v>0</v>
      </c>
      <c r="F320" s="172">
        <v>0</v>
      </c>
      <c r="G320" s="172">
        <v>0</v>
      </c>
      <c r="H320" s="172">
        <v>0</v>
      </c>
      <c r="I320" s="172">
        <v>0</v>
      </c>
      <c r="J320" s="172">
        <v>0</v>
      </c>
      <c r="K320" s="172">
        <v>0</v>
      </c>
      <c r="L320" s="172">
        <v>0</v>
      </c>
      <c r="M320" s="172">
        <v>0</v>
      </c>
      <c r="N320" s="172">
        <v>0</v>
      </c>
      <c r="O320" s="172">
        <v>0</v>
      </c>
      <c r="P320" s="172">
        <v>0</v>
      </c>
      <c r="Q320" s="172">
        <v>0</v>
      </c>
      <c r="R320" s="172">
        <v>0</v>
      </c>
      <c r="S320" s="172">
        <v>0</v>
      </c>
      <c r="T320" s="172">
        <v>0</v>
      </c>
      <c r="U320" s="172">
        <v>0</v>
      </c>
      <c r="V320" s="172">
        <v>0</v>
      </c>
    </row>
    <row r="321" spans="1:22" x14ac:dyDescent="0.2">
      <c r="B321" s="166" t="s">
        <v>682</v>
      </c>
      <c r="D321" s="172">
        <v>0</v>
      </c>
      <c r="E321" s="172">
        <v>0</v>
      </c>
      <c r="F321" s="172">
        <v>0</v>
      </c>
      <c r="G321" s="172">
        <v>0</v>
      </c>
      <c r="H321" s="172">
        <v>0</v>
      </c>
      <c r="I321" s="172">
        <v>0</v>
      </c>
      <c r="J321" s="172">
        <v>0</v>
      </c>
      <c r="K321" s="172">
        <v>0</v>
      </c>
      <c r="L321" s="172">
        <v>0</v>
      </c>
      <c r="M321" s="172">
        <v>0</v>
      </c>
      <c r="N321" s="172">
        <v>0</v>
      </c>
      <c r="O321" s="172">
        <v>0</v>
      </c>
      <c r="P321" s="172">
        <v>0</v>
      </c>
      <c r="Q321" s="172">
        <v>0</v>
      </c>
      <c r="R321" s="172">
        <v>0</v>
      </c>
      <c r="S321" s="172">
        <v>0</v>
      </c>
      <c r="T321" s="172">
        <v>0</v>
      </c>
      <c r="U321" s="172">
        <v>0</v>
      </c>
      <c r="V321" s="172">
        <v>0</v>
      </c>
    </row>
    <row r="322" spans="1:22" x14ac:dyDescent="0.2">
      <c r="B322" s="166" t="s">
        <v>681</v>
      </c>
      <c r="D322" s="172">
        <v>0</v>
      </c>
      <c r="E322" s="172">
        <v>0</v>
      </c>
      <c r="F322" s="172">
        <v>0</v>
      </c>
      <c r="G322" s="172">
        <v>0</v>
      </c>
      <c r="H322" s="172">
        <v>0</v>
      </c>
      <c r="I322" s="172">
        <v>0</v>
      </c>
      <c r="J322" s="172">
        <v>0</v>
      </c>
      <c r="K322" s="172">
        <v>0</v>
      </c>
      <c r="L322" s="172">
        <v>0</v>
      </c>
      <c r="M322" s="172">
        <v>0</v>
      </c>
      <c r="N322" s="172">
        <v>0</v>
      </c>
      <c r="O322" s="172">
        <v>0</v>
      </c>
      <c r="P322" s="172">
        <v>0</v>
      </c>
      <c r="Q322" s="172">
        <v>0</v>
      </c>
      <c r="R322" s="172">
        <v>0</v>
      </c>
      <c r="S322" s="172">
        <v>0</v>
      </c>
      <c r="T322" s="172">
        <v>0</v>
      </c>
      <c r="U322" s="172">
        <v>0</v>
      </c>
      <c r="V322" s="172">
        <v>0</v>
      </c>
    </row>
    <row r="323" spans="1:22" x14ac:dyDescent="0.2">
      <c r="B323" s="166" t="s">
        <v>679</v>
      </c>
      <c r="D323" s="172">
        <v>567168758</v>
      </c>
      <c r="E323" s="172">
        <v>278804176.36897248</v>
      </c>
      <c r="F323" s="172">
        <v>13725018.10584379</v>
      </c>
      <c r="G323" s="172">
        <v>50215031.935580298</v>
      </c>
      <c r="H323" s="172">
        <v>1575552.7463529811</v>
      </c>
      <c r="I323" s="172">
        <v>155902.01203191455</v>
      </c>
      <c r="J323" s="172">
        <v>38131438.064878397</v>
      </c>
      <c r="K323" s="172">
        <v>7102209.3895264957</v>
      </c>
      <c r="L323" s="172">
        <v>3381780.6160732536</v>
      </c>
      <c r="M323" s="172">
        <v>119841.63098369936</v>
      </c>
      <c r="N323" s="172">
        <v>1331936.2719946941</v>
      </c>
      <c r="O323" s="172">
        <v>21798209.290517204</v>
      </c>
      <c r="P323" s="172">
        <v>121433509.0951798</v>
      </c>
      <c r="Q323" s="172">
        <v>17268615.247992456</v>
      </c>
      <c r="R323" s="172">
        <v>11670395.1995175</v>
      </c>
      <c r="S323" s="172">
        <v>195319.42859067352</v>
      </c>
      <c r="T323" s="172">
        <v>152176.28925500039</v>
      </c>
      <c r="U323" s="172">
        <v>88556.388587126668</v>
      </c>
      <c r="V323" s="172">
        <v>19089.918122113795</v>
      </c>
    </row>
    <row r="324" spans="1:22" x14ac:dyDescent="0.2">
      <c r="A324" s="169" t="s">
        <v>212</v>
      </c>
      <c r="B324" s="166" t="s">
        <v>687</v>
      </c>
      <c r="C324" s="176"/>
      <c r="D324" s="168">
        <v>1.7711277037583233E-2</v>
      </c>
      <c r="E324" s="168">
        <v>8.7242738079833758E-3</v>
      </c>
      <c r="F324" s="168">
        <v>4.3127202811299404E-4</v>
      </c>
      <c r="G324" s="168">
        <v>1.5797247224392996E-3</v>
      </c>
      <c r="H324" s="168">
        <v>4.9724125611306763E-5</v>
      </c>
      <c r="I324" s="168">
        <v>4.6629693909603662E-6</v>
      </c>
      <c r="J324" s="168">
        <v>1.2008365322370095E-3</v>
      </c>
      <c r="K324" s="168">
        <v>2.2375083106503278E-4</v>
      </c>
      <c r="L324" s="168">
        <v>1.0110883431770646E-4</v>
      </c>
      <c r="M324" s="168">
        <v>4.5467512589048034E-6</v>
      </c>
      <c r="N324" s="168">
        <v>4.1948295820203388E-5</v>
      </c>
      <c r="O324" s="168">
        <v>6.8647671386967842E-4</v>
      </c>
      <c r="P324" s="168">
        <v>3.6280487217288451E-3</v>
      </c>
      <c r="Q324" s="168">
        <v>6.5516546690717198E-4</v>
      </c>
      <c r="R324" s="168">
        <v>3.6877499356195216E-4</v>
      </c>
      <c r="S324" s="168">
        <v>6.1768401795307856E-6</v>
      </c>
      <c r="T324" s="168">
        <v>4.7854030992541957E-6</v>
      </c>
      <c r="U324" s="168">
        <v>0</v>
      </c>
      <c r="V324" s="168">
        <v>0</v>
      </c>
    </row>
    <row r="325" spans="1:22" x14ac:dyDescent="0.2">
      <c r="A325" s="166" t="s">
        <v>212</v>
      </c>
      <c r="B325" s="166" t="s">
        <v>686</v>
      </c>
      <c r="C325" s="176"/>
      <c r="D325" s="168">
        <v>0.80537259391868687</v>
      </c>
      <c r="E325" s="168">
        <v>0.39671284074449747</v>
      </c>
      <c r="F325" s="168">
        <v>1.9610933261836098E-2</v>
      </c>
      <c r="G325" s="168">
        <v>7.1833724620120443E-2</v>
      </c>
      <c r="H325" s="168">
        <v>2.2610706127479349E-3</v>
      </c>
      <c r="I325" s="168">
        <v>2.1203596701650557E-4</v>
      </c>
      <c r="J325" s="168">
        <v>5.4604805220302081E-2</v>
      </c>
      <c r="K325" s="168">
        <v>1.0174466066106811E-2</v>
      </c>
      <c r="L325" s="168">
        <v>4.5976517667106337E-3</v>
      </c>
      <c r="M325" s="168">
        <v>2.0675126065256821E-4</v>
      </c>
      <c r="N325" s="168">
        <v>1.9074857077497089E-3</v>
      </c>
      <c r="O325" s="168">
        <v>3.1215678606393713E-2</v>
      </c>
      <c r="P325" s="168">
        <v>0.16497573854679223</v>
      </c>
      <c r="Q325" s="168">
        <v>2.9791884030118291E-2</v>
      </c>
      <c r="R325" s="168">
        <v>1.6769049036221468E-2</v>
      </c>
      <c r="S325" s="168">
        <v>2.8087516146089748E-4</v>
      </c>
      <c r="T325" s="168">
        <v>2.1760330995978659E-4</v>
      </c>
      <c r="U325" s="168">
        <v>0</v>
      </c>
      <c r="V325" s="168">
        <v>0</v>
      </c>
    </row>
    <row r="326" spans="1:22" x14ac:dyDescent="0.2">
      <c r="A326" s="166" t="s">
        <v>212</v>
      </c>
      <c r="B326" s="166" t="s">
        <v>685</v>
      </c>
      <c r="C326" s="176"/>
      <c r="D326" s="168">
        <v>0.17691612904372989</v>
      </c>
      <c r="E326" s="168">
        <v>8.6134701483571816E-2</v>
      </c>
      <c r="F326" s="168">
        <v>4.1569733711643089E-3</v>
      </c>
      <c r="G326" s="168">
        <v>1.5122865867489779E-2</v>
      </c>
      <c r="H326" s="168">
        <v>4.6713109787481472E-4</v>
      </c>
      <c r="I326" s="168">
        <v>5.8178707737937718E-5</v>
      </c>
      <c r="J326" s="168">
        <v>1.1425561530485176E-2</v>
      </c>
      <c r="K326" s="168">
        <v>2.1239985622461396E-3</v>
      </c>
      <c r="L326" s="168">
        <v>1.2638044527986448E-3</v>
      </c>
      <c r="M326" s="168">
        <v>0</v>
      </c>
      <c r="N326" s="168">
        <v>3.9896099034950668E-4</v>
      </c>
      <c r="O326" s="168">
        <v>6.5312191966686584E-3</v>
      </c>
      <c r="P326" s="168">
        <v>4.5500934443212897E-2</v>
      </c>
      <c r="Q326" s="168">
        <v>0</v>
      </c>
      <c r="R326" s="168">
        <v>3.4387592796898776E-3</v>
      </c>
      <c r="S326" s="168">
        <v>5.7324210616794643E-5</v>
      </c>
      <c r="T326" s="168">
        <v>4.5919946592131988E-5</v>
      </c>
      <c r="U326" s="168">
        <v>1.5613763511834104E-4</v>
      </c>
      <c r="V326" s="168">
        <v>3.3658268113057447E-5</v>
      </c>
    </row>
    <row r="327" spans="1:22" x14ac:dyDescent="0.2">
      <c r="A327" s="166" t="s">
        <v>212</v>
      </c>
      <c r="B327" s="166" t="s">
        <v>684</v>
      </c>
      <c r="C327" s="176"/>
      <c r="D327" s="168">
        <v>0</v>
      </c>
      <c r="E327" s="168">
        <v>0</v>
      </c>
      <c r="F327" s="168">
        <v>0</v>
      </c>
      <c r="G327" s="168">
        <v>0</v>
      </c>
      <c r="H327" s="168">
        <v>0</v>
      </c>
      <c r="I327" s="168">
        <v>0</v>
      </c>
      <c r="J327" s="168">
        <v>0</v>
      </c>
      <c r="K327" s="168">
        <v>0</v>
      </c>
      <c r="L327" s="168">
        <v>0</v>
      </c>
      <c r="M327" s="168">
        <v>0</v>
      </c>
      <c r="N327" s="168">
        <v>0</v>
      </c>
      <c r="O327" s="168">
        <v>0</v>
      </c>
      <c r="P327" s="168">
        <v>0</v>
      </c>
      <c r="Q327" s="168">
        <v>0</v>
      </c>
      <c r="R327" s="168">
        <v>0</v>
      </c>
      <c r="S327" s="168">
        <v>0</v>
      </c>
      <c r="T327" s="168">
        <v>0</v>
      </c>
      <c r="U327" s="168">
        <v>0</v>
      </c>
      <c r="V327" s="168">
        <v>0</v>
      </c>
    </row>
    <row r="328" spans="1:22" x14ac:dyDescent="0.2">
      <c r="A328" s="166" t="s">
        <v>212</v>
      </c>
      <c r="B328" s="166" t="s">
        <v>683</v>
      </c>
      <c r="C328" s="176"/>
      <c r="D328" s="168">
        <v>0</v>
      </c>
      <c r="E328" s="168">
        <v>0</v>
      </c>
      <c r="F328" s="168">
        <v>0</v>
      </c>
      <c r="G328" s="168">
        <v>0</v>
      </c>
      <c r="H328" s="168">
        <v>0</v>
      </c>
      <c r="I328" s="168">
        <v>0</v>
      </c>
      <c r="J328" s="168">
        <v>0</v>
      </c>
      <c r="K328" s="168">
        <v>0</v>
      </c>
      <c r="L328" s="168">
        <v>0</v>
      </c>
      <c r="M328" s="168">
        <v>0</v>
      </c>
      <c r="N328" s="168">
        <v>0</v>
      </c>
      <c r="O328" s="168">
        <v>0</v>
      </c>
      <c r="P328" s="168">
        <v>0</v>
      </c>
      <c r="Q328" s="168">
        <v>0</v>
      </c>
      <c r="R328" s="168">
        <v>0</v>
      </c>
      <c r="S328" s="168">
        <v>0</v>
      </c>
      <c r="T328" s="168">
        <v>0</v>
      </c>
      <c r="U328" s="168">
        <v>0</v>
      </c>
      <c r="V328" s="168">
        <v>0</v>
      </c>
    </row>
    <row r="329" spans="1:22" x14ac:dyDescent="0.2">
      <c r="A329" s="166" t="s">
        <v>212</v>
      </c>
      <c r="B329" s="166" t="s">
        <v>682</v>
      </c>
      <c r="C329" s="176"/>
      <c r="D329" s="168">
        <v>0</v>
      </c>
      <c r="E329" s="168">
        <v>0</v>
      </c>
      <c r="F329" s="168">
        <v>0</v>
      </c>
      <c r="G329" s="168">
        <v>0</v>
      </c>
      <c r="H329" s="168">
        <v>0</v>
      </c>
      <c r="I329" s="168">
        <v>0</v>
      </c>
      <c r="J329" s="168">
        <v>0</v>
      </c>
      <c r="K329" s="168">
        <v>0</v>
      </c>
      <c r="L329" s="168">
        <v>0</v>
      </c>
      <c r="M329" s="168">
        <v>0</v>
      </c>
      <c r="N329" s="168">
        <v>0</v>
      </c>
      <c r="O329" s="168">
        <v>0</v>
      </c>
      <c r="P329" s="168">
        <v>0</v>
      </c>
      <c r="Q329" s="168">
        <v>0</v>
      </c>
      <c r="R329" s="168">
        <v>0</v>
      </c>
      <c r="S329" s="168">
        <v>0</v>
      </c>
      <c r="T329" s="168">
        <v>0</v>
      </c>
      <c r="U329" s="168">
        <v>0</v>
      </c>
      <c r="V329" s="168">
        <v>0</v>
      </c>
    </row>
    <row r="330" spans="1:22" x14ac:dyDescent="0.2">
      <c r="A330" s="166" t="s">
        <v>212</v>
      </c>
      <c r="B330" s="166" t="s">
        <v>681</v>
      </c>
      <c r="C330" s="176"/>
      <c r="D330" s="168">
        <v>0</v>
      </c>
      <c r="E330" s="168">
        <v>0</v>
      </c>
      <c r="F330" s="168">
        <v>0</v>
      </c>
      <c r="G330" s="168">
        <v>0</v>
      </c>
      <c r="H330" s="168">
        <v>0</v>
      </c>
      <c r="I330" s="168">
        <v>0</v>
      </c>
      <c r="J330" s="168">
        <v>0</v>
      </c>
      <c r="K330" s="168">
        <v>0</v>
      </c>
      <c r="L330" s="168">
        <v>0</v>
      </c>
      <c r="M330" s="168">
        <v>0</v>
      </c>
      <c r="N330" s="168">
        <v>0</v>
      </c>
      <c r="O330" s="168">
        <v>0</v>
      </c>
      <c r="P330" s="168">
        <v>0</v>
      </c>
      <c r="Q330" s="168">
        <v>0</v>
      </c>
      <c r="R330" s="168">
        <v>0</v>
      </c>
      <c r="S330" s="168">
        <v>0</v>
      </c>
      <c r="T330" s="168">
        <v>0</v>
      </c>
      <c r="U330" s="168">
        <v>0</v>
      </c>
      <c r="V330" s="168">
        <v>0</v>
      </c>
    </row>
    <row r="331" spans="1:22" x14ac:dyDescent="0.2">
      <c r="A331" s="166" t="s">
        <v>212</v>
      </c>
      <c r="B331" s="166" t="s">
        <v>679</v>
      </c>
      <c r="C331" s="176"/>
      <c r="D331" s="168">
        <v>0.99999999999999978</v>
      </c>
      <c r="E331" s="168">
        <v>0.49157181603605266</v>
      </c>
      <c r="F331" s="168">
        <v>2.4199178661113402E-2</v>
      </c>
      <c r="G331" s="168">
        <v>8.853631521004951E-2</v>
      </c>
      <c r="H331" s="168">
        <v>2.7779258362340561E-3</v>
      </c>
      <c r="I331" s="168">
        <v>2.7487764414540366E-4</v>
      </c>
      <c r="J331" s="168">
        <v>6.723120328302426E-2</v>
      </c>
      <c r="K331" s="168">
        <v>1.2522215459417983E-2</v>
      </c>
      <c r="L331" s="168">
        <v>5.9625650538269858E-3</v>
      </c>
      <c r="M331" s="168">
        <v>2.1129801191147301E-4</v>
      </c>
      <c r="N331" s="168">
        <v>2.3483949939194192E-3</v>
      </c>
      <c r="O331" s="168">
        <v>3.8433374516932052E-2</v>
      </c>
      <c r="P331" s="168">
        <v>0.21410472171173398</v>
      </c>
      <c r="Q331" s="168">
        <v>3.0447049497025463E-2</v>
      </c>
      <c r="R331" s="168">
        <v>2.05765833094733E-2</v>
      </c>
      <c r="S331" s="168">
        <v>3.4437621225722294E-4</v>
      </c>
      <c r="T331" s="168">
        <v>2.6830865965117275E-4</v>
      </c>
      <c r="U331" s="168">
        <v>1.5613763511834104E-4</v>
      </c>
      <c r="V331" s="168">
        <v>3.3658268113057447E-5</v>
      </c>
    </row>
    <row r="333" spans="1:22" x14ac:dyDescent="0.2">
      <c r="A333" s="170" t="s">
        <v>760</v>
      </c>
      <c r="B333" s="166" t="s">
        <v>687</v>
      </c>
      <c r="D333" s="172">
        <v>0</v>
      </c>
      <c r="E333" s="172">
        <v>0</v>
      </c>
      <c r="F333" s="172">
        <v>0</v>
      </c>
      <c r="G333" s="172">
        <v>0</v>
      </c>
      <c r="H333" s="172">
        <v>0</v>
      </c>
      <c r="I333" s="172">
        <v>0</v>
      </c>
      <c r="J333" s="172">
        <v>0</v>
      </c>
      <c r="K333" s="172">
        <v>0</v>
      </c>
      <c r="L333" s="172">
        <v>0</v>
      </c>
      <c r="M333" s="172">
        <v>0</v>
      </c>
      <c r="N333" s="172">
        <v>0</v>
      </c>
      <c r="O333" s="172">
        <v>0</v>
      </c>
      <c r="P333" s="172">
        <v>0</v>
      </c>
      <c r="Q333" s="172">
        <v>0</v>
      </c>
      <c r="R333" s="172">
        <v>0</v>
      </c>
      <c r="S333" s="172">
        <v>0</v>
      </c>
      <c r="T333" s="172">
        <v>0</v>
      </c>
      <c r="U333" s="172">
        <v>0</v>
      </c>
      <c r="V333" s="172">
        <v>0</v>
      </c>
    </row>
    <row r="334" spans="1:22" x14ac:dyDescent="0.2">
      <c r="B334" s="166" t="s">
        <v>686</v>
      </c>
      <c r="D334" s="172">
        <v>0</v>
      </c>
      <c r="E334" s="172">
        <v>0</v>
      </c>
      <c r="F334" s="172">
        <v>0</v>
      </c>
      <c r="G334" s="172">
        <v>0</v>
      </c>
      <c r="H334" s="172">
        <v>0</v>
      </c>
      <c r="I334" s="172">
        <v>0</v>
      </c>
      <c r="J334" s="172">
        <v>0</v>
      </c>
      <c r="K334" s="172">
        <v>0</v>
      </c>
      <c r="L334" s="172">
        <v>0</v>
      </c>
      <c r="M334" s="172">
        <v>0</v>
      </c>
      <c r="N334" s="172">
        <v>0</v>
      </c>
      <c r="O334" s="172">
        <v>0</v>
      </c>
      <c r="P334" s="172">
        <v>0</v>
      </c>
      <c r="Q334" s="172">
        <v>0</v>
      </c>
      <c r="R334" s="172">
        <v>0</v>
      </c>
      <c r="S334" s="172">
        <v>0</v>
      </c>
      <c r="T334" s="172">
        <v>0</v>
      </c>
      <c r="U334" s="172">
        <v>0</v>
      </c>
      <c r="V334" s="172">
        <v>0</v>
      </c>
    </row>
    <row r="335" spans="1:22" x14ac:dyDescent="0.2">
      <c r="B335" s="166" t="s">
        <v>685</v>
      </c>
      <c r="D335" s="172">
        <v>0</v>
      </c>
      <c r="E335" s="172">
        <v>0</v>
      </c>
      <c r="F335" s="172">
        <v>0</v>
      </c>
      <c r="G335" s="172">
        <v>0</v>
      </c>
      <c r="H335" s="172">
        <v>0</v>
      </c>
      <c r="I335" s="172">
        <v>0</v>
      </c>
      <c r="J335" s="172">
        <v>0</v>
      </c>
      <c r="K335" s="172">
        <v>0</v>
      </c>
      <c r="L335" s="172">
        <v>0</v>
      </c>
      <c r="M335" s="172">
        <v>0</v>
      </c>
      <c r="N335" s="172">
        <v>0</v>
      </c>
      <c r="O335" s="172">
        <v>0</v>
      </c>
      <c r="P335" s="172">
        <v>0</v>
      </c>
      <c r="Q335" s="172">
        <v>0</v>
      </c>
      <c r="R335" s="172">
        <v>0</v>
      </c>
      <c r="S335" s="172">
        <v>0</v>
      </c>
      <c r="T335" s="172">
        <v>0</v>
      </c>
      <c r="U335" s="172">
        <v>0</v>
      </c>
      <c r="V335" s="172">
        <v>0</v>
      </c>
    </row>
    <row r="336" spans="1:22" x14ac:dyDescent="0.2">
      <c r="B336" s="166" t="s">
        <v>684</v>
      </c>
      <c r="D336" s="172">
        <v>446253131.98746914</v>
      </c>
      <c r="E336" s="172">
        <v>298250001.03864622</v>
      </c>
      <c r="F336" s="172">
        <v>14058726.456317138</v>
      </c>
      <c r="G336" s="172">
        <v>51048098.594186999</v>
      </c>
      <c r="H336" s="172">
        <v>1577651.8719492734</v>
      </c>
      <c r="I336" s="172">
        <v>0</v>
      </c>
      <c r="J336" s="172">
        <v>38277151.500916339</v>
      </c>
      <c r="K336" s="172">
        <v>7129122.0428689644</v>
      </c>
      <c r="L336" s="172">
        <v>0</v>
      </c>
      <c r="M336" s="172">
        <v>0</v>
      </c>
      <c r="N336" s="172">
        <v>1364556.8625922929</v>
      </c>
      <c r="O336" s="172">
        <v>22007214.411436405</v>
      </c>
      <c r="P336" s="172">
        <v>0</v>
      </c>
      <c r="Q336" s="172">
        <v>0</v>
      </c>
      <c r="R336" s="172">
        <v>11542320.227565223</v>
      </c>
      <c r="S336" s="172">
        <v>192571.08395502905</v>
      </c>
      <c r="T336" s="172">
        <v>156014.84479287587</v>
      </c>
      <c r="U336" s="172">
        <v>534485.18318452069</v>
      </c>
      <c r="V336" s="172">
        <v>115217.86905793863</v>
      </c>
    </row>
    <row r="337" spans="1:22" x14ac:dyDescent="0.2">
      <c r="B337" s="166" t="s">
        <v>683</v>
      </c>
      <c r="D337" s="172">
        <v>231086642.79253078</v>
      </c>
      <c r="E337" s="172">
        <v>172783818.26222348</v>
      </c>
      <c r="F337" s="172">
        <v>8329962.9462436363</v>
      </c>
      <c r="G337" s="172">
        <v>25134969.616151102</v>
      </c>
      <c r="H337" s="172">
        <v>0</v>
      </c>
      <c r="I337" s="172">
        <v>0</v>
      </c>
      <c r="J337" s="172">
        <v>16016100.470696278</v>
      </c>
      <c r="K337" s="172">
        <v>0</v>
      </c>
      <c r="L337" s="172">
        <v>0</v>
      </c>
      <c r="M337" s="172">
        <v>0</v>
      </c>
      <c r="N337" s="172">
        <v>433041.75708842761</v>
      </c>
      <c r="O337" s="172">
        <v>0</v>
      </c>
      <c r="P337" s="172">
        <v>0</v>
      </c>
      <c r="Q337" s="172">
        <v>0</v>
      </c>
      <c r="R337" s="172">
        <v>5907444.0496023139</v>
      </c>
      <c r="S337" s="172">
        <v>0</v>
      </c>
      <c r="T337" s="172">
        <v>61301.736938107701</v>
      </c>
      <c r="U337" s="172">
        <v>2081429.7449600575</v>
      </c>
      <c r="V337" s="172">
        <v>338574.20862739487</v>
      </c>
    </row>
    <row r="338" spans="1:22" x14ac:dyDescent="0.2">
      <c r="B338" s="166" t="s">
        <v>682</v>
      </c>
      <c r="D338" s="172">
        <v>0</v>
      </c>
      <c r="E338" s="172">
        <v>0</v>
      </c>
      <c r="F338" s="172">
        <v>0</v>
      </c>
      <c r="G338" s="172">
        <v>0</v>
      </c>
      <c r="H338" s="172">
        <v>0</v>
      </c>
      <c r="I338" s="172">
        <v>0</v>
      </c>
      <c r="J338" s="172">
        <v>0</v>
      </c>
      <c r="K338" s="172">
        <v>0</v>
      </c>
      <c r="L338" s="172">
        <v>0</v>
      </c>
      <c r="M338" s="172">
        <v>0</v>
      </c>
      <c r="N338" s="172">
        <v>0</v>
      </c>
      <c r="O338" s="172">
        <v>0</v>
      </c>
      <c r="P338" s="172">
        <v>0</v>
      </c>
      <c r="Q338" s="172">
        <v>0</v>
      </c>
      <c r="R338" s="172">
        <v>0</v>
      </c>
      <c r="S338" s="172">
        <v>0</v>
      </c>
      <c r="T338" s="172">
        <v>0</v>
      </c>
      <c r="U338" s="172">
        <v>0</v>
      </c>
      <c r="V338" s="172">
        <v>0</v>
      </c>
    </row>
    <row r="339" spans="1:22" x14ac:dyDescent="0.2">
      <c r="B339" s="166" t="s">
        <v>681</v>
      </c>
      <c r="D339" s="172">
        <v>108582390.90999998</v>
      </c>
      <c r="E339" s="172">
        <v>49422070.474438459</v>
      </c>
      <c r="F339" s="172">
        <v>13304129.705685806</v>
      </c>
      <c r="G339" s="172">
        <v>3773925.7865963955</v>
      </c>
      <c r="H339" s="172">
        <v>1248284.6553893765</v>
      </c>
      <c r="I339" s="172">
        <v>202761.48214395292</v>
      </c>
      <c r="J339" s="172">
        <v>1089769.8467774005</v>
      </c>
      <c r="K339" s="172">
        <v>324111.33634420758</v>
      </c>
      <c r="L339" s="172">
        <v>706450.93780195573</v>
      </c>
      <c r="M339" s="172">
        <v>124161.41616487224</v>
      </c>
      <c r="N339" s="172">
        <v>7497.9143411433161</v>
      </c>
      <c r="O339" s="172">
        <v>192269.46269195623</v>
      </c>
      <c r="P339" s="172">
        <v>1038897.7194602169</v>
      </c>
      <c r="Q339" s="172">
        <v>186242.50594184606</v>
      </c>
      <c r="R339" s="172">
        <v>301788.57121652353</v>
      </c>
      <c r="S339" s="172">
        <v>5493.3477864208598</v>
      </c>
      <c r="T339" s="172">
        <v>5569.0721063698511</v>
      </c>
      <c r="U339" s="172">
        <v>32710149.260938577</v>
      </c>
      <c r="V339" s="172">
        <v>3938817.4141745125</v>
      </c>
    </row>
    <row r="340" spans="1:22" x14ac:dyDescent="0.2">
      <c r="B340" s="166" t="s">
        <v>679</v>
      </c>
      <c r="D340" s="172">
        <v>785922165.69000018</v>
      </c>
      <c r="E340" s="172">
        <v>520455889.77530813</v>
      </c>
      <c r="F340" s="172">
        <v>35692819.10824658</v>
      </c>
      <c r="G340" s="172">
        <v>79956993.996934488</v>
      </c>
      <c r="H340" s="172">
        <v>2825936.5273386501</v>
      </c>
      <c r="I340" s="172">
        <v>202761.48214395292</v>
      </c>
      <c r="J340" s="172">
        <v>55383021.818390027</v>
      </c>
      <c r="K340" s="172">
        <v>7453233.379213172</v>
      </c>
      <c r="L340" s="172">
        <v>706450.93780195573</v>
      </c>
      <c r="M340" s="172">
        <v>124161.41616487224</v>
      </c>
      <c r="N340" s="172">
        <v>1805096.5340218639</v>
      </c>
      <c r="O340" s="172">
        <v>22199483.87412836</v>
      </c>
      <c r="P340" s="172">
        <v>1038897.7194602169</v>
      </c>
      <c r="Q340" s="172">
        <v>186242.50594184606</v>
      </c>
      <c r="R340" s="172">
        <v>17751552.848384064</v>
      </c>
      <c r="S340" s="172">
        <v>198064.43174144992</v>
      </c>
      <c r="T340" s="172">
        <v>222885.65383735346</v>
      </c>
      <c r="U340" s="172">
        <v>35326064.189083159</v>
      </c>
      <c r="V340" s="172">
        <v>4392609.4918598458</v>
      </c>
    </row>
    <row r="341" spans="1:22" x14ac:dyDescent="0.2">
      <c r="A341" s="169" t="s">
        <v>211</v>
      </c>
      <c r="B341" s="166" t="s">
        <v>687</v>
      </c>
      <c r="C341" s="176"/>
      <c r="D341" s="168">
        <v>0</v>
      </c>
      <c r="E341" s="168">
        <v>0</v>
      </c>
      <c r="F341" s="168">
        <v>0</v>
      </c>
      <c r="G341" s="168">
        <v>0</v>
      </c>
      <c r="H341" s="168">
        <v>0</v>
      </c>
      <c r="I341" s="168">
        <v>0</v>
      </c>
      <c r="J341" s="168">
        <v>0</v>
      </c>
      <c r="K341" s="168">
        <v>0</v>
      </c>
      <c r="L341" s="168">
        <v>0</v>
      </c>
      <c r="M341" s="168">
        <v>0</v>
      </c>
      <c r="N341" s="168">
        <v>0</v>
      </c>
      <c r="O341" s="168">
        <v>0</v>
      </c>
      <c r="P341" s="168">
        <v>0</v>
      </c>
      <c r="Q341" s="168">
        <v>0</v>
      </c>
      <c r="R341" s="168">
        <v>0</v>
      </c>
      <c r="S341" s="168">
        <v>0</v>
      </c>
      <c r="T341" s="168">
        <v>0</v>
      </c>
      <c r="U341" s="168">
        <v>0</v>
      </c>
      <c r="V341" s="168">
        <v>0</v>
      </c>
    </row>
    <row r="342" spans="1:22" x14ac:dyDescent="0.2">
      <c r="A342" s="166" t="s">
        <v>211</v>
      </c>
      <c r="B342" s="166" t="s">
        <v>686</v>
      </c>
      <c r="C342" s="176"/>
      <c r="D342" s="168">
        <v>0</v>
      </c>
      <c r="E342" s="168">
        <v>0</v>
      </c>
      <c r="F342" s="168">
        <v>0</v>
      </c>
      <c r="G342" s="168">
        <v>0</v>
      </c>
      <c r="H342" s="168">
        <v>0</v>
      </c>
      <c r="I342" s="168">
        <v>0</v>
      </c>
      <c r="J342" s="168">
        <v>0</v>
      </c>
      <c r="K342" s="168">
        <v>0</v>
      </c>
      <c r="L342" s="168">
        <v>0</v>
      </c>
      <c r="M342" s="168">
        <v>0</v>
      </c>
      <c r="N342" s="168">
        <v>0</v>
      </c>
      <c r="O342" s="168">
        <v>0</v>
      </c>
      <c r="P342" s="168">
        <v>0</v>
      </c>
      <c r="Q342" s="168">
        <v>0</v>
      </c>
      <c r="R342" s="168">
        <v>0</v>
      </c>
      <c r="S342" s="168">
        <v>0</v>
      </c>
      <c r="T342" s="168">
        <v>0</v>
      </c>
      <c r="U342" s="168">
        <v>0</v>
      </c>
      <c r="V342" s="168">
        <v>0</v>
      </c>
    </row>
    <row r="343" spans="1:22" x14ac:dyDescent="0.2">
      <c r="A343" s="166" t="s">
        <v>211</v>
      </c>
      <c r="B343" s="166" t="s">
        <v>685</v>
      </c>
      <c r="C343" s="176"/>
      <c r="D343" s="168">
        <v>0</v>
      </c>
      <c r="E343" s="168">
        <v>0</v>
      </c>
      <c r="F343" s="168">
        <v>0</v>
      </c>
      <c r="G343" s="168">
        <v>0</v>
      </c>
      <c r="H343" s="168">
        <v>0</v>
      </c>
      <c r="I343" s="168">
        <v>0</v>
      </c>
      <c r="J343" s="168">
        <v>0</v>
      </c>
      <c r="K343" s="168">
        <v>0</v>
      </c>
      <c r="L343" s="168">
        <v>0</v>
      </c>
      <c r="M343" s="168">
        <v>0</v>
      </c>
      <c r="N343" s="168">
        <v>0</v>
      </c>
      <c r="O343" s="168">
        <v>0</v>
      </c>
      <c r="P343" s="168">
        <v>0</v>
      </c>
      <c r="Q343" s="168">
        <v>0</v>
      </c>
      <c r="R343" s="168">
        <v>0</v>
      </c>
      <c r="S343" s="168">
        <v>0</v>
      </c>
      <c r="T343" s="168">
        <v>0</v>
      </c>
      <c r="U343" s="168">
        <v>0</v>
      </c>
      <c r="V343" s="168">
        <v>0</v>
      </c>
    </row>
    <row r="344" spans="1:22" x14ac:dyDescent="0.2">
      <c r="A344" s="166" t="s">
        <v>211</v>
      </c>
      <c r="B344" s="166" t="s">
        <v>684</v>
      </c>
      <c r="C344" s="176"/>
      <c r="D344" s="168">
        <v>0.56780830401402582</v>
      </c>
      <c r="E344" s="168">
        <v>0.37949050689618569</v>
      </c>
      <c r="F344" s="168">
        <v>1.7888191821100099E-2</v>
      </c>
      <c r="G344" s="168">
        <v>6.4953122360875692E-2</v>
      </c>
      <c r="H344" s="168">
        <v>2.0073894602071368E-3</v>
      </c>
      <c r="I344" s="168">
        <v>0</v>
      </c>
      <c r="J344" s="168">
        <v>4.8703488935588075E-2</v>
      </c>
      <c r="K344" s="168">
        <v>9.0710280917067065E-3</v>
      </c>
      <c r="L344" s="168">
        <v>0</v>
      </c>
      <c r="M344" s="168">
        <v>0</v>
      </c>
      <c r="N344" s="168">
        <v>1.7362493668750016E-3</v>
      </c>
      <c r="O344" s="168">
        <v>2.8001773422582091E-2</v>
      </c>
      <c r="P344" s="168">
        <v>0</v>
      </c>
      <c r="Q344" s="168">
        <v>0</v>
      </c>
      <c r="R344" s="168">
        <v>1.4686340112868106E-2</v>
      </c>
      <c r="S344" s="168">
        <v>2.4502564294768468E-4</v>
      </c>
      <c r="T344" s="168">
        <v>1.9851182674801221E-4</v>
      </c>
      <c r="U344" s="168">
        <v>6.800739392752329E-4</v>
      </c>
      <c r="V344" s="168">
        <v>1.4660213706631258E-4</v>
      </c>
    </row>
    <row r="345" spans="1:22" x14ac:dyDescent="0.2">
      <c r="A345" s="166" t="s">
        <v>211</v>
      </c>
      <c r="B345" s="166" t="s">
        <v>683</v>
      </c>
      <c r="C345" s="176"/>
      <c r="D345" s="168">
        <v>0.29403247914460889</v>
      </c>
      <c r="E345" s="168">
        <v>0.21984851147508733</v>
      </c>
      <c r="F345" s="168">
        <v>1.0598966805994519E-2</v>
      </c>
      <c r="G345" s="168">
        <v>3.1981499839852288E-2</v>
      </c>
      <c r="H345" s="168">
        <v>0</v>
      </c>
      <c r="I345" s="168">
        <v>0</v>
      </c>
      <c r="J345" s="168">
        <v>2.0378736177564031E-2</v>
      </c>
      <c r="K345" s="168">
        <v>0</v>
      </c>
      <c r="L345" s="168">
        <v>0</v>
      </c>
      <c r="M345" s="168">
        <v>0</v>
      </c>
      <c r="N345" s="168">
        <v>5.5099827437522222E-4</v>
      </c>
      <c r="O345" s="168">
        <v>0</v>
      </c>
      <c r="P345" s="168">
        <v>0</v>
      </c>
      <c r="Q345" s="168">
        <v>0</v>
      </c>
      <c r="R345" s="168">
        <v>7.5165764594714987E-3</v>
      </c>
      <c r="S345" s="168">
        <v>0</v>
      </c>
      <c r="T345" s="168">
        <v>7.7999755719178448E-5</v>
      </c>
      <c r="U345" s="168">
        <v>2.6483917057265674E-3</v>
      </c>
      <c r="V345" s="168">
        <v>4.3079865081823175E-4</v>
      </c>
    </row>
    <row r="346" spans="1:22" x14ac:dyDescent="0.2">
      <c r="A346" s="166" t="s">
        <v>211</v>
      </c>
      <c r="B346" s="166" t="s">
        <v>682</v>
      </c>
      <c r="C346" s="176"/>
      <c r="D346" s="168">
        <v>0</v>
      </c>
      <c r="E346" s="168">
        <v>0</v>
      </c>
      <c r="F346" s="168">
        <v>0</v>
      </c>
      <c r="G346" s="168">
        <v>0</v>
      </c>
      <c r="H346" s="168">
        <v>0</v>
      </c>
      <c r="I346" s="168">
        <v>0</v>
      </c>
      <c r="J346" s="168">
        <v>0</v>
      </c>
      <c r="K346" s="168">
        <v>0</v>
      </c>
      <c r="L346" s="168">
        <v>0</v>
      </c>
      <c r="M346" s="168">
        <v>0</v>
      </c>
      <c r="N346" s="168">
        <v>0</v>
      </c>
      <c r="O346" s="168">
        <v>0</v>
      </c>
      <c r="P346" s="168">
        <v>0</v>
      </c>
      <c r="Q346" s="168">
        <v>0</v>
      </c>
      <c r="R346" s="168">
        <v>0</v>
      </c>
      <c r="S346" s="168">
        <v>0</v>
      </c>
      <c r="T346" s="168">
        <v>0</v>
      </c>
      <c r="U346" s="168">
        <v>0</v>
      </c>
      <c r="V346" s="168">
        <v>0</v>
      </c>
    </row>
    <row r="347" spans="1:22" x14ac:dyDescent="0.2">
      <c r="A347" s="166" t="s">
        <v>211</v>
      </c>
      <c r="B347" s="166" t="s">
        <v>681</v>
      </c>
      <c r="C347" s="176"/>
      <c r="D347" s="168">
        <v>0.13815921684136509</v>
      </c>
      <c r="E347" s="168">
        <v>6.2884179416225483E-2</v>
      </c>
      <c r="F347" s="168">
        <v>1.6928049985720211E-2</v>
      </c>
      <c r="G347" s="168">
        <v>4.8019078114218579E-3</v>
      </c>
      <c r="H347" s="168">
        <v>1.5883056998315416E-3</v>
      </c>
      <c r="I347" s="168">
        <v>2.5799181012529216E-4</v>
      </c>
      <c r="J347" s="168">
        <v>1.3866129425432825E-3</v>
      </c>
      <c r="K347" s="168">
        <v>4.1239622763362846E-4</v>
      </c>
      <c r="L347" s="168">
        <v>8.9888155423346189E-4</v>
      </c>
      <c r="M347" s="168">
        <v>1.5798182260944981E-4</v>
      </c>
      <c r="N347" s="168">
        <v>9.5402759566661723E-6</v>
      </c>
      <c r="O347" s="168">
        <v>2.446418628785629E-4</v>
      </c>
      <c r="P347" s="168">
        <v>1.3218837243865198E-3</v>
      </c>
      <c r="Q347" s="168">
        <v>2.3697321957872824E-4</v>
      </c>
      <c r="R347" s="168">
        <v>3.8399295043621567E-4</v>
      </c>
      <c r="S347" s="168">
        <v>6.9896842540354822E-6</v>
      </c>
      <c r="T347" s="168">
        <v>7.0860351692466717E-6</v>
      </c>
      <c r="U347" s="168">
        <v>4.1620087444945275E-2</v>
      </c>
      <c r="V347" s="168">
        <v>5.0117143734156279E-3</v>
      </c>
    </row>
    <row r="348" spans="1:22" x14ac:dyDescent="0.2">
      <c r="A348" s="166" t="s">
        <v>211</v>
      </c>
      <c r="B348" s="166" t="s">
        <v>679</v>
      </c>
      <c r="C348" s="176"/>
      <c r="D348" s="168">
        <v>0.99999999999999978</v>
      </c>
      <c r="E348" s="168">
        <v>0.6622231977874985</v>
      </c>
      <c r="F348" s="168">
        <v>4.5415208612814825E-2</v>
      </c>
      <c r="G348" s="168">
        <v>0.10173653001214984</v>
      </c>
      <c r="H348" s="168">
        <v>3.5956951600386784E-3</v>
      </c>
      <c r="I348" s="168">
        <v>2.5799181012529216E-4</v>
      </c>
      <c r="J348" s="168">
        <v>7.0468838055695399E-2</v>
      </c>
      <c r="K348" s="168">
        <v>9.4834243193403344E-3</v>
      </c>
      <c r="L348" s="168">
        <v>8.9888155423346189E-4</v>
      </c>
      <c r="M348" s="168">
        <v>1.5798182260944981E-4</v>
      </c>
      <c r="N348" s="168">
        <v>2.2967879172068901E-3</v>
      </c>
      <c r="O348" s="168">
        <v>2.8246415285460656E-2</v>
      </c>
      <c r="P348" s="168">
        <v>1.3218837243865198E-3</v>
      </c>
      <c r="Q348" s="168">
        <v>2.3697321957872824E-4</v>
      </c>
      <c r="R348" s="168">
        <v>2.2586909522775821E-2</v>
      </c>
      <c r="S348" s="168">
        <v>2.5201532720172016E-4</v>
      </c>
      <c r="T348" s="168">
        <v>2.8359761763643734E-4</v>
      </c>
      <c r="U348" s="168">
        <v>4.4948553089947073E-2</v>
      </c>
      <c r="V348" s="168">
        <v>5.5891151613001724E-3</v>
      </c>
    </row>
    <row r="350" spans="1:22" x14ac:dyDescent="0.2">
      <c r="A350" s="170" t="s">
        <v>759</v>
      </c>
      <c r="B350" s="166" t="s">
        <v>687</v>
      </c>
      <c r="D350" s="172">
        <v>27667548.641592942</v>
      </c>
      <c r="E350" s="172">
        <v>13628563.848487603</v>
      </c>
      <c r="F350" s="172">
        <v>673708.60894189402</v>
      </c>
      <c r="G350" s="172">
        <v>2467756.0237847334</v>
      </c>
      <c r="H350" s="172">
        <v>77676.198113336795</v>
      </c>
      <c r="I350" s="172">
        <v>7284.2253082536226</v>
      </c>
      <c r="J350" s="172">
        <v>1875878.4640863384</v>
      </c>
      <c r="K350" s="172">
        <v>349530.80960521055</v>
      </c>
      <c r="L350" s="172">
        <v>157946.46459675202</v>
      </c>
      <c r="M350" s="172">
        <v>7102.6759589402354</v>
      </c>
      <c r="N350" s="172">
        <v>65529.239510770858</v>
      </c>
      <c r="O350" s="172">
        <v>1072374.8396011707</v>
      </c>
      <c r="P350" s="172">
        <v>5667531.1593567105</v>
      </c>
      <c r="Q350" s="172">
        <v>1023462.1922225666</v>
      </c>
      <c r="R350" s="172">
        <v>576079.29967599281</v>
      </c>
      <c r="S350" s="172">
        <v>9649.1080657746515</v>
      </c>
      <c r="T350" s="172">
        <v>7475.4842768984008</v>
      </c>
      <c r="U350" s="172">
        <v>0</v>
      </c>
      <c r="V350" s="172">
        <v>0</v>
      </c>
    </row>
    <row r="351" spans="1:22" x14ac:dyDescent="0.2">
      <c r="B351" s="166" t="s">
        <v>686</v>
      </c>
      <c r="D351" s="172">
        <v>101092.19145158969</v>
      </c>
      <c r="E351" s="172">
        <v>49796.293977065543</v>
      </c>
      <c r="F351" s="172">
        <v>2461.608744598087</v>
      </c>
      <c r="G351" s="172">
        <v>9016.7317547326038</v>
      </c>
      <c r="H351" s="172">
        <v>283.81470265494949</v>
      </c>
      <c r="I351" s="172">
        <v>26.615234655501222</v>
      </c>
      <c r="J351" s="172">
        <v>6854.118783268249</v>
      </c>
      <c r="K351" s="172">
        <v>1277.1220168641842</v>
      </c>
      <c r="L351" s="172">
        <v>577.10765940835756</v>
      </c>
      <c r="M351" s="172">
        <v>25.951886347472588</v>
      </c>
      <c r="N351" s="172">
        <v>239.43192481972343</v>
      </c>
      <c r="O351" s="172">
        <v>3918.2626548221642</v>
      </c>
      <c r="P351" s="172">
        <v>20708.128227819456</v>
      </c>
      <c r="Q351" s="172">
        <v>3739.5447359614909</v>
      </c>
      <c r="R351" s="172">
        <v>2104.8890022224323</v>
      </c>
      <c r="S351" s="172">
        <v>35.256086202590609</v>
      </c>
      <c r="T351" s="172">
        <v>27.314060146893151</v>
      </c>
      <c r="U351" s="172">
        <v>0</v>
      </c>
      <c r="V351" s="172">
        <v>0</v>
      </c>
    </row>
    <row r="352" spans="1:22" x14ac:dyDescent="0.2">
      <c r="B352" s="166" t="s">
        <v>685</v>
      </c>
      <c r="D352" s="172">
        <v>22236.088957815828</v>
      </c>
      <c r="E352" s="172">
        <v>10826.027535738094</v>
      </c>
      <c r="F352" s="172">
        <v>522.47825100012892</v>
      </c>
      <c r="G352" s="172">
        <v>1900.7503303641672</v>
      </c>
      <c r="H352" s="172">
        <v>58.71238933076058</v>
      </c>
      <c r="I352" s="172">
        <v>7.3123175806756668</v>
      </c>
      <c r="J352" s="172">
        <v>1436.0465829662628</v>
      </c>
      <c r="K352" s="172">
        <v>266.9593848320294</v>
      </c>
      <c r="L352" s="172">
        <v>158.84401489910613</v>
      </c>
      <c r="M352" s="172">
        <v>0</v>
      </c>
      <c r="N352" s="172">
        <v>50.144280909046614</v>
      </c>
      <c r="O352" s="172">
        <v>820.89050809053845</v>
      </c>
      <c r="P352" s="172">
        <v>5718.8840351178033</v>
      </c>
      <c r="Q352" s="172">
        <v>0</v>
      </c>
      <c r="R352" s="172">
        <v>432.20794882301755</v>
      </c>
      <c r="S352" s="172">
        <v>7.2049182491243942</v>
      </c>
      <c r="T352" s="172">
        <v>5.7715484895580609</v>
      </c>
      <c r="U352" s="172">
        <v>19.624498698455255</v>
      </c>
      <c r="V352" s="172">
        <v>4.2304127270553469</v>
      </c>
    </row>
    <row r="353" spans="1:22" x14ac:dyDescent="0.2">
      <c r="B353" s="166" t="s">
        <v>684</v>
      </c>
      <c r="D353" s="172">
        <v>14246628.357895605</v>
      </c>
      <c r="E353" s="172">
        <v>9521629.3577943668</v>
      </c>
      <c r="F353" s="172">
        <v>448824.75136127253</v>
      </c>
      <c r="G353" s="172">
        <v>1629710.2180764454</v>
      </c>
      <c r="H353" s="172">
        <v>50366.525827387894</v>
      </c>
      <c r="I353" s="172">
        <v>0</v>
      </c>
      <c r="J353" s="172">
        <v>1221997.8145671226</v>
      </c>
      <c r="K353" s="172">
        <v>227597.17519626871</v>
      </c>
      <c r="L353" s="172">
        <v>0</v>
      </c>
      <c r="M353" s="172">
        <v>0</v>
      </c>
      <c r="N353" s="172">
        <v>43563.469029309366</v>
      </c>
      <c r="O353" s="172">
        <v>702580.17801668379</v>
      </c>
      <c r="P353" s="172">
        <v>0</v>
      </c>
      <c r="Q353" s="172">
        <v>0</v>
      </c>
      <c r="R353" s="172">
        <v>368488.49875312526</v>
      </c>
      <c r="S353" s="172">
        <v>6147.8306121142268</v>
      </c>
      <c r="T353" s="172">
        <v>4980.7729128526998</v>
      </c>
      <c r="U353" s="172">
        <v>17063.436022776055</v>
      </c>
      <c r="V353" s="172">
        <v>3678.3297258812818</v>
      </c>
    </row>
    <row r="354" spans="1:22" x14ac:dyDescent="0.2">
      <c r="B354" s="166" t="s">
        <v>683</v>
      </c>
      <c r="D354" s="172">
        <v>5879758.7511629527</v>
      </c>
      <c r="E354" s="172">
        <v>4396304.1533246702</v>
      </c>
      <c r="F354" s="172">
        <v>211947.2243751089</v>
      </c>
      <c r="G354" s="172">
        <v>639533.10228087381</v>
      </c>
      <c r="H354" s="172">
        <v>0</v>
      </c>
      <c r="I354" s="172">
        <v>0</v>
      </c>
      <c r="J354" s="172">
        <v>407512.98198843939</v>
      </c>
      <c r="K354" s="172">
        <v>0</v>
      </c>
      <c r="L354" s="172">
        <v>0</v>
      </c>
      <c r="M354" s="172">
        <v>0</v>
      </c>
      <c r="N354" s="172">
        <v>11018.296125170769</v>
      </c>
      <c r="O354" s="172">
        <v>0</v>
      </c>
      <c r="P354" s="172">
        <v>0</v>
      </c>
      <c r="Q354" s="172">
        <v>0</v>
      </c>
      <c r="R354" s="172">
        <v>150308.75617869076</v>
      </c>
      <c r="S354" s="172">
        <v>0</v>
      </c>
      <c r="T354" s="172">
        <v>1559.7587981185475</v>
      </c>
      <c r="U354" s="172">
        <v>52959.810268425164</v>
      </c>
      <c r="V354" s="172">
        <v>8614.6678234547489</v>
      </c>
    </row>
    <row r="355" spans="1:22" x14ac:dyDescent="0.2">
      <c r="B355" s="166" t="s">
        <v>682</v>
      </c>
      <c r="D355" s="172">
        <v>7283608.0755001707</v>
      </c>
      <c r="E355" s="172">
        <v>2733007.053710131</v>
      </c>
      <c r="F355" s="172">
        <v>177116.51721099383</v>
      </c>
      <c r="G355" s="172">
        <v>594245.11533416435</v>
      </c>
      <c r="H355" s="172">
        <v>18886.458840433239</v>
      </c>
      <c r="I355" s="172">
        <v>1741.1107184185512</v>
      </c>
      <c r="J355" s="172">
        <v>541781.56330605282</v>
      </c>
      <c r="K355" s="172">
        <v>100435.87705715297</v>
      </c>
      <c r="L355" s="172">
        <v>45635.49178540516</v>
      </c>
      <c r="M355" s="172">
        <v>2114.4811827903754</v>
      </c>
      <c r="N355" s="172">
        <v>20762.096179895729</v>
      </c>
      <c r="O355" s="172">
        <v>364551.30564596056</v>
      </c>
      <c r="P355" s="172">
        <v>2069770.9594606056</v>
      </c>
      <c r="Q355" s="172">
        <v>392683.9933008966</v>
      </c>
      <c r="R355" s="172">
        <v>146784.95667568379</v>
      </c>
      <c r="S355" s="172">
        <v>2389.4250967839725</v>
      </c>
      <c r="T355" s="172">
        <v>2665.2114891870729</v>
      </c>
      <c r="U355" s="172">
        <v>57631.629518916059</v>
      </c>
      <c r="V355" s="172">
        <v>11404.828986699524</v>
      </c>
    </row>
    <row r="356" spans="1:22" x14ac:dyDescent="0.2">
      <c r="B356" s="166" t="s">
        <v>681</v>
      </c>
      <c r="D356" s="172">
        <v>5489912.8934389213</v>
      </c>
      <c r="E356" s="172">
        <v>3922548.2101657856</v>
      </c>
      <c r="F356" s="172">
        <v>671277.16106176365</v>
      </c>
      <c r="G356" s="172">
        <v>193291.64279639546</v>
      </c>
      <c r="H356" s="172">
        <v>32311.194875182548</v>
      </c>
      <c r="I356" s="172">
        <v>5105.0138425965752</v>
      </c>
      <c r="J356" s="172">
        <v>36068.672223733724</v>
      </c>
      <c r="K356" s="172">
        <v>9263.4341985726332</v>
      </c>
      <c r="L356" s="172">
        <v>17718.058492644763</v>
      </c>
      <c r="M356" s="172">
        <v>3092.4154805013704</v>
      </c>
      <c r="N356" s="172">
        <v>250.84866709480585</v>
      </c>
      <c r="O356" s="172">
        <v>5514.8092082327912</v>
      </c>
      <c r="P356" s="172">
        <v>26069.970568630437</v>
      </c>
      <c r="Q356" s="172">
        <v>4640.3508553020774</v>
      </c>
      <c r="R356" s="172">
        <v>9872.0693727227917</v>
      </c>
      <c r="S356" s="172">
        <v>156.40070883160695</v>
      </c>
      <c r="T356" s="172">
        <v>281.30400133105832</v>
      </c>
      <c r="U356" s="172">
        <v>432935.90008207259</v>
      </c>
      <c r="V356" s="172">
        <v>119515.43683752701</v>
      </c>
    </row>
    <row r="357" spans="1:22" x14ac:dyDescent="0.2">
      <c r="B357" s="166" t="s">
        <v>679</v>
      </c>
      <c r="D357" s="172">
        <v>60690784.999999993</v>
      </c>
      <c r="E357" s="172">
        <v>34262674.944995359</v>
      </c>
      <c r="F357" s="172">
        <v>2185858.3499466311</v>
      </c>
      <c r="G357" s="172">
        <v>5535453.5843577106</v>
      </c>
      <c r="H357" s="172">
        <v>179582.90474832623</v>
      </c>
      <c r="I357" s="172">
        <v>14164.277421504925</v>
      </c>
      <c r="J357" s="172">
        <v>4091529.6615379211</v>
      </c>
      <c r="K357" s="172">
        <v>688371.37745890103</v>
      </c>
      <c r="L357" s="172">
        <v>222035.96654910941</v>
      </c>
      <c r="M357" s="172">
        <v>12335.524508579454</v>
      </c>
      <c r="N357" s="172">
        <v>141413.52571797027</v>
      </c>
      <c r="O357" s="172">
        <v>2149760.285634961</v>
      </c>
      <c r="P357" s="172">
        <v>7789799.1016488839</v>
      </c>
      <c r="Q357" s="172">
        <v>1424526.0811147268</v>
      </c>
      <c r="R357" s="172">
        <v>1254070.6776072609</v>
      </c>
      <c r="S357" s="172">
        <v>18385.225487956173</v>
      </c>
      <c r="T357" s="172">
        <v>16995.617087024231</v>
      </c>
      <c r="U357" s="172">
        <v>560610.40039088822</v>
      </c>
      <c r="V357" s="172">
        <v>143217.49378628962</v>
      </c>
    </row>
    <row r="358" spans="1:22" x14ac:dyDescent="0.2">
      <c r="A358" s="169" t="s">
        <v>622</v>
      </c>
      <c r="B358" s="166" t="s">
        <v>687</v>
      </c>
      <c r="C358" s="176"/>
      <c r="D358" s="168">
        <v>0.4558772578340014</v>
      </c>
      <c r="E358" s="168">
        <v>0.22455738294516381</v>
      </c>
      <c r="F358" s="168">
        <v>1.1100673832804999E-2</v>
      </c>
      <c r="G358" s="168">
        <v>4.066113206123028E-2</v>
      </c>
      <c r="H358" s="168">
        <v>1.2798680740962044E-3</v>
      </c>
      <c r="I358" s="168">
        <v>1.2002193262541626E-4</v>
      </c>
      <c r="J358" s="168">
        <v>3.0908785643262625E-2</v>
      </c>
      <c r="K358" s="168">
        <v>5.7592072602984223E-3</v>
      </c>
      <c r="L358" s="168">
        <v>2.6024785244869058E-3</v>
      </c>
      <c r="M358" s="168">
        <v>1.1703055017232412E-4</v>
      </c>
      <c r="N358" s="168">
        <v>1.0797230503901188E-3</v>
      </c>
      <c r="O358" s="168">
        <v>1.7669483754431104E-2</v>
      </c>
      <c r="P358" s="168">
        <v>9.3383718127170556E-2</v>
      </c>
      <c r="Q358" s="168">
        <v>1.6863551727376185E-2</v>
      </c>
      <c r="R358" s="168">
        <v>9.4920390249688298E-3</v>
      </c>
      <c r="S358" s="168">
        <v>1.589880253777349E-4</v>
      </c>
      <c r="T358" s="168">
        <v>1.2317330014595135E-4</v>
      </c>
      <c r="U358" s="168">
        <v>0</v>
      </c>
      <c r="V358" s="168">
        <v>0</v>
      </c>
    </row>
    <row r="359" spans="1:22" x14ac:dyDescent="0.2">
      <c r="A359" s="166" t="s">
        <v>622</v>
      </c>
      <c r="B359" s="166" t="s">
        <v>686</v>
      </c>
      <c r="C359" s="176"/>
      <c r="D359" s="168">
        <v>1.6656925998170845E-3</v>
      </c>
      <c r="E359" s="168">
        <v>8.2049184199982827E-4</v>
      </c>
      <c r="F359" s="168">
        <v>4.0559843551176463E-5</v>
      </c>
      <c r="G359" s="168">
        <v>1.485683824114749E-4</v>
      </c>
      <c r="H359" s="168">
        <v>4.6764052014642667E-6</v>
      </c>
      <c r="I359" s="168">
        <v>4.3853831608045975E-7</v>
      </c>
      <c r="J359" s="168">
        <v>1.1293508204364551E-4</v>
      </c>
      <c r="K359" s="168">
        <v>2.1043096029556782E-5</v>
      </c>
      <c r="L359" s="168">
        <v>9.5089832732985348E-6</v>
      </c>
      <c r="M359" s="168">
        <v>4.2760834857338873E-7</v>
      </c>
      <c r="N359" s="168">
        <v>3.9451116807884993E-6</v>
      </c>
      <c r="O359" s="168">
        <v>6.4561080480705021E-5</v>
      </c>
      <c r="P359" s="168">
        <v>3.4120712440643925E-4</v>
      </c>
      <c r="Q359" s="168">
        <v>6.1616351410868911E-5</v>
      </c>
      <c r="R359" s="168">
        <v>3.4682184490156663E-5</v>
      </c>
      <c r="S359" s="168">
        <v>5.8091333309645958E-7</v>
      </c>
      <c r="T359" s="168">
        <v>4.5005283993102337E-7</v>
      </c>
      <c r="U359" s="168">
        <v>0</v>
      </c>
      <c r="V359" s="168">
        <v>0</v>
      </c>
    </row>
    <row r="360" spans="1:22" x14ac:dyDescent="0.2">
      <c r="A360" s="166" t="s">
        <v>622</v>
      </c>
      <c r="B360" s="166" t="s">
        <v>685</v>
      </c>
      <c r="C360" s="176"/>
      <c r="D360" s="168">
        <v>3.6638328137979812E-4</v>
      </c>
      <c r="E360" s="168">
        <v>1.7838008745047696E-4</v>
      </c>
      <c r="F360" s="168">
        <v>8.608856369218639E-6</v>
      </c>
      <c r="G360" s="168">
        <v>3.1318598537886226E-5</v>
      </c>
      <c r="H360" s="168">
        <v>9.6740204185463394E-7</v>
      </c>
      <c r="I360" s="168">
        <v>1.2048480804253344E-7</v>
      </c>
      <c r="J360" s="168">
        <v>2.3661690699276059E-5</v>
      </c>
      <c r="K360" s="168">
        <v>4.3986807030429648E-6</v>
      </c>
      <c r="L360" s="168">
        <v>2.6172674302879117E-6</v>
      </c>
      <c r="M360" s="168">
        <v>0</v>
      </c>
      <c r="N360" s="168">
        <v>8.2622561084102999E-7</v>
      </c>
      <c r="O360" s="168">
        <v>1.3525784978568634E-5</v>
      </c>
      <c r="P360" s="168">
        <v>9.4229857714277446E-5</v>
      </c>
      <c r="Q360" s="168">
        <v>0</v>
      </c>
      <c r="R360" s="168">
        <v>7.1214756708620199E-6</v>
      </c>
      <c r="S360" s="168">
        <v>1.1871519290983623E-7</v>
      </c>
      <c r="T360" s="168">
        <v>9.5097608138666549E-8</v>
      </c>
      <c r="U360" s="168">
        <v>3.2335219751161989E-7</v>
      </c>
      <c r="V360" s="168">
        <v>6.9704366602859849E-8</v>
      </c>
    </row>
    <row r="361" spans="1:22" x14ac:dyDescent="0.2">
      <c r="A361" s="166" t="s">
        <v>622</v>
      </c>
      <c r="B361" s="166" t="s">
        <v>684</v>
      </c>
      <c r="C361" s="176"/>
      <c r="D361" s="168">
        <v>0.23474121084272689</v>
      </c>
      <c r="E361" s="168">
        <v>0.15688756304263271</v>
      </c>
      <c r="F361" s="168">
        <v>7.3952701610511809E-3</v>
      </c>
      <c r="G361" s="168">
        <v>2.6852679827364986E-2</v>
      </c>
      <c r="H361" s="168">
        <v>8.2988753280070272E-4</v>
      </c>
      <c r="I361" s="168">
        <v>0</v>
      </c>
      <c r="J361" s="168">
        <v>2.013481642340139E-2</v>
      </c>
      <c r="K361" s="168">
        <v>3.7501109138111948E-3</v>
      </c>
      <c r="L361" s="168">
        <v>0</v>
      </c>
      <c r="M361" s="168">
        <v>0</v>
      </c>
      <c r="N361" s="168">
        <v>7.1779379735011453E-4</v>
      </c>
      <c r="O361" s="168">
        <v>1.1576389694361077E-2</v>
      </c>
      <c r="P361" s="168">
        <v>0</v>
      </c>
      <c r="Q361" s="168">
        <v>0</v>
      </c>
      <c r="R361" s="168">
        <v>6.0715724595278393E-3</v>
      </c>
      <c r="S361" s="168">
        <v>1.0129759587249081E-4</v>
      </c>
      <c r="T361" s="168">
        <v>8.2068025860148293E-5</v>
      </c>
      <c r="U361" s="168">
        <v>2.8115365492102396E-4</v>
      </c>
      <c r="V361" s="168">
        <v>6.0607713772054229E-5</v>
      </c>
    </row>
    <row r="362" spans="1:22" x14ac:dyDescent="0.2">
      <c r="A362" s="166" t="s">
        <v>622</v>
      </c>
      <c r="B362" s="166" t="s">
        <v>683</v>
      </c>
      <c r="C362" s="176"/>
      <c r="D362" s="168">
        <v>9.6880584938272812E-2</v>
      </c>
      <c r="E362" s="168">
        <v>7.2437753990571563E-2</v>
      </c>
      <c r="F362" s="168">
        <v>3.4922472064763854E-3</v>
      </c>
      <c r="G362" s="168">
        <v>1.0537565172058228E-2</v>
      </c>
      <c r="H362" s="168">
        <v>0</v>
      </c>
      <c r="I362" s="168">
        <v>0</v>
      </c>
      <c r="J362" s="168">
        <v>6.7145775423474822E-3</v>
      </c>
      <c r="K362" s="168">
        <v>0</v>
      </c>
      <c r="L362" s="168">
        <v>0</v>
      </c>
      <c r="M362" s="168">
        <v>0</v>
      </c>
      <c r="N362" s="168">
        <v>1.8154809045839117E-4</v>
      </c>
      <c r="O362" s="168">
        <v>0</v>
      </c>
      <c r="P362" s="168">
        <v>0</v>
      </c>
      <c r="Q362" s="168">
        <v>0</v>
      </c>
      <c r="R362" s="168">
        <v>2.4766322626851964E-3</v>
      </c>
      <c r="S362" s="168">
        <v>0</v>
      </c>
      <c r="T362" s="168">
        <v>2.5700092660171519E-5</v>
      </c>
      <c r="U362" s="168">
        <v>8.7261699232305478E-4</v>
      </c>
      <c r="V362" s="168">
        <v>1.4194358869233195E-4</v>
      </c>
    </row>
    <row r="363" spans="1:22" x14ac:dyDescent="0.2">
      <c r="A363" s="166" t="s">
        <v>622</v>
      </c>
      <c r="B363" s="166" t="s">
        <v>682</v>
      </c>
      <c r="C363" s="176"/>
      <c r="D363" s="168">
        <v>0.12001176250233329</v>
      </c>
      <c r="E363" s="168">
        <v>4.5031664258587713E-2</v>
      </c>
      <c r="F363" s="168">
        <v>2.9183428293272835E-3</v>
      </c>
      <c r="G363" s="168">
        <v>9.7913565516439503E-3</v>
      </c>
      <c r="H363" s="168">
        <v>3.1119153987599997E-4</v>
      </c>
      <c r="I363" s="168">
        <v>2.8688222082125836E-5</v>
      </c>
      <c r="J363" s="168">
        <v>8.9269163894659283E-3</v>
      </c>
      <c r="K363" s="168">
        <v>1.6548785298650033E-3</v>
      </c>
      <c r="L363" s="168">
        <v>7.5193444582081386E-4</v>
      </c>
      <c r="M363" s="168">
        <v>3.4840234523089058E-5</v>
      </c>
      <c r="N363" s="168">
        <v>3.4209635251703749E-4</v>
      </c>
      <c r="O363" s="168">
        <v>6.0066994626278205E-3</v>
      </c>
      <c r="P363" s="168">
        <v>3.410354569413801E-2</v>
      </c>
      <c r="Q363" s="168">
        <v>6.4702408001626058E-3</v>
      </c>
      <c r="R363" s="168">
        <v>2.4185707381389745E-3</v>
      </c>
      <c r="S363" s="168">
        <v>3.9370476041527111E-5</v>
      </c>
      <c r="T363" s="168">
        <v>4.3914599048060973E-5</v>
      </c>
      <c r="U363" s="168">
        <v>9.4959439919777055E-4</v>
      </c>
      <c r="V363" s="168">
        <v>1.8791697926957981E-4</v>
      </c>
    </row>
    <row r="364" spans="1:22" x14ac:dyDescent="0.2">
      <c r="A364" s="166" t="s">
        <v>622</v>
      </c>
      <c r="B364" s="166" t="s">
        <v>681</v>
      </c>
      <c r="C364" s="176"/>
      <c r="D364" s="168">
        <v>9.0457108001468819E-2</v>
      </c>
      <c r="E364" s="168">
        <v>6.4631693430325307E-2</v>
      </c>
      <c r="F364" s="168">
        <v>1.106061094879171E-2</v>
      </c>
      <c r="G364" s="168">
        <v>3.1848598233882703E-3</v>
      </c>
      <c r="H364" s="168">
        <v>5.3239045886756199E-4</v>
      </c>
      <c r="I364" s="168">
        <v>8.411513943338475E-5</v>
      </c>
      <c r="J364" s="168">
        <v>5.9430228532607917E-4</v>
      </c>
      <c r="K364" s="168">
        <v>1.5263329018684854E-4</v>
      </c>
      <c r="L364" s="168">
        <v>2.9193984708955015E-4</v>
      </c>
      <c r="M364" s="168">
        <v>5.0953624681265379E-5</v>
      </c>
      <c r="N364" s="168">
        <v>4.1332249549055241E-6</v>
      </c>
      <c r="O364" s="168">
        <v>9.0867323733459564E-5</v>
      </c>
      <c r="P364" s="168">
        <v>4.2955401826867852E-4</v>
      </c>
      <c r="Q364" s="168">
        <v>7.6458903197611922E-5</v>
      </c>
      <c r="R364" s="168">
        <v>1.626617512481144E-4</v>
      </c>
      <c r="S364" s="168">
        <v>2.5770091593247142E-6</v>
      </c>
      <c r="T364" s="168">
        <v>4.6350364611540013E-6</v>
      </c>
      <c r="U364" s="168">
        <v>7.1334700989956323E-3</v>
      </c>
      <c r="V364" s="168">
        <v>1.9692517873599268E-3</v>
      </c>
    </row>
    <row r="365" spans="1:22" x14ac:dyDescent="0.2">
      <c r="A365" s="166" t="s">
        <v>622</v>
      </c>
      <c r="B365" s="166" t="s">
        <v>679</v>
      </c>
      <c r="C365" s="176"/>
      <c r="D365" s="168">
        <v>1.0000000000000002</v>
      </c>
      <c r="E365" s="168">
        <v>0.56454492959673142</v>
      </c>
      <c r="F365" s="168">
        <v>3.601631367837195E-2</v>
      </c>
      <c r="G365" s="168">
        <v>9.1207480416635081E-2</v>
      </c>
      <c r="H365" s="168">
        <v>2.9589814128837882E-3</v>
      </c>
      <c r="I365" s="168">
        <v>2.3338431726504984E-4</v>
      </c>
      <c r="J365" s="168">
        <v>6.7415995056546413E-2</v>
      </c>
      <c r="K365" s="168">
        <v>1.1342271770894067E-2</v>
      </c>
      <c r="L365" s="168">
        <v>3.6584790681008562E-3</v>
      </c>
      <c r="M365" s="168">
        <v>2.0325201772525194E-4</v>
      </c>
      <c r="N365" s="168">
        <v>2.3300658529621966E-3</v>
      </c>
      <c r="O365" s="168">
        <v>3.5421527100612735E-2</v>
      </c>
      <c r="P365" s="168">
        <v>0.12835225482169796</v>
      </c>
      <c r="Q365" s="168">
        <v>2.3471867782147271E-2</v>
      </c>
      <c r="R365" s="168">
        <v>2.0663279896729975E-2</v>
      </c>
      <c r="S365" s="168">
        <v>3.0293273497708381E-4</v>
      </c>
      <c r="T365" s="168">
        <v>2.8003620462355584E-4</v>
      </c>
      <c r="U365" s="168">
        <v>9.2371584976349928E-3</v>
      </c>
      <c r="V365" s="168">
        <v>2.3597897734604955E-3</v>
      </c>
    </row>
    <row r="367" spans="1:22" x14ac:dyDescent="0.2">
      <c r="A367" s="166" t="s">
        <v>758</v>
      </c>
      <c r="B367" s="166" t="s">
        <v>757</v>
      </c>
      <c r="D367" s="188">
        <v>4785016</v>
      </c>
      <c r="E367" s="187" t="s">
        <v>747</v>
      </c>
    </row>
    <row r="368" spans="1:22" x14ac:dyDescent="0.2">
      <c r="A368" s="170" t="s">
        <v>756</v>
      </c>
      <c r="B368" s="166" t="s">
        <v>687</v>
      </c>
      <c r="D368" s="186">
        <v>819510240.99999964</v>
      </c>
      <c r="E368" s="186">
        <v>403676805.22183496</v>
      </c>
      <c r="F368" s="186">
        <v>19955186.909755751</v>
      </c>
      <c r="G368" s="186">
        <v>73094706.00300324</v>
      </c>
      <c r="H368" s="186">
        <v>2300761.8296956345</v>
      </c>
      <c r="I368" s="186">
        <v>215758.08233661909</v>
      </c>
      <c r="J368" s="186">
        <v>55563347.230519056</v>
      </c>
      <c r="K368" s="186">
        <v>10353070.368723469</v>
      </c>
      <c r="L368" s="186">
        <v>4678359.7254508995</v>
      </c>
      <c r="M368" s="186">
        <v>210380.60734103734</v>
      </c>
      <c r="N368" s="186">
        <v>1940970.0353173998</v>
      </c>
      <c r="O368" s="186">
        <v>31763643.921917535</v>
      </c>
      <c r="P368" s="186">
        <v>167871750.63630846</v>
      </c>
      <c r="Q368" s="186">
        <v>30314855.814216211</v>
      </c>
      <c r="R368" s="186">
        <v>17063415.766544141</v>
      </c>
      <c r="S368" s="186">
        <v>285805.69167340425</v>
      </c>
      <c r="T368" s="186">
        <v>221423.15536198521</v>
      </c>
      <c r="U368" s="186">
        <v>0</v>
      </c>
      <c r="V368" s="186">
        <v>0</v>
      </c>
    </row>
    <row r="369" spans="1:22" x14ac:dyDescent="0.2">
      <c r="B369" s="166" t="s">
        <v>686</v>
      </c>
      <c r="D369" s="186">
        <v>0</v>
      </c>
      <c r="E369" s="186">
        <v>0</v>
      </c>
      <c r="F369" s="186">
        <v>0</v>
      </c>
      <c r="G369" s="186">
        <v>0</v>
      </c>
      <c r="H369" s="186">
        <v>0</v>
      </c>
      <c r="I369" s="186">
        <v>0</v>
      </c>
      <c r="J369" s="186">
        <v>0</v>
      </c>
      <c r="K369" s="186">
        <v>0</v>
      </c>
      <c r="L369" s="186">
        <v>0</v>
      </c>
      <c r="M369" s="186">
        <v>0</v>
      </c>
      <c r="N369" s="186">
        <v>0</v>
      </c>
      <c r="O369" s="186">
        <v>0</v>
      </c>
      <c r="P369" s="186">
        <v>0</v>
      </c>
      <c r="Q369" s="186">
        <v>0</v>
      </c>
      <c r="R369" s="186">
        <v>0</v>
      </c>
      <c r="S369" s="186">
        <v>0</v>
      </c>
      <c r="T369" s="186">
        <v>0</v>
      </c>
      <c r="U369" s="186">
        <v>0</v>
      </c>
      <c r="V369" s="186">
        <v>0</v>
      </c>
    </row>
    <row r="370" spans="1:22" x14ac:dyDescent="0.2">
      <c r="B370" s="166" t="s">
        <v>685</v>
      </c>
      <c r="D370" s="186">
        <v>0</v>
      </c>
      <c r="E370" s="186">
        <v>0</v>
      </c>
      <c r="F370" s="186">
        <v>0</v>
      </c>
      <c r="G370" s="186">
        <v>0</v>
      </c>
      <c r="H370" s="186">
        <v>0</v>
      </c>
      <c r="I370" s="186">
        <v>0</v>
      </c>
      <c r="J370" s="186">
        <v>0</v>
      </c>
      <c r="K370" s="186">
        <v>0</v>
      </c>
      <c r="L370" s="186">
        <v>0</v>
      </c>
      <c r="M370" s="186">
        <v>0</v>
      </c>
      <c r="N370" s="186">
        <v>0</v>
      </c>
      <c r="O370" s="186">
        <v>0</v>
      </c>
      <c r="P370" s="186">
        <v>0</v>
      </c>
      <c r="Q370" s="186">
        <v>0</v>
      </c>
      <c r="R370" s="186">
        <v>0</v>
      </c>
      <c r="S370" s="186">
        <v>0</v>
      </c>
      <c r="T370" s="186">
        <v>0</v>
      </c>
      <c r="U370" s="186">
        <v>0</v>
      </c>
      <c r="V370" s="186">
        <v>0</v>
      </c>
    </row>
    <row r="371" spans="1:22" x14ac:dyDescent="0.2">
      <c r="B371" s="166" t="s">
        <v>684</v>
      </c>
      <c r="D371" s="186">
        <v>0</v>
      </c>
      <c r="E371" s="186">
        <v>0</v>
      </c>
      <c r="F371" s="186">
        <v>0</v>
      </c>
      <c r="G371" s="186">
        <v>0</v>
      </c>
      <c r="H371" s="186">
        <v>0</v>
      </c>
      <c r="I371" s="186">
        <v>0</v>
      </c>
      <c r="J371" s="186">
        <v>0</v>
      </c>
      <c r="K371" s="186">
        <v>0</v>
      </c>
      <c r="L371" s="186">
        <v>0</v>
      </c>
      <c r="M371" s="186">
        <v>0</v>
      </c>
      <c r="N371" s="186">
        <v>0</v>
      </c>
      <c r="O371" s="186">
        <v>0</v>
      </c>
      <c r="P371" s="186">
        <v>0</v>
      </c>
      <c r="Q371" s="186">
        <v>0</v>
      </c>
      <c r="R371" s="186">
        <v>0</v>
      </c>
      <c r="S371" s="186">
        <v>0</v>
      </c>
      <c r="T371" s="186">
        <v>0</v>
      </c>
      <c r="U371" s="186">
        <v>0</v>
      </c>
      <c r="V371" s="186">
        <v>0</v>
      </c>
    </row>
    <row r="372" spans="1:22" x14ac:dyDescent="0.2">
      <c r="B372" s="166" t="s">
        <v>683</v>
      </c>
      <c r="D372" s="186">
        <v>0</v>
      </c>
      <c r="E372" s="186">
        <v>0</v>
      </c>
      <c r="F372" s="186">
        <v>0</v>
      </c>
      <c r="G372" s="186">
        <v>0</v>
      </c>
      <c r="H372" s="186">
        <v>0</v>
      </c>
      <c r="I372" s="186">
        <v>0</v>
      </c>
      <c r="J372" s="186">
        <v>0</v>
      </c>
      <c r="K372" s="186">
        <v>0</v>
      </c>
      <c r="L372" s="186">
        <v>0</v>
      </c>
      <c r="M372" s="186">
        <v>0</v>
      </c>
      <c r="N372" s="186">
        <v>0</v>
      </c>
      <c r="O372" s="186">
        <v>0</v>
      </c>
      <c r="P372" s="186">
        <v>0</v>
      </c>
      <c r="Q372" s="186">
        <v>0</v>
      </c>
      <c r="R372" s="186">
        <v>0</v>
      </c>
      <c r="S372" s="186">
        <v>0</v>
      </c>
      <c r="T372" s="186">
        <v>0</v>
      </c>
      <c r="U372" s="186">
        <v>0</v>
      </c>
      <c r="V372" s="186">
        <v>0</v>
      </c>
    </row>
    <row r="373" spans="1:22" x14ac:dyDescent="0.2">
      <c r="B373" s="166" t="s">
        <v>682</v>
      </c>
      <c r="D373" s="186">
        <v>0</v>
      </c>
      <c r="E373" s="186">
        <v>0</v>
      </c>
      <c r="F373" s="186">
        <v>0</v>
      </c>
      <c r="G373" s="186">
        <v>0</v>
      </c>
      <c r="H373" s="186">
        <v>0</v>
      </c>
      <c r="I373" s="186">
        <v>0</v>
      </c>
      <c r="J373" s="186">
        <v>0</v>
      </c>
      <c r="K373" s="186">
        <v>0</v>
      </c>
      <c r="L373" s="186">
        <v>0</v>
      </c>
      <c r="M373" s="186">
        <v>0</v>
      </c>
      <c r="N373" s="186">
        <v>0</v>
      </c>
      <c r="O373" s="186">
        <v>0</v>
      </c>
      <c r="P373" s="186">
        <v>0</v>
      </c>
      <c r="Q373" s="186">
        <v>0</v>
      </c>
      <c r="R373" s="186">
        <v>0</v>
      </c>
      <c r="S373" s="186">
        <v>0</v>
      </c>
      <c r="T373" s="186">
        <v>0</v>
      </c>
      <c r="U373" s="186">
        <v>0</v>
      </c>
      <c r="V373" s="186">
        <v>0</v>
      </c>
    </row>
    <row r="374" spans="1:22" x14ac:dyDescent="0.2">
      <c r="B374" s="166" t="s">
        <v>681</v>
      </c>
      <c r="D374" s="186">
        <v>0</v>
      </c>
      <c r="E374" s="186">
        <v>0</v>
      </c>
      <c r="F374" s="186">
        <v>0</v>
      </c>
      <c r="G374" s="186">
        <v>0</v>
      </c>
      <c r="H374" s="186">
        <v>0</v>
      </c>
      <c r="I374" s="186">
        <v>0</v>
      </c>
      <c r="J374" s="186">
        <v>0</v>
      </c>
      <c r="K374" s="186">
        <v>0</v>
      </c>
      <c r="L374" s="186">
        <v>0</v>
      </c>
      <c r="M374" s="186">
        <v>0</v>
      </c>
      <c r="N374" s="186">
        <v>0</v>
      </c>
      <c r="O374" s="186">
        <v>0</v>
      </c>
      <c r="P374" s="186">
        <v>0</v>
      </c>
      <c r="Q374" s="186">
        <v>0</v>
      </c>
      <c r="R374" s="186">
        <v>0</v>
      </c>
      <c r="S374" s="186">
        <v>0</v>
      </c>
      <c r="T374" s="186">
        <v>0</v>
      </c>
      <c r="U374" s="186">
        <v>0</v>
      </c>
      <c r="V374" s="186">
        <v>0</v>
      </c>
    </row>
    <row r="375" spans="1:22" x14ac:dyDescent="0.2">
      <c r="B375" s="166" t="s">
        <v>679</v>
      </c>
      <c r="D375" s="186">
        <v>819510240.99999964</v>
      </c>
      <c r="E375" s="186">
        <v>403676805.22183496</v>
      </c>
      <c r="F375" s="186">
        <v>19955186.909755751</v>
      </c>
      <c r="G375" s="186">
        <v>73094706.00300324</v>
      </c>
      <c r="H375" s="186">
        <v>2300761.8296956345</v>
      </c>
      <c r="I375" s="186">
        <v>215758.08233661909</v>
      </c>
      <c r="J375" s="186">
        <v>55563347.230519056</v>
      </c>
      <c r="K375" s="186">
        <v>10353070.368723469</v>
      </c>
      <c r="L375" s="186">
        <v>4678359.7254508995</v>
      </c>
      <c r="M375" s="186">
        <v>210380.60734103734</v>
      </c>
      <c r="N375" s="186">
        <v>1940970.0353173998</v>
      </c>
      <c r="O375" s="186">
        <v>31763643.921917535</v>
      </c>
      <c r="P375" s="186">
        <v>167871750.63630846</v>
      </c>
      <c r="Q375" s="186">
        <v>30314855.814216211</v>
      </c>
      <c r="R375" s="186">
        <v>17063415.766544141</v>
      </c>
      <c r="S375" s="186">
        <v>285805.69167340425</v>
      </c>
      <c r="T375" s="186">
        <v>221423.15536198521</v>
      </c>
      <c r="U375" s="186">
        <v>0</v>
      </c>
      <c r="V375" s="186">
        <v>0</v>
      </c>
    </row>
    <row r="376" spans="1:22" x14ac:dyDescent="0.2">
      <c r="A376" s="169" t="s">
        <v>224</v>
      </c>
      <c r="B376" s="166" t="s">
        <v>687</v>
      </c>
      <c r="D376" s="168">
        <v>1.0000000000000004</v>
      </c>
      <c r="E376" s="168">
        <v>0.4925829904569004</v>
      </c>
      <c r="F376" s="168">
        <v>2.4350137327638056E-2</v>
      </c>
      <c r="G376" s="168">
        <v>8.9193157505646437E-2</v>
      </c>
      <c r="H376" s="168">
        <v>2.8074839270930303E-3</v>
      </c>
      <c r="I376" s="168">
        <v>2.6327685920476398E-4</v>
      </c>
      <c r="J376" s="168">
        <v>6.7800674659926646E-2</v>
      </c>
      <c r="K376" s="168">
        <v>1.263324099048504E-2</v>
      </c>
      <c r="L376" s="168">
        <v>5.7087263726468811E-3</v>
      </c>
      <c r="M376" s="168">
        <v>2.5671504371235483E-4</v>
      </c>
      <c r="N376" s="168">
        <v>2.3684512263677749E-3</v>
      </c>
      <c r="O376" s="168">
        <v>3.8759300778423766E-2</v>
      </c>
      <c r="P376" s="168">
        <v>0.20484399369001727</v>
      </c>
      <c r="Q376" s="168">
        <v>3.6991430122001644E-2</v>
      </c>
      <c r="R376" s="168">
        <v>2.0821479601917686E-2</v>
      </c>
      <c r="S376" s="168">
        <v>3.4875182441241069E-4</v>
      </c>
      <c r="T376" s="168">
        <v>2.7018961360604314E-4</v>
      </c>
      <c r="U376" s="168">
        <v>0</v>
      </c>
      <c r="V376" s="168">
        <v>0</v>
      </c>
    </row>
    <row r="377" spans="1:22" x14ac:dyDescent="0.2">
      <c r="A377" s="166" t="s">
        <v>224</v>
      </c>
      <c r="B377" s="166" t="s">
        <v>686</v>
      </c>
      <c r="D377" s="168">
        <v>0</v>
      </c>
      <c r="E377" s="168">
        <v>0</v>
      </c>
      <c r="F377" s="168">
        <v>0</v>
      </c>
      <c r="G377" s="168">
        <v>0</v>
      </c>
      <c r="H377" s="168">
        <v>0</v>
      </c>
      <c r="I377" s="168">
        <v>0</v>
      </c>
      <c r="J377" s="168">
        <v>0</v>
      </c>
      <c r="K377" s="168">
        <v>0</v>
      </c>
      <c r="L377" s="168">
        <v>0</v>
      </c>
      <c r="M377" s="168">
        <v>0</v>
      </c>
      <c r="N377" s="168">
        <v>0</v>
      </c>
      <c r="O377" s="168">
        <v>0</v>
      </c>
      <c r="P377" s="168">
        <v>0</v>
      </c>
      <c r="Q377" s="168">
        <v>0</v>
      </c>
      <c r="R377" s="168">
        <v>0</v>
      </c>
      <c r="S377" s="168">
        <v>0</v>
      </c>
      <c r="T377" s="168">
        <v>0</v>
      </c>
      <c r="U377" s="168">
        <v>0</v>
      </c>
      <c r="V377" s="168">
        <v>0</v>
      </c>
    </row>
    <row r="378" spans="1:22" x14ac:dyDescent="0.2">
      <c r="A378" s="166" t="s">
        <v>224</v>
      </c>
      <c r="B378" s="166" t="s">
        <v>685</v>
      </c>
      <c r="D378" s="168">
        <v>0</v>
      </c>
      <c r="E378" s="168">
        <v>0</v>
      </c>
      <c r="F378" s="168">
        <v>0</v>
      </c>
      <c r="G378" s="168">
        <v>0</v>
      </c>
      <c r="H378" s="168">
        <v>0</v>
      </c>
      <c r="I378" s="168">
        <v>0</v>
      </c>
      <c r="J378" s="168">
        <v>0</v>
      </c>
      <c r="K378" s="168">
        <v>0</v>
      </c>
      <c r="L378" s="168">
        <v>0</v>
      </c>
      <c r="M378" s="168">
        <v>0</v>
      </c>
      <c r="N378" s="168">
        <v>0</v>
      </c>
      <c r="O378" s="168">
        <v>0</v>
      </c>
      <c r="P378" s="168">
        <v>0</v>
      </c>
      <c r="Q378" s="168">
        <v>0</v>
      </c>
      <c r="R378" s="168">
        <v>0</v>
      </c>
      <c r="S378" s="168">
        <v>0</v>
      </c>
      <c r="T378" s="168">
        <v>0</v>
      </c>
      <c r="U378" s="168">
        <v>0</v>
      </c>
      <c r="V378" s="168">
        <v>0</v>
      </c>
    </row>
    <row r="379" spans="1:22" x14ac:dyDescent="0.2">
      <c r="A379" s="166" t="s">
        <v>224</v>
      </c>
      <c r="B379" s="166" t="s">
        <v>684</v>
      </c>
      <c r="D379" s="168">
        <v>0</v>
      </c>
      <c r="E379" s="168">
        <v>0</v>
      </c>
      <c r="F379" s="168">
        <v>0</v>
      </c>
      <c r="G379" s="168">
        <v>0</v>
      </c>
      <c r="H379" s="168">
        <v>0</v>
      </c>
      <c r="I379" s="168">
        <v>0</v>
      </c>
      <c r="J379" s="168">
        <v>0</v>
      </c>
      <c r="K379" s="168">
        <v>0</v>
      </c>
      <c r="L379" s="168">
        <v>0</v>
      </c>
      <c r="M379" s="168">
        <v>0</v>
      </c>
      <c r="N379" s="168">
        <v>0</v>
      </c>
      <c r="O379" s="168">
        <v>0</v>
      </c>
      <c r="P379" s="168">
        <v>0</v>
      </c>
      <c r="Q379" s="168">
        <v>0</v>
      </c>
      <c r="R379" s="168">
        <v>0</v>
      </c>
      <c r="S379" s="168">
        <v>0</v>
      </c>
      <c r="T379" s="168">
        <v>0</v>
      </c>
      <c r="U379" s="168">
        <v>0</v>
      </c>
      <c r="V379" s="168">
        <v>0</v>
      </c>
    </row>
    <row r="380" spans="1:22" x14ac:dyDescent="0.2">
      <c r="A380" s="166" t="s">
        <v>224</v>
      </c>
      <c r="B380" s="166" t="s">
        <v>683</v>
      </c>
      <c r="D380" s="168">
        <v>0</v>
      </c>
      <c r="E380" s="168">
        <v>0</v>
      </c>
      <c r="F380" s="168">
        <v>0</v>
      </c>
      <c r="G380" s="168">
        <v>0</v>
      </c>
      <c r="H380" s="168">
        <v>0</v>
      </c>
      <c r="I380" s="168">
        <v>0</v>
      </c>
      <c r="J380" s="168">
        <v>0</v>
      </c>
      <c r="K380" s="168">
        <v>0</v>
      </c>
      <c r="L380" s="168">
        <v>0</v>
      </c>
      <c r="M380" s="168">
        <v>0</v>
      </c>
      <c r="N380" s="168">
        <v>0</v>
      </c>
      <c r="O380" s="168">
        <v>0</v>
      </c>
      <c r="P380" s="168">
        <v>0</v>
      </c>
      <c r="Q380" s="168">
        <v>0</v>
      </c>
      <c r="R380" s="168">
        <v>0</v>
      </c>
      <c r="S380" s="168">
        <v>0</v>
      </c>
      <c r="T380" s="168">
        <v>0</v>
      </c>
      <c r="U380" s="168">
        <v>0</v>
      </c>
      <c r="V380" s="168">
        <v>0</v>
      </c>
    </row>
    <row r="381" spans="1:22" x14ac:dyDescent="0.2">
      <c r="A381" s="166" t="s">
        <v>224</v>
      </c>
      <c r="B381" s="166" t="s">
        <v>682</v>
      </c>
      <c r="D381" s="168">
        <v>0</v>
      </c>
      <c r="E381" s="168">
        <v>0</v>
      </c>
      <c r="F381" s="168">
        <v>0</v>
      </c>
      <c r="G381" s="168">
        <v>0</v>
      </c>
      <c r="H381" s="168">
        <v>0</v>
      </c>
      <c r="I381" s="168">
        <v>0</v>
      </c>
      <c r="J381" s="168">
        <v>0</v>
      </c>
      <c r="K381" s="168">
        <v>0</v>
      </c>
      <c r="L381" s="168">
        <v>0</v>
      </c>
      <c r="M381" s="168">
        <v>0</v>
      </c>
      <c r="N381" s="168">
        <v>0</v>
      </c>
      <c r="O381" s="168">
        <v>0</v>
      </c>
      <c r="P381" s="168">
        <v>0</v>
      </c>
      <c r="Q381" s="168">
        <v>0</v>
      </c>
      <c r="R381" s="168">
        <v>0</v>
      </c>
      <c r="S381" s="168">
        <v>0</v>
      </c>
      <c r="T381" s="168">
        <v>0</v>
      </c>
      <c r="U381" s="168">
        <v>0</v>
      </c>
      <c r="V381" s="168">
        <v>0</v>
      </c>
    </row>
    <row r="382" spans="1:22" x14ac:dyDescent="0.2">
      <c r="A382" s="166" t="s">
        <v>224</v>
      </c>
      <c r="B382" s="166" t="s">
        <v>681</v>
      </c>
      <c r="D382" s="168">
        <v>0</v>
      </c>
      <c r="E382" s="168">
        <v>0</v>
      </c>
      <c r="F382" s="168">
        <v>0</v>
      </c>
      <c r="G382" s="168">
        <v>0</v>
      </c>
      <c r="H382" s="168">
        <v>0</v>
      </c>
      <c r="I382" s="168">
        <v>0</v>
      </c>
      <c r="J382" s="168">
        <v>0</v>
      </c>
      <c r="K382" s="168">
        <v>0</v>
      </c>
      <c r="L382" s="168">
        <v>0</v>
      </c>
      <c r="M382" s="168">
        <v>0</v>
      </c>
      <c r="N382" s="168">
        <v>0</v>
      </c>
      <c r="O382" s="168">
        <v>0</v>
      </c>
      <c r="P382" s="168">
        <v>0</v>
      </c>
      <c r="Q382" s="168">
        <v>0</v>
      </c>
      <c r="R382" s="168">
        <v>0</v>
      </c>
      <c r="S382" s="168">
        <v>0</v>
      </c>
      <c r="T382" s="168">
        <v>0</v>
      </c>
      <c r="U382" s="168">
        <v>0</v>
      </c>
      <c r="V382" s="168">
        <v>0</v>
      </c>
    </row>
    <row r="383" spans="1:22" x14ac:dyDescent="0.2">
      <c r="A383" s="166" t="s">
        <v>224</v>
      </c>
      <c r="B383" s="166" t="s">
        <v>679</v>
      </c>
      <c r="D383" s="168">
        <v>1.0000000000000004</v>
      </c>
      <c r="E383" s="168">
        <v>0.4925829904569004</v>
      </c>
      <c r="F383" s="168">
        <v>2.4350137327638056E-2</v>
      </c>
      <c r="G383" s="168">
        <v>8.9193157505646437E-2</v>
      </c>
      <c r="H383" s="168">
        <v>2.8074839270930303E-3</v>
      </c>
      <c r="I383" s="168">
        <v>2.6327685920476398E-4</v>
      </c>
      <c r="J383" s="168">
        <v>6.7800674659926646E-2</v>
      </c>
      <c r="K383" s="168">
        <v>1.263324099048504E-2</v>
      </c>
      <c r="L383" s="168">
        <v>5.7087263726468811E-3</v>
      </c>
      <c r="M383" s="168">
        <v>2.5671504371235483E-4</v>
      </c>
      <c r="N383" s="168">
        <v>2.3684512263677749E-3</v>
      </c>
      <c r="O383" s="168">
        <v>3.8759300778423766E-2</v>
      </c>
      <c r="P383" s="168">
        <v>0.20484399369001727</v>
      </c>
      <c r="Q383" s="168">
        <v>3.6991430122001644E-2</v>
      </c>
      <c r="R383" s="168">
        <v>2.0821479601917686E-2</v>
      </c>
      <c r="S383" s="168">
        <v>3.4875182441241069E-4</v>
      </c>
      <c r="T383" s="168">
        <v>2.7018961360604314E-4</v>
      </c>
      <c r="U383" s="168">
        <v>0</v>
      </c>
      <c r="V383" s="168">
        <v>0</v>
      </c>
    </row>
    <row r="385" spans="1:22" x14ac:dyDescent="0.2">
      <c r="A385" s="166" t="s">
        <v>755</v>
      </c>
      <c r="B385" s="166" t="s">
        <v>754</v>
      </c>
      <c r="D385" s="188">
        <v>31451154</v>
      </c>
      <c r="E385" s="187" t="s">
        <v>747</v>
      </c>
    </row>
    <row r="386" spans="1:22" x14ac:dyDescent="0.2">
      <c r="A386" s="170" t="s">
        <v>753</v>
      </c>
      <c r="B386" s="166" t="s">
        <v>687</v>
      </c>
      <c r="D386" s="186">
        <v>10045282.999999998</v>
      </c>
      <c r="E386" s="186">
        <v>4948135.5401258618</v>
      </c>
      <c r="F386" s="186">
        <v>244604.02054498793</v>
      </c>
      <c r="G386" s="186">
        <v>895970.50880779233</v>
      </c>
      <c r="H386" s="186">
        <v>28201.970565600848</v>
      </c>
      <c r="I386" s="186">
        <v>2644.6905580630073</v>
      </c>
      <c r="J386" s="186">
        <v>681076.96454989165</v>
      </c>
      <c r="K386" s="186">
        <v>126904.48095662246</v>
      </c>
      <c r="L386" s="186">
        <v>57345.771982801351</v>
      </c>
      <c r="M386" s="186">
        <v>2578.7752644479738</v>
      </c>
      <c r="N386" s="186">
        <v>23791.762840561347</v>
      </c>
      <c r="O386" s="186">
        <v>389348.14520138688</v>
      </c>
      <c r="P386" s="186">
        <v>2057715.8874664367</v>
      </c>
      <c r="Q386" s="186">
        <v>371589.38415023085</v>
      </c>
      <c r="R386" s="186">
        <v>209157.65507999039</v>
      </c>
      <c r="S386" s="186">
        <v>3503.3107729889725</v>
      </c>
      <c r="T386" s="186">
        <v>2714.131132333353</v>
      </c>
      <c r="U386" s="186">
        <v>0</v>
      </c>
      <c r="V386" s="186">
        <v>0</v>
      </c>
    </row>
    <row r="387" spans="1:22" x14ac:dyDescent="0.2">
      <c r="B387" s="166" t="s">
        <v>686</v>
      </c>
      <c r="D387" s="186">
        <v>425331019.82010001</v>
      </c>
      <c r="E387" s="186">
        <v>209510825.67706794</v>
      </c>
      <c r="F387" s="186">
        <v>10356868.742323775</v>
      </c>
      <c r="G387" s="186">
        <v>37936616.64285139</v>
      </c>
      <c r="H387" s="186">
        <v>1194110.0018390175</v>
      </c>
      <c r="I387" s="186">
        <v>111979.81502059508</v>
      </c>
      <c r="J387" s="186">
        <v>28837730.097597398</v>
      </c>
      <c r="K387" s="186">
        <v>5373309.2741160886</v>
      </c>
      <c r="L387" s="186">
        <v>2428098.4099517972</v>
      </c>
      <c r="M387" s="186">
        <v>109188.87134533738</v>
      </c>
      <c r="N387" s="186">
        <v>1007375.7755051716</v>
      </c>
      <c r="O387" s="186">
        <v>16485532.927600969</v>
      </c>
      <c r="P387" s="186">
        <v>87126504.740197107</v>
      </c>
      <c r="Q387" s="186">
        <v>15733602.698394915</v>
      </c>
      <c r="R387" s="186">
        <v>8856021.1532470547</v>
      </c>
      <c r="S387" s="186">
        <v>148334.969141451</v>
      </c>
      <c r="T387" s="186">
        <v>114920.02389985704</v>
      </c>
      <c r="U387" s="186">
        <v>0</v>
      </c>
      <c r="V387" s="186">
        <v>0</v>
      </c>
    </row>
    <row r="388" spans="1:22" x14ac:dyDescent="0.2">
      <c r="B388" s="166" t="s">
        <v>685</v>
      </c>
      <c r="D388" s="186">
        <v>100341301.17989999</v>
      </c>
      <c r="E388" s="186">
        <v>48852911.661138184</v>
      </c>
      <c r="F388" s="186">
        <v>2357705.4239623342</v>
      </c>
      <c r="G388" s="186">
        <v>8577217.05146477</v>
      </c>
      <c r="H388" s="186">
        <v>264942.1646048351</v>
      </c>
      <c r="I388" s="186">
        <v>32997.145409771125</v>
      </c>
      <c r="J388" s="186">
        <v>6480221.5426978562</v>
      </c>
      <c r="K388" s="186">
        <v>1204665.6265429286</v>
      </c>
      <c r="L388" s="186">
        <v>716790.40184867696</v>
      </c>
      <c r="M388" s="186">
        <v>0</v>
      </c>
      <c r="N388" s="186">
        <v>226278.2093869797</v>
      </c>
      <c r="O388" s="186">
        <v>3704303.4800003208</v>
      </c>
      <c r="P388" s="186">
        <v>25806708.475996479</v>
      </c>
      <c r="Q388" s="186">
        <v>0</v>
      </c>
      <c r="R388" s="186">
        <v>1950356.8297226825</v>
      </c>
      <c r="S388" s="186">
        <v>32512.501338857834</v>
      </c>
      <c r="T388" s="186">
        <v>26044.359076085831</v>
      </c>
      <c r="U388" s="186">
        <v>88556.388587126668</v>
      </c>
      <c r="V388" s="186">
        <v>19089.918122113795</v>
      </c>
    </row>
    <row r="389" spans="1:22" x14ac:dyDescent="0.2">
      <c r="B389" s="166" t="s">
        <v>684</v>
      </c>
      <c r="D389" s="186">
        <v>0</v>
      </c>
      <c r="E389" s="186">
        <v>0</v>
      </c>
      <c r="F389" s="186">
        <v>0</v>
      </c>
      <c r="G389" s="186">
        <v>0</v>
      </c>
      <c r="H389" s="186">
        <v>0</v>
      </c>
      <c r="I389" s="186">
        <v>0</v>
      </c>
      <c r="J389" s="186">
        <v>0</v>
      </c>
      <c r="K389" s="186">
        <v>0</v>
      </c>
      <c r="L389" s="186">
        <v>0</v>
      </c>
      <c r="M389" s="186">
        <v>0</v>
      </c>
      <c r="N389" s="186">
        <v>0</v>
      </c>
      <c r="O389" s="186">
        <v>0</v>
      </c>
      <c r="P389" s="186">
        <v>0</v>
      </c>
      <c r="Q389" s="186">
        <v>0</v>
      </c>
      <c r="R389" s="186">
        <v>0</v>
      </c>
      <c r="S389" s="186">
        <v>0</v>
      </c>
      <c r="T389" s="186">
        <v>0</v>
      </c>
      <c r="U389" s="186">
        <v>0</v>
      </c>
      <c r="V389" s="186">
        <v>0</v>
      </c>
    </row>
    <row r="390" spans="1:22" x14ac:dyDescent="0.2">
      <c r="B390" s="166" t="s">
        <v>683</v>
      </c>
      <c r="D390" s="186">
        <v>0</v>
      </c>
      <c r="E390" s="186">
        <v>0</v>
      </c>
      <c r="F390" s="186">
        <v>0</v>
      </c>
      <c r="G390" s="186">
        <v>0</v>
      </c>
      <c r="H390" s="186">
        <v>0</v>
      </c>
      <c r="I390" s="186">
        <v>0</v>
      </c>
      <c r="J390" s="186">
        <v>0</v>
      </c>
      <c r="K390" s="186">
        <v>0</v>
      </c>
      <c r="L390" s="186">
        <v>0</v>
      </c>
      <c r="M390" s="186">
        <v>0</v>
      </c>
      <c r="N390" s="186">
        <v>0</v>
      </c>
      <c r="O390" s="186">
        <v>0</v>
      </c>
      <c r="P390" s="186">
        <v>0</v>
      </c>
      <c r="Q390" s="186">
        <v>0</v>
      </c>
      <c r="R390" s="186">
        <v>0</v>
      </c>
      <c r="S390" s="186">
        <v>0</v>
      </c>
      <c r="T390" s="186">
        <v>0</v>
      </c>
      <c r="U390" s="186">
        <v>0</v>
      </c>
      <c r="V390" s="186">
        <v>0</v>
      </c>
    </row>
    <row r="391" spans="1:22" x14ac:dyDescent="0.2">
      <c r="B391" s="166" t="s">
        <v>682</v>
      </c>
      <c r="D391" s="186">
        <v>0</v>
      </c>
      <c r="E391" s="186">
        <v>0</v>
      </c>
      <c r="F391" s="186">
        <v>0</v>
      </c>
      <c r="G391" s="186">
        <v>0</v>
      </c>
      <c r="H391" s="186">
        <v>0</v>
      </c>
      <c r="I391" s="186">
        <v>0</v>
      </c>
      <c r="J391" s="186">
        <v>0</v>
      </c>
      <c r="K391" s="186">
        <v>0</v>
      </c>
      <c r="L391" s="186">
        <v>0</v>
      </c>
      <c r="M391" s="186">
        <v>0</v>
      </c>
      <c r="N391" s="186">
        <v>0</v>
      </c>
      <c r="O391" s="186">
        <v>0</v>
      </c>
      <c r="P391" s="186">
        <v>0</v>
      </c>
      <c r="Q391" s="186">
        <v>0</v>
      </c>
      <c r="R391" s="186">
        <v>0</v>
      </c>
      <c r="S391" s="186">
        <v>0</v>
      </c>
      <c r="T391" s="186">
        <v>0</v>
      </c>
      <c r="U391" s="186">
        <v>0</v>
      </c>
      <c r="V391" s="186">
        <v>0</v>
      </c>
    </row>
    <row r="392" spans="1:22" x14ac:dyDescent="0.2">
      <c r="B392" s="166" t="s">
        <v>681</v>
      </c>
      <c r="D392" s="186">
        <v>0</v>
      </c>
      <c r="E392" s="186">
        <v>0</v>
      </c>
      <c r="F392" s="186">
        <v>0</v>
      </c>
      <c r="G392" s="186">
        <v>0</v>
      </c>
      <c r="H392" s="186">
        <v>0</v>
      </c>
      <c r="I392" s="186">
        <v>0</v>
      </c>
      <c r="J392" s="186">
        <v>0</v>
      </c>
      <c r="K392" s="186">
        <v>0</v>
      </c>
      <c r="L392" s="186">
        <v>0</v>
      </c>
      <c r="M392" s="186">
        <v>0</v>
      </c>
      <c r="N392" s="186">
        <v>0</v>
      </c>
      <c r="O392" s="186">
        <v>0</v>
      </c>
      <c r="P392" s="186">
        <v>0</v>
      </c>
      <c r="Q392" s="186">
        <v>0</v>
      </c>
      <c r="R392" s="186">
        <v>0</v>
      </c>
      <c r="S392" s="186">
        <v>0</v>
      </c>
      <c r="T392" s="186">
        <v>0</v>
      </c>
      <c r="U392" s="186">
        <v>0</v>
      </c>
      <c r="V392" s="186">
        <v>0</v>
      </c>
    </row>
    <row r="393" spans="1:22" x14ac:dyDescent="0.2">
      <c r="B393" s="166" t="s">
        <v>679</v>
      </c>
      <c r="D393" s="186">
        <v>535717604</v>
      </c>
      <c r="E393" s="186">
        <v>263311872.87833199</v>
      </c>
      <c r="F393" s="186">
        <v>12959178.186831098</v>
      </c>
      <c r="G393" s="186">
        <v>47409804.203123957</v>
      </c>
      <c r="H393" s="186">
        <v>1487254.1370094535</v>
      </c>
      <c r="I393" s="186">
        <v>147621.6509884292</v>
      </c>
      <c r="J393" s="186">
        <v>35999028.604845144</v>
      </c>
      <c r="K393" s="186">
        <v>6704879.3816156387</v>
      </c>
      <c r="L393" s="186">
        <v>3202234.583783275</v>
      </c>
      <c r="M393" s="186">
        <v>111767.64660978536</v>
      </c>
      <c r="N393" s="186">
        <v>1257445.7477327124</v>
      </c>
      <c r="O393" s="186">
        <v>20579184.552802678</v>
      </c>
      <c r="P393" s="186">
        <v>114990929.10366003</v>
      </c>
      <c r="Q393" s="186">
        <v>16105192.082545144</v>
      </c>
      <c r="R393" s="186">
        <v>11015535.638049727</v>
      </c>
      <c r="S393" s="186">
        <v>184350.78125329784</v>
      </c>
      <c r="T393" s="186">
        <v>143678.51410827623</v>
      </c>
      <c r="U393" s="186">
        <v>88556.388587126668</v>
      </c>
      <c r="V393" s="186">
        <v>19089.918122113795</v>
      </c>
    </row>
    <row r="394" spans="1:22" x14ac:dyDescent="0.2">
      <c r="A394" s="169" t="s">
        <v>227</v>
      </c>
      <c r="B394" s="166" t="s">
        <v>687</v>
      </c>
      <c r="D394" s="168">
        <v>1.8751078786651176E-2</v>
      </c>
      <c r="E394" s="168">
        <v>9.2364624630215837E-3</v>
      </c>
      <c r="F394" s="168">
        <v>4.5659134349631701E-4</v>
      </c>
      <c r="G394" s="168">
        <v>1.6724679236185644E-3</v>
      </c>
      <c r="H394" s="168">
        <v>5.2643352309178268E-5</v>
      </c>
      <c r="I394" s="168">
        <v>4.9367251296505972E-6</v>
      </c>
      <c r="J394" s="168">
        <v>1.2713357923363885E-3</v>
      </c>
      <c r="K394" s="168">
        <v>2.3688689714333608E-4</v>
      </c>
      <c r="L394" s="168">
        <v>1.0704477798493505E-4</v>
      </c>
      <c r="M394" s="168">
        <v>4.8136840103689663E-6</v>
      </c>
      <c r="N394" s="168">
        <v>4.4411015547962744E-5</v>
      </c>
      <c r="O394" s="168">
        <v>7.2677870261173439E-4</v>
      </c>
      <c r="P394" s="168">
        <v>3.8410458646537899E-3</v>
      </c>
      <c r="Q394" s="168">
        <v>6.936292206485543E-4</v>
      </c>
      <c r="R394" s="168">
        <v>3.904252044702089E-4</v>
      </c>
      <c r="S394" s="168">
        <v>6.5394729365454502E-6</v>
      </c>
      <c r="T394" s="168">
        <v>5.0663467320617544E-6</v>
      </c>
      <c r="U394" s="168">
        <v>0</v>
      </c>
      <c r="V394" s="168">
        <v>0</v>
      </c>
    </row>
    <row r="395" spans="1:22" x14ac:dyDescent="0.2">
      <c r="A395" s="166" t="s">
        <v>227</v>
      </c>
      <c r="B395" s="166" t="s">
        <v>686</v>
      </c>
      <c r="D395" s="168">
        <v>0.79394631918815928</v>
      </c>
      <c r="E395" s="168">
        <v>0.39108445216795218</v>
      </c>
      <c r="F395" s="168">
        <v>1.9332701903004432E-2</v>
      </c>
      <c r="G395" s="168">
        <v>7.0814579098377711E-2</v>
      </c>
      <c r="H395" s="168">
        <v>2.2289915300954298E-3</v>
      </c>
      <c r="I395" s="168">
        <v>2.0902769329304152E-4</v>
      </c>
      <c r="J395" s="168">
        <v>5.3830096084722646E-2</v>
      </c>
      <c r="K395" s="168">
        <v>1.0030115183812569E-2</v>
      </c>
      <c r="L395" s="168">
        <v>4.5324222908153626E-3</v>
      </c>
      <c r="M395" s="168">
        <v>2.0381796403565148E-4</v>
      </c>
      <c r="N395" s="168">
        <v>1.8804231333513759E-3</v>
      </c>
      <c r="O395" s="168">
        <v>3.0772804187336297E-2</v>
      </c>
      <c r="P395" s="168">
        <v>0.16263513479799163</v>
      </c>
      <c r="Q395" s="168">
        <v>2.9369209786869195E-2</v>
      </c>
      <c r="R395" s="168">
        <v>1.6531137089993882E-2</v>
      </c>
      <c r="S395" s="168">
        <v>2.7689022730238862E-4</v>
      </c>
      <c r="T395" s="168">
        <v>2.1451604920538889E-4</v>
      </c>
      <c r="U395" s="168">
        <v>0</v>
      </c>
      <c r="V395" s="168">
        <v>0</v>
      </c>
    </row>
    <row r="396" spans="1:22" x14ac:dyDescent="0.2">
      <c r="A396" s="166" t="s">
        <v>227</v>
      </c>
      <c r="B396" s="166" t="s">
        <v>685</v>
      </c>
      <c r="D396" s="168">
        <v>0.18730260202518939</v>
      </c>
      <c r="E396" s="168">
        <v>9.1191536914919422E-2</v>
      </c>
      <c r="F396" s="168">
        <v>4.4010228642072666E-3</v>
      </c>
      <c r="G396" s="168">
        <v>1.6010705990286572E-2</v>
      </c>
      <c r="H396" s="168">
        <v>4.9455564391875971E-4</v>
      </c>
      <c r="I396" s="168">
        <v>6.1594289908328497E-5</v>
      </c>
      <c r="J396" s="168">
        <v>1.2096338620035074E-2</v>
      </c>
      <c r="K396" s="168">
        <v>2.2486952408286524E-3</v>
      </c>
      <c r="L396" s="168">
        <v>1.3380004623642664E-3</v>
      </c>
      <c r="M396" s="168">
        <v>0</v>
      </c>
      <c r="N396" s="168">
        <v>4.2238337455675564E-4</v>
      </c>
      <c r="O396" s="168">
        <v>6.9146569990265264E-3</v>
      </c>
      <c r="P396" s="168">
        <v>4.8172224103347705E-2</v>
      </c>
      <c r="Q396" s="168">
        <v>0</v>
      </c>
      <c r="R396" s="168">
        <v>3.6406435315175538E-3</v>
      </c>
      <c r="S396" s="168">
        <v>6.0689626579562304E-5</v>
      </c>
      <c r="T396" s="168">
        <v>4.8615835809057776E-5</v>
      </c>
      <c r="U396" s="168">
        <v>1.65304234779499E-4</v>
      </c>
      <c r="V396" s="168">
        <v>3.5634293104383021E-5</v>
      </c>
    </row>
    <row r="397" spans="1:22" x14ac:dyDescent="0.2">
      <c r="A397" s="166" t="s">
        <v>227</v>
      </c>
      <c r="B397" s="166" t="s">
        <v>684</v>
      </c>
      <c r="D397" s="168">
        <v>0</v>
      </c>
      <c r="E397" s="168">
        <v>0</v>
      </c>
      <c r="F397" s="168">
        <v>0</v>
      </c>
      <c r="G397" s="168">
        <v>0</v>
      </c>
      <c r="H397" s="168">
        <v>0</v>
      </c>
      <c r="I397" s="168">
        <v>0</v>
      </c>
      <c r="J397" s="168">
        <v>0</v>
      </c>
      <c r="K397" s="168">
        <v>0</v>
      </c>
      <c r="L397" s="168">
        <v>0</v>
      </c>
      <c r="M397" s="168">
        <v>0</v>
      </c>
      <c r="N397" s="168">
        <v>0</v>
      </c>
      <c r="O397" s="168">
        <v>0</v>
      </c>
      <c r="P397" s="168">
        <v>0</v>
      </c>
      <c r="Q397" s="168">
        <v>0</v>
      </c>
      <c r="R397" s="168">
        <v>0</v>
      </c>
      <c r="S397" s="168">
        <v>0</v>
      </c>
      <c r="T397" s="168">
        <v>0</v>
      </c>
      <c r="U397" s="168">
        <v>0</v>
      </c>
      <c r="V397" s="168">
        <v>0</v>
      </c>
    </row>
    <row r="398" spans="1:22" x14ac:dyDescent="0.2">
      <c r="A398" s="166" t="s">
        <v>227</v>
      </c>
      <c r="B398" s="166" t="s">
        <v>683</v>
      </c>
      <c r="D398" s="168">
        <v>0</v>
      </c>
      <c r="E398" s="168">
        <v>0</v>
      </c>
      <c r="F398" s="168">
        <v>0</v>
      </c>
      <c r="G398" s="168">
        <v>0</v>
      </c>
      <c r="H398" s="168">
        <v>0</v>
      </c>
      <c r="I398" s="168">
        <v>0</v>
      </c>
      <c r="J398" s="168">
        <v>0</v>
      </c>
      <c r="K398" s="168">
        <v>0</v>
      </c>
      <c r="L398" s="168">
        <v>0</v>
      </c>
      <c r="M398" s="168">
        <v>0</v>
      </c>
      <c r="N398" s="168">
        <v>0</v>
      </c>
      <c r="O398" s="168">
        <v>0</v>
      </c>
      <c r="P398" s="168">
        <v>0</v>
      </c>
      <c r="Q398" s="168">
        <v>0</v>
      </c>
      <c r="R398" s="168">
        <v>0</v>
      </c>
      <c r="S398" s="168">
        <v>0</v>
      </c>
      <c r="T398" s="168">
        <v>0</v>
      </c>
      <c r="U398" s="168">
        <v>0</v>
      </c>
      <c r="V398" s="168">
        <v>0</v>
      </c>
    </row>
    <row r="399" spans="1:22" x14ac:dyDescent="0.2">
      <c r="A399" s="166" t="s">
        <v>227</v>
      </c>
      <c r="B399" s="166" t="s">
        <v>682</v>
      </c>
      <c r="D399" s="168">
        <v>0</v>
      </c>
      <c r="E399" s="168">
        <v>0</v>
      </c>
      <c r="F399" s="168">
        <v>0</v>
      </c>
      <c r="G399" s="168">
        <v>0</v>
      </c>
      <c r="H399" s="168">
        <v>0</v>
      </c>
      <c r="I399" s="168">
        <v>0</v>
      </c>
      <c r="J399" s="168">
        <v>0</v>
      </c>
      <c r="K399" s="168">
        <v>0</v>
      </c>
      <c r="L399" s="168">
        <v>0</v>
      </c>
      <c r="M399" s="168">
        <v>0</v>
      </c>
      <c r="N399" s="168">
        <v>0</v>
      </c>
      <c r="O399" s="168">
        <v>0</v>
      </c>
      <c r="P399" s="168">
        <v>0</v>
      </c>
      <c r="Q399" s="168">
        <v>0</v>
      </c>
      <c r="R399" s="168">
        <v>0</v>
      </c>
      <c r="S399" s="168">
        <v>0</v>
      </c>
      <c r="T399" s="168">
        <v>0</v>
      </c>
      <c r="U399" s="168">
        <v>0</v>
      </c>
      <c r="V399" s="168">
        <v>0</v>
      </c>
    </row>
    <row r="400" spans="1:22" x14ac:dyDescent="0.2">
      <c r="A400" s="166" t="s">
        <v>227</v>
      </c>
      <c r="B400" s="166" t="s">
        <v>681</v>
      </c>
      <c r="D400" s="168">
        <v>0</v>
      </c>
      <c r="E400" s="168">
        <v>0</v>
      </c>
      <c r="F400" s="168">
        <v>0</v>
      </c>
      <c r="G400" s="168">
        <v>0</v>
      </c>
      <c r="H400" s="168">
        <v>0</v>
      </c>
      <c r="I400" s="168">
        <v>0</v>
      </c>
      <c r="J400" s="168">
        <v>0</v>
      </c>
      <c r="K400" s="168">
        <v>0</v>
      </c>
      <c r="L400" s="168">
        <v>0</v>
      </c>
      <c r="M400" s="168">
        <v>0</v>
      </c>
      <c r="N400" s="168">
        <v>0</v>
      </c>
      <c r="O400" s="168">
        <v>0</v>
      </c>
      <c r="P400" s="168">
        <v>0</v>
      </c>
      <c r="Q400" s="168">
        <v>0</v>
      </c>
      <c r="R400" s="168">
        <v>0</v>
      </c>
      <c r="S400" s="168">
        <v>0</v>
      </c>
      <c r="T400" s="168">
        <v>0</v>
      </c>
      <c r="U400" s="168">
        <v>0</v>
      </c>
      <c r="V400" s="168">
        <v>0</v>
      </c>
    </row>
    <row r="401" spans="1:22" x14ac:dyDescent="0.2">
      <c r="A401" s="166" t="s">
        <v>227</v>
      </c>
      <c r="B401" s="166" t="s">
        <v>679</v>
      </c>
      <c r="D401" s="168">
        <v>0.99999999999999989</v>
      </c>
      <c r="E401" s="168">
        <v>0.49151245154589318</v>
      </c>
      <c r="F401" s="168">
        <v>2.4190316110708016E-2</v>
      </c>
      <c r="G401" s="168">
        <v>8.8497753012282854E-2</v>
      </c>
      <c r="H401" s="168">
        <v>2.7761905263233677E-3</v>
      </c>
      <c r="I401" s="168">
        <v>2.7555870833102059E-4</v>
      </c>
      <c r="J401" s="168">
        <v>6.7197770497094106E-2</v>
      </c>
      <c r="K401" s="168">
        <v>1.2515697321784557E-2</v>
      </c>
      <c r="L401" s="168">
        <v>5.9774675311645639E-3</v>
      </c>
      <c r="M401" s="168">
        <v>2.0863164804602044E-4</v>
      </c>
      <c r="N401" s="168">
        <v>2.3472175234560944E-3</v>
      </c>
      <c r="O401" s="168">
        <v>3.8414239888974556E-2</v>
      </c>
      <c r="P401" s="168">
        <v>0.21464840476599312</v>
      </c>
      <c r="Q401" s="168">
        <v>3.0062839007517748E-2</v>
      </c>
      <c r="R401" s="168">
        <v>2.0562205825981644E-2</v>
      </c>
      <c r="S401" s="168">
        <v>3.4411932681849641E-4</v>
      </c>
      <c r="T401" s="168">
        <v>2.6819823174650841E-4</v>
      </c>
      <c r="U401" s="168">
        <v>1.65304234779499E-4</v>
      </c>
      <c r="V401" s="168">
        <v>3.5634293104383021E-5</v>
      </c>
    </row>
    <row r="403" spans="1:22" x14ac:dyDescent="0.2">
      <c r="A403" s="166" t="s">
        <v>752</v>
      </c>
      <c r="B403" s="166" t="s">
        <v>751</v>
      </c>
      <c r="D403" s="188">
        <v>7494757</v>
      </c>
      <c r="E403" s="187" t="s">
        <v>747</v>
      </c>
    </row>
    <row r="404" spans="1:22" x14ac:dyDescent="0.2">
      <c r="A404" s="170" t="s">
        <v>750</v>
      </c>
      <c r="B404" s="166" t="s">
        <v>687</v>
      </c>
      <c r="D404" s="186">
        <v>0</v>
      </c>
      <c r="E404" s="186">
        <v>0</v>
      </c>
      <c r="F404" s="186">
        <v>0</v>
      </c>
      <c r="G404" s="186">
        <v>0</v>
      </c>
      <c r="H404" s="186">
        <v>0</v>
      </c>
      <c r="I404" s="186">
        <v>0</v>
      </c>
      <c r="J404" s="186">
        <v>0</v>
      </c>
      <c r="K404" s="186">
        <v>0</v>
      </c>
      <c r="L404" s="186">
        <v>0</v>
      </c>
      <c r="M404" s="186">
        <v>0</v>
      </c>
      <c r="N404" s="186">
        <v>0</v>
      </c>
      <c r="O404" s="186">
        <v>0</v>
      </c>
      <c r="P404" s="186">
        <v>0</v>
      </c>
      <c r="Q404" s="186">
        <v>0</v>
      </c>
      <c r="R404" s="186">
        <v>0</v>
      </c>
      <c r="S404" s="186">
        <v>0</v>
      </c>
      <c r="T404" s="186">
        <v>0</v>
      </c>
      <c r="U404" s="186">
        <v>0</v>
      </c>
      <c r="V404" s="186">
        <v>0</v>
      </c>
    </row>
    <row r="405" spans="1:22" x14ac:dyDescent="0.2">
      <c r="B405" s="166" t="s">
        <v>686</v>
      </c>
      <c r="D405" s="186">
        <v>0</v>
      </c>
      <c r="E405" s="186">
        <v>0</v>
      </c>
      <c r="F405" s="186">
        <v>0</v>
      </c>
      <c r="G405" s="186">
        <v>0</v>
      </c>
      <c r="H405" s="186">
        <v>0</v>
      </c>
      <c r="I405" s="186">
        <v>0</v>
      </c>
      <c r="J405" s="186">
        <v>0</v>
      </c>
      <c r="K405" s="186">
        <v>0</v>
      </c>
      <c r="L405" s="186">
        <v>0</v>
      </c>
      <c r="M405" s="186">
        <v>0</v>
      </c>
      <c r="N405" s="186">
        <v>0</v>
      </c>
      <c r="O405" s="186">
        <v>0</v>
      </c>
      <c r="P405" s="186">
        <v>0</v>
      </c>
      <c r="Q405" s="186">
        <v>0</v>
      </c>
      <c r="R405" s="186">
        <v>0</v>
      </c>
      <c r="S405" s="186">
        <v>0</v>
      </c>
      <c r="T405" s="186">
        <v>0</v>
      </c>
      <c r="U405" s="186">
        <v>0</v>
      </c>
      <c r="V405" s="186">
        <v>0</v>
      </c>
    </row>
    <row r="406" spans="1:22" x14ac:dyDescent="0.2">
      <c r="B406" s="166" t="s">
        <v>685</v>
      </c>
      <c r="D406" s="186">
        <v>0</v>
      </c>
      <c r="E406" s="186">
        <v>0</v>
      </c>
      <c r="F406" s="186">
        <v>0</v>
      </c>
      <c r="G406" s="186">
        <v>0</v>
      </c>
      <c r="H406" s="186">
        <v>0</v>
      </c>
      <c r="I406" s="186">
        <v>0</v>
      </c>
      <c r="J406" s="186">
        <v>0</v>
      </c>
      <c r="K406" s="186">
        <v>0</v>
      </c>
      <c r="L406" s="186">
        <v>0</v>
      </c>
      <c r="M406" s="186">
        <v>0</v>
      </c>
      <c r="N406" s="186">
        <v>0</v>
      </c>
      <c r="O406" s="186">
        <v>0</v>
      </c>
      <c r="P406" s="186">
        <v>0</v>
      </c>
      <c r="Q406" s="186">
        <v>0</v>
      </c>
      <c r="R406" s="186">
        <v>0</v>
      </c>
      <c r="S406" s="186">
        <v>0</v>
      </c>
      <c r="T406" s="186">
        <v>0</v>
      </c>
      <c r="U406" s="186">
        <v>0</v>
      </c>
      <c r="V406" s="186">
        <v>0</v>
      </c>
    </row>
    <row r="407" spans="1:22" x14ac:dyDescent="0.2">
      <c r="B407" s="166" t="s">
        <v>684</v>
      </c>
      <c r="D407" s="186">
        <v>438758374.98746914</v>
      </c>
      <c r="E407" s="186">
        <v>293240935.28020763</v>
      </c>
      <c r="F407" s="186">
        <v>13822612.172815533</v>
      </c>
      <c r="G407" s="186">
        <v>50190753.139665425</v>
      </c>
      <c r="H407" s="186">
        <v>1551155.4362644546</v>
      </c>
      <c r="I407" s="186">
        <v>0</v>
      </c>
      <c r="J407" s="186">
        <v>37634292.261197641</v>
      </c>
      <c r="K407" s="186">
        <v>7009389.466210776</v>
      </c>
      <c r="L407" s="186">
        <v>0</v>
      </c>
      <c r="M407" s="186">
        <v>0</v>
      </c>
      <c r="N407" s="186">
        <v>1341639.3268603559</v>
      </c>
      <c r="O407" s="186">
        <v>21637606.418936655</v>
      </c>
      <c r="P407" s="186">
        <v>0</v>
      </c>
      <c r="Q407" s="186">
        <v>0</v>
      </c>
      <c r="R407" s="186">
        <v>11348468.623798294</v>
      </c>
      <c r="S407" s="186">
        <v>189336.88036962974</v>
      </c>
      <c r="T407" s="186">
        <v>153394.59797262913</v>
      </c>
      <c r="U407" s="186">
        <v>525508.58160812897</v>
      </c>
      <c r="V407" s="186">
        <v>113282.80156205085</v>
      </c>
    </row>
    <row r="408" spans="1:22" x14ac:dyDescent="0.2">
      <c r="B408" s="166" t="s">
        <v>683</v>
      </c>
      <c r="D408" s="186">
        <v>231086642.79253078</v>
      </c>
      <c r="E408" s="186">
        <v>172783818.26222348</v>
      </c>
      <c r="F408" s="186">
        <v>8329962.9462436363</v>
      </c>
      <c r="G408" s="186">
        <v>25134969.616151102</v>
      </c>
      <c r="H408" s="186">
        <v>0</v>
      </c>
      <c r="I408" s="186">
        <v>0</v>
      </c>
      <c r="J408" s="186">
        <v>16016100.470696278</v>
      </c>
      <c r="K408" s="186">
        <v>0</v>
      </c>
      <c r="L408" s="186">
        <v>0</v>
      </c>
      <c r="M408" s="186">
        <v>0</v>
      </c>
      <c r="N408" s="186">
        <v>433041.75708842761</v>
      </c>
      <c r="O408" s="186">
        <v>0</v>
      </c>
      <c r="P408" s="186">
        <v>0</v>
      </c>
      <c r="Q408" s="186">
        <v>0</v>
      </c>
      <c r="R408" s="186">
        <v>5907444.0496023139</v>
      </c>
      <c r="S408" s="186">
        <v>0</v>
      </c>
      <c r="T408" s="186">
        <v>61301.736938107701</v>
      </c>
      <c r="U408" s="186">
        <v>2081429.7449600575</v>
      </c>
      <c r="V408" s="186">
        <v>338574.20862739487</v>
      </c>
    </row>
    <row r="409" spans="1:22" x14ac:dyDescent="0.2">
      <c r="B409" s="166" t="s">
        <v>682</v>
      </c>
      <c r="D409" s="186">
        <v>0</v>
      </c>
      <c r="E409" s="186">
        <v>0</v>
      </c>
      <c r="F409" s="186">
        <v>0</v>
      </c>
      <c r="G409" s="186">
        <v>0</v>
      </c>
      <c r="H409" s="186">
        <v>0</v>
      </c>
      <c r="I409" s="186">
        <v>0</v>
      </c>
      <c r="J409" s="186">
        <v>0</v>
      </c>
      <c r="K409" s="186">
        <v>0</v>
      </c>
      <c r="L409" s="186">
        <v>0</v>
      </c>
      <c r="M409" s="186">
        <v>0</v>
      </c>
      <c r="N409" s="186">
        <v>0</v>
      </c>
      <c r="O409" s="186">
        <v>0</v>
      </c>
      <c r="P409" s="186">
        <v>0</v>
      </c>
      <c r="Q409" s="186">
        <v>0</v>
      </c>
      <c r="R409" s="186">
        <v>0</v>
      </c>
      <c r="S409" s="186">
        <v>0</v>
      </c>
      <c r="T409" s="186">
        <v>0</v>
      </c>
      <c r="U409" s="186">
        <v>0</v>
      </c>
      <c r="V409" s="186">
        <v>0</v>
      </c>
    </row>
    <row r="410" spans="1:22" x14ac:dyDescent="0.2">
      <c r="B410" s="166" t="s">
        <v>681</v>
      </c>
      <c r="D410" s="186">
        <v>108582390.90999998</v>
      </c>
      <c r="E410" s="186">
        <v>49422070.474438459</v>
      </c>
      <c r="F410" s="186">
        <v>13304129.705685806</v>
      </c>
      <c r="G410" s="186">
        <v>3773925.7865963955</v>
      </c>
      <c r="H410" s="186">
        <v>1248284.6553893765</v>
      </c>
      <c r="I410" s="186">
        <v>202761.48214395292</v>
      </c>
      <c r="J410" s="186">
        <v>1089769.8467774005</v>
      </c>
      <c r="K410" s="186">
        <v>324111.33634420758</v>
      </c>
      <c r="L410" s="186">
        <v>706450.93780195573</v>
      </c>
      <c r="M410" s="186">
        <v>124161.41616487224</v>
      </c>
      <c r="N410" s="186">
        <v>7497.9143411433161</v>
      </c>
      <c r="O410" s="186">
        <v>192269.46269195623</v>
      </c>
      <c r="P410" s="186">
        <v>1038897.7194602169</v>
      </c>
      <c r="Q410" s="186">
        <v>186242.50594184606</v>
      </c>
      <c r="R410" s="186">
        <v>301788.57121652353</v>
      </c>
      <c r="S410" s="186">
        <v>5493.3477864208598</v>
      </c>
      <c r="T410" s="186">
        <v>5569.0721063698511</v>
      </c>
      <c r="U410" s="186">
        <v>32710149.260938577</v>
      </c>
      <c r="V410" s="186">
        <v>3938817.4141745125</v>
      </c>
    </row>
    <row r="411" spans="1:22" x14ac:dyDescent="0.2">
      <c r="B411" s="166" t="s">
        <v>679</v>
      </c>
      <c r="D411" s="186">
        <v>778427408.69000018</v>
      </c>
      <c r="E411" s="186">
        <v>515446824.01686954</v>
      </c>
      <c r="F411" s="186">
        <v>35456704.824744977</v>
      </c>
      <c r="G411" s="186">
        <v>79099648.542412907</v>
      </c>
      <c r="H411" s="186">
        <v>2799440.0916538313</v>
      </c>
      <c r="I411" s="186">
        <v>202761.48214395292</v>
      </c>
      <c r="J411" s="186">
        <v>54740162.578671329</v>
      </c>
      <c r="K411" s="186">
        <v>7333500.8025549836</v>
      </c>
      <c r="L411" s="186">
        <v>706450.93780195573</v>
      </c>
      <c r="M411" s="186">
        <v>124161.41616487224</v>
      </c>
      <c r="N411" s="186">
        <v>1782178.9982899269</v>
      </c>
      <c r="O411" s="186">
        <v>21829875.88162861</v>
      </c>
      <c r="P411" s="186">
        <v>1038897.7194602169</v>
      </c>
      <c r="Q411" s="186">
        <v>186242.50594184606</v>
      </c>
      <c r="R411" s="186">
        <v>17557701.244617134</v>
      </c>
      <c r="S411" s="186">
        <v>194830.22815605061</v>
      </c>
      <c r="T411" s="186">
        <v>220265.40701710671</v>
      </c>
      <c r="U411" s="186">
        <v>35317087.587506764</v>
      </c>
      <c r="V411" s="186">
        <v>4390674.4243639577</v>
      </c>
    </row>
    <row r="412" spans="1:22" x14ac:dyDescent="0.2">
      <c r="A412" s="169" t="s">
        <v>226</v>
      </c>
      <c r="B412" s="166" t="s">
        <v>687</v>
      </c>
      <c r="D412" s="168">
        <v>0</v>
      </c>
      <c r="E412" s="168">
        <v>0</v>
      </c>
      <c r="F412" s="168">
        <v>0</v>
      </c>
      <c r="G412" s="168">
        <v>0</v>
      </c>
      <c r="H412" s="168">
        <v>0</v>
      </c>
      <c r="I412" s="168">
        <v>0</v>
      </c>
      <c r="J412" s="168">
        <v>0</v>
      </c>
      <c r="K412" s="168">
        <v>0</v>
      </c>
      <c r="L412" s="168">
        <v>0</v>
      </c>
      <c r="M412" s="168">
        <v>0</v>
      </c>
      <c r="N412" s="168">
        <v>0</v>
      </c>
      <c r="O412" s="168">
        <v>0</v>
      </c>
      <c r="P412" s="168">
        <v>0</v>
      </c>
      <c r="Q412" s="168">
        <v>0</v>
      </c>
      <c r="R412" s="168">
        <v>0</v>
      </c>
      <c r="S412" s="168">
        <v>0</v>
      </c>
      <c r="T412" s="168">
        <v>0</v>
      </c>
      <c r="U412" s="168">
        <v>0</v>
      </c>
      <c r="V412" s="168">
        <v>0</v>
      </c>
    </row>
    <row r="413" spans="1:22" x14ac:dyDescent="0.2">
      <c r="A413" s="166" t="s">
        <v>226</v>
      </c>
      <c r="B413" s="166" t="s">
        <v>686</v>
      </c>
      <c r="D413" s="168">
        <v>0</v>
      </c>
      <c r="E413" s="168">
        <v>0</v>
      </c>
      <c r="F413" s="168">
        <v>0</v>
      </c>
      <c r="G413" s="168">
        <v>0</v>
      </c>
      <c r="H413" s="168">
        <v>0</v>
      </c>
      <c r="I413" s="168">
        <v>0</v>
      </c>
      <c r="J413" s="168">
        <v>0</v>
      </c>
      <c r="K413" s="168">
        <v>0</v>
      </c>
      <c r="L413" s="168">
        <v>0</v>
      </c>
      <c r="M413" s="168">
        <v>0</v>
      </c>
      <c r="N413" s="168">
        <v>0</v>
      </c>
      <c r="O413" s="168">
        <v>0</v>
      </c>
      <c r="P413" s="168">
        <v>0</v>
      </c>
      <c r="Q413" s="168">
        <v>0</v>
      </c>
      <c r="R413" s="168">
        <v>0</v>
      </c>
      <c r="S413" s="168">
        <v>0</v>
      </c>
      <c r="T413" s="168">
        <v>0</v>
      </c>
      <c r="U413" s="168">
        <v>0</v>
      </c>
      <c r="V413" s="168">
        <v>0</v>
      </c>
    </row>
    <row r="414" spans="1:22" x14ac:dyDescent="0.2">
      <c r="A414" s="166" t="s">
        <v>226</v>
      </c>
      <c r="B414" s="166" t="s">
        <v>685</v>
      </c>
      <c r="D414" s="168">
        <v>0</v>
      </c>
      <c r="E414" s="168">
        <v>0</v>
      </c>
      <c r="F414" s="168">
        <v>0</v>
      </c>
      <c r="G414" s="168">
        <v>0</v>
      </c>
      <c r="H414" s="168">
        <v>0</v>
      </c>
      <c r="I414" s="168">
        <v>0</v>
      </c>
      <c r="J414" s="168">
        <v>0</v>
      </c>
      <c r="K414" s="168">
        <v>0</v>
      </c>
      <c r="L414" s="168">
        <v>0</v>
      </c>
      <c r="M414" s="168">
        <v>0</v>
      </c>
      <c r="N414" s="168">
        <v>0</v>
      </c>
      <c r="O414" s="168">
        <v>0</v>
      </c>
      <c r="P414" s="168">
        <v>0</v>
      </c>
      <c r="Q414" s="168">
        <v>0</v>
      </c>
      <c r="R414" s="168">
        <v>0</v>
      </c>
      <c r="S414" s="168">
        <v>0</v>
      </c>
      <c r="T414" s="168">
        <v>0</v>
      </c>
      <c r="U414" s="168">
        <v>0</v>
      </c>
      <c r="V414" s="168">
        <v>0</v>
      </c>
    </row>
    <row r="415" spans="1:22" x14ac:dyDescent="0.2">
      <c r="A415" s="166" t="s">
        <v>226</v>
      </c>
      <c r="B415" s="166" t="s">
        <v>684</v>
      </c>
      <c r="D415" s="168">
        <v>0.56364713021326762</v>
      </c>
      <c r="E415" s="168">
        <v>0.37670941696888205</v>
      </c>
      <c r="F415" s="168">
        <v>1.7757098502064989E-2</v>
      </c>
      <c r="G415" s="168">
        <v>6.4477114473821567E-2</v>
      </c>
      <c r="H415" s="168">
        <v>1.9926783396217547E-3</v>
      </c>
      <c r="I415" s="168">
        <v>0</v>
      </c>
      <c r="J415" s="168">
        <v>4.834656621936223E-2</v>
      </c>
      <c r="K415" s="168">
        <v>9.0045512117908812E-3</v>
      </c>
      <c r="L415" s="168">
        <v>0</v>
      </c>
      <c r="M415" s="168">
        <v>0</v>
      </c>
      <c r="N415" s="168">
        <v>1.7235252919963002E-3</v>
      </c>
      <c r="O415" s="168">
        <v>2.7796562887411874E-2</v>
      </c>
      <c r="P415" s="168">
        <v>0</v>
      </c>
      <c r="Q415" s="168">
        <v>0</v>
      </c>
      <c r="R415" s="168">
        <v>1.457871151132307E-2</v>
      </c>
      <c r="S415" s="168">
        <v>2.4322997656038469E-4</v>
      </c>
      <c r="T415" s="168">
        <v>1.9705703609637E-4</v>
      </c>
      <c r="U415" s="168">
        <v>6.7509002861615159E-4</v>
      </c>
      <c r="V415" s="168">
        <v>1.4552776572023871E-4</v>
      </c>
    </row>
    <row r="416" spans="1:22" x14ac:dyDescent="0.2">
      <c r="A416" s="166" t="s">
        <v>226</v>
      </c>
      <c r="B416" s="166" t="s">
        <v>683</v>
      </c>
      <c r="D416" s="168">
        <v>0.29686344572761364</v>
      </c>
      <c r="E416" s="168">
        <v>0.22196522929864185</v>
      </c>
      <c r="F416" s="168">
        <v>1.0701014446885886E-2</v>
      </c>
      <c r="G416" s="168">
        <v>3.2289420099492948E-2</v>
      </c>
      <c r="H416" s="168">
        <v>0</v>
      </c>
      <c r="I416" s="168">
        <v>0</v>
      </c>
      <c r="J416" s="168">
        <v>2.0574944165506006E-2</v>
      </c>
      <c r="K416" s="168">
        <v>0</v>
      </c>
      <c r="L416" s="168">
        <v>0</v>
      </c>
      <c r="M416" s="168">
        <v>0</v>
      </c>
      <c r="N416" s="168">
        <v>5.5630332675102594E-4</v>
      </c>
      <c r="O416" s="168">
        <v>0</v>
      </c>
      <c r="P416" s="168">
        <v>0</v>
      </c>
      <c r="Q416" s="168">
        <v>0</v>
      </c>
      <c r="R416" s="168">
        <v>7.5889466167999306E-3</v>
      </c>
      <c r="S416" s="168">
        <v>0</v>
      </c>
      <c r="T416" s="168">
        <v>7.8750743169836681E-5</v>
      </c>
      <c r="U416" s="168">
        <v>2.6738906180896866E-3</v>
      </c>
      <c r="V416" s="168">
        <v>4.3494641227648267E-4</v>
      </c>
    </row>
    <row r="417" spans="1:22" x14ac:dyDescent="0.2">
      <c r="A417" s="166" t="s">
        <v>226</v>
      </c>
      <c r="B417" s="166" t="s">
        <v>682</v>
      </c>
      <c r="D417" s="168">
        <v>0</v>
      </c>
      <c r="E417" s="168">
        <v>0</v>
      </c>
      <c r="F417" s="168">
        <v>0</v>
      </c>
      <c r="G417" s="168">
        <v>0</v>
      </c>
      <c r="H417" s="168">
        <v>0</v>
      </c>
      <c r="I417" s="168">
        <v>0</v>
      </c>
      <c r="J417" s="168">
        <v>0</v>
      </c>
      <c r="K417" s="168">
        <v>0</v>
      </c>
      <c r="L417" s="168">
        <v>0</v>
      </c>
      <c r="M417" s="168">
        <v>0</v>
      </c>
      <c r="N417" s="168">
        <v>0</v>
      </c>
      <c r="O417" s="168">
        <v>0</v>
      </c>
      <c r="P417" s="168">
        <v>0</v>
      </c>
      <c r="Q417" s="168">
        <v>0</v>
      </c>
      <c r="R417" s="168">
        <v>0</v>
      </c>
      <c r="S417" s="168">
        <v>0</v>
      </c>
      <c r="T417" s="168">
        <v>0</v>
      </c>
      <c r="U417" s="168">
        <v>0</v>
      </c>
      <c r="V417" s="168">
        <v>0</v>
      </c>
    </row>
    <row r="418" spans="1:22" x14ac:dyDescent="0.2">
      <c r="A418" s="166" t="s">
        <v>226</v>
      </c>
      <c r="B418" s="166" t="s">
        <v>681</v>
      </c>
      <c r="D418" s="168">
        <v>0.13948942405911824</v>
      </c>
      <c r="E418" s="168">
        <v>6.3489632973753929E-2</v>
      </c>
      <c r="F418" s="168">
        <v>1.7091034510302069E-2</v>
      </c>
      <c r="G418" s="168">
        <v>4.8481409370559796E-3</v>
      </c>
      <c r="H418" s="168">
        <v>1.6035980252674935E-3</v>
      </c>
      <c r="I418" s="168">
        <v>2.6047577446582478E-4</v>
      </c>
      <c r="J418" s="168">
        <v>1.3999633551076422E-3</v>
      </c>
      <c r="K418" s="168">
        <v>4.1636680919245641E-4</v>
      </c>
      <c r="L418" s="168">
        <v>9.0753605270763504E-4</v>
      </c>
      <c r="M418" s="168">
        <v>1.5950288335019058E-4</v>
      </c>
      <c r="N418" s="168">
        <v>9.6321304433015853E-6</v>
      </c>
      <c r="O418" s="168">
        <v>2.4699729293386862E-4</v>
      </c>
      <c r="P418" s="168">
        <v>1.3346109192231002E-3</v>
      </c>
      <c r="Q418" s="168">
        <v>2.3925481536585385E-4</v>
      </c>
      <c r="R418" s="168">
        <v>3.8769006312919718E-4</v>
      </c>
      <c r="S418" s="168">
        <v>7.0569814540131682E-6</v>
      </c>
      <c r="T418" s="168">
        <v>7.1542600430037924E-6</v>
      </c>
      <c r="U418" s="168">
        <v>4.2020808743086051E-2</v>
      </c>
      <c r="V418" s="168">
        <v>5.0599675322366526E-3</v>
      </c>
    </row>
    <row r="419" spans="1:22" x14ac:dyDescent="0.2">
      <c r="A419" s="166" t="s">
        <v>226</v>
      </c>
      <c r="B419" s="166" t="s">
        <v>679</v>
      </c>
      <c r="D419" s="168">
        <v>0.99999999999999989</v>
      </c>
      <c r="E419" s="168">
        <v>0.66216427924127785</v>
      </c>
      <c r="F419" s="168">
        <v>4.5549147459252946E-2</v>
      </c>
      <c r="G419" s="168">
        <v>0.1016146755103705</v>
      </c>
      <c r="H419" s="168">
        <v>3.596276364889248E-3</v>
      </c>
      <c r="I419" s="168">
        <v>2.6047577446582478E-4</v>
      </c>
      <c r="J419" s="168">
        <v>7.0321473739975882E-2</v>
      </c>
      <c r="K419" s="168">
        <v>9.4209180209833369E-3</v>
      </c>
      <c r="L419" s="168">
        <v>9.0753605270763504E-4</v>
      </c>
      <c r="M419" s="168">
        <v>1.5950288335019058E-4</v>
      </c>
      <c r="N419" s="168">
        <v>2.2894607491906276E-3</v>
      </c>
      <c r="O419" s="168">
        <v>2.804356018034574E-2</v>
      </c>
      <c r="P419" s="168">
        <v>1.3346109192231002E-3</v>
      </c>
      <c r="Q419" s="168">
        <v>2.3925481536585385E-4</v>
      </c>
      <c r="R419" s="168">
        <v>2.2555348191252197E-2</v>
      </c>
      <c r="S419" s="168">
        <v>2.5028695801439786E-4</v>
      </c>
      <c r="T419" s="168">
        <v>2.8296203930921045E-4</v>
      </c>
      <c r="U419" s="168">
        <v>4.5369789389791887E-2</v>
      </c>
      <c r="V419" s="168">
        <v>5.6404417102333742E-3</v>
      </c>
    </row>
    <row r="421" spans="1:22" x14ac:dyDescent="0.2">
      <c r="A421" s="166" t="s">
        <v>749</v>
      </c>
      <c r="B421" s="166" t="s">
        <v>748</v>
      </c>
      <c r="D421" s="188">
        <v>1501860</v>
      </c>
      <c r="E421" s="187" t="s">
        <v>747</v>
      </c>
    </row>
    <row r="422" spans="1:22" x14ac:dyDescent="0.2">
      <c r="A422" s="170" t="s">
        <v>746</v>
      </c>
      <c r="B422" s="166" t="s">
        <v>687</v>
      </c>
      <c r="D422" s="186">
        <v>26982884.823142368</v>
      </c>
      <c r="E422" s="186">
        <v>13291310.097337579</v>
      </c>
      <c r="F422" s="186">
        <v>657036.95093935751</v>
      </c>
      <c r="G422" s="186">
        <v>2406688.6959872539</v>
      </c>
      <c r="H422" s="186">
        <v>75754.015447574668</v>
      </c>
      <c r="I422" s="186">
        <v>7103.9691685208154</v>
      </c>
      <c r="J422" s="186">
        <v>1829457.795280148</v>
      </c>
      <c r="K422" s="186">
        <v>340881.28658925876</v>
      </c>
      <c r="L422" s="186">
        <v>154037.90619996612</v>
      </c>
      <c r="M422" s="186">
        <v>6926.9124568584284</v>
      </c>
      <c r="N422" s="186">
        <v>63907.646650311952</v>
      </c>
      <c r="O422" s="186">
        <v>1045837.7487297409</v>
      </c>
      <c r="P422" s="186">
        <v>5527281.8884502379</v>
      </c>
      <c r="Q422" s="186">
        <v>998135.49842528941</v>
      </c>
      <c r="R422" s="186">
        <v>561823.58594595315</v>
      </c>
      <c r="S422" s="186">
        <v>9410.3303099808472</v>
      </c>
      <c r="T422" s="186">
        <v>7290.4952243412026</v>
      </c>
      <c r="U422" s="186">
        <v>0</v>
      </c>
      <c r="V422" s="186">
        <v>0</v>
      </c>
    </row>
    <row r="423" spans="1:22" x14ac:dyDescent="0.2">
      <c r="B423" s="166" t="s">
        <v>686</v>
      </c>
      <c r="D423" s="186">
        <v>98590.554363628413</v>
      </c>
      <c r="E423" s="186">
        <v>48564.030099239681</v>
      </c>
      <c r="F423" s="186">
        <v>2400.6935379623174</v>
      </c>
      <c r="G423" s="186">
        <v>8793.6028439241054</v>
      </c>
      <c r="H423" s="186">
        <v>276.79139673907838</v>
      </c>
      <c r="I423" s="186">
        <v>25.956611500112622</v>
      </c>
      <c r="J423" s="186">
        <v>6684.5061009501796</v>
      </c>
      <c r="K423" s="186">
        <v>1245.5182326612339</v>
      </c>
      <c r="L423" s="186">
        <v>562.82649778952145</v>
      </c>
      <c r="M423" s="186">
        <v>25.309678473084158</v>
      </c>
      <c r="N423" s="186">
        <v>233.50691939081443</v>
      </c>
      <c r="O423" s="186">
        <v>3821.3009504914126</v>
      </c>
      <c r="P423" s="186">
        <v>20195.682895958402</v>
      </c>
      <c r="Q423" s="186">
        <v>3647.0056024315631</v>
      </c>
      <c r="R423" s="186">
        <v>2052.8012166240455</v>
      </c>
      <c r="S423" s="186">
        <v>34.383635704146357</v>
      </c>
      <c r="T423" s="186">
        <v>26.638143788714345</v>
      </c>
      <c r="U423" s="186">
        <v>0</v>
      </c>
      <c r="V423" s="186">
        <v>0</v>
      </c>
    </row>
    <row r="424" spans="1:22" x14ac:dyDescent="0.2">
      <c r="B424" s="166" t="s">
        <v>685</v>
      </c>
      <c r="D424" s="186">
        <v>21685.832562842763</v>
      </c>
      <c r="E424" s="186">
        <v>10558.12561759972</v>
      </c>
      <c r="F424" s="186">
        <v>509.54895397345422</v>
      </c>
      <c r="G424" s="186">
        <v>1853.7141799640574</v>
      </c>
      <c r="H424" s="186">
        <v>57.259486900180782</v>
      </c>
      <c r="I424" s="186">
        <v>7.1313662668689073</v>
      </c>
      <c r="J424" s="186">
        <v>1400.5100361726481</v>
      </c>
      <c r="K424" s="186">
        <v>260.35318223135727</v>
      </c>
      <c r="L424" s="186">
        <v>154.91324563625392</v>
      </c>
      <c r="M424" s="186">
        <v>0</v>
      </c>
      <c r="N424" s="186">
        <v>48.903405713148906</v>
      </c>
      <c r="O424" s="186">
        <v>800.57667266262536</v>
      </c>
      <c r="P424" s="186">
        <v>5577.363981011039</v>
      </c>
      <c r="Q424" s="186">
        <v>0</v>
      </c>
      <c r="R424" s="186">
        <v>421.5124893719767</v>
      </c>
      <c r="S424" s="186">
        <v>7.0266246495008273</v>
      </c>
      <c r="T424" s="186">
        <v>5.6287251957989231</v>
      </c>
      <c r="U424" s="186">
        <v>19.138868967100453</v>
      </c>
      <c r="V424" s="186">
        <v>4.1257265270291761</v>
      </c>
    </row>
    <row r="425" spans="1:22" x14ac:dyDescent="0.2">
      <c r="B425" s="166" t="s">
        <v>684</v>
      </c>
      <c r="D425" s="186">
        <v>13894079.922979347</v>
      </c>
      <c r="E425" s="186">
        <v>9286006.2023631576</v>
      </c>
      <c r="F425" s="186">
        <v>437718.09091719618</v>
      </c>
      <c r="G425" s="186">
        <v>1589381.2523509189</v>
      </c>
      <c r="H425" s="186">
        <v>49120.150937375831</v>
      </c>
      <c r="I425" s="186">
        <v>0</v>
      </c>
      <c r="J425" s="186">
        <v>1191758.139173473</v>
      </c>
      <c r="K425" s="186">
        <v>221965.03361925224</v>
      </c>
      <c r="L425" s="186">
        <v>0</v>
      </c>
      <c r="M425" s="186">
        <v>0</v>
      </c>
      <c r="N425" s="186">
        <v>42485.44323682112</v>
      </c>
      <c r="O425" s="186">
        <v>685194.06139031064</v>
      </c>
      <c r="P425" s="186">
        <v>0</v>
      </c>
      <c r="Q425" s="186">
        <v>0</v>
      </c>
      <c r="R425" s="186">
        <v>359369.8469390588</v>
      </c>
      <c r="S425" s="186">
        <v>5995.6958047771677</v>
      </c>
      <c r="T425" s="186">
        <v>4857.5182275343777</v>
      </c>
      <c r="U425" s="186">
        <v>16641.182594596365</v>
      </c>
      <c r="V425" s="186">
        <v>3587.3054248755843</v>
      </c>
    </row>
    <row r="426" spans="1:22" x14ac:dyDescent="0.2">
      <c r="B426" s="166" t="s">
        <v>683</v>
      </c>
      <c r="D426" s="186">
        <v>5734257.6758675585</v>
      </c>
      <c r="E426" s="186">
        <v>4287512.7881163908</v>
      </c>
      <c r="F426" s="186">
        <v>206702.35798559026</v>
      </c>
      <c r="G426" s="186">
        <v>623707.15465156641</v>
      </c>
      <c r="H426" s="186">
        <v>0</v>
      </c>
      <c r="I426" s="186">
        <v>0</v>
      </c>
      <c r="J426" s="186">
        <v>397428.62656068942</v>
      </c>
      <c r="K426" s="186">
        <v>0</v>
      </c>
      <c r="L426" s="186">
        <v>0</v>
      </c>
      <c r="M426" s="186">
        <v>0</v>
      </c>
      <c r="N426" s="186">
        <v>10745.63631003493</v>
      </c>
      <c r="O426" s="186">
        <v>0</v>
      </c>
      <c r="P426" s="186">
        <v>0</v>
      </c>
      <c r="Q426" s="186">
        <v>0</v>
      </c>
      <c r="R426" s="186">
        <v>146589.20124865437</v>
      </c>
      <c r="S426" s="186">
        <v>0</v>
      </c>
      <c r="T426" s="186">
        <v>1521.1608569559423</v>
      </c>
      <c r="U426" s="186">
        <v>51649.261712334861</v>
      </c>
      <c r="V426" s="186">
        <v>8401.4884253412838</v>
      </c>
    </row>
    <row r="427" spans="1:22" x14ac:dyDescent="0.2">
      <c r="B427" s="166" t="s">
        <v>682</v>
      </c>
      <c r="D427" s="186">
        <v>7103367.2098684162</v>
      </c>
      <c r="E427" s="186">
        <v>2665375.7984267282</v>
      </c>
      <c r="F427" s="186">
        <v>172733.57484934037</v>
      </c>
      <c r="G427" s="186">
        <v>579539.86858351238</v>
      </c>
      <c r="H427" s="186">
        <v>18419.092714355069</v>
      </c>
      <c r="I427" s="186">
        <v>1698.0250252022897</v>
      </c>
      <c r="J427" s="186">
        <v>528374.58465736953</v>
      </c>
      <c r="K427" s="186">
        <v>97950.481188289923</v>
      </c>
      <c r="L427" s="186">
        <v>44506.191518604712</v>
      </c>
      <c r="M427" s="186">
        <v>2062.1560281695288</v>
      </c>
      <c r="N427" s="186">
        <v>20248.31535190449</v>
      </c>
      <c r="O427" s="186">
        <v>355530.08399101836</v>
      </c>
      <c r="P427" s="186">
        <v>2018552.2083244075</v>
      </c>
      <c r="Q427" s="186">
        <v>382966.5974527644</v>
      </c>
      <c r="R427" s="186">
        <v>143152.6020269024</v>
      </c>
      <c r="S427" s="186">
        <v>2330.2961536362445</v>
      </c>
      <c r="T427" s="186">
        <v>2599.2579094607522</v>
      </c>
      <c r="U427" s="186">
        <v>56205.471674536893</v>
      </c>
      <c r="V427" s="186">
        <v>11122.603992213713</v>
      </c>
    </row>
    <row r="428" spans="1:22" x14ac:dyDescent="0.2">
      <c r="B428" s="166" t="s">
        <v>681</v>
      </c>
      <c r="D428" s="186">
        <v>5354058.9812158355</v>
      </c>
      <c r="E428" s="186">
        <v>3825480.455070517</v>
      </c>
      <c r="F428" s="186">
        <v>654665.67190221138</v>
      </c>
      <c r="G428" s="186">
        <v>188508.42922204157</v>
      </c>
      <c r="H428" s="186">
        <v>31511.618940627712</v>
      </c>
      <c r="I428" s="186">
        <v>4978.684679287152</v>
      </c>
      <c r="J428" s="186">
        <v>35176.113393493899</v>
      </c>
      <c r="K428" s="186">
        <v>9034.2003653726133</v>
      </c>
      <c r="L428" s="186">
        <v>17279.605713894853</v>
      </c>
      <c r="M428" s="186">
        <v>3015.8902697375652</v>
      </c>
      <c r="N428" s="186">
        <v>244.64114186403143</v>
      </c>
      <c r="O428" s="186">
        <v>5378.3392094104574</v>
      </c>
      <c r="P428" s="186">
        <v>25424.84057075344</v>
      </c>
      <c r="Q428" s="186">
        <v>4525.5202869457116</v>
      </c>
      <c r="R428" s="186">
        <v>9627.7741949932988</v>
      </c>
      <c r="S428" s="186">
        <v>152.53040185558353</v>
      </c>
      <c r="T428" s="186">
        <v>274.34282547150957</v>
      </c>
      <c r="U428" s="186">
        <v>422222.42667919502</v>
      </c>
      <c r="V428" s="186">
        <v>116557.89634816264</v>
      </c>
    </row>
    <row r="429" spans="1:22" x14ac:dyDescent="0.2">
      <c r="B429" s="166" t="s">
        <v>679</v>
      </c>
      <c r="D429" s="186">
        <v>59188924.999999993</v>
      </c>
      <c r="E429" s="186">
        <v>33414807.497031212</v>
      </c>
      <c r="F429" s="186">
        <v>2131766.8890856314</v>
      </c>
      <c r="G429" s="186">
        <v>5398472.7178191831</v>
      </c>
      <c r="H429" s="186">
        <v>175138.92892357259</v>
      </c>
      <c r="I429" s="186">
        <v>13813.766850777238</v>
      </c>
      <c r="J429" s="186">
        <v>3990280.2752022962</v>
      </c>
      <c r="K429" s="186">
        <v>671336.8731770661</v>
      </c>
      <c r="L429" s="186">
        <v>216541.44317589144</v>
      </c>
      <c r="M429" s="186">
        <v>12030.268433238607</v>
      </c>
      <c r="N429" s="186">
        <v>137914.09301604048</v>
      </c>
      <c r="O429" s="186">
        <v>2096562.1109436348</v>
      </c>
      <c r="P429" s="186">
        <v>7597031.9842223683</v>
      </c>
      <c r="Q429" s="186">
        <v>1389274.621767431</v>
      </c>
      <c r="R429" s="186">
        <v>1223037.3240615581</v>
      </c>
      <c r="S429" s="186">
        <v>17930.262930603491</v>
      </c>
      <c r="T429" s="186">
        <v>16575.041912748296</v>
      </c>
      <c r="U429" s="186">
        <v>546737.48152963014</v>
      </c>
      <c r="V429" s="186">
        <v>139673.41991712025</v>
      </c>
    </row>
    <row r="430" spans="1:22" x14ac:dyDescent="0.2">
      <c r="A430" s="169" t="s">
        <v>225</v>
      </c>
      <c r="B430" s="166" t="s">
        <v>687</v>
      </c>
      <c r="D430" s="168">
        <v>0.4558772578340014</v>
      </c>
      <c r="E430" s="168">
        <v>0.22455738294516384</v>
      </c>
      <c r="F430" s="168">
        <v>1.1100673832804999E-2</v>
      </c>
      <c r="G430" s="168">
        <v>4.0661132061230273E-2</v>
      </c>
      <c r="H430" s="168">
        <v>1.2798680740962042E-3</v>
      </c>
      <c r="I430" s="168">
        <v>1.2002193262541626E-4</v>
      </c>
      <c r="J430" s="168">
        <v>3.0908785643262625E-2</v>
      </c>
      <c r="K430" s="168">
        <v>5.7592072602984223E-3</v>
      </c>
      <c r="L430" s="168">
        <v>2.6024785244869058E-3</v>
      </c>
      <c r="M430" s="168">
        <v>1.1703055017232412E-4</v>
      </c>
      <c r="N430" s="168">
        <v>1.0797230503901188E-3</v>
      </c>
      <c r="O430" s="168">
        <v>1.7669483754431104E-2</v>
      </c>
      <c r="P430" s="168">
        <v>9.3383718127170556E-2</v>
      </c>
      <c r="Q430" s="168">
        <v>1.6863551727376185E-2</v>
      </c>
      <c r="R430" s="168">
        <v>9.4920390249688298E-3</v>
      </c>
      <c r="S430" s="168">
        <v>1.5898802537773492E-4</v>
      </c>
      <c r="T430" s="168">
        <v>1.2317330014595135E-4</v>
      </c>
      <c r="U430" s="168">
        <v>0</v>
      </c>
      <c r="V430" s="168">
        <v>0</v>
      </c>
    </row>
    <row r="431" spans="1:22" x14ac:dyDescent="0.2">
      <c r="A431" s="166" t="s">
        <v>225</v>
      </c>
      <c r="B431" s="166" t="s">
        <v>686</v>
      </c>
      <c r="D431" s="168">
        <v>1.6656925998170848E-3</v>
      </c>
      <c r="E431" s="168">
        <v>8.2049184199982827E-4</v>
      </c>
      <c r="F431" s="168">
        <v>4.055984355117647E-5</v>
      </c>
      <c r="G431" s="168">
        <v>1.485683824114749E-4</v>
      </c>
      <c r="H431" s="168">
        <v>4.6764052014642676E-6</v>
      </c>
      <c r="I431" s="168">
        <v>4.3853831608045975E-7</v>
      </c>
      <c r="J431" s="168">
        <v>1.1293508204364551E-4</v>
      </c>
      <c r="K431" s="168">
        <v>2.1043096029556782E-5</v>
      </c>
      <c r="L431" s="168">
        <v>9.5089832732985348E-6</v>
      </c>
      <c r="M431" s="168">
        <v>4.2760834857338873E-7</v>
      </c>
      <c r="N431" s="168">
        <v>3.9451116807885002E-6</v>
      </c>
      <c r="O431" s="168">
        <v>6.4561080480705021E-5</v>
      </c>
      <c r="P431" s="168">
        <v>3.4120712440643931E-4</v>
      </c>
      <c r="Q431" s="168">
        <v>6.1616351410868897E-5</v>
      </c>
      <c r="R431" s="168">
        <v>3.4682184490156663E-5</v>
      </c>
      <c r="S431" s="168">
        <v>5.8091333309645958E-7</v>
      </c>
      <c r="T431" s="168">
        <v>4.5005283993102337E-7</v>
      </c>
      <c r="U431" s="168">
        <v>0</v>
      </c>
      <c r="V431" s="168">
        <v>0</v>
      </c>
    </row>
    <row r="432" spans="1:22" x14ac:dyDescent="0.2">
      <c r="A432" s="166" t="s">
        <v>225</v>
      </c>
      <c r="B432" s="166" t="s">
        <v>685</v>
      </c>
      <c r="D432" s="168">
        <v>3.6638328137979812E-4</v>
      </c>
      <c r="E432" s="168">
        <v>1.7838008745047696E-4</v>
      </c>
      <c r="F432" s="168">
        <v>8.608856369218639E-6</v>
      </c>
      <c r="G432" s="168">
        <v>3.1318598537886226E-5</v>
      </c>
      <c r="H432" s="168">
        <v>9.6740204185463394E-7</v>
      </c>
      <c r="I432" s="168">
        <v>1.2048480804253344E-7</v>
      </c>
      <c r="J432" s="168">
        <v>2.3661690699276059E-5</v>
      </c>
      <c r="K432" s="168">
        <v>4.3986807030429648E-6</v>
      </c>
      <c r="L432" s="168">
        <v>2.6172674302879117E-6</v>
      </c>
      <c r="M432" s="168">
        <v>0</v>
      </c>
      <c r="N432" s="168">
        <v>8.2622561084102999E-7</v>
      </c>
      <c r="O432" s="168">
        <v>1.3525784978568634E-5</v>
      </c>
      <c r="P432" s="168">
        <v>9.4229857714277459E-5</v>
      </c>
      <c r="Q432" s="168">
        <v>0</v>
      </c>
      <c r="R432" s="168">
        <v>7.121475670862019E-6</v>
      </c>
      <c r="S432" s="168">
        <v>1.1871519290983623E-7</v>
      </c>
      <c r="T432" s="168">
        <v>9.5097608138666549E-8</v>
      </c>
      <c r="U432" s="168">
        <v>3.2335219751161989E-7</v>
      </c>
      <c r="V432" s="168">
        <v>6.9704366602859849E-8</v>
      </c>
    </row>
    <row r="433" spans="1:22" x14ac:dyDescent="0.2">
      <c r="A433" s="166" t="s">
        <v>225</v>
      </c>
      <c r="B433" s="166" t="s">
        <v>684</v>
      </c>
      <c r="D433" s="168">
        <v>0.23474121084272689</v>
      </c>
      <c r="E433" s="168">
        <v>0.15688756304263271</v>
      </c>
      <c r="F433" s="168">
        <v>7.39527016105118E-3</v>
      </c>
      <c r="G433" s="168">
        <v>2.6852679827364986E-2</v>
      </c>
      <c r="H433" s="168">
        <v>8.2988753280070283E-4</v>
      </c>
      <c r="I433" s="168">
        <v>0</v>
      </c>
      <c r="J433" s="168">
        <v>2.013481642340139E-2</v>
      </c>
      <c r="K433" s="168">
        <v>3.7501109138111948E-3</v>
      </c>
      <c r="L433" s="168">
        <v>0</v>
      </c>
      <c r="M433" s="168">
        <v>0</v>
      </c>
      <c r="N433" s="168">
        <v>7.1779379735011453E-4</v>
      </c>
      <c r="O433" s="168">
        <v>1.1576389694361077E-2</v>
      </c>
      <c r="P433" s="168">
        <v>0</v>
      </c>
      <c r="Q433" s="168">
        <v>0</v>
      </c>
      <c r="R433" s="168">
        <v>6.0715724595278402E-3</v>
      </c>
      <c r="S433" s="168">
        <v>1.0129759587249081E-4</v>
      </c>
      <c r="T433" s="168">
        <v>8.2068025860148306E-5</v>
      </c>
      <c r="U433" s="168">
        <v>2.8115365492102396E-4</v>
      </c>
      <c r="V433" s="168">
        <v>6.0607713772054229E-5</v>
      </c>
    </row>
    <row r="434" spans="1:22" x14ac:dyDescent="0.2">
      <c r="A434" s="166" t="s">
        <v>225</v>
      </c>
      <c r="B434" s="166" t="s">
        <v>683</v>
      </c>
      <c r="D434" s="168">
        <v>9.6880584938272826E-2</v>
      </c>
      <c r="E434" s="168">
        <v>7.2437753990571577E-2</v>
      </c>
      <c r="F434" s="168">
        <v>3.4922472064763854E-3</v>
      </c>
      <c r="G434" s="168">
        <v>1.0537565172058228E-2</v>
      </c>
      <c r="H434" s="168">
        <v>0</v>
      </c>
      <c r="I434" s="168">
        <v>0</v>
      </c>
      <c r="J434" s="168">
        <v>6.7145775423474822E-3</v>
      </c>
      <c r="K434" s="168">
        <v>0</v>
      </c>
      <c r="L434" s="168">
        <v>0</v>
      </c>
      <c r="M434" s="168">
        <v>0</v>
      </c>
      <c r="N434" s="168">
        <v>1.8154809045839117E-4</v>
      </c>
      <c r="O434" s="168">
        <v>0</v>
      </c>
      <c r="P434" s="168">
        <v>0</v>
      </c>
      <c r="Q434" s="168">
        <v>0</v>
      </c>
      <c r="R434" s="168">
        <v>2.4766322626851964E-3</v>
      </c>
      <c r="S434" s="168">
        <v>0</v>
      </c>
      <c r="T434" s="168">
        <v>2.5700092660171519E-5</v>
      </c>
      <c r="U434" s="168">
        <v>8.7261699232305478E-4</v>
      </c>
      <c r="V434" s="168">
        <v>1.4194358869233198E-4</v>
      </c>
    </row>
    <row r="435" spans="1:22" x14ac:dyDescent="0.2">
      <c r="A435" s="166" t="s">
        <v>225</v>
      </c>
      <c r="B435" s="166" t="s">
        <v>682</v>
      </c>
      <c r="D435" s="168">
        <v>0.12001176250233329</v>
      </c>
      <c r="E435" s="168">
        <v>4.5031664258587713E-2</v>
      </c>
      <c r="F435" s="168">
        <v>2.9183428293272835E-3</v>
      </c>
      <c r="G435" s="168">
        <v>9.7913565516439503E-3</v>
      </c>
      <c r="H435" s="168">
        <v>3.1119153987599997E-4</v>
      </c>
      <c r="I435" s="168">
        <v>2.8688222082125836E-5</v>
      </c>
      <c r="J435" s="168">
        <v>8.9269163894659283E-3</v>
      </c>
      <c r="K435" s="168">
        <v>1.6548785298650033E-3</v>
      </c>
      <c r="L435" s="168">
        <v>7.5193444582081386E-4</v>
      </c>
      <c r="M435" s="168">
        <v>3.4840234523089058E-5</v>
      </c>
      <c r="N435" s="168">
        <v>3.4209635251703749E-4</v>
      </c>
      <c r="O435" s="168">
        <v>6.0066994626278214E-3</v>
      </c>
      <c r="P435" s="168">
        <v>3.410354569413801E-2</v>
      </c>
      <c r="Q435" s="168">
        <v>6.4702408001626058E-3</v>
      </c>
      <c r="R435" s="168">
        <v>2.418570738138975E-3</v>
      </c>
      <c r="S435" s="168">
        <v>3.9370476041527104E-5</v>
      </c>
      <c r="T435" s="168">
        <v>4.391459904806098E-5</v>
      </c>
      <c r="U435" s="168">
        <v>9.4959439919777055E-4</v>
      </c>
      <c r="V435" s="168">
        <v>1.8791697926957981E-4</v>
      </c>
    </row>
    <row r="436" spans="1:22" x14ac:dyDescent="0.2">
      <c r="A436" s="166" t="s">
        <v>225</v>
      </c>
      <c r="B436" s="166" t="s">
        <v>681</v>
      </c>
      <c r="D436" s="168">
        <v>9.0457108001468819E-2</v>
      </c>
      <c r="E436" s="168">
        <v>6.4631693430325307E-2</v>
      </c>
      <c r="F436" s="168">
        <v>1.1060610948791712E-2</v>
      </c>
      <c r="G436" s="168">
        <v>3.1848598233882707E-3</v>
      </c>
      <c r="H436" s="168">
        <v>5.323904588675621E-4</v>
      </c>
      <c r="I436" s="168">
        <v>8.411513943338475E-5</v>
      </c>
      <c r="J436" s="168">
        <v>5.9430228532607917E-4</v>
      </c>
      <c r="K436" s="168">
        <v>1.5263329018684854E-4</v>
      </c>
      <c r="L436" s="168">
        <v>2.9193984708955021E-4</v>
      </c>
      <c r="M436" s="168">
        <v>5.0953624681265379E-5</v>
      </c>
      <c r="N436" s="168">
        <v>4.1332249549055241E-6</v>
      </c>
      <c r="O436" s="168">
        <v>9.0867323733459564E-5</v>
      </c>
      <c r="P436" s="168">
        <v>4.2955401826867852E-4</v>
      </c>
      <c r="Q436" s="168">
        <v>7.6458903197611922E-5</v>
      </c>
      <c r="R436" s="168">
        <v>1.626617512481144E-4</v>
      </c>
      <c r="S436" s="168">
        <v>2.5770091593247142E-6</v>
      </c>
      <c r="T436" s="168">
        <v>4.6350364611540013E-6</v>
      </c>
      <c r="U436" s="168">
        <v>7.1334700989956323E-3</v>
      </c>
      <c r="V436" s="168">
        <v>1.9692517873599268E-3</v>
      </c>
    </row>
    <row r="437" spans="1:22" x14ac:dyDescent="0.2">
      <c r="A437" s="166" t="s">
        <v>225</v>
      </c>
      <c r="B437" s="166" t="s">
        <v>679</v>
      </c>
      <c r="D437" s="168">
        <v>1.0000000000000002</v>
      </c>
      <c r="E437" s="168">
        <v>0.56454492959673142</v>
      </c>
      <c r="F437" s="168">
        <v>3.6016313678371957E-2</v>
      </c>
      <c r="G437" s="168">
        <v>9.1207480416635081E-2</v>
      </c>
      <c r="H437" s="168">
        <v>2.9589814128837882E-3</v>
      </c>
      <c r="I437" s="168">
        <v>2.3338431726504984E-4</v>
      </c>
      <c r="J437" s="168">
        <v>6.7415995056546413E-2</v>
      </c>
      <c r="K437" s="168">
        <v>1.1342271770894067E-2</v>
      </c>
      <c r="L437" s="168">
        <v>3.6584790681008562E-3</v>
      </c>
      <c r="M437" s="168">
        <v>2.0325201772525194E-4</v>
      </c>
      <c r="N437" s="168">
        <v>2.3300658529621966E-3</v>
      </c>
      <c r="O437" s="168">
        <v>3.5421527100612735E-2</v>
      </c>
      <c r="P437" s="168">
        <v>0.12835225482169796</v>
      </c>
      <c r="Q437" s="168">
        <v>2.3471867782147271E-2</v>
      </c>
      <c r="R437" s="168">
        <v>2.0663279896729975E-2</v>
      </c>
      <c r="S437" s="168">
        <v>3.0293273497708387E-4</v>
      </c>
      <c r="T437" s="168">
        <v>2.8003620462355584E-4</v>
      </c>
      <c r="U437" s="168">
        <v>9.2371584976349928E-3</v>
      </c>
      <c r="V437" s="168">
        <v>2.3597897734604955E-3</v>
      </c>
    </row>
    <row r="439" spans="1:22" x14ac:dyDescent="0.2">
      <c r="A439" s="170" t="s">
        <v>745</v>
      </c>
      <c r="B439" s="166" t="s">
        <v>687</v>
      </c>
      <c r="D439" s="172">
        <v>7765323.6481613759</v>
      </c>
      <c r="E439" s="172">
        <v>3825066.3444770169</v>
      </c>
      <c r="F439" s="172">
        <v>189086.69722628483</v>
      </c>
      <c r="G439" s="172">
        <v>692613.73523277848</v>
      </c>
      <c r="H439" s="172">
        <v>21801.02133088847</v>
      </c>
      <c r="I439" s="172">
        <v>2044.4300207964061</v>
      </c>
      <c r="J439" s="172">
        <v>526494.18229802395</v>
      </c>
      <c r="K439" s="172">
        <v>98101.205016335094</v>
      </c>
      <c r="L439" s="172">
        <v>44330.107902397329</v>
      </c>
      <c r="M439" s="172">
        <v>1993.4753997783293</v>
      </c>
      <c r="N439" s="172">
        <v>18391.79031763049</v>
      </c>
      <c r="O439" s="172">
        <v>300978.51492089365</v>
      </c>
      <c r="P439" s="172">
        <v>1590679.9083849103</v>
      </c>
      <c r="Q439" s="172">
        <v>287250.42710568832</v>
      </c>
      <c r="R439" s="172">
        <v>161685.52794248104</v>
      </c>
      <c r="S439" s="172">
        <v>2708.170789449116</v>
      </c>
      <c r="T439" s="172">
        <v>2098.1097960225907</v>
      </c>
      <c r="U439" s="172">
        <v>0</v>
      </c>
      <c r="V439" s="172">
        <v>0</v>
      </c>
    </row>
    <row r="440" spans="1:22" x14ac:dyDescent="0.2">
      <c r="B440" s="166" t="s">
        <v>686</v>
      </c>
      <c r="D440" s="172">
        <v>7419845.0276863119</v>
      </c>
      <c r="E440" s="172">
        <v>3654889.452464486</v>
      </c>
      <c r="F440" s="172">
        <v>180674.24537395412</v>
      </c>
      <c r="G440" s="172">
        <v>661799.40622191282</v>
      </c>
      <c r="H440" s="172">
        <v>20831.095656750462</v>
      </c>
      <c r="I440" s="172">
        <v>1953.4734946753367</v>
      </c>
      <c r="J440" s="172">
        <v>503070.49874923396</v>
      </c>
      <c r="K440" s="172">
        <v>93736.690346813295</v>
      </c>
      <c r="L440" s="172">
        <v>42357.864990505681</v>
      </c>
      <c r="M440" s="172">
        <v>1904.78584062139</v>
      </c>
      <c r="N440" s="172">
        <v>17573.54105528248</v>
      </c>
      <c r="O440" s="172">
        <v>287588.00515738572</v>
      </c>
      <c r="P440" s="172">
        <v>1519910.6880322804</v>
      </c>
      <c r="Q440" s="172">
        <v>274470.67885773943</v>
      </c>
      <c r="R440" s="172">
        <v>154492.15189336089</v>
      </c>
      <c r="S440" s="172">
        <v>2587.6844902629546</v>
      </c>
      <c r="T440" s="172">
        <v>2004.7650610472849</v>
      </c>
      <c r="U440" s="172">
        <v>0</v>
      </c>
      <c r="V440" s="172">
        <v>0</v>
      </c>
    </row>
    <row r="441" spans="1:22" x14ac:dyDescent="0.2">
      <c r="B441" s="166" t="s">
        <v>685</v>
      </c>
      <c r="D441" s="172">
        <v>1629918.1879706916</v>
      </c>
      <c r="E441" s="172">
        <v>793554.0830694855</v>
      </c>
      <c r="F441" s="172">
        <v>38297.958140921022</v>
      </c>
      <c r="G441" s="172">
        <v>139326.09912333122</v>
      </c>
      <c r="H441" s="172">
        <v>4303.6521130568017</v>
      </c>
      <c r="I441" s="172">
        <v>535.99711008404904</v>
      </c>
      <c r="J441" s="172">
        <v>105263.04552883872</v>
      </c>
      <c r="K441" s="172">
        <v>19568.277389637347</v>
      </c>
      <c r="L441" s="172">
        <v>11643.358210407692</v>
      </c>
      <c r="M441" s="172">
        <v>0</v>
      </c>
      <c r="N441" s="172">
        <v>3675.6048076358652</v>
      </c>
      <c r="O441" s="172">
        <v>60171.749267938561</v>
      </c>
      <c r="P441" s="172">
        <v>419197.50912209565</v>
      </c>
      <c r="Q441" s="172">
        <v>0</v>
      </c>
      <c r="R441" s="172">
        <v>31681.092754601912</v>
      </c>
      <c r="S441" s="172">
        <v>528.12467693254462</v>
      </c>
      <c r="T441" s="172">
        <v>423.05784410791881</v>
      </c>
      <c r="U441" s="172">
        <v>1438.4871107100171</v>
      </c>
      <c r="V441" s="172">
        <v>310.09170090707806</v>
      </c>
    </row>
    <row r="442" spans="1:22" x14ac:dyDescent="0.2">
      <c r="B442" s="166" t="s">
        <v>684</v>
      </c>
      <c r="D442" s="172">
        <v>4961586.7736585569</v>
      </c>
      <c r="E442" s="172">
        <v>3316040.0551285106</v>
      </c>
      <c r="F442" s="172">
        <v>156309.47155370424</v>
      </c>
      <c r="G442" s="172">
        <v>567569.28444918629</v>
      </c>
      <c r="H442" s="172">
        <v>17540.844198536579</v>
      </c>
      <c r="I442" s="172">
        <v>0</v>
      </c>
      <c r="J442" s="172">
        <v>425577.76070825226</v>
      </c>
      <c r="K442" s="172">
        <v>79263.886570749193</v>
      </c>
      <c r="L442" s="172">
        <v>0</v>
      </c>
      <c r="M442" s="172">
        <v>0</v>
      </c>
      <c r="N442" s="172">
        <v>15171.584905611484</v>
      </c>
      <c r="O442" s="172">
        <v>244683.3335657506</v>
      </c>
      <c r="P442" s="172">
        <v>0</v>
      </c>
      <c r="Q442" s="172">
        <v>0</v>
      </c>
      <c r="R442" s="172">
        <v>128331.2525412759</v>
      </c>
      <c r="S442" s="172">
        <v>2141.0676467077278</v>
      </c>
      <c r="T442" s="172">
        <v>1734.6235464414885</v>
      </c>
      <c r="U442" s="172">
        <v>5942.5792795987682</v>
      </c>
      <c r="V442" s="172">
        <v>1281.0295642318183</v>
      </c>
    </row>
    <row r="443" spans="1:22" x14ac:dyDescent="0.2">
      <c r="B443" s="166" t="s">
        <v>683</v>
      </c>
      <c r="D443" s="172">
        <v>2494179.6765839625</v>
      </c>
      <c r="E443" s="172">
        <v>1864901.7647425185</v>
      </c>
      <c r="F443" s="172">
        <v>89907.508439903133</v>
      </c>
      <c r="G443" s="172">
        <v>271288.42078701826</v>
      </c>
      <c r="H443" s="172">
        <v>0</v>
      </c>
      <c r="I443" s="172">
        <v>0</v>
      </c>
      <c r="J443" s="172">
        <v>172866.0376445984</v>
      </c>
      <c r="K443" s="172">
        <v>0</v>
      </c>
      <c r="L443" s="172">
        <v>0</v>
      </c>
      <c r="M443" s="172">
        <v>0</v>
      </c>
      <c r="N443" s="172">
        <v>4673.9350080561026</v>
      </c>
      <c r="O443" s="172">
        <v>0</v>
      </c>
      <c r="P443" s="172">
        <v>0</v>
      </c>
      <c r="Q443" s="172">
        <v>0</v>
      </c>
      <c r="R443" s="172">
        <v>63760.616844926502</v>
      </c>
      <c r="S443" s="172">
        <v>0</v>
      </c>
      <c r="T443" s="172">
        <v>661.64597210231557</v>
      </c>
      <c r="U443" s="172">
        <v>22465.425545074017</v>
      </c>
      <c r="V443" s="172">
        <v>3654.3215997650973</v>
      </c>
    </row>
    <row r="444" spans="1:22" x14ac:dyDescent="0.2">
      <c r="B444" s="166" t="s">
        <v>682</v>
      </c>
      <c r="D444" s="172">
        <v>365310.52453955245</v>
      </c>
      <c r="E444" s="172">
        <v>137074.40460991362</v>
      </c>
      <c r="F444" s="172">
        <v>8883.3071653877614</v>
      </c>
      <c r="G444" s="172">
        <v>29804.458523515914</v>
      </c>
      <c r="H444" s="172">
        <v>947.2533549547893</v>
      </c>
      <c r="I444" s="172">
        <v>87.325685736219427</v>
      </c>
      <c r="J444" s="172">
        <v>27173.140705213151</v>
      </c>
      <c r="K444" s="172">
        <v>5037.3774302537558</v>
      </c>
      <c r="L444" s="172">
        <v>2288.8553679629413</v>
      </c>
      <c r="M444" s="172">
        <v>106.05214091796408</v>
      </c>
      <c r="N444" s="172">
        <v>1041.3262448223513</v>
      </c>
      <c r="O444" s="172">
        <v>18284.128869462729</v>
      </c>
      <c r="P444" s="172">
        <v>103809.69253694556</v>
      </c>
      <c r="Q444" s="172">
        <v>19695.128305099766</v>
      </c>
      <c r="R444" s="172">
        <v>7362.0229097825604</v>
      </c>
      <c r="S444" s="172">
        <v>119.8419967694627</v>
      </c>
      <c r="T444" s="172">
        <v>133.67410725993949</v>
      </c>
      <c r="U444" s="172">
        <v>2890.5235690044487</v>
      </c>
      <c r="V444" s="172">
        <v>572.0110165495131</v>
      </c>
    </row>
    <row r="445" spans="1:22" x14ac:dyDescent="0.2">
      <c r="B445" s="166" t="s">
        <v>681</v>
      </c>
      <c r="D445" s="172">
        <v>1308739.161399547</v>
      </c>
      <c r="E445" s="172">
        <v>667091.83393381163</v>
      </c>
      <c r="F445" s="172">
        <v>160285.01938823145</v>
      </c>
      <c r="G445" s="172">
        <v>45611.479856178717</v>
      </c>
      <c r="H445" s="172">
        <v>13500.648687533849</v>
      </c>
      <c r="I445" s="172">
        <v>2185.748253432198</v>
      </c>
      <c r="J445" s="172">
        <v>12180.501019380103</v>
      </c>
      <c r="K445" s="172">
        <v>3549.2156816348916</v>
      </c>
      <c r="L445" s="172">
        <v>7612.0307924922117</v>
      </c>
      <c r="M445" s="172">
        <v>1336.7597578513494</v>
      </c>
      <c r="N445" s="172">
        <v>83.939909618325672</v>
      </c>
      <c r="O445" s="172">
        <v>2106.4477913249998</v>
      </c>
      <c r="P445" s="172">
        <v>11194.858374666495</v>
      </c>
      <c r="Q445" s="172">
        <v>2005.2299191963168</v>
      </c>
      <c r="R445" s="172">
        <v>3367.2934289471746</v>
      </c>
      <c r="S445" s="172">
        <v>60.125155642438678</v>
      </c>
      <c r="T445" s="172">
        <v>67.110377678125531</v>
      </c>
      <c r="U445" s="172">
        <v>333020.4030920146</v>
      </c>
      <c r="V445" s="172">
        <v>43480.515979911819</v>
      </c>
    </row>
    <row r="446" spans="1:22" x14ac:dyDescent="0.2">
      <c r="B446" s="166" t="s">
        <v>679</v>
      </c>
      <c r="D446" s="172">
        <v>25944903</v>
      </c>
      <c r="E446" s="172">
        <v>14258617.938425744</v>
      </c>
      <c r="F446" s="172">
        <v>823444.20728838665</v>
      </c>
      <c r="G446" s="172">
        <v>2408012.8841939215</v>
      </c>
      <c r="H446" s="172">
        <v>78924.515341720951</v>
      </c>
      <c r="I446" s="172">
        <v>6806.9745647242098</v>
      </c>
      <c r="J446" s="172">
        <v>1772625.1666535407</v>
      </c>
      <c r="K446" s="172">
        <v>299256.65243542352</v>
      </c>
      <c r="L446" s="172">
        <v>108232.21726376587</v>
      </c>
      <c r="M446" s="172">
        <v>5341.0731391690324</v>
      </c>
      <c r="N446" s="172">
        <v>60611.722248657105</v>
      </c>
      <c r="O446" s="172">
        <v>913812.17957275629</v>
      </c>
      <c r="P446" s="172">
        <v>3644792.6564508984</v>
      </c>
      <c r="Q446" s="172">
        <v>583421.46418772382</v>
      </c>
      <c r="R446" s="172">
        <v>550679.95831537619</v>
      </c>
      <c r="S446" s="172">
        <v>8145.0147557642449</v>
      </c>
      <c r="T446" s="172">
        <v>7122.9867046596628</v>
      </c>
      <c r="U446" s="172">
        <v>365757.41859640187</v>
      </c>
      <c r="V446" s="172">
        <v>49297.969861365331</v>
      </c>
    </row>
    <row r="447" spans="1:22" x14ac:dyDescent="0.2">
      <c r="A447" s="169" t="s">
        <v>302</v>
      </c>
      <c r="B447" s="166" t="s">
        <v>687</v>
      </c>
      <c r="C447" s="176"/>
      <c r="D447" s="168">
        <v>0.29930054655287686</v>
      </c>
      <c r="E447" s="168">
        <v>0.1474303582664008</v>
      </c>
      <c r="F447" s="168">
        <v>7.2880094107996788E-3</v>
      </c>
      <c r="G447" s="168">
        <v>2.6695560790216809E-2</v>
      </c>
      <c r="H447" s="168">
        <v>8.4028147381736101E-4</v>
      </c>
      <c r="I447" s="168">
        <v>7.8798907854710652E-5</v>
      </c>
      <c r="J447" s="168">
        <v>2.0292778982369829E-2</v>
      </c>
      <c r="K447" s="168">
        <v>3.7811359331863794E-3</v>
      </c>
      <c r="L447" s="168">
        <v>1.7086249234540337E-3</v>
      </c>
      <c r="M447" s="168">
        <v>7.683495289145345E-5</v>
      </c>
      <c r="N447" s="168">
        <v>7.0887874653570643E-4</v>
      </c>
      <c r="O447" s="168">
        <v>1.160067990698958E-2</v>
      </c>
      <c r="P447" s="168">
        <v>6.1309919269496221E-2</v>
      </c>
      <c r="Q447" s="168">
        <v>1.1071555253287643E-2</v>
      </c>
      <c r="R447" s="168">
        <v>6.2318802248935382E-3</v>
      </c>
      <c r="S447" s="168">
        <v>1.0438161165794747E-4</v>
      </c>
      <c r="T447" s="168">
        <v>8.0867899025199307E-5</v>
      </c>
      <c r="U447" s="168">
        <v>0</v>
      </c>
      <c r="V447" s="168">
        <v>0</v>
      </c>
    </row>
    <row r="448" spans="1:22" x14ac:dyDescent="0.2">
      <c r="A448" s="166" t="s">
        <v>302</v>
      </c>
      <c r="B448" s="166" t="s">
        <v>686</v>
      </c>
      <c r="C448" s="176"/>
      <c r="D448" s="168">
        <v>0.28598468946622424</v>
      </c>
      <c r="E448" s="168">
        <v>0.1408711935621608</v>
      </c>
      <c r="F448" s="168">
        <v>6.9637664621044881E-3</v>
      </c>
      <c r="G448" s="168">
        <v>2.5507877451764333E-2</v>
      </c>
      <c r="H448" s="168">
        <v>8.0289741907111625E-4</v>
      </c>
      <c r="I448" s="168">
        <v>7.5293150823317267E-5</v>
      </c>
      <c r="J448" s="168">
        <v>1.9389954888219624E-2</v>
      </c>
      <c r="K448" s="168">
        <v>3.6129135016158393E-3</v>
      </c>
      <c r="L448" s="168">
        <v>1.6326083389290637E-3</v>
      </c>
      <c r="M448" s="168">
        <v>7.3416572057385989E-5</v>
      </c>
      <c r="N448" s="168">
        <v>6.7734078848868614E-4</v>
      </c>
      <c r="O448" s="168">
        <v>1.1084566597045506E-2</v>
      </c>
      <c r="P448" s="168">
        <v>5.8582245924460784E-2</v>
      </c>
      <c r="Q448" s="168">
        <v>1.0578982656352171E-2</v>
      </c>
      <c r="R448" s="168">
        <v>5.9546243781817528E-3</v>
      </c>
      <c r="S448" s="168">
        <v>9.9737682205362443E-5</v>
      </c>
      <c r="T448" s="168">
        <v>7.7270092744123386E-5</v>
      </c>
      <c r="U448" s="168">
        <v>0</v>
      </c>
      <c r="V448" s="168">
        <v>0</v>
      </c>
    </row>
    <row r="449" spans="1:22" x14ac:dyDescent="0.2">
      <c r="A449" s="166" t="s">
        <v>302</v>
      </c>
      <c r="B449" s="166" t="s">
        <v>685</v>
      </c>
      <c r="C449" s="176"/>
      <c r="D449" s="168">
        <v>6.2822288754392025E-2</v>
      </c>
      <c r="E449" s="168">
        <v>3.0586126418336794E-2</v>
      </c>
      <c r="F449" s="168">
        <v>1.4761264723526244E-3</v>
      </c>
      <c r="G449" s="168">
        <v>5.3700759306493156E-3</v>
      </c>
      <c r="H449" s="168">
        <v>1.6587659291140158E-4</v>
      </c>
      <c r="I449" s="168">
        <v>2.0659052380502215E-5</v>
      </c>
      <c r="J449" s="168">
        <v>4.0571762988991988E-3</v>
      </c>
      <c r="K449" s="168">
        <v>7.5422434185386418E-4</v>
      </c>
      <c r="L449" s="168">
        <v>4.48772470277021E-4</v>
      </c>
      <c r="M449" s="168">
        <v>0</v>
      </c>
      <c r="N449" s="168">
        <v>1.4166962997070619E-4</v>
      </c>
      <c r="O449" s="168">
        <v>2.3192127281392635E-3</v>
      </c>
      <c r="P449" s="168">
        <v>1.6157220133838836E-2</v>
      </c>
      <c r="Q449" s="168">
        <v>0</v>
      </c>
      <c r="R449" s="168">
        <v>1.2210912006339709E-3</v>
      </c>
      <c r="S449" s="168">
        <v>2.0355623489228102E-5</v>
      </c>
      <c r="T449" s="168">
        <v>1.6306009858966087E-5</v>
      </c>
      <c r="U449" s="168">
        <v>5.5443919397579442E-5</v>
      </c>
      <c r="V449" s="168">
        <v>1.1951931402752906E-5</v>
      </c>
    </row>
    <row r="450" spans="1:22" x14ac:dyDescent="0.2">
      <c r="A450" s="166" t="s">
        <v>302</v>
      </c>
      <c r="B450" s="166" t="s">
        <v>684</v>
      </c>
      <c r="C450" s="176"/>
      <c r="D450" s="168">
        <v>0.19123551063800687</v>
      </c>
      <c r="E450" s="168">
        <v>0.12781084805476092</v>
      </c>
      <c r="F450" s="168">
        <v>6.0246697223614301E-3</v>
      </c>
      <c r="G450" s="168">
        <v>2.1875945516126472E-2</v>
      </c>
      <c r="H450" s="168">
        <v>6.760805464771473E-4</v>
      </c>
      <c r="I450" s="168">
        <v>0</v>
      </c>
      <c r="J450" s="168">
        <v>1.640313554875315E-2</v>
      </c>
      <c r="K450" s="168">
        <v>3.0550850997881625E-3</v>
      </c>
      <c r="L450" s="168">
        <v>0</v>
      </c>
      <c r="M450" s="168">
        <v>0</v>
      </c>
      <c r="N450" s="168">
        <v>5.8476167382901694E-4</v>
      </c>
      <c r="O450" s="168">
        <v>9.4308825731879049E-3</v>
      </c>
      <c r="P450" s="168">
        <v>0</v>
      </c>
      <c r="Q450" s="168">
        <v>0</v>
      </c>
      <c r="R450" s="168">
        <v>4.946299184131692E-3</v>
      </c>
      <c r="S450" s="168">
        <v>8.2523632742343569E-5</v>
      </c>
      <c r="T450" s="168">
        <v>6.6857970000561902E-5</v>
      </c>
      <c r="U450" s="168">
        <v>2.2904611667265697E-4</v>
      </c>
      <c r="V450" s="168">
        <v>4.9374999175437977E-5</v>
      </c>
    </row>
    <row r="451" spans="1:22" x14ac:dyDescent="0.2">
      <c r="A451" s="166" t="s">
        <v>302</v>
      </c>
      <c r="B451" s="166" t="s">
        <v>683</v>
      </c>
      <c r="C451" s="176"/>
      <c r="D451" s="168">
        <v>9.6133705976235981E-2</v>
      </c>
      <c r="E451" s="168">
        <v>7.1879311506484286E-2</v>
      </c>
      <c r="F451" s="168">
        <v>3.4653245163376841E-3</v>
      </c>
      <c r="G451" s="168">
        <v>1.0456328196217125E-2</v>
      </c>
      <c r="H451" s="168">
        <v>0</v>
      </c>
      <c r="I451" s="168">
        <v>0</v>
      </c>
      <c r="J451" s="168">
        <v>6.6628130251478838E-3</v>
      </c>
      <c r="K451" s="168">
        <v>0</v>
      </c>
      <c r="L451" s="168">
        <v>0</v>
      </c>
      <c r="M451" s="168">
        <v>0</v>
      </c>
      <c r="N451" s="168">
        <v>1.8014848650835591E-4</v>
      </c>
      <c r="O451" s="168">
        <v>0</v>
      </c>
      <c r="P451" s="168">
        <v>0</v>
      </c>
      <c r="Q451" s="168">
        <v>0</v>
      </c>
      <c r="R451" s="168">
        <v>2.4575392262952958E-3</v>
      </c>
      <c r="S451" s="168">
        <v>0</v>
      </c>
      <c r="T451" s="168">
        <v>2.5501963607353458E-5</v>
      </c>
      <c r="U451" s="168">
        <v>8.658897489450632E-4</v>
      </c>
      <c r="V451" s="168">
        <v>1.4084930669292143E-4</v>
      </c>
    </row>
    <row r="452" spans="1:22" x14ac:dyDescent="0.2">
      <c r="A452" s="166" t="s">
        <v>302</v>
      </c>
      <c r="B452" s="166" t="s">
        <v>682</v>
      </c>
      <c r="C452" s="176"/>
      <c r="D452" s="168">
        <v>1.4080242448374249E-2</v>
      </c>
      <c r="E452" s="168">
        <v>5.2832883826897954E-3</v>
      </c>
      <c r="F452" s="168">
        <v>3.4239122672332831E-4</v>
      </c>
      <c r="G452" s="168">
        <v>1.1487596821431907E-3</v>
      </c>
      <c r="H452" s="168">
        <v>3.6510190651118998E-5</v>
      </c>
      <c r="I452" s="168">
        <v>3.3658127662384948E-6</v>
      </c>
      <c r="J452" s="168">
        <v>1.047340231151111E-3</v>
      </c>
      <c r="K452" s="168">
        <v>1.9415672628468706E-4</v>
      </c>
      <c r="L452" s="168">
        <v>8.8219846802392791E-5</v>
      </c>
      <c r="M452" s="168">
        <v>4.0875905729138432E-6</v>
      </c>
      <c r="N452" s="168">
        <v>4.0136062363476609E-5</v>
      </c>
      <c r="O452" s="168">
        <v>7.0472912808587987E-4</v>
      </c>
      <c r="P452" s="168">
        <v>4.0011594006323925E-3</v>
      </c>
      <c r="Q452" s="168">
        <v>7.5911358408623712E-4</v>
      </c>
      <c r="R452" s="168">
        <v>2.8375603908723651E-4</v>
      </c>
      <c r="S452" s="168">
        <v>4.6190959653795081E-6</v>
      </c>
      <c r="T452" s="168">
        <v>5.1522299875216139E-6</v>
      </c>
      <c r="U452" s="168">
        <v>1.1141007422554051E-4</v>
      </c>
      <c r="V452" s="168">
        <v>2.2047144155810221E-5</v>
      </c>
    </row>
    <row r="453" spans="1:22" x14ac:dyDescent="0.2">
      <c r="A453" s="166" t="s">
        <v>302</v>
      </c>
      <c r="B453" s="166" t="s">
        <v>681</v>
      </c>
      <c r="C453" s="176"/>
      <c r="D453" s="168">
        <v>5.0443016163889562E-2</v>
      </c>
      <c r="E453" s="168">
        <v>2.571186463614112E-2</v>
      </c>
      <c r="F453" s="168">
        <v>6.1779001212003545E-3</v>
      </c>
      <c r="G453" s="168">
        <v>1.7580131194238312E-3</v>
      </c>
      <c r="H453" s="168">
        <v>5.203584182809953E-4</v>
      </c>
      <c r="I453" s="168">
        <v>8.4245767017598718E-5</v>
      </c>
      <c r="J453" s="168">
        <v>4.6947568157722935E-4</v>
      </c>
      <c r="K453" s="168">
        <v>1.3679818658928467E-4</v>
      </c>
      <c r="L453" s="168">
        <v>2.9339214690809258E-4</v>
      </c>
      <c r="M453" s="168">
        <v>5.1523020064917929E-5</v>
      </c>
      <c r="N453" s="168">
        <v>3.2353140660547342E-6</v>
      </c>
      <c r="O453" s="168">
        <v>8.1189272179009485E-5</v>
      </c>
      <c r="P453" s="168">
        <v>4.3148584423948302E-4</v>
      </c>
      <c r="Q453" s="168">
        <v>7.7288009872163209E-5</v>
      </c>
      <c r="R453" s="168">
        <v>1.2978631791173682E-4</v>
      </c>
      <c r="S453" s="168">
        <v>2.317416859968167E-6</v>
      </c>
      <c r="T453" s="168">
        <v>2.5866497815823606E-6</v>
      </c>
      <c r="U453" s="168">
        <v>1.2835677323288301E-2</v>
      </c>
      <c r="V453" s="168">
        <v>1.6758789184878364E-3</v>
      </c>
    </row>
    <row r="454" spans="1:22" x14ac:dyDescent="0.2">
      <c r="A454" s="166" t="s">
        <v>302</v>
      </c>
      <c r="B454" s="166" t="s">
        <v>679</v>
      </c>
      <c r="C454" s="176"/>
      <c r="D454" s="168">
        <v>1</v>
      </c>
      <c r="E454" s="168">
        <v>0.54957299082697453</v>
      </c>
      <c r="F454" s="168">
        <v>3.1738187931879588E-2</v>
      </c>
      <c r="G454" s="168">
        <v>9.2812560686541076E-2</v>
      </c>
      <c r="H454" s="168">
        <v>3.0420046412091405E-3</v>
      </c>
      <c r="I454" s="168">
        <v>2.6236269084236734E-4</v>
      </c>
      <c r="J454" s="168">
        <v>6.8322674656118035E-2</v>
      </c>
      <c r="K454" s="168">
        <v>1.1534313789318218E-2</v>
      </c>
      <c r="L454" s="168">
        <v>4.1716177263706033E-3</v>
      </c>
      <c r="M454" s="168">
        <v>2.0586213558667122E-4</v>
      </c>
      <c r="N454" s="168">
        <v>2.3361707017620029E-3</v>
      </c>
      <c r="O454" s="168">
        <v>3.5221260205627145E-2</v>
      </c>
      <c r="P454" s="168">
        <v>0.14048203057266773</v>
      </c>
      <c r="Q454" s="168">
        <v>2.2486939503598213E-2</v>
      </c>
      <c r="R454" s="168">
        <v>2.1224976571135229E-2</v>
      </c>
      <c r="S454" s="168">
        <v>3.1393506292022924E-4</v>
      </c>
      <c r="T454" s="168">
        <v>2.745428150053081E-4</v>
      </c>
      <c r="U454" s="168">
        <v>1.4097467182529142E-2</v>
      </c>
      <c r="V454" s="168">
        <v>1.9001022999147589E-3</v>
      </c>
    </row>
    <row r="456" spans="1:22" x14ac:dyDescent="0.2">
      <c r="A456" s="170" t="s">
        <v>744</v>
      </c>
      <c r="B456" s="166" t="s">
        <v>687</v>
      </c>
      <c r="D456" s="172">
        <v>10045282.999999998</v>
      </c>
      <c r="E456" s="172">
        <v>4948135.5401258618</v>
      </c>
      <c r="F456" s="172">
        <v>244604.02054498793</v>
      </c>
      <c r="G456" s="172">
        <v>895970.50880779233</v>
      </c>
      <c r="H456" s="172">
        <v>28201.970565600848</v>
      </c>
      <c r="I456" s="172">
        <v>2644.6905580630073</v>
      </c>
      <c r="J456" s="172">
        <v>681076.96454989165</v>
      </c>
      <c r="K456" s="172">
        <v>126904.48095662246</v>
      </c>
      <c r="L456" s="172">
        <v>57345.771982801351</v>
      </c>
      <c r="M456" s="172">
        <v>2578.7752644479738</v>
      </c>
      <c r="N456" s="172">
        <v>23791.762840561347</v>
      </c>
      <c r="O456" s="172">
        <v>389348.14520138688</v>
      </c>
      <c r="P456" s="172">
        <v>2057715.8874664367</v>
      </c>
      <c r="Q456" s="172">
        <v>371589.38415023085</v>
      </c>
      <c r="R456" s="172">
        <v>209157.65507999039</v>
      </c>
      <c r="S456" s="172">
        <v>3503.3107729889725</v>
      </c>
      <c r="T456" s="172">
        <v>2714.131132333353</v>
      </c>
      <c r="U456" s="172">
        <v>0</v>
      </c>
      <c r="V456" s="172">
        <v>0</v>
      </c>
    </row>
    <row r="457" spans="1:22" x14ac:dyDescent="0.2">
      <c r="B457" s="166" t="s">
        <v>686</v>
      </c>
      <c r="D457" s="172">
        <v>456782173.82010001</v>
      </c>
      <c r="E457" s="172">
        <v>225003129.16770843</v>
      </c>
      <c r="F457" s="172">
        <v>11122708.661336469</v>
      </c>
      <c r="G457" s="172">
        <v>40741844.375307731</v>
      </c>
      <c r="H457" s="172">
        <v>1282408.6111825451</v>
      </c>
      <c r="I457" s="172">
        <v>120260.17606408043</v>
      </c>
      <c r="J457" s="172">
        <v>30970139.557630647</v>
      </c>
      <c r="K457" s="172">
        <v>5770639.2820269456</v>
      </c>
      <c r="L457" s="172">
        <v>2607644.4422417758</v>
      </c>
      <c r="M457" s="172">
        <v>117262.85571925138</v>
      </c>
      <c r="N457" s="172">
        <v>1081866.2997671533</v>
      </c>
      <c r="O457" s="172">
        <v>17704557.665315494</v>
      </c>
      <c r="P457" s="172">
        <v>93569084.731716871</v>
      </c>
      <c r="Q457" s="172">
        <v>16897025.863842227</v>
      </c>
      <c r="R457" s="172">
        <v>9510880.714714827</v>
      </c>
      <c r="S457" s="172">
        <v>159303.61647882668</v>
      </c>
      <c r="T457" s="172">
        <v>123417.79904658119</v>
      </c>
      <c r="U457" s="172">
        <v>0</v>
      </c>
      <c r="V457" s="172">
        <v>0</v>
      </c>
    </row>
    <row r="458" spans="1:22" x14ac:dyDescent="0.2">
      <c r="B458" s="166" t="s">
        <v>685</v>
      </c>
      <c r="D458" s="172">
        <v>100341301.17989999</v>
      </c>
      <c r="E458" s="172">
        <v>48852911.661138184</v>
      </c>
      <c r="F458" s="172">
        <v>2357705.4239623342</v>
      </c>
      <c r="G458" s="172">
        <v>8577217.05146477</v>
      </c>
      <c r="H458" s="172">
        <v>264942.1646048351</v>
      </c>
      <c r="I458" s="172">
        <v>32997.145409771125</v>
      </c>
      <c r="J458" s="172">
        <v>6480221.5426978562</v>
      </c>
      <c r="K458" s="172">
        <v>1204665.6265429286</v>
      </c>
      <c r="L458" s="172">
        <v>716790.40184867696</v>
      </c>
      <c r="M458" s="172">
        <v>0</v>
      </c>
      <c r="N458" s="172">
        <v>226278.2093869797</v>
      </c>
      <c r="O458" s="172">
        <v>3704303.4800003208</v>
      </c>
      <c r="P458" s="172">
        <v>25806708.475996479</v>
      </c>
      <c r="Q458" s="172">
        <v>0</v>
      </c>
      <c r="R458" s="172">
        <v>1950356.8297226825</v>
      </c>
      <c r="S458" s="172">
        <v>32512.501338857834</v>
      </c>
      <c r="T458" s="172">
        <v>26044.359076085831</v>
      </c>
      <c r="U458" s="172">
        <v>88556.388587126668</v>
      </c>
      <c r="V458" s="172">
        <v>19089.918122113795</v>
      </c>
    </row>
    <row r="459" spans="1:22" x14ac:dyDescent="0.2">
      <c r="B459" s="166" t="s">
        <v>684</v>
      </c>
      <c r="D459" s="172">
        <v>446253131.98746914</v>
      </c>
      <c r="E459" s="172">
        <v>298250001.03864622</v>
      </c>
      <c r="F459" s="172">
        <v>14058726.456317138</v>
      </c>
      <c r="G459" s="172">
        <v>51048098.594186999</v>
      </c>
      <c r="H459" s="172">
        <v>1577651.8719492734</v>
      </c>
      <c r="I459" s="172">
        <v>0</v>
      </c>
      <c r="J459" s="172">
        <v>38277151.500916339</v>
      </c>
      <c r="K459" s="172">
        <v>7129122.0428689644</v>
      </c>
      <c r="L459" s="172">
        <v>0</v>
      </c>
      <c r="M459" s="172">
        <v>0</v>
      </c>
      <c r="N459" s="172">
        <v>1364556.8625922929</v>
      </c>
      <c r="O459" s="172">
        <v>22007214.411436405</v>
      </c>
      <c r="P459" s="172">
        <v>0</v>
      </c>
      <c r="Q459" s="172">
        <v>0</v>
      </c>
      <c r="R459" s="172">
        <v>11542320.227565223</v>
      </c>
      <c r="S459" s="172">
        <v>192571.08395502905</v>
      </c>
      <c r="T459" s="172">
        <v>156014.84479287587</v>
      </c>
      <c r="U459" s="172">
        <v>534485.18318452069</v>
      </c>
      <c r="V459" s="172">
        <v>115217.86905793863</v>
      </c>
    </row>
    <row r="460" spans="1:22" x14ac:dyDescent="0.2">
      <c r="B460" s="166" t="s">
        <v>683</v>
      </c>
      <c r="D460" s="172">
        <v>231086642.79253078</v>
      </c>
      <c r="E460" s="172">
        <v>172783818.26222348</v>
      </c>
      <c r="F460" s="172">
        <v>8329962.9462436363</v>
      </c>
      <c r="G460" s="172">
        <v>25134969.616151102</v>
      </c>
      <c r="H460" s="172">
        <v>0</v>
      </c>
      <c r="I460" s="172">
        <v>0</v>
      </c>
      <c r="J460" s="172">
        <v>16016100.470696278</v>
      </c>
      <c r="K460" s="172">
        <v>0</v>
      </c>
      <c r="L460" s="172">
        <v>0</v>
      </c>
      <c r="M460" s="172">
        <v>0</v>
      </c>
      <c r="N460" s="172">
        <v>433041.75708842761</v>
      </c>
      <c r="O460" s="172">
        <v>0</v>
      </c>
      <c r="P460" s="172">
        <v>0</v>
      </c>
      <c r="Q460" s="172">
        <v>0</v>
      </c>
      <c r="R460" s="172">
        <v>5907444.0496023139</v>
      </c>
      <c r="S460" s="172">
        <v>0</v>
      </c>
      <c r="T460" s="172">
        <v>61301.736938107701</v>
      </c>
      <c r="U460" s="172">
        <v>2081429.7449600575</v>
      </c>
      <c r="V460" s="172">
        <v>338574.20862739487</v>
      </c>
    </row>
    <row r="461" spans="1:22" x14ac:dyDescent="0.2">
      <c r="B461" s="166" t="s">
        <v>682</v>
      </c>
      <c r="D461" s="172">
        <v>0</v>
      </c>
      <c r="E461" s="172">
        <v>0</v>
      </c>
      <c r="F461" s="172">
        <v>0</v>
      </c>
      <c r="G461" s="172">
        <v>0</v>
      </c>
      <c r="H461" s="172">
        <v>0</v>
      </c>
      <c r="I461" s="172">
        <v>0</v>
      </c>
      <c r="J461" s="172">
        <v>0</v>
      </c>
      <c r="K461" s="172">
        <v>0</v>
      </c>
      <c r="L461" s="172">
        <v>0</v>
      </c>
      <c r="M461" s="172">
        <v>0</v>
      </c>
      <c r="N461" s="172">
        <v>0</v>
      </c>
      <c r="O461" s="172">
        <v>0</v>
      </c>
      <c r="P461" s="172">
        <v>0</v>
      </c>
      <c r="Q461" s="172">
        <v>0</v>
      </c>
      <c r="R461" s="172">
        <v>0</v>
      </c>
      <c r="S461" s="172">
        <v>0</v>
      </c>
      <c r="T461" s="172">
        <v>0</v>
      </c>
      <c r="U461" s="172">
        <v>0</v>
      </c>
      <c r="V461" s="172">
        <v>0</v>
      </c>
    </row>
    <row r="462" spans="1:22" x14ac:dyDescent="0.2">
      <c r="B462" s="166" t="s">
        <v>681</v>
      </c>
      <c r="D462" s="172">
        <v>108582390.90999998</v>
      </c>
      <c r="E462" s="172">
        <v>49422070.474438459</v>
      </c>
      <c r="F462" s="172">
        <v>13304129.705685806</v>
      </c>
      <c r="G462" s="172">
        <v>3773925.7865963955</v>
      </c>
      <c r="H462" s="172">
        <v>1248284.6553893765</v>
      </c>
      <c r="I462" s="172">
        <v>202761.48214395292</v>
      </c>
      <c r="J462" s="172">
        <v>1089769.8467774005</v>
      </c>
      <c r="K462" s="172">
        <v>324111.33634420758</v>
      </c>
      <c r="L462" s="172">
        <v>706450.93780195573</v>
      </c>
      <c r="M462" s="172">
        <v>124161.41616487224</v>
      </c>
      <c r="N462" s="172">
        <v>7497.9143411433161</v>
      </c>
      <c r="O462" s="172">
        <v>192269.46269195623</v>
      </c>
      <c r="P462" s="172">
        <v>1038897.7194602169</v>
      </c>
      <c r="Q462" s="172">
        <v>186242.50594184606</v>
      </c>
      <c r="R462" s="172">
        <v>301788.57121652353</v>
      </c>
      <c r="S462" s="172">
        <v>5493.3477864208598</v>
      </c>
      <c r="T462" s="172">
        <v>5569.0721063698511</v>
      </c>
      <c r="U462" s="172">
        <v>32710149.260938577</v>
      </c>
      <c r="V462" s="172">
        <v>3938817.4141745125</v>
      </c>
    </row>
    <row r="463" spans="1:22" x14ac:dyDescent="0.2">
      <c r="B463" s="166" t="s">
        <v>679</v>
      </c>
      <c r="D463" s="172">
        <v>1353090923.6900001</v>
      </c>
      <c r="E463" s="172">
        <v>799260066.14428067</v>
      </c>
      <c r="F463" s="172">
        <v>49417837.21409037</v>
      </c>
      <c r="G463" s="172">
        <v>130172025.93251479</v>
      </c>
      <c r="H463" s="172">
        <v>4401489.2736916309</v>
      </c>
      <c r="I463" s="172">
        <v>358663.49417586747</v>
      </c>
      <c r="J463" s="172">
        <v>93514459.883268431</v>
      </c>
      <c r="K463" s="172">
        <v>14555442.768739669</v>
      </c>
      <c r="L463" s="172">
        <v>4088231.5538752093</v>
      </c>
      <c r="M463" s="172">
        <v>244003.04714857161</v>
      </c>
      <c r="N463" s="172">
        <v>3137032.8060165578</v>
      </c>
      <c r="O463" s="172">
        <v>43997693.16464556</v>
      </c>
      <c r="P463" s="172">
        <v>122472406.81464002</v>
      </c>
      <c r="Q463" s="172">
        <v>17454857.753934301</v>
      </c>
      <c r="R463" s="172">
        <v>29421948.047901563</v>
      </c>
      <c r="S463" s="172">
        <v>393383.86033212341</v>
      </c>
      <c r="T463" s="172">
        <v>375061.94309235387</v>
      </c>
      <c r="U463" s="172">
        <v>35414620.577670284</v>
      </c>
      <c r="V463" s="172">
        <v>4411699.4099819595</v>
      </c>
    </row>
    <row r="464" spans="1:22" x14ac:dyDescent="0.2">
      <c r="A464" s="169" t="s">
        <v>278</v>
      </c>
      <c r="B464" s="166" t="s">
        <v>687</v>
      </c>
      <c r="C464" s="176"/>
      <c r="D464" s="168">
        <v>7.4239526879728178E-3</v>
      </c>
      <c r="E464" s="168">
        <v>3.6569128160521937E-3</v>
      </c>
      <c r="F464" s="168">
        <v>1.8077426746602576E-4</v>
      </c>
      <c r="G464" s="168">
        <v>6.6216578141282663E-4</v>
      </c>
      <c r="H464" s="168">
        <v>2.0842627846982782E-5</v>
      </c>
      <c r="I464" s="168">
        <v>1.9545549465742474E-6</v>
      </c>
      <c r="J464" s="168">
        <v>5.0334900088793279E-4</v>
      </c>
      <c r="K464" s="168">
        <v>9.3788583409119751E-5</v>
      </c>
      <c r="L464" s="168">
        <v>4.2381314499113112E-5</v>
      </c>
      <c r="M464" s="168">
        <v>1.9058403388113956E-6</v>
      </c>
      <c r="N464" s="168">
        <v>1.758326984832555E-5</v>
      </c>
      <c r="O464" s="168">
        <v>2.8774721519792597E-4</v>
      </c>
      <c r="P464" s="168">
        <v>1.5207521175700902E-3</v>
      </c>
      <c r="Q464" s="168">
        <v>2.7462262708619268E-4</v>
      </c>
      <c r="R464" s="168">
        <v>1.5457767945822794E-4</v>
      </c>
      <c r="S464" s="168">
        <v>2.5891170442819395E-6</v>
      </c>
      <c r="T464" s="168">
        <v>2.0058749081929204E-6</v>
      </c>
      <c r="U464" s="168">
        <v>0</v>
      </c>
      <c r="V464" s="168">
        <v>0</v>
      </c>
    </row>
    <row r="465" spans="1:22" x14ac:dyDescent="0.2">
      <c r="A465" s="166" t="s">
        <v>278</v>
      </c>
      <c r="B465" s="166" t="s">
        <v>686</v>
      </c>
      <c r="C465" s="176"/>
      <c r="D465" s="168">
        <v>0.33758424199196757</v>
      </c>
      <c r="E465" s="168">
        <v>0.16628825545152928</v>
      </c>
      <c r="F465" s="168">
        <v>8.2202226521510078E-3</v>
      </c>
      <c r="G465" s="168">
        <v>3.0110204467413821E-2</v>
      </c>
      <c r="H465" s="168">
        <v>9.4776233343233285E-4</v>
      </c>
      <c r="I465" s="168">
        <v>8.8878118948666182E-5</v>
      </c>
      <c r="J465" s="168">
        <v>2.2888439361615335E-2</v>
      </c>
      <c r="K465" s="168">
        <v>4.2647830836747436E-3</v>
      </c>
      <c r="L465" s="168">
        <v>1.9271760652495517E-3</v>
      </c>
      <c r="M465" s="168">
        <v>8.6662953439570111E-5</v>
      </c>
      <c r="N465" s="168">
        <v>7.9955181194831101E-4</v>
      </c>
      <c r="O465" s="168">
        <v>1.3084529173422862E-2</v>
      </c>
      <c r="P465" s="168">
        <v>6.9152104336451831E-2</v>
      </c>
      <c r="Q465" s="168">
        <v>1.2487723897934755E-2</v>
      </c>
      <c r="R465" s="168">
        <v>7.0290034085645952E-3</v>
      </c>
      <c r="S465" s="168">
        <v>1.1773312028757938E-4</v>
      </c>
      <c r="T465" s="168">
        <v>9.1211755903298646E-5</v>
      </c>
      <c r="U465" s="168">
        <v>0</v>
      </c>
      <c r="V465" s="168">
        <v>0</v>
      </c>
    </row>
    <row r="466" spans="1:22" x14ac:dyDescent="0.2">
      <c r="A466" s="166" t="s">
        <v>278</v>
      </c>
      <c r="B466" s="166" t="s">
        <v>685</v>
      </c>
      <c r="C466" s="176"/>
      <c r="D466" s="168">
        <v>7.4157101657485305E-2</v>
      </c>
      <c r="E466" s="168">
        <v>3.6104677672297088E-2</v>
      </c>
      <c r="F466" s="168">
        <v>1.7424589749908753E-3</v>
      </c>
      <c r="G466" s="168">
        <v>6.3389805528174942E-3</v>
      </c>
      <c r="H466" s="168">
        <v>1.9580514506912375E-4</v>
      </c>
      <c r="I466" s="168">
        <v>2.4386495269501148E-5</v>
      </c>
      <c r="J466" s="168">
        <v>4.7891988847473099E-3</v>
      </c>
      <c r="K466" s="168">
        <v>8.9030648676416933E-4</v>
      </c>
      <c r="L466" s="168">
        <v>5.2974296796990208E-4</v>
      </c>
      <c r="M466" s="168">
        <v>0</v>
      </c>
      <c r="N466" s="168">
        <v>1.6723060174692384E-4</v>
      </c>
      <c r="O466" s="168">
        <v>2.7376604300163019E-3</v>
      </c>
      <c r="P466" s="168">
        <v>1.9072412669519114E-2</v>
      </c>
      <c r="Q466" s="168">
        <v>0</v>
      </c>
      <c r="R466" s="168">
        <v>1.4414085525042803E-3</v>
      </c>
      <c r="S466" s="168">
        <v>2.4028319730497735E-5</v>
      </c>
      <c r="T466" s="168">
        <v>1.9248048021089769E-5</v>
      </c>
      <c r="U466" s="168">
        <v>6.5447478093804277E-5</v>
      </c>
      <c r="V466" s="168">
        <v>1.4108377927814251E-5</v>
      </c>
    </row>
    <row r="467" spans="1:22" x14ac:dyDescent="0.2">
      <c r="A467" s="166" t="s">
        <v>278</v>
      </c>
      <c r="B467" s="166" t="s">
        <v>684</v>
      </c>
      <c r="C467" s="176"/>
      <c r="D467" s="168">
        <v>0.32980276799913566</v>
      </c>
      <c r="E467" s="168">
        <v>0.22042125611580615</v>
      </c>
      <c r="F467" s="168">
        <v>1.0390082595467962E-2</v>
      </c>
      <c r="G467" s="168">
        <v>3.7727027578438162E-2</v>
      </c>
      <c r="H467" s="168">
        <v>1.1659614622547875E-3</v>
      </c>
      <c r="I467" s="168">
        <v>0</v>
      </c>
      <c r="J467" s="168">
        <v>2.8288676563235766E-2</v>
      </c>
      <c r="K467" s="168">
        <v>5.2687679135613522E-3</v>
      </c>
      <c r="L467" s="168">
        <v>0</v>
      </c>
      <c r="M467" s="168">
        <v>0</v>
      </c>
      <c r="N467" s="168">
        <v>1.008473886493174E-3</v>
      </c>
      <c r="O467" s="168">
        <v>1.6264401767932018E-2</v>
      </c>
      <c r="P467" s="168">
        <v>0</v>
      </c>
      <c r="Q467" s="168">
        <v>0</v>
      </c>
      <c r="R467" s="168">
        <v>8.5303360073455247E-3</v>
      </c>
      <c r="S467" s="168">
        <v>1.4231939671125018E-4</v>
      </c>
      <c r="T467" s="168">
        <v>1.1530255806269798E-4</v>
      </c>
      <c r="U467" s="168">
        <v>3.9501054498756945E-4</v>
      </c>
      <c r="V467" s="168">
        <v>8.5151608839211779E-5</v>
      </c>
    </row>
    <row r="468" spans="1:22" x14ac:dyDescent="0.2">
      <c r="A468" s="166" t="s">
        <v>278</v>
      </c>
      <c r="B468" s="166" t="s">
        <v>683</v>
      </c>
      <c r="C468" s="176"/>
      <c r="D468" s="168">
        <v>0.17078426789113094</v>
      </c>
      <c r="E468" s="168">
        <v>0.12769564501329042</v>
      </c>
      <c r="F468" s="168">
        <v>6.1562477438892888E-3</v>
      </c>
      <c r="G468" s="168">
        <v>1.857596498216527E-2</v>
      </c>
      <c r="H468" s="168">
        <v>0</v>
      </c>
      <c r="I468" s="168">
        <v>0</v>
      </c>
      <c r="J468" s="168">
        <v>1.1836677188713186E-2</v>
      </c>
      <c r="K468" s="168">
        <v>0</v>
      </c>
      <c r="L468" s="168">
        <v>0</v>
      </c>
      <c r="M468" s="168">
        <v>0</v>
      </c>
      <c r="N468" s="168">
        <v>3.2003891941532206E-4</v>
      </c>
      <c r="O468" s="168">
        <v>0</v>
      </c>
      <c r="P468" s="168">
        <v>0</v>
      </c>
      <c r="Q468" s="168">
        <v>0</v>
      </c>
      <c r="R468" s="168">
        <v>4.3658884603942098E-3</v>
      </c>
      <c r="S468" s="168">
        <v>0</v>
      </c>
      <c r="T468" s="168">
        <v>4.5304964998902203E-5</v>
      </c>
      <c r="U468" s="168">
        <v>1.5382778115781107E-3</v>
      </c>
      <c r="V468" s="168">
        <v>2.5022280668624447E-4</v>
      </c>
    </row>
    <row r="469" spans="1:22" x14ac:dyDescent="0.2">
      <c r="A469" s="166" t="s">
        <v>278</v>
      </c>
      <c r="B469" s="166" t="s">
        <v>682</v>
      </c>
      <c r="C469" s="176"/>
      <c r="D469" s="168">
        <v>0</v>
      </c>
      <c r="E469" s="168">
        <v>0</v>
      </c>
      <c r="F469" s="168">
        <v>0</v>
      </c>
      <c r="G469" s="168">
        <v>0</v>
      </c>
      <c r="H469" s="168">
        <v>0</v>
      </c>
      <c r="I469" s="168">
        <v>0</v>
      </c>
      <c r="J469" s="168">
        <v>0</v>
      </c>
      <c r="K469" s="168">
        <v>0</v>
      </c>
      <c r="L469" s="168">
        <v>0</v>
      </c>
      <c r="M469" s="168">
        <v>0</v>
      </c>
      <c r="N469" s="168">
        <v>0</v>
      </c>
      <c r="O469" s="168">
        <v>0</v>
      </c>
      <c r="P469" s="168">
        <v>0</v>
      </c>
      <c r="Q469" s="168">
        <v>0</v>
      </c>
      <c r="R469" s="168">
        <v>0</v>
      </c>
      <c r="S469" s="168">
        <v>0</v>
      </c>
      <c r="T469" s="168">
        <v>0</v>
      </c>
      <c r="U469" s="168">
        <v>0</v>
      </c>
      <c r="V469" s="168">
        <v>0</v>
      </c>
    </row>
    <row r="470" spans="1:22" x14ac:dyDescent="0.2">
      <c r="A470" s="166" t="s">
        <v>278</v>
      </c>
      <c r="B470" s="166" t="s">
        <v>681</v>
      </c>
      <c r="C470" s="176"/>
      <c r="D470" s="168">
        <v>8.0247667772307657E-2</v>
      </c>
      <c r="E470" s="168">
        <v>3.6525313716287484E-2</v>
      </c>
      <c r="F470" s="168">
        <v>9.8323988970410447E-3</v>
      </c>
      <c r="G470" s="168">
        <v>2.7891147006622158E-3</v>
      </c>
      <c r="H470" s="168">
        <v>9.2254307048723113E-4</v>
      </c>
      <c r="I470" s="168">
        <v>1.4985059658149521E-4</v>
      </c>
      <c r="J470" s="168">
        <v>8.0539291757681774E-4</v>
      </c>
      <c r="K470" s="168">
        <v>2.3953404066914214E-4</v>
      </c>
      <c r="L470" s="168">
        <v>5.2210160118094711E-4</v>
      </c>
      <c r="M470" s="168">
        <v>9.176132511943317E-5</v>
      </c>
      <c r="N470" s="168">
        <v>5.5413233581493785E-6</v>
      </c>
      <c r="O470" s="168">
        <v>1.4209648392853023E-4</v>
      </c>
      <c r="P470" s="168">
        <v>7.6779594133042435E-4</v>
      </c>
      <c r="Q470" s="168">
        <v>1.3764226976997678E-4</v>
      </c>
      <c r="R470" s="168">
        <v>2.2303643157513693E-4</v>
      </c>
      <c r="S470" s="168">
        <v>4.0598511823876616E-6</v>
      </c>
      <c r="T470" s="168">
        <v>4.1158151376719705E-6</v>
      </c>
      <c r="U470" s="168">
        <v>2.4174391157495222E-2</v>
      </c>
      <c r="V470" s="168">
        <v>2.9109776329243305E-3</v>
      </c>
    </row>
    <row r="471" spans="1:22" x14ac:dyDescent="0.2">
      <c r="A471" s="166" t="s">
        <v>278</v>
      </c>
      <c r="B471" s="166" t="s">
        <v>679</v>
      </c>
      <c r="C471" s="176"/>
      <c r="D471" s="168">
        <v>1.0000000000000002</v>
      </c>
      <c r="E471" s="168">
        <v>0.59069206078526271</v>
      </c>
      <c r="F471" s="168">
        <v>3.6522185131006205E-2</v>
      </c>
      <c r="G471" s="168">
        <v>9.6203458062909794E-2</v>
      </c>
      <c r="H471" s="168">
        <v>3.2529146390904581E-3</v>
      </c>
      <c r="I471" s="168">
        <v>2.6506976574623676E-4</v>
      </c>
      <c r="J471" s="168">
        <v>6.9111733916776358E-2</v>
      </c>
      <c r="K471" s="168">
        <v>1.0757180108078529E-2</v>
      </c>
      <c r="L471" s="168">
        <v>3.021401948899514E-3</v>
      </c>
      <c r="M471" s="168">
        <v>1.8033011889781469E-4</v>
      </c>
      <c r="N471" s="168">
        <v>2.3184198128102058E-3</v>
      </c>
      <c r="O471" s="168">
        <v>3.2516435070497639E-2</v>
      </c>
      <c r="P471" s="168">
        <v>9.0513065064871459E-2</v>
      </c>
      <c r="Q471" s="168">
        <v>1.2899988794790925E-2</v>
      </c>
      <c r="R471" s="168">
        <v>2.1744250539841976E-2</v>
      </c>
      <c r="S471" s="168">
        <v>2.9072980495599692E-4</v>
      </c>
      <c r="T471" s="168">
        <v>2.7718901703185347E-4</v>
      </c>
      <c r="U471" s="168">
        <v>2.6173126992154707E-2</v>
      </c>
      <c r="V471" s="168">
        <v>3.2604604263776009E-3</v>
      </c>
    </row>
    <row r="473" spans="1:22" x14ac:dyDescent="0.2">
      <c r="A473" s="170" t="s">
        <v>743</v>
      </c>
      <c r="B473" s="166" t="s">
        <v>687</v>
      </c>
      <c r="D473" s="172">
        <v>862008088.64159262</v>
      </c>
      <c r="E473" s="172">
        <v>424610522.10111254</v>
      </c>
      <c r="F473" s="172">
        <v>20990015.335957579</v>
      </c>
      <c r="G473" s="172">
        <v>76885223.221350819</v>
      </c>
      <c r="H473" s="172">
        <v>2420073.8538854551</v>
      </c>
      <c r="I473" s="172">
        <v>226946.78218666022</v>
      </c>
      <c r="J473" s="172">
        <v>58444729.972213835</v>
      </c>
      <c r="K473" s="172">
        <v>10889955.919556629</v>
      </c>
      <c r="L473" s="172">
        <v>4920968.3090631897</v>
      </c>
      <c r="M473" s="172">
        <v>221290.44415602984</v>
      </c>
      <c r="N473" s="172">
        <v>2041624.1146821217</v>
      </c>
      <c r="O473" s="172">
        <v>33410830.781093664</v>
      </c>
      <c r="P473" s="172">
        <v>176577179.47044224</v>
      </c>
      <c r="Q473" s="172">
        <v>31886911.975585666</v>
      </c>
      <c r="R473" s="172">
        <v>17948283.834338974</v>
      </c>
      <c r="S473" s="172">
        <v>300626.89357201045</v>
      </c>
      <c r="T473" s="172">
        <v>232905.63239535567</v>
      </c>
      <c r="U473" s="172">
        <v>0</v>
      </c>
      <c r="V473" s="172">
        <v>0</v>
      </c>
    </row>
    <row r="474" spans="1:22" x14ac:dyDescent="0.2">
      <c r="B474" s="166" t="s">
        <v>686</v>
      </c>
      <c r="D474" s="172">
        <v>456883266.01155162</v>
      </c>
      <c r="E474" s="172">
        <v>225052925.46168548</v>
      </c>
      <c r="F474" s="172">
        <v>11125170.270081067</v>
      </c>
      <c r="G474" s="172">
        <v>40750861.107062466</v>
      </c>
      <c r="H474" s="172">
        <v>1282692.4258852</v>
      </c>
      <c r="I474" s="172">
        <v>120286.79129873593</v>
      </c>
      <c r="J474" s="172">
        <v>30976993.676413916</v>
      </c>
      <c r="K474" s="172">
        <v>5771916.4040438095</v>
      </c>
      <c r="L474" s="172">
        <v>2608221.5499011842</v>
      </c>
      <c r="M474" s="172">
        <v>117288.80760559885</v>
      </c>
      <c r="N474" s="172">
        <v>1082105.7316919731</v>
      </c>
      <c r="O474" s="172">
        <v>17708475.927970316</v>
      </c>
      <c r="P474" s="172">
        <v>93589792.859944686</v>
      </c>
      <c r="Q474" s="172">
        <v>16900765.408578187</v>
      </c>
      <c r="R474" s="172">
        <v>9512985.6037170496</v>
      </c>
      <c r="S474" s="172">
        <v>159338.87256502928</v>
      </c>
      <c r="T474" s="172">
        <v>123445.11310672808</v>
      </c>
      <c r="U474" s="172">
        <v>0</v>
      </c>
      <c r="V474" s="172">
        <v>0</v>
      </c>
    </row>
    <row r="475" spans="1:22" x14ac:dyDescent="0.2">
      <c r="B475" s="166" t="s">
        <v>685</v>
      </c>
      <c r="D475" s="172">
        <v>100363537.26885781</v>
      </c>
      <c r="E475" s="172">
        <v>48863737.688673921</v>
      </c>
      <c r="F475" s="172">
        <v>2358227.9022133341</v>
      </c>
      <c r="G475" s="172">
        <v>8579117.8017951343</v>
      </c>
      <c r="H475" s="172">
        <v>265000.87699416588</v>
      </c>
      <c r="I475" s="172">
        <v>33004.457727351801</v>
      </c>
      <c r="J475" s="172">
        <v>6481657.5892808223</v>
      </c>
      <c r="K475" s="172">
        <v>1204932.5859277607</v>
      </c>
      <c r="L475" s="172">
        <v>716949.24586357607</v>
      </c>
      <c r="M475" s="172">
        <v>0</v>
      </c>
      <c r="N475" s="172">
        <v>226328.35366788873</v>
      </c>
      <c r="O475" s="172">
        <v>3705124.3705084114</v>
      </c>
      <c r="P475" s="172">
        <v>25812427.360031597</v>
      </c>
      <c r="Q475" s="172">
        <v>0</v>
      </c>
      <c r="R475" s="172">
        <v>1950789.0376715055</v>
      </c>
      <c r="S475" s="172">
        <v>32519.706257106958</v>
      </c>
      <c r="T475" s="172">
        <v>26050.130624575391</v>
      </c>
      <c r="U475" s="172">
        <v>88576.013085825121</v>
      </c>
      <c r="V475" s="172">
        <v>19094.14853484085</v>
      </c>
    </row>
    <row r="476" spans="1:22" x14ac:dyDescent="0.2">
      <c r="B476" s="166" t="s">
        <v>684</v>
      </c>
      <c r="D476" s="172">
        <v>460499760.34536475</v>
      </c>
      <c r="E476" s="172">
        <v>307771630.39644057</v>
      </c>
      <c r="F476" s="172">
        <v>14507551.207678411</v>
      </c>
      <c r="G476" s="172">
        <v>52677808.812263444</v>
      </c>
      <c r="H476" s="172">
        <v>1628018.3977766612</v>
      </c>
      <c r="I476" s="172">
        <v>0</v>
      </c>
      <c r="J476" s="172">
        <v>39499149.315483466</v>
      </c>
      <c r="K476" s="172">
        <v>7356719.218065233</v>
      </c>
      <c r="L476" s="172">
        <v>0</v>
      </c>
      <c r="M476" s="172">
        <v>0</v>
      </c>
      <c r="N476" s="172">
        <v>1408120.3316216024</v>
      </c>
      <c r="O476" s="172">
        <v>22709794.58945309</v>
      </c>
      <c r="P476" s="172">
        <v>0</v>
      </c>
      <c r="Q476" s="172">
        <v>0</v>
      </c>
      <c r="R476" s="172">
        <v>11910808.726318348</v>
      </c>
      <c r="S476" s="172">
        <v>198718.91456714328</v>
      </c>
      <c r="T476" s="172">
        <v>160995.61770572857</v>
      </c>
      <c r="U476" s="172">
        <v>551548.61920729675</v>
      </c>
      <c r="V476" s="172">
        <v>118896.19878381991</v>
      </c>
    </row>
    <row r="477" spans="1:22" x14ac:dyDescent="0.2">
      <c r="B477" s="166" t="s">
        <v>683</v>
      </c>
      <c r="D477" s="172">
        <v>236966401.54369372</v>
      </c>
      <c r="E477" s="172">
        <v>177180122.41554815</v>
      </c>
      <c r="F477" s="172">
        <v>8541910.1706187446</v>
      </c>
      <c r="G477" s="172">
        <v>25774502.718431976</v>
      </c>
      <c r="H477" s="172">
        <v>0</v>
      </c>
      <c r="I477" s="172">
        <v>0</v>
      </c>
      <c r="J477" s="172">
        <v>16423613.452684717</v>
      </c>
      <c r="K477" s="172">
        <v>0</v>
      </c>
      <c r="L477" s="172">
        <v>0</v>
      </c>
      <c r="M477" s="172">
        <v>0</v>
      </c>
      <c r="N477" s="172">
        <v>444060.05321359838</v>
      </c>
      <c r="O477" s="172">
        <v>0</v>
      </c>
      <c r="P477" s="172">
        <v>0</v>
      </c>
      <c r="Q477" s="172">
        <v>0</v>
      </c>
      <c r="R477" s="172">
        <v>6057752.805781005</v>
      </c>
      <c r="S477" s="172">
        <v>0</v>
      </c>
      <c r="T477" s="172">
        <v>62861.49573622625</v>
      </c>
      <c r="U477" s="172">
        <v>2134389.5552284829</v>
      </c>
      <c r="V477" s="172">
        <v>347188.87645084964</v>
      </c>
    </row>
    <row r="478" spans="1:22" x14ac:dyDescent="0.2">
      <c r="B478" s="166" t="s">
        <v>682</v>
      </c>
      <c r="D478" s="172">
        <v>7283608.0755001707</v>
      </c>
      <c r="E478" s="172">
        <v>2733007.053710131</v>
      </c>
      <c r="F478" s="172">
        <v>177116.51721099383</v>
      </c>
      <c r="G478" s="172">
        <v>594245.11533416435</v>
      </c>
      <c r="H478" s="172">
        <v>18886.458840433239</v>
      </c>
      <c r="I478" s="172">
        <v>1741.1107184185512</v>
      </c>
      <c r="J478" s="172">
        <v>541781.56330605282</v>
      </c>
      <c r="K478" s="172">
        <v>100435.87705715297</v>
      </c>
      <c r="L478" s="172">
        <v>45635.49178540516</v>
      </c>
      <c r="M478" s="172">
        <v>2114.4811827903754</v>
      </c>
      <c r="N478" s="172">
        <v>20762.096179895729</v>
      </c>
      <c r="O478" s="172">
        <v>364551.30564596056</v>
      </c>
      <c r="P478" s="172">
        <v>2069770.9594606056</v>
      </c>
      <c r="Q478" s="172">
        <v>392683.9933008966</v>
      </c>
      <c r="R478" s="172">
        <v>146784.95667568379</v>
      </c>
      <c r="S478" s="172">
        <v>2389.4250967839725</v>
      </c>
      <c r="T478" s="172">
        <v>2665.2114891870729</v>
      </c>
      <c r="U478" s="172">
        <v>57631.629518916059</v>
      </c>
      <c r="V478" s="172">
        <v>11404.828986699524</v>
      </c>
    </row>
    <row r="479" spans="1:22" x14ac:dyDescent="0.2">
      <c r="B479" s="166" t="s">
        <v>681</v>
      </c>
      <c r="D479" s="172">
        <v>114072303.8034389</v>
      </c>
      <c r="E479" s="172">
        <v>53344618.684604242</v>
      </c>
      <c r="F479" s="172">
        <v>13975406.866747569</v>
      </c>
      <c r="G479" s="172">
        <v>3967217.4293927909</v>
      </c>
      <c r="H479" s="172">
        <v>1280595.850264559</v>
      </c>
      <c r="I479" s="172">
        <v>207866.4959865495</v>
      </c>
      <c r="J479" s="172">
        <v>1125838.5190011342</v>
      </c>
      <c r="K479" s="172">
        <v>333374.77054278023</v>
      </c>
      <c r="L479" s="172">
        <v>724168.99629460054</v>
      </c>
      <c r="M479" s="172">
        <v>127253.8316453736</v>
      </c>
      <c r="N479" s="172">
        <v>7748.763008238122</v>
      </c>
      <c r="O479" s="172">
        <v>197784.27190018902</v>
      </c>
      <c r="P479" s="172">
        <v>1064967.6900288474</v>
      </c>
      <c r="Q479" s="172">
        <v>190882.85679714812</v>
      </c>
      <c r="R479" s="172">
        <v>311660.64058924629</v>
      </c>
      <c r="S479" s="172">
        <v>5649.7484952524665</v>
      </c>
      <c r="T479" s="172">
        <v>5850.3761077009094</v>
      </c>
      <c r="U479" s="172">
        <v>33143085.161020651</v>
      </c>
      <c r="V479" s="172">
        <v>4058332.8510120395</v>
      </c>
    </row>
    <row r="480" spans="1:22" x14ac:dyDescent="0.2">
      <c r="B480" s="166" t="s">
        <v>679</v>
      </c>
      <c r="D480" s="172">
        <v>2238076965.6899996</v>
      </c>
      <c r="E480" s="172">
        <v>1239556563.801775</v>
      </c>
      <c r="F480" s="172">
        <v>71675398.270507693</v>
      </c>
      <c r="G480" s="172">
        <v>209228976.20563075</v>
      </c>
      <c r="H480" s="172">
        <v>6895267.8636464747</v>
      </c>
      <c r="I480" s="172">
        <v>589845.63791771606</v>
      </c>
      <c r="J480" s="172">
        <v>153493764.08838397</v>
      </c>
      <c r="K480" s="172">
        <v>25657334.775193367</v>
      </c>
      <c r="L480" s="172">
        <v>9015943.592907954</v>
      </c>
      <c r="M480" s="172">
        <v>467947.56458979257</v>
      </c>
      <c r="N480" s="172">
        <v>5230749.4440653175</v>
      </c>
      <c r="O480" s="172">
        <v>78096561.24657163</v>
      </c>
      <c r="P480" s="172">
        <v>299114138.33990794</v>
      </c>
      <c r="Q480" s="172">
        <v>49371244.2342619</v>
      </c>
      <c r="R480" s="172">
        <v>47839065.605091803</v>
      </c>
      <c r="S480" s="172">
        <v>699243.56055332639</v>
      </c>
      <c r="T480" s="172">
        <v>614773.57716550201</v>
      </c>
      <c r="U480" s="172">
        <v>35975230.978061169</v>
      </c>
      <c r="V480" s="172">
        <v>4554916.9037682489</v>
      </c>
    </row>
    <row r="481" spans="1:22" x14ac:dyDescent="0.2">
      <c r="A481" s="169" t="s">
        <v>485</v>
      </c>
      <c r="B481" s="166" t="s">
        <v>687</v>
      </c>
      <c r="D481" s="168">
        <v>0.38515569475772504</v>
      </c>
      <c r="E481" s="168">
        <v>0.18972114391526523</v>
      </c>
      <c r="F481" s="168">
        <v>9.3785940598724461E-3</v>
      </c>
      <c r="G481" s="168">
        <v>3.4353252546722446E-2</v>
      </c>
      <c r="H481" s="168">
        <v>1.0813184224606619E-3</v>
      </c>
      <c r="I481" s="168">
        <v>1.0140258162064256E-4</v>
      </c>
      <c r="J481" s="168">
        <v>2.6113815953686521E-2</v>
      </c>
      <c r="K481" s="168">
        <v>4.8657647107320338E-3</v>
      </c>
      <c r="L481" s="168">
        <v>2.1987484722385559E-3</v>
      </c>
      <c r="M481" s="168">
        <v>9.8875261015791722E-5</v>
      </c>
      <c r="N481" s="168">
        <v>9.1222247759146591E-4</v>
      </c>
      <c r="O481" s="168">
        <v>1.4928365419637433E-2</v>
      </c>
      <c r="P481" s="168">
        <v>7.8896830706625606E-2</v>
      </c>
      <c r="Q481" s="168">
        <v>1.4247459968721373E-2</v>
      </c>
      <c r="R481" s="168">
        <v>8.019511441960404E-3</v>
      </c>
      <c r="S481" s="168">
        <v>1.3432375122958613E-4</v>
      </c>
      <c r="T481" s="168">
        <v>1.0406506834475678E-4</v>
      </c>
      <c r="U481" s="168">
        <v>0</v>
      </c>
      <c r="V481" s="168">
        <v>0</v>
      </c>
    </row>
    <row r="482" spans="1:22" x14ac:dyDescent="0.2">
      <c r="A482" s="166" t="s">
        <v>485</v>
      </c>
      <c r="B482" s="166" t="s">
        <v>686</v>
      </c>
      <c r="D482" s="168">
        <v>0.20414099828362883</v>
      </c>
      <c r="E482" s="168">
        <v>0.10055638340940684</v>
      </c>
      <c r="F482" s="168">
        <v>4.9708613424074878E-3</v>
      </c>
      <c r="G482" s="168">
        <v>1.8207980213271604E-2</v>
      </c>
      <c r="H482" s="168">
        <v>5.7312257154201382E-4</v>
      </c>
      <c r="I482" s="168">
        <v>5.3745600863038905E-5</v>
      </c>
      <c r="J482" s="168">
        <v>1.3840897409380961E-2</v>
      </c>
      <c r="K482" s="168">
        <v>2.578962427355275E-3</v>
      </c>
      <c r="L482" s="168">
        <v>1.1653851006402137E-3</v>
      </c>
      <c r="M482" s="168">
        <v>5.2406065297865523E-5</v>
      </c>
      <c r="N482" s="168">
        <v>4.8349799773680241E-4</v>
      </c>
      <c r="O482" s="168">
        <v>7.9123623536828582E-3</v>
      </c>
      <c r="P482" s="168">
        <v>4.1817057364285475E-2</v>
      </c>
      <c r="Q482" s="168">
        <v>7.5514674730445108E-3</v>
      </c>
      <c r="R482" s="168">
        <v>4.2505176316776907E-3</v>
      </c>
      <c r="S482" s="168">
        <v>7.1194545588786344E-5</v>
      </c>
      <c r="T482" s="168">
        <v>5.5156777447405578E-5</v>
      </c>
      <c r="U482" s="168">
        <v>0</v>
      </c>
      <c r="V482" s="168">
        <v>0</v>
      </c>
    </row>
    <row r="483" spans="1:22" x14ac:dyDescent="0.2">
      <c r="A483" s="166" t="s">
        <v>485</v>
      </c>
      <c r="B483" s="166" t="s">
        <v>685</v>
      </c>
      <c r="D483" s="168">
        <v>4.48436487249739E-2</v>
      </c>
      <c r="E483" s="168">
        <v>2.1832912110602603E-2</v>
      </c>
      <c r="F483" s="168">
        <v>1.053684899297595E-3</v>
      </c>
      <c r="G483" s="168">
        <v>3.8332541433177166E-3</v>
      </c>
      <c r="H483" s="168">
        <v>1.1840561386255367E-4</v>
      </c>
      <c r="I483" s="168">
        <v>1.4746792998325917E-5</v>
      </c>
      <c r="J483" s="168">
        <v>2.8960834183298632E-3</v>
      </c>
      <c r="K483" s="168">
        <v>5.3837852960355172E-4</v>
      </c>
      <c r="L483" s="168">
        <v>3.2034164010197053E-4</v>
      </c>
      <c r="M483" s="168">
        <v>0</v>
      </c>
      <c r="N483" s="168">
        <v>1.0112626023927271E-4</v>
      </c>
      <c r="O483" s="168">
        <v>1.6554946176152261E-3</v>
      </c>
      <c r="P483" s="168">
        <v>1.1533306385678127E-2</v>
      </c>
      <c r="Q483" s="168">
        <v>0</v>
      </c>
      <c r="R483" s="168">
        <v>8.7163626076196038E-4</v>
      </c>
      <c r="S483" s="168">
        <v>1.453020014755441E-5</v>
      </c>
      <c r="T483" s="168">
        <v>1.1639515094398968E-5</v>
      </c>
      <c r="U483" s="168">
        <v>3.9576839601008593E-5</v>
      </c>
      <c r="V483" s="168">
        <v>8.5314977221769142E-6</v>
      </c>
    </row>
    <row r="484" spans="1:22" x14ac:dyDescent="0.2">
      <c r="A484" s="166" t="s">
        <v>485</v>
      </c>
      <c r="B484" s="166" t="s">
        <v>684</v>
      </c>
      <c r="D484" s="168">
        <v>0.20575689192323759</v>
      </c>
      <c r="E484" s="168">
        <v>0.13751610651225057</v>
      </c>
      <c r="F484" s="168">
        <v>6.4821502701117922E-3</v>
      </c>
      <c r="G484" s="168">
        <v>2.353708546212702E-2</v>
      </c>
      <c r="H484" s="168">
        <v>7.2741841443989068E-4</v>
      </c>
      <c r="I484" s="168">
        <v>0</v>
      </c>
      <c r="J484" s="168">
        <v>1.7648700165816624E-2</v>
      </c>
      <c r="K484" s="168">
        <v>3.2870715935352807E-3</v>
      </c>
      <c r="L484" s="168">
        <v>0</v>
      </c>
      <c r="M484" s="168">
        <v>0</v>
      </c>
      <c r="N484" s="168">
        <v>6.2916528484420486E-4</v>
      </c>
      <c r="O484" s="168">
        <v>1.0147012340324791E-2</v>
      </c>
      <c r="P484" s="168">
        <v>0</v>
      </c>
      <c r="Q484" s="168">
        <v>0</v>
      </c>
      <c r="R484" s="168">
        <v>5.3218941568643702E-3</v>
      </c>
      <c r="S484" s="168">
        <v>8.8790027158819446E-5</v>
      </c>
      <c r="T484" s="168">
        <v>7.1934799461239078E-5</v>
      </c>
      <c r="U484" s="168">
        <v>2.4643862908318444E-4</v>
      </c>
      <c r="V484" s="168">
        <v>5.3124267219811269E-5</v>
      </c>
    </row>
    <row r="485" spans="1:22" x14ac:dyDescent="0.2">
      <c r="A485" s="166" t="s">
        <v>485</v>
      </c>
      <c r="B485" s="166" t="s">
        <v>683</v>
      </c>
      <c r="D485" s="168">
        <v>0.10587946937322461</v>
      </c>
      <c r="E485" s="168">
        <v>7.9166232945399831E-2</v>
      </c>
      <c r="F485" s="168">
        <v>3.8166293213179429E-3</v>
      </c>
      <c r="G485" s="168">
        <v>1.1516361194703459E-2</v>
      </c>
      <c r="H485" s="168">
        <v>0</v>
      </c>
      <c r="I485" s="168">
        <v>0</v>
      </c>
      <c r="J485" s="168">
        <v>7.3382701776841322E-3</v>
      </c>
      <c r="K485" s="168">
        <v>0</v>
      </c>
      <c r="L485" s="168">
        <v>0</v>
      </c>
      <c r="M485" s="168">
        <v>0</v>
      </c>
      <c r="N485" s="168">
        <v>1.9841143089406425E-4</v>
      </c>
      <c r="O485" s="168">
        <v>0</v>
      </c>
      <c r="P485" s="168">
        <v>0</v>
      </c>
      <c r="Q485" s="168">
        <v>0</v>
      </c>
      <c r="R485" s="168">
        <v>2.7066776070024021E-3</v>
      </c>
      <c r="S485" s="168">
        <v>0</v>
      </c>
      <c r="T485" s="168">
        <v>2.8087280598433771E-5</v>
      </c>
      <c r="U485" s="168">
        <v>9.5367120431912858E-4</v>
      </c>
      <c r="V485" s="168">
        <v>1.5512821130519576E-4</v>
      </c>
    </row>
    <row r="486" spans="1:22" x14ac:dyDescent="0.2">
      <c r="A486" s="166" t="s">
        <v>485</v>
      </c>
      <c r="B486" s="166" t="s">
        <v>682</v>
      </c>
      <c r="D486" s="168">
        <v>3.2544046461130678E-3</v>
      </c>
      <c r="E486" s="168">
        <v>1.2211407809505535E-3</v>
      </c>
      <c r="F486" s="168">
        <v>7.9137813366659071E-5</v>
      </c>
      <c r="G486" s="168">
        <v>2.6551594267937002E-4</v>
      </c>
      <c r="H486" s="168">
        <v>8.438699441513862E-6</v>
      </c>
      <c r="I486" s="168">
        <v>7.7794943833925139E-7</v>
      </c>
      <c r="J486" s="168">
        <v>2.4207458975344999E-4</v>
      </c>
      <c r="K486" s="168">
        <v>4.4875971021929787E-5</v>
      </c>
      <c r="L486" s="168">
        <v>2.0390492590292008E-5</v>
      </c>
      <c r="M486" s="168">
        <v>9.4477590145720496E-7</v>
      </c>
      <c r="N486" s="168">
        <v>9.276757009781731E-6</v>
      </c>
      <c r="O486" s="168">
        <v>1.6288595577121687E-4</v>
      </c>
      <c r="P486" s="168">
        <v>9.2479883006279671E-4</v>
      </c>
      <c r="Q486" s="168">
        <v>1.7545598266761664E-4</v>
      </c>
      <c r="R486" s="168">
        <v>6.5585303332242628E-5</v>
      </c>
      <c r="S486" s="168">
        <v>1.067624185143835E-6</v>
      </c>
      <c r="T486" s="168">
        <v>1.1908488984271314E-6</v>
      </c>
      <c r="U486" s="168">
        <v>2.575051278504545E-5</v>
      </c>
      <c r="V486" s="168">
        <v>5.0958162572319816E-6</v>
      </c>
    </row>
    <row r="487" spans="1:22" x14ac:dyDescent="0.2">
      <c r="A487" s="166" t="s">
        <v>485</v>
      </c>
      <c r="B487" s="166" t="s">
        <v>681</v>
      </c>
      <c r="D487" s="168">
        <v>5.0968892291097058E-2</v>
      </c>
      <c r="E487" s="168">
        <v>2.3835024220517854E-2</v>
      </c>
      <c r="F487" s="168">
        <v>6.2443817084900603E-3</v>
      </c>
      <c r="G487" s="168">
        <v>1.7726009829915285E-3</v>
      </c>
      <c r="H487" s="168">
        <v>5.7218579606343036E-4</v>
      </c>
      <c r="I487" s="168">
        <v>9.2877277758168705E-5</v>
      </c>
      <c r="J487" s="168">
        <v>5.0303833883301593E-4</v>
      </c>
      <c r="K487" s="168">
        <v>1.4895590082622594E-4</v>
      </c>
      <c r="L487" s="168">
        <v>3.2356751237611666E-4</v>
      </c>
      <c r="M487" s="168">
        <v>5.6858559198897443E-5</v>
      </c>
      <c r="N487" s="168">
        <v>3.4622415256613737E-6</v>
      </c>
      <c r="O487" s="168">
        <v>8.8372417451341805E-5</v>
      </c>
      <c r="P487" s="168">
        <v>4.7584051234829524E-4</v>
      </c>
      <c r="Q487" s="168">
        <v>8.5288781272228905E-5</v>
      </c>
      <c r="R487" s="168">
        <v>1.3925376355104985E-4</v>
      </c>
      <c r="S487" s="168">
        <v>2.5243763203249125E-6</v>
      </c>
      <c r="T487" s="168">
        <v>2.6140191769040603E-6</v>
      </c>
      <c r="U487" s="168">
        <v>1.4808733421195205E-2</v>
      </c>
      <c r="V487" s="168">
        <v>1.81331246120075E-3</v>
      </c>
    </row>
    <row r="488" spans="1:22" x14ac:dyDescent="0.2">
      <c r="A488" s="166" t="s">
        <v>485</v>
      </c>
      <c r="B488" s="166" t="s">
        <v>679</v>
      </c>
      <c r="D488" s="168">
        <v>1</v>
      </c>
      <c r="E488" s="168">
        <v>0.55384894389439343</v>
      </c>
      <c r="F488" s="168">
        <v>3.2025439414863979E-2</v>
      </c>
      <c r="G488" s="168">
        <v>9.3486050485813127E-2</v>
      </c>
      <c r="H488" s="168">
        <v>3.0808895178100642E-3</v>
      </c>
      <c r="I488" s="168">
        <v>2.6355020267851534E-4</v>
      </c>
      <c r="J488" s="168">
        <v>6.8582880053484577E-2</v>
      </c>
      <c r="K488" s="168">
        <v>1.1464009133074297E-2</v>
      </c>
      <c r="L488" s="168">
        <v>4.0284332179471478E-3</v>
      </c>
      <c r="M488" s="168">
        <v>2.0908466141401184E-4</v>
      </c>
      <c r="N488" s="168">
        <v>2.3371624498412531E-3</v>
      </c>
      <c r="O488" s="168">
        <v>3.4894493104482865E-2</v>
      </c>
      <c r="P488" s="168">
        <v>0.1336478337990003</v>
      </c>
      <c r="Q488" s="168">
        <v>2.2059672205705729E-2</v>
      </c>
      <c r="R488" s="168">
        <v>2.1375076165150116E-2</v>
      </c>
      <c r="S488" s="168">
        <v>3.1243052463021507E-4</v>
      </c>
      <c r="T488" s="168">
        <v>2.7468830902156537E-4</v>
      </c>
      <c r="U488" s="168">
        <v>1.607417060698357E-2</v>
      </c>
      <c r="V488" s="168">
        <v>2.0351922537051657E-3</v>
      </c>
    </row>
    <row r="490" spans="1:22" ht="12.75" x14ac:dyDescent="0.2">
      <c r="A490" s="170" t="s">
        <v>742</v>
      </c>
      <c r="B490" s="166" t="s">
        <v>687</v>
      </c>
      <c r="C490" s="185" t="s">
        <v>741</v>
      </c>
      <c r="D490" s="172">
        <v>862008088.64159262</v>
      </c>
      <c r="E490" s="172">
        <v>424610522.10111254</v>
      </c>
      <c r="F490" s="172">
        <v>20990015.335957579</v>
      </c>
      <c r="G490" s="172">
        <v>76885223.221350819</v>
      </c>
      <c r="H490" s="172">
        <v>2420073.8538854551</v>
      </c>
      <c r="I490" s="172">
        <v>226946.78218666022</v>
      </c>
      <c r="J490" s="172">
        <v>58444729.972213835</v>
      </c>
      <c r="K490" s="172">
        <v>10889955.919556629</v>
      </c>
      <c r="L490" s="172">
        <v>4920968.3090631897</v>
      </c>
      <c r="M490" s="172">
        <v>221290.44415602984</v>
      </c>
      <c r="N490" s="172">
        <v>2041624.1146821217</v>
      </c>
      <c r="O490" s="172">
        <v>33410830.781093664</v>
      </c>
      <c r="P490" s="172">
        <v>176577179.47044224</v>
      </c>
      <c r="Q490" s="172">
        <v>31886911.975585666</v>
      </c>
      <c r="R490" s="172">
        <v>17948283.834338974</v>
      </c>
      <c r="S490" s="172">
        <v>300626.89357201045</v>
      </c>
      <c r="T490" s="172">
        <v>232905.63239535567</v>
      </c>
      <c r="U490" s="172">
        <v>0</v>
      </c>
      <c r="V490" s="172">
        <v>0</v>
      </c>
    </row>
    <row r="491" spans="1:22" ht="12.75" x14ac:dyDescent="0.2">
      <c r="B491" s="166" t="s">
        <v>686</v>
      </c>
      <c r="C491" s="185" t="s">
        <v>485</v>
      </c>
      <c r="D491" s="172">
        <v>456883266.01155162</v>
      </c>
      <c r="E491" s="172">
        <v>225052925.46168548</v>
      </c>
      <c r="F491" s="172">
        <v>11125170.270081067</v>
      </c>
      <c r="G491" s="172">
        <v>40750861.107062466</v>
      </c>
      <c r="H491" s="172">
        <v>1282692.4258852</v>
      </c>
      <c r="I491" s="172">
        <v>120286.79129873593</v>
      </c>
      <c r="J491" s="172">
        <v>30976993.676413916</v>
      </c>
      <c r="K491" s="172">
        <v>5771916.4040438095</v>
      </c>
      <c r="L491" s="172">
        <v>2608221.5499011842</v>
      </c>
      <c r="M491" s="172">
        <v>117288.80760559885</v>
      </c>
      <c r="N491" s="172">
        <v>1082105.7316919731</v>
      </c>
      <c r="O491" s="172">
        <v>17708475.927970316</v>
      </c>
      <c r="P491" s="172">
        <v>93589792.859944686</v>
      </c>
      <c r="Q491" s="172">
        <v>16900765.408578187</v>
      </c>
      <c r="R491" s="172">
        <v>9512985.6037170496</v>
      </c>
      <c r="S491" s="172">
        <v>159338.87256502928</v>
      </c>
      <c r="T491" s="172">
        <v>123445.11310672808</v>
      </c>
      <c r="U491" s="172">
        <v>0</v>
      </c>
      <c r="V491" s="172">
        <v>0</v>
      </c>
    </row>
    <row r="492" spans="1:22" x14ac:dyDescent="0.2">
      <c r="B492" s="166" t="s">
        <v>685</v>
      </c>
      <c r="D492" s="172">
        <v>100363537.26885781</v>
      </c>
      <c r="E492" s="172">
        <v>48863737.688673921</v>
      </c>
      <c r="F492" s="172">
        <v>2358227.9022133341</v>
      </c>
      <c r="G492" s="172">
        <v>8579117.8017951343</v>
      </c>
      <c r="H492" s="172">
        <v>265000.87699416588</v>
      </c>
      <c r="I492" s="172">
        <v>33004.457727351801</v>
      </c>
      <c r="J492" s="172">
        <v>6481657.5892808223</v>
      </c>
      <c r="K492" s="172">
        <v>1204932.5859277607</v>
      </c>
      <c r="L492" s="172">
        <v>716949.24586357607</v>
      </c>
      <c r="M492" s="172">
        <v>0</v>
      </c>
      <c r="N492" s="172">
        <v>226328.35366788873</v>
      </c>
      <c r="O492" s="172">
        <v>3705124.3705084114</v>
      </c>
      <c r="P492" s="172">
        <v>25812427.360031597</v>
      </c>
      <c r="Q492" s="172">
        <v>0</v>
      </c>
      <c r="R492" s="172">
        <v>1950789.0376715055</v>
      </c>
      <c r="S492" s="172">
        <v>32519.706257106958</v>
      </c>
      <c r="T492" s="172">
        <v>26050.130624575391</v>
      </c>
      <c r="U492" s="172">
        <v>88576.013085825121</v>
      </c>
      <c r="V492" s="172">
        <v>19094.14853484085</v>
      </c>
    </row>
    <row r="493" spans="1:22" x14ac:dyDescent="0.2">
      <c r="B493" s="166" t="s">
        <v>684</v>
      </c>
      <c r="D493" s="172">
        <v>460499760.34536475</v>
      </c>
      <c r="E493" s="172">
        <v>307771630.39644057</v>
      </c>
      <c r="F493" s="172">
        <v>14507551.207678411</v>
      </c>
      <c r="G493" s="172">
        <v>52677808.812263444</v>
      </c>
      <c r="H493" s="172">
        <v>1628018.3977766612</v>
      </c>
      <c r="I493" s="172">
        <v>0</v>
      </c>
      <c r="J493" s="172">
        <v>39499149.315483466</v>
      </c>
      <c r="K493" s="172">
        <v>7356719.218065233</v>
      </c>
      <c r="L493" s="172">
        <v>0</v>
      </c>
      <c r="M493" s="172">
        <v>0</v>
      </c>
      <c r="N493" s="172">
        <v>1408120.3316216024</v>
      </c>
      <c r="O493" s="172">
        <v>22709794.58945309</v>
      </c>
      <c r="P493" s="172">
        <v>0</v>
      </c>
      <c r="Q493" s="172">
        <v>0</v>
      </c>
      <c r="R493" s="172">
        <v>11910808.726318348</v>
      </c>
      <c r="S493" s="172">
        <v>198718.91456714328</v>
      </c>
      <c r="T493" s="172">
        <v>160995.61770572857</v>
      </c>
      <c r="U493" s="172">
        <v>551548.61920729675</v>
      </c>
      <c r="V493" s="172">
        <v>118896.19878381991</v>
      </c>
    </row>
    <row r="494" spans="1:22" x14ac:dyDescent="0.2">
      <c r="B494" s="166" t="s">
        <v>683</v>
      </c>
      <c r="D494" s="172">
        <v>236966401.54369372</v>
      </c>
      <c r="E494" s="172">
        <v>177180122.41554815</v>
      </c>
      <c r="F494" s="172">
        <v>8541910.1706187446</v>
      </c>
      <c r="G494" s="172">
        <v>25774502.718431976</v>
      </c>
      <c r="H494" s="172">
        <v>0</v>
      </c>
      <c r="I494" s="172">
        <v>0</v>
      </c>
      <c r="J494" s="172">
        <v>16423613.452684717</v>
      </c>
      <c r="K494" s="172">
        <v>0</v>
      </c>
      <c r="L494" s="172">
        <v>0</v>
      </c>
      <c r="M494" s="172">
        <v>0</v>
      </c>
      <c r="N494" s="172">
        <v>444060.05321359838</v>
      </c>
      <c r="O494" s="172">
        <v>0</v>
      </c>
      <c r="P494" s="172">
        <v>0</v>
      </c>
      <c r="Q494" s="172">
        <v>0</v>
      </c>
      <c r="R494" s="172">
        <v>6057752.805781005</v>
      </c>
      <c r="S494" s="172">
        <v>0</v>
      </c>
      <c r="T494" s="172">
        <v>62861.49573622625</v>
      </c>
      <c r="U494" s="172">
        <v>2134389.5552284829</v>
      </c>
      <c r="V494" s="172">
        <v>347188.87645084964</v>
      </c>
    </row>
    <row r="495" spans="1:22" x14ac:dyDescent="0.2">
      <c r="B495" s="166" t="s">
        <v>682</v>
      </c>
      <c r="D495" s="172">
        <v>7283608.0755001707</v>
      </c>
      <c r="E495" s="172">
        <v>2733007.053710131</v>
      </c>
      <c r="F495" s="172">
        <v>177116.51721099383</v>
      </c>
      <c r="G495" s="172">
        <v>594245.11533416435</v>
      </c>
      <c r="H495" s="172">
        <v>18886.458840433239</v>
      </c>
      <c r="I495" s="172">
        <v>1741.1107184185512</v>
      </c>
      <c r="J495" s="172">
        <v>541781.56330605282</v>
      </c>
      <c r="K495" s="172">
        <v>100435.87705715297</v>
      </c>
      <c r="L495" s="172">
        <v>45635.49178540516</v>
      </c>
      <c r="M495" s="172">
        <v>2114.4811827903754</v>
      </c>
      <c r="N495" s="172">
        <v>20762.096179895729</v>
      </c>
      <c r="O495" s="172">
        <v>364551.30564596056</v>
      </c>
      <c r="P495" s="172">
        <v>2069770.9594606056</v>
      </c>
      <c r="Q495" s="172">
        <v>392683.9933008966</v>
      </c>
      <c r="R495" s="172">
        <v>146784.95667568379</v>
      </c>
      <c r="S495" s="172">
        <v>2389.4250967839725</v>
      </c>
      <c r="T495" s="172">
        <v>2665.2114891870729</v>
      </c>
      <c r="U495" s="172">
        <v>57631.629518916059</v>
      </c>
      <c r="V495" s="172">
        <v>11404.828986699524</v>
      </c>
    </row>
    <row r="496" spans="1:22" x14ac:dyDescent="0.2">
      <c r="B496" s="166" t="s">
        <v>681</v>
      </c>
      <c r="D496" s="172">
        <v>114072303.8034389</v>
      </c>
      <c r="E496" s="172">
        <v>53344618.684604242</v>
      </c>
      <c r="F496" s="172">
        <v>13975406.866747569</v>
      </c>
      <c r="G496" s="172">
        <v>3967217.4293927909</v>
      </c>
      <c r="H496" s="172">
        <v>1280595.850264559</v>
      </c>
      <c r="I496" s="172">
        <v>207866.4959865495</v>
      </c>
      <c r="J496" s="172">
        <v>1125838.5190011342</v>
      </c>
      <c r="K496" s="172">
        <v>333374.77054278023</v>
      </c>
      <c r="L496" s="172">
        <v>724168.99629460054</v>
      </c>
      <c r="M496" s="172">
        <v>127253.8316453736</v>
      </c>
      <c r="N496" s="172">
        <v>7748.763008238122</v>
      </c>
      <c r="O496" s="172">
        <v>197784.27190018902</v>
      </c>
      <c r="P496" s="172">
        <v>1064967.6900288474</v>
      </c>
      <c r="Q496" s="172">
        <v>190882.85679714812</v>
      </c>
      <c r="R496" s="172">
        <v>311660.64058924629</v>
      </c>
      <c r="S496" s="172">
        <v>5649.7484952524665</v>
      </c>
      <c r="T496" s="172">
        <v>5850.3761077009094</v>
      </c>
      <c r="U496" s="172">
        <v>33143085.161020651</v>
      </c>
      <c r="V496" s="172">
        <v>4058332.8510120395</v>
      </c>
    </row>
    <row r="497" spans="1:22" x14ac:dyDescent="0.2">
      <c r="B497" s="166" t="s">
        <v>679</v>
      </c>
      <c r="D497" s="172">
        <v>2238076965.6899996</v>
      </c>
      <c r="E497" s="172">
        <v>1239556563.801775</v>
      </c>
      <c r="F497" s="172">
        <v>71675398.270507693</v>
      </c>
      <c r="G497" s="172">
        <v>209228976.20563075</v>
      </c>
      <c r="H497" s="172">
        <v>6895267.8636464747</v>
      </c>
      <c r="I497" s="172">
        <v>589845.63791771606</v>
      </c>
      <c r="J497" s="172">
        <v>153493764.08838397</v>
      </c>
      <c r="K497" s="172">
        <v>25657334.775193367</v>
      </c>
      <c r="L497" s="172">
        <v>9015943.592907954</v>
      </c>
      <c r="M497" s="172">
        <v>467947.56458979257</v>
      </c>
      <c r="N497" s="172">
        <v>5230749.4440653175</v>
      </c>
      <c r="O497" s="172">
        <v>78096561.24657163</v>
      </c>
      <c r="P497" s="172">
        <v>299114138.33990794</v>
      </c>
      <c r="Q497" s="172">
        <v>49371244.2342619</v>
      </c>
      <c r="R497" s="172">
        <v>47839065.605091803</v>
      </c>
      <c r="S497" s="172">
        <v>699243.56055332639</v>
      </c>
      <c r="T497" s="172">
        <v>614773.57716550201</v>
      </c>
      <c r="U497" s="172">
        <v>35975230.978061169</v>
      </c>
      <c r="V497" s="172">
        <v>4554916.9037682489</v>
      </c>
    </row>
    <row r="498" spans="1:22" x14ac:dyDescent="0.2">
      <c r="A498" s="169" t="s">
        <v>219</v>
      </c>
      <c r="B498" s="166" t="s">
        <v>687</v>
      </c>
      <c r="C498" s="176"/>
      <c r="D498" s="168">
        <v>0.38515569475772504</v>
      </c>
      <c r="E498" s="168">
        <v>0.18972114391526523</v>
      </c>
      <c r="F498" s="168">
        <v>9.3785940598724461E-3</v>
      </c>
      <c r="G498" s="168">
        <v>3.4353252546722446E-2</v>
      </c>
      <c r="H498" s="168">
        <v>1.0813184224606619E-3</v>
      </c>
      <c r="I498" s="168">
        <v>1.0140258162064256E-4</v>
      </c>
      <c r="J498" s="168">
        <v>2.6113815953686521E-2</v>
      </c>
      <c r="K498" s="168">
        <v>4.8657647107320338E-3</v>
      </c>
      <c r="L498" s="168">
        <v>2.1987484722385559E-3</v>
      </c>
      <c r="M498" s="168">
        <v>9.8875261015791722E-5</v>
      </c>
      <c r="N498" s="168">
        <v>9.1222247759146591E-4</v>
      </c>
      <c r="O498" s="168">
        <v>1.4928365419637433E-2</v>
      </c>
      <c r="P498" s="168">
        <v>7.8896830706625606E-2</v>
      </c>
      <c r="Q498" s="168">
        <v>1.4247459968721373E-2</v>
      </c>
      <c r="R498" s="168">
        <v>8.019511441960404E-3</v>
      </c>
      <c r="S498" s="168">
        <v>1.3432375122958613E-4</v>
      </c>
      <c r="T498" s="168">
        <v>1.0406506834475678E-4</v>
      </c>
      <c r="U498" s="168">
        <v>0</v>
      </c>
      <c r="V498" s="168">
        <v>0</v>
      </c>
    </row>
    <row r="499" spans="1:22" x14ac:dyDescent="0.2">
      <c r="A499" s="166" t="s">
        <v>219</v>
      </c>
      <c r="B499" s="166" t="s">
        <v>686</v>
      </c>
      <c r="C499" s="176"/>
      <c r="D499" s="168">
        <v>0.20414099828362883</v>
      </c>
      <c r="E499" s="168">
        <v>0.10055638340940684</v>
      </c>
      <c r="F499" s="168">
        <v>4.9708613424074878E-3</v>
      </c>
      <c r="G499" s="168">
        <v>1.8207980213271604E-2</v>
      </c>
      <c r="H499" s="168">
        <v>5.7312257154201382E-4</v>
      </c>
      <c r="I499" s="168">
        <v>5.3745600863038905E-5</v>
      </c>
      <c r="J499" s="168">
        <v>1.3840897409380961E-2</v>
      </c>
      <c r="K499" s="168">
        <v>2.578962427355275E-3</v>
      </c>
      <c r="L499" s="168">
        <v>1.1653851006402137E-3</v>
      </c>
      <c r="M499" s="168">
        <v>5.2406065297865523E-5</v>
      </c>
      <c r="N499" s="168">
        <v>4.8349799773680241E-4</v>
      </c>
      <c r="O499" s="168">
        <v>7.9123623536828582E-3</v>
      </c>
      <c r="P499" s="168">
        <v>4.1817057364285475E-2</v>
      </c>
      <c r="Q499" s="168">
        <v>7.5514674730445108E-3</v>
      </c>
      <c r="R499" s="168">
        <v>4.2505176316776907E-3</v>
      </c>
      <c r="S499" s="168">
        <v>7.1194545588786344E-5</v>
      </c>
      <c r="T499" s="168">
        <v>5.5156777447405578E-5</v>
      </c>
      <c r="U499" s="168">
        <v>0</v>
      </c>
      <c r="V499" s="168">
        <v>0</v>
      </c>
    </row>
    <row r="500" spans="1:22" x14ac:dyDescent="0.2">
      <c r="A500" s="166" t="s">
        <v>219</v>
      </c>
      <c r="B500" s="166" t="s">
        <v>685</v>
      </c>
      <c r="C500" s="176"/>
      <c r="D500" s="168">
        <v>4.48436487249739E-2</v>
      </c>
      <c r="E500" s="168">
        <v>2.1832912110602603E-2</v>
      </c>
      <c r="F500" s="168">
        <v>1.053684899297595E-3</v>
      </c>
      <c r="G500" s="168">
        <v>3.8332541433177166E-3</v>
      </c>
      <c r="H500" s="168">
        <v>1.1840561386255367E-4</v>
      </c>
      <c r="I500" s="168">
        <v>1.4746792998325917E-5</v>
      </c>
      <c r="J500" s="168">
        <v>2.8960834183298632E-3</v>
      </c>
      <c r="K500" s="168">
        <v>5.3837852960355172E-4</v>
      </c>
      <c r="L500" s="168">
        <v>3.2034164010197053E-4</v>
      </c>
      <c r="M500" s="168">
        <v>0</v>
      </c>
      <c r="N500" s="168">
        <v>1.0112626023927271E-4</v>
      </c>
      <c r="O500" s="168">
        <v>1.6554946176152261E-3</v>
      </c>
      <c r="P500" s="168">
        <v>1.1533306385678127E-2</v>
      </c>
      <c r="Q500" s="168">
        <v>0</v>
      </c>
      <c r="R500" s="168">
        <v>8.7163626076196038E-4</v>
      </c>
      <c r="S500" s="168">
        <v>1.453020014755441E-5</v>
      </c>
      <c r="T500" s="168">
        <v>1.1639515094398968E-5</v>
      </c>
      <c r="U500" s="168">
        <v>3.9576839601008593E-5</v>
      </c>
      <c r="V500" s="168">
        <v>8.5314977221769142E-6</v>
      </c>
    </row>
    <row r="501" spans="1:22" x14ac:dyDescent="0.2">
      <c r="A501" s="166" t="s">
        <v>219</v>
      </c>
      <c r="B501" s="166" t="s">
        <v>684</v>
      </c>
      <c r="C501" s="176"/>
      <c r="D501" s="168">
        <v>0.20575689192323759</v>
      </c>
      <c r="E501" s="168">
        <v>0.13751610651225057</v>
      </c>
      <c r="F501" s="168">
        <v>6.4821502701117922E-3</v>
      </c>
      <c r="G501" s="168">
        <v>2.353708546212702E-2</v>
      </c>
      <c r="H501" s="168">
        <v>7.2741841443989068E-4</v>
      </c>
      <c r="I501" s="168">
        <v>0</v>
      </c>
      <c r="J501" s="168">
        <v>1.7648700165816624E-2</v>
      </c>
      <c r="K501" s="168">
        <v>3.2870715935352807E-3</v>
      </c>
      <c r="L501" s="168">
        <v>0</v>
      </c>
      <c r="M501" s="168">
        <v>0</v>
      </c>
      <c r="N501" s="168">
        <v>6.2916528484420486E-4</v>
      </c>
      <c r="O501" s="168">
        <v>1.0147012340324791E-2</v>
      </c>
      <c r="P501" s="168">
        <v>0</v>
      </c>
      <c r="Q501" s="168">
        <v>0</v>
      </c>
      <c r="R501" s="168">
        <v>5.3218941568643702E-3</v>
      </c>
      <c r="S501" s="168">
        <v>8.8790027158819446E-5</v>
      </c>
      <c r="T501" s="168">
        <v>7.1934799461239078E-5</v>
      </c>
      <c r="U501" s="168">
        <v>2.4643862908318444E-4</v>
      </c>
      <c r="V501" s="168">
        <v>5.3124267219811269E-5</v>
      </c>
    </row>
    <row r="502" spans="1:22" x14ac:dyDescent="0.2">
      <c r="A502" s="166" t="s">
        <v>219</v>
      </c>
      <c r="B502" s="166" t="s">
        <v>683</v>
      </c>
      <c r="C502" s="176"/>
      <c r="D502" s="168">
        <v>0.10587946937322461</v>
      </c>
      <c r="E502" s="168">
        <v>7.9166232945399831E-2</v>
      </c>
      <c r="F502" s="168">
        <v>3.8166293213179429E-3</v>
      </c>
      <c r="G502" s="168">
        <v>1.1516361194703459E-2</v>
      </c>
      <c r="H502" s="168">
        <v>0</v>
      </c>
      <c r="I502" s="168">
        <v>0</v>
      </c>
      <c r="J502" s="168">
        <v>7.3382701776841322E-3</v>
      </c>
      <c r="K502" s="168">
        <v>0</v>
      </c>
      <c r="L502" s="168">
        <v>0</v>
      </c>
      <c r="M502" s="168">
        <v>0</v>
      </c>
      <c r="N502" s="168">
        <v>1.9841143089406425E-4</v>
      </c>
      <c r="O502" s="168">
        <v>0</v>
      </c>
      <c r="P502" s="168">
        <v>0</v>
      </c>
      <c r="Q502" s="168">
        <v>0</v>
      </c>
      <c r="R502" s="168">
        <v>2.7066776070024021E-3</v>
      </c>
      <c r="S502" s="168">
        <v>0</v>
      </c>
      <c r="T502" s="168">
        <v>2.8087280598433771E-5</v>
      </c>
      <c r="U502" s="168">
        <v>9.5367120431912858E-4</v>
      </c>
      <c r="V502" s="168">
        <v>1.5512821130519576E-4</v>
      </c>
    </row>
    <row r="503" spans="1:22" x14ac:dyDescent="0.2">
      <c r="A503" s="166" t="s">
        <v>219</v>
      </c>
      <c r="B503" s="166" t="s">
        <v>682</v>
      </c>
      <c r="C503" s="176"/>
      <c r="D503" s="168">
        <v>3.2544046461130678E-3</v>
      </c>
      <c r="E503" s="168">
        <v>1.2211407809505535E-3</v>
      </c>
      <c r="F503" s="168">
        <v>7.9137813366659071E-5</v>
      </c>
      <c r="G503" s="168">
        <v>2.6551594267937002E-4</v>
      </c>
      <c r="H503" s="168">
        <v>8.438699441513862E-6</v>
      </c>
      <c r="I503" s="168">
        <v>7.7794943833925139E-7</v>
      </c>
      <c r="J503" s="168">
        <v>2.4207458975344999E-4</v>
      </c>
      <c r="K503" s="168">
        <v>4.4875971021929787E-5</v>
      </c>
      <c r="L503" s="168">
        <v>2.0390492590292008E-5</v>
      </c>
      <c r="M503" s="168">
        <v>9.4477590145720496E-7</v>
      </c>
      <c r="N503" s="168">
        <v>9.276757009781731E-6</v>
      </c>
      <c r="O503" s="168">
        <v>1.6288595577121687E-4</v>
      </c>
      <c r="P503" s="168">
        <v>9.2479883006279671E-4</v>
      </c>
      <c r="Q503" s="168">
        <v>1.7545598266761664E-4</v>
      </c>
      <c r="R503" s="168">
        <v>6.5585303332242628E-5</v>
      </c>
      <c r="S503" s="168">
        <v>1.067624185143835E-6</v>
      </c>
      <c r="T503" s="168">
        <v>1.1908488984271314E-6</v>
      </c>
      <c r="U503" s="168">
        <v>2.575051278504545E-5</v>
      </c>
      <c r="V503" s="168">
        <v>5.0958162572319816E-6</v>
      </c>
    </row>
    <row r="504" spans="1:22" x14ac:dyDescent="0.2">
      <c r="A504" s="166" t="s">
        <v>219</v>
      </c>
      <c r="B504" s="166" t="s">
        <v>681</v>
      </c>
      <c r="C504" s="176"/>
      <c r="D504" s="168">
        <v>5.0968892291097058E-2</v>
      </c>
      <c r="E504" s="168">
        <v>2.3835024220517854E-2</v>
      </c>
      <c r="F504" s="168">
        <v>6.2443817084900603E-3</v>
      </c>
      <c r="G504" s="168">
        <v>1.7726009829915285E-3</v>
      </c>
      <c r="H504" s="168">
        <v>5.7218579606343036E-4</v>
      </c>
      <c r="I504" s="168">
        <v>9.2877277758168705E-5</v>
      </c>
      <c r="J504" s="168">
        <v>5.0303833883301593E-4</v>
      </c>
      <c r="K504" s="168">
        <v>1.4895590082622594E-4</v>
      </c>
      <c r="L504" s="168">
        <v>3.2356751237611666E-4</v>
      </c>
      <c r="M504" s="168">
        <v>5.6858559198897443E-5</v>
      </c>
      <c r="N504" s="168">
        <v>3.4622415256613737E-6</v>
      </c>
      <c r="O504" s="168">
        <v>8.8372417451341805E-5</v>
      </c>
      <c r="P504" s="168">
        <v>4.7584051234829524E-4</v>
      </c>
      <c r="Q504" s="168">
        <v>8.5288781272228905E-5</v>
      </c>
      <c r="R504" s="168">
        <v>1.3925376355104985E-4</v>
      </c>
      <c r="S504" s="168">
        <v>2.5243763203249125E-6</v>
      </c>
      <c r="T504" s="168">
        <v>2.6140191769040603E-6</v>
      </c>
      <c r="U504" s="168">
        <v>1.4808733421195205E-2</v>
      </c>
      <c r="V504" s="168">
        <v>1.81331246120075E-3</v>
      </c>
    </row>
    <row r="505" spans="1:22" x14ac:dyDescent="0.2">
      <c r="A505" s="166" t="s">
        <v>219</v>
      </c>
      <c r="B505" s="166" t="s">
        <v>679</v>
      </c>
      <c r="C505" s="176"/>
      <c r="D505" s="168">
        <v>1.0000000000000002</v>
      </c>
      <c r="E505" s="168">
        <v>0.55384894389439354</v>
      </c>
      <c r="F505" s="168">
        <v>3.2025439414863986E-2</v>
      </c>
      <c r="G505" s="168">
        <v>9.3486050485813155E-2</v>
      </c>
      <c r="H505" s="168">
        <v>3.0808895178100642E-3</v>
      </c>
      <c r="I505" s="168">
        <v>2.6355020267851534E-4</v>
      </c>
      <c r="J505" s="168">
        <v>6.8582880053484577E-2</v>
      </c>
      <c r="K505" s="168">
        <v>1.1464009133074295E-2</v>
      </c>
      <c r="L505" s="168">
        <v>4.0284332179471487E-3</v>
      </c>
      <c r="M505" s="168">
        <v>2.0908466141401189E-4</v>
      </c>
      <c r="N505" s="168">
        <v>2.3371624498412531E-3</v>
      </c>
      <c r="O505" s="168">
        <v>3.4894493104482865E-2</v>
      </c>
      <c r="P505" s="168">
        <v>0.1336478337990003</v>
      </c>
      <c r="Q505" s="168">
        <v>2.2059672205705729E-2</v>
      </c>
      <c r="R505" s="168">
        <v>2.1375076165150119E-2</v>
      </c>
      <c r="S505" s="168">
        <v>3.1243052463021507E-4</v>
      </c>
      <c r="T505" s="168">
        <v>2.7468830902156532E-4</v>
      </c>
      <c r="U505" s="168">
        <v>1.6074170606983573E-2</v>
      </c>
      <c r="V505" s="168">
        <v>2.0351922537051662E-3</v>
      </c>
    </row>
    <row r="507" spans="1:22" x14ac:dyDescent="0.2">
      <c r="A507" s="170" t="s">
        <v>740</v>
      </c>
      <c r="B507" s="166" t="s">
        <v>687</v>
      </c>
      <c r="D507" s="172">
        <v>524214321.72073084</v>
      </c>
      <c r="E507" s="172">
        <v>258219058.23353326</v>
      </c>
      <c r="F507" s="172">
        <v>12764690.723014433</v>
      </c>
      <c r="G507" s="172">
        <v>46756330.563952774</v>
      </c>
      <c r="H507" s="172">
        <v>1471723.2825829261</v>
      </c>
      <c r="I507" s="172">
        <v>138013.50017278962</v>
      </c>
      <c r="J507" s="172">
        <v>35542084.67906139</v>
      </c>
      <c r="K507" s="172">
        <v>6622525.856961648</v>
      </c>
      <c r="L507" s="172">
        <v>2992596.1233263323</v>
      </c>
      <c r="M507" s="172">
        <v>134573.70251517982</v>
      </c>
      <c r="N507" s="172">
        <v>1241576.0531590162</v>
      </c>
      <c r="O507" s="172">
        <v>20318180.567931209</v>
      </c>
      <c r="P507" s="172">
        <v>107382155.21077806</v>
      </c>
      <c r="Q507" s="172">
        <v>19391437.450884894</v>
      </c>
      <c r="R507" s="172">
        <v>10914917.806741314</v>
      </c>
      <c r="S507" s="172">
        <v>182820.70108321929</v>
      </c>
      <c r="T507" s="172">
        <v>141637.2650324782</v>
      </c>
      <c r="U507" s="172">
        <v>0</v>
      </c>
      <c r="V507" s="172">
        <v>0</v>
      </c>
    </row>
    <row r="508" spans="1:22" x14ac:dyDescent="0.2">
      <c r="B508" s="166" t="s">
        <v>686</v>
      </c>
      <c r="D508" s="172">
        <v>307000763.85621554</v>
      </c>
      <c r="E508" s="172">
        <v>151223354.33284724</v>
      </c>
      <c r="F508" s="172">
        <v>7475510.7595886271</v>
      </c>
      <c r="G508" s="172">
        <v>27382367.484981187</v>
      </c>
      <c r="H508" s="172">
        <v>861899.71013160748</v>
      </c>
      <c r="I508" s="172">
        <v>80826.196881527809</v>
      </c>
      <c r="J508" s="172">
        <v>20814858.910564221</v>
      </c>
      <c r="K508" s="172">
        <v>3878414.6340585565</v>
      </c>
      <c r="L508" s="172">
        <v>1752583.3570487141</v>
      </c>
      <c r="M508" s="172">
        <v>78811.714513074636</v>
      </c>
      <c r="N508" s="172">
        <v>727116.33565109677</v>
      </c>
      <c r="O508" s="172">
        <v>11899134.945508897</v>
      </c>
      <c r="P508" s="172">
        <v>62887262.534193039</v>
      </c>
      <c r="Q508" s="172">
        <v>11356397.303588314</v>
      </c>
      <c r="R508" s="172">
        <v>6392210.1424053367</v>
      </c>
      <c r="S508" s="172">
        <v>107067.07649085876</v>
      </c>
      <c r="T508" s="172">
        <v>82948.417763070916</v>
      </c>
      <c r="U508" s="172">
        <v>0</v>
      </c>
      <c r="V508" s="172">
        <v>0</v>
      </c>
    </row>
    <row r="509" spans="1:22" x14ac:dyDescent="0.2">
      <c r="B509" s="166" t="s">
        <v>685</v>
      </c>
      <c r="D509" s="172">
        <v>65255224.614840657</v>
      </c>
      <c r="E509" s="172">
        <v>31770643.653713457</v>
      </c>
      <c r="F509" s="172">
        <v>1533292.8236644135</v>
      </c>
      <c r="G509" s="172">
        <v>5578044.3215509504</v>
      </c>
      <c r="H509" s="172">
        <v>172300.54083346733</v>
      </c>
      <c r="I509" s="172">
        <v>21459.12112005282</v>
      </c>
      <c r="J509" s="172">
        <v>4214299.6687328722</v>
      </c>
      <c r="K509" s="172">
        <v>783433.39304417535</v>
      </c>
      <c r="L509" s="172">
        <v>466152.20377236814</v>
      </c>
      <c r="M509" s="172">
        <v>0</v>
      </c>
      <c r="N509" s="172">
        <v>147156.10825613994</v>
      </c>
      <c r="O509" s="172">
        <v>2409029.5101472968</v>
      </c>
      <c r="P509" s="172">
        <v>16782945.191747222</v>
      </c>
      <c r="Q509" s="172">
        <v>0</v>
      </c>
      <c r="R509" s="172">
        <v>1268380.7316237655</v>
      </c>
      <c r="S509" s="172">
        <v>21143.941255592057</v>
      </c>
      <c r="T509" s="172">
        <v>16937.497137021266</v>
      </c>
      <c r="U509" s="172">
        <v>57591.111141477239</v>
      </c>
      <c r="V509" s="172">
        <v>12414.797100388711</v>
      </c>
    </row>
    <row r="510" spans="1:22" x14ac:dyDescent="0.2">
      <c r="B510" s="166" t="s">
        <v>684</v>
      </c>
      <c r="D510" s="172">
        <v>325887319.99701476</v>
      </c>
      <c r="E510" s="172">
        <v>217804395.22006664</v>
      </c>
      <c r="F510" s="172">
        <v>10266730.604254834</v>
      </c>
      <c r="G510" s="172">
        <v>37279128.927816957</v>
      </c>
      <c r="H510" s="172">
        <v>1152119.0633397265</v>
      </c>
      <c r="I510" s="172">
        <v>0</v>
      </c>
      <c r="J510" s="172">
        <v>27952830.861260183</v>
      </c>
      <c r="K510" s="172">
        <v>5206216.6289679911</v>
      </c>
      <c r="L510" s="172">
        <v>0</v>
      </c>
      <c r="M510" s="172">
        <v>0</v>
      </c>
      <c r="N510" s="172">
        <v>996501.19418371771</v>
      </c>
      <c r="O510" s="172">
        <v>16071309.333340611</v>
      </c>
      <c r="P510" s="172">
        <v>0</v>
      </c>
      <c r="Q510" s="172">
        <v>0</v>
      </c>
      <c r="R510" s="172">
        <v>8429063.0942040943</v>
      </c>
      <c r="S510" s="172">
        <v>140629.76808594537</v>
      </c>
      <c r="T510" s="172">
        <v>113933.67576572712</v>
      </c>
      <c r="U510" s="172">
        <v>390320.94441638119</v>
      </c>
      <c r="V510" s="172">
        <v>84140.681312042754</v>
      </c>
    </row>
    <row r="511" spans="1:22" x14ac:dyDescent="0.2">
      <c r="B511" s="166" t="s">
        <v>683</v>
      </c>
      <c r="D511" s="172">
        <v>166693542.44055593</v>
      </c>
      <c r="E511" s="172">
        <v>124637003.65578288</v>
      </c>
      <c r="F511" s="172">
        <v>6008789.6692261901</v>
      </c>
      <c r="G511" s="172">
        <v>18131022.519607924</v>
      </c>
      <c r="H511" s="172">
        <v>0</v>
      </c>
      <c r="I511" s="172">
        <v>0</v>
      </c>
      <c r="J511" s="172">
        <v>11553158.119749667</v>
      </c>
      <c r="K511" s="172">
        <v>0</v>
      </c>
      <c r="L511" s="172">
        <v>0</v>
      </c>
      <c r="M511" s="172">
        <v>0</v>
      </c>
      <c r="N511" s="172">
        <v>312373.15857567999</v>
      </c>
      <c r="O511" s="172">
        <v>0</v>
      </c>
      <c r="P511" s="172">
        <v>0</v>
      </c>
      <c r="Q511" s="172">
        <v>0</v>
      </c>
      <c r="R511" s="172">
        <v>4261314.1265879422</v>
      </c>
      <c r="S511" s="172">
        <v>0</v>
      </c>
      <c r="T511" s="172">
        <v>44219.793772963756</v>
      </c>
      <c r="U511" s="172">
        <v>1501432.074722016</v>
      </c>
      <c r="V511" s="172">
        <v>244229.32253067676</v>
      </c>
    </row>
    <row r="512" spans="1:22" x14ac:dyDescent="0.2">
      <c r="B512" s="166" t="s">
        <v>682</v>
      </c>
      <c r="D512" s="172">
        <v>4478879.3005392784</v>
      </c>
      <c r="E512" s="172">
        <v>1680596.8407696839</v>
      </c>
      <c r="F512" s="172">
        <v>108913.53495368485</v>
      </c>
      <c r="G512" s="172">
        <v>365416.71640315355</v>
      </c>
      <c r="H512" s="172">
        <v>11613.772828529716</v>
      </c>
      <c r="I512" s="172">
        <v>1070.6540873475556</v>
      </c>
      <c r="J512" s="172">
        <v>333155.51909877523</v>
      </c>
      <c r="K512" s="172">
        <v>61760.622773747942</v>
      </c>
      <c r="L512" s="172">
        <v>28062.446168006565</v>
      </c>
      <c r="M512" s="172">
        <v>1300.2492587204833</v>
      </c>
      <c r="N512" s="172">
        <v>12767.150820310282</v>
      </c>
      <c r="O512" s="172">
        <v>224172.04219628967</v>
      </c>
      <c r="P512" s="172">
        <v>1272755.7840965837</v>
      </c>
      <c r="Q512" s="172">
        <v>241471.56066297722</v>
      </c>
      <c r="R512" s="172">
        <v>90261.872587114514</v>
      </c>
      <c r="S512" s="172">
        <v>1469.3193943497415</v>
      </c>
      <c r="T512" s="172">
        <v>1638.9075917789153</v>
      </c>
      <c r="U512" s="172">
        <v>35439.18204177892</v>
      </c>
      <c r="V512" s="172">
        <v>7013.1248064457513</v>
      </c>
    </row>
    <row r="513" spans="1:22" x14ac:dyDescent="0.2">
      <c r="B513" s="166" t="s">
        <v>681</v>
      </c>
      <c r="D513" s="172">
        <v>80002521.76010263</v>
      </c>
      <c r="E513" s="172">
        <v>37289249.322963163</v>
      </c>
      <c r="F513" s="172">
        <v>9801514.8080355544</v>
      </c>
      <c r="G513" s="172">
        <v>2782120.815936021</v>
      </c>
      <c r="H513" s="172">
        <v>900783.91852197098</v>
      </c>
      <c r="I513" s="172">
        <v>146228.05572591469</v>
      </c>
      <c r="J513" s="172">
        <v>791230.53156300145</v>
      </c>
      <c r="K513" s="172">
        <v>234421.81163980369</v>
      </c>
      <c r="L513" s="172">
        <v>509437.97262959846</v>
      </c>
      <c r="M513" s="172">
        <v>89522.362183081714</v>
      </c>
      <c r="N513" s="172">
        <v>5445.5341759935727</v>
      </c>
      <c r="O513" s="172">
        <v>139075.82763334777</v>
      </c>
      <c r="P513" s="172">
        <v>749181.5924406196</v>
      </c>
      <c r="Q513" s="172">
        <v>134284.87500383658</v>
      </c>
      <c r="R513" s="172">
        <v>219042.89384260646</v>
      </c>
      <c r="S513" s="172">
        <v>3972.8323450828984</v>
      </c>
      <c r="T513" s="172">
        <v>4103.0772951525114</v>
      </c>
      <c r="U513" s="172">
        <v>23349787.532031126</v>
      </c>
      <c r="V513" s="172">
        <v>2853117.9961367715</v>
      </c>
    </row>
    <row r="514" spans="1:22" x14ac:dyDescent="0.2">
      <c r="B514" s="166" t="s">
        <v>679</v>
      </c>
      <c r="D514" s="172">
        <v>1473532573.6899996</v>
      </c>
      <c r="E514" s="172">
        <v>822624301.25967622</v>
      </c>
      <c r="F514" s="172">
        <v>47959442.922737733</v>
      </c>
      <c r="G514" s="172">
        <v>138274431.3502489</v>
      </c>
      <c r="H514" s="172">
        <v>4570440.2882382283</v>
      </c>
      <c r="I514" s="172">
        <v>387597.52798763255</v>
      </c>
      <c r="J514" s="172">
        <v>101201618.29003015</v>
      </c>
      <c r="K514" s="172">
        <v>16786772.947445922</v>
      </c>
      <c r="L514" s="172">
        <v>5748832.1029450186</v>
      </c>
      <c r="M514" s="172">
        <v>304208.02847005654</v>
      </c>
      <c r="N514" s="172">
        <v>3442935.5348219541</v>
      </c>
      <c r="O514" s="172">
        <v>51060902.226757653</v>
      </c>
      <c r="P514" s="172">
        <v>189074300.31325549</v>
      </c>
      <c r="Q514" s="172">
        <v>31123591.190140028</v>
      </c>
      <c r="R514" s="172">
        <v>31575190.66799216</v>
      </c>
      <c r="S514" s="172">
        <v>457103.63865504804</v>
      </c>
      <c r="T514" s="172">
        <v>405418.63435819279</v>
      </c>
      <c r="U514" s="172">
        <v>25334570.844352778</v>
      </c>
      <c r="V514" s="172">
        <v>3200915.9218863249</v>
      </c>
    </row>
    <row r="515" spans="1:22" x14ac:dyDescent="0.2">
      <c r="A515" s="169" t="s">
        <v>739</v>
      </c>
      <c r="B515" s="166" t="s">
        <v>687</v>
      </c>
      <c r="C515" s="176"/>
      <c r="D515" s="168">
        <v>0.35575346692744009</v>
      </c>
      <c r="E515" s="168">
        <v>0.1752381066045284</v>
      </c>
      <c r="F515" s="168">
        <v>8.6626457744665084E-3</v>
      </c>
      <c r="G515" s="168">
        <v>3.1730775008838946E-2</v>
      </c>
      <c r="H515" s="168">
        <v>9.9877214040640936E-4</v>
      </c>
      <c r="I515" s="168">
        <v>9.3661655423862221E-5</v>
      </c>
      <c r="J515" s="168">
        <v>2.4120325070288336E-2</v>
      </c>
      <c r="K515" s="168">
        <v>4.4943192808948986E-3</v>
      </c>
      <c r="L515" s="168">
        <v>2.0308991988092365E-3</v>
      </c>
      <c r="M515" s="168">
        <v>9.1327266813099516E-5</v>
      </c>
      <c r="N515" s="168">
        <v>8.4258473502888287E-4</v>
      </c>
      <c r="O515" s="168">
        <v>1.3788755627607679E-2</v>
      </c>
      <c r="P515" s="168">
        <v>7.2873960934486282E-2</v>
      </c>
      <c r="Q515" s="168">
        <v>1.3159829512506214E-2</v>
      </c>
      <c r="R515" s="168">
        <v>7.4073135549411915E-3</v>
      </c>
      <c r="S515" s="168">
        <v>1.240696706319849E-4</v>
      </c>
      <c r="T515" s="168">
        <v>9.6120891768135228E-5</v>
      </c>
      <c r="U515" s="168">
        <v>0</v>
      </c>
      <c r="V515" s="168">
        <v>0</v>
      </c>
    </row>
    <row r="516" spans="1:22" x14ac:dyDescent="0.2">
      <c r="A516" s="166" t="s">
        <v>739</v>
      </c>
      <c r="B516" s="166" t="s">
        <v>686</v>
      </c>
      <c r="C516" s="176"/>
      <c r="D516" s="168">
        <v>0.20834338469181474</v>
      </c>
      <c r="E516" s="168">
        <v>0.10262640747340647</v>
      </c>
      <c r="F516" s="168">
        <v>5.0731900285506133E-3</v>
      </c>
      <c r="G516" s="168">
        <v>1.8582804326076514E-2</v>
      </c>
      <c r="H516" s="168">
        <v>5.8492070383842976E-4</v>
      </c>
      <c r="I516" s="168">
        <v>5.4851991957750878E-5</v>
      </c>
      <c r="J516" s="168">
        <v>1.4125822043037667E-2</v>
      </c>
      <c r="K516" s="168">
        <v>2.6320521875850258E-3</v>
      </c>
      <c r="L516" s="168">
        <v>1.189375374756677E-3</v>
      </c>
      <c r="M516" s="168">
        <v>5.3484881108339154E-5</v>
      </c>
      <c r="N516" s="168">
        <v>4.9345114497894151E-4</v>
      </c>
      <c r="O516" s="168">
        <v>8.0752439124648946E-3</v>
      </c>
      <c r="P516" s="168">
        <v>4.2677890979166917E-2</v>
      </c>
      <c r="Q516" s="168">
        <v>7.7069197562085667E-3</v>
      </c>
      <c r="R516" s="168">
        <v>4.3380175345551089E-3</v>
      </c>
      <c r="S516" s="168">
        <v>7.2660135515527076E-5</v>
      </c>
      <c r="T516" s="168">
        <v>5.6292218607256608E-5</v>
      </c>
      <c r="U516" s="168">
        <v>0</v>
      </c>
      <c r="V516" s="168">
        <v>0</v>
      </c>
    </row>
    <row r="517" spans="1:22" x14ac:dyDescent="0.2">
      <c r="A517" s="166" t="s">
        <v>739</v>
      </c>
      <c r="B517" s="166" t="s">
        <v>685</v>
      </c>
      <c r="C517" s="176"/>
      <c r="D517" s="168">
        <v>4.4284887745256588E-2</v>
      </c>
      <c r="E517" s="168">
        <v>2.1560869587126844E-2</v>
      </c>
      <c r="F517" s="168">
        <v>1.0405557712407831E-3</v>
      </c>
      <c r="G517" s="168">
        <v>3.7854910174007828E-3</v>
      </c>
      <c r="H517" s="168">
        <v>1.1693025584225447E-4</v>
      </c>
      <c r="I517" s="168">
        <v>1.4563044959579814E-5</v>
      </c>
      <c r="J517" s="168">
        <v>2.8599976301707957E-3</v>
      </c>
      <c r="K517" s="168">
        <v>5.3167022367365277E-4</v>
      </c>
      <c r="L517" s="168">
        <v>3.1635011814162774E-4</v>
      </c>
      <c r="M517" s="168">
        <v>0</v>
      </c>
      <c r="N517" s="168">
        <v>9.9866206477969931E-5</v>
      </c>
      <c r="O517" s="168">
        <v>1.6348668181217325E-3</v>
      </c>
      <c r="P517" s="168">
        <v>1.1389599043419588E-2</v>
      </c>
      <c r="Q517" s="168">
        <v>0</v>
      </c>
      <c r="R517" s="168">
        <v>8.6077549575134561E-4</v>
      </c>
      <c r="S517" s="168">
        <v>1.4349150899761719E-5</v>
      </c>
      <c r="T517" s="168">
        <v>1.1494484370037796E-5</v>
      </c>
      <c r="U517" s="168">
        <v>3.9083704133705293E-5</v>
      </c>
      <c r="V517" s="168">
        <v>8.4251935261259613E-6</v>
      </c>
    </row>
    <row r="518" spans="1:22" x14ac:dyDescent="0.2">
      <c r="A518" s="166" t="s">
        <v>739</v>
      </c>
      <c r="B518" s="166" t="s">
        <v>684</v>
      </c>
      <c r="C518" s="176"/>
      <c r="D518" s="168">
        <v>0.22116058091673696</v>
      </c>
      <c r="E518" s="168">
        <v>0.14781104884206525</v>
      </c>
      <c r="F518" s="168">
        <v>6.9674269762120232E-3</v>
      </c>
      <c r="G518" s="168">
        <v>2.5299154965039615E-2</v>
      </c>
      <c r="H518" s="168">
        <v>7.8187553089145918E-4</v>
      </c>
      <c r="I518" s="168">
        <v>0</v>
      </c>
      <c r="J518" s="168">
        <v>1.8969944309585974E-2</v>
      </c>
      <c r="K518" s="168">
        <v>3.533153404224147E-3</v>
      </c>
      <c r="L518" s="168">
        <v>0</v>
      </c>
      <c r="M518" s="168">
        <v>0</v>
      </c>
      <c r="N518" s="168">
        <v>6.7626682434871008E-4</v>
      </c>
      <c r="O518" s="168">
        <v>1.0906653588997402E-2</v>
      </c>
      <c r="P518" s="168">
        <v>0</v>
      </c>
      <c r="Q518" s="168">
        <v>0</v>
      </c>
      <c r="R518" s="168">
        <v>5.7203099847980641E-3</v>
      </c>
      <c r="S518" s="168">
        <v>9.5437162772576032E-5</v>
      </c>
      <c r="T518" s="168">
        <v>7.7320093087875216E-5</v>
      </c>
      <c r="U518" s="168">
        <v>2.6488789687149227E-4</v>
      </c>
      <c r="V518" s="168">
        <v>5.7101337842392477E-5</v>
      </c>
    </row>
    <row r="519" spans="1:22" x14ac:dyDescent="0.2">
      <c r="A519" s="166" t="s">
        <v>739</v>
      </c>
      <c r="B519" s="166" t="s">
        <v>683</v>
      </c>
      <c r="C519" s="176"/>
      <c r="D519" s="168">
        <v>0.11312511539743184</v>
      </c>
      <c r="E519" s="168">
        <v>8.458381299550688E-2</v>
      </c>
      <c r="F519" s="168">
        <v>4.0778125821671271E-3</v>
      </c>
      <c r="G519" s="168">
        <v>1.2304459937525828E-2</v>
      </c>
      <c r="H519" s="168">
        <v>0</v>
      </c>
      <c r="I519" s="168">
        <v>0</v>
      </c>
      <c r="J519" s="168">
        <v>7.8404497640784492E-3</v>
      </c>
      <c r="K519" s="168">
        <v>0</v>
      </c>
      <c r="L519" s="168">
        <v>0</v>
      </c>
      <c r="M519" s="168">
        <v>0</v>
      </c>
      <c r="N519" s="168">
        <v>2.1198931340448045E-4</v>
      </c>
      <c r="O519" s="168">
        <v>0</v>
      </c>
      <c r="P519" s="168">
        <v>0</v>
      </c>
      <c r="Q519" s="168">
        <v>0</v>
      </c>
      <c r="R519" s="168">
        <v>2.8919035810092879E-3</v>
      </c>
      <c r="S519" s="168">
        <v>0</v>
      </c>
      <c r="T519" s="168">
        <v>3.0009376489200486E-5</v>
      </c>
      <c r="U519" s="168">
        <v>1.0189337524871614E-3</v>
      </c>
      <c r="V519" s="168">
        <v>1.657440947634304E-4</v>
      </c>
    </row>
    <row r="520" spans="1:22" x14ac:dyDescent="0.2">
      <c r="A520" s="166" t="s">
        <v>739</v>
      </c>
      <c r="B520" s="166" t="s">
        <v>682</v>
      </c>
      <c r="C520" s="176"/>
      <c r="D520" s="168">
        <v>3.0395522844285229E-3</v>
      </c>
      <c r="E520" s="168">
        <v>1.1405223547662452E-3</v>
      </c>
      <c r="F520" s="168">
        <v>7.3913218410194426E-5</v>
      </c>
      <c r="G520" s="168">
        <v>2.4798686023484512E-4</v>
      </c>
      <c r="H520" s="168">
        <v>7.8815854063182793E-6</v>
      </c>
      <c r="I520" s="168">
        <v>7.2659003707426607E-7</v>
      </c>
      <c r="J520" s="168">
        <v>2.2609308070095245E-4</v>
      </c>
      <c r="K520" s="168">
        <v>4.1913306754453249E-5</v>
      </c>
      <c r="L520" s="168">
        <v>1.9044333779288625E-5</v>
      </c>
      <c r="M520" s="168">
        <v>8.824027930814026E-7</v>
      </c>
      <c r="N520" s="168">
        <v>8.6643152979909787E-6</v>
      </c>
      <c r="O520" s="168">
        <v>1.5213239679861382E-4</v>
      </c>
      <c r="P520" s="168">
        <v>8.6374458686676097E-4</v>
      </c>
      <c r="Q520" s="168">
        <v>1.6387256377935883E-4</v>
      </c>
      <c r="R520" s="168">
        <v>6.125543079178901E-5</v>
      </c>
      <c r="S520" s="168">
        <v>9.9714076267095513E-7</v>
      </c>
      <c r="T520" s="168">
        <v>1.1122303103722953E-6</v>
      </c>
      <c r="U520" s="168">
        <v>2.405049109503743E-5</v>
      </c>
      <c r="V520" s="168">
        <v>4.7593958434753718E-6</v>
      </c>
    </row>
    <row r="521" spans="1:22" x14ac:dyDescent="0.2">
      <c r="A521" s="166" t="s">
        <v>739</v>
      </c>
      <c r="B521" s="166" t="s">
        <v>681</v>
      </c>
      <c r="C521" s="176"/>
      <c r="D521" s="168">
        <v>5.4293012036891353E-2</v>
      </c>
      <c r="E521" s="168">
        <v>2.530602308273644E-2</v>
      </c>
      <c r="F521" s="168">
        <v>6.6517123428705338E-3</v>
      </c>
      <c r="G521" s="168">
        <v>1.8880619713543714E-3</v>
      </c>
      <c r="H521" s="168">
        <v>6.1130913194965247E-4</v>
      </c>
      <c r="I521" s="168">
        <v>9.9236391741061041E-5</v>
      </c>
      <c r="J521" s="168">
        <v>5.3696168356944635E-4</v>
      </c>
      <c r="K521" s="168">
        <v>1.5908831323135794E-4</v>
      </c>
      <c r="L521" s="168">
        <v>3.457256267867028E-4</v>
      </c>
      <c r="M521" s="168">
        <v>6.0753568520647679E-5</v>
      </c>
      <c r="N521" s="168">
        <v>3.695564165478163E-6</v>
      </c>
      <c r="O521" s="168">
        <v>9.4382594668454485E-5</v>
      </c>
      <c r="P521" s="168">
        <v>5.0842553861196944E-4</v>
      </c>
      <c r="Q521" s="168">
        <v>9.1131256547361065E-5</v>
      </c>
      <c r="R521" s="168">
        <v>1.4865154510570628E-4</v>
      </c>
      <c r="S521" s="168">
        <v>2.696127941803273E-6</v>
      </c>
      <c r="T521" s="168">
        <v>2.7845175386097118E-6</v>
      </c>
      <c r="U521" s="168">
        <v>1.5846129192488033E-2</v>
      </c>
      <c r="V521" s="168">
        <v>1.9362435870637277E-3</v>
      </c>
    </row>
    <row r="522" spans="1:22" x14ac:dyDescent="0.2">
      <c r="A522" s="166" t="s">
        <v>739</v>
      </c>
      <c r="B522" s="166" t="s">
        <v>679</v>
      </c>
      <c r="C522" s="176"/>
      <c r="D522" s="168">
        <v>1</v>
      </c>
      <c r="E522" s="168">
        <v>0.55826679094013654</v>
      </c>
      <c r="F522" s="168">
        <v>3.2547256693917781E-2</v>
      </c>
      <c r="G522" s="168">
        <v>9.3838734086470893E-2</v>
      </c>
      <c r="H522" s="168">
        <v>3.1016893483345239E-3</v>
      </c>
      <c r="I522" s="168">
        <v>2.6303967411932819E-4</v>
      </c>
      <c r="J522" s="168">
        <v>6.8679593581431622E-2</v>
      </c>
      <c r="K522" s="168">
        <v>1.1392196716363535E-2</v>
      </c>
      <c r="L522" s="168">
        <v>3.9013946522735328E-3</v>
      </c>
      <c r="M522" s="168">
        <v>2.0644811923516777E-4</v>
      </c>
      <c r="N522" s="168">
        <v>2.3365181037024538E-3</v>
      </c>
      <c r="O522" s="168">
        <v>3.4652034938658781E-2</v>
      </c>
      <c r="P522" s="168">
        <v>0.12831362108255148</v>
      </c>
      <c r="Q522" s="168">
        <v>2.11217530890415E-2</v>
      </c>
      <c r="R522" s="168">
        <v>2.1428227126952491E-2</v>
      </c>
      <c r="S522" s="168">
        <v>3.1020938852432397E-4</v>
      </c>
      <c r="T522" s="168">
        <v>2.7513381217148734E-4</v>
      </c>
      <c r="U522" s="168">
        <v>1.719308503707543E-2</v>
      </c>
      <c r="V522" s="168">
        <v>2.1722736090391517E-3</v>
      </c>
    </row>
    <row r="524" spans="1:22" x14ac:dyDescent="0.2">
      <c r="A524" s="170" t="s">
        <v>33</v>
      </c>
      <c r="B524" s="166" t="s">
        <v>687</v>
      </c>
      <c r="D524" s="172">
        <v>481495953.23862135</v>
      </c>
      <c r="E524" s="172">
        <v>235278986.81965828</v>
      </c>
      <c r="F524" s="172">
        <v>11569152.887337161</v>
      </c>
      <c r="G524" s="172">
        <v>42947722.15032243</v>
      </c>
      <c r="H524" s="172">
        <v>1272403.4849360788</v>
      </c>
      <c r="I524" s="172">
        <v>-16173.605239299766</v>
      </c>
      <c r="J524" s="172">
        <v>32899719.524833303</v>
      </c>
      <c r="K524" s="172">
        <v>5967355.8839890528</v>
      </c>
      <c r="L524" s="172">
        <v>2598251.9883675654</v>
      </c>
      <c r="M524" s="172">
        <v>126014.97104336497</v>
      </c>
      <c r="N524" s="172">
        <v>1162592.4580331969</v>
      </c>
      <c r="O524" s="172">
        <v>18828670.800062954</v>
      </c>
      <c r="P524" s="172">
        <v>100351190.59640831</v>
      </c>
      <c r="Q524" s="172">
        <v>17997251.194296397</v>
      </c>
      <c r="R524" s="172">
        <v>10208989.964635773</v>
      </c>
      <c r="S524" s="172">
        <v>171191.54067788375</v>
      </c>
      <c r="T524" s="172">
        <v>132632.57925895212</v>
      </c>
      <c r="U524" s="172">
        <v>0</v>
      </c>
      <c r="V524" s="172">
        <v>0</v>
      </c>
    </row>
    <row r="525" spans="1:22" x14ac:dyDescent="0.2">
      <c r="B525" s="166" t="s">
        <v>686</v>
      </c>
      <c r="D525" s="172">
        <v>220022522.39474964</v>
      </c>
      <c r="E525" s="172">
        <v>107309093.21100584</v>
      </c>
      <c r="F525" s="172">
        <v>5277559.9085727222</v>
      </c>
      <c r="G525" s="172">
        <v>19632989.8840742</v>
      </c>
      <c r="H525" s="172">
        <v>577428.24774834421</v>
      </c>
      <c r="I525" s="172">
        <v>-17178.449251580692</v>
      </c>
      <c r="J525" s="172">
        <v>15052413.969459981</v>
      </c>
      <c r="K525" s="172">
        <v>2716941.895942823</v>
      </c>
      <c r="L525" s="172">
        <v>1176708.346903766</v>
      </c>
      <c r="M525" s="172">
        <v>57777.963730207252</v>
      </c>
      <c r="N525" s="172">
        <v>533049.63530647405</v>
      </c>
      <c r="O525" s="172">
        <v>8624288.0373817123</v>
      </c>
      <c r="P525" s="172">
        <v>46011743.614557922</v>
      </c>
      <c r="Q525" s="172">
        <v>8250000.2612982281</v>
      </c>
      <c r="R525" s="172">
        <v>4680402.3606483098</v>
      </c>
      <c r="S525" s="172">
        <v>78491.405006158573</v>
      </c>
      <c r="T525" s="172">
        <v>60812.102364417704</v>
      </c>
      <c r="U525" s="172">
        <v>0</v>
      </c>
      <c r="V525" s="172">
        <v>0</v>
      </c>
    </row>
    <row r="526" spans="1:22" x14ac:dyDescent="0.2">
      <c r="B526" s="166" t="s">
        <v>685</v>
      </c>
      <c r="D526" s="172">
        <v>46170005.911837906</v>
      </c>
      <c r="E526" s="172">
        <v>22236074.126263276</v>
      </c>
      <c r="F526" s="172">
        <v>1067392.2029395155</v>
      </c>
      <c r="G526" s="172">
        <v>3946615.6187325446</v>
      </c>
      <c r="H526" s="172">
        <v>113529.99031939701</v>
      </c>
      <c r="I526" s="172">
        <v>-5431.2579994614498</v>
      </c>
      <c r="J526" s="172">
        <v>3008573.0227334863</v>
      </c>
      <c r="K526" s="172">
        <v>540969.23099137167</v>
      </c>
      <c r="L526" s="172">
        <v>307856.84246035654</v>
      </c>
      <c r="M526" s="172">
        <v>0</v>
      </c>
      <c r="N526" s="172">
        <v>106566.57236175974</v>
      </c>
      <c r="O526" s="172">
        <v>1723845.4111155183</v>
      </c>
      <c r="P526" s="172">
        <v>12128670.175872352</v>
      </c>
      <c r="Q526" s="172">
        <v>0</v>
      </c>
      <c r="R526" s="172">
        <v>917351.67549991782</v>
      </c>
      <c r="S526" s="172">
        <v>15311.969515313405</v>
      </c>
      <c r="T526" s="172">
        <v>12266.20164580374</v>
      </c>
      <c r="U526" s="172">
        <v>41423.897161170309</v>
      </c>
      <c r="V526" s="172">
        <v>8990.232225594078</v>
      </c>
    </row>
    <row r="527" spans="1:22" x14ac:dyDescent="0.2">
      <c r="B527" s="166" t="s">
        <v>684</v>
      </c>
      <c r="D527" s="172">
        <v>238338687.75808588</v>
      </c>
      <c r="E527" s="172">
        <v>158682625.38308817</v>
      </c>
      <c r="F527" s="172">
        <v>7440941.0525813205</v>
      </c>
      <c r="G527" s="172">
        <v>27408930.021463491</v>
      </c>
      <c r="H527" s="172">
        <v>794625.379933925</v>
      </c>
      <c r="I527" s="172">
        <v>0</v>
      </c>
      <c r="J527" s="172">
        <v>20719120.369665086</v>
      </c>
      <c r="K527" s="172">
        <v>3748012.3620792711</v>
      </c>
      <c r="L527" s="172">
        <v>0</v>
      </c>
      <c r="M527" s="172">
        <v>0</v>
      </c>
      <c r="N527" s="172">
        <v>747921.81912485673</v>
      </c>
      <c r="O527" s="172">
        <v>11931879.073414434</v>
      </c>
      <c r="P527" s="172">
        <v>0</v>
      </c>
      <c r="Q527" s="172">
        <v>0</v>
      </c>
      <c r="R527" s="172">
        <v>6318987.8076808425</v>
      </c>
      <c r="S527" s="172">
        <v>105550.00647356852</v>
      </c>
      <c r="T527" s="172">
        <v>85516.292767516832</v>
      </c>
      <c r="U527" s="172">
        <v>291450.02503419941</v>
      </c>
      <c r="V527" s="172">
        <v>63128.164779252445</v>
      </c>
    </row>
    <row r="528" spans="1:22" x14ac:dyDescent="0.2">
      <c r="B528" s="166" t="s">
        <v>683</v>
      </c>
      <c r="D528" s="172">
        <v>121049832.05040386</v>
      </c>
      <c r="E528" s="172">
        <v>90224943.587140322</v>
      </c>
      <c r="F528" s="172">
        <v>4327358.7727491865</v>
      </c>
      <c r="G528" s="172">
        <v>13248406.101119649</v>
      </c>
      <c r="H528" s="172">
        <v>0</v>
      </c>
      <c r="I528" s="172">
        <v>0</v>
      </c>
      <c r="J528" s="172">
        <v>8511096.3199823275</v>
      </c>
      <c r="K528" s="172">
        <v>0</v>
      </c>
      <c r="L528" s="172">
        <v>0</v>
      </c>
      <c r="M528" s="172">
        <v>0</v>
      </c>
      <c r="N528" s="172">
        <v>233062.80260778006</v>
      </c>
      <c r="O528" s="172">
        <v>0</v>
      </c>
      <c r="P528" s="172">
        <v>0</v>
      </c>
      <c r="Q528" s="172">
        <v>0</v>
      </c>
      <c r="R528" s="172">
        <v>3175636.5788068119</v>
      </c>
      <c r="S528" s="172">
        <v>0</v>
      </c>
      <c r="T528" s="172">
        <v>32993.950894526875</v>
      </c>
      <c r="U528" s="172">
        <v>1114166.1602883476</v>
      </c>
      <c r="V528" s="172">
        <v>182167.77681492761</v>
      </c>
    </row>
    <row r="529" spans="1:22" x14ac:dyDescent="0.2">
      <c r="B529" s="166" t="s">
        <v>682</v>
      </c>
      <c r="D529" s="172">
        <v>28989278.367213827</v>
      </c>
      <c r="E529" s="172">
        <v>11114107.652199125</v>
      </c>
      <c r="F529" s="172">
        <v>696920.93234105047</v>
      </c>
      <c r="G529" s="172">
        <v>2345849.4942845525</v>
      </c>
      <c r="H529" s="172">
        <v>68004.542003846116</v>
      </c>
      <c r="I529" s="172">
        <v>3410.2553555894237</v>
      </c>
      <c r="J529" s="172">
        <v>2166804.2614235333</v>
      </c>
      <c r="K529" s="172">
        <v>406780.33007609384</v>
      </c>
      <c r="L529" s="172">
        <v>179088.76088184191</v>
      </c>
      <c r="M529" s="172">
        <v>8385.5939197800253</v>
      </c>
      <c r="N529" s="172">
        <v>82336.57249166262</v>
      </c>
      <c r="O529" s="172">
        <v>1414642.760285351</v>
      </c>
      <c r="P529" s="172">
        <v>8119769.9884885224</v>
      </c>
      <c r="Q529" s="172">
        <v>1496715.5623327761</v>
      </c>
      <c r="R529" s="172">
        <v>580370.71902062744</v>
      </c>
      <c r="S529" s="172">
        <v>9475.9263691608103</v>
      </c>
      <c r="T529" s="172">
        <v>10570.017691658848</v>
      </c>
      <c r="U529" s="172">
        <v>241933.57977022839</v>
      </c>
      <c r="V529" s="172">
        <v>44111.418278423924</v>
      </c>
    </row>
    <row r="530" spans="1:22" x14ac:dyDescent="0.2">
      <c r="B530" s="166" t="s">
        <v>681</v>
      </c>
      <c r="D530" s="172">
        <v>58822166.969087109</v>
      </c>
      <c r="E530" s="172">
        <v>27640535.110387724</v>
      </c>
      <c r="F530" s="172">
        <v>7135054.8709881539</v>
      </c>
      <c r="G530" s="172">
        <v>2055576.6011666823</v>
      </c>
      <c r="H530" s="172">
        <v>618396.32771186263</v>
      </c>
      <c r="I530" s="172">
        <v>-23275.394382934959</v>
      </c>
      <c r="J530" s="172">
        <v>585648.55862662639</v>
      </c>
      <c r="K530" s="172">
        <v>168243.13942662108</v>
      </c>
      <c r="L530" s="172">
        <v>350717.59302318224</v>
      </c>
      <c r="M530" s="172">
        <v>66901.54970323453</v>
      </c>
      <c r="N530" s="172">
        <v>4082.5927088728249</v>
      </c>
      <c r="O530" s="172">
        <v>102973.43120111353</v>
      </c>
      <c r="P530" s="172">
        <v>558803.94367764855</v>
      </c>
      <c r="Q530" s="172">
        <v>99452.757004092913</v>
      </c>
      <c r="R530" s="172">
        <v>163960.5111821281</v>
      </c>
      <c r="S530" s="172">
        <v>2973.644677303696</v>
      </c>
      <c r="T530" s="172">
        <v>3093.8915776791637</v>
      </c>
      <c r="U530" s="172">
        <v>17150312.719666533</v>
      </c>
      <c r="V530" s="172">
        <v>2138715.1207406074</v>
      </c>
    </row>
    <row r="531" spans="1:22" x14ac:dyDescent="0.2">
      <c r="B531" s="166" t="s">
        <v>679</v>
      </c>
      <c r="D531" s="172">
        <v>1194888446.6899996</v>
      </c>
      <c r="E531" s="172">
        <v>652486365.88974261</v>
      </c>
      <c r="F531" s="172">
        <v>37514380.627509102</v>
      </c>
      <c r="G531" s="172">
        <v>111586089.87116346</v>
      </c>
      <c r="H531" s="172">
        <v>3444387.9726534537</v>
      </c>
      <c r="I531" s="172">
        <v>-58648.451517687354</v>
      </c>
      <c r="J531" s="172">
        <v>82943376.026724383</v>
      </c>
      <c r="K531" s="172">
        <v>13548302.842505231</v>
      </c>
      <c r="L531" s="172">
        <v>4612623.5316367112</v>
      </c>
      <c r="M531" s="172">
        <v>259080.0783965867</v>
      </c>
      <c r="N531" s="172">
        <v>2869612.4526346028</v>
      </c>
      <c r="O531" s="172">
        <v>42626299.513461083</v>
      </c>
      <c r="P531" s="172">
        <v>167170178.31900471</v>
      </c>
      <c r="Q531" s="172">
        <v>27843419.774931505</v>
      </c>
      <c r="R531" s="172">
        <v>26045699.617474392</v>
      </c>
      <c r="S531" s="172">
        <v>382994.49271938863</v>
      </c>
      <c r="T531" s="172">
        <v>337885.03620055539</v>
      </c>
      <c r="U531" s="172">
        <v>18839286.381920476</v>
      </c>
      <c r="V531" s="172">
        <v>2437112.7128388043</v>
      </c>
    </row>
    <row r="532" spans="1:22" x14ac:dyDescent="0.2">
      <c r="A532" s="169" t="s">
        <v>188</v>
      </c>
      <c r="B532" s="166" t="s">
        <v>687</v>
      </c>
      <c r="C532" s="176"/>
      <c r="D532" s="168">
        <v>0.40296310050735651</v>
      </c>
      <c r="E532" s="168">
        <v>0.19690456248983951</v>
      </c>
      <c r="F532" s="168">
        <v>9.6822033214776313E-3</v>
      </c>
      <c r="G532" s="168">
        <v>3.5942871712663513E-2</v>
      </c>
      <c r="H532" s="168">
        <v>1.0648721966145093E-3</v>
      </c>
      <c r="I532" s="168">
        <v>-1.3535661244447388E-5</v>
      </c>
      <c r="J532" s="168">
        <v>2.7533716319686506E-2</v>
      </c>
      <c r="K532" s="168">
        <v>4.9940694468336563E-3</v>
      </c>
      <c r="L532" s="168">
        <v>2.1744724334435321E-3</v>
      </c>
      <c r="M532" s="168">
        <v>1.0546170346900856E-4</v>
      </c>
      <c r="N532" s="168">
        <v>9.7297154496198623E-4</v>
      </c>
      <c r="O532" s="168">
        <v>1.5757680854828652E-2</v>
      </c>
      <c r="P532" s="168">
        <v>8.3983731598037029E-2</v>
      </c>
      <c r="Q532" s="168">
        <v>1.506186727652375E-2</v>
      </c>
      <c r="R532" s="168">
        <v>8.5438854086471727E-3</v>
      </c>
      <c r="S532" s="168">
        <v>1.4326989364748412E-4</v>
      </c>
      <c r="T532" s="168">
        <v>1.1099996792701617E-4</v>
      </c>
      <c r="U532" s="168">
        <v>0</v>
      </c>
      <c r="V532" s="168">
        <v>0</v>
      </c>
    </row>
    <row r="533" spans="1:22" x14ac:dyDescent="0.2">
      <c r="A533" s="166" t="s">
        <v>188</v>
      </c>
      <c r="B533" s="166" t="s">
        <v>686</v>
      </c>
      <c r="C533" s="176"/>
      <c r="D533" s="168">
        <v>0.18413645474959714</v>
      </c>
      <c r="E533" s="168">
        <v>8.9806787828827325E-2</v>
      </c>
      <c r="F533" s="168">
        <v>4.4167804310036368E-3</v>
      </c>
      <c r="G533" s="168">
        <v>1.6430814055036016E-2</v>
      </c>
      <c r="H533" s="168">
        <v>4.8324866588834921E-4</v>
      </c>
      <c r="I533" s="168">
        <v>-1.4376613397817419E-5</v>
      </c>
      <c r="J533" s="168">
        <v>1.2597338279700649E-2</v>
      </c>
      <c r="K533" s="168">
        <v>2.2738038044213369E-3</v>
      </c>
      <c r="L533" s="168">
        <v>9.8478510706451737E-4</v>
      </c>
      <c r="M533" s="168">
        <v>4.8354274317623472E-5</v>
      </c>
      <c r="N533" s="168">
        <v>4.4610828465459906E-4</v>
      </c>
      <c r="O533" s="168">
        <v>7.2176512052419123E-3</v>
      </c>
      <c r="P533" s="168">
        <v>3.8507145785882012E-2</v>
      </c>
      <c r="Q533" s="168">
        <v>6.9044104360970514E-3</v>
      </c>
      <c r="R533" s="168">
        <v>3.9170203491494535E-3</v>
      </c>
      <c r="S533" s="168">
        <v>6.5689316206538141E-5</v>
      </c>
      <c r="T533" s="168">
        <v>5.0893539503938915E-5</v>
      </c>
      <c r="U533" s="168">
        <v>0</v>
      </c>
      <c r="V533" s="168">
        <v>0</v>
      </c>
    </row>
    <row r="534" spans="1:22" x14ac:dyDescent="0.2">
      <c r="A534" s="166" t="s">
        <v>188</v>
      </c>
      <c r="B534" s="166" t="s">
        <v>685</v>
      </c>
      <c r="C534" s="176"/>
      <c r="D534" s="168">
        <v>3.8639595218896781E-2</v>
      </c>
      <c r="E534" s="168">
        <v>1.8609330593044201E-2</v>
      </c>
      <c r="F534" s="168">
        <v>8.9329862205658967E-4</v>
      </c>
      <c r="G534" s="168">
        <v>3.3029155396599543E-3</v>
      </c>
      <c r="H534" s="168">
        <v>9.5013045472060789E-5</v>
      </c>
      <c r="I534" s="168">
        <v>-4.5454100878678331E-6</v>
      </c>
      <c r="J534" s="168">
        <v>2.5178693718795548E-3</v>
      </c>
      <c r="K534" s="168">
        <v>4.5273618009273469E-4</v>
      </c>
      <c r="L534" s="168">
        <v>2.5764483982848867E-4</v>
      </c>
      <c r="M534" s="168">
        <v>0</v>
      </c>
      <c r="N534" s="168">
        <v>8.9185373460563087E-5</v>
      </c>
      <c r="O534" s="168">
        <v>1.4426831357276907E-3</v>
      </c>
      <c r="P534" s="168">
        <v>1.0150462337693855E-2</v>
      </c>
      <c r="Q534" s="168">
        <v>0</v>
      </c>
      <c r="R534" s="168">
        <v>7.6772997348924438E-4</v>
      </c>
      <c r="S534" s="168">
        <v>1.2814559850946425E-5</v>
      </c>
      <c r="T534" s="168">
        <v>1.0265562178446662E-5</v>
      </c>
      <c r="U534" s="168">
        <v>3.466758530967475E-5</v>
      </c>
      <c r="V534" s="168">
        <v>7.5239092406477114E-6</v>
      </c>
    </row>
    <row r="535" spans="1:22" x14ac:dyDescent="0.2">
      <c r="A535" s="166" t="s">
        <v>188</v>
      </c>
      <c r="B535" s="166" t="s">
        <v>684</v>
      </c>
      <c r="C535" s="176"/>
      <c r="D535" s="168">
        <v>0.19946522072275105</v>
      </c>
      <c r="E535" s="168">
        <v>0.13280120485109737</v>
      </c>
      <c r="F535" s="168">
        <v>6.2273102340170078E-3</v>
      </c>
      <c r="G535" s="168">
        <v>2.2938484422867996E-2</v>
      </c>
      <c r="H535" s="168">
        <v>6.6502055663450704E-4</v>
      </c>
      <c r="I535" s="168">
        <v>0</v>
      </c>
      <c r="J535" s="168">
        <v>1.7339794712267754E-2</v>
      </c>
      <c r="K535" s="168">
        <v>3.1367048300297534E-3</v>
      </c>
      <c r="L535" s="168">
        <v>0</v>
      </c>
      <c r="M535" s="168">
        <v>0</v>
      </c>
      <c r="N535" s="168">
        <v>6.2593443027815694E-4</v>
      </c>
      <c r="O535" s="168">
        <v>9.9857682166626782E-3</v>
      </c>
      <c r="P535" s="168">
        <v>0</v>
      </c>
      <c r="Q535" s="168">
        <v>0</v>
      </c>
      <c r="R535" s="168">
        <v>5.2883495737073042E-3</v>
      </c>
      <c r="S535" s="168">
        <v>8.8334611290247315E-5</v>
      </c>
      <c r="T535" s="168">
        <v>7.1568432186626605E-5</v>
      </c>
      <c r="U535" s="168">
        <v>2.4391400372273652E-4</v>
      </c>
      <c r="V535" s="168">
        <v>5.2831847988928076E-5</v>
      </c>
    </row>
    <row r="536" spans="1:22" x14ac:dyDescent="0.2">
      <c r="A536" s="166" t="s">
        <v>188</v>
      </c>
      <c r="B536" s="166" t="s">
        <v>683</v>
      </c>
      <c r="C536" s="176"/>
      <c r="D536" s="168">
        <v>0.10130638754247569</v>
      </c>
      <c r="E536" s="168">
        <v>7.5509093620476003E-2</v>
      </c>
      <c r="F536" s="168">
        <v>3.6215588030301471E-3</v>
      </c>
      <c r="G536" s="168">
        <v>1.1087567327158867E-2</v>
      </c>
      <c r="H536" s="168">
        <v>0</v>
      </c>
      <c r="I536" s="168">
        <v>0</v>
      </c>
      <c r="J536" s="168">
        <v>7.1229212597704828E-3</v>
      </c>
      <c r="K536" s="168">
        <v>0</v>
      </c>
      <c r="L536" s="168">
        <v>0</v>
      </c>
      <c r="M536" s="168">
        <v>0</v>
      </c>
      <c r="N536" s="168">
        <v>1.9504984189394007E-4</v>
      </c>
      <c r="O536" s="168">
        <v>0</v>
      </c>
      <c r="P536" s="168">
        <v>0</v>
      </c>
      <c r="Q536" s="168">
        <v>0</v>
      </c>
      <c r="R536" s="168">
        <v>2.6576845626081237E-3</v>
      </c>
      <c r="S536" s="168">
        <v>0</v>
      </c>
      <c r="T536" s="168">
        <v>2.7612578384136628E-5</v>
      </c>
      <c r="U536" s="168">
        <v>9.3244366315092971E-4</v>
      </c>
      <c r="V536" s="168">
        <v>1.5245588600304628E-4</v>
      </c>
    </row>
    <row r="537" spans="1:22" x14ac:dyDescent="0.2">
      <c r="A537" s="166" t="s">
        <v>188</v>
      </c>
      <c r="B537" s="166" t="s">
        <v>682</v>
      </c>
      <c r="C537" s="176"/>
      <c r="D537" s="168">
        <v>2.4261075121713653E-2</v>
      </c>
      <c r="E537" s="168">
        <v>9.3013767795535104E-3</v>
      </c>
      <c r="F537" s="168">
        <v>5.8325187951361853E-4</v>
      </c>
      <c r="G537" s="168">
        <v>1.9632372384073751E-3</v>
      </c>
      <c r="H537" s="168">
        <v>5.6912879350560107E-5</v>
      </c>
      <c r="I537" s="168">
        <v>2.8540365965009419E-6</v>
      </c>
      <c r="J537" s="168">
        <v>1.8133946038442921E-3</v>
      </c>
      <c r="K537" s="168">
        <v>3.4043372936020061E-4</v>
      </c>
      <c r="L537" s="168">
        <v>1.4987906308571456E-4</v>
      </c>
      <c r="M537" s="168">
        <v>7.0178885259199209E-6</v>
      </c>
      <c r="N537" s="168">
        <v>6.8907329985276798E-5</v>
      </c>
      <c r="O537" s="168">
        <v>1.1839119912859649E-3</v>
      </c>
      <c r="P537" s="168">
        <v>6.7954209541328889E-3</v>
      </c>
      <c r="Q537" s="168">
        <v>1.2525985722590908E-3</v>
      </c>
      <c r="R537" s="168">
        <v>4.8571121482371996E-4</v>
      </c>
      <c r="S537" s="168">
        <v>7.9303857991182282E-6</v>
      </c>
      <c r="T537" s="168">
        <v>8.8460288664931087E-6</v>
      </c>
      <c r="U537" s="168">
        <v>2.0247377940628406E-4</v>
      </c>
      <c r="V537" s="168">
        <v>3.6916766917128067E-5</v>
      </c>
    </row>
    <row r="538" spans="1:22" x14ac:dyDescent="0.2">
      <c r="A538" s="166" t="s">
        <v>188</v>
      </c>
      <c r="B538" s="166" t="s">
        <v>681</v>
      </c>
      <c r="C538" s="176"/>
      <c r="D538" s="168">
        <v>4.9228166137209199E-2</v>
      </c>
      <c r="E538" s="168">
        <v>2.3132314306792148E-2</v>
      </c>
      <c r="F538" s="168">
        <v>5.9713146367371848E-3</v>
      </c>
      <c r="G538" s="168">
        <v>1.720308374276196E-3</v>
      </c>
      <c r="H538" s="168">
        <v>5.1753477860205527E-4</v>
      </c>
      <c r="I538" s="168">
        <v>-1.9479135853569348E-5</v>
      </c>
      <c r="J538" s="168">
        <v>4.9012822933299839E-4</v>
      </c>
      <c r="K538" s="168">
        <v>1.4080238192333103E-4</v>
      </c>
      <c r="L538" s="168">
        <v>2.9351492517541429E-4</v>
      </c>
      <c r="M538" s="168">
        <v>5.5989787070551022E-5</v>
      </c>
      <c r="N538" s="168">
        <v>3.4167145227507649E-6</v>
      </c>
      <c r="O538" s="168">
        <v>8.6178280061510076E-5</v>
      </c>
      <c r="P538" s="168">
        <v>4.6766201918313802E-4</v>
      </c>
      <c r="Q538" s="168">
        <v>8.3231834134466959E-5</v>
      </c>
      <c r="R538" s="168">
        <v>1.3721825801924907E-4</v>
      </c>
      <c r="S538" s="168">
        <v>2.4886379021749591E-6</v>
      </c>
      <c r="T538" s="168">
        <v>2.5892723176373963E-6</v>
      </c>
      <c r="U538" s="168">
        <v>1.4353065984674292E-2</v>
      </c>
      <c r="V538" s="168">
        <v>1.7898868523376669E-3</v>
      </c>
    </row>
    <row r="539" spans="1:22" x14ac:dyDescent="0.2">
      <c r="A539" s="166" t="s">
        <v>188</v>
      </c>
      <c r="B539" s="166" t="s">
        <v>679</v>
      </c>
      <c r="C539" s="176"/>
      <c r="D539" s="168">
        <v>0.99999999999999967</v>
      </c>
      <c r="E539" s="168">
        <v>0.54606467046962992</v>
      </c>
      <c r="F539" s="168">
        <v>3.1395717927835812E-2</v>
      </c>
      <c r="G539" s="168">
        <v>9.3386198670069837E-2</v>
      </c>
      <c r="H539" s="168">
        <v>2.8826021225620414E-3</v>
      </c>
      <c r="I539" s="168">
        <v>-4.9082783987200973E-5</v>
      </c>
      <c r="J539" s="168">
        <v>6.941516277648227E-2</v>
      </c>
      <c r="K539" s="168">
        <v>1.1338550372661011E-2</v>
      </c>
      <c r="L539" s="168">
        <v>3.8602963685976659E-3</v>
      </c>
      <c r="M539" s="168">
        <v>2.1682365338310291E-4</v>
      </c>
      <c r="N539" s="168">
        <v>2.401573519757273E-3</v>
      </c>
      <c r="O539" s="168">
        <v>3.5673873683808408E-2</v>
      </c>
      <c r="P539" s="168">
        <v>0.13990442269492889</v>
      </c>
      <c r="Q539" s="168">
        <v>2.3302108119014366E-2</v>
      </c>
      <c r="R539" s="168">
        <v>2.1797599340444253E-2</v>
      </c>
      <c r="S539" s="168">
        <v>3.2052740469650908E-4</v>
      </c>
      <c r="T539" s="168">
        <v>2.8277538136429559E-4</v>
      </c>
      <c r="U539" s="168">
        <v>1.5766565016263914E-2</v>
      </c>
      <c r="V539" s="168">
        <v>2.0396152624874162E-3</v>
      </c>
    </row>
    <row r="541" spans="1:22" x14ac:dyDescent="0.2">
      <c r="A541" s="170" t="s">
        <v>782</v>
      </c>
      <c r="B541" s="166" t="s">
        <v>679</v>
      </c>
      <c r="D541" s="168">
        <v>1.0000000000000002</v>
      </c>
      <c r="E541" s="168">
        <v>0.9164578605601853</v>
      </c>
      <c r="F541" s="168">
        <v>5.8182058129667452E-2</v>
      </c>
      <c r="G541" s="168">
        <v>1.8735191973722701E-2</v>
      </c>
      <c r="H541" s="168">
        <v>5.1850058714666253E-4</v>
      </c>
      <c r="I541" s="168">
        <v>5.3696485594306853E-5</v>
      </c>
      <c r="J541" s="168">
        <v>1.5254683407473538E-3</v>
      </c>
      <c r="K541" s="168">
        <v>6.3459482975089924E-5</v>
      </c>
      <c r="L541" s="168">
        <v>0</v>
      </c>
      <c r="M541" s="168">
        <v>0</v>
      </c>
      <c r="N541" s="168">
        <v>0</v>
      </c>
      <c r="O541" s="168">
        <v>1.5864870743772481E-5</v>
      </c>
      <c r="P541" s="168">
        <v>0</v>
      </c>
      <c r="Q541" s="168">
        <v>0</v>
      </c>
      <c r="R541" s="168">
        <v>0</v>
      </c>
      <c r="S541" s="168">
        <v>0</v>
      </c>
      <c r="T541" s="168">
        <v>0</v>
      </c>
      <c r="U541" s="168">
        <v>4.4478995692175038E-3</v>
      </c>
      <c r="V541" s="168">
        <v>0</v>
      </c>
    </row>
    <row r="542" spans="1:22" x14ac:dyDescent="0.2">
      <c r="A542" s="166" t="s">
        <v>211</v>
      </c>
      <c r="B542" s="166" t="s">
        <v>687</v>
      </c>
      <c r="C542" s="166"/>
      <c r="D542" s="168">
        <v>0</v>
      </c>
      <c r="E542" s="168">
        <v>0</v>
      </c>
      <c r="F542" s="168">
        <v>0</v>
      </c>
      <c r="G542" s="168">
        <v>0</v>
      </c>
      <c r="H542" s="168">
        <v>0</v>
      </c>
      <c r="I542" s="168">
        <v>0</v>
      </c>
      <c r="J542" s="168">
        <v>0</v>
      </c>
      <c r="K542" s="168">
        <v>0</v>
      </c>
      <c r="L542" s="168">
        <v>0</v>
      </c>
      <c r="M542" s="168">
        <v>0</v>
      </c>
      <c r="N542" s="168">
        <v>0</v>
      </c>
      <c r="O542" s="168">
        <v>0</v>
      </c>
      <c r="P542" s="168">
        <v>0</v>
      </c>
      <c r="Q542" s="168">
        <v>0</v>
      </c>
      <c r="R542" s="168">
        <v>0</v>
      </c>
      <c r="S542" s="168">
        <v>0</v>
      </c>
      <c r="T542" s="168">
        <v>0</v>
      </c>
      <c r="U542" s="168">
        <v>0</v>
      </c>
      <c r="V542" s="168">
        <v>0</v>
      </c>
    </row>
    <row r="543" spans="1:22" x14ac:dyDescent="0.2">
      <c r="A543" s="166" t="s">
        <v>211</v>
      </c>
      <c r="B543" s="166" t="s">
        <v>686</v>
      </c>
      <c r="C543" s="166"/>
      <c r="D543" s="168">
        <v>0</v>
      </c>
      <c r="E543" s="168">
        <v>0</v>
      </c>
      <c r="F543" s="168">
        <v>0</v>
      </c>
      <c r="G543" s="168">
        <v>0</v>
      </c>
      <c r="H543" s="168">
        <v>0</v>
      </c>
      <c r="I543" s="168">
        <v>0</v>
      </c>
      <c r="J543" s="168">
        <v>0</v>
      </c>
      <c r="K543" s="168">
        <v>0</v>
      </c>
      <c r="L543" s="168">
        <v>0</v>
      </c>
      <c r="M543" s="168">
        <v>0</v>
      </c>
      <c r="N543" s="168">
        <v>0</v>
      </c>
      <c r="O543" s="168">
        <v>0</v>
      </c>
      <c r="P543" s="168">
        <v>0</v>
      </c>
      <c r="Q543" s="168">
        <v>0</v>
      </c>
      <c r="R543" s="168">
        <v>0</v>
      </c>
      <c r="S543" s="168">
        <v>0</v>
      </c>
      <c r="T543" s="168">
        <v>0</v>
      </c>
      <c r="U543" s="168">
        <v>0</v>
      </c>
      <c r="V543" s="168">
        <v>0</v>
      </c>
    </row>
    <row r="544" spans="1:22" x14ac:dyDescent="0.2">
      <c r="A544" s="166" t="s">
        <v>211</v>
      </c>
      <c r="B544" s="166" t="s">
        <v>685</v>
      </c>
      <c r="C544" s="166"/>
      <c r="D544" s="168">
        <v>0</v>
      </c>
      <c r="E544" s="168">
        <v>0</v>
      </c>
      <c r="F544" s="168">
        <v>0</v>
      </c>
      <c r="G544" s="168">
        <v>0</v>
      </c>
      <c r="H544" s="168">
        <v>0</v>
      </c>
      <c r="I544" s="168">
        <v>0</v>
      </c>
      <c r="J544" s="168">
        <v>0</v>
      </c>
      <c r="K544" s="168">
        <v>0</v>
      </c>
      <c r="L544" s="168">
        <v>0</v>
      </c>
      <c r="M544" s="168">
        <v>0</v>
      </c>
      <c r="N544" s="168">
        <v>0</v>
      </c>
      <c r="O544" s="168">
        <v>0</v>
      </c>
      <c r="P544" s="168">
        <v>0</v>
      </c>
      <c r="Q544" s="168">
        <v>0</v>
      </c>
      <c r="R544" s="168">
        <v>0</v>
      </c>
      <c r="S544" s="168">
        <v>0</v>
      </c>
      <c r="T544" s="168">
        <v>0</v>
      </c>
      <c r="U544" s="168">
        <v>0</v>
      </c>
      <c r="V544" s="168">
        <v>0</v>
      </c>
    </row>
    <row r="545" spans="1:22" x14ac:dyDescent="0.2">
      <c r="A545" s="166" t="s">
        <v>211</v>
      </c>
      <c r="B545" s="166" t="s">
        <v>684</v>
      </c>
      <c r="C545" s="166"/>
      <c r="D545" s="168">
        <v>0.56780830401402582</v>
      </c>
      <c r="E545" s="168">
        <v>0.37949050689618569</v>
      </c>
      <c r="F545" s="168">
        <v>1.7888191821100099E-2</v>
      </c>
      <c r="G545" s="168">
        <v>6.4953122360875692E-2</v>
      </c>
      <c r="H545" s="168">
        <v>2.0073894602071368E-3</v>
      </c>
      <c r="I545" s="168">
        <v>0</v>
      </c>
      <c r="J545" s="168">
        <v>4.8703488935588075E-2</v>
      </c>
      <c r="K545" s="168">
        <v>9.0710280917067065E-3</v>
      </c>
      <c r="L545" s="168">
        <v>0</v>
      </c>
      <c r="M545" s="168">
        <v>0</v>
      </c>
      <c r="N545" s="168">
        <v>1.7362493668750016E-3</v>
      </c>
      <c r="O545" s="168">
        <v>2.8001773422582091E-2</v>
      </c>
      <c r="P545" s="168">
        <v>0</v>
      </c>
      <c r="Q545" s="168">
        <v>0</v>
      </c>
      <c r="R545" s="168">
        <v>1.4686340112868106E-2</v>
      </c>
      <c r="S545" s="168">
        <v>2.4502564294768468E-4</v>
      </c>
      <c r="T545" s="168">
        <v>1.9851182674801221E-4</v>
      </c>
      <c r="U545" s="168">
        <v>6.800739392752329E-4</v>
      </c>
      <c r="V545" s="168">
        <v>1.4660213706631258E-4</v>
      </c>
    </row>
    <row r="546" spans="1:22" x14ac:dyDescent="0.2">
      <c r="A546" s="166" t="s">
        <v>211</v>
      </c>
      <c r="B546" s="166" t="s">
        <v>683</v>
      </c>
      <c r="C546" s="166"/>
      <c r="D546" s="168">
        <v>0.29403247914460889</v>
      </c>
      <c r="E546" s="168">
        <v>0.21984851147508733</v>
      </c>
      <c r="F546" s="168">
        <v>1.0598966805994519E-2</v>
      </c>
      <c r="G546" s="168">
        <v>3.1981499839852288E-2</v>
      </c>
      <c r="H546" s="168">
        <v>0</v>
      </c>
      <c r="I546" s="168">
        <v>0</v>
      </c>
      <c r="J546" s="168">
        <v>2.0378736177564031E-2</v>
      </c>
      <c r="K546" s="168">
        <v>0</v>
      </c>
      <c r="L546" s="168">
        <v>0</v>
      </c>
      <c r="M546" s="168">
        <v>0</v>
      </c>
      <c r="N546" s="168">
        <v>5.5099827437522222E-4</v>
      </c>
      <c r="O546" s="168">
        <v>0</v>
      </c>
      <c r="P546" s="168">
        <v>0</v>
      </c>
      <c r="Q546" s="168">
        <v>0</v>
      </c>
      <c r="R546" s="168">
        <v>7.5165764594714987E-3</v>
      </c>
      <c r="S546" s="168">
        <v>0</v>
      </c>
      <c r="T546" s="168">
        <v>7.7999755719178448E-5</v>
      </c>
      <c r="U546" s="168">
        <v>2.6483917057265674E-3</v>
      </c>
      <c r="V546" s="168">
        <v>4.3079865081823175E-4</v>
      </c>
    </row>
    <row r="547" spans="1:22" x14ac:dyDescent="0.2">
      <c r="A547" s="166" t="s">
        <v>211</v>
      </c>
      <c r="B547" s="166" t="s">
        <v>682</v>
      </c>
      <c r="C547" s="166"/>
      <c r="D547" s="168">
        <v>0</v>
      </c>
      <c r="E547" s="168">
        <v>0</v>
      </c>
      <c r="F547" s="168">
        <v>0</v>
      </c>
      <c r="G547" s="168">
        <v>0</v>
      </c>
      <c r="H547" s="168">
        <v>0</v>
      </c>
      <c r="I547" s="168">
        <v>0</v>
      </c>
      <c r="J547" s="168">
        <v>0</v>
      </c>
      <c r="K547" s="168">
        <v>0</v>
      </c>
      <c r="L547" s="168">
        <v>0</v>
      </c>
      <c r="M547" s="168">
        <v>0</v>
      </c>
      <c r="N547" s="168">
        <v>0</v>
      </c>
      <c r="O547" s="168">
        <v>0</v>
      </c>
      <c r="P547" s="168">
        <v>0</v>
      </c>
      <c r="Q547" s="168">
        <v>0</v>
      </c>
      <c r="R547" s="168">
        <v>0</v>
      </c>
      <c r="S547" s="168">
        <v>0</v>
      </c>
      <c r="T547" s="168">
        <v>0</v>
      </c>
      <c r="U547" s="168">
        <v>0</v>
      </c>
      <c r="V547" s="168">
        <v>0</v>
      </c>
    </row>
    <row r="548" spans="1:22" x14ac:dyDescent="0.2">
      <c r="A548" s="166" t="s">
        <v>211</v>
      </c>
      <c r="B548" s="166" t="s">
        <v>681</v>
      </c>
      <c r="C548" s="166"/>
      <c r="D548" s="168">
        <v>0.13815921684136509</v>
      </c>
      <c r="E548" s="168">
        <v>6.2884179416225483E-2</v>
      </c>
      <c r="F548" s="168">
        <v>1.6928049985720211E-2</v>
      </c>
      <c r="G548" s="168">
        <v>4.8019078114218579E-3</v>
      </c>
      <c r="H548" s="168">
        <v>1.5883056998315416E-3</v>
      </c>
      <c r="I548" s="168">
        <v>2.5799181012529216E-4</v>
      </c>
      <c r="J548" s="168">
        <v>1.3866129425432825E-3</v>
      </c>
      <c r="K548" s="168">
        <v>4.1239622763362846E-4</v>
      </c>
      <c r="L548" s="168">
        <v>8.9888155423346189E-4</v>
      </c>
      <c r="M548" s="168">
        <v>1.5798182260944981E-4</v>
      </c>
      <c r="N548" s="168">
        <v>9.5402759566661723E-6</v>
      </c>
      <c r="O548" s="168">
        <v>2.446418628785629E-4</v>
      </c>
      <c r="P548" s="168">
        <v>1.3218837243865198E-3</v>
      </c>
      <c r="Q548" s="168">
        <v>2.3697321957872824E-4</v>
      </c>
      <c r="R548" s="168">
        <v>3.8399295043621567E-4</v>
      </c>
      <c r="S548" s="168">
        <v>6.9896842540354822E-6</v>
      </c>
      <c r="T548" s="168">
        <v>7.0860351692466717E-6</v>
      </c>
      <c r="U548" s="168">
        <v>4.1620087444945275E-2</v>
      </c>
      <c r="V548" s="168">
        <v>5.0117143734156279E-3</v>
      </c>
    </row>
    <row r="549" spans="1:22" x14ac:dyDescent="0.2">
      <c r="A549" s="166" t="s">
        <v>211</v>
      </c>
      <c r="B549" s="166" t="s">
        <v>679</v>
      </c>
      <c r="C549" s="166"/>
      <c r="D549" s="168">
        <v>0.99999999999999978</v>
      </c>
      <c r="E549" s="168">
        <v>0.6622231977874985</v>
      </c>
      <c r="F549" s="168">
        <v>4.5415208612814825E-2</v>
      </c>
      <c r="G549" s="168">
        <v>0.10173653001214984</v>
      </c>
      <c r="H549" s="168">
        <v>3.5956951600386784E-3</v>
      </c>
      <c r="I549" s="168">
        <v>2.5799181012529216E-4</v>
      </c>
      <c r="J549" s="168">
        <v>7.0468838055695399E-2</v>
      </c>
      <c r="K549" s="168">
        <v>9.4834243193403344E-3</v>
      </c>
      <c r="L549" s="168">
        <v>8.9888155423346189E-4</v>
      </c>
      <c r="M549" s="168">
        <v>1.5798182260944981E-4</v>
      </c>
      <c r="N549" s="168">
        <v>2.2967879172068901E-3</v>
      </c>
      <c r="O549" s="168">
        <v>2.8246415285460656E-2</v>
      </c>
      <c r="P549" s="168">
        <v>1.3218837243865198E-3</v>
      </c>
      <c r="Q549" s="168">
        <v>2.3697321957872824E-4</v>
      </c>
      <c r="R549" s="168">
        <v>2.2586909522775821E-2</v>
      </c>
      <c r="S549" s="168">
        <v>2.5201532720172016E-4</v>
      </c>
      <c r="T549" s="168">
        <v>2.8359761763643734E-4</v>
      </c>
      <c r="U549" s="168">
        <v>4.4948553089947073E-2</v>
      </c>
      <c r="V549" s="168">
        <v>5.5891151613001724E-3</v>
      </c>
    </row>
    <row r="550" spans="1:22" x14ac:dyDescent="0.2">
      <c r="A550" s="169" t="s">
        <v>596</v>
      </c>
      <c r="B550" s="166" t="s">
        <v>687</v>
      </c>
      <c r="C550" s="176"/>
      <c r="D550" s="168">
        <v>0</v>
      </c>
      <c r="E550" s="168">
        <v>0</v>
      </c>
      <c r="F550" s="168">
        <v>0</v>
      </c>
      <c r="G550" s="168">
        <v>0</v>
      </c>
      <c r="H550" s="168">
        <v>0</v>
      </c>
      <c r="I550" s="168">
        <v>0</v>
      </c>
      <c r="J550" s="168">
        <v>0</v>
      </c>
      <c r="K550" s="168">
        <v>0</v>
      </c>
      <c r="L550" s="168">
        <v>0</v>
      </c>
      <c r="M550" s="168">
        <v>0</v>
      </c>
      <c r="N550" s="168">
        <v>0</v>
      </c>
      <c r="O550" s="168">
        <v>0</v>
      </c>
      <c r="P550" s="168">
        <v>0</v>
      </c>
      <c r="Q550" s="168">
        <v>0</v>
      </c>
      <c r="R550" s="168">
        <v>0</v>
      </c>
      <c r="S550" s="168">
        <v>0</v>
      </c>
      <c r="T550" s="168">
        <v>0</v>
      </c>
      <c r="U550" s="168">
        <v>0</v>
      </c>
      <c r="V550" s="168">
        <v>0</v>
      </c>
    </row>
    <row r="551" spans="1:22" x14ac:dyDescent="0.2">
      <c r="A551" s="166" t="s">
        <v>596</v>
      </c>
      <c r="B551" s="166" t="s">
        <v>686</v>
      </c>
      <c r="C551" s="176"/>
      <c r="D551" s="168">
        <v>0</v>
      </c>
      <c r="E551" s="168">
        <v>0</v>
      </c>
      <c r="F551" s="168">
        <v>0</v>
      </c>
      <c r="G551" s="168">
        <v>0</v>
      </c>
      <c r="H551" s="168">
        <v>0</v>
      </c>
      <c r="I551" s="168">
        <v>0</v>
      </c>
      <c r="J551" s="168">
        <v>0</v>
      </c>
      <c r="K551" s="168">
        <v>0</v>
      </c>
      <c r="L551" s="168">
        <v>0</v>
      </c>
      <c r="M551" s="168">
        <v>0</v>
      </c>
      <c r="N551" s="168">
        <v>0</v>
      </c>
      <c r="O551" s="168">
        <v>0</v>
      </c>
      <c r="P551" s="168">
        <v>0</v>
      </c>
      <c r="Q551" s="168">
        <v>0</v>
      </c>
      <c r="R551" s="168">
        <v>0</v>
      </c>
      <c r="S551" s="168">
        <v>0</v>
      </c>
      <c r="T551" s="168">
        <v>0</v>
      </c>
      <c r="U551" s="168">
        <v>0</v>
      </c>
      <c r="V551" s="168">
        <v>0</v>
      </c>
    </row>
    <row r="552" spans="1:22" x14ac:dyDescent="0.2">
      <c r="A552" s="166" t="s">
        <v>596</v>
      </c>
      <c r="B552" s="166" t="s">
        <v>685</v>
      </c>
      <c r="C552" s="176"/>
      <c r="D552" s="168">
        <v>0</v>
      </c>
      <c r="E552" s="168">
        <v>0</v>
      </c>
      <c r="F552" s="168">
        <v>0</v>
      </c>
      <c r="G552" s="168">
        <v>0</v>
      </c>
      <c r="H552" s="168">
        <v>0</v>
      </c>
      <c r="I552" s="168">
        <v>0</v>
      </c>
      <c r="J552" s="168">
        <v>0</v>
      </c>
      <c r="K552" s="168">
        <v>0</v>
      </c>
      <c r="L552" s="168">
        <v>0</v>
      </c>
      <c r="M552" s="168">
        <v>0</v>
      </c>
      <c r="N552" s="168">
        <v>0</v>
      </c>
      <c r="O552" s="168">
        <v>0</v>
      </c>
      <c r="P552" s="168">
        <v>0</v>
      </c>
      <c r="Q552" s="168">
        <v>0</v>
      </c>
      <c r="R552" s="168">
        <v>0</v>
      </c>
      <c r="S552" s="168">
        <v>0</v>
      </c>
      <c r="T552" s="168">
        <v>0</v>
      </c>
      <c r="U552" s="168">
        <v>0</v>
      </c>
      <c r="V552" s="168">
        <v>0</v>
      </c>
    </row>
    <row r="553" spans="1:22" x14ac:dyDescent="0.2">
      <c r="A553" s="166" t="s">
        <v>596</v>
      </c>
      <c r="B553" s="166" t="s">
        <v>684</v>
      </c>
      <c r="C553" s="176"/>
      <c r="D553" s="168">
        <v>0.56154671238843912</v>
      </c>
      <c r="E553" s="168">
        <v>0.52518102539286216</v>
      </c>
      <c r="F553" s="168">
        <v>2.2916812410638428E-2</v>
      </c>
      <c r="G553" s="168">
        <v>1.1961379227091567E-2</v>
      </c>
      <c r="H553" s="168">
        <v>2.894663110813394E-4</v>
      </c>
      <c r="I553" s="168">
        <v>0</v>
      </c>
      <c r="J553" s="168">
        <v>1.0543047466804933E-3</v>
      </c>
      <c r="K553" s="168">
        <v>6.0699883646276176E-5</v>
      </c>
      <c r="L553" s="168">
        <v>0</v>
      </c>
      <c r="M553" s="168">
        <v>0</v>
      </c>
      <c r="N553" s="168">
        <v>0</v>
      </c>
      <c r="O553" s="168">
        <v>1.572746528917372E-5</v>
      </c>
      <c r="P553" s="168">
        <v>0</v>
      </c>
      <c r="Q553" s="168">
        <v>0</v>
      </c>
      <c r="R553" s="168">
        <v>0</v>
      </c>
      <c r="S553" s="168">
        <v>0</v>
      </c>
      <c r="T553" s="168">
        <v>0</v>
      </c>
      <c r="U553" s="168">
        <v>6.7296951149577503E-5</v>
      </c>
      <c r="V553" s="168">
        <v>0</v>
      </c>
    </row>
    <row r="554" spans="1:22" x14ac:dyDescent="0.2">
      <c r="A554" s="166" t="s">
        <v>596</v>
      </c>
      <c r="B554" s="166" t="s">
        <v>683</v>
      </c>
      <c r="C554" s="176"/>
      <c r="D554" s="168">
        <v>0.32442196375514015</v>
      </c>
      <c r="E554" s="168">
        <v>0.30425073773760131</v>
      </c>
      <c r="F554" s="168">
        <v>1.3578484425298512E-2</v>
      </c>
      <c r="G554" s="168">
        <v>5.8895220727073908E-3</v>
      </c>
      <c r="H554" s="168">
        <v>0</v>
      </c>
      <c r="I554" s="168">
        <v>0</v>
      </c>
      <c r="J554" s="168">
        <v>4.4114700513079008E-4</v>
      </c>
      <c r="K554" s="168">
        <v>0</v>
      </c>
      <c r="L554" s="168">
        <v>0</v>
      </c>
      <c r="M554" s="168">
        <v>0</v>
      </c>
      <c r="N554" s="168">
        <v>0</v>
      </c>
      <c r="O554" s="168">
        <v>0</v>
      </c>
      <c r="P554" s="168">
        <v>0</v>
      </c>
      <c r="Q554" s="168">
        <v>0</v>
      </c>
      <c r="R554" s="168">
        <v>0</v>
      </c>
      <c r="S554" s="168">
        <v>0</v>
      </c>
      <c r="T554" s="168">
        <v>0</v>
      </c>
      <c r="U554" s="168">
        <v>2.6207251440213777E-4</v>
      </c>
      <c r="V554" s="168">
        <v>0</v>
      </c>
    </row>
    <row r="555" spans="1:22" x14ac:dyDescent="0.2">
      <c r="A555" s="166" t="s">
        <v>596</v>
      </c>
      <c r="B555" s="166" t="s">
        <v>682</v>
      </c>
      <c r="C555" s="176"/>
      <c r="D555" s="168">
        <v>0</v>
      </c>
      <c r="E555" s="168">
        <v>0</v>
      </c>
      <c r="F555" s="168">
        <v>0</v>
      </c>
      <c r="G555" s="168">
        <v>0</v>
      </c>
      <c r="H555" s="168">
        <v>0</v>
      </c>
      <c r="I555" s="168">
        <v>0</v>
      </c>
      <c r="J555" s="168">
        <v>0</v>
      </c>
      <c r="K555" s="168">
        <v>0</v>
      </c>
      <c r="L555" s="168">
        <v>0</v>
      </c>
      <c r="M555" s="168">
        <v>0</v>
      </c>
      <c r="N555" s="168">
        <v>0</v>
      </c>
      <c r="O555" s="168">
        <v>0</v>
      </c>
      <c r="P555" s="168">
        <v>0</v>
      </c>
      <c r="Q555" s="168">
        <v>0</v>
      </c>
      <c r="R555" s="168">
        <v>0</v>
      </c>
      <c r="S555" s="168">
        <v>0</v>
      </c>
      <c r="T555" s="168">
        <v>0</v>
      </c>
      <c r="U555" s="168">
        <v>0</v>
      </c>
      <c r="V555" s="168">
        <v>0</v>
      </c>
    </row>
    <row r="556" spans="1:22" x14ac:dyDescent="0.2">
      <c r="A556" s="166" t="s">
        <v>596</v>
      </c>
      <c r="B556" s="166" t="s">
        <v>681</v>
      </c>
      <c r="C556" s="176"/>
      <c r="D556" s="168">
        <v>0.11403132385642109</v>
      </c>
      <c r="E556" s="168">
        <v>8.7026097429721908E-2</v>
      </c>
      <c r="F556" s="168">
        <v>2.1686761293730521E-2</v>
      </c>
      <c r="G556" s="168">
        <v>8.8429067392374345E-4</v>
      </c>
      <c r="H556" s="168">
        <v>2.2903427606532317E-4</v>
      </c>
      <c r="I556" s="168">
        <v>5.3696485594306853E-5</v>
      </c>
      <c r="J556" s="168">
        <v>3.0016588936070168E-5</v>
      </c>
      <c r="K556" s="168">
        <v>2.759599328813747E-6</v>
      </c>
      <c r="L556" s="168">
        <v>0</v>
      </c>
      <c r="M556" s="168">
        <v>0</v>
      </c>
      <c r="N556" s="168">
        <v>0</v>
      </c>
      <c r="O556" s="168">
        <v>1.3740545459876096E-7</v>
      </c>
      <c r="P556" s="168">
        <v>0</v>
      </c>
      <c r="Q556" s="168">
        <v>0</v>
      </c>
      <c r="R556" s="168">
        <v>0</v>
      </c>
      <c r="S556" s="168">
        <v>0</v>
      </c>
      <c r="T556" s="168">
        <v>0</v>
      </c>
      <c r="U556" s="168">
        <v>4.1185301036657891E-3</v>
      </c>
      <c r="V556" s="168">
        <v>0</v>
      </c>
    </row>
    <row r="557" spans="1:22" x14ac:dyDescent="0.2">
      <c r="A557" s="166" t="s">
        <v>596</v>
      </c>
      <c r="B557" s="166" t="s">
        <v>679</v>
      </c>
      <c r="C557" s="176"/>
      <c r="D557" s="168">
        <v>1.0000000000000002</v>
      </c>
      <c r="E557" s="168">
        <v>0.9164578605601853</v>
      </c>
      <c r="F557" s="168">
        <v>5.8182058129667452E-2</v>
      </c>
      <c r="G557" s="168">
        <v>1.8735191973722701E-2</v>
      </c>
      <c r="H557" s="168">
        <v>5.1850058714666253E-4</v>
      </c>
      <c r="I557" s="168">
        <v>5.3696485594306853E-5</v>
      </c>
      <c r="J557" s="168">
        <v>1.5254683407473538E-3</v>
      </c>
      <c r="K557" s="168">
        <v>6.3459482975089924E-5</v>
      </c>
      <c r="L557" s="168">
        <v>0</v>
      </c>
      <c r="M557" s="168">
        <v>0</v>
      </c>
      <c r="N557" s="168">
        <v>0</v>
      </c>
      <c r="O557" s="168">
        <v>1.5864870743772481E-5</v>
      </c>
      <c r="P557" s="168">
        <v>0</v>
      </c>
      <c r="Q557" s="168">
        <v>0</v>
      </c>
      <c r="R557" s="168">
        <v>0</v>
      </c>
      <c r="S557" s="168">
        <v>0</v>
      </c>
      <c r="T557" s="168">
        <v>0</v>
      </c>
      <c r="U557" s="168">
        <v>4.4478995692175038E-3</v>
      </c>
      <c r="V557" s="168">
        <v>0</v>
      </c>
    </row>
    <row r="559" spans="1:22" x14ac:dyDescent="0.2">
      <c r="A559" s="170" t="s">
        <v>670</v>
      </c>
      <c r="B559" s="166" t="s">
        <v>687</v>
      </c>
      <c r="D559" s="172">
        <v>0</v>
      </c>
      <c r="E559" s="172">
        <v>0</v>
      </c>
      <c r="F559" s="172">
        <v>0</v>
      </c>
      <c r="G559" s="172">
        <v>0</v>
      </c>
      <c r="H559" s="172">
        <v>0</v>
      </c>
      <c r="I559" s="172">
        <v>0</v>
      </c>
      <c r="J559" s="172">
        <v>0</v>
      </c>
      <c r="K559" s="172">
        <v>0</v>
      </c>
      <c r="L559" s="172">
        <v>0</v>
      </c>
      <c r="M559" s="172">
        <v>0</v>
      </c>
      <c r="N559" s="172">
        <v>0</v>
      </c>
      <c r="O559" s="172">
        <v>0</v>
      </c>
      <c r="P559" s="172">
        <v>0</v>
      </c>
      <c r="Q559" s="172">
        <v>0</v>
      </c>
      <c r="R559" s="172">
        <v>0</v>
      </c>
      <c r="S559" s="172">
        <v>0</v>
      </c>
      <c r="T559" s="172">
        <v>0</v>
      </c>
      <c r="U559" s="172">
        <v>0</v>
      </c>
      <c r="V559" s="172">
        <v>0</v>
      </c>
    </row>
    <row r="560" spans="1:22" x14ac:dyDescent="0.2">
      <c r="B560" s="166" t="s">
        <v>686</v>
      </c>
      <c r="D560" s="172">
        <v>0</v>
      </c>
      <c r="E560" s="172">
        <v>0</v>
      </c>
      <c r="F560" s="172">
        <v>0</v>
      </c>
      <c r="G560" s="172">
        <v>0</v>
      </c>
      <c r="H560" s="172">
        <v>0</v>
      </c>
      <c r="I560" s="172">
        <v>0</v>
      </c>
      <c r="J560" s="172">
        <v>0</v>
      </c>
      <c r="K560" s="172">
        <v>0</v>
      </c>
      <c r="L560" s="172">
        <v>0</v>
      </c>
      <c r="M560" s="172">
        <v>0</v>
      </c>
      <c r="N560" s="172">
        <v>0</v>
      </c>
      <c r="O560" s="172">
        <v>0</v>
      </c>
      <c r="P560" s="172">
        <v>0</v>
      </c>
      <c r="Q560" s="172">
        <v>0</v>
      </c>
      <c r="R560" s="172">
        <v>0</v>
      </c>
      <c r="S560" s="172">
        <v>0</v>
      </c>
      <c r="T560" s="172">
        <v>0</v>
      </c>
      <c r="U560" s="172">
        <v>0</v>
      </c>
      <c r="V560" s="172">
        <v>0</v>
      </c>
    </row>
    <row r="561" spans="1:22" x14ac:dyDescent="0.2">
      <c r="B561" s="166" t="s">
        <v>685</v>
      </c>
      <c r="D561" s="172">
        <v>0</v>
      </c>
      <c r="E561" s="172">
        <v>0</v>
      </c>
      <c r="F561" s="172">
        <v>0</v>
      </c>
      <c r="G561" s="172">
        <v>0</v>
      </c>
      <c r="H561" s="172">
        <v>0</v>
      </c>
      <c r="I561" s="172">
        <v>0</v>
      </c>
      <c r="J561" s="172">
        <v>0</v>
      </c>
      <c r="K561" s="172">
        <v>0</v>
      </c>
      <c r="L561" s="172">
        <v>0</v>
      </c>
      <c r="M561" s="172">
        <v>0</v>
      </c>
      <c r="N561" s="172">
        <v>0</v>
      </c>
      <c r="O561" s="172">
        <v>0</v>
      </c>
      <c r="P561" s="172">
        <v>0</v>
      </c>
      <c r="Q561" s="172">
        <v>0</v>
      </c>
      <c r="R561" s="172">
        <v>0</v>
      </c>
      <c r="S561" s="172">
        <v>0</v>
      </c>
      <c r="T561" s="172">
        <v>0</v>
      </c>
      <c r="U561" s="172">
        <v>0</v>
      </c>
      <c r="V561" s="172">
        <v>0</v>
      </c>
    </row>
    <row r="562" spans="1:22" x14ac:dyDescent="0.2">
      <c r="B562" s="166" t="s">
        <v>684</v>
      </c>
      <c r="D562" s="172">
        <v>113968509.04317896</v>
      </c>
      <c r="E562" s="172">
        <v>76170015.410570964</v>
      </c>
      <c r="F562" s="172">
        <v>3590455.6818154743</v>
      </c>
      <c r="G562" s="172">
        <v>13037164.939006096</v>
      </c>
      <c r="H562" s="172">
        <v>402916.23463673057</v>
      </c>
      <c r="I562" s="172">
        <v>0</v>
      </c>
      <c r="J562" s="172">
        <v>9775595.002662776</v>
      </c>
      <c r="K562" s="172">
        <v>1820705.2270850015</v>
      </c>
      <c r="L562" s="172">
        <v>0</v>
      </c>
      <c r="M562" s="172">
        <v>0</v>
      </c>
      <c r="N562" s="172">
        <v>348493.93760366616</v>
      </c>
      <c r="O562" s="172">
        <v>5620418.6253989078</v>
      </c>
      <c r="P562" s="172">
        <v>0</v>
      </c>
      <c r="Q562" s="172">
        <v>0</v>
      </c>
      <c r="R562" s="172">
        <v>2947791.1367834914</v>
      </c>
      <c r="S562" s="172">
        <v>49180.695327421898</v>
      </c>
      <c r="T562" s="172">
        <v>39844.603824867554</v>
      </c>
      <c r="U562" s="172">
        <v>136502.07711017411</v>
      </c>
      <c r="V562" s="172">
        <v>29425.471353407145</v>
      </c>
    </row>
    <row r="563" spans="1:22" x14ac:dyDescent="0.2">
      <c r="B563" s="166" t="s">
        <v>683</v>
      </c>
      <c r="D563" s="172">
        <v>87069608.866820976</v>
      </c>
      <c r="E563" s="172">
        <v>65102072.940296926</v>
      </c>
      <c r="F563" s="172">
        <v>3138591.6850923593</v>
      </c>
      <c r="G563" s="172">
        <v>9470439.0825502221</v>
      </c>
      <c r="H563" s="172">
        <v>0</v>
      </c>
      <c r="I563" s="172">
        <v>0</v>
      </c>
      <c r="J563" s="172">
        <v>6034600.6446042247</v>
      </c>
      <c r="K563" s="172">
        <v>0</v>
      </c>
      <c r="L563" s="172">
        <v>0</v>
      </c>
      <c r="M563" s="172">
        <v>0</v>
      </c>
      <c r="N563" s="172">
        <v>163162.94164410699</v>
      </c>
      <c r="O563" s="172">
        <v>0</v>
      </c>
      <c r="P563" s="172">
        <v>0</v>
      </c>
      <c r="Q563" s="172">
        <v>0</v>
      </c>
      <c r="R563" s="172">
        <v>2225826.8006571592</v>
      </c>
      <c r="S563" s="172">
        <v>0</v>
      </c>
      <c r="T563" s="172">
        <v>23097.476312595907</v>
      </c>
      <c r="U563" s="172">
        <v>784248.1572599872</v>
      </c>
      <c r="V563" s="172">
        <v>127569.13840341431</v>
      </c>
    </row>
    <row r="564" spans="1:22" x14ac:dyDescent="0.2">
      <c r="B564" s="166" t="s">
        <v>682</v>
      </c>
      <c r="D564" s="172">
        <v>0</v>
      </c>
      <c r="E564" s="172">
        <v>0</v>
      </c>
      <c r="F564" s="172">
        <v>0</v>
      </c>
      <c r="G564" s="172">
        <v>0</v>
      </c>
      <c r="H564" s="172">
        <v>0</v>
      </c>
      <c r="I564" s="172">
        <v>0</v>
      </c>
      <c r="J564" s="172">
        <v>0</v>
      </c>
      <c r="K564" s="172">
        <v>0</v>
      </c>
      <c r="L564" s="172">
        <v>0</v>
      </c>
      <c r="M564" s="172">
        <v>0</v>
      </c>
      <c r="N564" s="172">
        <v>0</v>
      </c>
      <c r="O564" s="172">
        <v>0</v>
      </c>
      <c r="P564" s="172">
        <v>0</v>
      </c>
      <c r="Q564" s="172">
        <v>0</v>
      </c>
      <c r="R564" s="172">
        <v>0</v>
      </c>
      <c r="S564" s="172">
        <v>0</v>
      </c>
      <c r="T564" s="172">
        <v>0</v>
      </c>
      <c r="U564" s="172">
        <v>0</v>
      </c>
      <c r="V564" s="172">
        <v>0</v>
      </c>
    </row>
    <row r="565" spans="1:22" x14ac:dyDescent="0.2">
      <c r="B565" s="166" t="s">
        <v>681</v>
      </c>
      <c r="D565" s="172">
        <v>0</v>
      </c>
      <c r="E565" s="172">
        <v>0</v>
      </c>
      <c r="F565" s="172">
        <v>0</v>
      </c>
      <c r="G565" s="172">
        <v>0</v>
      </c>
      <c r="H565" s="172">
        <v>0</v>
      </c>
      <c r="I565" s="172">
        <v>0</v>
      </c>
      <c r="J565" s="172">
        <v>0</v>
      </c>
      <c r="K565" s="172">
        <v>0</v>
      </c>
      <c r="L565" s="172">
        <v>0</v>
      </c>
      <c r="M565" s="172">
        <v>0</v>
      </c>
      <c r="N565" s="172">
        <v>0</v>
      </c>
      <c r="O565" s="172">
        <v>0</v>
      </c>
      <c r="P565" s="172">
        <v>0</v>
      </c>
      <c r="Q565" s="172">
        <v>0</v>
      </c>
      <c r="R565" s="172">
        <v>0</v>
      </c>
      <c r="S565" s="172">
        <v>0</v>
      </c>
      <c r="T565" s="172">
        <v>0</v>
      </c>
      <c r="U565" s="172">
        <v>0</v>
      </c>
      <c r="V565" s="172">
        <v>0</v>
      </c>
    </row>
    <row r="566" spans="1:22" x14ac:dyDescent="0.2">
      <c r="B566" s="166" t="s">
        <v>679</v>
      </c>
      <c r="D566" s="172">
        <v>201038117.91000003</v>
      </c>
      <c r="E566" s="172">
        <v>141272088.3508679</v>
      </c>
      <c r="F566" s="172">
        <v>6729047.3669078341</v>
      </c>
      <c r="G566" s="172">
        <v>22507604.021556318</v>
      </c>
      <c r="H566" s="172">
        <v>402916.23463673057</v>
      </c>
      <c r="I566" s="172">
        <v>0</v>
      </c>
      <c r="J566" s="172">
        <v>15810195.647266999</v>
      </c>
      <c r="K566" s="172">
        <v>1820705.2270850015</v>
      </c>
      <c r="L566" s="172">
        <v>0</v>
      </c>
      <c r="M566" s="172">
        <v>0</v>
      </c>
      <c r="N566" s="172">
        <v>511656.87924777321</v>
      </c>
      <c r="O566" s="172">
        <v>5620418.6253989078</v>
      </c>
      <c r="P566" s="172">
        <v>0</v>
      </c>
      <c r="Q566" s="172">
        <v>0</v>
      </c>
      <c r="R566" s="172">
        <v>5173617.9374406505</v>
      </c>
      <c r="S566" s="172">
        <v>49180.695327421898</v>
      </c>
      <c r="T566" s="172">
        <v>62942.080137463468</v>
      </c>
      <c r="U566" s="172">
        <v>920750.23437016143</v>
      </c>
      <c r="V566" s="172">
        <v>156994.60975682145</v>
      </c>
    </row>
    <row r="567" spans="1:22" x14ac:dyDescent="0.2">
      <c r="A567" s="170" t="s">
        <v>669</v>
      </c>
      <c r="B567" s="166" t="s">
        <v>687</v>
      </c>
      <c r="D567" s="172">
        <v>0</v>
      </c>
      <c r="E567" s="172">
        <v>0</v>
      </c>
      <c r="F567" s="172">
        <v>0</v>
      </c>
      <c r="G567" s="172">
        <v>0</v>
      </c>
      <c r="H567" s="172">
        <v>0</v>
      </c>
      <c r="I567" s="172">
        <v>0</v>
      </c>
      <c r="J567" s="172">
        <v>0</v>
      </c>
      <c r="K567" s="172">
        <v>0</v>
      </c>
      <c r="L567" s="172">
        <v>0</v>
      </c>
      <c r="M567" s="172">
        <v>0</v>
      </c>
      <c r="N567" s="172">
        <v>0</v>
      </c>
      <c r="O567" s="172">
        <v>0</v>
      </c>
      <c r="P567" s="172">
        <v>0</v>
      </c>
      <c r="Q567" s="172">
        <v>0</v>
      </c>
      <c r="R567" s="172">
        <v>0</v>
      </c>
      <c r="S567" s="172">
        <v>0</v>
      </c>
      <c r="T567" s="172">
        <v>0</v>
      </c>
      <c r="U567" s="172">
        <v>0</v>
      </c>
      <c r="V567" s="172">
        <v>0</v>
      </c>
    </row>
    <row r="568" spans="1:22" x14ac:dyDescent="0.2">
      <c r="A568" s="170"/>
      <c r="B568" s="166" t="s">
        <v>686</v>
      </c>
      <c r="D568" s="172">
        <v>0</v>
      </c>
      <c r="E568" s="172">
        <v>0</v>
      </c>
      <c r="F568" s="172">
        <v>0</v>
      </c>
      <c r="G568" s="172">
        <v>0</v>
      </c>
      <c r="H568" s="172">
        <v>0</v>
      </c>
      <c r="I568" s="172">
        <v>0</v>
      </c>
      <c r="J568" s="172">
        <v>0</v>
      </c>
      <c r="K568" s="172">
        <v>0</v>
      </c>
      <c r="L568" s="172">
        <v>0</v>
      </c>
      <c r="M568" s="172">
        <v>0</v>
      </c>
      <c r="N568" s="172">
        <v>0</v>
      </c>
      <c r="O568" s="172">
        <v>0</v>
      </c>
      <c r="P568" s="172">
        <v>0</v>
      </c>
      <c r="Q568" s="172">
        <v>0</v>
      </c>
      <c r="R568" s="172">
        <v>0</v>
      </c>
      <c r="S568" s="172">
        <v>0</v>
      </c>
      <c r="T568" s="172">
        <v>0</v>
      </c>
      <c r="U568" s="172">
        <v>0</v>
      </c>
      <c r="V568" s="172">
        <v>0</v>
      </c>
    </row>
    <row r="569" spans="1:22" x14ac:dyDescent="0.2">
      <c r="B569" s="166" t="s">
        <v>685</v>
      </c>
      <c r="D569" s="172">
        <v>0</v>
      </c>
      <c r="E569" s="172">
        <v>0</v>
      </c>
      <c r="F569" s="172">
        <v>0</v>
      </c>
      <c r="G569" s="172">
        <v>0</v>
      </c>
      <c r="H569" s="172">
        <v>0</v>
      </c>
      <c r="I569" s="172">
        <v>0</v>
      </c>
      <c r="J569" s="172">
        <v>0</v>
      </c>
      <c r="K569" s="172">
        <v>0</v>
      </c>
      <c r="L569" s="172">
        <v>0</v>
      </c>
      <c r="M569" s="172">
        <v>0</v>
      </c>
      <c r="N569" s="172">
        <v>0</v>
      </c>
      <c r="O569" s="172">
        <v>0</v>
      </c>
      <c r="P569" s="172">
        <v>0</v>
      </c>
      <c r="Q569" s="172">
        <v>0</v>
      </c>
      <c r="R569" s="172">
        <v>0</v>
      </c>
      <c r="S569" s="172">
        <v>0</v>
      </c>
      <c r="T569" s="172">
        <v>0</v>
      </c>
      <c r="U569" s="172">
        <v>0</v>
      </c>
      <c r="V569" s="172">
        <v>0</v>
      </c>
    </row>
    <row r="570" spans="1:22" x14ac:dyDescent="0.2">
      <c r="B570" s="166" t="s">
        <v>684</v>
      </c>
      <c r="D570" s="172">
        <v>182131798.28228799</v>
      </c>
      <c r="E570" s="172">
        <v>121726448.80930097</v>
      </c>
      <c r="F570" s="172">
        <v>5737867.0254794285</v>
      </c>
      <c r="G570" s="172">
        <v>20834547.321702361</v>
      </c>
      <c r="H570" s="172">
        <v>643895.92342313845</v>
      </c>
      <c r="I570" s="172">
        <v>0</v>
      </c>
      <c r="J570" s="172">
        <v>15622268.923775829</v>
      </c>
      <c r="K570" s="172">
        <v>2909648.6383384834</v>
      </c>
      <c r="L570" s="172">
        <v>0</v>
      </c>
      <c r="M570" s="172">
        <v>0</v>
      </c>
      <c r="N570" s="172">
        <v>556924.25986009662</v>
      </c>
      <c r="O570" s="172">
        <v>8981928.0776529051</v>
      </c>
      <c r="P570" s="172">
        <v>0</v>
      </c>
      <c r="Q570" s="172">
        <v>0</v>
      </c>
      <c r="R570" s="172">
        <v>4710832.0114950202</v>
      </c>
      <c r="S570" s="172">
        <v>78595.118563523647</v>
      </c>
      <c r="T570" s="172">
        <v>63675.215262481222</v>
      </c>
      <c r="U570" s="172">
        <v>218142.44111875136</v>
      </c>
      <c r="V570" s="172">
        <v>47024.516315024557</v>
      </c>
    </row>
    <row r="571" spans="1:22" x14ac:dyDescent="0.2">
      <c r="B571" s="166" t="s">
        <v>683</v>
      </c>
      <c r="D571" s="172">
        <v>36461334.557712004</v>
      </c>
      <c r="E571" s="172">
        <v>27262192.776212968</v>
      </c>
      <c r="F571" s="172">
        <v>1314319.0024575084</v>
      </c>
      <c r="G571" s="172">
        <v>3965848.1563350358</v>
      </c>
      <c r="H571" s="172">
        <v>0</v>
      </c>
      <c r="I571" s="172">
        <v>0</v>
      </c>
      <c r="J571" s="172">
        <v>2527053.8812417276</v>
      </c>
      <c r="K571" s="172">
        <v>0</v>
      </c>
      <c r="L571" s="172">
        <v>0</v>
      </c>
      <c r="M571" s="172">
        <v>0</v>
      </c>
      <c r="N571" s="172">
        <v>68326.235527322104</v>
      </c>
      <c r="O571" s="172">
        <v>0</v>
      </c>
      <c r="P571" s="172">
        <v>0</v>
      </c>
      <c r="Q571" s="172">
        <v>0</v>
      </c>
      <c r="R571" s="172">
        <v>932088.8964876032</v>
      </c>
      <c r="S571" s="172">
        <v>0</v>
      </c>
      <c r="T571" s="172">
        <v>9672.3164630328938</v>
      </c>
      <c r="U571" s="172">
        <v>328412.34513713227</v>
      </c>
      <c r="V571" s="172">
        <v>53420.947849673983</v>
      </c>
    </row>
    <row r="572" spans="1:22" x14ac:dyDescent="0.2">
      <c r="B572" s="166" t="s">
        <v>682</v>
      </c>
      <c r="D572" s="172">
        <v>0</v>
      </c>
      <c r="E572" s="172">
        <v>0</v>
      </c>
      <c r="F572" s="172">
        <v>0</v>
      </c>
      <c r="G572" s="172">
        <v>0</v>
      </c>
      <c r="H572" s="172">
        <v>0</v>
      </c>
      <c r="I572" s="172">
        <v>0</v>
      </c>
      <c r="J572" s="172">
        <v>0</v>
      </c>
      <c r="K572" s="172">
        <v>0</v>
      </c>
      <c r="L572" s="172">
        <v>0</v>
      </c>
      <c r="M572" s="172">
        <v>0</v>
      </c>
      <c r="N572" s="172">
        <v>0</v>
      </c>
      <c r="O572" s="172">
        <v>0</v>
      </c>
      <c r="P572" s="172">
        <v>0</v>
      </c>
      <c r="Q572" s="172">
        <v>0</v>
      </c>
      <c r="R572" s="172">
        <v>0</v>
      </c>
      <c r="S572" s="172">
        <v>0</v>
      </c>
      <c r="T572" s="172">
        <v>0</v>
      </c>
      <c r="U572" s="172">
        <v>0</v>
      </c>
      <c r="V572" s="172">
        <v>0</v>
      </c>
    </row>
    <row r="573" spans="1:22" x14ac:dyDescent="0.2">
      <c r="B573" s="166" t="s">
        <v>681</v>
      </c>
      <c r="D573" s="172">
        <v>0</v>
      </c>
      <c r="E573" s="172">
        <v>0</v>
      </c>
      <c r="F573" s="172">
        <v>0</v>
      </c>
      <c r="G573" s="172">
        <v>0</v>
      </c>
      <c r="H573" s="172">
        <v>0</v>
      </c>
      <c r="I573" s="172">
        <v>0</v>
      </c>
      <c r="J573" s="172">
        <v>0</v>
      </c>
      <c r="K573" s="172">
        <v>0</v>
      </c>
      <c r="L573" s="172">
        <v>0</v>
      </c>
      <c r="M573" s="172">
        <v>0</v>
      </c>
      <c r="N573" s="172">
        <v>0</v>
      </c>
      <c r="O573" s="172">
        <v>0</v>
      </c>
      <c r="P573" s="172">
        <v>0</v>
      </c>
      <c r="Q573" s="172">
        <v>0</v>
      </c>
      <c r="R573" s="172">
        <v>0</v>
      </c>
      <c r="S573" s="172">
        <v>0</v>
      </c>
      <c r="T573" s="172">
        <v>0</v>
      </c>
      <c r="U573" s="172">
        <v>0</v>
      </c>
      <c r="V573" s="172">
        <v>0</v>
      </c>
    </row>
    <row r="574" spans="1:22" x14ac:dyDescent="0.2">
      <c r="B574" s="166" t="s">
        <v>679</v>
      </c>
      <c r="D574" s="172">
        <v>218593132.84000003</v>
      </c>
      <c r="E574" s="172">
        <v>148988641.58551395</v>
      </c>
      <c r="F574" s="172">
        <v>7052186.0279369364</v>
      </c>
      <c r="G574" s="172">
        <v>24800395.478037395</v>
      </c>
      <c r="H574" s="172">
        <v>643895.92342313845</v>
      </c>
      <c r="I574" s="172">
        <v>0</v>
      </c>
      <c r="J574" s="172">
        <v>18149322.805017557</v>
      </c>
      <c r="K574" s="172">
        <v>2909648.6383384834</v>
      </c>
      <c r="L574" s="172">
        <v>0</v>
      </c>
      <c r="M574" s="172">
        <v>0</v>
      </c>
      <c r="N574" s="172">
        <v>625250.49538741878</v>
      </c>
      <c r="O574" s="172">
        <v>8981928.0776529051</v>
      </c>
      <c r="P574" s="172">
        <v>0</v>
      </c>
      <c r="Q574" s="172">
        <v>0</v>
      </c>
      <c r="R574" s="172">
        <v>5642920.9079826241</v>
      </c>
      <c r="S574" s="172">
        <v>78595.118563523647</v>
      </c>
      <c r="T574" s="172">
        <v>73347.531725514113</v>
      </c>
      <c r="U574" s="172">
        <v>546554.78625588364</v>
      </c>
      <c r="V574" s="172">
        <v>100445.46416469854</v>
      </c>
    </row>
    <row r="575" spans="1:22" x14ac:dyDescent="0.2">
      <c r="A575" s="169" t="s">
        <v>434</v>
      </c>
      <c r="B575" s="166" t="s">
        <v>687</v>
      </c>
      <c r="C575" s="176"/>
      <c r="D575" s="168">
        <v>0</v>
      </c>
      <c r="E575" s="168">
        <v>0</v>
      </c>
      <c r="F575" s="168">
        <v>0</v>
      </c>
      <c r="G575" s="168">
        <v>0</v>
      </c>
      <c r="H575" s="168">
        <v>0</v>
      </c>
      <c r="I575" s="168">
        <v>0</v>
      </c>
      <c r="J575" s="168">
        <v>0</v>
      </c>
      <c r="K575" s="168">
        <v>0</v>
      </c>
      <c r="L575" s="168">
        <v>0</v>
      </c>
      <c r="M575" s="168">
        <v>0</v>
      </c>
      <c r="N575" s="168">
        <v>0</v>
      </c>
      <c r="O575" s="168">
        <v>0</v>
      </c>
      <c r="P575" s="168">
        <v>0</v>
      </c>
      <c r="Q575" s="168">
        <v>0</v>
      </c>
      <c r="R575" s="168">
        <v>0</v>
      </c>
      <c r="S575" s="168">
        <v>0</v>
      </c>
      <c r="T575" s="168">
        <v>0</v>
      </c>
      <c r="U575" s="168">
        <v>0</v>
      </c>
      <c r="V575" s="168">
        <v>0</v>
      </c>
    </row>
    <row r="576" spans="1:22" x14ac:dyDescent="0.2">
      <c r="A576" s="166" t="s">
        <v>434</v>
      </c>
      <c r="B576" s="166" t="s">
        <v>686</v>
      </c>
      <c r="C576" s="176"/>
      <c r="D576" s="168">
        <v>0</v>
      </c>
      <c r="E576" s="168">
        <v>0</v>
      </c>
      <c r="F576" s="168">
        <v>0</v>
      </c>
      <c r="G576" s="168">
        <v>0</v>
      </c>
      <c r="H576" s="168">
        <v>0</v>
      </c>
      <c r="I576" s="168">
        <v>0</v>
      </c>
      <c r="J576" s="168">
        <v>0</v>
      </c>
      <c r="K576" s="168">
        <v>0</v>
      </c>
      <c r="L576" s="168">
        <v>0</v>
      </c>
      <c r="M576" s="168">
        <v>0</v>
      </c>
      <c r="N576" s="168">
        <v>0</v>
      </c>
      <c r="O576" s="168">
        <v>0</v>
      </c>
      <c r="P576" s="168">
        <v>0</v>
      </c>
      <c r="Q576" s="168">
        <v>0</v>
      </c>
      <c r="R576" s="168">
        <v>0</v>
      </c>
      <c r="S576" s="168">
        <v>0</v>
      </c>
      <c r="T576" s="168">
        <v>0</v>
      </c>
      <c r="U576" s="168">
        <v>0</v>
      </c>
      <c r="V576" s="168">
        <v>0</v>
      </c>
    </row>
    <row r="577" spans="1:22" x14ac:dyDescent="0.2">
      <c r="A577" s="166" t="s">
        <v>434</v>
      </c>
      <c r="B577" s="166" t="s">
        <v>685</v>
      </c>
      <c r="C577" s="176"/>
      <c r="D577" s="168">
        <v>0</v>
      </c>
      <c r="E577" s="168">
        <v>0</v>
      </c>
      <c r="F577" s="168">
        <v>0</v>
      </c>
      <c r="G577" s="168">
        <v>0</v>
      </c>
      <c r="H577" s="168">
        <v>0</v>
      </c>
      <c r="I577" s="168">
        <v>0</v>
      </c>
      <c r="J577" s="168">
        <v>0</v>
      </c>
      <c r="K577" s="168">
        <v>0</v>
      </c>
      <c r="L577" s="168">
        <v>0</v>
      </c>
      <c r="M577" s="168">
        <v>0</v>
      </c>
      <c r="N577" s="168">
        <v>0</v>
      </c>
      <c r="O577" s="168">
        <v>0</v>
      </c>
      <c r="P577" s="168">
        <v>0</v>
      </c>
      <c r="Q577" s="168">
        <v>0</v>
      </c>
      <c r="R577" s="168">
        <v>0</v>
      </c>
      <c r="S577" s="168">
        <v>0</v>
      </c>
      <c r="T577" s="168">
        <v>0</v>
      </c>
      <c r="U577" s="168">
        <v>0</v>
      </c>
      <c r="V577" s="168">
        <v>0</v>
      </c>
    </row>
    <row r="578" spans="1:22" x14ac:dyDescent="0.2">
      <c r="A578" s="166" t="s">
        <v>434</v>
      </c>
      <c r="B578" s="166" t="s">
        <v>684</v>
      </c>
      <c r="C578" s="176"/>
      <c r="D578" s="168">
        <v>0.70562024824474268</v>
      </c>
      <c r="E578" s="168">
        <v>0.47159610697767346</v>
      </c>
      <c r="F578" s="168">
        <v>2.2229809363870173E-2</v>
      </c>
      <c r="G578" s="168">
        <v>8.0717802118336276E-2</v>
      </c>
      <c r="H578" s="168">
        <v>2.4946000951762263E-3</v>
      </c>
      <c r="I578" s="168">
        <v>0</v>
      </c>
      <c r="J578" s="168">
        <v>6.052424332326399E-2</v>
      </c>
      <c r="K578" s="168">
        <v>1.1272644391877393E-2</v>
      </c>
      <c r="L578" s="168">
        <v>0</v>
      </c>
      <c r="M578" s="168">
        <v>0</v>
      </c>
      <c r="N578" s="168">
        <v>2.1576519762184624E-3</v>
      </c>
      <c r="O578" s="168">
        <v>3.4798043942040252E-2</v>
      </c>
      <c r="P578" s="168">
        <v>0</v>
      </c>
      <c r="Q578" s="168">
        <v>0</v>
      </c>
      <c r="R578" s="168">
        <v>1.8250840790790437E-2</v>
      </c>
      <c r="S578" s="168">
        <v>3.0449546753864002E-4</v>
      </c>
      <c r="T578" s="168">
        <v>2.4669234930031905E-4</v>
      </c>
      <c r="U578" s="168">
        <v>8.4513371583997885E-4</v>
      </c>
      <c r="V578" s="168">
        <v>1.8218373281731016E-4</v>
      </c>
    </row>
    <row r="579" spans="1:22" x14ac:dyDescent="0.2">
      <c r="A579" s="166" t="s">
        <v>434</v>
      </c>
      <c r="B579" s="166" t="s">
        <v>683</v>
      </c>
      <c r="C579" s="176"/>
      <c r="D579" s="168">
        <v>0.29437975175525699</v>
      </c>
      <c r="E579" s="168">
        <v>0.22010816771017114</v>
      </c>
      <c r="F579" s="168">
        <v>1.0611484915842786E-2</v>
      </c>
      <c r="G579" s="168">
        <v>3.2019272194029405E-2</v>
      </c>
      <c r="H579" s="168">
        <v>0</v>
      </c>
      <c r="I579" s="168">
        <v>0</v>
      </c>
      <c r="J579" s="168">
        <v>2.0402804868664685E-2</v>
      </c>
      <c r="K579" s="168">
        <v>0</v>
      </c>
      <c r="L579" s="168">
        <v>0</v>
      </c>
      <c r="M579" s="168">
        <v>0</v>
      </c>
      <c r="N579" s="168">
        <v>5.5164904128968541E-4</v>
      </c>
      <c r="O579" s="168">
        <v>0</v>
      </c>
      <c r="P579" s="168">
        <v>0</v>
      </c>
      <c r="Q579" s="168">
        <v>0</v>
      </c>
      <c r="R579" s="168">
        <v>7.5254540540073498E-3</v>
      </c>
      <c r="S579" s="168">
        <v>0</v>
      </c>
      <c r="T579" s="168">
        <v>7.8091878803258539E-5</v>
      </c>
      <c r="U579" s="168">
        <v>2.6515196387506402E-3</v>
      </c>
      <c r="V579" s="168">
        <v>4.3130745369799716E-4</v>
      </c>
    </row>
    <row r="580" spans="1:22" x14ac:dyDescent="0.2">
      <c r="A580" s="166" t="s">
        <v>434</v>
      </c>
      <c r="B580" s="166" t="s">
        <v>682</v>
      </c>
      <c r="C580" s="176"/>
      <c r="D580" s="168">
        <v>0</v>
      </c>
      <c r="E580" s="168">
        <v>0</v>
      </c>
      <c r="F580" s="168">
        <v>0</v>
      </c>
      <c r="G580" s="168">
        <v>0</v>
      </c>
      <c r="H580" s="168">
        <v>0</v>
      </c>
      <c r="I580" s="168">
        <v>0</v>
      </c>
      <c r="J580" s="168">
        <v>0</v>
      </c>
      <c r="K580" s="168">
        <v>0</v>
      </c>
      <c r="L580" s="168">
        <v>0</v>
      </c>
      <c r="M580" s="168">
        <v>0</v>
      </c>
      <c r="N580" s="168">
        <v>0</v>
      </c>
      <c r="O580" s="168">
        <v>0</v>
      </c>
      <c r="P580" s="168">
        <v>0</v>
      </c>
      <c r="Q580" s="168">
        <v>0</v>
      </c>
      <c r="R580" s="168">
        <v>0</v>
      </c>
      <c r="S580" s="168">
        <v>0</v>
      </c>
      <c r="T580" s="168">
        <v>0</v>
      </c>
      <c r="U580" s="168">
        <v>0</v>
      </c>
      <c r="V580" s="168">
        <v>0</v>
      </c>
    </row>
    <row r="581" spans="1:22" x14ac:dyDescent="0.2">
      <c r="A581" s="166" t="s">
        <v>434</v>
      </c>
      <c r="B581" s="166" t="s">
        <v>681</v>
      </c>
      <c r="C581" s="176"/>
      <c r="D581" s="168">
        <v>0</v>
      </c>
      <c r="E581" s="168">
        <v>0</v>
      </c>
      <c r="F581" s="168">
        <v>0</v>
      </c>
      <c r="G581" s="168">
        <v>0</v>
      </c>
      <c r="H581" s="168">
        <v>0</v>
      </c>
      <c r="I581" s="168">
        <v>0</v>
      </c>
      <c r="J581" s="168">
        <v>0</v>
      </c>
      <c r="K581" s="168">
        <v>0</v>
      </c>
      <c r="L581" s="168">
        <v>0</v>
      </c>
      <c r="M581" s="168">
        <v>0</v>
      </c>
      <c r="N581" s="168">
        <v>0</v>
      </c>
      <c r="O581" s="168">
        <v>0</v>
      </c>
      <c r="P581" s="168">
        <v>0</v>
      </c>
      <c r="Q581" s="168">
        <v>0</v>
      </c>
      <c r="R581" s="168">
        <v>0</v>
      </c>
      <c r="S581" s="168">
        <v>0</v>
      </c>
      <c r="T581" s="168">
        <v>0</v>
      </c>
      <c r="U581" s="168">
        <v>0</v>
      </c>
      <c r="V581" s="168">
        <v>0</v>
      </c>
    </row>
    <row r="582" spans="1:22" x14ac:dyDescent="0.2">
      <c r="A582" s="166" t="s">
        <v>434</v>
      </c>
      <c r="B582" s="166" t="s">
        <v>679</v>
      </c>
      <c r="C582" s="176"/>
      <c r="D582" s="168">
        <v>0.99999999999999967</v>
      </c>
      <c r="E582" s="168">
        <v>0.69170427468784457</v>
      </c>
      <c r="F582" s="168">
        <v>3.2841294279712961E-2</v>
      </c>
      <c r="G582" s="168">
        <v>0.11273707431236568</v>
      </c>
      <c r="H582" s="168">
        <v>2.4946000951762263E-3</v>
      </c>
      <c r="I582" s="168">
        <v>0</v>
      </c>
      <c r="J582" s="168">
        <v>8.0927048191928669E-2</v>
      </c>
      <c r="K582" s="168">
        <v>1.1272644391877393E-2</v>
      </c>
      <c r="L582" s="168">
        <v>0</v>
      </c>
      <c r="M582" s="168">
        <v>0</v>
      </c>
      <c r="N582" s="168">
        <v>2.7093010175081476E-3</v>
      </c>
      <c r="O582" s="168">
        <v>3.4798043942040252E-2</v>
      </c>
      <c r="P582" s="168">
        <v>0</v>
      </c>
      <c r="Q582" s="168">
        <v>0</v>
      </c>
      <c r="R582" s="168">
        <v>2.5776294844797785E-2</v>
      </c>
      <c r="S582" s="168">
        <v>3.0449546753864002E-4</v>
      </c>
      <c r="T582" s="168">
        <v>3.2478422810357758E-4</v>
      </c>
      <c r="U582" s="168">
        <v>3.4966533545906192E-3</v>
      </c>
      <c r="V582" s="168">
        <v>6.1349118651530729E-4</v>
      </c>
    </row>
    <row r="583" spans="1:22" x14ac:dyDescent="0.2">
      <c r="C583" s="176"/>
      <c r="D583" s="168"/>
      <c r="E583" s="168"/>
      <c r="F583" s="168"/>
      <c r="G583" s="168"/>
      <c r="H583" s="168"/>
      <c r="I583" s="168"/>
      <c r="J583" s="168"/>
      <c r="K583" s="168"/>
      <c r="L583" s="168"/>
      <c r="M583" s="168"/>
      <c r="N583" s="168"/>
      <c r="O583" s="168"/>
      <c r="P583" s="168"/>
      <c r="Q583" s="168"/>
      <c r="R583" s="168"/>
      <c r="S583" s="168"/>
      <c r="T583" s="168"/>
      <c r="U583" s="168"/>
      <c r="V583" s="168"/>
    </row>
    <row r="584" spans="1:22" x14ac:dyDescent="0.2">
      <c r="A584" s="170" t="s">
        <v>668</v>
      </c>
      <c r="B584" s="166" t="s">
        <v>687</v>
      </c>
      <c r="D584" s="172">
        <v>0</v>
      </c>
      <c r="E584" s="172">
        <v>0</v>
      </c>
      <c r="F584" s="172">
        <v>0</v>
      </c>
      <c r="G584" s="172">
        <v>0</v>
      </c>
      <c r="H584" s="172">
        <v>0</v>
      </c>
      <c r="I584" s="172">
        <v>0</v>
      </c>
      <c r="J584" s="172">
        <v>0</v>
      </c>
      <c r="K584" s="172">
        <v>0</v>
      </c>
      <c r="L584" s="172">
        <v>0</v>
      </c>
      <c r="M584" s="172">
        <v>0</v>
      </c>
      <c r="N584" s="172">
        <v>0</v>
      </c>
      <c r="O584" s="172">
        <v>0</v>
      </c>
      <c r="P584" s="172">
        <v>0</v>
      </c>
      <c r="Q584" s="172">
        <v>0</v>
      </c>
      <c r="R584" s="172">
        <v>0</v>
      </c>
      <c r="S584" s="172">
        <v>0</v>
      </c>
      <c r="T584" s="172">
        <v>0</v>
      </c>
      <c r="U584" s="172">
        <v>0</v>
      </c>
      <c r="V584" s="172">
        <v>0</v>
      </c>
    </row>
    <row r="585" spans="1:22" x14ac:dyDescent="0.2">
      <c r="B585" s="166" t="s">
        <v>686</v>
      </c>
      <c r="D585" s="172">
        <v>0</v>
      </c>
      <c r="E585" s="172">
        <v>0</v>
      </c>
      <c r="F585" s="172">
        <v>0</v>
      </c>
      <c r="G585" s="172">
        <v>0</v>
      </c>
      <c r="H585" s="172">
        <v>0</v>
      </c>
      <c r="I585" s="172">
        <v>0</v>
      </c>
      <c r="J585" s="172">
        <v>0</v>
      </c>
      <c r="K585" s="172">
        <v>0</v>
      </c>
      <c r="L585" s="172">
        <v>0</v>
      </c>
      <c r="M585" s="172">
        <v>0</v>
      </c>
      <c r="N585" s="172">
        <v>0</v>
      </c>
      <c r="O585" s="172">
        <v>0</v>
      </c>
      <c r="P585" s="172">
        <v>0</v>
      </c>
      <c r="Q585" s="172">
        <v>0</v>
      </c>
      <c r="R585" s="172">
        <v>0</v>
      </c>
      <c r="S585" s="172">
        <v>0</v>
      </c>
      <c r="T585" s="172">
        <v>0</v>
      </c>
      <c r="U585" s="172">
        <v>0</v>
      </c>
      <c r="V585" s="172">
        <v>0</v>
      </c>
    </row>
    <row r="586" spans="1:22" x14ac:dyDescent="0.2">
      <c r="B586" s="166" t="s">
        <v>685</v>
      </c>
      <c r="D586" s="172">
        <v>0</v>
      </c>
      <c r="E586" s="172">
        <v>0</v>
      </c>
      <c r="F586" s="172">
        <v>0</v>
      </c>
      <c r="G586" s="172">
        <v>0</v>
      </c>
      <c r="H586" s="172">
        <v>0</v>
      </c>
      <c r="I586" s="172">
        <v>0</v>
      </c>
      <c r="J586" s="172">
        <v>0</v>
      </c>
      <c r="K586" s="172">
        <v>0</v>
      </c>
      <c r="L586" s="172">
        <v>0</v>
      </c>
      <c r="M586" s="172">
        <v>0</v>
      </c>
      <c r="N586" s="172">
        <v>0</v>
      </c>
      <c r="O586" s="172">
        <v>0</v>
      </c>
      <c r="P586" s="172">
        <v>0</v>
      </c>
      <c r="Q586" s="172">
        <v>0</v>
      </c>
      <c r="R586" s="172">
        <v>0</v>
      </c>
      <c r="S586" s="172">
        <v>0</v>
      </c>
      <c r="T586" s="172">
        <v>0</v>
      </c>
      <c r="U586" s="172">
        <v>0</v>
      </c>
      <c r="V586" s="172">
        <v>0</v>
      </c>
    </row>
    <row r="587" spans="1:22" x14ac:dyDescent="0.2">
      <c r="B587" s="166" t="s">
        <v>684</v>
      </c>
      <c r="D587" s="172">
        <v>5843003.0076299999</v>
      </c>
      <c r="E587" s="172">
        <v>3905128.117158839</v>
      </c>
      <c r="F587" s="172">
        <v>184077.54496166791</v>
      </c>
      <c r="G587" s="172">
        <v>668396.86321350664</v>
      </c>
      <c r="H587" s="172">
        <v>20656.941031960203</v>
      </c>
      <c r="I587" s="172">
        <v>0</v>
      </c>
      <c r="J587" s="172">
        <v>501180.82162758586</v>
      </c>
      <c r="K587" s="172">
        <v>93344.961754608768</v>
      </c>
      <c r="L587" s="172">
        <v>0</v>
      </c>
      <c r="M587" s="172">
        <v>0</v>
      </c>
      <c r="N587" s="172">
        <v>17866.787436760915</v>
      </c>
      <c r="O587" s="172">
        <v>288150.85156464955</v>
      </c>
      <c r="P587" s="172">
        <v>0</v>
      </c>
      <c r="Q587" s="172">
        <v>0</v>
      </c>
      <c r="R587" s="172">
        <v>151129.04979361795</v>
      </c>
      <c r="S587" s="172">
        <v>2521.4241471439123</v>
      </c>
      <c r="T587" s="172">
        <v>2042.7760434974361</v>
      </c>
      <c r="U587" s="172">
        <v>6998.2669230174051</v>
      </c>
      <c r="V587" s="172">
        <v>1508.6019731446029</v>
      </c>
    </row>
    <row r="588" spans="1:22" x14ac:dyDescent="0.2">
      <c r="B588" s="166" t="s">
        <v>683</v>
      </c>
      <c r="D588" s="172">
        <v>1375036.5323700001</v>
      </c>
      <c r="E588" s="172">
        <v>1028116.8112613009</v>
      </c>
      <c r="F588" s="172">
        <v>49565.8391413684</v>
      </c>
      <c r="G588" s="172">
        <v>149560.79262983182</v>
      </c>
      <c r="H588" s="172">
        <v>0</v>
      </c>
      <c r="I588" s="172">
        <v>0</v>
      </c>
      <c r="J588" s="172">
        <v>95300.719189934738</v>
      </c>
      <c r="K588" s="172">
        <v>0</v>
      </c>
      <c r="L588" s="172">
        <v>0</v>
      </c>
      <c r="M588" s="172">
        <v>0</v>
      </c>
      <c r="N588" s="172">
        <v>2576.7315187181798</v>
      </c>
      <c r="O588" s="172">
        <v>0</v>
      </c>
      <c r="P588" s="172">
        <v>0</v>
      </c>
      <c r="Q588" s="172">
        <v>0</v>
      </c>
      <c r="R588" s="172">
        <v>35151.107320502844</v>
      </c>
      <c r="S588" s="172">
        <v>0</v>
      </c>
      <c r="T588" s="172">
        <v>364.76417143378944</v>
      </c>
      <c r="U588" s="172">
        <v>12385.146559298053</v>
      </c>
      <c r="V588" s="172">
        <v>2014.6205776112374</v>
      </c>
    </row>
    <row r="589" spans="1:22" x14ac:dyDescent="0.2">
      <c r="B589" s="166" t="s">
        <v>682</v>
      </c>
      <c r="D589" s="172">
        <v>0</v>
      </c>
      <c r="E589" s="172">
        <v>0</v>
      </c>
      <c r="F589" s="172">
        <v>0</v>
      </c>
      <c r="G589" s="172">
        <v>0</v>
      </c>
      <c r="H589" s="172">
        <v>0</v>
      </c>
      <c r="I589" s="172">
        <v>0</v>
      </c>
      <c r="J589" s="172">
        <v>0</v>
      </c>
      <c r="K589" s="172">
        <v>0</v>
      </c>
      <c r="L589" s="172">
        <v>0</v>
      </c>
      <c r="M589" s="172">
        <v>0</v>
      </c>
      <c r="N589" s="172">
        <v>0</v>
      </c>
      <c r="O589" s="172">
        <v>0</v>
      </c>
      <c r="P589" s="172">
        <v>0</v>
      </c>
      <c r="Q589" s="172">
        <v>0</v>
      </c>
      <c r="R589" s="172">
        <v>0</v>
      </c>
      <c r="S589" s="172">
        <v>0</v>
      </c>
      <c r="T589" s="172">
        <v>0</v>
      </c>
      <c r="U589" s="172">
        <v>0</v>
      </c>
      <c r="V589" s="172">
        <v>0</v>
      </c>
    </row>
    <row r="590" spans="1:22" x14ac:dyDescent="0.2">
      <c r="B590" s="166" t="s">
        <v>681</v>
      </c>
      <c r="D590" s="172">
        <v>0</v>
      </c>
      <c r="E590" s="172">
        <v>0</v>
      </c>
      <c r="F590" s="172">
        <v>0</v>
      </c>
      <c r="G590" s="172">
        <v>0</v>
      </c>
      <c r="H590" s="172">
        <v>0</v>
      </c>
      <c r="I590" s="172">
        <v>0</v>
      </c>
      <c r="J590" s="172">
        <v>0</v>
      </c>
      <c r="K590" s="172">
        <v>0</v>
      </c>
      <c r="L590" s="172">
        <v>0</v>
      </c>
      <c r="M590" s="172">
        <v>0</v>
      </c>
      <c r="N590" s="172">
        <v>0</v>
      </c>
      <c r="O590" s="172">
        <v>0</v>
      </c>
      <c r="P590" s="172">
        <v>0</v>
      </c>
      <c r="Q590" s="172">
        <v>0</v>
      </c>
      <c r="R590" s="172">
        <v>0</v>
      </c>
      <c r="S590" s="172">
        <v>0</v>
      </c>
      <c r="T590" s="172">
        <v>0</v>
      </c>
      <c r="U590" s="172">
        <v>0</v>
      </c>
      <c r="V590" s="172">
        <v>0</v>
      </c>
    </row>
    <row r="591" spans="1:22" x14ac:dyDescent="0.2">
      <c r="B591" s="166" t="s">
        <v>679</v>
      </c>
      <c r="D591" s="172">
        <v>7218039.5400000028</v>
      </c>
      <c r="E591" s="172">
        <v>4933244.9284201404</v>
      </c>
      <c r="F591" s="172">
        <v>233643.38410303634</v>
      </c>
      <c r="G591" s="172">
        <v>817957.65584333858</v>
      </c>
      <c r="H591" s="172">
        <v>20656.941031960203</v>
      </c>
      <c r="I591" s="172">
        <v>0</v>
      </c>
      <c r="J591" s="172">
        <v>596481.54081752058</v>
      </c>
      <c r="K591" s="172">
        <v>93344.961754608768</v>
      </c>
      <c r="L591" s="172">
        <v>0</v>
      </c>
      <c r="M591" s="172">
        <v>0</v>
      </c>
      <c r="N591" s="172">
        <v>20443.518955479092</v>
      </c>
      <c r="O591" s="172">
        <v>288150.85156464955</v>
      </c>
      <c r="P591" s="172">
        <v>0</v>
      </c>
      <c r="Q591" s="172">
        <v>0</v>
      </c>
      <c r="R591" s="172">
        <v>186280.15711412081</v>
      </c>
      <c r="S591" s="172">
        <v>2521.4241471439123</v>
      </c>
      <c r="T591" s="172">
        <v>2407.5402149312258</v>
      </c>
      <c r="U591" s="172">
        <v>19383.413482315456</v>
      </c>
      <c r="V591" s="172">
        <v>3523.2225507558401</v>
      </c>
    </row>
    <row r="592" spans="1:22" x14ac:dyDescent="0.2">
      <c r="A592" s="170" t="s">
        <v>667</v>
      </c>
      <c r="B592" s="166" t="s">
        <v>687</v>
      </c>
      <c r="D592" s="172">
        <v>0</v>
      </c>
      <c r="E592" s="172">
        <v>0</v>
      </c>
      <c r="F592" s="172">
        <v>0</v>
      </c>
      <c r="G592" s="172">
        <v>0</v>
      </c>
      <c r="H592" s="172">
        <v>0</v>
      </c>
      <c r="I592" s="172">
        <v>0</v>
      </c>
      <c r="J592" s="172">
        <v>0</v>
      </c>
      <c r="K592" s="172">
        <v>0</v>
      </c>
      <c r="L592" s="172">
        <v>0</v>
      </c>
      <c r="M592" s="172">
        <v>0</v>
      </c>
      <c r="N592" s="172">
        <v>0</v>
      </c>
      <c r="O592" s="172">
        <v>0</v>
      </c>
      <c r="P592" s="172">
        <v>0</v>
      </c>
      <c r="Q592" s="172">
        <v>0</v>
      </c>
      <c r="R592" s="172">
        <v>0</v>
      </c>
      <c r="S592" s="172">
        <v>0</v>
      </c>
      <c r="T592" s="172">
        <v>0</v>
      </c>
      <c r="U592" s="172">
        <v>0</v>
      </c>
      <c r="V592" s="172">
        <v>0</v>
      </c>
    </row>
    <row r="593" spans="1:22" x14ac:dyDescent="0.2">
      <c r="B593" s="166" t="s">
        <v>686</v>
      </c>
      <c r="D593" s="172">
        <v>0</v>
      </c>
      <c r="E593" s="172">
        <v>0</v>
      </c>
      <c r="F593" s="172">
        <v>0</v>
      </c>
      <c r="G593" s="172">
        <v>0</v>
      </c>
      <c r="H593" s="172">
        <v>0</v>
      </c>
      <c r="I593" s="172">
        <v>0</v>
      </c>
      <c r="J593" s="172">
        <v>0</v>
      </c>
      <c r="K593" s="172">
        <v>0</v>
      </c>
      <c r="L593" s="172">
        <v>0</v>
      </c>
      <c r="M593" s="172">
        <v>0</v>
      </c>
      <c r="N593" s="172">
        <v>0</v>
      </c>
      <c r="O593" s="172">
        <v>0</v>
      </c>
      <c r="P593" s="172">
        <v>0</v>
      </c>
      <c r="Q593" s="172">
        <v>0</v>
      </c>
      <c r="R593" s="172">
        <v>0</v>
      </c>
      <c r="S593" s="172">
        <v>0</v>
      </c>
      <c r="T593" s="172">
        <v>0</v>
      </c>
      <c r="U593" s="172">
        <v>0</v>
      </c>
      <c r="V593" s="172">
        <v>0</v>
      </c>
    </row>
    <row r="594" spans="1:22" x14ac:dyDescent="0.2">
      <c r="B594" s="166" t="s">
        <v>685</v>
      </c>
      <c r="D594" s="172">
        <v>0</v>
      </c>
      <c r="E594" s="172">
        <v>0</v>
      </c>
      <c r="F594" s="172">
        <v>0</v>
      </c>
      <c r="G594" s="172">
        <v>0</v>
      </c>
      <c r="H594" s="172">
        <v>0</v>
      </c>
      <c r="I594" s="172">
        <v>0</v>
      </c>
      <c r="J594" s="172">
        <v>0</v>
      </c>
      <c r="K594" s="172">
        <v>0</v>
      </c>
      <c r="L594" s="172">
        <v>0</v>
      </c>
      <c r="M594" s="172">
        <v>0</v>
      </c>
      <c r="N594" s="172">
        <v>0</v>
      </c>
      <c r="O594" s="172">
        <v>0</v>
      </c>
      <c r="P594" s="172">
        <v>0</v>
      </c>
      <c r="Q594" s="172">
        <v>0</v>
      </c>
      <c r="R594" s="172">
        <v>0</v>
      </c>
      <c r="S594" s="172">
        <v>0</v>
      </c>
      <c r="T594" s="172">
        <v>0</v>
      </c>
      <c r="U594" s="172">
        <v>0</v>
      </c>
      <c r="V594" s="172">
        <v>0</v>
      </c>
    </row>
    <row r="595" spans="1:22" x14ac:dyDescent="0.2">
      <c r="B595" s="166" t="s">
        <v>684</v>
      </c>
      <c r="D595" s="172">
        <v>8972306.4318250027</v>
      </c>
      <c r="E595" s="172">
        <v>5996575.0619897051</v>
      </c>
      <c r="F595" s="172">
        <v>282662.8941414904</v>
      </c>
      <c r="G595" s="172">
        <v>1026366.3165997049</v>
      </c>
      <c r="H595" s="172">
        <v>31720.059811857398</v>
      </c>
      <c r="I595" s="172">
        <v>0</v>
      </c>
      <c r="J595" s="172">
        <v>769595.3439566117</v>
      </c>
      <c r="K595" s="172">
        <v>143337.18460108136</v>
      </c>
      <c r="L595" s="172">
        <v>0</v>
      </c>
      <c r="M595" s="172">
        <v>0</v>
      </c>
      <c r="N595" s="172">
        <v>27435.59974649447</v>
      </c>
      <c r="O595" s="172">
        <v>442474.14137101732</v>
      </c>
      <c r="P595" s="172">
        <v>0</v>
      </c>
      <c r="Q595" s="172">
        <v>0</v>
      </c>
      <c r="R595" s="172">
        <v>232068.36343027675</v>
      </c>
      <c r="S595" s="172">
        <v>3871.8087365754027</v>
      </c>
      <c r="T595" s="172">
        <v>3136.8138284228476</v>
      </c>
      <c r="U595" s="172">
        <v>10746.288379968833</v>
      </c>
      <c r="V595" s="172">
        <v>2316.5552317932902</v>
      </c>
    </row>
    <row r="596" spans="1:22" x14ac:dyDescent="0.2">
      <c r="B596" s="166" t="s">
        <v>683</v>
      </c>
      <c r="D596" s="172">
        <v>2111456.9181750002</v>
      </c>
      <c r="E596" s="172">
        <v>1578739.4027183279</v>
      </c>
      <c r="F596" s="172">
        <v>76111.529764090839</v>
      </c>
      <c r="G596" s="172">
        <v>229660.20382142157</v>
      </c>
      <c r="H596" s="172">
        <v>0</v>
      </c>
      <c r="I596" s="172">
        <v>0</v>
      </c>
      <c r="J596" s="172">
        <v>146340.37576719071</v>
      </c>
      <c r="K596" s="172">
        <v>0</v>
      </c>
      <c r="L596" s="172">
        <v>0</v>
      </c>
      <c r="M596" s="172">
        <v>0</v>
      </c>
      <c r="N596" s="172">
        <v>3956.7367581860599</v>
      </c>
      <c r="O596" s="172">
        <v>0</v>
      </c>
      <c r="P596" s="172">
        <v>0</v>
      </c>
      <c r="Q596" s="172">
        <v>0</v>
      </c>
      <c r="R596" s="172">
        <v>53976.783151690266</v>
      </c>
      <c r="S596" s="172">
        <v>0</v>
      </c>
      <c r="T596" s="172">
        <v>560.11881513341677</v>
      </c>
      <c r="U596" s="172">
        <v>19018.18807691463</v>
      </c>
      <c r="V596" s="172">
        <v>3093.5793020445635</v>
      </c>
    </row>
    <row r="597" spans="1:22" x14ac:dyDescent="0.2">
      <c r="B597" s="166" t="s">
        <v>682</v>
      </c>
      <c r="D597" s="172">
        <v>0</v>
      </c>
      <c r="E597" s="172">
        <v>0</v>
      </c>
      <c r="F597" s="172">
        <v>0</v>
      </c>
      <c r="G597" s="172">
        <v>0</v>
      </c>
      <c r="H597" s="172">
        <v>0</v>
      </c>
      <c r="I597" s="172">
        <v>0</v>
      </c>
      <c r="J597" s="172">
        <v>0</v>
      </c>
      <c r="K597" s="172">
        <v>0</v>
      </c>
      <c r="L597" s="172">
        <v>0</v>
      </c>
      <c r="M597" s="172">
        <v>0</v>
      </c>
      <c r="N597" s="172">
        <v>0</v>
      </c>
      <c r="O597" s="172">
        <v>0</v>
      </c>
      <c r="P597" s="172">
        <v>0</v>
      </c>
      <c r="Q597" s="172">
        <v>0</v>
      </c>
      <c r="R597" s="172">
        <v>0</v>
      </c>
      <c r="S597" s="172">
        <v>0</v>
      </c>
      <c r="T597" s="172">
        <v>0</v>
      </c>
      <c r="U597" s="172">
        <v>0</v>
      </c>
      <c r="V597" s="172">
        <v>0</v>
      </c>
    </row>
    <row r="598" spans="1:22" x14ac:dyDescent="0.2">
      <c r="B598" s="166" t="s">
        <v>681</v>
      </c>
      <c r="D598" s="172">
        <v>0</v>
      </c>
      <c r="E598" s="172">
        <v>0</v>
      </c>
      <c r="F598" s="172">
        <v>0</v>
      </c>
      <c r="G598" s="172">
        <v>0</v>
      </c>
      <c r="H598" s="172">
        <v>0</v>
      </c>
      <c r="I598" s="172">
        <v>0</v>
      </c>
      <c r="J598" s="172">
        <v>0</v>
      </c>
      <c r="K598" s="172">
        <v>0</v>
      </c>
      <c r="L598" s="172">
        <v>0</v>
      </c>
      <c r="M598" s="172">
        <v>0</v>
      </c>
      <c r="N598" s="172">
        <v>0</v>
      </c>
      <c r="O598" s="172">
        <v>0</v>
      </c>
      <c r="P598" s="172">
        <v>0</v>
      </c>
      <c r="Q598" s="172">
        <v>0</v>
      </c>
      <c r="R598" s="172">
        <v>0</v>
      </c>
      <c r="S598" s="172">
        <v>0</v>
      </c>
      <c r="T598" s="172">
        <v>0</v>
      </c>
      <c r="U598" s="172">
        <v>0</v>
      </c>
      <c r="V598" s="172">
        <v>0</v>
      </c>
    </row>
    <row r="599" spans="1:22" x14ac:dyDescent="0.2">
      <c r="B599" s="166" t="s">
        <v>679</v>
      </c>
      <c r="D599" s="172">
        <v>11083763.35</v>
      </c>
      <c r="E599" s="172">
        <v>7575314.464708033</v>
      </c>
      <c r="F599" s="172">
        <v>358774.42390558124</v>
      </c>
      <c r="G599" s="172">
        <v>1256026.5204211266</v>
      </c>
      <c r="H599" s="172">
        <v>31720.059811857398</v>
      </c>
      <c r="I599" s="172">
        <v>0</v>
      </c>
      <c r="J599" s="172">
        <v>915935.71972380241</v>
      </c>
      <c r="K599" s="172">
        <v>143337.18460108136</v>
      </c>
      <c r="L599" s="172">
        <v>0</v>
      </c>
      <c r="M599" s="172">
        <v>0</v>
      </c>
      <c r="N599" s="172">
        <v>31392.336504680527</v>
      </c>
      <c r="O599" s="172">
        <v>442474.14137101732</v>
      </c>
      <c r="P599" s="172">
        <v>0</v>
      </c>
      <c r="Q599" s="172">
        <v>0</v>
      </c>
      <c r="R599" s="172">
        <v>286045.14658196701</v>
      </c>
      <c r="S599" s="172">
        <v>3871.8087365754027</v>
      </c>
      <c r="T599" s="172">
        <v>3696.9326435562643</v>
      </c>
      <c r="U599" s="172">
        <v>29764.476456883462</v>
      </c>
      <c r="V599" s="172">
        <v>5410.1345338378533</v>
      </c>
    </row>
    <row r="600" spans="1:22" x14ac:dyDescent="0.2">
      <c r="A600" s="169" t="s">
        <v>512</v>
      </c>
      <c r="B600" s="166" t="s">
        <v>687</v>
      </c>
      <c r="C600" s="176"/>
      <c r="D600" s="168">
        <v>0</v>
      </c>
      <c r="E600" s="168">
        <v>0</v>
      </c>
      <c r="F600" s="168">
        <v>0</v>
      </c>
      <c r="G600" s="168">
        <v>0</v>
      </c>
      <c r="H600" s="168">
        <v>0</v>
      </c>
      <c r="I600" s="168">
        <v>0</v>
      </c>
      <c r="J600" s="168">
        <v>0</v>
      </c>
      <c r="K600" s="168">
        <v>0</v>
      </c>
      <c r="L600" s="168">
        <v>0</v>
      </c>
      <c r="M600" s="168">
        <v>0</v>
      </c>
      <c r="N600" s="168">
        <v>0</v>
      </c>
      <c r="O600" s="168">
        <v>0</v>
      </c>
      <c r="P600" s="168">
        <v>0</v>
      </c>
      <c r="Q600" s="168">
        <v>0</v>
      </c>
      <c r="R600" s="168">
        <v>0</v>
      </c>
      <c r="S600" s="168">
        <v>0</v>
      </c>
      <c r="T600" s="168">
        <v>0</v>
      </c>
      <c r="U600" s="168">
        <v>0</v>
      </c>
      <c r="V600" s="168">
        <v>0</v>
      </c>
    </row>
    <row r="601" spans="1:22" x14ac:dyDescent="0.2">
      <c r="A601" s="166" t="s">
        <v>512</v>
      </c>
      <c r="B601" s="166" t="s">
        <v>686</v>
      </c>
      <c r="C601" s="176"/>
      <c r="D601" s="168">
        <v>0</v>
      </c>
      <c r="E601" s="168">
        <v>0</v>
      </c>
      <c r="F601" s="168">
        <v>0</v>
      </c>
      <c r="G601" s="168">
        <v>0</v>
      </c>
      <c r="H601" s="168">
        <v>0</v>
      </c>
      <c r="I601" s="168">
        <v>0</v>
      </c>
      <c r="J601" s="168">
        <v>0</v>
      </c>
      <c r="K601" s="168">
        <v>0</v>
      </c>
      <c r="L601" s="168">
        <v>0</v>
      </c>
      <c r="M601" s="168">
        <v>0</v>
      </c>
      <c r="N601" s="168">
        <v>0</v>
      </c>
      <c r="O601" s="168">
        <v>0</v>
      </c>
      <c r="P601" s="168">
        <v>0</v>
      </c>
      <c r="Q601" s="168">
        <v>0</v>
      </c>
      <c r="R601" s="168">
        <v>0</v>
      </c>
      <c r="S601" s="168">
        <v>0</v>
      </c>
      <c r="T601" s="168">
        <v>0</v>
      </c>
      <c r="U601" s="168">
        <v>0</v>
      </c>
      <c r="V601" s="168">
        <v>0</v>
      </c>
    </row>
    <row r="602" spans="1:22" x14ac:dyDescent="0.2">
      <c r="A602" s="166" t="s">
        <v>512</v>
      </c>
      <c r="B602" s="166" t="s">
        <v>685</v>
      </c>
      <c r="C602" s="176"/>
      <c r="D602" s="168">
        <v>0</v>
      </c>
      <c r="E602" s="168">
        <v>0</v>
      </c>
      <c r="F602" s="168">
        <v>0</v>
      </c>
      <c r="G602" s="168">
        <v>0</v>
      </c>
      <c r="H602" s="168">
        <v>0</v>
      </c>
      <c r="I602" s="168">
        <v>0</v>
      </c>
      <c r="J602" s="168">
        <v>0</v>
      </c>
      <c r="K602" s="168">
        <v>0</v>
      </c>
      <c r="L602" s="168">
        <v>0</v>
      </c>
      <c r="M602" s="168">
        <v>0</v>
      </c>
      <c r="N602" s="168">
        <v>0</v>
      </c>
      <c r="O602" s="168">
        <v>0</v>
      </c>
      <c r="P602" s="168">
        <v>0</v>
      </c>
      <c r="Q602" s="168">
        <v>0</v>
      </c>
      <c r="R602" s="168">
        <v>0</v>
      </c>
      <c r="S602" s="168">
        <v>0</v>
      </c>
      <c r="T602" s="168">
        <v>0</v>
      </c>
      <c r="U602" s="168">
        <v>0</v>
      </c>
      <c r="V602" s="168">
        <v>0</v>
      </c>
    </row>
    <row r="603" spans="1:22" x14ac:dyDescent="0.2">
      <c r="A603" s="166" t="s">
        <v>512</v>
      </c>
      <c r="B603" s="166" t="s">
        <v>684</v>
      </c>
      <c r="C603" s="176"/>
      <c r="D603" s="168">
        <v>0.80949999999999989</v>
      </c>
      <c r="E603" s="168">
        <v>0.54102337560190739</v>
      </c>
      <c r="F603" s="168">
        <v>2.5502429564367268E-2</v>
      </c>
      <c r="G603" s="168">
        <v>9.2600886918043482E-2</v>
      </c>
      <c r="H603" s="168">
        <v>2.8618492483293047E-3</v>
      </c>
      <c r="I603" s="168">
        <v>0</v>
      </c>
      <c r="J603" s="168">
        <v>6.9434479937413279E-2</v>
      </c>
      <c r="K603" s="168">
        <v>1.2932176560868322E-2</v>
      </c>
      <c r="L603" s="168">
        <v>0</v>
      </c>
      <c r="M603" s="168">
        <v>0</v>
      </c>
      <c r="N603" s="168">
        <v>2.4752964205514609E-3</v>
      </c>
      <c r="O603" s="168">
        <v>3.9920930048638871E-2</v>
      </c>
      <c r="P603" s="168">
        <v>0</v>
      </c>
      <c r="Q603" s="168">
        <v>0</v>
      </c>
      <c r="R603" s="168">
        <v>2.0937686605360148E-2</v>
      </c>
      <c r="S603" s="168">
        <v>3.493225734177555E-4</v>
      </c>
      <c r="T603" s="168">
        <v>2.8300981619414013E-4</v>
      </c>
      <c r="U603" s="168">
        <v>9.6955231184801805E-4</v>
      </c>
      <c r="V603" s="168">
        <v>2.090043930605294E-4</v>
      </c>
    </row>
    <row r="604" spans="1:22" x14ac:dyDescent="0.2">
      <c r="A604" s="166" t="s">
        <v>512</v>
      </c>
      <c r="B604" s="166" t="s">
        <v>683</v>
      </c>
      <c r="C604" s="176"/>
      <c r="D604" s="168">
        <v>0.19049999999999995</v>
      </c>
      <c r="E604" s="168">
        <v>0.1424371265305234</v>
      </c>
      <c r="F604" s="168">
        <v>6.8669392660833774E-3</v>
      </c>
      <c r="G604" s="168">
        <v>2.0720417476381935E-2</v>
      </c>
      <c r="H604" s="168">
        <v>0</v>
      </c>
      <c r="I604" s="168">
        <v>0</v>
      </c>
      <c r="J604" s="168">
        <v>1.320313066474761E-2</v>
      </c>
      <c r="K604" s="168">
        <v>0</v>
      </c>
      <c r="L604" s="168">
        <v>0</v>
      </c>
      <c r="M604" s="168">
        <v>0</v>
      </c>
      <c r="N604" s="168">
        <v>3.5698495477044442E-4</v>
      </c>
      <c r="O604" s="168">
        <v>0</v>
      </c>
      <c r="P604" s="168">
        <v>0</v>
      </c>
      <c r="Q604" s="168">
        <v>0</v>
      </c>
      <c r="R604" s="168">
        <v>4.8698967532259932E-3</v>
      </c>
      <c r="S604" s="168">
        <v>0</v>
      </c>
      <c r="T604" s="168">
        <v>5.0535075266959464E-5</v>
      </c>
      <c r="U604" s="168">
        <v>1.7158601709873777E-3</v>
      </c>
      <c r="V604" s="168">
        <v>2.7910910801289918E-4</v>
      </c>
    </row>
    <row r="605" spans="1:22" x14ac:dyDescent="0.2">
      <c r="A605" s="166" t="s">
        <v>512</v>
      </c>
      <c r="B605" s="166" t="s">
        <v>682</v>
      </c>
      <c r="C605" s="176"/>
      <c r="D605" s="168">
        <v>0</v>
      </c>
      <c r="E605" s="168">
        <v>0</v>
      </c>
      <c r="F605" s="168">
        <v>0</v>
      </c>
      <c r="G605" s="168">
        <v>0</v>
      </c>
      <c r="H605" s="168">
        <v>0</v>
      </c>
      <c r="I605" s="168">
        <v>0</v>
      </c>
      <c r="J605" s="168">
        <v>0</v>
      </c>
      <c r="K605" s="168">
        <v>0</v>
      </c>
      <c r="L605" s="168">
        <v>0</v>
      </c>
      <c r="M605" s="168">
        <v>0</v>
      </c>
      <c r="N605" s="168">
        <v>0</v>
      </c>
      <c r="O605" s="168">
        <v>0</v>
      </c>
      <c r="P605" s="168">
        <v>0</v>
      </c>
      <c r="Q605" s="168">
        <v>0</v>
      </c>
      <c r="R605" s="168">
        <v>0</v>
      </c>
      <c r="S605" s="168">
        <v>0</v>
      </c>
      <c r="T605" s="168">
        <v>0</v>
      </c>
      <c r="U605" s="168">
        <v>0</v>
      </c>
      <c r="V605" s="168">
        <v>0</v>
      </c>
    </row>
    <row r="606" spans="1:22" x14ac:dyDescent="0.2">
      <c r="A606" s="166" t="s">
        <v>512</v>
      </c>
      <c r="B606" s="166" t="s">
        <v>681</v>
      </c>
      <c r="C606" s="176"/>
      <c r="D606" s="168">
        <v>0</v>
      </c>
      <c r="E606" s="168">
        <v>0</v>
      </c>
      <c r="F606" s="168">
        <v>0</v>
      </c>
      <c r="G606" s="168">
        <v>0</v>
      </c>
      <c r="H606" s="168">
        <v>0</v>
      </c>
      <c r="I606" s="168">
        <v>0</v>
      </c>
      <c r="J606" s="168">
        <v>0</v>
      </c>
      <c r="K606" s="168">
        <v>0</v>
      </c>
      <c r="L606" s="168">
        <v>0</v>
      </c>
      <c r="M606" s="168">
        <v>0</v>
      </c>
      <c r="N606" s="168">
        <v>0</v>
      </c>
      <c r="O606" s="168">
        <v>0</v>
      </c>
      <c r="P606" s="168">
        <v>0</v>
      </c>
      <c r="Q606" s="168">
        <v>0</v>
      </c>
      <c r="R606" s="168">
        <v>0</v>
      </c>
      <c r="S606" s="168">
        <v>0</v>
      </c>
      <c r="T606" s="168">
        <v>0</v>
      </c>
      <c r="U606" s="168">
        <v>0</v>
      </c>
      <c r="V606" s="168">
        <v>0</v>
      </c>
    </row>
    <row r="607" spans="1:22" x14ac:dyDescent="0.2">
      <c r="A607" s="166" t="s">
        <v>512</v>
      </c>
      <c r="B607" s="166" t="s">
        <v>679</v>
      </c>
      <c r="C607" s="176"/>
      <c r="D607" s="168">
        <v>1</v>
      </c>
      <c r="E607" s="168">
        <v>0.68346050213243081</v>
      </c>
      <c r="F607" s="168">
        <v>3.2369368830450648E-2</v>
      </c>
      <c r="G607" s="168">
        <v>0.11332130439442542</v>
      </c>
      <c r="H607" s="168">
        <v>2.8618492483293047E-3</v>
      </c>
      <c r="I607" s="168">
        <v>0</v>
      </c>
      <c r="J607" s="168">
        <v>8.2637610602160891E-2</v>
      </c>
      <c r="K607" s="168">
        <v>1.2932176560868322E-2</v>
      </c>
      <c r="L607" s="168">
        <v>0</v>
      </c>
      <c r="M607" s="168">
        <v>0</v>
      </c>
      <c r="N607" s="168">
        <v>2.8322813753219054E-3</v>
      </c>
      <c r="O607" s="168">
        <v>3.9920930048638871E-2</v>
      </c>
      <c r="P607" s="168">
        <v>0</v>
      </c>
      <c r="Q607" s="168">
        <v>0</v>
      </c>
      <c r="R607" s="168">
        <v>2.5807583358586142E-2</v>
      </c>
      <c r="S607" s="168">
        <v>3.493225734177555E-4</v>
      </c>
      <c r="T607" s="168">
        <v>3.3354489146109962E-4</v>
      </c>
      <c r="U607" s="168">
        <v>2.6854124828353957E-3</v>
      </c>
      <c r="V607" s="168">
        <v>4.8811350107342861E-4</v>
      </c>
    </row>
    <row r="608" spans="1:22" ht="12.75" x14ac:dyDescent="0.2">
      <c r="C608" s="185" t="s">
        <v>738</v>
      </c>
    </row>
    <row r="609" spans="1:22" ht="12.75" x14ac:dyDescent="0.2">
      <c r="A609" s="170" t="s">
        <v>737</v>
      </c>
      <c r="B609" s="166" t="s">
        <v>687</v>
      </c>
      <c r="C609" s="185" t="s">
        <v>736</v>
      </c>
      <c r="D609" s="172">
        <v>0</v>
      </c>
      <c r="E609" s="172">
        <v>0</v>
      </c>
      <c r="F609" s="172">
        <v>0</v>
      </c>
      <c r="G609" s="172">
        <v>0</v>
      </c>
      <c r="H609" s="172">
        <v>0</v>
      </c>
      <c r="I609" s="172">
        <v>0</v>
      </c>
      <c r="J609" s="172">
        <v>0</v>
      </c>
      <c r="K609" s="172">
        <v>0</v>
      </c>
      <c r="L609" s="172">
        <v>0</v>
      </c>
      <c r="M609" s="172">
        <v>0</v>
      </c>
      <c r="N609" s="172">
        <v>0</v>
      </c>
      <c r="O609" s="172">
        <v>0</v>
      </c>
      <c r="P609" s="172">
        <v>0</v>
      </c>
      <c r="Q609" s="172">
        <v>0</v>
      </c>
      <c r="R609" s="172">
        <v>0</v>
      </c>
      <c r="S609" s="172">
        <v>0</v>
      </c>
      <c r="T609" s="172">
        <v>0</v>
      </c>
      <c r="U609" s="172">
        <v>0</v>
      </c>
      <c r="V609" s="172">
        <v>0</v>
      </c>
    </row>
    <row r="610" spans="1:22" ht="12.75" x14ac:dyDescent="0.2">
      <c r="B610" s="166" t="s">
        <v>686</v>
      </c>
      <c r="C610" s="185" t="s">
        <v>735</v>
      </c>
      <c r="D610" s="172">
        <v>0</v>
      </c>
      <c r="E610" s="172">
        <v>0</v>
      </c>
      <c r="F610" s="172">
        <v>0</v>
      </c>
      <c r="G610" s="172">
        <v>0</v>
      </c>
      <c r="H610" s="172">
        <v>0</v>
      </c>
      <c r="I610" s="172">
        <v>0</v>
      </c>
      <c r="J610" s="172">
        <v>0</v>
      </c>
      <c r="K610" s="172">
        <v>0</v>
      </c>
      <c r="L610" s="172">
        <v>0</v>
      </c>
      <c r="M610" s="172">
        <v>0</v>
      </c>
      <c r="N610" s="172">
        <v>0</v>
      </c>
      <c r="O610" s="172">
        <v>0</v>
      </c>
      <c r="P610" s="172">
        <v>0</v>
      </c>
      <c r="Q610" s="172">
        <v>0</v>
      </c>
      <c r="R610" s="172">
        <v>0</v>
      </c>
      <c r="S610" s="172">
        <v>0</v>
      </c>
      <c r="T610" s="172">
        <v>0</v>
      </c>
      <c r="U610" s="172">
        <v>0</v>
      </c>
      <c r="V610" s="172">
        <v>0</v>
      </c>
    </row>
    <row r="611" spans="1:22" x14ac:dyDescent="0.2">
      <c r="B611" s="166" t="s">
        <v>685</v>
      </c>
      <c r="D611" s="172">
        <v>0</v>
      </c>
      <c r="E611" s="172">
        <v>0</v>
      </c>
      <c r="F611" s="172">
        <v>0</v>
      </c>
      <c r="G611" s="172">
        <v>0</v>
      </c>
      <c r="H611" s="172">
        <v>0</v>
      </c>
      <c r="I611" s="172">
        <v>0</v>
      </c>
      <c r="J611" s="172">
        <v>0</v>
      </c>
      <c r="K611" s="172">
        <v>0</v>
      </c>
      <c r="L611" s="172">
        <v>0</v>
      </c>
      <c r="M611" s="172">
        <v>0</v>
      </c>
      <c r="N611" s="172">
        <v>0</v>
      </c>
      <c r="O611" s="172">
        <v>0</v>
      </c>
      <c r="P611" s="172">
        <v>0</v>
      </c>
      <c r="Q611" s="172">
        <v>0</v>
      </c>
      <c r="R611" s="172">
        <v>0</v>
      </c>
      <c r="S611" s="172">
        <v>0</v>
      </c>
      <c r="T611" s="172">
        <v>0</v>
      </c>
      <c r="U611" s="172">
        <v>0</v>
      </c>
      <c r="V611" s="172">
        <v>0</v>
      </c>
    </row>
    <row r="612" spans="1:22" x14ac:dyDescent="0.2">
      <c r="B612" s="166" t="s">
        <v>684</v>
      </c>
      <c r="D612" s="172">
        <v>4287633.6460057963</v>
      </c>
      <c r="E612" s="172">
        <v>2865608.4354618522</v>
      </c>
      <c r="F612" s="172">
        <v>135077.30087099943</v>
      </c>
      <c r="G612" s="172">
        <v>490473.96961060073</v>
      </c>
      <c r="H612" s="172">
        <v>15158.197809676496</v>
      </c>
      <c r="I612" s="172">
        <v>0</v>
      </c>
      <c r="J612" s="172">
        <v>367769.74968816264</v>
      </c>
      <c r="K612" s="172">
        <v>68497.140628124194</v>
      </c>
      <c r="L612" s="172">
        <v>0</v>
      </c>
      <c r="M612" s="172">
        <v>0</v>
      </c>
      <c r="N612" s="172">
        <v>13110.764937114462</v>
      </c>
      <c r="O612" s="172">
        <v>211446.97079232597</v>
      </c>
      <c r="P612" s="172">
        <v>0</v>
      </c>
      <c r="Q612" s="172">
        <v>0</v>
      </c>
      <c r="R612" s="172">
        <v>110899.48061601861</v>
      </c>
      <c r="S612" s="172">
        <v>1850.2374541016657</v>
      </c>
      <c r="T612" s="172">
        <v>1499.0023595601128</v>
      </c>
      <c r="U612" s="172">
        <v>5135.3738280942143</v>
      </c>
      <c r="V612" s="172">
        <v>1107.0219491653443</v>
      </c>
    </row>
    <row r="613" spans="1:22" x14ac:dyDescent="0.2">
      <c r="B613" s="166" t="s">
        <v>683</v>
      </c>
      <c r="D613" s="172">
        <v>1804806.5831506052</v>
      </c>
      <c r="E613" s="172">
        <v>1349456.5020857973</v>
      </c>
      <c r="F613" s="172">
        <v>65057.728049987731</v>
      </c>
      <c r="G613" s="172">
        <v>196306.27751707594</v>
      </c>
      <c r="H613" s="172">
        <v>0</v>
      </c>
      <c r="I613" s="172">
        <v>0</v>
      </c>
      <c r="J613" s="172">
        <v>125087.12410464104</v>
      </c>
      <c r="K613" s="172">
        <v>0</v>
      </c>
      <c r="L613" s="172">
        <v>0</v>
      </c>
      <c r="M613" s="172">
        <v>0</v>
      </c>
      <c r="N613" s="172">
        <v>3382.0934197134866</v>
      </c>
      <c r="O613" s="172">
        <v>0</v>
      </c>
      <c r="P613" s="172">
        <v>0</v>
      </c>
      <c r="Q613" s="172">
        <v>0</v>
      </c>
      <c r="R613" s="172">
        <v>46137.646821448987</v>
      </c>
      <c r="S613" s="172">
        <v>0</v>
      </c>
      <c r="T613" s="172">
        <v>478.77184525889635</v>
      </c>
      <c r="U613" s="172">
        <v>16256.145576713607</v>
      </c>
      <c r="V613" s="172">
        <v>2644.2937299683663</v>
      </c>
    </row>
    <row r="614" spans="1:22" x14ac:dyDescent="0.2">
      <c r="B614" s="166" t="s">
        <v>682</v>
      </c>
      <c r="D614" s="172">
        <v>0</v>
      </c>
      <c r="E614" s="172">
        <v>0</v>
      </c>
      <c r="F614" s="172">
        <v>0</v>
      </c>
      <c r="G614" s="172">
        <v>0</v>
      </c>
      <c r="H614" s="172">
        <v>0</v>
      </c>
      <c r="I614" s="172">
        <v>0</v>
      </c>
      <c r="J614" s="172">
        <v>0</v>
      </c>
      <c r="K614" s="172">
        <v>0</v>
      </c>
      <c r="L614" s="172">
        <v>0</v>
      </c>
      <c r="M614" s="172">
        <v>0</v>
      </c>
      <c r="N614" s="172">
        <v>0</v>
      </c>
      <c r="O614" s="172">
        <v>0</v>
      </c>
      <c r="P614" s="172">
        <v>0</v>
      </c>
      <c r="Q614" s="172">
        <v>0</v>
      </c>
      <c r="R614" s="172">
        <v>0</v>
      </c>
      <c r="S614" s="172">
        <v>0</v>
      </c>
      <c r="T614" s="172">
        <v>0</v>
      </c>
      <c r="U614" s="172">
        <v>0</v>
      </c>
      <c r="V614" s="172">
        <v>0</v>
      </c>
    </row>
    <row r="615" spans="1:22" x14ac:dyDescent="0.2">
      <c r="B615" s="166" t="s">
        <v>681</v>
      </c>
      <c r="D615" s="172">
        <v>2178554.7708435976</v>
      </c>
      <c r="E615" s="172">
        <v>918999.90972008463</v>
      </c>
      <c r="F615" s="172">
        <v>392817.84802446223</v>
      </c>
      <c r="G615" s="172">
        <v>112188.85913391193</v>
      </c>
      <c r="H615" s="172">
        <v>62253.515263682952</v>
      </c>
      <c r="I615" s="172">
        <v>10103.123330582746</v>
      </c>
      <c r="J615" s="172">
        <v>47663.589413170179</v>
      </c>
      <c r="K615" s="172">
        <v>16190.888155744677</v>
      </c>
      <c r="L615" s="172">
        <v>35200.773224530603</v>
      </c>
      <c r="M615" s="172">
        <v>6186.6686273427667</v>
      </c>
      <c r="N615" s="172">
        <v>328.37632140689379</v>
      </c>
      <c r="O615" s="172">
        <v>9604.7654496066898</v>
      </c>
      <c r="P615" s="172">
        <v>51765.807176906928</v>
      </c>
      <c r="Q615" s="172">
        <v>9280.0219599468801</v>
      </c>
      <c r="R615" s="172">
        <v>13217.023313564736</v>
      </c>
      <c r="S615" s="172">
        <v>274.41860960029476</v>
      </c>
      <c r="T615" s="172">
        <v>164.42626465269822</v>
      </c>
      <c r="U615" s="172">
        <v>261272.76385071178</v>
      </c>
      <c r="V615" s="172">
        <v>231041.99300368773</v>
      </c>
    </row>
    <row r="616" spans="1:22" x14ac:dyDescent="0.2">
      <c r="B616" s="166" t="s">
        <v>679</v>
      </c>
      <c r="D616" s="172">
        <v>8270994.9999999963</v>
      </c>
      <c r="E616" s="172">
        <v>5134064.8472677339</v>
      </c>
      <c r="F616" s="172">
        <v>592952.87694544939</v>
      </c>
      <c r="G616" s="172">
        <v>798969.10626158863</v>
      </c>
      <c r="H616" s="172">
        <v>77411.713073359453</v>
      </c>
      <c r="I616" s="172">
        <v>10103.123330582746</v>
      </c>
      <c r="J616" s="172">
        <v>540520.46320597397</v>
      </c>
      <c r="K616" s="172">
        <v>84688.028783868882</v>
      </c>
      <c r="L616" s="172">
        <v>35200.773224530603</v>
      </c>
      <c r="M616" s="172">
        <v>6186.6686273427667</v>
      </c>
      <c r="N616" s="172">
        <v>16821.234678234843</v>
      </c>
      <c r="O616" s="172">
        <v>221051.73624193264</v>
      </c>
      <c r="P616" s="172">
        <v>51765.807176906928</v>
      </c>
      <c r="Q616" s="172">
        <v>9280.0219599468801</v>
      </c>
      <c r="R616" s="172">
        <v>170254.15075103234</v>
      </c>
      <c r="S616" s="172">
        <v>2124.6560637019602</v>
      </c>
      <c r="T616" s="172">
        <v>2142.2004694717075</v>
      </c>
      <c r="U616" s="172">
        <v>282664.28325551958</v>
      </c>
      <c r="V616" s="172">
        <v>234793.30868282146</v>
      </c>
    </row>
    <row r="617" spans="1:22" x14ac:dyDescent="0.2">
      <c r="A617" s="169" t="s">
        <v>536</v>
      </c>
      <c r="B617" s="166" t="s">
        <v>687</v>
      </c>
      <c r="C617" s="176"/>
      <c r="D617" s="168">
        <v>0</v>
      </c>
      <c r="E617" s="168">
        <v>0</v>
      </c>
      <c r="F617" s="168">
        <v>0</v>
      </c>
      <c r="G617" s="168">
        <v>0</v>
      </c>
      <c r="H617" s="168">
        <v>0</v>
      </c>
      <c r="I617" s="168">
        <v>0</v>
      </c>
      <c r="J617" s="168">
        <v>0</v>
      </c>
      <c r="K617" s="168">
        <v>0</v>
      </c>
      <c r="L617" s="168">
        <v>0</v>
      </c>
      <c r="M617" s="168">
        <v>0</v>
      </c>
      <c r="N617" s="168">
        <v>0</v>
      </c>
      <c r="O617" s="168">
        <v>0</v>
      </c>
      <c r="P617" s="168">
        <v>0</v>
      </c>
      <c r="Q617" s="168">
        <v>0</v>
      </c>
      <c r="R617" s="168">
        <v>0</v>
      </c>
      <c r="S617" s="168">
        <v>0</v>
      </c>
      <c r="T617" s="168">
        <v>0</v>
      </c>
      <c r="U617" s="168">
        <v>0</v>
      </c>
      <c r="V617" s="168">
        <v>0</v>
      </c>
    </row>
    <row r="618" spans="1:22" x14ac:dyDescent="0.2">
      <c r="A618" s="166" t="s">
        <v>536</v>
      </c>
      <c r="B618" s="166" t="s">
        <v>686</v>
      </c>
      <c r="C618" s="176"/>
      <c r="D618" s="168">
        <v>0</v>
      </c>
      <c r="E618" s="168">
        <v>0</v>
      </c>
      <c r="F618" s="168">
        <v>0</v>
      </c>
      <c r="G618" s="168">
        <v>0</v>
      </c>
      <c r="H618" s="168">
        <v>0</v>
      </c>
      <c r="I618" s="168">
        <v>0</v>
      </c>
      <c r="J618" s="168">
        <v>0</v>
      </c>
      <c r="K618" s="168">
        <v>0</v>
      </c>
      <c r="L618" s="168">
        <v>0</v>
      </c>
      <c r="M618" s="168">
        <v>0</v>
      </c>
      <c r="N618" s="168">
        <v>0</v>
      </c>
      <c r="O618" s="168">
        <v>0</v>
      </c>
      <c r="P618" s="168">
        <v>0</v>
      </c>
      <c r="Q618" s="168">
        <v>0</v>
      </c>
      <c r="R618" s="168">
        <v>0</v>
      </c>
      <c r="S618" s="168">
        <v>0</v>
      </c>
      <c r="T618" s="168">
        <v>0</v>
      </c>
      <c r="U618" s="168">
        <v>0</v>
      </c>
      <c r="V618" s="168">
        <v>0</v>
      </c>
    </row>
    <row r="619" spans="1:22" x14ac:dyDescent="0.2">
      <c r="A619" s="166" t="s">
        <v>536</v>
      </c>
      <c r="B619" s="166" t="s">
        <v>685</v>
      </c>
      <c r="C619" s="176"/>
      <c r="D619" s="168">
        <v>0</v>
      </c>
      <c r="E619" s="168">
        <v>0</v>
      </c>
      <c r="F619" s="168">
        <v>0</v>
      </c>
      <c r="G619" s="168">
        <v>0</v>
      </c>
      <c r="H619" s="168">
        <v>0</v>
      </c>
      <c r="I619" s="168">
        <v>0</v>
      </c>
      <c r="J619" s="168">
        <v>0</v>
      </c>
      <c r="K619" s="168">
        <v>0</v>
      </c>
      <c r="L619" s="168">
        <v>0</v>
      </c>
      <c r="M619" s="168">
        <v>0</v>
      </c>
      <c r="N619" s="168">
        <v>0</v>
      </c>
      <c r="O619" s="168">
        <v>0</v>
      </c>
      <c r="P619" s="168">
        <v>0</v>
      </c>
      <c r="Q619" s="168">
        <v>0</v>
      </c>
      <c r="R619" s="168">
        <v>0</v>
      </c>
      <c r="S619" s="168">
        <v>0</v>
      </c>
      <c r="T619" s="168">
        <v>0</v>
      </c>
      <c r="U619" s="168">
        <v>0</v>
      </c>
      <c r="V619" s="168">
        <v>0</v>
      </c>
    </row>
    <row r="620" spans="1:22" x14ac:dyDescent="0.2">
      <c r="A620" s="166" t="s">
        <v>536</v>
      </c>
      <c r="B620" s="166" t="s">
        <v>684</v>
      </c>
      <c r="C620" s="176"/>
      <c r="D620" s="168">
        <v>0.51839393519229526</v>
      </c>
      <c r="E620" s="168">
        <v>0.34646477666373315</v>
      </c>
      <c r="F620" s="168">
        <v>1.6331445112830984E-2</v>
      </c>
      <c r="G620" s="168">
        <v>5.9300479520372214E-2</v>
      </c>
      <c r="H620" s="168">
        <v>1.8326933832841759E-3</v>
      </c>
      <c r="I620" s="168">
        <v>0</v>
      </c>
      <c r="J620" s="168">
        <v>4.4464994802700622E-2</v>
      </c>
      <c r="K620" s="168">
        <v>8.2816082742311198E-3</v>
      </c>
      <c r="L620" s="168">
        <v>0</v>
      </c>
      <c r="M620" s="168">
        <v>0</v>
      </c>
      <c r="N620" s="168">
        <v>1.5851496630229455E-3</v>
      </c>
      <c r="O620" s="168">
        <v>2.5564877114824282E-2</v>
      </c>
      <c r="P620" s="168">
        <v>0</v>
      </c>
      <c r="Q620" s="168">
        <v>0</v>
      </c>
      <c r="R620" s="168">
        <v>1.3408239349197848E-2</v>
      </c>
      <c r="S620" s="168">
        <v>2.237019190679799E-4</v>
      </c>
      <c r="T620" s="168">
        <v>1.8123603744895427E-4</v>
      </c>
      <c r="U620" s="168">
        <v>6.2088948525470232E-4</v>
      </c>
      <c r="V620" s="168">
        <v>1.3384386632628176E-4</v>
      </c>
    </row>
    <row r="621" spans="1:22" x14ac:dyDescent="0.2">
      <c r="A621" s="166" t="s">
        <v>536</v>
      </c>
      <c r="B621" s="166" t="s">
        <v>683</v>
      </c>
      <c r="C621" s="176"/>
      <c r="D621" s="168">
        <v>0.21820912515974264</v>
      </c>
      <c r="E621" s="168">
        <v>0.16315527963513432</v>
      </c>
      <c r="F621" s="168">
        <v>7.8657680303261899E-3</v>
      </c>
      <c r="G621" s="168">
        <v>2.3734300107432785E-2</v>
      </c>
      <c r="H621" s="168">
        <v>0</v>
      </c>
      <c r="I621" s="168">
        <v>0</v>
      </c>
      <c r="J621" s="168">
        <v>1.5123588408001831E-2</v>
      </c>
      <c r="K621" s="168">
        <v>0</v>
      </c>
      <c r="L621" s="168">
        <v>0</v>
      </c>
      <c r="M621" s="168">
        <v>0</v>
      </c>
      <c r="N621" s="168">
        <v>4.0891010328424673E-4</v>
      </c>
      <c r="O621" s="168">
        <v>0</v>
      </c>
      <c r="P621" s="168">
        <v>0</v>
      </c>
      <c r="Q621" s="168">
        <v>0</v>
      </c>
      <c r="R621" s="168">
        <v>5.5782462474525743E-3</v>
      </c>
      <c r="S621" s="168">
        <v>0</v>
      </c>
      <c r="T621" s="168">
        <v>5.7885640755301694E-5</v>
      </c>
      <c r="U621" s="168">
        <v>1.9654401407223211E-3</v>
      </c>
      <c r="V621" s="168">
        <v>3.1970684663312787E-4</v>
      </c>
    </row>
    <row r="622" spans="1:22" x14ac:dyDescent="0.2">
      <c r="A622" s="166" t="s">
        <v>536</v>
      </c>
      <c r="B622" s="166" t="s">
        <v>682</v>
      </c>
      <c r="C622" s="176"/>
      <c r="D622" s="168">
        <v>0</v>
      </c>
      <c r="E622" s="168">
        <v>0</v>
      </c>
      <c r="F622" s="168">
        <v>0</v>
      </c>
      <c r="G622" s="168">
        <v>0</v>
      </c>
      <c r="H622" s="168">
        <v>0</v>
      </c>
      <c r="I622" s="168">
        <v>0</v>
      </c>
      <c r="J622" s="168">
        <v>0</v>
      </c>
      <c r="K622" s="168">
        <v>0</v>
      </c>
      <c r="L622" s="168">
        <v>0</v>
      </c>
      <c r="M622" s="168">
        <v>0</v>
      </c>
      <c r="N622" s="168">
        <v>0</v>
      </c>
      <c r="O622" s="168">
        <v>0</v>
      </c>
      <c r="P622" s="168">
        <v>0</v>
      </c>
      <c r="Q622" s="168">
        <v>0</v>
      </c>
      <c r="R622" s="168">
        <v>0</v>
      </c>
      <c r="S622" s="168">
        <v>0</v>
      </c>
      <c r="T622" s="168">
        <v>0</v>
      </c>
      <c r="U622" s="168">
        <v>0</v>
      </c>
      <c r="V622" s="168">
        <v>0</v>
      </c>
    </row>
    <row r="623" spans="1:22" x14ac:dyDescent="0.2">
      <c r="A623" s="166" t="s">
        <v>536</v>
      </c>
      <c r="B623" s="166" t="s">
        <v>681</v>
      </c>
      <c r="C623" s="176"/>
      <c r="D623" s="168">
        <v>0.26339693964796235</v>
      </c>
      <c r="E623" s="168">
        <v>0.11111116736500083</v>
      </c>
      <c r="F623" s="168">
        <v>4.7493421048430379E-2</v>
      </c>
      <c r="G623" s="168">
        <v>1.3564130933933823E-2</v>
      </c>
      <c r="H623" s="168">
        <v>7.5267262601032862E-3</v>
      </c>
      <c r="I623" s="168">
        <v>1.2215124456710167E-3</v>
      </c>
      <c r="J623" s="168">
        <v>5.7627394785234667E-3</v>
      </c>
      <c r="K623" s="168">
        <v>1.9575502289319101E-3</v>
      </c>
      <c r="L623" s="168">
        <v>4.2559296946172278E-3</v>
      </c>
      <c r="M623" s="168">
        <v>7.4799569185361248E-4</v>
      </c>
      <c r="N623" s="168">
        <v>3.9702154505823534E-5</v>
      </c>
      <c r="O623" s="168">
        <v>1.1612587662798363E-3</v>
      </c>
      <c r="P623" s="168">
        <v>6.2587158107225253E-3</v>
      </c>
      <c r="Q623" s="168">
        <v>1.1219958372537869E-3</v>
      </c>
      <c r="R623" s="168">
        <v>1.5979967722825055E-3</v>
      </c>
      <c r="S623" s="168">
        <v>3.3178427698275105E-5</v>
      </c>
      <c r="T623" s="168">
        <v>1.9879865077018944E-5</v>
      </c>
      <c r="U623" s="168">
        <v>3.1589036609345297E-2</v>
      </c>
      <c r="V623" s="168">
        <v>2.7934002257731728E-2</v>
      </c>
    </row>
    <row r="624" spans="1:22" x14ac:dyDescent="0.2">
      <c r="A624" s="166" t="s">
        <v>536</v>
      </c>
      <c r="B624" s="166" t="s">
        <v>679</v>
      </c>
      <c r="C624" s="176"/>
      <c r="D624" s="168">
        <v>1.0000000000000007</v>
      </c>
      <c r="E624" s="168">
        <v>0.62073122366386835</v>
      </c>
      <c r="F624" s="168">
        <v>7.1690634191587554E-2</v>
      </c>
      <c r="G624" s="168">
        <v>9.6598910561738832E-2</v>
      </c>
      <c r="H624" s="168">
        <v>9.3594196433874621E-3</v>
      </c>
      <c r="I624" s="168">
        <v>1.2215124456710167E-3</v>
      </c>
      <c r="J624" s="168">
        <v>6.5351322689225916E-2</v>
      </c>
      <c r="K624" s="168">
        <v>1.023915850316303E-2</v>
      </c>
      <c r="L624" s="168">
        <v>4.2559296946172278E-3</v>
      </c>
      <c r="M624" s="168">
        <v>7.4799569185361248E-4</v>
      </c>
      <c r="N624" s="168">
        <v>2.0337619208130155E-3</v>
      </c>
      <c r="O624" s="168">
        <v>2.6726135881104118E-2</v>
      </c>
      <c r="P624" s="168">
        <v>6.2587158107225253E-3</v>
      </c>
      <c r="Q624" s="168">
        <v>1.1219958372537869E-3</v>
      </c>
      <c r="R624" s="168">
        <v>2.0584482368932927E-2</v>
      </c>
      <c r="S624" s="168">
        <v>2.56880346766255E-4</v>
      </c>
      <c r="T624" s="168">
        <v>2.5900154328127492E-4</v>
      </c>
      <c r="U624" s="168">
        <v>3.4175366235322323E-2</v>
      </c>
      <c r="V624" s="168">
        <v>2.8387552970691139E-2</v>
      </c>
    </row>
    <row r="625" spans="1:22" ht="12.75" x14ac:dyDescent="0.2">
      <c r="C625" s="185" t="s">
        <v>734</v>
      </c>
    </row>
    <row r="626" spans="1:22" ht="12.75" x14ac:dyDescent="0.2">
      <c r="A626" s="170" t="s">
        <v>733</v>
      </c>
      <c r="B626" s="166" t="s">
        <v>687</v>
      </c>
      <c r="C626" s="185" t="s">
        <v>732</v>
      </c>
      <c r="D626" s="172">
        <v>0</v>
      </c>
      <c r="E626" s="172">
        <v>0</v>
      </c>
      <c r="F626" s="172">
        <v>0</v>
      </c>
      <c r="G626" s="172">
        <v>0</v>
      </c>
      <c r="H626" s="172">
        <v>0</v>
      </c>
      <c r="I626" s="172">
        <v>0</v>
      </c>
      <c r="J626" s="172">
        <v>0</v>
      </c>
      <c r="K626" s="172">
        <v>0</v>
      </c>
      <c r="L626" s="172">
        <v>0</v>
      </c>
      <c r="M626" s="172">
        <v>0</v>
      </c>
      <c r="N626" s="172">
        <v>0</v>
      </c>
      <c r="O626" s="172">
        <v>0</v>
      </c>
      <c r="P626" s="172">
        <v>0</v>
      </c>
      <c r="Q626" s="172">
        <v>0</v>
      </c>
      <c r="R626" s="172">
        <v>0</v>
      </c>
      <c r="S626" s="172">
        <v>0</v>
      </c>
      <c r="T626" s="172">
        <v>0</v>
      </c>
      <c r="U626" s="172">
        <v>0</v>
      </c>
      <c r="V626" s="172">
        <v>0</v>
      </c>
    </row>
    <row r="627" spans="1:22" ht="12.75" x14ac:dyDescent="0.2">
      <c r="B627" s="166" t="s">
        <v>686</v>
      </c>
      <c r="C627" s="185" t="s">
        <v>731</v>
      </c>
      <c r="D627" s="172">
        <v>0</v>
      </c>
      <c r="E627" s="172">
        <v>0</v>
      </c>
      <c r="F627" s="172">
        <v>0</v>
      </c>
      <c r="G627" s="172">
        <v>0</v>
      </c>
      <c r="H627" s="172">
        <v>0</v>
      </c>
      <c r="I627" s="172">
        <v>0</v>
      </c>
      <c r="J627" s="172">
        <v>0</v>
      </c>
      <c r="K627" s="172">
        <v>0</v>
      </c>
      <c r="L627" s="172">
        <v>0</v>
      </c>
      <c r="M627" s="172">
        <v>0</v>
      </c>
      <c r="N627" s="172">
        <v>0</v>
      </c>
      <c r="O627" s="172">
        <v>0</v>
      </c>
      <c r="P627" s="172">
        <v>0</v>
      </c>
      <c r="Q627" s="172">
        <v>0</v>
      </c>
      <c r="R627" s="172">
        <v>0</v>
      </c>
      <c r="S627" s="172">
        <v>0</v>
      </c>
      <c r="T627" s="172">
        <v>0</v>
      </c>
      <c r="U627" s="172">
        <v>0</v>
      </c>
      <c r="V627" s="172">
        <v>0</v>
      </c>
    </row>
    <row r="628" spans="1:22" x14ac:dyDescent="0.2">
      <c r="B628" s="166" t="s">
        <v>685</v>
      </c>
      <c r="D628" s="172">
        <v>0</v>
      </c>
      <c r="E628" s="172">
        <v>0</v>
      </c>
      <c r="F628" s="172">
        <v>0</v>
      </c>
      <c r="G628" s="172">
        <v>0</v>
      </c>
      <c r="H628" s="172">
        <v>0</v>
      </c>
      <c r="I628" s="172">
        <v>0</v>
      </c>
      <c r="J628" s="172">
        <v>0</v>
      </c>
      <c r="K628" s="172">
        <v>0</v>
      </c>
      <c r="L628" s="172">
        <v>0</v>
      </c>
      <c r="M628" s="172">
        <v>0</v>
      </c>
      <c r="N628" s="172">
        <v>0</v>
      </c>
      <c r="O628" s="172">
        <v>0</v>
      </c>
      <c r="P628" s="172">
        <v>0</v>
      </c>
      <c r="Q628" s="172">
        <v>0</v>
      </c>
      <c r="R628" s="172">
        <v>0</v>
      </c>
      <c r="S628" s="172">
        <v>0</v>
      </c>
      <c r="T628" s="172">
        <v>0</v>
      </c>
      <c r="U628" s="172">
        <v>0</v>
      </c>
      <c r="V628" s="172">
        <v>0</v>
      </c>
    </row>
    <row r="629" spans="1:22" x14ac:dyDescent="0.2">
      <c r="B629" s="166" t="s">
        <v>684</v>
      </c>
      <c r="D629" s="172">
        <v>26800803.71653777</v>
      </c>
      <c r="E629" s="172">
        <v>17912120.192174681</v>
      </c>
      <c r="F629" s="172">
        <v>844330.58560770459</v>
      </c>
      <c r="G629" s="172">
        <v>3065816.1757477368</v>
      </c>
      <c r="H629" s="172">
        <v>94749.672601352489</v>
      </c>
      <c r="I629" s="172">
        <v>0</v>
      </c>
      <c r="J629" s="172">
        <v>2298826.2729616961</v>
      </c>
      <c r="K629" s="172">
        <v>428156.54803637083</v>
      </c>
      <c r="L629" s="172">
        <v>0</v>
      </c>
      <c r="M629" s="172">
        <v>0</v>
      </c>
      <c r="N629" s="172">
        <v>81951.739972141091</v>
      </c>
      <c r="O629" s="172">
        <v>1321696.1215752994</v>
      </c>
      <c r="P629" s="172">
        <v>0</v>
      </c>
      <c r="Q629" s="172">
        <v>0</v>
      </c>
      <c r="R629" s="172">
        <v>693201.76527317998</v>
      </c>
      <c r="S629" s="172">
        <v>11565.318991877848</v>
      </c>
      <c r="T629" s="172">
        <v>9369.8462429556275</v>
      </c>
      <c r="U629" s="172">
        <v>32099.791479622163</v>
      </c>
      <c r="V629" s="172">
        <v>6919.6858731431194</v>
      </c>
    </row>
    <row r="630" spans="1:22" x14ac:dyDescent="0.2">
      <c r="B630" s="166" t="s">
        <v>683</v>
      </c>
      <c r="D630" s="172">
        <v>11015123.283462232</v>
      </c>
      <c r="E630" s="172">
        <v>8236023.6686394988</v>
      </c>
      <c r="F630" s="172">
        <v>397061.32596302399</v>
      </c>
      <c r="G630" s="172">
        <v>1198099.4907462068</v>
      </c>
      <c r="H630" s="172">
        <v>0</v>
      </c>
      <c r="I630" s="172">
        <v>0</v>
      </c>
      <c r="J630" s="172">
        <v>763433.65879189305</v>
      </c>
      <c r="K630" s="172">
        <v>0</v>
      </c>
      <c r="L630" s="172">
        <v>0</v>
      </c>
      <c r="M630" s="172">
        <v>0</v>
      </c>
      <c r="N630" s="172">
        <v>20641.644551903595</v>
      </c>
      <c r="O630" s="172">
        <v>0</v>
      </c>
      <c r="P630" s="172">
        <v>0</v>
      </c>
      <c r="Q630" s="172">
        <v>0</v>
      </c>
      <c r="R630" s="172">
        <v>281587.99535179418</v>
      </c>
      <c r="S630" s="172">
        <v>0</v>
      </c>
      <c r="T630" s="172">
        <v>2922.0476861133943</v>
      </c>
      <c r="U630" s="172">
        <v>99214.75758849633</v>
      </c>
      <c r="V630" s="172">
        <v>16138.69414330321</v>
      </c>
    </row>
    <row r="631" spans="1:22" x14ac:dyDescent="0.2">
      <c r="B631" s="166" t="s">
        <v>682</v>
      </c>
      <c r="D631" s="172">
        <v>0</v>
      </c>
      <c r="E631" s="172">
        <v>0</v>
      </c>
      <c r="F631" s="172">
        <v>0</v>
      </c>
      <c r="G631" s="172">
        <v>0</v>
      </c>
      <c r="H631" s="172">
        <v>0</v>
      </c>
      <c r="I631" s="172">
        <v>0</v>
      </c>
      <c r="J631" s="172">
        <v>0</v>
      </c>
      <c r="K631" s="172">
        <v>0</v>
      </c>
      <c r="L631" s="172">
        <v>0</v>
      </c>
      <c r="M631" s="172">
        <v>0</v>
      </c>
      <c r="N631" s="172">
        <v>0</v>
      </c>
      <c r="O631" s="172">
        <v>0</v>
      </c>
      <c r="P631" s="172">
        <v>0</v>
      </c>
      <c r="Q631" s="172">
        <v>0</v>
      </c>
      <c r="R631" s="172">
        <v>0</v>
      </c>
      <c r="S631" s="172">
        <v>0</v>
      </c>
      <c r="T631" s="172">
        <v>0</v>
      </c>
      <c r="U631" s="172">
        <v>0</v>
      </c>
      <c r="V631" s="172">
        <v>0</v>
      </c>
    </row>
    <row r="632" spans="1:22" x14ac:dyDescent="0.2">
      <c r="B632" s="166" t="s">
        <v>681</v>
      </c>
      <c r="D632" s="172">
        <v>164017</v>
      </c>
      <c r="E632" s="172">
        <v>34816.26168074421</v>
      </c>
      <c r="F632" s="172">
        <v>20629.577168139738</v>
      </c>
      <c r="G632" s="172">
        <v>5910.725685624112</v>
      </c>
      <c r="H632" s="172">
        <v>3897.2825538783804</v>
      </c>
      <c r="I632" s="172">
        <v>633.04374010081722</v>
      </c>
      <c r="J632" s="172">
        <v>2888.6244876917731</v>
      </c>
      <c r="K632" s="172">
        <v>1011.9113867136929</v>
      </c>
      <c r="L632" s="172">
        <v>2205.6178478039269</v>
      </c>
      <c r="M632" s="172">
        <v>387.64565357350295</v>
      </c>
      <c r="N632" s="172">
        <v>19.908414917762428</v>
      </c>
      <c r="O632" s="172">
        <v>600.28649663981787</v>
      </c>
      <c r="P632" s="172">
        <v>3243.5534153493027</v>
      </c>
      <c r="Q632" s="172">
        <v>581.46967205275519</v>
      </c>
      <c r="R632" s="172">
        <v>801.30595443868276</v>
      </c>
      <c r="S632" s="172">
        <v>17.150838470994668</v>
      </c>
      <c r="T632" s="172">
        <v>8.6350038605355302</v>
      </c>
      <c r="U632" s="172">
        <v>61150</v>
      </c>
      <c r="V632" s="172">
        <v>25214</v>
      </c>
    </row>
    <row r="633" spans="1:22" x14ac:dyDescent="0.2">
      <c r="B633" s="166" t="s">
        <v>679</v>
      </c>
      <c r="D633" s="172">
        <v>37979943.999999993</v>
      </c>
      <c r="E633" s="172">
        <v>26182960.122494925</v>
      </c>
      <c r="F633" s="172">
        <v>1262021.4887388684</v>
      </c>
      <c r="G633" s="172">
        <v>4269826.3921795683</v>
      </c>
      <c r="H633" s="172">
        <v>98646.955155230869</v>
      </c>
      <c r="I633" s="172">
        <v>633.04374010081722</v>
      </c>
      <c r="J633" s="172">
        <v>3065148.5562412809</v>
      </c>
      <c r="K633" s="172">
        <v>429168.45942308457</v>
      </c>
      <c r="L633" s="172">
        <v>2205.6178478039269</v>
      </c>
      <c r="M633" s="172">
        <v>387.64565357350295</v>
      </c>
      <c r="N633" s="172">
        <v>102613.29293896245</v>
      </c>
      <c r="O633" s="172">
        <v>1322296.4080719394</v>
      </c>
      <c r="P633" s="172">
        <v>3243.5534153493027</v>
      </c>
      <c r="Q633" s="172">
        <v>581.46967205275519</v>
      </c>
      <c r="R633" s="172">
        <v>975591.0665794129</v>
      </c>
      <c r="S633" s="172">
        <v>11582.469830348842</v>
      </c>
      <c r="T633" s="172">
        <v>12300.528932929559</v>
      </c>
      <c r="U633" s="172">
        <v>192464.5490681185</v>
      </c>
      <c r="V633" s="172">
        <v>48272.380016446325</v>
      </c>
    </row>
    <row r="634" spans="1:22" x14ac:dyDescent="0.2">
      <c r="A634" s="169" t="s">
        <v>520</v>
      </c>
      <c r="B634" s="166" t="s">
        <v>687</v>
      </c>
      <c r="C634" s="176"/>
      <c r="D634" s="168">
        <v>0</v>
      </c>
      <c r="E634" s="168">
        <v>0</v>
      </c>
      <c r="F634" s="168">
        <v>0</v>
      </c>
      <c r="G634" s="168">
        <v>0</v>
      </c>
      <c r="H634" s="168">
        <v>0</v>
      </c>
      <c r="I634" s="168">
        <v>0</v>
      </c>
      <c r="J634" s="168">
        <v>0</v>
      </c>
      <c r="K634" s="168">
        <v>0</v>
      </c>
      <c r="L634" s="168">
        <v>0</v>
      </c>
      <c r="M634" s="168">
        <v>0</v>
      </c>
      <c r="N634" s="168">
        <v>0</v>
      </c>
      <c r="O634" s="168">
        <v>0</v>
      </c>
      <c r="P634" s="168">
        <v>0</v>
      </c>
      <c r="Q634" s="168">
        <v>0</v>
      </c>
      <c r="R634" s="168">
        <v>0</v>
      </c>
      <c r="S634" s="168">
        <v>0</v>
      </c>
      <c r="T634" s="168">
        <v>0</v>
      </c>
      <c r="U634" s="168">
        <v>0</v>
      </c>
      <c r="V634" s="168">
        <v>0</v>
      </c>
    </row>
    <row r="635" spans="1:22" x14ac:dyDescent="0.2">
      <c r="A635" s="166" t="s">
        <v>520</v>
      </c>
      <c r="B635" s="166" t="s">
        <v>686</v>
      </c>
      <c r="C635" s="176"/>
      <c r="D635" s="168">
        <v>0</v>
      </c>
      <c r="E635" s="168">
        <v>0</v>
      </c>
      <c r="F635" s="168">
        <v>0</v>
      </c>
      <c r="G635" s="168">
        <v>0</v>
      </c>
      <c r="H635" s="168">
        <v>0</v>
      </c>
      <c r="I635" s="168">
        <v>0</v>
      </c>
      <c r="J635" s="168">
        <v>0</v>
      </c>
      <c r="K635" s="168">
        <v>0</v>
      </c>
      <c r="L635" s="168">
        <v>0</v>
      </c>
      <c r="M635" s="168">
        <v>0</v>
      </c>
      <c r="N635" s="168">
        <v>0</v>
      </c>
      <c r="O635" s="168">
        <v>0</v>
      </c>
      <c r="P635" s="168">
        <v>0</v>
      </c>
      <c r="Q635" s="168">
        <v>0</v>
      </c>
      <c r="R635" s="168">
        <v>0</v>
      </c>
      <c r="S635" s="168">
        <v>0</v>
      </c>
      <c r="T635" s="168">
        <v>0</v>
      </c>
      <c r="U635" s="168">
        <v>0</v>
      </c>
      <c r="V635" s="168">
        <v>0</v>
      </c>
    </row>
    <row r="636" spans="1:22" x14ac:dyDescent="0.2">
      <c r="A636" s="166" t="s">
        <v>520</v>
      </c>
      <c r="B636" s="166" t="s">
        <v>685</v>
      </c>
      <c r="C636" s="176"/>
      <c r="D636" s="168">
        <v>0</v>
      </c>
      <c r="E636" s="168">
        <v>0</v>
      </c>
      <c r="F636" s="168">
        <v>0</v>
      </c>
      <c r="G636" s="168">
        <v>0</v>
      </c>
      <c r="H636" s="168">
        <v>0</v>
      </c>
      <c r="I636" s="168">
        <v>0</v>
      </c>
      <c r="J636" s="168">
        <v>0</v>
      </c>
      <c r="K636" s="168">
        <v>0</v>
      </c>
      <c r="L636" s="168">
        <v>0</v>
      </c>
      <c r="M636" s="168">
        <v>0</v>
      </c>
      <c r="N636" s="168">
        <v>0</v>
      </c>
      <c r="O636" s="168">
        <v>0</v>
      </c>
      <c r="P636" s="168">
        <v>0</v>
      </c>
      <c r="Q636" s="168">
        <v>0</v>
      </c>
      <c r="R636" s="168">
        <v>0</v>
      </c>
      <c r="S636" s="168">
        <v>0</v>
      </c>
      <c r="T636" s="168">
        <v>0</v>
      </c>
      <c r="U636" s="168">
        <v>0</v>
      </c>
      <c r="V636" s="168">
        <v>0</v>
      </c>
    </row>
    <row r="637" spans="1:22" x14ac:dyDescent="0.2">
      <c r="A637" s="166" t="s">
        <v>520</v>
      </c>
      <c r="B637" s="166" t="s">
        <v>684</v>
      </c>
      <c r="C637" s="176"/>
      <c r="D637" s="168">
        <v>0.70565674653279542</v>
      </c>
      <c r="E637" s="168">
        <v>0.47162050034025021</v>
      </c>
      <c r="F637" s="168">
        <v>2.2230959203302269E-2</v>
      </c>
      <c r="G637" s="168">
        <v>8.0721977255883717E-2</v>
      </c>
      <c r="H637" s="168">
        <v>2.4947291286514933E-3</v>
      </c>
      <c r="I637" s="168">
        <v>0</v>
      </c>
      <c r="J637" s="168">
        <v>6.0527373946672923E-2</v>
      </c>
      <c r="K637" s="168">
        <v>1.1273227470697979E-2</v>
      </c>
      <c r="L637" s="168">
        <v>0</v>
      </c>
      <c r="M637" s="168">
        <v>0</v>
      </c>
      <c r="N637" s="168">
        <v>2.1577635810137346E-3</v>
      </c>
      <c r="O637" s="168">
        <v>3.4799843874843514E-2</v>
      </c>
      <c r="P637" s="168">
        <v>0</v>
      </c>
      <c r="Q637" s="168">
        <v>0</v>
      </c>
      <c r="R637" s="168">
        <v>1.8251784817617953E-2</v>
      </c>
      <c r="S637" s="168">
        <v>3.0451121760152809E-4</v>
      </c>
      <c r="T637" s="168">
        <v>2.4670510949030441E-4</v>
      </c>
      <c r="U637" s="168">
        <v>8.4517743047810099E-4</v>
      </c>
      <c r="V637" s="168">
        <v>1.8219315629172916E-4</v>
      </c>
    </row>
    <row r="638" spans="1:22" x14ac:dyDescent="0.2">
      <c r="A638" s="166" t="s">
        <v>520</v>
      </c>
      <c r="B638" s="166" t="s">
        <v>683</v>
      </c>
      <c r="C638" s="176"/>
      <c r="D638" s="168">
        <v>0.29002473735775475</v>
      </c>
      <c r="E638" s="168">
        <v>0.21685191712340335</v>
      </c>
      <c r="F638" s="168">
        <v>1.0454500037257139E-2</v>
      </c>
      <c r="G638" s="168">
        <v>3.1545583393861959E-2</v>
      </c>
      <c r="H638" s="168">
        <v>0</v>
      </c>
      <c r="I638" s="168">
        <v>0</v>
      </c>
      <c r="J638" s="168">
        <v>2.0100968521488426E-2</v>
      </c>
      <c r="K638" s="168">
        <v>0</v>
      </c>
      <c r="L638" s="168">
        <v>0</v>
      </c>
      <c r="M638" s="168">
        <v>0</v>
      </c>
      <c r="N638" s="168">
        <v>5.4348801967437342E-4</v>
      </c>
      <c r="O638" s="168">
        <v>0</v>
      </c>
      <c r="P638" s="168">
        <v>0</v>
      </c>
      <c r="Q638" s="168">
        <v>0</v>
      </c>
      <c r="R638" s="168">
        <v>7.4141235003346564E-3</v>
      </c>
      <c r="S638" s="168">
        <v>0</v>
      </c>
      <c r="T638" s="168">
        <v>7.6936598066426715E-5</v>
      </c>
      <c r="U638" s="168">
        <v>2.61229341434775E-3</v>
      </c>
      <c r="V638" s="168">
        <v>4.2492674932072602E-4</v>
      </c>
    </row>
    <row r="639" spans="1:22" x14ac:dyDescent="0.2">
      <c r="A639" s="166" t="s">
        <v>520</v>
      </c>
      <c r="B639" s="166" t="s">
        <v>682</v>
      </c>
      <c r="C639" s="176"/>
      <c r="D639" s="168">
        <v>0</v>
      </c>
      <c r="E639" s="168">
        <v>0</v>
      </c>
      <c r="F639" s="168">
        <v>0</v>
      </c>
      <c r="G639" s="168">
        <v>0</v>
      </c>
      <c r="H639" s="168">
        <v>0</v>
      </c>
      <c r="I639" s="168">
        <v>0</v>
      </c>
      <c r="J639" s="168">
        <v>0</v>
      </c>
      <c r="K639" s="168">
        <v>0</v>
      </c>
      <c r="L639" s="168">
        <v>0</v>
      </c>
      <c r="M639" s="168">
        <v>0</v>
      </c>
      <c r="N639" s="168">
        <v>0</v>
      </c>
      <c r="O639" s="168">
        <v>0</v>
      </c>
      <c r="P639" s="168">
        <v>0</v>
      </c>
      <c r="Q639" s="168">
        <v>0</v>
      </c>
      <c r="R639" s="168">
        <v>0</v>
      </c>
      <c r="S639" s="168">
        <v>0</v>
      </c>
      <c r="T639" s="168">
        <v>0</v>
      </c>
      <c r="U639" s="168">
        <v>0</v>
      </c>
      <c r="V639" s="168">
        <v>0</v>
      </c>
    </row>
    <row r="640" spans="1:22" x14ac:dyDescent="0.2">
      <c r="A640" s="166" t="s">
        <v>520</v>
      </c>
      <c r="B640" s="166" t="s">
        <v>681</v>
      </c>
      <c r="C640" s="176"/>
      <c r="D640" s="168">
        <v>4.3185161094497675E-3</v>
      </c>
      <c r="E640" s="168">
        <v>9.1670123791504847E-4</v>
      </c>
      <c r="F640" s="168">
        <v>5.4317028924897161E-4</v>
      </c>
      <c r="G640" s="168">
        <v>1.5562755136300658E-4</v>
      </c>
      <c r="H640" s="168">
        <v>1.0261422591561433E-4</v>
      </c>
      <c r="I640" s="168">
        <v>1.6667842904160612E-5</v>
      </c>
      <c r="J640" s="168">
        <v>7.6056575746709197E-5</v>
      </c>
      <c r="K640" s="168">
        <v>2.6643309076856277E-5</v>
      </c>
      <c r="L640" s="168">
        <v>5.807322537926668E-5</v>
      </c>
      <c r="M640" s="168">
        <v>1.0206588339716958E-5</v>
      </c>
      <c r="N640" s="168">
        <v>5.2418231363801994E-7</v>
      </c>
      <c r="O640" s="168">
        <v>1.5805354969449612E-5</v>
      </c>
      <c r="P640" s="168">
        <v>8.5401742965953386E-5</v>
      </c>
      <c r="Q640" s="168">
        <v>1.5309913886464797E-5</v>
      </c>
      <c r="R640" s="168">
        <v>2.1098134174149466E-5</v>
      </c>
      <c r="S640" s="168">
        <v>4.515761916603845E-7</v>
      </c>
      <c r="T640" s="168">
        <v>2.2735694029816188E-7</v>
      </c>
      <c r="U640" s="168">
        <v>1.610060299193701E-3</v>
      </c>
      <c r="V640" s="168">
        <v>6.638767029251019E-4</v>
      </c>
    </row>
    <row r="641" spans="1:22" x14ac:dyDescent="0.2">
      <c r="A641" s="166" t="s">
        <v>520</v>
      </c>
      <c r="B641" s="166" t="s">
        <v>679</v>
      </c>
      <c r="C641" s="176"/>
      <c r="D641" s="168">
        <v>1</v>
      </c>
      <c r="E641" s="168">
        <v>0.68938911870156871</v>
      </c>
      <c r="F641" s="168">
        <v>3.322862952980838E-2</v>
      </c>
      <c r="G641" s="168">
        <v>0.11242318820110868</v>
      </c>
      <c r="H641" s="168">
        <v>2.5973433545671077E-3</v>
      </c>
      <c r="I641" s="168">
        <v>1.6667842904160612E-5</v>
      </c>
      <c r="J641" s="168">
        <v>8.0704399043908054E-2</v>
      </c>
      <c r="K641" s="168">
        <v>1.1299870779774835E-2</v>
      </c>
      <c r="L641" s="168">
        <v>5.807322537926668E-5</v>
      </c>
      <c r="M641" s="168">
        <v>1.0206588339716958E-5</v>
      </c>
      <c r="N641" s="168">
        <v>2.7017757830017459E-3</v>
      </c>
      <c r="O641" s="168">
        <v>3.4815649229812964E-2</v>
      </c>
      <c r="P641" s="168">
        <v>8.5401742965953386E-5</v>
      </c>
      <c r="Q641" s="168">
        <v>1.5309913886464797E-5</v>
      </c>
      <c r="R641" s="168">
        <v>2.5687006452126758E-2</v>
      </c>
      <c r="S641" s="168">
        <v>3.049627937931885E-4</v>
      </c>
      <c r="T641" s="168">
        <v>3.2386906449702931E-4</v>
      </c>
      <c r="U641" s="168">
        <v>5.0675311440195516E-3</v>
      </c>
      <c r="V641" s="168">
        <v>1.2709966085375571E-3</v>
      </c>
    </row>
    <row r="642" spans="1:22" x14ac:dyDescent="0.2">
      <c r="C642" s="176"/>
    </row>
    <row r="643" spans="1:22" x14ac:dyDescent="0.2">
      <c r="A643" s="170" t="s">
        <v>730</v>
      </c>
      <c r="B643" s="166" t="s">
        <v>687</v>
      </c>
      <c r="C643" s="176"/>
      <c r="D643" s="172">
        <v>0</v>
      </c>
      <c r="E643" s="172">
        <v>9.3132257461547852E-10</v>
      </c>
      <c r="F643" s="172">
        <v>3.2741809263825417E-11</v>
      </c>
      <c r="G643" s="172">
        <v>1.1641532182693481E-10</v>
      </c>
      <c r="H643" s="172">
        <v>0</v>
      </c>
      <c r="I643" s="172">
        <v>0</v>
      </c>
      <c r="J643" s="172">
        <v>0</v>
      </c>
      <c r="K643" s="172">
        <v>2.7284841053187847E-11</v>
      </c>
      <c r="L643" s="172">
        <v>0</v>
      </c>
      <c r="M643" s="172">
        <v>0</v>
      </c>
      <c r="N643" s="172">
        <v>-1.1368683772161603E-11</v>
      </c>
      <c r="O643" s="172">
        <v>6.5483618527650833E-11</v>
      </c>
      <c r="P643" s="172">
        <v>0</v>
      </c>
      <c r="Q643" s="172">
        <v>0</v>
      </c>
      <c r="R643" s="172">
        <v>-2.9103830456733704E-11</v>
      </c>
      <c r="S643" s="172">
        <v>0</v>
      </c>
      <c r="T643" s="172">
        <v>4.5474735088646412E-13</v>
      </c>
      <c r="U643" s="172">
        <v>0</v>
      </c>
      <c r="V643" s="172">
        <v>0</v>
      </c>
    </row>
    <row r="644" spans="1:22" x14ac:dyDescent="0.2">
      <c r="B644" s="166" t="s">
        <v>686</v>
      </c>
      <c r="C644" s="176"/>
      <c r="D644" s="172">
        <v>6064530.7771999985</v>
      </c>
      <c r="E644" s="172">
        <v>2987284.7059510848</v>
      </c>
      <c r="F644" s="172">
        <v>147672.15725250752</v>
      </c>
      <c r="G644" s="172">
        <v>540914.64880863985</v>
      </c>
      <c r="H644" s="172">
        <v>17026.072682349997</v>
      </c>
      <c r="I644" s="172">
        <v>1596.6506155718416</v>
      </c>
      <c r="J644" s="172">
        <v>411179.27819004911</v>
      </c>
      <c r="K644" s="172">
        <v>76614.678802581097</v>
      </c>
      <c r="L644" s="172">
        <v>34620.746785530311</v>
      </c>
      <c r="M644" s="172">
        <v>1556.8562835638186</v>
      </c>
      <c r="N644" s="172">
        <v>14363.545356604449</v>
      </c>
      <c r="O644" s="172">
        <v>235056.97247350274</v>
      </c>
      <c r="P644" s="172">
        <v>1242282.7042576717</v>
      </c>
      <c r="Q644" s="172">
        <v>224335.66646752201</v>
      </c>
      <c r="R644" s="172">
        <v>126272.50387267176</v>
      </c>
      <c r="S644" s="172">
        <v>2115.0161727537138</v>
      </c>
      <c r="T644" s="172">
        <v>1638.5732273936237</v>
      </c>
      <c r="U644" s="172">
        <v>0</v>
      </c>
      <c r="V644" s="172">
        <v>0</v>
      </c>
    </row>
    <row r="645" spans="1:22" x14ac:dyDescent="0.2">
      <c r="B645" s="166" t="s">
        <v>685</v>
      </c>
      <c r="D645" s="172">
        <v>1333945.2228000001</v>
      </c>
      <c r="E645" s="172">
        <v>649454.48548059841</v>
      </c>
      <c r="F645" s="172">
        <v>31343.52305662755</v>
      </c>
      <c r="G645" s="172">
        <v>114026.20432644</v>
      </c>
      <c r="H645" s="172">
        <v>3522.162166895504</v>
      </c>
      <c r="I645" s="172">
        <v>438.66667033233915</v>
      </c>
      <c r="J645" s="172">
        <v>86148.579577110766</v>
      </c>
      <c r="K645" s="172">
        <v>16014.920463481176</v>
      </c>
      <c r="L645" s="172">
        <v>9529.0684997263052</v>
      </c>
      <c r="M645" s="172">
        <v>0</v>
      </c>
      <c r="N645" s="172">
        <v>3008.1604771531879</v>
      </c>
      <c r="O645" s="172">
        <v>49245.304504160391</v>
      </c>
      <c r="P645" s="172">
        <v>343076.43097061623</v>
      </c>
      <c r="Q645" s="172">
        <v>0</v>
      </c>
      <c r="R645" s="172">
        <v>25928.19851019714</v>
      </c>
      <c r="S645" s="172">
        <v>432.22377358343152</v>
      </c>
      <c r="T645" s="172">
        <v>346.23577691248693</v>
      </c>
      <c r="U645" s="172">
        <v>1177.2756593262247</v>
      </c>
      <c r="V645" s="172">
        <v>253.78288683920198</v>
      </c>
    </row>
    <row r="646" spans="1:22" x14ac:dyDescent="0.2">
      <c r="B646" s="166" t="s">
        <v>684</v>
      </c>
      <c r="D646" s="172">
        <v>0</v>
      </c>
      <c r="E646" s="172">
        <v>0</v>
      </c>
      <c r="F646" s="172">
        <v>0</v>
      </c>
      <c r="G646" s="172">
        <v>0</v>
      </c>
      <c r="H646" s="172">
        <v>0</v>
      </c>
      <c r="I646" s="172">
        <v>0</v>
      </c>
      <c r="J646" s="172">
        <v>0</v>
      </c>
      <c r="K646" s="172">
        <v>0</v>
      </c>
      <c r="L646" s="172">
        <v>0</v>
      </c>
      <c r="M646" s="172">
        <v>0</v>
      </c>
      <c r="N646" s="172">
        <v>0</v>
      </c>
      <c r="O646" s="172">
        <v>0</v>
      </c>
      <c r="P646" s="172">
        <v>0</v>
      </c>
      <c r="Q646" s="172">
        <v>0</v>
      </c>
      <c r="R646" s="172">
        <v>0</v>
      </c>
      <c r="S646" s="172">
        <v>0</v>
      </c>
      <c r="T646" s="172">
        <v>0</v>
      </c>
      <c r="U646" s="172">
        <v>0</v>
      </c>
      <c r="V646" s="172">
        <v>0</v>
      </c>
    </row>
    <row r="647" spans="1:22" x14ac:dyDescent="0.2">
      <c r="B647" s="166" t="s">
        <v>683</v>
      </c>
      <c r="D647" s="172">
        <v>0</v>
      </c>
      <c r="E647" s="172">
        <v>0</v>
      </c>
      <c r="F647" s="172">
        <v>0</v>
      </c>
      <c r="G647" s="172">
        <v>0</v>
      </c>
      <c r="H647" s="172">
        <v>0</v>
      </c>
      <c r="I647" s="172">
        <v>0</v>
      </c>
      <c r="J647" s="172">
        <v>0</v>
      </c>
      <c r="K647" s="172">
        <v>0</v>
      </c>
      <c r="L647" s="172">
        <v>0</v>
      </c>
      <c r="M647" s="172">
        <v>0</v>
      </c>
      <c r="N647" s="172">
        <v>0</v>
      </c>
      <c r="O647" s="172">
        <v>0</v>
      </c>
      <c r="P647" s="172">
        <v>0</v>
      </c>
      <c r="Q647" s="172">
        <v>0</v>
      </c>
      <c r="R647" s="172">
        <v>0</v>
      </c>
      <c r="S647" s="172">
        <v>0</v>
      </c>
      <c r="T647" s="172">
        <v>0</v>
      </c>
      <c r="U647" s="172">
        <v>0</v>
      </c>
      <c r="V647" s="172">
        <v>0</v>
      </c>
    </row>
    <row r="648" spans="1:22" x14ac:dyDescent="0.2">
      <c r="B648" s="166" t="s">
        <v>682</v>
      </c>
      <c r="D648" s="172">
        <v>0</v>
      </c>
      <c r="E648" s="172">
        <v>0</v>
      </c>
      <c r="F648" s="172">
        <v>0</v>
      </c>
      <c r="G648" s="172">
        <v>0</v>
      </c>
      <c r="H648" s="172">
        <v>0</v>
      </c>
      <c r="I648" s="172">
        <v>0</v>
      </c>
      <c r="J648" s="172">
        <v>0</v>
      </c>
      <c r="K648" s="172">
        <v>0</v>
      </c>
      <c r="L648" s="172">
        <v>0</v>
      </c>
      <c r="M648" s="172">
        <v>0</v>
      </c>
      <c r="N648" s="172">
        <v>0</v>
      </c>
      <c r="O648" s="172">
        <v>0</v>
      </c>
      <c r="P648" s="172">
        <v>0</v>
      </c>
      <c r="Q648" s="172">
        <v>0</v>
      </c>
      <c r="R648" s="172">
        <v>0</v>
      </c>
      <c r="S648" s="172">
        <v>0</v>
      </c>
      <c r="T648" s="172">
        <v>0</v>
      </c>
      <c r="U648" s="172">
        <v>0</v>
      </c>
      <c r="V648" s="172">
        <v>0</v>
      </c>
    </row>
    <row r="649" spans="1:22" x14ac:dyDescent="0.2">
      <c r="B649" s="166" t="s">
        <v>681</v>
      </c>
      <c r="D649" s="172">
        <v>0</v>
      </c>
      <c r="E649" s="172">
        <v>0</v>
      </c>
      <c r="F649" s="172">
        <v>0</v>
      </c>
      <c r="G649" s="172">
        <v>0</v>
      </c>
      <c r="H649" s="172">
        <v>0</v>
      </c>
      <c r="I649" s="172">
        <v>0</v>
      </c>
      <c r="J649" s="172">
        <v>0</v>
      </c>
      <c r="K649" s="172">
        <v>0</v>
      </c>
      <c r="L649" s="172">
        <v>0</v>
      </c>
      <c r="M649" s="172">
        <v>0</v>
      </c>
      <c r="N649" s="172">
        <v>0</v>
      </c>
      <c r="O649" s="172">
        <v>0</v>
      </c>
      <c r="P649" s="172">
        <v>0</v>
      </c>
      <c r="Q649" s="172">
        <v>0</v>
      </c>
      <c r="R649" s="172">
        <v>0</v>
      </c>
      <c r="S649" s="172">
        <v>0</v>
      </c>
      <c r="T649" s="172">
        <v>0</v>
      </c>
      <c r="U649" s="172">
        <v>0</v>
      </c>
      <c r="V649" s="172">
        <v>0</v>
      </c>
    </row>
    <row r="650" spans="1:22" x14ac:dyDescent="0.2">
      <c r="B650" s="166" t="s">
        <v>679</v>
      </c>
      <c r="D650" s="172">
        <v>7398475.9999999972</v>
      </c>
      <c r="E650" s="172">
        <v>3636739.1914316835</v>
      </c>
      <c r="F650" s="172">
        <v>179015.68030913503</v>
      </c>
      <c r="G650" s="172">
        <v>654940.85313508019</v>
      </c>
      <c r="H650" s="172">
        <v>20548.234849245488</v>
      </c>
      <c r="I650" s="172">
        <v>2035.3172859041833</v>
      </c>
      <c r="J650" s="172">
        <v>497327.85776715993</v>
      </c>
      <c r="K650" s="172">
        <v>92629.599266062229</v>
      </c>
      <c r="L650" s="172">
        <v>44149.815285256598</v>
      </c>
      <c r="M650" s="172">
        <v>1556.8562835638195</v>
      </c>
      <c r="N650" s="172">
        <v>17371.705833757635</v>
      </c>
      <c r="O650" s="172">
        <v>284302.27697766322</v>
      </c>
      <c r="P650" s="172">
        <v>1585359.1352282893</v>
      </c>
      <c r="Q650" s="172">
        <v>224335.66646752201</v>
      </c>
      <c r="R650" s="172">
        <v>152200.70238286894</v>
      </c>
      <c r="S650" s="172">
        <v>2547.2399463371444</v>
      </c>
      <c r="T650" s="172">
        <v>1984.8090043061088</v>
      </c>
      <c r="U650" s="172">
        <v>1177.2756593262247</v>
      </c>
      <c r="V650" s="172">
        <v>253.78288683920198</v>
      </c>
    </row>
    <row r="651" spans="1:22" x14ac:dyDescent="0.2">
      <c r="A651" s="169" t="s">
        <v>197</v>
      </c>
      <c r="B651" s="166" t="s">
        <v>687</v>
      </c>
      <c r="D651" s="168">
        <v>1.531707879310643E-16</v>
      </c>
      <c r="E651" s="168">
        <v>1.2588032651798544E-16</v>
      </c>
      <c r="F651" s="168">
        <v>4.4254802291479258E-18</v>
      </c>
      <c r="G651" s="168">
        <v>1.573504081474818E-17</v>
      </c>
      <c r="H651" s="168">
        <v>0</v>
      </c>
      <c r="I651" s="168">
        <v>0</v>
      </c>
      <c r="J651" s="168">
        <v>0</v>
      </c>
      <c r="K651" s="168">
        <v>3.6879001909566044E-18</v>
      </c>
      <c r="L651" s="168">
        <v>0</v>
      </c>
      <c r="M651" s="168">
        <v>0</v>
      </c>
      <c r="N651" s="168">
        <v>-1.5366250795652519E-18</v>
      </c>
      <c r="O651" s="168">
        <v>8.8509604582958515E-18</v>
      </c>
      <c r="P651" s="168">
        <v>0</v>
      </c>
      <c r="Q651" s="168">
        <v>0</v>
      </c>
      <c r="R651" s="168">
        <v>-3.9337602036870451E-18</v>
      </c>
      <c r="S651" s="168">
        <v>0</v>
      </c>
      <c r="T651" s="168">
        <v>6.146500318261008E-20</v>
      </c>
      <c r="U651" s="168">
        <v>0</v>
      </c>
      <c r="V651" s="168">
        <v>0</v>
      </c>
    </row>
    <row r="652" spans="1:22" x14ac:dyDescent="0.2">
      <c r="A652" s="166" t="s">
        <v>197</v>
      </c>
      <c r="B652" s="166" t="s">
        <v>686</v>
      </c>
      <c r="D652" s="168">
        <v>0.81969999999999987</v>
      </c>
      <c r="E652" s="168">
        <v>0.40377027727752118</v>
      </c>
      <c r="F652" s="168">
        <v>1.9959807567464918E-2</v>
      </c>
      <c r="G652" s="168">
        <v>7.3111631207378389E-2</v>
      </c>
      <c r="H652" s="168">
        <v>2.301294575038157E-3</v>
      </c>
      <c r="I652" s="168">
        <v>2.1580804149014504E-4</v>
      </c>
      <c r="J652" s="168">
        <v>5.5576213018741868E-2</v>
      </c>
      <c r="K652" s="168">
        <v>1.0355467639900586E-2</v>
      </c>
      <c r="L652" s="168">
        <v>4.6794430076586482E-3</v>
      </c>
      <c r="M652" s="168">
        <v>2.1042932133101726E-4</v>
      </c>
      <c r="N652" s="168">
        <v>1.941419470253665E-3</v>
      </c>
      <c r="O652" s="168">
        <v>3.177099884807396E-2</v>
      </c>
      <c r="P652" s="168">
        <v>0.16791062162770715</v>
      </c>
      <c r="Q652" s="168">
        <v>3.0321875271004745E-2</v>
      </c>
      <c r="R652" s="168">
        <v>1.7067366829691927E-2</v>
      </c>
      <c r="S652" s="168">
        <v>2.8587187047085299E-4</v>
      </c>
      <c r="T652" s="168">
        <v>2.2147442627287354E-4</v>
      </c>
      <c r="U652" s="168">
        <v>0</v>
      </c>
      <c r="V652" s="168">
        <v>0</v>
      </c>
    </row>
    <row r="653" spans="1:22" x14ac:dyDescent="0.2">
      <c r="A653" s="166" t="s">
        <v>197</v>
      </c>
      <c r="B653" s="166" t="s">
        <v>685</v>
      </c>
      <c r="D653" s="168">
        <v>0.18030000000000015</v>
      </c>
      <c r="E653" s="168">
        <v>8.7782198047354432E-2</v>
      </c>
      <c r="F653" s="168">
        <v>4.2364837105138354E-3</v>
      </c>
      <c r="G653" s="168">
        <v>1.5412120594354843E-2</v>
      </c>
      <c r="H653" s="168">
        <v>4.7606590423426463E-4</v>
      </c>
      <c r="I653" s="168">
        <v>5.9291490616762066E-5</v>
      </c>
      <c r="J653" s="168">
        <v>1.164409799762962E-2</v>
      </c>
      <c r="K653" s="168">
        <v>2.1646242365969941E-3</v>
      </c>
      <c r="L653" s="168">
        <v>1.2879772131079844E-3</v>
      </c>
      <c r="M653" s="168">
        <v>0</v>
      </c>
      <c r="N653" s="168">
        <v>4.0659190854348777E-4</v>
      </c>
      <c r="O653" s="168">
        <v>6.6561416843361268E-3</v>
      </c>
      <c r="P653" s="168">
        <v>4.6371229827685642E-2</v>
      </c>
      <c r="Q653" s="168">
        <v>0</v>
      </c>
      <c r="R653" s="168">
        <v>3.5045323537167858E-3</v>
      </c>
      <c r="S653" s="168">
        <v>5.8420649547748982E-5</v>
      </c>
      <c r="T653" s="168">
        <v>4.6798256412873012E-5</v>
      </c>
      <c r="U653" s="168">
        <v>1.5912407627276552E-4</v>
      </c>
      <c r="V653" s="168">
        <v>3.4302049075945108E-5</v>
      </c>
    </row>
    <row r="654" spans="1:22" x14ac:dyDescent="0.2">
      <c r="A654" s="166" t="s">
        <v>197</v>
      </c>
      <c r="B654" s="166" t="s">
        <v>684</v>
      </c>
      <c r="D654" s="168">
        <v>0</v>
      </c>
      <c r="E654" s="168">
        <v>0</v>
      </c>
      <c r="F654" s="168">
        <v>0</v>
      </c>
      <c r="G654" s="168">
        <v>0</v>
      </c>
      <c r="H654" s="168">
        <v>0</v>
      </c>
      <c r="I654" s="168">
        <v>0</v>
      </c>
      <c r="J654" s="168">
        <v>0</v>
      </c>
      <c r="K654" s="168">
        <v>0</v>
      </c>
      <c r="L654" s="168">
        <v>0</v>
      </c>
      <c r="M654" s="168">
        <v>0</v>
      </c>
      <c r="N654" s="168">
        <v>0</v>
      </c>
      <c r="O654" s="168">
        <v>0</v>
      </c>
      <c r="P654" s="168">
        <v>0</v>
      </c>
      <c r="Q654" s="168">
        <v>0</v>
      </c>
      <c r="R654" s="168">
        <v>0</v>
      </c>
      <c r="S654" s="168">
        <v>0</v>
      </c>
      <c r="T654" s="168">
        <v>0</v>
      </c>
      <c r="U654" s="168">
        <v>0</v>
      </c>
      <c r="V654" s="168">
        <v>0</v>
      </c>
    </row>
    <row r="655" spans="1:22" x14ac:dyDescent="0.2">
      <c r="A655" s="166" t="s">
        <v>197</v>
      </c>
      <c r="B655" s="166" t="s">
        <v>683</v>
      </c>
      <c r="D655" s="168">
        <v>0</v>
      </c>
      <c r="E655" s="168">
        <v>0</v>
      </c>
      <c r="F655" s="168">
        <v>0</v>
      </c>
      <c r="G655" s="168">
        <v>0</v>
      </c>
      <c r="H655" s="168">
        <v>0</v>
      </c>
      <c r="I655" s="168">
        <v>0</v>
      </c>
      <c r="J655" s="168">
        <v>0</v>
      </c>
      <c r="K655" s="168">
        <v>0</v>
      </c>
      <c r="L655" s="168">
        <v>0</v>
      </c>
      <c r="M655" s="168">
        <v>0</v>
      </c>
      <c r="N655" s="168">
        <v>0</v>
      </c>
      <c r="O655" s="168">
        <v>0</v>
      </c>
      <c r="P655" s="168">
        <v>0</v>
      </c>
      <c r="Q655" s="168">
        <v>0</v>
      </c>
      <c r="R655" s="168">
        <v>0</v>
      </c>
      <c r="S655" s="168">
        <v>0</v>
      </c>
      <c r="T655" s="168">
        <v>0</v>
      </c>
      <c r="U655" s="168">
        <v>0</v>
      </c>
      <c r="V655" s="168">
        <v>0</v>
      </c>
    </row>
    <row r="656" spans="1:22" x14ac:dyDescent="0.2">
      <c r="A656" s="166" t="s">
        <v>197</v>
      </c>
      <c r="B656" s="166" t="s">
        <v>682</v>
      </c>
      <c r="D656" s="168">
        <v>0</v>
      </c>
      <c r="E656" s="168">
        <v>0</v>
      </c>
      <c r="F656" s="168">
        <v>0</v>
      </c>
      <c r="G656" s="168">
        <v>0</v>
      </c>
      <c r="H656" s="168">
        <v>0</v>
      </c>
      <c r="I656" s="168">
        <v>0</v>
      </c>
      <c r="J656" s="168">
        <v>0</v>
      </c>
      <c r="K656" s="168">
        <v>0</v>
      </c>
      <c r="L656" s="168">
        <v>0</v>
      </c>
      <c r="M656" s="168">
        <v>0</v>
      </c>
      <c r="N656" s="168">
        <v>0</v>
      </c>
      <c r="O656" s="168">
        <v>0</v>
      </c>
      <c r="P656" s="168">
        <v>0</v>
      </c>
      <c r="Q656" s="168">
        <v>0</v>
      </c>
      <c r="R656" s="168">
        <v>0</v>
      </c>
      <c r="S656" s="168">
        <v>0</v>
      </c>
      <c r="T656" s="168">
        <v>0</v>
      </c>
      <c r="U656" s="168">
        <v>0</v>
      </c>
      <c r="V656" s="168">
        <v>0</v>
      </c>
    </row>
    <row r="657" spans="1:22" x14ac:dyDescent="0.2">
      <c r="A657" s="166" t="s">
        <v>197</v>
      </c>
      <c r="B657" s="166" t="s">
        <v>681</v>
      </c>
      <c r="D657" s="168">
        <v>0</v>
      </c>
      <c r="E657" s="168">
        <v>0</v>
      </c>
      <c r="F657" s="168">
        <v>0</v>
      </c>
      <c r="G657" s="168">
        <v>0</v>
      </c>
      <c r="H657" s="168">
        <v>0</v>
      </c>
      <c r="I657" s="168">
        <v>0</v>
      </c>
      <c r="J657" s="168">
        <v>0</v>
      </c>
      <c r="K657" s="168">
        <v>0</v>
      </c>
      <c r="L657" s="168">
        <v>0</v>
      </c>
      <c r="M657" s="168">
        <v>0</v>
      </c>
      <c r="N657" s="168">
        <v>0</v>
      </c>
      <c r="O657" s="168">
        <v>0</v>
      </c>
      <c r="P657" s="168">
        <v>0</v>
      </c>
      <c r="Q657" s="168">
        <v>0</v>
      </c>
      <c r="R657" s="168">
        <v>0</v>
      </c>
      <c r="S657" s="168">
        <v>0</v>
      </c>
      <c r="T657" s="168">
        <v>0</v>
      </c>
      <c r="U657" s="168">
        <v>0</v>
      </c>
      <c r="V657" s="168">
        <v>0</v>
      </c>
    </row>
    <row r="658" spans="1:22" x14ac:dyDescent="0.2">
      <c r="A658" s="166" t="s">
        <v>197</v>
      </c>
      <c r="B658" s="166" t="s">
        <v>679</v>
      </c>
      <c r="D658" s="168">
        <v>1.0000000000000002</v>
      </c>
      <c r="E658" s="168">
        <v>0.49155247532487567</v>
      </c>
      <c r="F658" s="168">
        <v>2.4196291277978749E-2</v>
      </c>
      <c r="G658" s="168">
        <v>8.8523751801733275E-2</v>
      </c>
      <c r="H658" s="168">
        <v>2.7773604792724199E-3</v>
      </c>
      <c r="I658" s="168">
        <v>2.7509953210690742E-4</v>
      </c>
      <c r="J658" s="168">
        <v>6.7220311016371492E-2</v>
      </c>
      <c r="K658" s="168">
        <v>1.2520091876497573E-2</v>
      </c>
      <c r="L658" s="168">
        <v>5.96742022076663E-3</v>
      </c>
      <c r="M658" s="168">
        <v>2.1042932133101736E-4</v>
      </c>
      <c r="N658" s="168">
        <v>2.3480113787971526E-3</v>
      </c>
      <c r="O658" s="168">
        <v>3.8427140532410101E-2</v>
      </c>
      <c r="P658" s="168">
        <v>0.21428185145539297</v>
      </c>
      <c r="Q658" s="168">
        <v>3.0321875271004745E-2</v>
      </c>
      <c r="R658" s="168">
        <v>2.0571899183408716E-2</v>
      </c>
      <c r="S658" s="168">
        <v>3.4429252001860186E-4</v>
      </c>
      <c r="T658" s="168">
        <v>2.6827268268574632E-4</v>
      </c>
      <c r="U658" s="168">
        <v>1.5912407627276552E-4</v>
      </c>
      <c r="V658" s="168">
        <v>3.4302049075945108E-5</v>
      </c>
    </row>
    <row r="660" spans="1:22" x14ac:dyDescent="0.2">
      <c r="A660" s="170" t="s">
        <v>729</v>
      </c>
      <c r="B660" s="166" t="s">
        <v>687</v>
      </c>
      <c r="D660" s="172">
        <v>0</v>
      </c>
      <c r="E660" s="172">
        <v>0</v>
      </c>
      <c r="F660" s="172">
        <v>0</v>
      </c>
      <c r="G660" s="172">
        <v>0</v>
      </c>
      <c r="H660" s="172">
        <v>0</v>
      </c>
      <c r="I660" s="172">
        <v>0</v>
      </c>
      <c r="J660" s="172">
        <v>0</v>
      </c>
      <c r="K660" s="172">
        <v>0</v>
      </c>
      <c r="L660" s="172">
        <v>0</v>
      </c>
      <c r="M660" s="172">
        <v>0</v>
      </c>
      <c r="N660" s="172">
        <v>0</v>
      </c>
      <c r="O660" s="172">
        <v>0</v>
      </c>
      <c r="P660" s="172">
        <v>0</v>
      </c>
      <c r="Q660" s="172">
        <v>0</v>
      </c>
      <c r="R660" s="172">
        <v>0</v>
      </c>
      <c r="S660" s="172">
        <v>0</v>
      </c>
      <c r="T660" s="172">
        <v>0</v>
      </c>
      <c r="U660" s="172">
        <v>0</v>
      </c>
      <c r="V660" s="172">
        <v>0</v>
      </c>
    </row>
    <row r="661" spans="1:22" x14ac:dyDescent="0.2">
      <c r="B661" s="166" t="s">
        <v>686</v>
      </c>
      <c r="D661" s="172">
        <v>0</v>
      </c>
      <c r="E661" s="172">
        <v>0</v>
      </c>
      <c r="F661" s="172">
        <v>0</v>
      </c>
      <c r="G661" s="172">
        <v>0</v>
      </c>
      <c r="H661" s="172">
        <v>0</v>
      </c>
      <c r="I661" s="172">
        <v>0</v>
      </c>
      <c r="J661" s="172">
        <v>0</v>
      </c>
      <c r="K661" s="172">
        <v>0</v>
      </c>
      <c r="L661" s="172">
        <v>0</v>
      </c>
      <c r="M661" s="172">
        <v>0</v>
      </c>
      <c r="N661" s="172">
        <v>0</v>
      </c>
      <c r="O661" s="172">
        <v>0</v>
      </c>
      <c r="P661" s="172">
        <v>0</v>
      </c>
      <c r="Q661" s="172">
        <v>0</v>
      </c>
      <c r="R661" s="172">
        <v>0</v>
      </c>
      <c r="S661" s="172">
        <v>0</v>
      </c>
      <c r="T661" s="172">
        <v>0</v>
      </c>
      <c r="U661" s="172">
        <v>0</v>
      </c>
      <c r="V661" s="172">
        <v>0</v>
      </c>
    </row>
    <row r="662" spans="1:22" x14ac:dyDescent="0.2">
      <c r="B662" s="166" t="s">
        <v>685</v>
      </c>
      <c r="D662" s="172">
        <v>0</v>
      </c>
      <c r="E662" s="172">
        <v>0</v>
      </c>
      <c r="F662" s="172">
        <v>0</v>
      </c>
      <c r="G662" s="172">
        <v>0</v>
      </c>
      <c r="H662" s="172">
        <v>0</v>
      </c>
      <c r="I662" s="172">
        <v>0</v>
      </c>
      <c r="J662" s="172">
        <v>0</v>
      </c>
      <c r="K662" s="172">
        <v>0</v>
      </c>
      <c r="L662" s="172">
        <v>0</v>
      </c>
      <c r="M662" s="172">
        <v>0</v>
      </c>
      <c r="N662" s="172">
        <v>0</v>
      </c>
      <c r="O662" s="172">
        <v>0</v>
      </c>
      <c r="P662" s="172">
        <v>0</v>
      </c>
      <c r="Q662" s="172">
        <v>0</v>
      </c>
      <c r="R662" s="172">
        <v>0</v>
      </c>
      <c r="S662" s="172">
        <v>0</v>
      </c>
      <c r="T662" s="172">
        <v>0</v>
      </c>
      <c r="U662" s="172">
        <v>0</v>
      </c>
      <c r="V662" s="172">
        <v>0</v>
      </c>
    </row>
    <row r="663" spans="1:22" x14ac:dyDescent="0.2">
      <c r="B663" s="166" t="s">
        <v>684</v>
      </c>
      <c r="D663" s="172">
        <v>33166580.687483311</v>
      </c>
      <c r="E663" s="172">
        <v>22166640.445602525</v>
      </c>
      <c r="F663" s="172">
        <v>1044877.5637720157</v>
      </c>
      <c r="G663" s="172">
        <v>3794014.5617045164</v>
      </c>
      <c r="H663" s="172">
        <v>117254.79185932962</v>
      </c>
      <c r="I663" s="172">
        <v>0</v>
      </c>
      <c r="J663" s="172">
        <v>2844847.7842342905</v>
      </c>
      <c r="K663" s="172">
        <v>529853.09125487274</v>
      </c>
      <c r="L663" s="172">
        <v>0</v>
      </c>
      <c r="M663" s="172">
        <v>0</v>
      </c>
      <c r="N663" s="172">
        <v>101417.07036153012</v>
      </c>
      <c r="O663" s="172">
        <v>1635627.8537091513</v>
      </c>
      <c r="P663" s="172">
        <v>0</v>
      </c>
      <c r="Q663" s="172">
        <v>0</v>
      </c>
      <c r="R663" s="172">
        <v>857852.34367623937</v>
      </c>
      <c r="S663" s="172">
        <v>14312.33516642285</v>
      </c>
      <c r="T663" s="172">
        <v>11595.389628354253</v>
      </c>
      <c r="U663" s="172">
        <v>39724.193924204148</v>
      </c>
      <c r="V663" s="172">
        <v>8563.2625898462284</v>
      </c>
    </row>
    <row r="664" spans="1:22" x14ac:dyDescent="0.2">
      <c r="B664" s="166" t="s">
        <v>683</v>
      </c>
      <c r="D664" s="172">
        <v>13688255.785468355</v>
      </c>
      <c r="E664" s="172">
        <v>10234728.720718767</v>
      </c>
      <c r="F664" s="172">
        <v>493419.53352979332</v>
      </c>
      <c r="G664" s="172">
        <v>1488852.3590467437</v>
      </c>
      <c r="H664" s="172">
        <v>0</v>
      </c>
      <c r="I664" s="172">
        <v>0</v>
      </c>
      <c r="J664" s="172">
        <v>948702.51815236837</v>
      </c>
      <c r="K664" s="172">
        <v>0</v>
      </c>
      <c r="L664" s="172">
        <v>0</v>
      </c>
      <c r="M664" s="172">
        <v>0</v>
      </c>
      <c r="N664" s="172">
        <v>25650.92583969394</v>
      </c>
      <c r="O664" s="172">
        <v>0</v>
      </c>
      <c r="P664" s="172">
        <v>0</v>
      </c>
      <c r="Q664" s="172">
        <v>0</v>
      </c>
      <c r="R664" s="172">
        <v>349923.31972167606</v>
      </c>
      <c r="S664" s="172">
        <v>0</v>
      </c>
      <c r="T664" s="172">
        <v>3631.1655453650219</v>
      </c>
      <c r="U664" s="172">
        <v>123292.03628647084</v>
      </c>
      <c r="V664" s="172">
        <v>20055.206627477586</v>
      </c>
    </row>
    <row r="665" spans="1:22" x14ac:dyDescent="0.2">
      <c r="B665" s="166" t="s">
        <v>682</v>
      </c>
      <c r="D665" s="172">
        <v>0</v>
      </c>
      <c r="E665" s="172">
        <v>0</v>
      </c>
      <c r="F665" s="172">
        <v>0</v>
      </c>
      <c r="G665" s="172">
        <v>0</v>
      </c>
      <c r="H665" s="172">
        <v>0</v>
      </c>
      <c r="I665" s="172">
        <v>0</v>
      </c>
      <c r="J665" s="172">
        <v>0</v>
      </c>
      <c r="K665" s="172">
        <v>0</v>
      </c>
      <c r="L665" s="172">
        <v>0</v>
      </c>
      <c r="M665" s="172">
        <v>0</v>
      </c>
      <c r="N665" s="172">
        <v>0</v>
      </c>
      <c r="O665" s="172">
        <v>0</v>
      </c>
      <c r="P665" s="172">
        <v>0</v>
      </c>
      <c r="Q665" s="172">
        <v>0</v>
      </c>
      <c r="R665" s="172">
        <v>0</v>
      </c>
      <c r="S665" s="172">
        <v>0</v>
      </c>
      <c r="T665" s="172">
        <v>0</v>
      </c>
      <c r="U665" s="172">
        <v>0</v>
      </c>
      <c r="V665" s="172">
        <v>0</v>
      </c>
    </row>
    <row r="666" spans="1:22" x14ac:dyDescent="0.2">
      <c r="B666" s="166" t="s">
        <v>681</v>
      </c>
      <c r="D666" s="172">
        <v>2526966.5270483368</v>
      </c>
      <c r="E666" s="172">
        <v>1031597.4100310978</v>
      </c>
      <c r="F666" s="172">
        <v>446694.90227174485</v>
      </c>
      <c r="G666" s="172">
        <v>127595.0732313473</v>
      </c>
      <c r="H666" s="172">
        <v>71419.903927324194</v>
      </c>
      <c r="I666" s="172">
        <v>11591.290389600474</v>
      </c>
      <c r="J666" s="172">
        <v>54586.4257753442</v>
      </c>
      <c r="K666" s="172">
        <v>18573.187961053998</v>
      </c>
      <c r="L666" s="172">
        <v>40385.766958708657</v>
      </c>
      <c r="M666" s="172">
        <v>7097.9508274125619</v>
      </c>
      <c r="N666" s="172">
        <v>376.07827242302585</v>
      </c>
      <c r="O666" s="172">
        <v>11017.99433760005</v>
      </c>
      <c r="P666" s="172">
        <v>59390.79268915375</v>
      </c>
      <c r="Q666" s="172">
        <v>10646.948061497053</v>
      </c>
      <c r="R666" s="172">
        <v>15137.008632568433</v>
      </c>
      <c r="S666" s="172">
        <v>314.79609758087992</v>
      </c>
      <c r="T666" s="172">
        <v>186.97804568157923</v>
      </c>
      <c r="U666" s="172">
        <v>344541.58951712918</v>
      </c>
      <c r="V666" s="172">
        <v>275812.43002106831</v>
      </c>
    </row>
    <row r="667" spans="1:22" x14ac:dyDescent="0.2">
      <c r="B667" s="166" t="s">
        <v>679</v>
      </c>
      <c r="D667" s="172">
        <v>49381802.999999985</v>
      </c>
      <c r="E667" s="172">
        <v>33432966.576352391</v>
      </c>
      <c r="F667" s="172">
        <v>1984991.9995735539</v>
      </c>
      <c r="G667" s="172">
        <v>5410461.9939826084</v>
      </c>
      <c r="H667" s="172">
        <v>188674.69578665381</v>
      </c>
      <c r="I667" s="172">
        <v>11591.290389600474</v>
      </c>
      <c r="J667" s="172">
        <v>3848136.7281620037</v>
      </c>
      <c r="K667" s="172">
        <v>548426.27921592665</v>
      </c>
      <c r="L667" s="172">
        <v>40385.766958708657</v>
      </c>
      <c r="M667" s="172">
        <v>7097.9508274125619</v>
      </c>
      <c r="N667" s="172">
        <v>127444.07447364707</v>
      </c>
      <c r="O667" s="172">
        <v>1646645.8480467515</v>
      </c>
      <c r="P667" s="172">
        <v>59390.79268915375</v>
      </c>
      <c r="Q667" s="172">
        <v>10646.948061497053</v>
      </c>
      <c r="R667" s="172">
        <v>1222912.6720304838</v>
      </c>
      <c r="S667" s="172">
        <v>14627.131264003732</v>
      </c>
      <c r="T667" s="172">
        <v>15413.533219400855</v>
      </c>
      <c r="U667" s="172">
        <v>507557.81972780416</v>
      </c>
      <c r="V667" s="172">
        <v>304430.89923839219</v>
      </c>
    </row>
    <row r="668" spans="1:22" x14ac:dyDescent="0.2">
      <c r="A668" s="169" t="s">
        <v>195</v>
      </c>
      <c r="B668" s="166" t="s">
        <v>687</v>
      </c>
      <c r="C668" s="176"/>
      <c r="D668" s="168">
        <v>0</v>
      </c>
      <c r="E668" s="168">
        <v>0</v>
      </c>
      <c r="F668" s="168">
        <v>0</v>
      </c>
      <c r="G668" s="168">
        <v>0</v>
      </c>
      <c r="H668" s="168">
        <v>0</v>
      </c>
      <c r="I668" s="168">
        <v>0</v>
      </c>
      <c r="J668" s="168">
        <v>0</v>
      </c>
      <c r="K668" s="168">
        <v>0</v>
      </c>
      <c r="L668" s="168">
        <v>0</v>
      </c>
      <c r="M668" s="168">
        <v>0</v>
      </c>
      <c r="N668" s="168">
        <v>0</v>
      </c>
      <c r="O668" s="168">
        <v>0</v>
      </c>
      <c r="P668" s="168">
        <v>0</v>
      </c>
      <c r="Q668" s="168">
        <v>0</v>
      </c>
      <c r="R668" s="168">
        <v>0</v>
      </c>
      <c r="S668" s="168">
        <v>0</v>
      </c>
      <c r="T668" s="168">
        <v>0</v>
      </c>
      <c r="U668" s="168">
        <v>0</v>
      </c>
      <c r="V668" s="168">
        <v>0</v>
      </c>
    </row>
    <row r="669" spans="1:22" x14ac:dyDescent="0.2">
      <c r="A669" s="166" t="s">
        <v>195</v>
      </c>
      <c r="B669" s="166" t="s">
        <v>686</v>
      </c>
      <c r="C669" s="176"/>
      <c r="D669" s="168">
        <v>0</v>
      </c>
      <c r="E669" s="168">
        <v>0</v>
      </c>
      <c r="F669" s="168">
        <v>0</v>
      </c>
      <c r="G669" s="168">
        <v>0</v>
      </c>
      <c r="H669" s="168">
        <v>0</v>
      </c>
      <c r="I669" s="168">
        <v>0</v>
      </c>
      <c r="J669" s="168">
        <v>0</v>
      </c>
      <c r="K669" s="168">
        <v>0</v>
      </c>
      <c r="L669" s="168">
        <v>0</v>
      </c>
      <c r="M669" s="168">
        <v>0</v>
      </c>
      <c r="N669" s="168">
        <v>0</v>
      </c>
      <c r="O669" s="168">
        <v>0</v>
      </c>
      <c r="P669" s="168">
        <v>0</v>
      </c>
      <c r="Q669" s="168">
        <v>0</v>
      </c>
      <c r="R669" s="168">
        <v>0</v>
      </c>
      <c r="S669" s="168">
        <v>0</v>
      </c>
      <c r="T669" s="168">
        <v>0</v>
      </c>
      <c r="U669" s="168">
        <v>0</v>
      </c>
      <c r="V669" s="168">
        <v>0</v>
      </c>
    </row>
    <row r="670" spans="1:22" x14ac:dyDescent="0.2">
      <c r="A670" s="166" t="s">
        <v>195</v>
      </c>
      <c r="B670" s="166" t="s">
        <v>685</v>
      </c>
      <c r="C670" s="176"/>
      <c r="D670" s="168">
        <v>0</v>
      </c>
      <c r="E670" s="168">
        <v>0</v>
      </c>
      <c r="F670" s="168">
        <v>0</v>
      </c>
      <c r="G670" s="168">
        <v>0</v>
      </c>
      <c r="H670" s="168">
        <v>0</v>
      </c>
      <c r="I670" s="168">
        <v>0</v>
      </c>
      <c r="J670" s="168">
        <v>0</v>
      </c>
      <c r="K670" s="168">
        <v>0</v>
      </c>
      <c r="L670" s="168">
        <v>0</v>
      </c>
      <c r="M670" s="168">
        <v>0</v>
      </c>
      <c r="N670" s="168">
        <v>0</v>
      </c>
      <c r="O670" s="168">
        <v>0</v>
      </c>
      <c r="P670" s="168">
        <v>0</v>
      </c>
      <c r="Q670" s="168">
        <v>0</v>
      </c>
      <c r="R670" s="168">
        <v>0</v>
      </c>
      <c r="S670" s="168">
        <v>0</v>
      </c>
      <c r="T670" s="168">
        <v>0</v>
      </c>
      <c r="U670" s="168">
        <v>0</v>
      </c>
      <c r="V670" s="168">
        <v>0</v>
      </c>
    </row>
    <row r="671" spans="1:22" x14ac:dyDescent="0.2">
      <c r="A671" s="166" t="s">
        <v>195</v>
      </c>
      <c r="B671" s="166" t="s">
        <v>684</v>
      </c>
      <c r="C671" s="176"/>
      <c r="D671" s="168">
        <v>0.67163567696147708</v>
      </c>
      <c r="E671" s="168">
        <v>0.4488827685291793</v>
      </c>
      <c r="F671" s="168">
        <v>2.1159161883417179E-2</v>
      </c>
      <c r="G671" s="168">
        <v>7.6830215407576702E-2</v>
      </c>
      <c r="H671" s="168">
        <v>2.3744534370146357E-3</v>
      </c>
      <c r="I671" s="168">
        <v>0</v>
      </c>
      <c r="J671" s="168">
        <v>5.7609232782251621E-2</v>
      </c>
      <c r="K671" s="168">
        <v>1.0729723482451074E-2</v>
      </c>
      <c r="L671" s="168">
        <v>0</v>
      </c>
      <c r="M671" s="168">
        <v>0</v>
      </c>
      <c r="N671" s="168">
        <v>2.0537336468158147E-3</v>
      </c>
      <c r="O671" s="168">
        <v>3.3122076439962143E-2</v>
      </c>
      <c r="P671" s="168">
        <v>0</v>
      </c>
      <c r="Q671" s="168">
        <v>0</v>
      </c>
      <c r="R671" s="168">
        <v>1.737183115157297E-2</v>
      </c>
      <c r="S671" s="168">
        <v>2.898301458620872E-4</v>
      </c>
      <c r="T671" s="168">
        <v>2.3481098145311253E-4</v>
      </c>
      <c r="U671" s="168">
        <v>8.0442980026881883E-4</v>
      </c>
      <c r="V671" s="168">
        <v>1.7340927365179905E-4</v>
      </c>
    </row>
    <row r="672" spans="1:22" x14ac:dyDescent="0.2">
      <c r="A672" s="166" t="s">
        <v>195</v>
      </c>
      <c r="B672" s="166" t="s">
        <v>683</v>
      </c>
      <c r="C672" s="176"/>
      <c r="D672" s="168">
        <v>0.27719230473355461</v>
      </c>
      <c r="E672" s="168">
        <v>0.20725708862268091</v>
      </c>
      <c r="F672" s="168">
        <v>9.9919302972755666E-3</v>
      </c>
      <c r="G672" s="168">
        <v>3.0149817718213817E-2</v>
      </c>
      <c r="H672" s="168">
        <v>0</v>
      </c>
      <c r="I672" s="168">
        <v>0</v>
      </c>
      <c r="J672" s="168">
        <v>1.9211581200313174E-2</v>
      </c>
      <c r="K672" s="168">
        <v>0</v>
      </c>
      <c r="L672" s="168">
        <v>0</v>
      </c>
      <c r="M672" s="168">
        <v>0</v>
      </c>
      <c r="N672" s="168">
        <v>5.1944085232558134E-4</v>
      </c>
      <c r="O672" s="168">
        <v>0</v>
      </c>
      <c r="P672" s="168">
        <v>0</v>
      </c>
      <c r="Q672" s="168">
        <v>0</v>
      </c>
      <c r="R672" s="168">
        <v>7.0860782406360527E-3</v>
      </c>
      <c r="S672" s="168">
        <v>0</v>
      </c>
      <c r="T672" s="168">
        <v>7.353246185371204E-5</v>
      </c>
      <c r="U672" s="168">
        <v>2.4967098970945004E-3</v>
      </c>
      <c r="V672" s="168">
        <v>4.0612544316127121E-4</v>
      </c>
    </row>
    <row r="673" spans="1:22" x14ac:dyDescent="0.2">
      <c r="A673" s="166" t="s">
        <v>195</v>
      </c>
      <c r="B673" s="166" t="s">
        <v>682</v>
      </c>
      <c r="C673" s="176"/>
      <c r="D673" s="168">
        <v>0</v>
      </c>
      <c r="E673" s="168">
        <v>0</v>
      </c>
      <c r="F673" s="168">
        <v>0</v>
      </c>
      <c r="G673" s="168">
        <v>0</v>
      </c>
      <c r="H673" s="168">
        <v>0</v>
      </c>
      <c r="I673" s="168">
        <v>0</v>
      </c>
      <c r="J673" s="168">
        <v>0</v>
      </c>
      <c r="K673" s="168">
        <v>0</v>
      </c>
      <c r="L673" s="168">
        <v>0</v>
      </c>
      <c r="M673" s="168">
        <v>0</v>
      </c>
      <c r="N673" s="168">
        <v>0</v>
      </c>
      <c r="O673" s="168">
        <v>0</v>
      </c>
      <c r="P673" s="168">
        <v>0</v>
      </c>
      <c r="Q673" s="168">
        <v>0</v>
      </c>
      <c r="R673" s="168">
        <v>0</v>
      </c>
      <c r="S673" s="168">
        <v>0</v>
      </c>
      <c r="T673" s="168">
        <v>0</v>
      </c>
      <c r="U673" s="168">
        <v>0</v>
      </c>
      <c r="V673" s="168">
        <v>0</v>
      </c>
    </row>
    <row r="674" spans="1:22" x14ac:dyDescent="0.2">
      <c r="A674" s="166" t="s">
        <v>195</v>
      </c>
      <c r="B674" s="166" t="s">
        <v>681</v>
      </c>
      <c r="C674" s="176"/>
      <c r="D674" s="168">
        <v>5.1172018304968273E-2</v>
      </c>
      <c r="E674" s="168">
        <v>2.0890233797884985E-2</v>
      </c>
      <c r="F674" s="168">
        <v>9.0457390199330107E-3</v>
      </c>
      <c r="G674" s="168">
        <v>2.583848006346535E-3</v>
      </c>
      <c r="H674" s="168">
        <v>1.4462797951570179E-3</v>
      </c>
      <c r="I674" s="168">
        <v>2.3472797033353515E-4</v>
      </c>
      <c r="J674" s="168">
        <v>1.105395559885576E-3</v>
      </c>
      <c r="K674" s="168">
        <v>3.7611401027730812E-4</v>
      </c>
      <c r="L674" s="168">
        <v>8.1782690191989685E-4</v>
      </c>
      <c r="M674" s="168">
        <v>1.4373616182893452E-4</v>
      </c>
      <c r="N674" s="168">
        <v>7.6157258256249974E-6</v>
      </c>
      <c r="O674" s="168">
        <v>2.2311851063032376E-4</v>
      </c>
      <c r="P674" s="168">
        <v>1.2026857887135827E-3</v>
      </c>
      <c r="Q674" s="168">
        <v>2.156046846142304E-4</v>
      </c>
      <c r="R674" s="168">
        <v>3.065300923210203E-4</v>
      </c>
      <c r="S674" s="168">
        <v>6.3747388401529204E-6</v>
      </c>
      <c r="T674" s="168">
        <v>3.7863754322939421E-6</v>
      </c>
      <c r="U674" s="168">
        <v>6.9770961889975801E-3</v>
      </c>
      <c r="V674" s="168">
        <v>5.5853049760266633E-3</v>
      </c>
    </row>
    <row r="675" spans="1:22" x14ac:dyDescent="0.2">
      <c r="A675" s="166" t="s">
        <v>195</v>
      </c>
      <c r="B675" s="166" t="s">
        <v>679</v>
      </c>
      <c r="C675" s="176"/>
      <c r="D675" s="168">
        <v>1.0000000000000002</v>
      </c>
      <c r="E675" s="168">
        <v>0.6770300909497452</v>
      </c>
      <c r="F675" s="168">
        <v>4.0196831200625754E-2</v>
      </c>
      <c r="G675" s="168">
        <v>0.10956388113213705</v>
      </c>
      <c r="H675" s="168">
        <v>3.8207332321716536E-3</v>
      </c>
      <c r="I675" s="168">
        <v>2.3472797033353515E-4</v>
      </c>
      <c r="J675" s="168">
        <v>7.7926209542450373E-2</v>
      </c>
      <c r="K675" s="168">
        <v>1.1105837492728383E-2</v>
      </c>
      <c r="L675" s="168">
        <v>8.1782690191989685E-4</v>
      </c>
      <c r="M675" s="168">
        <v>1.4373616182893452E-4</v>
      </c>
      <c r="N675" s="168">
        <v>2.580790224967021E-3</v>
      </c>
      <c r="O675" s="168">
        <v>3.3345194950592467E-2</v>
      </c>
      <c r="P675" s="168">
        <v>1.2026857887135827E-3</v>
      </c>
      <c r="Q675" s="168">
        <v>2.156046846142304E-4</v>
      </c>
      <c r="R675" s="168">
        <v>2.4764439484530044E-2</v>
      </c>
      <c r="S675" s="168">
        <v>2.9620488470224012E-4</v>
      </c>
      <c r="T675" s="168">
        <v>3.1212981873911851E-4</v>
      </c>
      <c r="U675" s="168">
        <v>1.02782358863609E-2</v>
      </c>
      <c r="V675" s="168">
        <v>6.1648396928397336E-3</v>
      </c>
    </row>
    <row r="676" spans="1:22" x14ac:dyDescent="0.2">
      <c r="C676" s="176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</row>
    <row r="677" spans="1:22" x14ac:dyDescent="0.2">
      <c r="A677" s="170" t="s">
        <v>728</v>
      </c>
      <c r="B677" s="166" t="s">
        <v>687</v>
      </c>
      <c r="C677" s="176"/>
      <c r="D677" s="172">
        <v>0</v>
      </c>
      <c r="E677" s="172">
        <v>9.3132257461547852E-10</v>
      </c>
      <c r="F677" s="172">
        <v>3.2741809263825417E-11</v>
      </c>
      <c r="G677" s="172">
        <v>1.1641532182693481E-10</v>
      </c>
      <c r="H677" s="172">
        <v>0</v>
      </c>
      <c r="I677" s="172">
        <v>0</v>
      </c>
      <c r="J677" s="172">
        <v>0</v>
      </c>
      <c r="K677" s="172">
        <v>2.7284841053187847E-11</v>
      </c>
      <c r="L677" s="172">
        <v>0</v>
      </c>
      <c r="M677" s="172">
        <v>0</v>
      </c>
      <c r="N677" s="172">
        <v>-1.1368683772161603E-11</v>
      </c>
      <c r="O677" s="172">
        <v>6.5483618527650833E-11</v>
      </c>
      <c r="P677" s="172">
        <v>0</v>
      </c>
      <c r="Q677" s="172">
        <v>0</v>
      </c>
      <c r="R677" s="172">
        <v>-2.9103830456733704E-11</v>
      </c>
      <c r="S677" s="172">
        <v>0</v>
      </c>
      <c r="T677" s="172">
        <v>4.5474735088646412E-13</v>
      </c>
      <c r="U677" s="172">
        <v>0</v>
      </c>
      <c r="V677" s="172">
        <v>0</v>
      </c>
    </row>
    <row r="678" spans="1:22" x14ac:dyDescent="0.2">
      <c r="B678" s="166" t="s">
        <v>686</v>
      </c>
      <c r="C678" s="176"/>
      <c r="D678" s="172">
        <v>6064530.7771999985</v>
      </c>
      <c r="E678" s="172">
        <v>2987284.7059510848</v>
      </c>
      <c r="F678" s="172">
        <v>147672.15725250752</v>
      </c>
      <c r="G678" s="172">
        <v>540914.64880863985</v>
      </c>
      <c r="H678" s="172">
        <v>17026.072682349997</v>
      </c>
      <c r="I678" s="172">
        <v>1596.6506155718416</v>
      </c>
      <c r="J678" s="172">
        <v>411179.27819004911</v>
      </c>
      <c r="K678" s="172">
        <v>76614.678802581097</v>
      </c>
      <c r="L678" s="172">
        <v>34620.746785530311</v>
      </c>
      <c r="M678" s="172">
        <v>1556.8562835638186</v>
      </c>
      <c r="N678" s="172">
        <v>14363.545356604449</v>
      </c>
      <c r="O678" s="172">
        <v>235056.97247350274</v>
      </c>
      <c r="P678" s="172">
        <v>1242282.7042576717</v>
      </c>
      <c r="Q678" s="172">
        <v>224335.66646752201</v>
      </c>
      <c r="R678" s="172">
        <v>126272.50387267176</v>
      </c>
      <c r="S678" s="172">
        <v>2115.0161727537138</v>
      </c>
      <c r="T678" s="172">
        <v>1638.5732273936237</v>
      </c>
      <c r="U678" s="172">
        <v>0</v>
      </c>
      <c r="V678" s="172">
        <v>0</v>
      </c>
    </row>
    <row r="679" spans="1:22" x14ac:dyDescent="0.2">
      <c r="B679" s="166" t="s">
        <v>685</v>
      </c>
      <c r="C679" s="176"/>
      <c r="D679" s="172">
        <v>1333945.2228000001</v>
      </c>
      <c r="E679" s="172">
        <v>649454.48548059841</v>
      </c>
      <c r="F679" s="172">
        <v>31343.52305662755</v>
      </c>
      <c r="G679" s="172">
        <v>114026.20432644</v>
      </c>
      <c r="H679" s="172">
        <v>3522.162166895504</v>
      </c>
      <c r="I679" s="172">
        <v>438.66667033233915</v>
      </c>
      <c r="J679" s="172">
        <v>86148.579577110766</v>
      </c>
      <c r="K679" s="172">
        <v>16014.920463481176</v>
      </c>
      <c r="L679" s="172">
        <v>9529.0684997263052</v>
      </c>
      <c r="M679" s="172">
        <v>0</v>
      </c>
      <c r="N679" s="172">
        <v>3008.1604771531879</v>
      </c>
      <c r="O679" s="172">
        <v>49245.304504160391</v>
      </c>
      <c r="P679" s="172">
        <v>343076.43097061623</v>
      </c>
      <c r="Q679" s="172">
        <v>0</v>
      </c>
      <c r="R679" s="172">
        <v>25928.19851019714</v>
      </c>
      <c r="S679" s="172">
        <v>432.22377358343152</v>
      </c>
      <c r="T679" s="172">
        <v>346.23577691248693</v>
      </c>
      <c r="U679" s="172">
        <v>1177.2756593262247</v>
      </c>
      <c r="V679" s="172">
        <v>253.78288683920198</v>
      </c>
    </row>
    <row r="680" spans="1:22" x14ac:dyDescent="0.2">
      <c r="B680" s="166" t="s">
        <v>684</v>
      </c>
      <c r="C680" s="176"/>
      <c r="D680" s="172">
        <v>33166580.687483311</v>
      </c>
      <c r="E680" s="172">
        <v>22166640.445602525</v>
      </c>
      <c r="F680" s="172">
        <v>1044877.5637720157</v>
      </c>
      <c r="G680" s="172">
        <v>3794014.5617045164</v>
      </c>
      <c r="H680" s="172">
        <v>117254.79185932962</v>
      </c>
      <c r="I680" s="172">
        <v>0</v>
      </c>
      <c r="J680" s="172">
        <v>2844847.7842342905</v>
      </c>
      <c r="K680" s="172">
        <v>529853.09125487274</v>
      </c>
      <c r="L680" s="172">
        <v>0</v>
      </c>
      <c r="M680" s="172">
        <v>0</v>
      </c>
      <c r="N680" s="172">
        <v>101417.07036153012</v>
      </c>
      <c r="O680" s="172">
        <v>1635627.8537091513</v>
      </c>
      <c r="P680" s="172">
        <v>0</v>
      </c>
      <c r="Q680" s="172">
        <v>0</v>
      </c>
      <c r="R680" s="172">
        <v>857852.34367623937</v>
      </c>
      <c r="S680" s="172">
        <v>14312.33516642285</v>
      </c>
      <c r="T680" s="172">
        <v>11595.389628354253</v>
      </c>
      <c r="U680" s="172">
        <v>39724.193924204148</v>
      </c>
      <c r="V680" s="172">
        <v>8563.2625898462284</v>
      </c>
    </row>
    <row r="681" spans="1:22" x14ac:dyDescent="0.2">
      <c r="B681" s="166" t="s">
        <v>683</v>
      </c>
      <c r="C681" s="176"/>
      <c r="D681" s="172">
        <v>13688255.785468355</v>
      </c>
      <c r="E681" s="172">
        <v>10234728.720718767</v>
      </c>
      <c r="F681" s="172">
        <v>493419.53352979332</v>
      </c>
      <c r="G681" s="172">
        <v>1488852.3590467437</v>
      </c>
      <c r="H681" s="172">
        <v>0</v>
      </c>
      <c r="I681" s="172">
        <v>0</v>
      </c>
      <c r="J681" s="172">
        <v>948702.51815236837</v>
      </c>
      <c r="K681" s="172">
        <v>0</v>
      </c>
      <c r="L681" s="172">
        <v>0</v>
      </c>
      <c r="M681" s="172">
        <v>0</v>
      </c>
      <c r="N681" s="172">
        <v>25650.92583969394</v>
      </c>
      <c r="O681" s="172">
        <v>0</v>
      </c>
      <c r="P681" s="172">
        <v>0</v>
      </c>
      <c r="Q681" s="172">
        <v>0</v>
      </c>
      <c r="R681" s="172">
        <v>349923.31972167606</v>
      </c>
      <c r="S681" s="172">
        <v>0</v>
      </c>
      <c r="T681" s="172">
        <v>3631.1655453650219</v>
      </c>
      <c r="U681" s="172">
        <v>123292.03628647084</v>
      </c>
      <c r="V681" s="172">
        <v>20055.206627477586</v>
      </c>
    </row>
    <row r="682" spans="1:22" x14ac:dyDescent="0.2">
      <c r="B682" s="166" t="s">
        <v>682</v>
      </c>
      <c r="C682" s="176"/>
      <c r="D682" s="172">
        <v>0</v>
      </c>
      <c r="E682" s="172">
        <v>0</v>
      </c>
      <c r="F682" s="172">
        <v>0</v>
      </c>
      <c r="G682" s="172">
        <v>0</v>
      </c>
      <c r="H682" s="172">
        <v>0</v>
      </c>
      <c r="I682" s="172">
        <v>0</v>
      </c>
      <c r="J682" s="172">
        <v>0</v>
      </c>
      <c r="K682" s="172">
        <v>0</v>
      </c>
      <c r="L682" s="172">
        <v>0</v>
      </c>
      <c r="M682" s="172">
        <v>0</v>
      </c>
      <c r="N682" s="172">
        <v>0</v>
      </c>
      <c r="O682" s="172">
        <v>0</v>
      </c>
      <c r="P682" s="172">
        <v>0</v>
      </c>
      <c r="Q682" s="172">
        <v>0</v>
      </c>
      <c r="R682" s="172">
        <v>0</v>
      </c>
      <c r="S682" s="172">
        <v>0</v>
      </c>
      <c r="T682" s="172">
        <v>0</v>
      </c>
      <c r="U682" s="172">
        <v>0</v>
      </c>
      <c r="V682" s="172">
        <v>0</v>
      </c>
    </row>
    <row r="683" spans="1:22" x14ac:dyDescent="0.2">
      <c r="B683" s="166" t="s">
        <v>681</v>
      </c>
      <c r="C683" s="176"/>
      <c r="D683" s="172">
        <v>2526966.5270483368</v>
      </c>
      <c r="E683" s="172">
        <v>1031597.4100310978</v>
      </c>
      <c r="F683" s="172">
        <v>446694.90227174485</v>
      </c>
      <c r="G683" s="172">
        <v>127595.0732313473</v>
      </c>
      <c r="H683" s="172">
        <v>71419.903927324194</v>
      </c>
      <c r="I683" s="172">
        <v>11591.290389600474</v>
      </c>
      <c r="J683" s="172">
        <v>54586.4257753442</v>
      </c>
      <c r="K683" s="172">
        <v>18573.187961053998</v>
      </c>
      <c r="L683" s="172">
        <v>40385.766958708657</v>
      </c>
      <c r="M683" s="172">
        <v>7097.9508274125619</v>
      </c>
      <c r="N683" s="172">
        <v>376.07827242302585</v>
      </c>
      <c r="O683" s="172">
        <v>11017.99433760005</v>
      </c>
      <c r="P683" s="172">
        <v>59390.79268915375</v>
      </c>
      <c r="Q683" s="172">
        <v>10646.948061497053</v>
      </c>
      <c r="R683" s="172">
        <v>15137.008632568433</v>
      </c>
      <c r="S683" s="172">
        <v>314.79609758087992</v>
      </c>
      <c r="T683" s="172">
        <v>186.97804568157923</v>
      </c>
      <c r="U683" s="172">
        <v>344541.58951712918</v>
      </c>
      <c r="V683" s="172">
        <v>275812.43002106831</v>
      </c>
    </row>
    <row r="684" spans="1:22" x14ac:dyDescent="0.2">
      <c r="B684" s="166" t="s">
        <v>679</v>
      </c>
      <c r="C684" s="176"/>
      <c r="D684" s="172">
        <v>56780278.999999985</v>
      </c>
      <c r="E684" s="172">
        <v>37069705.767784074</v>
      </c>
      <c r="F684" s="172">
        <v>2164007.6798826889</v>
      </c>
      <c r="G684" s="172">
        <v>6065402.8471176885</v>
      </c>
      <c r="H684" s="172">
        <v>209222.93063589931</v>
      </c>
      <c r="I684" s="172">
        <v>13626.607675504656</v>
      </c>
      <c r="J684" s="172">
        <v>4345464.5859291637</v>
      </c>
      <c r="K684" s="172">
        <v>641055.87848198891</v>
      </c>
      <c r="L684" s="172">
        <v>84535.582243965255</v>
      </c>
      <c r="M684" s="172">
        <v>8654.8071109763805</v>
      </c>
      <c r="N684" s="172">
        <v>144815.7803074047</v>
      </c>
      <c r="O684" s="172">
        <v>1930948.1250244146</v>
      </c>
      <c r="P684" s="172">
        <v>1644749.927917443</v>
      </c>
      <c r="Q684" s="172">
        <v>234982.61452901905</v>
      </c>
      <c r="R684" s="172">
        <v>1375113.3744133527</v>
      </c>
      <c r="S684" s="172">
        <v>17174.371210340876</v>
      </c>
      <c r="T684" s="172">
        <v>17398.342223706964</v>
      </c>
      <c r="U684" s="172">
        <v>508735.09538713039</v>
      </c>
      <c r="V684" s="172">
        <v>304684.68212523137</v>
      </c>
    </row>
    <row r="685" spans="1:22" x14ac:dyDescent="0.2">
      <c r="A685" s="169" t="s">
        <v>436</v>
      </c>
      <c r="B685" s="166" t="s">
        <v>687</v>
      </c>
      <c r="C685" s="176"/>
      <c r="D685" s="168">
        <v>0</v>
      </c>
      <c r="E685" s="168">
        <v>1.6402219062986265E-17</v>
      </c>
      <c r="F685" s="168">
        <v>5.7664051393311095E-19</v>
      </c>
      <c r="G685" s="168">
        <v>2.0502773828732831E-18</v>
      </c>
      <c r="H685" s="168">
        <v>0</v>
      </c>
      <c r="I685" s="168">
        <v>0</v>
      </c>
      <c r="J685" s="168">
        <v>0</v>
      </c>
      <c r="K685" s="168">
        <v>4.8053376161092575E-19</v>
      </c>
      <c r="L685" s="168">
        <v>0</v>
      </c>
      <c r="M685" s="168">
        <v>0</v>
      </c>
      <c r="N685" s="168">
        <v>-2.0022240067121908E-19</v>
      </c>
      <c r="O685" s="168">
        <v>1.1532810278662219E-18</v>
      </c>
      <c r="P685" s="168">
        <v>0</v>
      </c>
      <c r="Q685" s="168">
        <v>0</v>
      </c>
      <c r="R685" s="168">
        <v>-5.1256934571832078E-19</v>
      </c>
      <c r="S685" s="168">
        <v>0</v>
      </c>
      <c r="T685" s="168">
        <v>8.0088960268487622E-21</v>
      </c>
      <c r="U685" s="168">
        <v>0</v>
      </c>
      <c r="V685" s="168">
        <v>0</v>
      </c>
    </row>
    <row r="686" spans="1:22" x14ac:dyDescent="0.2">
      <c r="A686" s="166" t="s">
        <v>436</v>
      </c>
      <c r="B686" s="166" t="s">
        <v>686</v>
      </c>
      <c r="C686" s="176"/>
      <c r="D686" s="168">
        <v>0.10680699151196492</v>
      </c>
      <c r="E686" s="168">
        <v>5.2611307280668443E-2</v>
      </c>
      <c r="F686" s="168">
        <v>2.6007649108682183E-3</v>
      </c>
      <c r="G686" s="168">
        <v>9.526452816630929E-3</v>
      </c>
      <c r="H686" s="168">
        <v>2.9985891197100318E-4</v>
      </c>
      <c r="I686" s="168">
        <v>2.8119809266380006E-5</v>
      </c>
      <c r="J686" s="168">
        <v>7.2415860829082787E-3</v>
      </c>
      <c r="K686" s="168">
        <v>1.3493184632393427E-3</v>
      </c>
      <c r="L686" s="168">
        <v>6.097318892274256E-4</v>
      </c>
      <c r="M686" s="168">
        <v>2.7418961494779181E-5</v>
      </c>
      <c r="N686" s="168">
        <v>2.5296715003116581E-4</v>
      </c>
      <c r="O686" s="168">
        <v>4.1397643092508018E-3</v>
      </c>
      <c r="P686" s="168">
        <v>2.1878770695326667E-2</v>
      </c>
      <c r="Q686" s="168">
        <v>3.9509433630560723E-3</v>
      </c>
      <c r="R686" s="168">
        <v>2.2238795951085729E-3</v>
      </c>
      <c r="S686" s="168">
        <v>3.7249133149798616E-5</v>
      </c>
      <c r="T686" s="168">
        <v>2.8858139767041725E-5</v>
      </c>
      <c r="U686" s="168">
        <v>0</v>
      </c>
      <c r="V686" s="168">
        <v>0</v>
      </c>
    </row>
    <row r="687" spans="1:22" x14ac:dyDescent="0.2">
      <c r="A687" s="166" t="s">
        <v>436</v>
      </c>
      <c r="B687" s="166" t="s">
        <v>685</v>
      </c>
      <c r="C687" s="176"/>
      <c r="D687" s="168">
        <v>2.349310792925129E-2</v>
      </c>
      <c r="E687" s="168">
        <v>1.1438029134738816E-2</v>
      </c>
      <c r="F687" s="168">
        <v>5.5201424876104527E-4</v>
      </c>
      <c r="G687" s="168">
        <v>2.0082008460444519E-3</v>
      </c>
      <c r="H687" s="168">
        <v>6.2031434662297179E-5</v>
      </c>
      <c r="I687" s="168">
        <v>7.7256871233820334E-6</v>
      </c>
      <c r="J687" s="168">
        <v>1.5172271269944058E-3</v>
      </c>
      <c r="K687" s="168">
        <v>2.8205075328145501E-4</v>
      </c>
      <c r="L687" s="168">
        <v>1.6782355894599086E-4</v>
      </c>
      <c r="M687" s="168">
        <v>0</v>
      </c>
      <c r="N687" s="168">
        <v>5.2978966115210327E-5</v>
      </c>
      <c r="O687" s="168">
        <v>8.6729592336382152E-4</v>
      </c>
      <c r="P687" s="168">
        <v>6.0421758577589293E-3</v>
      </c>
      <c r="Q687" s="168">
        <v>0</v>
      </c>
      <c r="R687" s="168">
        <v>4.5664091418425658E-4</v>
      </c>
      <c r="S687" s="168">
        <v>7.6122164454921337E-6</v>
      </c>
      <c r="T687" s="168">
        <v>6.0978174642728862E-6</v>
      </c>
      <c r="U687" s="168">
        <v>2.0733882961833016E-5</v>
      </c>
      <c r="V687" s="168">
        <v>4.4695604056331256E-6</v>
      </c>
    </row>
    <row r="688" spans="1:22" x14ac:dyDescent="0.2">
      <c r="A688" s="166" t="s">
        <v>436</v>
      </c>
      <c r="B688" s="166" t="s">
        <v>684</v>
      </c>
      <c r="C688" s="176"/>
      <c r="D688" s="168">
        <v>0.58412148146512843</v>
      </c>
      <c r="E688" s="168">
        <v>0.3903932991523788</v>
      </c>
      <c r="F688" s="168">
        <v>1.8402120985915128E-2</v>
      </c>
      <c r="G688" s="168">
        <v>6.6819230699879398E-2</v>
      </c>
      <c r="H688" s="168">
        <v>2.065061918053091E-3</v>
      </c>
      <c r="I688" s="168">
        <v>0</v>
      </c>
      <c r="J688" s="168">
        <v>5.0102744021992059E-2</v>
      </c>
      <c r="K688" s="168">
        <v>9.3316394457109465E-3</v>
      </c>
      <c r="L688" s="168">
        <v>0</v>
      </c>
      <c r="M688" s="168">
        <v>0</v>
      </c>
      <c r="N688" s="168">
        <v>1.7861319484099426E-3</v>
      </c>
      <c r="O688" s="168">
        <v>2.8806266586135509E-2</v>
      </c>
      <c r="P688" s="168">
        <v>0</v>
      </c>
      <c r="Q688" s="168">
        <v>0</v>
      </c>
      <c r="R688" s="168">
        <v>1.5108279825046995E-2</v>
      </c>
      <c r="S688" s="168">
        <v>2.5206524903519502E-4</v>
      </c>
      <c r="T688" s="168">
        <v>2.0421508721988238E-4</v>
      </c>
      <c r="U688" s="168">
        <v>6.9961251730031408E-4</v>
      </c>
      <c r="V688" s="168">
        <v>1.5081402805094054E-4</v>
      </c>
    </row>
    <row r="689" spans="1:22" x14ac:dyDescent="0.2">
      <c r="A689" s="166" t="s">
        <v>436</v>
      </c>
      <c r="B689" s="166" t="s">
        <v>683</v>
      </c>
      <c r="C689" s="176"/>
      <c r="D689" s="168">
        <v>0.24107411986243249</v>
      </c>
      <c r="E689" s="168">
        <v>0.18025146936524863</v>
      </c>
      <c r="F689" s="168">
        <v>8.6899807859308585E-3</v>
      </c>
      <c r="G689" s="168">
        <v>2.6221293471396012E-2</v>
      </c>
      <c r="H689" s="168">
        <v>0</v>
      </c>
      <c r="I689" s="168">
        <v>0</v>
      </c>
      <c r="J689" s="168">
        <v>1.6708310259489368E-2</v>
      </c>
      <c r="K689" s="168">
        <v>0</v>
      </c>
      <c r="L689" s="168">
        <v>0</v>
      </c>
      <c r="M689" s="168">
        <v>0</v>
      </c>
      <c r="N689" s="168">
        <v>4.5175765761372796E-4</v>
      </c>
      <c r="O689" s="168">
        <v>0</v>
      </c>
      <c r="P689" s="168">
        <v>0</v>
      </c>
      <c r="Q689" s="168">
        <v>0</v>
      </c>
      <c r="R689" s="168">
        <v>6.162761541232937E-3</v>
      </c>
      <c r="S689" s="168">
        <v>0</v>
      </c>
      <c r="T689" s="168">
        <v>6.3951174762015919E-5</v>
      </c>
      <c r="U689" s="168">
        <v>2.1713883492272181E-3</v>
      </c>
      <c r="V689" s="168">
        <v>3.5320725753174958E-4</v>
      </c>
    </row>
    <row r="690" spans="1:22" x14ac:dyDescent="0.2">
      <c r="A690" s="166" t="s">
        <v>436</v>
      </c>
      <c r="B690" s="166" t="s">
        <v>682</v>
      </c>
      <c r="C690" s="176"/>
      <c r="D690" s="168">
        <v>0</v>
      </c>
      <c r="E690" s="168">
        <v>0</v>
      </c>
      <c r="F690" s="168">
        <v>0</v>
      </c>
      <c r="G690" s="168">
        <v>0</v>
      </c>
      <c r="H690" s="168">
        <v>0</v>
      </c>
      <c r="I690" s="168">
        <v>0</v>
      </c>
      <c r="J690" s="168">
        <v>0</v>
      </c>
      <c r="K690" s="168">
        <v>0</v>
      </c>
      <c r="L690" s="168">
        <v>0</v>
      </c>
      <c r="M690" s="168">
        <v>0</v>
      </c>
      <c r="N690" s="168">
        <v>0</v>
      </c>
      <c r="O690" s="168">
        <v>0</v>
      </c>
      <c r="P690" s="168">
        <v>0</v>
      </c>
      <c r="Q690" s="168">
        <v>0</v>
      </c>
      <c r="R690" s="168">
        <v>0</v>
      </c>
      <c r="S690" s="168">
        <v>0</v>
      </c>
      <c r="T690" s="168">
        <v>0</v>
      </c>
      <c r="U690" s="168">
        <v>0</v>
      </c>
      <c r="V690" s="168">
        <v>0</v>
      </c>
    </row>
    <row r="691" spans="1:22" x14ac:dyDescent="0.2">
      <c r="A691" s="166" t="s">
        <v>436</v>
      </c>
      <c r="B691" s="166" t="s">
        <v>681</v>
      </c>
      <c r="C691" s="176"/>
      <c r="D691" s="168">
        <v>4.4504299231223177E-2</v>
      </c>
      <c r="E691" s="168">
        <v>1.8168234256670315E-2</v>
      </c>
      <c r="F691" s="168">
        <v>7.8670783261164494E-3</v>
      </c>
      <c r="G691" s="168">
        <v>2.2471723541785931E-3</v>
      </c>
      <c r="H691" s="168">
        <v>1.2578293940282367E-3</v>
      </c>
      <c r="I691" s="168">
        <v>2.0414289245744067E-4</v>
      </c>
      <c r="J691" s="168">
        <v>9.6136240851060653E-4</v>
      </c>
      <c r="K691" s="168">
        <v>3.2710631733694022E-4</v>
      </c>
      <c r="L691" s="168">
        <v>7.112639752740325E-4</v>
      </c>
      <c r="M691" s="168">
        <v>1.250073256493256E-4</v>
      </c>
      <c r="N691" s="168">
        <v>6.6233959932290218E-6</v>
      </c>
      <c r="O691" s="168">
        <v>1.9404614650801651E-4</v>
      </c>
      <c r="P691" s="168">
        <v>1.0459757108476654E-3</v>
      </c>
      <c r="Q691" s="168">
        <v>1.875113727690041E-4</v>
      </c>
      <c r="R691" s="168">
        <v>2.6658919080986619E-4</v>
      </c>
      <c r="S691" s="168">
        <v>5.5441097353692118E-6</v>
      </c>
      <c r="T691" s="168">
        <v>3.2930103369442633E-6</v>
      </c>
      <c r="U691" s="168">
        <v>6.067979861760265E-3</v>
      </c>
      <c r="V691" s="168">
        <v>4.8575391822408692E-3</v>
      </c>
    </row>
    <row r="692" spans="1:22" x14ac:dyDescent="0.2">
      <c r="A692" s="166" t="s">
        <v>436</v>
      </c>
      <c r="B692" s="166" t="s">
        <v>679</v>
      </c>
      <c r="C692" s="176"/>
      <c r="D692" s="168">
        <v>1</v>
      </c>
      <c r="E692" s="168">
        <v>0.65286233918970504</v>
      </c>
      <c r="F692" s="168">
        <v>3.8111959257591699E-2</v>
      </c>
      <c r="G692" s="168">
        <v>0.10682235018812941</v>
      </c>
      <c r="H692" s="168">
        <v>3.6847816587146278E-3</v>
      </c>
      <c r="I692" s="168">
        <v>2.3998838884720273E-4</v>
      </c>
      <c r="J692" s="168">
        <v>7.6531229899894734E-2</v>
      </c>
      <c r="K692" s="168">
        <v>1.1290114979568682E-2</v>
      </c>
      <c r="L692" s="168">
        <v>1.4888194234474487E-3</v>
      </c>
      <c r="M692" s="168">
        <v>1.5242628714410479E-4</v>
      </c>
      <c r="N692" s="168">
        <v>2.5504591181632753E-3</v>
      </c>
      <c r="O692" s="168">
        <v>3.4007372965258152E-2</v>
      </c>
      <c r="P692" s="168">
        <v>2.8966922263933284E-2</v>
      </c>
      <c r="Q692" s="168">
        <v>4.138454735825076E-3</v>
      </c>
      <c r="R692" s="168">
        <v>2.4218151066382625E-2</v>
      </c>
      <c r="S692" s="168">
        <v>3.0247070836585501E-4</v>
      </c>
      <c r="T692" s="168">
        <v>3.0641522955015719E-4</v>
      </c>
      <c r="U692" s="168">
        <v>8.9597146112496296E-3</v>
      </c>
      <c r="V692" s="168">
        <v>5.3660300282291932E-3</v>
      </c>
    </row>
    <row r="694" spans="1:22" x14ac:dyDescent="0.2">
      <c r="A694" s="170" t="s">
        <v>727</v>
      </c>
      <c r="B694" s="166" t="s">
        <v>687</v>
      </c>
      <c r="D694" s="172">
        <v>0</v>
      </c>
      <c r="E694" s="172">
        <v>0</v>
      </c>
      <c r="F694" s="172">
        <v>0</v>
      </c>
      <c r="G694" s="172">
        <v>0</v>
      </c>
      <c r="H694" s="172">
        <v>0</v>
      </c>
      <c r="I694" s="172">
        <v>0</v>
      </c>
      <c r="J694" s="172">
        <v>0</v>
      </c>
      <c r="K694" s="172">
        <v>0</v>
      </c>
      <c r="L694" s="172">
        <v>0</v>
      </c>
      <c r="M694" s="172">
        <v>0</v>
      </c>
      <c r="N694" s="172">
        <v>0</v>
      </c>
      <c r="O694" s="172">
        <v>0</v>
      </c>
      <c r="P694" s="172">
        <v>0</v>
      </c>
      <c r="Q694" s="172">
        <v>0</v>
      </c>
      <c r="R694" s="172">
        <v>0</v>
      </c>
      <c r="S694" s="172">
        <v>0</v>
      </c>
      <c r="T694" s="172">
        <v>0</v>
      </c>
      <c r="U694" s="172">
        <v>0</v>
      </c>
      <c r="V694" s="172">
        <v>0</v>
      </c>
    </row>
    <row r="695" spans="1:22" x14ac:dyDescent="0.2">
      <c r="B695" s="166" t="s">
        <v>686</v>
      </c>
      <c r="D695" s="172">
        <v>0</v>
      </c>
      <c r="E695" s="172">
        <v>0</v>
      </c>
      <c r="F695" s="172">
        <v>0</v>
      </c>
      <c r="G695" s="172">
        <v>0</v>
      </c>
      <c r="H695" s="172">
        <v>0</v>
      </c>
      <c r="I695" s="172">
        <v>0</v>
      </c>
      <c r="J695" s="172">
        <v>0</v>
      </c>
      <c r="K695" s="172">
        <v>0</v>
      </c>
      <c r="L695" s="172">
        <v>0</v>
      </c>
      <c r="M695" s="172">
        <v>0</v>
      </c>
      <c r="N695" s="172">
        <v>0</v>
      </c>
      <c r="O695" s="172">
        <v>0</v>
      </c>
      <c r="P695" s="172">
        <v>0</v>
      </c>
      <c r="Q695" s="172">
        <v>0</v>
      </c>
      <c r="R695" s="172">
        <v>0</v>
      </c>
      <c r="S695" s="172">
        <v>0</v>
      </c>
      <c r="T695" s="172">
        <v>0</v>
      </c>
      <c r="U695" s="172">
        <v>0</v>
      </c>
      <c r="V695" s="172">
        <v>0</v>
      </c>
    </row>
    <row r="696" spans="1:22" x14ac:dyDescent="0.2">
      <c r="B696" s="166" t="s">
        <v>685</v>
      </c>
      <c r="D696" s="172">
        <v>0</v>
      </c>
      <c r="E696" s="172">
        <v>0</v>
      </c>
      <c r="F696" s="172">
        <v>0</v>
      </c>
      <c r="G696" s="172">
        <v>0</v>
      </c>
      <c r="H696" s="172">
        <v>0</v>
      </c>
      <c r="I696" s="172">
        <v>0</v>
      </c>
      <c r="J696" s="172">
        <v>0</v>
      </c>
      <c r="K696" s="172">
        <v>0</v>
      </c>
      <c r="L696" s="172">
        <v>0</v>
      </c>
      <c r="M696" s="172">
        <v>0</v>
      </c>
      <c r="N696" s="172">
        <v>0</v>
      </c>
      <c r="O696" s="172">
        <v>0</v>
      </c>
      <c r="P696" s="172">
        <v>0</v>
      </c>
      <c r="Q696" s="172">
        <v>0</v>
      </c>
      <c r="R696" s="172">
        <v>0</v>
      </c>
      <c r="S696" s="172">
        <v>0</v>
      </c>
      <c r="T696" s="172">
        <v>0</v>
      </c>
      <c r="U696" s="172">
        <v>0</v>
      </c>
      <c r="V696" s="172">
        <v>0</v>
      </c>
    </row>
    <row r="697" spans="1:22" x14ac:dyDescent="0.2">
      <c r="B697" s="166" t="s">
        <v>684</v>
      </c>
      <c r="D697" s="172">
        <v>0</v>
      </c>
      <c r="E697" s="172">
        <v>0</v>
      </c>
      <c r="F697" s="172">
        <v>0</v>
      </c>
      <c r="G697" s="172">
        <v>0</v>
      </c>
      <c r="H697" s="172">
        <v>0</v>
      </c>
      <c r="I697" s="172">
        <v>0</v>
      </c>
      <c r="J697" s="172">
        <v>0</v>
      </c>
      <c r="K697" s="172">
        <v>0</v>
      </c>
      <c r="L697" s="172">
        <v>0</v>
      </c>
      <c r="M697" s="172">
        <v>0</v>
      </c>
      <c r="N697" s="172">
        <v>0</v>
      </c>
      <c r="O697" s="172">
        <v>0</v>
      </c>
      <c r="P697" s="172">
        <v>0</v>
      </c>
      <c r="Q697" s="172">
        <v>0</v>
      </c>
      <c r="R697" s="172">
        <v>0</v>
      </c>
      <c r="S697" s="172">
        <v>0</v>
      </c>
      <c r="T697" s="172">
        <v>0</v>
      </c>
      <c r="U697" s="172">
        <v>0</v>
      </c>
      <c r="V697" s="172">
        <v>0</v>
      </c>
    </row>
    <row r="698" spans="1:22" x14ac:dyDescent="0.2">
      <c r="B698" s="166" t="s">
        <v>683</v>
      </c>
      <c r="D698" s="172">
        <v>0</v>
      </c>
      <c r="E698" s="172">
        <v>0</v>
      </c>
      <c r="F698" s="172">
        <v>0</v>
      </c>
      <c r="G698" s="172">
        <v>0</v>
      </c>
      <c r="H698" s="172">
        <v>0</v>
      </c>
      <c r="I698" s="172">
        <v>0</v>
      </c>
      <c r="J698" s="172">
        <v>0</v>
      </c>
      <c r="K698" s="172">
        <v>0</v>
      </c>
      <c r="L698" s="172">
        <v>0</v>
      </c>
      <c r="M698" s="172">
        <v>0</v>
      </c>
      <c r="N698" s="172">
        <v>0</v>
      </c>
      <c r="O698" s="172">
        <v>0</v>
      </c>
      <c r="P698" s="172">
        <v>0</v>
      </c>
      <c r="Q698" s="172">
        <v>0</v>
      </c>
      <c r="R698" s="172">
        <v>0</v>
      </c>
      <c r="S698" s="172">
        <v>0</v>
      </c>
      <c r="T698" s="172">
        <v>0</v>
      </c>
      <c r="U698" s="172">
        <v>0</v>
      </c>
      <c r="V698" s="172">
        <v>0</v>
      </c>
    </row>
    <row r="699" spans="1:22" x14ac:dyDescent="0.2">
      <c r="B699" s="166" t="s">
        <v>682</v>
      </c>
      <c r="D699" s="172">
        <v>0</v>
      </c>
      <c r="E699" s="172">
        <v>0</v>
      </c>
      <c r="F699" s="172">
        <v>0</v>
      </c>
      <c r="G699" s="172">
        <v>0</v>
      </c>
      <c r="H699" s="172">
        <v>0</v>
      </c>
      <c r="I699" s="172">
        <v>0</v>
      </c>
      <c r="J699" s="172">
        <v>0</v>
      </c>
      <c r="K699" s="172">
        <v>0</v>
      </c>
      <c r="L699" s="172">
        <v>0</v>
      </c>
      <c r="M699" s="172">
        <v>0</v>
      </c>
      <c r="N699" s="172">
        <v>0</v>
      </c>
      <c r="O699" s="172">
        <v>0</v>
      </c>
      <c r="P699" s="172">
        <v>0</v>
      </c>
      <c r="Q699" s="172">
        <v>0</v>
      </c>
      <c r="R699" s="172">
        <v>0</v>
      </c>
      <c r="S699" s="172">
        <v>0</v>
      </c>
      <c r="T699" s="172">
        <v>0</v>
      </c>
      <c r="U699" s="172">
        <v>0</v>
      </c>
      <c r="V699" s="172">
        <v>0</v>
      </c>
    </row>
    <row r="700" spans="1:22" x14ac:dyDescent="0.2">
      <c r="B700" s="166" t="s">
        <v>681</v>
      </c>
      <c r="D700" s="172">
        <v>5548607.0000000019</v>
      </c>
      <c r="E700" s="172">
        <v>4786106.4760421421</v>
      </c>
      <c r="F700" s="172">
        <v>596944.52936890174</v>
      </c>
      <c r="G700" s="172">
        <v>174794.55512128555</v>
      </c>
      <c r="H700" s="172">
        <v>2074.761133061219</v>
      </c>
      <c r="I700" s="172">
        <v>160.32365251502412</v>
      </c>
      <c r="J700" s="172">
        <v>16231.411617964775</v>
      </c>
      <c r="K700" s="172">
        <v>1662.645905570032</v>
      </c>
      <c r="L700" s="172">
        <v>479.22757193770576</v>
      </c>
      <c r="M700" s="172">
        <v>56.2407974392287</v>
      </c>
      <c r="N700" s="172">
        <v>116.7391653259791</v>
      </c>
      <c r="O700" s="172">
        <v>1022.648490306579</v>
      </c>
      <c r="P700" s="172">
        <v>730.80057699163126</v>
      </c>
      <c r="Q700" s="172">
        <v>87.554373994484322</v>
      </c>
      <c r="R700" s="172">
        <v>4281.4927177330846</v>
      </c>
      <c r="S700" s="172">
        <v>27.056006107733925</v>
      </c>
      <c r="T700" s="172">
        <v>250.45300254399262</v>
      </c>
      <c r="U700" s="172">
        <v>-37677.371886245572</v>
      </c>
      <c r="V700" s="172">
        <v>1257.4563424244579</v>
      </c>
    </row>
    <row r="701" spans="1:22" x14ac:dyDescent="0.2">
      <c r="B701" s="166" t="s">
        <v>679</v>
      </c>
      <c r="D701" s="172">
        <v>5548607.0000000019</v>
      </c>
      <c r="E701" s="172">
        <v>4786106.4760421421</v>
      </c>
      <c r="F701" s="172">
        <v>596944.52936890174</v>
      </c>
      <c r="G701" s="172">
        <v>174794.55512128555</v>
      </c>
      <c r="H701" s="172">
        <v>2074.761133061219</v>
      </c>
      <c r="I701" s="172">
        <v>160.32365251502412</v>
      </c>
      <c r="J701" s="172">
        <v>16231.411617964775</v>
      </c>
      <c r="K701" s="172">
        <v>1662.645905570032</v>
      </c>
      <c r="L701" s="172">
        <v>479.22757193770576</v>
      </c>
      <c r="M701" s="172">
        <v>56.2407974392287</v>
      </c>
      <c r="N701" s="172">
        <v>116.7391653259791</v>
      </c>
      <c r="O701" s="172">
        <v>1022.648490306579</v>
      </c>
      <c r="P701" s="172">
        <v>730.80057699163126</v>
      </c>
      <c r="Q701" s="172">
        <v>87.554373994484322</v>
      </c>
      <c r="R701" s="172">
        <v>4281.4927177330846</v>
      </c>
      <c r="S701" s="172">
        <v>27.056006107733925</v>
      </c>
      <c r="T701" s="172">
        <v>250.45300254399262</v>
      </c>
      <c r="U701" s="172">
        <v>-37677.371886245572</v>
      </c>
      <c r="V701" s="172">
        <v>1257.4563424244579</v>
      </c>
    </row>
    <row r="702" spans="1:22" x14ac:dyDescent="0.2">
      <c r="A702" s="169" t="s">
        <v>494</v>
      </c>
      <c r="B702" s="166" t="s">
        <v>687</v>
      </c>
      <c r="C702" s="176"/>
      <c r="D702" s="168">
        <v>0</v>
      </c>
      <c r="E702" s="168">
        <v>0</v>
      </c>
      <c r="F702" s="168">
        <v>0</v>
      </c>
      <c r="G702" s="168">
        <v>0</v>
      </c>
      <c r="H702" s="168">
        <v>0</v>
      </c>
      <c r="I702" s="168">
        <v>0</v>
      </c>
      <c r="J702" s="168">
        <v>0</v>
      </c>
      <c r="K702" s="168">
        <v>0</v>
      </c>
      <c r="L702" s="168">
        <v>0</v>
      </c>
      <c r="M702" s="168">
        <v>0</v>
      </c>
      <c r="N702" s="168">
        <v>0</v>
      </c>
      <c r="O702" s="168">
        <v>0</v>
      </c>
      <c r="P702" s="168">
        <v>0</v>
      </c>
      <c r="Q702" s="168">
        <v>0</v>
      </c>
      <c r="R702" s="168">
        <v>0</v>
      </c>
      <c r="S702" s="168">
        <v>0</v>
      </c>
      <c r="T702" s="168">
        <v>0</v>
      </c>
      <c r="U702" s="168">
        <v>0</v>
      </c>
      <c r="V702" s="168">
        <v>0</v>
      </c>
    </row>
    <row r="703" spans="1:22" x14ac:dyDescent="0.2">
      <c r="A703" s="166" t="s">
        <v>494</v>
      </c>
      <c r="B703" s="166" t="s">
        <v>686</v>
      </c>
      <c r="C703" s="176"/>
      <c r="D703" s="168">
        <v>0</v>
      </c>
      <c r="E703" s="168">
        <v>0</v>
      </c>
      <c r="F703" s="168">
        <v>0</v>
      </c>
      <c r="G703" s="168">
        <v>0</v>
      </c>
      <c r="H703" s="168">
        <v>0</v>
      </c>
      <c r="I703" s="168">
        <v>0</v>
      </c>
      <c r="J703" s="168">
        <v>0</v>
      </c>
      <c r="K703" s="168">
        <v>0</v>
      </c>
      <c r="L703" s="168">
        <v>0</v>
      </c>
      <c r="M703" s="168">
        <v>0</v>
      </c>
      <c r="N703" s="168">
        <v>0</v>
      </c>
      <c r="O703" s="168">
        <v>0</v>
      </c>
      <c r="P703" s="168">
        <v>0</v>
      </c>
      <c r="Q703" s="168">
        <v>0</v>
      </c>
      <c r="R703" s="168">
        <v>0</v>
      </c>
      <c r="S703" s="168">
        <v>0</v>
      </c>
      <c r="T703" s="168">
        <v>0</v>
      </c>
      <c r="U703" s="168">
        <v>0</v>
      </c>
      <c r="V703" s="168">
        <v>0</v>
      </c>
    </row>
    <row r="704" spans="1:22" x14ac:dyDescent="0.2">
      <c r="A704" s="166" t="s">
        <v>494</v>
      </c>
      <c r="B704" s="166" t="s">
        <v>685</v>
      </c>
      <c r="C704" s="176"/>
      <c r="D704" s="168">
        <v>0</v>
      </c>
      <c r="E704" s="168">
        <v>0</v>
      </c>
      <c r="F704" s="168">
        <v>0</v>
      </c>
      <c r="G704" s="168">
        <v>0</v>
      </c>
      <c r="H704" s="168">
        <v>0</v>
      </c>
      <c r="I704" s="168">
        <v>0</v>
      </c>
      <c r="J704" s="168">
        <v>0</v>
      </c>
      <c r="K704" s="168">
        <v>0</v>
      </c>
      <c r="L704" s="168">
        <v>0</v>
      </c>
      <c r="M704" s="168">
        <v>0</v>
      </c>
      <c r="N704" s="168">
        <v>0</v>
      </c>
      <c r="O704" s="168">
        <v>0</v>
      </c>
      <c r="P704" s="168">
        <v>0</v>
      </c>
      <c r="Q704" s="168">
        <v>0</v>
      </c>
      <c r="R704" s="168">
        <v>0</v>
      </c>
      <c r="S704" s="168">
        <v>0</v>
      </c>
      <c r="T704" s="168">
        <v>0</v>
      </c>
      <c r="U704" s="168">
        <v>0</v>
      </c>
      <c r="V704" s="168">
        <v>0</v>
      </c>
    </row>
    <row r="705" spans="1:22" x14ac:dyDescent="0.2">
      <c r="A705" s="166" t="s">
        <v>494</v>
      </c>
      <c r="B705" s="166" t="s">
        <v>684</v>
      </c>
      <c r="C705" s="176"/>
      <c r="D705" s="168">
        <v>0</v>
      </c>
      <c r="E705" s="168">
        <v>0</v>
      </c>
      <c r="F705" s="168">
        <v>0</v>
      </c>
      <c r="G705" s="168">
        <v>0</v>
      </c>
      <c r="H705" s="168">
        <v>0</v>
      </c>
      <c r="I705" s="168">
        <v>0</v>
      </c>
      <c r="J705" s="168">
        <v>0</v>
      </c>
      <c r="K705" s="168">
        <v>0</v>
      </c>
      <c r="L705" s="168">
        <v>0</v>
      </c>
      <c r="M705" s="168">
        <v>0</v>
      </c>
      <c r="N705" s="168">
        <v>0</v>
      </c>
      <c r="O705" s="168">
        <v>0</v>
      </c>
      <c r="P705" s="168">
        <v>0</v>
      </c>
      <c r="Q705" s="168">
        <v>0</v>
      </c>
      <c r="R705" s="168">
        <v>0</v>
      </c>
      <c r="S705" s="168">
        <v>0</v>
      </c>
      <c r="T705" s="168">
        <v>0</v>
      </c>
      <c r="U705" s="168">
        <v>0</v>
      </c>
      <c r="V705" s="168">
        <v>0</v>
      </c>
    </row>
    <row r="706" spans="1:22" x14ac:dyDescent="0.2">
      <c r="A706" s="166" t="s">
        <v>494</v>
      </c>
      <c r="B706" s="166" t="s">
        <v>683</v>
      </c>
      <c r="C706" s="176"/>
      <c r="D706" s="168">
        <v>0</v>
      </c>
      <c r="E706" s="168">
        <v>0</v>
      </c>
      <c r="F706" s="168">
        <v>0</v>
      </c>
      <c r="G706" s="168">
        <v>0</v>
      </c>
      <c r="H706" s="168">
        <v>0</v>
      </c>
      <c r="I706" s="168">
        <v>0</v>
      </c>
      <c r="J706" s="168">
        <v>0</v>
      </c>
      <c r="K706" s="168">
        <v>0</v>
      </c>
      <c r="L706" s="168">
        <v>0</v>
      </c>
      <c r="M706" s="168">
        <v>0</v>
      </c>
      <c r="N706" s="168">
        <v>0</v>
      </c>
      <c r="O706" s="168">
        <v>0</v>
      </c>
      <c r="P706" s="168">
        <v>0</v>
      </c>
      <c r="Q706" s="168">
        <v>0</v>
      </c>
      <c r="R706" s="168">
        <v>0</v>
      </c>
      <c r="S706" s="168">
        <v>0</v>
      </c>
      <c r="T706" s="168">
        <v>0</v>
      </c>
      <c r="U706" s="168">
        <v>0</v>
      </c>
      <c r="V706" s="168">
        <v>0</v>
      </c>
    </row>
    <row r="707" spans="1:22" x14ac:dyDescent="0.2">
      <c r="A707" s="166" t="s">
        <v>494</v>
      </c>
      <c r="B707" s="166" t="s">
        <v>682</v>
      </c>
      <c r="C707" s="176"/>
      <c r="D707" s="168">
        <v>0</v>
      </c>
      <c r="E707" s="168">
        <v>0</v>
      </c>
      <c r="F707" s="168">
        <v>0</v>
      </c>
      <c r="G707" s="168">
        <v>0</v>
      </c>
      <c r="H707" s="168">
        <v>0</v>
      </c>
      <c r="I707" s="168">
        <v>0</v>
      </c>
      <c r="J707" s="168">
        <v>0</v>
      </c>
      <c r="K707" s="168">
        <v>0</v>
      </c>
      <c r="L707" s="168">
        <v>0</v>
      </c>
      <c r="M707" s="168">
        <v>0</v>
      </c>
      <c r="N707" s="168">
        <v>0</v>
      </c>
      <c r="O707" s="168">
        <v>0</v>
      </c>
      <c r="P707" s="168">
        <v>0</v>
      </c>
      <c r="Q707" s="168">
        <v>0</v>
      </c>
      <c r="R707" s="168">
        <v>0</v>
      </c>
      <c r="S707" s="168">
        <v>0</v>
      </c>
      <c r="T707" s="168">
        <v>0</v>
      </c>
      <c r="U707" s="168">
        <v>0</v>
      </c>
      <c r="V707" s="168">
        <v>0</v>
      </c>
    </row>
    <row r="708" spans="1:22" x14ac:dyDescent="0.2">
      <c r="A708" s="166" t="s">
        <v>494</v>
      </c>
      <c r="B708" s="166" t="s">
        <v>681</v>
      </c>
      <c r="C708" s="176"/>
      <c r="D708" s="168">
        <v>0.99999999999999967</v>
      </c>
      <c r="E708" s="168">
        <v>0.86257802652848559</v>
      </c>
      <c r="F708" s="168">
        <v>0.10758457561851137</v>
      </c>
      <c r="G708" s="168">
        <v>3.1502421260198366E-2</v>
      </c>
      <c r="H708" s="168">
        <v>3.7392468651342909E-4</v>
      </c>
      <c r="I708" s="168">
        <v>2.8894396830596234E-5</v>
      </c>
      <c r="J708" s="168">
        <v>2.9253128970865606E-3</v>
      </c>
      <c r="K708" s="168">
        <v>2.9965104855507544E-4</v>
      </c>
      <c r="L708" s="168">
        <v>8.6368988096959394E-5</v>
      </c>
      <c r="M708" s="168">
        <v>1.0136021066049313E-5</v>
      </c>
      <c r="N708" s="168">
        <v>2.1039364533472828E-5</v>
      </c>
      <c r="O708" s="168">
        <v>1.8430724870342749E-4</v>
      </c>
      <c r="P708" s="168">
        <v>1.3170883736974542E-4</v>
      </c>
      <c r="Q708" s="168">
        <v>1.5779523400104618E-5</v>
      </c>
      <c r="R708" s="168">
        <v>7.7163380245403636E-4</v>
      </c>
      <c r="S708" s="168">
        <v>4.8761799326811064E-6</v>
      </c>
      <c r="T708" s="168">
        <v>4.513799635548031E-5</v>
      </c>
      <c r="U708" s="168">
        <v>-6.79041998942177E-3</v>
      </c>
      <c r="V708" s="168">
        <v>2.2662559132850056E-4</v>
      </c>
    </row>
    <row r="709" spans="1:22" x14ac:dyDescent="0.2">
      <c r="A709" s="166" t="s">
        <v>494</v>
      </c>
      <c r="B709" s="166" t="s">
        <v>679</v>
      </c>
      <c r="C709" s="176"/>
      <c r="D709" s="168">
        <v>0.99999999999999967</v>
      </c>
      <c r="E709" s="168">
        <v>0.86257802652848559</v>
      </c>
      <c r="F709" s="168">
        <v>0.10758457561851137</v>
      </c>
      <c r="G709" s="168">
        <v>3.1502421260198366E-2</v>
      </c>
      <c r="H709" s="168">
        <v>3.7392468651342909E-4</v>
      </c>
      <c r="I709" s="168">
        <v>2.8894396830596234E-5</v>
      </c>
      <c r="J709" s="168">
        <v>2.9253128970865606E-3</v>
      </c>
      <c r="K709" s="168">
        <v>2.9965104855507544E-4</v>
      </c>
      <c r="L709" s="168">
        <v>8.6368988096959394E-5</v>
      </c>
      <c r="M709" s="168">
        <v>1.0136021066049313E-5</v>
      </c>
      <c r="N709" s="168">
        <v>2.1039364533472828E-5</v>
      </c>
      <c r="O709" s="168">
        <v>1.8430724870342749E-4</v>
      </c>
      <c r="P709" s="168">
        <v>1.3170883736974542E-4</v>
      </c>
      <c r="Q709" s="168">
        <v>1.5779523400104618E-5</v>
      </c>
      <c r="R709" s="168">
        <v>7.7163380245403636E-4</v>
      </c>
      <c r="S709" s="168">
        <v>4.8761799326811064E-6</v>
      </c>
      <c r="T709" s="168">
        <v>4.513799635548031E-5</v>
      </c>
      <c r="U709" s="168">
        <v>-6.79041998942177E-3</v>
      </c>
      <c r="V709" s="168">
        <v>2.2662559132850056E-4</v>
      </c>
    </row>
    <row r="711" spans="1:22" x14ac:dyDescent="0.2">
      <c r="A711" s="170" t="s">
        <v>726</v>
      </c>
      <c r="B711" s="166" t="s">
        <v>687</v>
      </c>
      <c r="D711" s="172">
        <v>0</v>
      </c>
      <c r="E711" s="172">
        <v>0</v>
      </c>
      <c r="F711" s="172">
        <v>0</v>
      </c>
      <c r="G711" s="172">
        <v>0</v>
      </c>
      <c r="H711" s="172">
        <v>0</v>
      </c>
      <c r="I711" s="172">
        <v>0</v>
      </c>
      <c r="J711" s="172">
        <v>0</v>
      </c>
      <c r="K711" s="172">
        <v>0</v>
      </c>
      <c r="L711" s="172">
        <v>0</v>
      </c>
      <c r="M711" s="172">
        <v>0</v>
      </c>
      <c r="N711" s="172">
        <v>0</v>
      </c>
      <c r="O711" s="172">
        <v>0</v>
      </c>
      <c r="P711" s="172">
        <v>0</v>
      </c>
      <c r="Q711" s="172">
        <v>0</v>
      </c>
      <c r="R711" s="172">
        <v>0</v>
      </c>
      <c r="S711" s="172">
        <v>0</v>
      </c>
      <c r="T711" s="172">
        <v>0</v>
      </c>
      <c r="U711" s="172">
        <v>0</v>
      </c>
      <c r="V711" s="172">
        <v>0</v>
      </c>
    </row>
    <row r="712" spans="1:22" x14ac:dyDescent="0.2">
      <c r="B712" s="166" t="s">
        <v>686</v>
      </c>
      <c r="D712" s="172">
        <v>0</v>
      </c>
      <c r="E712" s="172">
        <v>0</v>
      </c>
      <c r="F712" s="172">
        <v>0</v>
      </c>
      <c r="G712" s="172">
        <v>0</v>
      </c>
      <c r="H712" s="172">
        <v>0</v>
      </c>
      <c r="I712" s="172">
        <v>0</v>
      </c>
      <c r="J712" s="172">
        <v>0</v>
      </c>
      <c r="K712" s="172">
        <v>0</v>
      </c>
      <c r="L712" s="172">
        <v>0</v>
      </c>
      <c r="M712" s="172">
        <v>0</v>
      </c>
      <c r="N712" s="172">
        <v>0</v>
      </c>
      <c r="O712" s="172">
        <v>0</v>
      </c>
      <c r="P712" s="172">
        <v>0</v>
      </c>
      <c r="Q712" s="172">
        <v>0</v>
      </c>
      <c r="R712" s="172">
        <v>0</v>
      </c>
      <c r="S712" s="172">
        <v>0</v>
      </c>
      <c r="T712" s="172">
        <v>0</v>
      </c>
      <c r="U712" s="172">
        <v>0</v>
      </c>
      <c r="V712" s="172">
        <v>0</v>
      </c>
    </row>
    <row r="713" spans="1:22" x14ac:dyDescent="0.2">
      <c r="B713" s="166" t="s">
        <v>685</v>
      </c>
      <c r="D713" s="172">
        <v>0</v>
      </c>
      <c r="E713" s="172">
        <v>0</v>
      </c>
      <c r="F713" s="172">
        <v>0</v>
      </c>
      <c r="G713" s="172">
        <v>0</v>
      </c>
      <c r="H713" s="172">
        <v>0</v>
      </c>
      <c r="I713" s="172">
        <v>0</v>
      </c>
      <c r="J713" s="172">
        <v>0</v>
      </c>
      <c r="K713" s="172">
        <v>0</v>
      </c>
      <c r="L713" s="172">
        <v>0</v>
      </c>
      <c r="M713" s="172">
        <v>0</v>
      </c>
      <c r="N713" s="172">
        <v>0</v>
      </c>
      <c r="O713" s="172">
        <v>0</v>
      </c>
      <c r="P713" s="172">
        <v>0</v>
      </c>
      <c r="Q713" s="172">
        <v>0</v>
      </c>
      <c r="R713" s="172">
        <v>0</v>
      </c>
      <c r="S713" s="172">
        <v>0</v>
      </c>
      <c r="T713" s="172">
        <v>0</v>
      </c>
      <c r="U713" s="172">
        <v>0</v>
      </c>
      <c r="V713" s="172">
        <v>0</v>
      </c>
    </row>
    <row r="714" spans="1:22" x14ac:dyDescent="0.2">
      <c r="B714" s="166" t="s">
        <v>684</v>
      </c>
      <c r="D714" s="172">
        <v>0</v>
      </c>
      <c r="E714" s="172">
        <v>0</v>
      </c>
      <c r="F714" s="172">
        <v>0</v>
      </c>
      <c r="G714" s="172">
        <v>0</v>
      </c>
      <c r="H714" s="172">
        <v>0</v>
      </c>
      <c r="I714" s="172">
        <v>0</v>
      </c>
      <c r="J714" s="172">
        <v>0</v>
      </c>
      <c r="K714" s="172">
        <v>0</v>
      </c>
      <c r="L714" s="172">
        <v>0</v>
      </c>
      <c r="M714" s="172">
        <v>0</v>
      </c>
      <c r="N714" s="172">
        <v>0</v>
      </c>
      <c r="O714" s="172">
        <v>0</v>
      </c>
      <c r="P714" s="172">
        <v>0</v>
      </c>
      <c r="Q714" s="172">
        <v>0</v>
      </c>
      <c r="R714" s="172">
        <v>0</v>
      </c>
      <c r="S714" s="172">
        <v>0</v>
      </c>
      <c r="T714" s="172">
        <v>0</v>
      </c>
      <c r="U714" s="172">
        <v>0</v>
      </c>
      <c r="V714" s="172">
        <v>0</v>
      </c>
    </row>
    <row r="715" spans="1:22" x14ac:dyDescent="0.2">
      <c r="B715" s="166" t="s">
        <v>683</v>
      </c>
      <c r="D715" s="172">
        <v>0</v>
      </c>
      <c r="E715" s="172">
        <v>0</v>
      </c>
      <c r="F715" s="172">
        <v>0</v>
      </c>
      <c r="G715" s="172">
        <v>0</v>
      </c>
      <c r="H715" s="172">
        <v>0</v>
      </c>
      <c r="I715" s="172">
        <v>0</v>
      </c>
      <c r="J715" s="172">
        <v>0</v>
      </c>
      <c r="K715" s="172">
        <v>0</v>
      </c>
      <c r="L715" s="172">
        <v>0</v>
      </c>
      <c r="M715" s="172">
        <v>0</v>
      </c>
      <c r="N715" s="172">
        <v>0</v>
      </c>
      <c r="O715" s="172">
        <v>0</v>
      </c>
      <c r="P715" s="172">
        <v>0</v>
      </c>
      <c r="Q715" s="172">
        <v>0</v>
      </c>
      <c r="R715" s="172">
        <v>0</v>
      </c>
      <c r="S715" s="172">
        <v>0</v>
      </c>
      <c r="T715" s="172">
        <v>0</v>
      </c>
      <c r="U715" s="172">
        <v>0</v>
      </c>
      <c r="V715" s="172">
        <v>0</v>
      </c>
    </row>
    <row r="716" spans="1:22" x14ac:dyDescent="0.2">
      <c r="B716" s="166" t="s">
        <v>682</v>
      </c>
      <c r="D716" s="172">
        <v>0</v>
      </c>
      <c r="E716" s="172">
        <v>0</v>
      </c>
      <c r="F716" s="172">
        <v>0</v>
      </c>
      <c r="G716" s="172">
        <v>0</v>
      </c>
      <c r="H716" s="172">
        <v>0</v>
      </c>
      <c r="I716" s="172">
        <v>0</v>
      </c>
      <c r="J716" s="172">
        <v>0</v>
      </c>
      <c r="K716" s="172">
        <v>0</v>
      </c>
      <c r="L716" s="172">
        <v>0</v>
      </c>
      <c r="M716" s="172">
        <v>0</v>
      </c>
      <c r="N716" s="172">
        <v>0</v>
      </c>
      <c r="O716" s="172">
        <v>0</v>
      </c>
      <c r="P716" s="172">
        <v>0</v>
      </c>
      <c r="Q716" s="172">
        <v>0</v>
      </c>
      <c r="R716" s="172">
        <v>0</v>
      </c>
      <c r="S716" s="172">
        <v>0</v>
      </c>
      <c r="T716" s="172">
        <v>0</v>
      </c>
      <c r="U716" s="172">
        <v>0</v>
      </c>
      <c r="V716" s="172">
        <v>0</v>
      </c>
    </row>
    <row r="717" spans="1:22" x14ac:dyDescent="0.2">
      <c r="B717" s="166" t="s">
        <v>681</v>
      </c>
      <c r="D717" s="172">
        <v>5767827.0000000019</v>
      </c>
      <c r="E717" s="172">
        <v>4975200.8310177177</v>
      </c>
      <c r="F717" s="172">
        <v>620529.22003599175</v>
      </c>
      <c r="G717" s="172">
        <v>181700.51590994626</v>
      </c>
      <c r="H717" s="172">
        <v>2156.732902838693</v>
      </c>
      <c r="I717" s="172">
        <v>166.65788218822743</v>
      </c>
      <c r="J717" s="172">
        <v>16872.698711264096</v>
      </c>
      <c r="K717" s="172">
        <v>1728.3354084342757</v>
      </c>
      <c r="L717" s="172">
        <v>498.1613815083212</v>
      </c>
      <c r="M717" s="172">
        <v>58.462815977328034</v>
      </c>
      <c r="N717" s="172">
        <v>121.35141481900702</v>
      </c>
      <c r="O717" s="172">
        <v>1063.0523253673443</v>
      </c>
      <c r="P717" s="172">
        <v>759.67378831982683</v>
      </c>
      <c r="Q717" s="172">
        <v>91.013561114255253</v>
      </c>
      <c r="R717" s="172">
        <v>4450.6502799070586</v>
      </c>
      <c r="S717" s="172">
        <v>28.12496227257628</v>
      </c>
      <c r="T717" s="172">
        <v>260.34815410504103</v>
      </c>
      <c r="U717" s="172">
        <v>-39165.967756326609</v>
      </c>
      <c r="V717" s="172">
        <v>1307.1372045554917</v>
      </c>
    </row>
    <row r="718" spans="1:22" x14ac:dyDescent="0.2">
      <c r="B718" s="166" t="s">
        <v>679</v>
      </c>
      <c r="D718" s="172">
        <v>5767827.0000000019</v>
      </c>
      <c r="E718" s="172">
        <v>4975200.8310177177</v>
      </c>
      <c r="F718" s="172">
        <v>620529.22003599175</v>
      </c>
      <c r="G718" s="172">
        <v>181700.51590994626</v>
      </c>
      <c r="H718" s="172">
        <v>2156.732902838693</v>
      </c>
      <c r="I718" s="172">
        <v>166.65788218822743</v>
      </c>
      <c r="J718" s="172">
        <v>16872.698711264096</v>
      </c>
      <c r="K718" s="172">
        <v>1728.3354084342757</v>
      </c>
      <c r="L718" s="172">
        <v>498.1613815083212</v>
      </c>
      <c r="M718" s="172">
        <v>58.462815977328034</v>
      </c>
      <c r="N718" s="172">
        <v>121.35141481900702</v>
      </c>
      <c r="O718" s="172">
        <v>1063.0523253673443</v>
      </c>
      <c r="P718" s="172">
        <v>759.67378831982683</v>
      </c>
      <c r="Q718" s="172">
        <v>91.013561114255253</v>
      </c>
      <c r="R718" s="172">
        <v>4450.6502799070586</v>
      </c>
      <c r="S718" s="172">
        <v>28.12496227257628</v>
      </c>
      <c r="T718" s="172">
        <v>260.34815410504103</v>
      </c>
      <c r="U718" s="172">
        <v>-39165.967756326609</v>
      </c>
      <c r="V718" s="172">
        <v>1307.1372045554917</v>
      </c>
    </row>
    <row r="719" spans="1:22" x14ac:dyDescent="0.2">
      <c r="A719" s="169" t="s">
        <v>193</v>
      </c>
      <c r="B719" s="166" t="s">
        <v>687</v>
      </c>
      <c r="C719" s="176"/>
      <c r="D719" s="168">
        <v>0</v>
      </c>
      <c r="E719" s="168">
        <v>0</v>
      </c>
      <c r="F719" s="168">
        <v>0</v>
      </c>
      <c r="G719" s="168">
        <v>0</v>
      </c>
      <c r="H719" s="168">
        <v>0</v>
      </c>
      <c r="I719" s="168">
        <v>0</v>
      </c>
      <c r="J719" s="168">
        <v>0</v>
      </c>
      <c r="K719" s="168">
        <v>0</v>
      </c>
      <c r="L719" s="168">
        <v>0</v>
      </c>
      <c r="M719" s="168">
        <v>0</v>
      </c>
      <c r="N719" s="168">
        <v>0</v>
      </c>
      <c r="O719" s="168">
        <v>0</v>
      </c>
      <c r="P719" s="168">
        <v>0</v>
      </c>
      <c r="Q719" s="168">
        <v>0</v>
      </c>
      <c r="R719" s="168">
        <v>0</v>
      </c>
      <c r="S719" s="168">
        <v>0</v>
      </c>
      <c r="T719" s="168">
        <v>0</v>
      </c>
      <c r="U719" s="168">
        <v>0</v>
      </c>
      <c r="V719" s="168">
        <v>0</v>
      </c>
    </row>
    <row r="720" spans="1:22" x14ac:dyDescent="0.2">
      <c r="A720" s="166" t="s">
        <v>193</v>
      </c>
      <c r="B720" s="166" t="s">
        <v>686</v>
      </c>
      <c r="C720" s="176"/>
      <c r="D720" s="168">
        <v>0</v>
      </c>
      <c r="E720" s="168">
        <v>0</v>
      </c>
      <c r="F720" s="168">
        <v>0</v>
      </c>
      <c r="G720" s="168">
        <v>0</v>
      </c>
      <c r="H720" s="168">
        <v>0</v>
      </c>
      <c r="I720" s="168">
        <v>0</v>
      </c>
      <c r="J720" s="168">
        <v>0</v>
      </c>
      <c r="K720" s="168">
        <v>0</v>
      </c>
      <c r="L720" s="168">
        <v>0</v>
      </c>
      <c r="M720" s="168">
        <v>0</v>
      </c>
      <c r="N720" s="168">
        <v>0</v>
      </c>
      <c r="O720" s="168">
        <v>0</v>
      </c>
      <c r="P720" s="168">
        <v>0</v>
      </c>
      <c r="Q720" s="168">
        <v>0</v>
      </c>
      <c r="R720" s="168">
        <v>0</v>
      </c>
      <c r="S720" s="168">
        <v>0</v>
      </c>
      <c r="T720" s="168">
        <v>0</v>
      </c>
      <c r="U720" s="168">
        <v>0</v>
      </c>
      <c r="V720" s="168">
        <v>0</v>
      </c>
    </row>
    <row r="721" spans="1:22" x14ac:dyDescent="0.2">
      <c r="A721" s="166" t="s">
        <v>193</v>
      </c>
      <c r="B721" s="166" t="s">
        <v>685</v>
      </c>
      <c r="C721" s="176"/>
      <c r="D721" s="168">
        <v>0</v>
      </c>
      <c r="E721" s="168">
        <v>0</v>
      </c>
      <c r="F721" s="168">
        <v>0</v>
      </c>
      <c r="G721" s="168">
        <v>0</v>
      </c>
      <c r="H721" s="168">
        <v>0</v>
      </c>
      <c r="I721" s="168">
        <v>0</v>
      </c>
      <c r="J721" s="168">
        <v>0</v>
      </c>
      <c r="K721" s="168">
        <v>0</v>
      </c>
      <c r="L721" s="168">
        <v>0</v>
      </c>
      <c r="M721" s="168">
        <v>0</v>
      </c>
      <c r="N721" s="168">
        <v>0</v>
      </c>
      <c r="O721" s="168">
        <v>0</v>
      </c>
      <c r="P721" s="168">
        <v>0</v>
      </c>
      <c r="Q721" s="168">
        <v>0</v>
      </c>
      <c r="R721" s="168">
        <v>0</v>
      </c>
      <c r="S721" s="168">
        <v>0</v>
      </c>
      <c r="T721" s="168">
        <v>0</v>
      </c>
      <c r="U721" s="168">
        <v>0</v>
      </c>
      <c r="V721" s="168">
        <v>0</v>
      </c>
    </row>
    <row r="722" spans="1:22" x14ac:dyDescent="0.2">
      <c r="A722" s="166" t="s">
        <v>193</v>
      </c>
      <c r="B722" s="166" t="s">
        <v>684</v>
      </c>
      <c r="C722" s="176"/>
      <c r="D722" s="168">
        <v>0</v>
      </c>
      <c r="E722" s="168">
        <v>0</v>
      </c>
      <c r="F722" s="168">
        <v>0</v>
      </c>
      <c r="G722" s="168">
        <v>0</v>
      </c>
      <c r="H722" s="168">
        <v>0</v>
      </c>
      <c r="I722" s="168">
        <v>0</v>
      </c>
      <c r="J722" s="168">
        <v>0</v>
      </c>
      <c r="K722" s="168">
        <v>0</v>
      </c>
      <c r="L722" s="168">
        <v>0</v>
      </c>
      <c r="M722" s="168">
        <v>0</v>
      </c>
      <c r="N722" s="168">
        <v>0</v>
      </c>
      <c r="O722" s="168">
        <v>0</v>
      </c>
      <c r="P722" s="168">
        <v>0</v>
      </c>
      <c r="Q722" s="168">
        <v>0</v>
      </c>
      <c r="R722" s="168">
        <v>0</v>
      </c>
      <c r="S722" s="168">
        <v>0</v>
      </c>
      <c r="T722" s="168">
        <v>0</v>
      </c>
      <c r="U722" s="168">
        <v>0</v>
      </c>
      <c r="V722" s="168">
        <v>0</v>
      </c>
    </row>
    <row r="723" spans="1:22" x14ac:dyDescent="0.2">
      <c r="A723" s="166" t="s">
        <v>193</v>
      </c>
      <c r="B723" s="166" t="s">
        <v>683</v>
      </c>
      <c r="C723" s="176"/>
      <c r="D723" s="168">
        <v>0</v>
      </c>
      <c r="E723" s="168">
        <v>0</v>
      </c>
      <c r="F723" s="168">
        <v>0</v>
      </c>
      <c r="G723" s="168">
        <v>0</v>
      </c>
      <c r="H723" s="168">
        <v>0</v>
      </c>
      <c r="I723" s="168">
        <v>0</v>
      </c>
      <c r="J723" s="168">
        <v>0</v>
      </c>
      <c r="K723" s="168">
        <v>0</v>
      </c>
      <c r="L723" s="168">
        <v>0</v>
      </c>
      <c r="M723" s="168">
        <v>0</v>
      </c>
      <c r="N723" s="168">
        <v>0</v>
      </c>
      <c r="O723" s="168">
        <v>0</v>
      </c>
      <c r="P723" s="168">
        <v>0</v>
      </c>
      <c r="Q723" s="168">
        <v>0</v>
      </c>
      <c r="R723" s="168">
        <v>0</v>
      </c>
      <c r="S723" s="168">
        <v>0</v>
      </c>
      <c r="T723" s="168">
        <v>0</v>
      </c>
      <c r="U723" s="168">
        <v>0</v>
      </c>
      <c r="V723" s="168">
        <v>0</v>
      </c>
    </row>
    <row r="724" spans="1:22" x14ac:dyDescent="0.2">
      <c r="A724" s="166" t="s">
        <v>193</v>
      </c>
      <c r="B724" s="166" t="s">
        <v>682</v>
      </c>
      <c r="C724" s="176"/>
      <c r="D724" s="168">
        <v>0</v>
      </c>
      <c r="E724" s="168">
        <v>0</v>
      </c>
      <c r="F724" s="168">
        <v>0</v>
      </c>
      <c r="G724" s="168">
        <v>0</v>
      </c>
      <c r="H724" s="168">
        <v>0</v>
      </c>
      <c r="I724" s="168">
        <v>0</v>
      </c>
      <c r="J724" s="168">
        <v>0</v>
      </c>
      <c r="K724" s="168">
        <v>0</v>
      </c>
      <c r="L724" s="168">
        <v>0</v>
      </c>
      <c r="M724" s="168">
        <v>0</v>
      </c>
      <c r="N724" s="168">
        <v>0</v>
      </c>
      <c r="O724" s="168">
        <v>0</v>
      </c>
      <c r="P724" s="168">
        <v>0</v>
      </c>
      <c r="Q724" s="168">
        <v>0</v>
      </c>
      <c r="R724" s="168">
        <v>0</v>
      </c>
      <c r="S724" s="168">
        <v>0</v>
      </c>
      <c r="T724" s="168">
        <v>0</v>
      </c>
      <c r="U724" s="168">
        <v>0</v>
      </c>
      <c r="V724" s="168">
        <v>0</v>
      </c>
    </row>
    <row r="725" spans="1:22" x14ac:dyDescent="0.2">
      <c r="A725" s="166" t="s">
        <v>193</v>
      </c>
      <c r="B725" s="166" t="s">
        <v>681</v>
      </c>
      <c r="C725" s="176"/>
      <c r="D725" s="168">
        <v>0.99999999999999989</v>
      </c>
      <c r="E725" s="168">
        <v>0.8625780265284857</v>
      </c>
      <c r="F725" s="168">
        <v>0.10758457561851137</v>
      </c>
      <c r="G725" s="168">
        <v>3.1502421260198372E-2</v>
      </c>
      <c r="H725" s="168">
        <v>3.7392468651342909E-4</v>
      </c>
      <c r="I725" s="168">
        <v>2.8894396830596234E-5</v>
      </c>
      <c r="J725" s="168">
        <v>2.9253128970865615E-3</v>
      </c>
      <c r="K725" s="168">
        <v>2.9965104855507544E-4</v>
      </c>
      <c r="L725" s="168">
        <v>8.6368988096959394E-5</v>
      </c>
      <c r="M725" s="168">
        <v>1.0136021066049313E-5</v>
      </c>
      <c r="N725" s="168">
        <v>2.1039364533472828E-5</v>
      </c>
      <c r="O725" s="168">
        <v>1.8430724870342749E-4</v>
      </c>
      <c r="P725" s="168">
        <v>1.3170883736974542E-4</v>
      </c>
      <c r="Q725" s="168">
        <v>1.5779523400104618E-5</v>
      </c>
      <c r="R725" s="168">
        <v>7.7163380245403636E-4</v>
      </c>
      <c r="S725" s="168">
        <v>4.8761799326811073E-6</v>
      </c>
      <c r="T725" s="168">
        <v>4.513799635548031E-5</v>
      </c>
      <c r="U725" s="168">
        <v>-6.7904199894217691E-3</v>
      </c>
      <c r="V725" s="168">
        <v>2.2662559132850054E-4</v>
      </c>
    </row>
    <row r="726" spans="1:22" x14ac:dyDescent="0.2">
      <c r="A726" s="166" t="s">
        <v>193</v>
      </c>
      <c r="B726" s="166" t="s">
        <v>679</v>
      </c>
      <c r="C726" s="176"/>
      <c r="D726" s="168">
        <v>0.99999999999999989</v>
      </c>
      <c r="E726" s="168">
        <v>0.8625780265284857</v>
      </c>
      <c r="F726" s="168">
        <v>0.10758457561851137</v>
      </c>
      <c r="G726" s="168">
        <v>3.1502421260198372E-2</v>
      </c>
      <c r="H726" s="168">
        <v>3.7392468651342909E-4</v>
      </c>
      <c r="I726" s="168">
        <v>2.8894396830596234E-5</v>
      </c>
      <c r="J726" s="168">
        <v>2.9253128970865615E-3</v>
      </c>
      <c r="K726" s="168">
        <v>2.9965104855507544E-4</v>
      </c>
      <c r="L726" s="168">
        <v>8.6368988096959394E-5</v>
      </c>
      <c r="M726" s="168">
        <v>1.0136021066049313E-5</v>
      </c>
      <c r="N726" s="168">
        <v>2.1039364533472828E-5</v>
      </c>
      <c r="O726" s="168">
        <v>1.8430724870342749E-4</v>
      </c>
      <c r="P726" s="168">
        <v>1.3170883736974542E-4</v>
      </c>
      <c r="Q726" s="168">
        <v>1.5779523400104618E-5</v>
      </c>
      <c r="R726" s="168">
        <v>7.7163380245403636E-4</v>
      </c>
      <c r="S726" s="168">
        <v>4.8761799326811073E-6</v>
      </c>
      <c r="T726" s="168">
        <v>4.513799635548031E-5</v>
      </c>
      <c r="U726" s="168">
        <v>-6.7904199894217691E-3</v>
      </c>
      <c r="V726" s="168">
        <v>2.2662559132850054E-4</v>
      </c>
    </row>
    <row r="727" spans="1:22" x14ac:dyDescent="0.2">
      <c r="C727" s="176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</row>
    <row r="728" spans="1:22" ht="15.75" x14ac:dyDescent="0.25">
      <c r="A728" s="184" t="s">
        <v>725</v>
      </c>
      <c r="C728" s="176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</row>
    <row r="729" spans="1:22" x14ac:dyDescent="0.2">
      <c r="A729" s="170"/>
      <c r="C729" s="176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</row>
    <row r="730" spans="1:22" x14ac:dyDescent="0.2">
      <c r="A730" s="170" t="s">
        <v>724</v>
      </c>
      <c r="B730" s="166" t="s">
        <v>687</v>
      </c>
      <c r="D730" s="172">
        <v>0</v>
      </c>
      <c r="E730" s="172">
        <v>0</v>
      </c>
      <c r="F730" s="172">
        <v>0</v>
      </c>
      <c r="G730" s="172">
        <v>0</v>
      </c>
      <c r="H730" s="172">
        <v>0</v>
      </c>
      <c r="I730" s="172">
        <v>0</v>
      </c>
      <c r="J730" s="172">
        <v>0</v>
      </c>
      <c r="K730" s="172">
        <v>0</v>
      </c>
      <c r="L730" s="172">
        <v>0</v>
      </c>
      <c r="M730" s="172">
        <v>0</v>
      </c>
      <c r="N730" s="172">
        <v>0</v>
      </c>
      <c r="O730" s="172">
        <v>0</v>
      </c>
      <c r="P730" s="172">
        <v>0</v>
      </c>
      <c r="Q730" s="172">
        <v>0</v>
      </c>
      <c r="R730" s="172">
        <v>0</v>
      </c>
      <c r="S730" s="172">
        <v>0</v>
      </c>
      <c r="T730" s="172">
        <v>0</v>
      </c>
      <c r="U730" s="172">
        <v>0</v>
      </c>
      <c r="V730" s="172">
        <v>0</v>
      </c>
    </row>
    <row r="731" spans="1:22" x14ac:dyDescent="0.2">
      <c r="B731" s="166" t="s">
        <v>686</v>
      </c>
      <c r="D731" s="172">
        <v>0</v>
      </c>
      <c r="E731" s="172">
        <v>0</v>
      </c>
      <c r="F731" s="172">
        <v>0</v>
      </c>
      <c r="G731" s="172">
        <v>0</v>
      </c>
      <c r="H731" s="172">
        <v>0</v>
      </c>
      <c r="I731" s="172">
        <v>0</v>
      </c>
      <c r="J731" s="172">
        <v>0</v>
      </c>
      <c r="K731" s="172">
        <v>0</v>
      </c>
      <c r="L731" s="172">
        <v>0</v>
      </c>
      <c r="M731" s="172">
        <v>0</v>
      </c>
      <c r="N731" s="172">
        <v>0</v>
      </c>
      <c r="O731" s="172">
        <v>0</v>
      </c>
      <c r="P731" s="172">
        <v>0</v>
      </c>
      <c r="Q731" s="172">
        <v>0</v>
      </c>
      <c r="R731" s="172">
        <v>0</v>
      </c>
      <c r="S731" s="172">
        <v>0</v>
      </c>
      <c r="T731" s="172">
        <v>0</v>
      </c>
      <c r="U731" s="172">
        <v>0</v>
      </c>
      <c r="V731" s="172">
        <v>0</v>
      </c>
    </row>
    <row r="732" spans="1:22" x14ac:dyDescent="0.2">
      <c r="B732" s="166" t="s">
        <v>685</v>
      </c>
      <c r="D732" s="172">
        <v>0</v>
      </c>
      <c r="E732" s="172">
        <v>0</v>
      </c>
      <c r="F732" s="172">
        <v>0</v>
      </c>
      <c r="G732" s="172">
        <v>0</v>
      </c>
      <c r="H732" s="172">
        <v>0</v>
      </c>
      <c r="I732" s="172">
        <v>0</v>
      </c>
      <c r="J732" s="172">
        <v>0</v>
      </c>
      <c r="K732" s="172">
        <v>0</v>
      </c>
      <c r="L732" s="172">
        <v>0</v>
      </c>
      <c r="M732" s="172">
        <v>0</v>
      </c>
      <c r="N732" s="172">
        <v>0</v>
      </c>
      <c r="O732" s="172">
        <v>0</v>
      </c>
      <c r="P732" s="172">
        <v>0</v>
      </c>
      <c r="Q732" s="172">
        <v>0</v>
      </c>
      <c r="R732" s="172">
        <v>0</v>
      </c>
      <c r="S732" s="172">
        <v>0</v>
      </c>
      <c r="T732" s="172">
        <v>0</v>
      </c>
      <c r="U732" s="172">
        <v>0</v>
      </c>
      <c r="V732" s="172">
        <v>0</v>
      </c>
    </row>
    <row r="733" spans="1:22" x14ac:dyDescent="0.2">
      <c r="B733" s="166" t="s">
        <v>684</v>
      </c>
      <c r="D733" s="172">
        <v>0</v>
      </c>
      <c r="E733" s="172">
        <v>0</v>
      </c>
      <c r="F733" s="172">
        <v>0</v>
      </c>
      <c r="G733" s="172">
        <v>0</v>
      </c>
      <c r="H733" s="172">
        <v>0</v>
      </c>
      <c r="I733" s="172">
        <v>0</v>
      </c>
      <c r="J733" s="172">
        <v>0</v>
      </c>
      <c r="K733" s="172">
        <v>0</v>
      </c>
      <c r="L733" s="172">
        <v>0</v>
      </c>
      <c r="M733" s="172">
        <v>0</v>
      </c>
      <c r="N733" s="172">
        <v>0</v>
      </c>
      <c r="O733" s="172">
        <v>0</v>
      </c>
      <c r="P733" s="172">
        <v>0</v>
      </c>
      <c r="Q733" s="172">
        <v>0</v>
      </c>
      <c r="R733" s="172">
        <v>0</v>
      </c>
      <c r="S733" s="172">
        <v>0</v>
      </c>
      <c r="T733" s="172">
        <v>0</v>
      </c>
      <c r="U733" s="172">
        <v>0</v>
      </c>
      <c r="V733" s="172">
        <v>0</v>
      </c>
    </row>
    <row r="734" spans="1:22" x14ac:dyDescent="0.2">
      <c r="B734" s="166" t="s">
        <v>683</v>
      </c>
      <c r="D734" s="172">
        <v>0</v>
      </c>
      <c r="E734" s="172">
        <v>0</v>
      </c>
      <c r="F734" s="172">
        <v>0</v>
      </c>
      <c r="G734" s="172">
        <v>0</v>
      </c>
      <c r="H734" s="172">
        <v>0</v>
      </c>
      <c r="I734" s="172">
        <v>0</v>
      </c>
      <c r="J734" s="172">
        <v>0</v>
      </c>
      <c r="K734" s="172">
        <v>0</v>
      </c>
      <c r="L734" s="172">
        <v>0</v>
      </c>
      <c r="M734" s="172">
        <v>0</v>
      </c>
      <c r="N734" s="172">
        <v>0</v>
      </c>
      <c r="O734" s="172">
        <v>0</v>
      </c>
      <c r="P734" s="172">
        <v>0</v>
      </c>
      <c r="Q734" s="172">
        <v>0</v>
      </c>
      <c r="R734" s="172">
        <v>0</v>
      </c>
      <c r="S734" s="172">
        <v>0</v>
      </c>
      <c r="T734" s="172">
        <v>0</v>
      </c>
      <c r="U734" s="172">
        <v>0</v>
      </c>
      <c r="V734" s="172">
        <v>0</v>
      </c>
    </row>
    <row r="735" spans="1:22" x14ac:dyDescent="0.2">
      <c r="B735" s="166" t="s">
        <v>682</v>
      </c>
      <c r="D735" s="172">
        <v>0</v>
      </c>
      <c r="E735" s="172">
        <v>0</v>
      </c>
      <c r="F735" s="172">
        <v>0</v>
      </c>
      <c r="G735" s="172">
        <v>0</v>
      </c>
      <c r="H735" s="172">
        <v>0</v>
      </c>
      <c r="I735" s="172">
        <v>0</v>
      </c>
      <c r="J735" s="172">
        <v>0</v>
      </c>
      <c r="K735" s="172">
        <v>0</v>
      </c>
      <c r="L735" s="172">
        <v>0</v>
      </c>
      <c r="M735" s="172">
        <v>0</v>
      </c>
      <c r="N735" s="172">
        <v>0</v>
      </c>
      <c r="O735" s="172">
        <v>0</v>
      </c>
      <c r="P735" s="172">
        <v>0</v>
      </c>
      <c r="Q735" s="172">
        <v>0</v>
      </c>
      <c r="R735" s="172">
        <v>0</v>
      </c>
      <c r="S735" s="172">
        <v>0</v>
      </c>
      <c r="T735" s="172">
        <v>0</v>
      </c>
      <c r="U735" s="172">
        <v>0</v>
      </c>
      <c r="V735" s="172">
        <v>0</v>
      </c>
    </row>
    <row r="736" spans="1:22" x14ac:dyDescent="0.2">
      <c r="B736" s="166" t="s">
        <v>681</v>
      </c>
      <c r="D736" s="172">
        <v>8570068</v>
      </c>
      <c r="E736" s="172">
        <v>5460777.8413729686</v>
      </c>
      <c r="F736" s="172">
        <v>955523.12187107652</v>
      </c>
      <c r="G736" s="172">
        <v>268360.87678470579</v>
      </c>
      <c r="H736" s="172">
        <v>3120.0101936513715</v>
      </c>
      <c r="I736" s="172">
        <v>240.00078412702857</v>
      </c>
      <c r="J736" s="172">
        <v>23480.076713760962</v>
      </c>
      <c r="K736" s="172">
        <v>2360.007710582448</v>
      </c>
      <c r="L736" s="172">
        <v>680.00222169324763</v>
      </c>
      <c r="M736" s="172">
        <v>80.000261375676189</v>
      </c>
      <c r="N736" s="172">
        <v>160.00052275135238</v>
      </c>
      <c r="O736" s="172">
        <v>1400.0045740743333</v>
      </c>
      <c r="P736" s="172">
        <v>1000.0032671959525</v>
      </c>
      <c r="Q736" s="172">
        <v>120.00039206351428</v>
      </c>
      <c r="R736" s="172">
        <v>6440.0210407419336</v>
      </c>
      <c r="S736" s="172">
        <v>40.000130687838094</v>
      </c>
      <c r="T736" s="172">
        <v>400.001306878381</v>
      </c>
      <c r="U736" s="172">
        <v>1843686.0236638335</v>
      </c>
      <c r="V736" s="172">
        <v>2200.0071878310951</v>
      </c>
    </row>
    <row r="737" spans="1:22" x14ac:dyDescent="0.2">
      <c r="B737" s="166" t="s">
        <v>679</v>
      </c>
      <c r="D737" s="172">
        <v>8570068</v>
      </c>
      <c r="E737" s="172">
        <v>5460777.8413729686</v>
      </c>
      <c r="F737" s="172">
        <v>955523.12187107652</v>
      </c>
      <c r="G737" s="172">
        <v>268360.87678470579</v>
      </c>
      <c r="H737" s="172">
        <v>3120.0101936513715</v>
      </c>
      <c r="I737" s="172">
        <v>240.00078412702857</v>
      </c>
      <c r="J737" s="172">
        <v>23480.076713760962</v>
      </c>
      <c r="K737" s="172">
        <v>2360.007710582448</v>
      </c>
      <c r="L737" s="172">
        <v>680.00222169324763</v>
      </c>
      <c r="M737" s="172">
        <v>80.000261375676189</v>
      </c>
      <c r="N737" s="172">
        <v>160.00052275135238</v>
      </c>
      <c r="O737" s="172">
        <v>1400.0045740743333</v>
      </c>
      <c r="P737" s="172">
        <v>1000.0032671959525</v>
      </c>
      <c r="Q737" s="172">
        <v>120.00039206351428</v>
      </c>
      <c r="R737" s="172">
        <v>6440.0210407419336</v>
      </c>
      <c r="S737" s="172">
        <v>40.000130687838094</v>
      </c>
      <c r="T737" s="172">
        <v>400.001306878381</v>
      </c>
      <c r="U737" s="172">
        <v>1843686.0236638335</v>
      </c>
      <c r="V737" s="172">
        <v>2200.0071878310951</v>
      </c>
    </row>
    <row r="738" spans="1:22" x14ac:dyDescent="0.2">
      <c r="A738" s="169" t="s">
        <v>191</v>
      </c>
      <c r="B738" s="166" t="s">
        <v>687</v>
      </c>
      <c r="C738" s="176"/>
      <c r="D738" s="168">
        <v>0</v>
      </c>
      <c r="E738" s="168">
        <v>0</v>
      </c>
      <c r="F738" s="168">
        <v>0</v>
      </c>
      <c r="G738" s="168">
        <v>0</v>
      </c>
      <c r="H738" s="168">
        <v>0</v>
      </c>
      <c r="I738" s="168">
        <v>0</v>
      </c>
      <c r="J738" s="168">
        <v>0</v>
      </c>
      <c r="K738" s="168">
        <v>0</v>
      </c>
      <c r="L738" s="168">
        <v>0</v>
      </c>
      <c r="M738" s="168">
        <v>0</v>
      </c>
      <c r="N738" s="168">
        <v>0</v>
      </c>
      <c r="O738" s="168">
        <v>0</v>
      </c>
      <c r="P738" s="168">
        <v>0</v>
      </c>
      <c r="Q738" s="168">
        <v>0</v>
      </c>
      <c r="R738" s="168">
        <v>0</v>
      </c>
      <c r="S738" s="168">
        <v>0</v>
      </c>
      <c r="T738" s="168">
        <v>0</v>
      </c>
      <c r="U738" s="168">
        <v>0</v>
      </c>
      <c r="V738" s="168">
        <v>0</v>
      </c>
    </row>
    <row r="739" spans="1:22" x14ac:dyDescent="0.2">
      <c r="A739" s="166" t="s">
        <v>191</v>
      </c>
      <c r="B739" s="166" t="s">
        <v>686</v>
      </c>
      <c r="C739" s="176"/>
      <c r="D739" s="168">
        <v>0</v>
      </c>
      <c r="E739" s="168">
        <v>0</v>
      </c>
      <c r="F739" s="168">
        <v>0</v>
      </c>
      <c r="G739" s="168">
        <v>0</v>
      </c>
      <c r="H739" s="168">
        <v>0</v>
      </c>
      <c r="I739" s="168">
        <v>0</v>
      </c>
      <c r="J739" s="168">
        <v>0</v>
      </c>
      <c r="K739" s="168">
        <v>0</v>
      </c>
      <c r="L739" s="168">
        <v>0</v>
      </c>
      <c r="M739" s="168">
        <v>0</v>
      </c>
      <c r="N739" s="168">
        <v>0</v>
      </c>
      <c r="O739" s="168">
        <v>0</v>
      </c>
      <c r="P739" s="168">
        <v>0</v>
      </c>
      <c r="Q739" s="168">
        <v>0</v>
      </c>
      <c r="R739" s="168">
        <v>0</v>
      </c>
      <c r="S739" s="168">
        <v>0</v>
      </c>
      <c r="T739" s="168">
        <v>0</v>
      </c>
      <c r="U739" s="168">
        <v>0</v>
      </c>
      <c r="V739" s="168">
        <v>0</v>
      </c>
    </row>
    <row r="740" spans="1:22" x14ac:dyDescent="0.2">
      <c r="A740" s="166" t="s">
        <v>191</v>
      </c>
      <c r="B740" s="166" t="s">
        <v>685</v>
      </c>
      <c r="C740" s="176"/>
      <c r="D740" s="168">
        <v>0</v>
      </c>
      <c r="E740" s="168">
        <v>0</v>
      </c>
      <c r="F740" s="168">
        <v>0</v>
      </c>
      <c r="G740" s="168">
        <v>0</v>
      </c>
      <c r="H740" s="168">
        <v>0</v>
      </c>
      <c r="I740" s="168">
        <v>0</v>
      </c>
      <c r="J740" s="168">
        <v>0</v>
      </c>
      <c r="K740" s="168">
        <v>0</v>
      </c>
      <c r="L740" s="168">
        <v>0</v>
      </c>
      <c r="M740" s="168">
        <v>0</v>
      </c>
      <c r="N740" s="168">
        <v>0</v>
      </c>
      <c r="O740" s="168">
        <v>0</v>
      </c>
      <c r="P740" s="168">
        <v>0</v>
      </c>
      <c r="Q740" s="168">
        <v>0</v>
      </c>
      <c r="R740" s="168">
        <v>0</v>
      </c>
      <c r="S740" s="168">
        <v>0</v>
      </c>
      <c r="T740" s="168">
        <v>0</v>
      </c>
      <c r="U740" s="168">
        <v>0</v>
      </c>
      <c r="V740" s="168">
        <v>0</v>
      </c>
    </row>
    <row r="741" spans="1:22" x14ac:dyDescent="0.2">
      <c r="A741" s="166" t="s">
        <v>191</v>
      </c>
      <c r="B741" s="166" t="s">
        <v>684</v>
      </c>
      <c r="C741" s="176"/>
      <c r="D741" s="168">
        <v>0</v>
      </c>
      <c r="E741" s="168">
        <v>0</v>
      </c>
      <c r="F741" s="168">
        <v>0</v>
      </c>
      <c r="G741" s="168">
        <v>0</v>
      </c>
      <c r="H741" s="168">
        <v>0</v>
      </c>
      <c r="I741" s="168">
        <v>0</v>
      </c>
      <c r="J741" s="168">
        <v>0</v>
      </c>
      <c r="K741" s="168">
        <v>0</v>
      </c>
      <c r="L741" s="168">
        <v>0</v>
      </c>
      <c r="M741" s="168">
        <v>0</v>
      </c>
      <c r="N741" s="168">
        <v>0</v>
      </c>
      <c r="O741" s="168">
        <v>0</v>
      </c>
      <c r="P741" s="168">
        <v>0</v>
      </c>
      <c r="Q741" s="168">
        <v>0</v>
      </c>
      <c r="R741" s="168">
        <v>0</v>
      </c>
      <c r="S741" s="168">
        <v>0</v>
      </c>
      <c r="T741" s="168">
        <v>0</v>
      </c>
      <c r="U741" s="168">
        <v>0</v>
      </c>
      <c r="V741" s="168">
        <v>0</v>
      </c>
    </row>
    <row r="742" spans="1:22" x14ac:dyDescent="0.2">
      <c r="A742" s="166" t="s">
        <v>191</v>
      </c>
      <c r="B742" s="166" t="s">
        <v>683</v>
      </c>
      <c r="C742" s="176"/>
      <c r="D742" s="168">
        <v>0</v>
      </c>
      <c r="E742" s="168">
        <v>0</v>
      </c>
      <c r="F742" s="168">
        <v>0</v>
      </c>
      <c r="G742" s="168">
        <v>0</v>
      </c>
      <c r="H742" s="168">
        <v>0</v>
      </c>
      <c r="I742" s="168">
        <v>0</v>
      </c>
      <c r="J742" s="168">
        <v>0</v>
      </c>
      <c r="K742" s="168">
        <v>0</v>
      </c>
      <c r="L742" s="168">
        <v>0</v>
      </c>
      <c r="M742" s="168">
        <v>0</v>
      </c>
      <c r="N742" s="168">
        <v>0</v>
      </c>
      <c r="O742" s="168">
        <v>0</v>
      </c>
      <c r="P742" s="168">
        <v>0</v>
      </c>
      <c r="Q742" s="168">
        <v>0</v>
      </c>
      <c r="R742" s="168">
        <v>0</v>
      </c>
      <c r="S742" s="168">
        <v>0</v>
      </c>
      <c r="T742" s="168">
        <v>0</v>
      </c>
      <c r="U742" s="168">
        <v>0</v>
      </c>
      <c r="V742" s="168">
        <v>0</v>
      </c>
    </row>
    <row r="743" spans="1:22" x14ac:dyDescent="0.2">
      <c r="A743" s="166" t="s">
        <v>191</v>
      </c>
      <c r="B743" s="166" t="s">
        <v>682</v>
      </c>
      <c r="C743" s="176"/>
      <c r="D743" s="168">
        <v>0</v>
      </c>
      <c r="E743" s="168">
        <v>0</v>
      </c>
      <c r="F743" s="168">
        <v>0</v>
      </c>
      <c r="G743" s="168">
        <v>0</v>
      </c>
      <c r="H743" s="168">
        <v>0</v>
      </c>
      <c r="I743" s="168">
        <v>0</v>
      </c>
      <c r="J743" s="168">
        <v>0</v>
      </c>
      <c r="K743" s="168">
        <v>0</v>
      </c>
      <c r="L743" s="168">
        <v>0</v>
      </c>
      <c r="M743" s="168">
        <v>0</v>
      </c>
      <c r="N743" s="168">
        <v>0</v>
      </c>
      <c r="O743" s="168">
        <v>0</v>
      </c>
      <c r="P743" s="168">
        <v>0</v>
      </c>
      <c r="Q743" s="168">
        <v>0</v>
      </c>
      <c r="R743" s="168">
        <v>0</v>
      </c>
      <c r="S743" s="168">
        <v>0</v>
      </c>
      <c r="T743" s="168">
        <v>0</v>
      </c>
      <c r="U743" s="168">
        <v>0</v>
      </c>
      <c r="V743" s="168">
        <v>0</v>
      </c>
    </row>
    <row r="744" spans="1:22" x14ac:dyDescent="0.2">
      <c r="A744" s="166" t="s">
        <v>191</v>
      </c>
      <c r="B744" s="166" t="s">
        <v>681</v>
      </c>
      <c r="C744" s="176"/>
      <c r="D744" s="168">
        <v>0.99999999999999978</v>
      </c>
      <c r="E744" s="168">
        <v>0.63719189175313062</v>
      </c>
      <c r="F744" s="168">
        <v>0.1114953955874185</v>
      </c>
      <c r="G744" s="168">
        <v>3.1313739492464444E-2</v>
      </c>
      <c r="H744" s="168">
        <v>3.6405897755436379E-4</v>
      </c>
      <c r="I744" s="168">
        <v>2.8004536734951062E-5</v>
      </c>
      <c r="J744" s="168">
        <v>2.7397771772360454E-3</v>
      </c>
      <c r="K744" s="168">
        <v>2.7537794456035212E-4</v>
      </c>
      <c r="L744" s="168">
        <v>7.934618741569468E-5</v>
      </c>
      <c r="M744" s="168">
        <v>9.3348455783170206E-6</v>
      </c>
      <c r="N744" s="168">
        <v>1.8669691156634041E-5</v>
      </c>
      <c r="O744" s="168">
        <v>1.6335979762054786E-4</v>
      </c>
      <c r="P744" s="168">
        <v>1.1668556972896276E-4</v>
      </c>
      <c r="Q744" s="168">
        <v>1.4002268367475531E-5</v>
      </c>
      <c r="R744" s="168">
        <v>7.5145506905452018E-4</v>
      </c>
      <c r="S744" s="168">
        <v>4.6674227891585103E-6</v>
      </c>
      <c r="T744" s="168">
        <v>4.6674227891585107E-5</v>
      </c>
      <c r="U744" s="168">
        <v>0.21513085119789405</v>
      </c>
      <c r="V744" s="168">
        <v>2.5670825340371806E-4</v>
      </c>
    </row>
    <row r="745" spans="1:22" x14ac:dyDescent="0.2">
      <c r="A745" s="166" t="s">
        <v>191</v>
      </c>
      <c r="B745" s="166" t="s">
        <v>679</v>
      </c>
      <c r="C745" s="176"/>
      <c r="D745" s="168">
        <v>0.99999999999999978</v>
      </c>
      <c r="E745" s="168">
        <v>0.63719189175313062</v>
      </c>
      <c r="F745" s="168">
        <v>0.1114953955874185</v>
      </c>
      <c r="G745" s="168">
        <v>3.1313739492464444E-2</v>
      </c>
      <c r="H745" s="168">
        <v>3.6405897755436379E-4</v>
      </c>
      <c r="I745" s="168">
        <v>2.8004536734951062E-5</v>
      </c>
      <c r="J745" s="168">
        <v>2.7397771772360454E-3</v>
      </c>
      <c r="K745" s="168">
        <v>2.7537794456035212E-4</v>
      </c>
      <c r="L745" s="168">
        <v>7.934618741569468E-5</v>
      </c>
      <c r="M745" s="168">
        <v>9.3348455783170206E-6</v>
      </c>
      <c r="N745" s="168">
        <v>1.8669691156634041E-5</v>
      </c>
      <c r="O745" s="168">
        <v>1.6335979762054786E-4</v>
      </c>
      <c r="P745" s="168">
        <v>1.1668556972896276E-4</v>
      </c>
      <c r="Q745" s="168">
        <v>1.4002268367475531E-5</v>
      </c>
      <c r="R745" s="168">
        <v>7.5145506905452018E-4</v>
      </c>
      <c r="S745" s="168">
        <v>4.6674227891585103E-6</v>
      </c>
      <c r="T745" s="168">
        <v>4.6674227891585107E-5</v>
      </c>
      <c r="U745" s="168">
        <v>0.21513085119789405</v>
      </c>
      <c r="V745" s="168">
        <v>2.5670825340371806E-4</v>
      </c>
    </row>
    <row r="747" spans="1:22" x14ac:dyDescent="0.2">
      <c r="A747" s="170" t="s">
        <v>581</v>
      </c>
      <c r="B747" s="166" t="s">
        <v>687</v>
      </c>
      <c r="D747" s="172">
        <v>64750638.50687477</v>
      </c>
      <c r="E747" s="172">
        <v>31875151.743056521</v>
      </c>
      <c r="F747" s="172">
        <v>1578905.4502420083</v>
      </c>
      <c r="G747" s="172">
        <v>5780785.5765914246</v>
      </c>
      <c r="H747" s="172">
        <v>181874.59584888368</v>
      </c>
      <c r="I747" s="172">
        <v>17060.230536860359</v>
      </c>
      <c r="J747" s="172">
        <v>4394578.4753850587</v>
      </c>
      <c r="K747" s="172">
        <v>819000.63954261725</v>
      </c>
      <c r="L747" s="172">
        <v>369954.95687977824</v>
      </c>
      <c r="M747" s="172">
        <v>16633.574096423647</v>
      </c>
      <c r="N747" s="172">
        <v>153342.04107740679</v>
      </c>
      <c r="O747" s="172">
        <v>2510406.1055925381</v>
      </c>
      <c r="P747" s="172">
        <v>13269283.132197835</v>
      </c>
      <c r="Q747" s="172">
        <v>2394606.2272960688</v>
      </c>
      <c r="R747" s="172">
        <v>1348944.6406318885</v>
      </c>
      <c r="S747" s="172">
        <v>22585.674047560988</v>
      </c>
      <c r="T747" s="172">
        <v>17525.443851901102</v>
      </c>
      <c r="U747" s="172">
        <v>0</v>
      </c>
      <c r="V747" s="172">
        <v>0</v>
      </c>
    </row>
    <row r="748" spans="1:22" x14ac:dyDescent="0.2">
      <c r="A748" s="166" t="s">
        <v>723</v>
      </c>
      <c r="B748" s="166" t="s">
        <v>686</v>
      </c>
      <c r="D748" s="172">
        <v>6211104.5133290002</v>
      </c>
      <c r="E748" s="172">
        <v>3050038.3008214263</v>
      </c>
      <c r="F748" s="172">
        <v>152307.79814573165</v>
      </c>
      <c r="G748" s="172">
        <v>556569.22343239351</v>
      </c>
      <c r="H748" s="172">
        <v>17496.93504516943</v>
      </c>
      <c r="I748" s="172">
        <v>1674.7758077609005</v>
      </c>
      <c r="J748" s="172">
        <v>423069.19244347012</v>
      </c>
      <c r="K748" s="172">
        <v>78907.314578489953</v>
      </c>
      <c r="L748" s="172">
        <v>35600.417229731444</v>
      </c>
      <c r="M748" s="172">
        <v>1599.5326024545357</v>
      </c>
      <c r="N748" s="172">
        <v>14703.055299800002</v>
      </c>
      <c r="O748" s="172">
        <v>241154.59119210142</v>
      </c>
      <c r="P748" s="172">
        <v>1274907.4057611797</v>
      </c>
      <c r="Q748" s="172">
        <v>229568.71576512701</v>
      </c>
      <c r="R748" s="172">
        <v>129647.86997345022</v>
      </c>
      <c r="S748" s="172">
        <v>2167.5050813845191</v>
      </c>
      <c r="T748" s="172">
        <v>1691.8801493296091</v>
      </c>
      <c r="U748" s="172">
        <v>0</v>
      </c>
      <c r="V748" s="172">
        <v>0</v>
      </c>
    </row>
    <row r="749" spans="1:22" x14ac:dyDescent="0.2">
      <c r="B749" s="166" t="s">
        <v>685</v>
      </c>
      <c r="D749" s="172">
        <v>1366478.9443968721</v>
      </c>
      <c r="E749" s="172">
        <v>663255.43051482597</v>
      </c>
      <c r="F749" s="172">
        <v>32319.639378121086</v>
      </c>
      <c r="G749" s="172">
        <v>117311.53034827008</v>
      </c>
      <c r="H749" s="172">
        <v>3619.227095265147</v>
      </c>
      <c r="I749" s="172">
        <v>462.08167057080772</v>
      </c>
      <c r="J749" s="172">
        <v>88628.98637025911</v>
      </c>
      <c r="K749" s="172">
        <v>16491.269775492023</v>
      </c>
      <c r="L749" s="172">
        <v>9797.5747511285026</v>
      </c>
      <c r="M749" s="172">
        <v>0</v>
      </c>
      <c r="N749" s="172">
        <v>3079.6222201735309</v>
      </c>
      <c r="O749" s="172">
        <v>50523.300820873199</v>
      </c>
      <c r="P749" s="172">
        <v>352085.63132559217</v>
      </c>
      <c r="Q749" s="172">
        <v>0</v>
      </c>
      <c r="R749" s="172">
        <v>26620.695009873441</v>
      </c>
      <c r="S749" s="172">
        <v>442.97842693843688</v>
      </c>
      <c r="T749" s="172">
        <v>357.40084388986122</v>
      </c>
      <c r="U749" s="172">
        <v>1220.3458902282778</v>
      </c>
      <c r="V749" s="172">
        <v>263.2299553703852</v>
      </c>
    </row>
    <row r="750" spans="1:22" x14ac:dyDescent="0.2">
      <c r="B750" s="166" t="s">
        <v>684</v>
      </c>
      <c r="D750" s="172">
        <v>37926902.265903294</v>
      </c>
      <c r="E750" s="172">
        <v>25337006.9754548</v>
      </c>
      <c r="F750" s="172">
        <v>1196430.0445916385</v>
      </c>
      <c r="G750" s="172">
        <v>4342662.4910333278</v>
      </c>
      <c r="H750" s="172">
        <v>134169.12193836513</v>
      </c>
      <c r="I750" s="172">
        <v>0</v>
      </c>
      <c r="J750" s="172">
        <v>3256346.3298299764</v>
      </c>
      <c r="K750" s="172">
        <v>606596.35739827401</v>
      </c>
      <c r="L750" s="172">
        <v>0</v>
      </c>
      <c r="M750" s="172">
        <v>0</v>
      </c>
      <c r="N750" s="172">
        <v>115978.10331880009</v>
      </c>
      <c r="O750" s="172">
        <v>1871145.9721784731</v>
      </c>
      <c r="P750" s="172">
        <v>0</v>
      </c>
      <c r="Q750" s="172">
        <v>0</v>
      </c>
      <c r="R750" s="172">
        <v>981560.59426206711</v>
      </c>
      <c r="S750" s="172">
        <v>16370.894826902593</v>
      </c>
      <c r="T750" s="172">
        <v>13280.945573973291</v>
      </c>
      <c r="U750" s="172">
        <v>45537.848404574193</v>
      </c>
      <c r="V750" s="172">
        <v>9816.5870921127062</v>
      </c>
    </row>
    <row r="751" spans="1:22" x14ac:dyDescent="0.2">
      <c r="B751" s="166" t="s">
        <v>683</v>
      </c>
      <c r="D751" s="172">
        <v>15669543.016586725</v>
      </c>
      <c r="E751" s="172">
        <v>11710768.191197889</v>
      </c>
      <c r="F751" s="172">
        <v>565814.21494696441</v>
      </c>
      <c r="G751" s="172">
        <v>1706496.4221707855</v>
      </c>
      <c r="H751" s="172">
        <v>0</v>
      </c>
      <c r="I751" s="172">
        <v>0</v>
      </c>
      <c r="J751" s="172">
        <v>1087423.2766352235</v>
      </c>
      <c r="K751" s="172">
        <v>0</v>
      </c>
      <c r="L751" s="172">
        <v>0</v>
      </c>
      <c r="M751" s="172">
        <v>0</v>
      </c>
      <c r="N751" s="172">
        <v>29367.935455124862</v>
      </c>
      <c r="O751" s="172">
        <v>0</v>
      </c>
      <c r="P751" s="172">
        <v>0</v>
      </c>
      <c r="Q751" s="172">
        <v>0</v>
      </c>
      <c r="R751" s="172">
        <v>400901.46725832851</v>
      </c>
      <c r="S751" s="172">
        <v>0</v>
      </c>
      <c r="T751" s="172">
        <v>4165.3405467002021</v>
      </c>
      <c r="U751" s="172">
        <v>141575.81913108105</v>
      </c>
      <c r="V751" s="172">
        <v>23030.349244629182</v>
      </c>
    </row>
    <row r="752" spans="1:22" x14ac:dyDescent="0.2">
      <c r="B752" s="166" t="s">
        <v>682</v>
      </c>
      <c r="D752" s="172">
        <v>25051073.946265444</v>
      </c>
      <c r="E752" s="172">
        <v>9401762.1027944982</v>
      </c>
      <c r="F752" s="172">
        <v>609149.91331254086</v>
      </c>
      <c r="G752" s="172">
        <v>2043809.3286921717</v>
      </c>
      <c r="H752" s="172">
        <v>64867.607700681197</v>
      </c>
      <c r="I752" s="172">
        <v>5942.1860017752988</v>
      </c>
      <c r="J752" s="172">
        <v>1863880.7484918674</v>
      </c>
      <c r="K752" s="172">
        <v>345599.27810653183</v>
      </c>
      <c r="L752" s="172">
        <v>156962.04568462051</v>
      </c>
      <c r="M752" s="172">
        <v>7272.7091873902282</v>
      </c>
      <c r="N752" s="172">
        <v>71401.604016912519</v>
      </c>
      <c r="O752" s="172">
        <v>1253314.6823597895</v>
      </c>
      <c r="P752" s="172">
        <v>7117526.2892431803</v>
      </c>
      <c r="Q752" s="172">
        <v>1349622.360060567</v>
      </c>
      <c r="R752" s="172">
        <v>504854.84823803557</v>
      </c>
      <c r="S752" s="172">
        <v>8218.1540494903602</v>
      </c>
      <c r="T752" s="172">
        <v>9168.8910600373201</v>
      </c>
      <c r="U752" s="172">
        <v>198497.33551708423</v>
      </c>
      <c r="V752" s="172">
        <v>39223.86174825023</v>
      </c>
    </row>
    <row r="753" spans="1:22" x14ac:dyDescent="0.2">
      <c r="B753" s="166" t="s">
        <v>681</v>
      </c>
      <c r="D753" s="172">
        <v>18773749.806643911</v>
      </c>
      <c r="E753" s="172">
        <v>12804604.602739014</v>
      </c>
      <c r="F753" s="172">
        <v>2255807.3455655943</v>
      </c>
      <c r="G753" s="172">
        <v>644539.30066179903</v>
      </c>
      <c r="H753" s="172">
        <v>87731.977289108807</v>
      </c>
      <c r="I753" s="172">
        <v>13776.699141237341</v>
      </c>
      <c r="J753" s="172">
        <v>107346.20841776277</v>
      </c>
      <c r="K753" s="172">
        <v>25837.508590389549</v>
      </c>
      <c r="L753" s="172">
        <v>47627.423701724219</v>
      </c>
      <c r="M753" s="172">
        <v>8293.2065601432078</v>
      </c>
      <c r="N753" s="172">
        <v>743.04556668429677</v>
      </c>
      <c r="O753" s="172">
        <v>15359.466747649438</v>
      </c>
      <c r="P753" s="172">
        <v>70041.172621815756</v>
      </c>
      <c r="Q753" s="172">
        <v>12432.14835311298</v>
      </c>
      <c r="R753" s="172">
        <v>29415.729717652357</v>
      </c>
      <c r="S753" s="172">
        <v>436.15173156757737</v>
      </c>
      <c r="T753" s="172">
        <v>945.12654745897339</v>
      </c>
      <c r="U753" s="172">
        <v>2328492.6770829628</v>
      </c>
      <c r="V753" s="172">
        <v>320320.01560823154</v>
      </c>
    </row>
    <row r="754" spans="1:22" x14ac:dyDescent="0.2">
      <c r="B754" s="166" t="s">
        <v>679</v>
      </c>
      <c r="D754" s="172">
        <v>169749490.99999997</v>
      </c>
      <c r="E754" s="172">
        <v>94842587.346578926</v>
      </c>
      <c r="F754" s="172">
        <v>6390734.4061825983</v>
      </c>
      <c r="G754" s="172">
        <v>15192173.872930169</v>
      </c>
      <c r="H754" s="172">
        <v>489759.46491747344</v>
      </c>
      <c r="I754" s="172">
        <v>38915.97315820471</v>
      </c>
      <c r="J754" s="172">
        <v>11221273.217573617</v>
      </c>
      <c r="K754" s="172">
        <v>1892432.3679917944</v>
      </c>
      <c r="L754" s="172">
        <v>619942.41824698297</v>
      </c>
      <c r="M754" s="172">
        <v>33799.022446411618</v>
      </c>
      <c r="N754" s="172">
        <v>388615.40695490211</v>
      </c>
      <c r="O754" s="172">
        <v>5941904.1188914226</v>
      </c>
      <c r="P754" s="172">
        <v>22083843.631149601</v>
      </c>
      <c r="Q754" s="172">
        <v>3986229.4514748799</v>
      </c>
      <c r="R754" s="172">
        <v>3421945.8450912954</v>
      </c>
      <c r="S754" s="172">
        <v>50221.358163844459</v>
      </c>
      <c r="T754" s="172">
        <v>47135.028573290358</v>
      </c>
      <c r="U754" s="172">
        <v>2715324.0260259314</v>
      </c>
      <c r="V754" s="172">
        <v>392654.04364859406</v>
      </c>
    </row>
    <row r="755" spans="1:22" x14ac:dyDescent="0.2">
      <c r="A755" s="169" t="s">
        <v>638</v>
      </c>
      <c r="B755" s="166" t="s">
        <v>687</v>
      </c>
      <c r="D755" s="168">
        <v>0.38144820420624881</v>
      </c>
      <c r="E755" s="168">
        <v>0.18777759836143795</v>
      </c>
      <c r="F755" s="168">
        <v>9.3013854765668109E-3</v>
      </c>
      <c r="G755" s="168">
        <v>3.4054803596385602E-2</v>
      </c>
      <c r="H755" s="168">
        <v>1.0714294032780557E-3</v>
      </c>
      <c r="I755" s="168">
        <v>1.0050239583257639E-4</v>
      </c>
      <c r="J755" s="168">
        <v>2.5888610619663417E-2</v>
      </c>
      <c r="K755" s="168">
        <v>4.8247605027729795E-3</v>
      </c>
      <c r="L755" s="168">
        <v>2.1794171793998386E-3</v>
      </c>
      <c r="M755" s="168">
        <v>9.7988948293362778E-5</v>
      </c>
      <c r="N755" s="168">
        <v>9.0334315687230435E-4</v>
      </c>
      <c r="O755" s="168">
        <v>1.4788887382245751E-2</v>
      </c>
      <c r="P755" s="168">
        <v>7.8169796292336668E-2</v>
      </c>
      <c r="Q755" s="168">
        <v>1.4106706377670784E-2</v>
      </c>
      <c r="R755" s="168">
        <v>7.9466785595951432E-3</v>
      </c>
      <c r="S755" s="168">
        <v>1.3305297067171172E-4</v>
      </c>
      <c r="T755" s="168">
        <v>1.0324298322580011E-4</v>
      </c>
      <c r="U755" s="168">
        <v>0</v>
      </c>
      <c r="V755" s="168">
        <v>0</v>
      </c>
    </row>
    <row r="756" spans="1:22" x14ac:dyDescent="0.2">
      <c r="A756" s="166" t="s">
        <v>638</v>
      </c>
      <c r="B756" s="166" t="s">
        <v>686</v>
      </c>
      <c r="D756" s="168">
        <v>3.6589827025337009E-2</v>
      </c>
      <c r="E756" s="168">
        <v>1.7967878918832381E-2</v>
      </c>
      <c r="F756" s="168">
        <v>8.9725039673745868E-4</v>
      </c>
      <c r="G756" s="168">
        <v>3.2787681433011991E-3</v>
      </c>
      <c r="H756" s="168">
        <v>1.0307503687990105E-4</v>
      </c>
      <c r="I756" s="168">
        <v>9.8661609993334279E-6</v>
      </c>
      <c r="J756" s="168">
        <v>2.4923149398042685E-3</v>
      </c>
      <c r="K756" s="168">
        <v>4.6484566235600649E-4</v>
      </c>
      <c r="L756" s="168">
        <v>2.0972326349851292E-4</v>
      </c>
      <c r="M756" s="168">
        <v>9.4229007287835454E-6</v>
      </c>
      <c r="N756" s="168">
        <v>8.6616196685974188E-5</v>
      </c>
      <c r="O756" s="168">
        <v>1.4206498633454014E-3</v>
      </c>
      <c r="P756" s="168">
        <v>7.5105227017215623E-3</v>
      </c>
      <c r="Q756" s="168">
        <v>1.3523970788526668E-3</v>
      </c>
      <c r="R756" s="168">
        <v>7.637599925024237E-4</v>
      </c>
      <c r="S756" s="168">
        <v>1.2768845836389103E-5</v>
      </c>
      <c r="T756" s="168">
        <v>9.9669232547484308E-6</v>
      </c>
      <c r="U756" s="168">
        <v>0</v>
      </c>
      <c r="V756" s="168">
        <v>0</v>
      </c>
    </row>
    <row r="757" spans="1:22" x14ac:dyDescent="0.2">
      <c r="A757" s="166" t="s">
        <v>638</v>
      </c>
      <c r="B757" s="166" t="s">
        <v>685</v>
      </c>
      <c r="D757" s="168">
        <v>8.0499737368689497E-3</v>
      </c>
      <c r="E757" s="168">
        <v>3.9072602021223502E-3</v>
      </c>
      <c r="F757" s="168">
        <v>1.9039609007205267E-4</v>
      </c>
      <c r="G757" s="168">
        <v>6.9108619800379906E-4</v>
      </c>
      <c r="H757" s="168">
        <v>2.1320989382319547E-5</v>
      </c>
      <c r="I757" s="168">
        <v>2.7221387695990663E-6</v>
      </c>
      <c r="J757" s="168">
        <v>5.2211636010301282E-4</v>
      </c>
      <c r="K757" s="168">
        <v>9.7150628719658573E-5</v>
      </c>
      <c r="L757" s="168">
        <v>5.7717844651024636E-5</v>
      </c>
      <c r="M757" s="168">
        <v>0</v>
      </c>
      <c r="N757" s="168">
        <v>1.8142158789586775E-5</v>
      </c>
      <c r="O757" s="168">
        <v>2.9763447609320497E-4</v>
      </c>
      <c r="P757" s="168">
        <v>2.0741483774204201E-3</v>
      </c>
      <c r="Q757" s="168">
        <v>0</v>
      </c>
      <c r="R757" s="168">
        <v>1.5682341580554988E-4</v>
      </c>
      <c r="S757" s="168">
        <v>2.6096009144347711E-6</v>
      </c>
      <c r="T757" s="168">
        <v>2.1054604746347148E-6</v>
      </c>
      <c r="U757" s="168">
        <v>7.1890989660067849E-6</v>
      </c>
      <c r="V757" s="168">
        <v>1.5506965812957003E-6</v>
      </c>
    </row>
    <row r="758" spans="1:22" x14ac:dyDescent="0.2">
      <c r="A758" s="166" t="s">
        <v>638</v>
      </c>
      <c r="B758" s="166" t="s">
        <v>684</v>
      </c>
      <c r="D758" s="168">
        <v>0.22342866563236585</v>
      </c>
      <c r="E758" s="168">
        <v>0.14926116612305368</v>
      </c>
      <c r="F758" s="168">
        <v>7.0482099094579245E-3</v>
      </c>
      <c r="G758" s="168">
        <v>2.558277179772709E-2</v>
      </c>
      <c r="H758" s="168">
        <v>7.9039484093866976E-4</v>
      </c>
      <c r="I758" s="168">
        <v>0</v>
      </c>
      <c r="J758" s="168">
        <v>1.9183246504285406E-2</v>
      </c>
      <c r="K758" s="168">
        <v>3.5734796836490905E-3</v>
      </c>
      <c r="L758" s="168">
        <v>0</v>
      </c>
      <c r="M758" s="168">
        <v>0</v>
      </c>
      <c r="N758" s="168">
        <v>6.8323093421705815E-4</v>
      </c>
      <c r="O758" s="168">
        <v>1.1022984287938003E-2</v>
      </c>
      <c r="P758" s="168">
        <v>0</v>
      </c>
      <c r="Q758" s="168">
        <v>0</v>
      </c>
      <c r="R758" s="168">
        <v>5.7824067010726248E-3</v>
      </c>
      <c r="S758" s="168">
        <v>9.6441495821054306E-5</v>
      </c>
      <c r="T758" s="168">
        <v>7.823850013178121E-5</v>
      </c>
      <c r="U758" s="168">
        <v>2.6826500707783686E-4</v>
      </c>
      <c r="V758" s="168">
        <v>5.7829846995610182E-5</v>
      </c>
    </row>
    <row r="759" spans="1:22" x14ac:dyDescent="0.2">
      <c r="A759" s="166" t="s">
        <v>638</v>
      </c>
      <c r="B759" s="166" t="s">
        <v>683</v>
      </c>
      <c r="C759" s="176"/>
      <c r="D759" s="168">
        <v>9.2309808555400802E-2</v>
      </c>
      <c r="E759" s="168">
        <v>6.898853199623374E-2</v>
      </c>
      <c r="F759" s="168">
        <v>3.3332307013925863E-3</v>
      </c>
      <c r="G759" s="168">
        <v>1.0053028213031789E-2</v>
      </c>
      <c r="H759" s="168">
        <v>0</v>
      </c>
      <c r="I759" s="168">
        <v>0</v>
      </c>
      <c r="J759" s="168">
        <v>6.4060473479429971E-3</v>
      </c>
      <c r="K759" s="168">
        <v>0</v>
      </c>
      <c r="L759" s="168">
        <v>0</v>
      </c>
      <c r="M759" s="168">
        <v>0</v>
      </c>
      <c r="N759" s="168">
        <v>1.7300750230305473E-4</v>
      </c>
      <c r="O759" s="168">
        <v>0</v>
      </c>
      <c r="P759" s="168">
        <v>0</v>
      </c>
      <c r="Q759" s="168">
        <v>0</v>
      </c>
      <c r="R759" s="168">
        <v>2.3617241200347906E-3</v>
      </c>
      <c r="S759" s="168">
        <v>0</v>
      </c>
      <c r="T759" s="168">
        <v>2.4538162218702634E-5</v>
      </c>
      <c r="U759" s="168">
        <v>8.3402794492668658E-4</v>
      </c>
      <c r="V759" s="168">
        <v>1.3567256731644153E-4</v>
      </c>
    </row>
    <row r="760" spans="1:22" x14ac:dyDescent="0.2">
      <c r="A760" s="166" t="s">
        <v>638</v>
      </c>
      <c r="B760" s="166" t="s">
        <v>682</v>
      </c>
      <c r="C760" s="176"/>
      <c r="D760" s="168">
        <v>0.14757672496505708</v>
      </c>
      <c r="E760" s="168">
        <v>5.5386098935604464E-2</v>
      </c>
      <c r="F760" s="168">
        <v>3.5885227680154926E-3</v>
      </c>
      <c r="G760" s="168">
        <v>1.2040149968356442E-2</v>
      </c>
      <c r="H760" s="168">
        <v>3.821372736880914E-4</v>
      </c>
      <c r="I760" s="168">
        <v>3.5005618966924029E-5</v>
      </c>
      <c r="J760" s="168">
        <v>1.0980184609165443E-2</v>
      </c>
      <c r="K760" s="168">
        <v>2.0359370509483994E-3</v>
      </c>
      <c r="L760" s="168">
        <v>9.2466872660384319E-4</v>
      </c>
      <c r="M760" s="168">
        <v>4.2843776111176848E-5</v>
      </c>
      <c r="N760" s="168">
        <v>4.2062926725896653E-4</v>
      </c>
      <c r="O760" s="168">
        <v>7.3833192369324374E-3</v>
      </c>
      <c r="P760" s="168">
        <v>4.1929588402967177E-2</v>
      </c>
      <c r="Q760" s="168">
        <v>7.9506710277002669E-3</v>
      </c>
      <c r="R760" s="168">
        <v>2.9741170077383951E-3</v>
      </c>
      <c r="S760" s="168">
        <v>4.8413423811034355E-5</v>
      </c>
      <c r="T760" s="168">
        <v>5.401424773660925E-5</v>
      </c>
      <c r="U760" s="168">
        <v>1.1693545255878515E-3</v>
      </c>
      <c r="V760" s="168">
        <v>2.3106909786404153E-4</v>
      </c>
    </row>
    <row r="761" spans="1:22" x14ac:dyDescent="0.2">
      <c r="A761" s="166" t="s">
        <v>638</v>
      </c>
      <c r="B761" s="166" t="s">
        <v>681</v>
      </c>
      <c r="C761" s="176"/>
      <c r="D761" s="168">
        <v>0.11059679587872172</v>
      </c>
      <c r="E761" s="168">
        <v>7.5432359339086416E-2</v>
      </c>
      <c r="F761" s="168">
        <v>1.3289037465011278E-2</v>
      </c>
      <c r="G761" s="168">
        <v>3.7970028473416698E-3</v>
      </c>
      <c r="H761" s="168">
        <v>5.1683204922899485E-4</v>
      </c>
      <c r="I761" s="168">
        <v>8.1159001185089529E-5</v>
      </c>
      <c r="J761" s="168">
        <v>6.3238014903834253E-4</v>
      </c>
      <c r="K761" s="168">
        <v>1.5220963808598137E-4</v>
      </c>
      <c r="L761" s="168">
        <v>2.8057476591623019E-4</v>
      </c>
      <c r="M761" s="168">
        <v>4.8855560692922544E-5</v>
      </c>
      <c r="N761" s="168">
        <v>4.3773065963673313E-6</v>
      </c>
      <c r="O761" s="168">
        <v>9.048313875444517E-5</v>
      </c>
      <c r="P761" s="168">
        <v>4.1261491983982307E-4</v>
      </c>
      <c r="Q761" s="168">
        <v>7.3238206959412802E-5</v>
      </c>
      <c r="R761" s="168">
        <v>1.7328905992214353E-4</v>
      </c>
      <c r="S761" s="168">
        <v>2.5693846208209101E-6</v>
      </c>
      <c r="T761" s="168">
        <v>5.5677724975268028E-6</v>
      </c>
      <c r="U761" s="168">
        <v>1.3717229214448503E-2</v>
      </c>
      <c r="V761" s="168">
        <v>1.8870160594957636E-3</v>
      </c>
    </row>
    <row r="762" spans="1:22" x14ac:dyDescent="0.2">
      <c r="A762" s="166" t="s">
        <v>638</v>
      </c>
      <c r="B762" s="166" t="s">
        <v>679</v>
      </c>
      <c r="C762" s="176"/>
      <c r="D762" s="168">
        <v>0.99999999999999978</v>
      </c>
      <c r="E762" s="168">
        <v>0.55872089387637069</v>
      </c>
      <c r="F762" s="168">
        <v>3.7648032807253595E-2</v>
      </c>
      <c r="G762" s="168">
        <v>8.949761076414757E-2</v>
      </c>
      <c r="H762" s="168">
        <v>2.8851895933960326E-3</v>
      </c>
      <c r="I762" s="168">
        <v>2.2925531575352244E-4</v>
      </c>
      <c r="J762" s="168">
        <v>6.6104900530002883E-2</v>
      </c>
      <c r="K762" s="168">
        <v>1.1148383166532114E-2</v>
      </c>
      <c r="L762" s="168">
        <v>3.6521017800694501E-3</v>
      </c>
      <c r="M762" s="168">
        <v>1.9911118582624572E-4</v>
      </c>
      <c r="N762" s="168">
        <v>2.2893465227233124E-3</v>
      </c>
      <c r="O762" s="168">
        <v>3.5003958385309231E-2</v>
      </c>
      <c r="P762" s="168">
        <v>0.13009667069428565</v>
      </c>
      <c r="Q762" s="168">
        <v>2.3483012691183153E-2</v>
      </c>
      <c r="R762" s="168">
        <v>2.0158798856671069E-2</v>
      </c>
      <c r="S762" s="168">
        <v>2.9585572167544508E-4</v>
      </c>
      <c r="T762" s="168">
        <v>2.7767404953980314E-4</v>
      </c>
      <c r="U762" s="168">
        <v>1.5996065791006889E-2</v>
      </c>
      <c r="V762" s="168">
        <v>2.3131382682531525E-3</v>
      </c>
    </row>
    <row r="764" spans="1:22" x14ac:dyDescent="0.2">
      <c r="A764" s="170" t="s">
        <v>203</v>
      </c>
      <c r="B764" s="166" t="s">
        <v>687</v>
      </c>
      <c r="D764" s="172">
        <v>12848662.999999996</v>
      </c>
      <c r="E764" s="172">
        <v>6329032.8439129265</v>
      </c>
      <c r="F764" s="172">
        <v>312866.70852654189</v>
      </c>
      <c r="G764" s="172">
        <v>1146012.8226959712</v>
      </c>
      <c r="H764" s="172">
        <v>36072.414857134907</v>
      </c>
      <c r="I764" s="172">
        <v>3382.7556396204582</v>
      </c>
      <c r="J764" s="172">
        <v>871148.01987803669</v>
      </c>
      <c r="K764" s="172">
        <v>162320.2560845284</v>
      </c>
      <c r="L764" s="172">
        <v>73349.50132135216</v>
      </c>
      <c r="M764" s="172">
        <v>3298.4450836903147</v>
      </c>
      <c r="N764" s="172">
        <v>30431.431639536237</v>
      </c>
      <c r="O764" s="172">
        <v>498005.19381760445</v>
      </c>
      <c r="P764" s="172">
        <v>2631971.442497157</v>
      </c>
      <c r="Q764" s="172">
        <v>475290.41952564771</v>
      </c>
      <c r="R764" s="172">
        <v>267528.17456641438</v>
      </c>
      <c r="S764" s="172">
        <v>4480.9946625102357</v>
      </c>
      <c r="T764" s="172">
        <v>3471.5752913242618</v>
      </c>
      <c r="U764" s="172">
        <v>0</v>
      </c>
      <c r="V764" s="172">
        <v>0</v>
      </c>
    </row>
    <row r="765" spans="1:22" x14ac:dyDescent="0.2">
      <c r="B765" s="166" t="s">
        <v>686</v>
      </c>
      <c r="D765" s="172">
        <v>46946.678099999997</v>
      </c>
      <c r="E765" s="172">
        <v>23125.135090515472</v>
      </c>
      <c r="F765" s="172">
        <v>1143.1580588114182</v>
      </c>
      <c r="G765" s="172">
        <v>4187.3224541401823</v>
      </c>
      <c r="H765" s="172">
        <v>131.80204419616038</v>
      </c>
      <c r="I765" s="172">
        <v>12.359973960265076</v>
      </c>
      <c r="J765" s="172">
        <v>3183.0164482224031</v>
      </c>
      <c r="K765" s="172">
        <v>593.08869814002628</v>
      </c>
      <c r="L765" s="172">
        <v>268.00573937763374</v>
      </c>
      <c r="M765" s="172">
        <v>12.051918520591352</v>
      </c>
      <c r="N765" s="172">
        <v>111.19091731983815</v>
      </c>
      <c r="O765" s="172">
        <v>1819.6204170257399</v>
      </c>
      <c r="P765" s="172">
        <v>9616.7450324836718</v>
      </c>
      <c r="Q765" s="172">
        <v>1736.6247623962547</v>
      </c>
      <c r="R765" s="172">
        <v>977.49930043694576</v>
      </c>
      <c r="S765" s="172">
        <v>16.372739637477164</v>
      </c>
      <c r="T765" s="172">
        <v>12.684504815926287</v>
      </c>
      <c r="U765" s="172">
        <v>0</v>
      </c>
      <c r="V765" s="172">
        <v>0</v>
      </c>
    </row>
    <row r="766" spans="1:22" x14ac:dyDescent="0.2">
      <c r="B766" s="166" t="s">
        <v>685</v>
      </c>
      <c r="D766" s="172">
        <v>10326.321900000008</v>
      </c>
      <c r="E766" s="172">
        <v>5027.5498287661303</v>
      </c>
      <c r="F766" s="172">
        <v>242.63613155225889</v>
      </c>
      <c r="G766" s="172">
        <v>882.69838280048486</v>
      </c>
      <c r="H766" s="172">
        <v>27.26572253320904</v>
      </c>
      <c r="I766" s="172">
        <v>3.3958015420938139</v>
      </c>
      <c r="J766" s="172">
        <v>666.89242461824119</v>
      </c>
      <c r="K766" s="172">
        <v>123.97452390261965</v>
      </c>
      <c r="L766" s="172">
        <v>73.766318926333597</v>
      </c>
      <c r="M766" s="172">
        <v>0</v>
      </c>
      <c r="N766" s="172">
        <v>23.286738378011176</v>
      </c>
      <c r="O766" s="172">
        <v>381.217202686983</v>
      </c>
      <c r="P766" s="172">
        <v>2655.8194459210399</v>
      </c>
      <c r="Q766" s="172">
        <v>0</v>
      </c>
      <c r="R766" s="172">
        <v>200.71508149442147</v>
      </c>
      <c r="S766" s="172">
        <v>3.3459258615482272</v>
      </c>
      <c r="T766" s="172">
        <v>2.6802765395344759</v>
      </c>
      <c r="U766" s="172">
        <v>9.1135132203701001</v>
      </c>
      <c r="V766" s="172">
        <v>1.9645812567266041</v>
      </c>
    </row>
    <row r="767" spans="1:22" x14ac:dyDescent="0.2">
      <c r="B767" s="166" t="s">
        <v>684</v>
      </c>
      <c r="D767" s="172">
        <v>6616058.7274314081</v>
      </c>
      <c r="E767" s="172">
        <v>4421794.2259362563</v>
      </c>
      <c r="F767" s="172">
        <v>208431.83655347358</v>
      </c>
      <c r="G767" s="172">
        <v>756828.79068809201</v>
      </c>
      <c r="H767" s="172">
        <v>23389.947740583215</v>
      </c>
      <c r="I767" s="172">
        <v>0</v>
      </c>
      <c r="J767" s="172">
        <v>567489.31065421144</v>
      </c>
      <c r="K767" s="172">
        <v>105694.9222979824</v>
      </c>
      <c r="L767" s="172">
        <v>0</v>
      </c>
      <c r="M767" s="172">
        <v>0</v>
      </c>
      <c r="N767" s="172">
        <v>20230.644207744554</v>
      </c>
      <c r="O767" s="172">
        <v>326274.51223653613</v>
      </c>
      <c r="P767" s="172">
        <v>0</v>
      </c>
      <c r="Q767" s="172">
        <v>0</v>
      </c>
      <c r="R767" s="172">
        <v>171124.10648254069</v>
      </c>
      <c r="S767" s="172">
        <v>2855.0199636187031</v>
      </c>
      <c r="T767" s="172">
        <v>2313.0445514268063</v>
      </c>
      <c r="U767" s="172">
        <v>7924.1692828948444</v>
      </c>
      <c r="V767" s="172">
        <v>1708.1968360464728</v>
      </c>
    </row>
    <row r="768" spans="1:22" x14ac:dyDescent="0.2">
      <c r="B768" s="166" t="s">
        <v>683</v>
      </c>
      <c r="D768" s="172">
        <v>2730528.8117004652</v>
      </c>
      <c r="E768" s="172">
        <v>2041620.3561544297</v>
      </c>
      <c r="F768" s="172">
        <v>98427.168053742324</v>
      </c>
      <c r="G768" s="172">
        <v>296995.78430300643</v>
      </c>
      <c r="H768" s="172">
        <v>0</v>
      </c>
      <c r="I768" s="172">
        <v>0</v>
      </c>
      <c r="J768" s="172">
        <v>189246.86973616417</v>
      </c>
      <c r="K768" s="172">
        <v>0</v>
      </c>
      <c r="L768" s="172">
        <v>0</v>
      </c>
      <c r="M768" s="172">
        <v>0</v>
      </c>
      <c r="N768" s="172">
        <v>5116.838343014625</v>
      </c>
      <c r="O768" s="172">
        <v>0</v>
      </c>
      <c r="P768" s="172">
        <v>0</v>
      </c>
      <c r="Q768" s="172">
        <v>0</v>
      </c>
      <c r="R768" s="172">
        <v>69802.589998373383</v>
      </c>
      <c r="S768" s="172">
        <v>0</v>
      </c>
      <c r="T768" s="172">
        <v>724.34372187865813</v>
      </c>
      <c r="U768" s="172">
        <v>24594.255295172294</v>
      </c>
      <c r="V768" s="172">
        <v>4000.6060946836669</v>
      </c>
    </row>
    <row r="769" spans="1:22" x14ac:dyDescent="0.2">
      <c r="B769" s="166" t="s">
        <v>682</v>
      </c>
      <c r="D769" s="172">
        <v>3382468.9999999986</v>
      </c>
      <c r="E769" s="172">
        <v>1269193.9956312156</v>
      </c>
      <c r="F769" s="172">
        <v>82251.972187975378</v>
      </c>
      <c r="G769" s="172">
        <v>275964.28311132127</v>
      </c>
      <c r="H769" s="172">
        <v>8770.7714206127803</v>
      </c>
      <c r="I769" s="172">
        <v>808.56259282101166</v>
      </c>
      <c r="J769" s="172">
        <v>251600.48751365818</v>
      </c>
      <c r="K769" s="172">
        <v>46641.889172531046</v>
      </c>
      <c r="L769" s="172">
        <v>21192.880597613363</v>
      </c>
      <c r="M769" s="172">
        <v>981.9538582710785</v>
      </c>
      <c r="N769" s="172">
        <v>9641.8074634930381</v>
      </c>
      <c r="O769" s="172">
        <v>169295.69486374504</v>
      </c>
      <c r="P769" s="172">
        <v>961190.66744197311</v>
      </c>
      <c r="Q769" s="172">
        <v>182360.36595712611</v>
      </c>
      <c r="R769" s="172">
        <v>68166.156179092402</v>
      </c>
      <c r="S769" s="172">
        <v>1109.6363552124237</v>
      </c>
      <c r="T769" s="172">
        <v>1237.7100946634941</v>
      </c>
      <c r="U769" s="172">
        <v>26763.823402707174</v>
      </c>
      <c r="V769" s="172">
        <v>5296.3421559669059</v>
      </c>
    </row>
    <row r="770" spans="1:22" x14ac:dyDescent="0.2">
      <c r="B770" s="166" t="s">
        <v>681</v>
      </c>
      <c r="D770" s="172">
        <v>2549486.4608681281</v>
      </c>
      <c r="E770" s="172">
        <v>1821610.6062214412</v>
      </c>
      <c r="F770" s="172">
        <v>311737.55701338995</v>
      </c>
      <c r="G770" s="172">
        <v>89763.614810230385</v>
      </c>
      <c r="H770" s="172">
        <v>15005.147707753162</v>
      </c>
      <c r="I770" s="172">
        <v>2370.7413809423037</v>
      </c>
      <c r="J770" s="172">
        <v>16750.100280424886</v>
      </c>
      <c r="K770" s="172">
        <v>4301.8897619721374</v>
      </c>
      <c r="L770" s="172">
        <v>8228.1724895586358</v>
      </c>
      <c r="M770" s="172">
        <v>1436.1013648030055</v>
      </c>
      <c r="N770" s="172">
        <v>116.49279194381069</v>
      </c>
      <c r="O770" s="172">
        <v>2561.048177551892</v>
      </c>
      <c r="P770" s="172">
        <v>12106.756207259183</v>
      </c>
      <c r="Q770" s="172">
        <v>2154.9543515361256</v>
      </c>
      <c r="R770" s="172">
        <v>4584.5367121557038</v>
      </c>
      <c r="S770" s="172">
        <v>72.631660533795042</v>
      </c>
      <c r="T770" s="172">
        <v>130.63608780362924</v>
      </c>
      <c r="U770" s="172">
        <v>201053.13820227026</v>
      </c>
      <c r="V770" s="172">
        <v>55502.335646558298</v>
      </c>
    </row>
    <row r="771" spans="1:22" x14ac:dyDescent="0.2">
      <c r="B771" s="166" t="s">
        <v>679</v>
      </c>
      <c r="D771" s="172">
        <v>28184478.999999996</v>
      </c>
      <c r="E771" s="172">
        <v>15911404.712775553</v>
      </c>
      <c r="F771" s="172">
        <v>1015101.0365254867</v>
      </c>
      <c r="G771" s="172">
        <v>2570635.3164455621</v>
      </c>
      <c r="H771" s="172">
        <v>83397.349492813431</v>
      </c>
      <c r="I771" s="172">
        <v>6577.8153888861325</v>
      </c>
      <c r="J771" s="172">
        <v>1900084.6969353363</v>
      </c>
      <c r="K771" s="172">
        <v>319676.02053905663</v>
      </c>
      <c r="L771" s="172">
        <v>103112.32646682812</v>
      </c>
      <c r="M771" s="172">
        <v>5728.5522252849905</v>
      </c>
      <c r="N771" s="172">
        <v>65671.692101430119</v>
      </c>
      <c r="O771" s="172">
        <v>998337.28671515011</v>
      </c>
      <c r="P771" s="172">
        <v>3617541.4306247942</v>
      </c>
      <c r="Q771" s="172">
        <v>661542.36459670612</v>
      </c>
      <c r="R771" s="172">
        <v>582383.77832050784</v>
      </c>
      <c r="S771" s="172">
        <v>8538.0013073741848</v>
      </c>
      <c r="T771" s="172">
        <v>7892.6745284523095</v>
      </c>
      <c r="U771" s="172">
        <v>260344.49969626492</v>
      </c>
      <c r="V771" s="172">
        <v>66509.445314512064</v>
      </c>
    </row>
    <row r="772" spans="1:22" x14ac:dyDescent="0.2">
      <c r="A772" s="169" t="s">
        <v>209</v>
      </c>
      <c r="B772" s="166" t="s">
        <v>687</v>
      </c>
      <c r="C772" s="176"/>
      <c r="D772" s="168">
        <v>0.4558772578340014</v>
      </c>
      <c r="E772" s="168">
        <v>0.22455738294516381</v>
      </c>
      <c r="F772" s="168">
        <v>1.1100673832804997E-2</v>
      </c>
      <c r="G772" s="168">
        <v>4.0661132061230273E-2</v>
      </c>
      <c r="H772" s="168">
        <v>1.2798680740962042E-3</v>
      </c>
      <c r="I772" s="168">
        <v>1.2002193262541623E-4</v>
      </c>
      <c r="J772" s="168">
        <v>3.0908785643262621E-2</v>
      </c>
      <c r="K772" s="168">
        <v>5.7592072602984223E-3</v>
      </c>
      <c r="L772" s="168">
        <v>2.6024785244869054E-3</v>
      </c>
      <c r="M772" s="168">
        <v>1.170305501723241E-4</v>
      </c>
      <c r="N772" s="168">
        <v>1.0797230503901186E-3</v>
      </c>
      <c r="O772" s="168">
        <v>1.7669483754431101E-2</v>
      </c>
      <c r="P772" s="168">
        <v>9.3383718127170542E-2</v>
      </c>
      <c r="Q772" s="168">
        <v>1.6863551727376185E-2</v>
      </c>
      <c r="R772" s="168">
        <v>9.4920390249688281E-3</v>
      </c>
      <c r="S772" s="168">
        <v>1.589880253777349E-4</v>
      </c>
      <c r="T772" s="168">
        <v>1.2317330014595133E-4</v>
      </c>
      <c r="U772" s="168">
        <v>0</v>
      </c>
      <c r="V772" s="168">
        <v>0</v>
      </c>
    </row>
    <row r="773" spans="1:22" x14ac:dyDescent="0.2">
      <c r="A773" s="166" t="s">
        <v>209</v>
      </c>
      <c r="B773" s="166" t="s">
        <v>686</v>
      </c>
      <c r="C773" s="176"/>
      <c r="D773" s="168">
        <v>1.6656925998170845E-3</v>
      </c>
      <c r="E773" s="168">
        <v>8.2049184199982817E-4</v>
      </c>
      <c r="F773" s="168">
        <v>4.0559843551176457E-5</v>
      </c>
      <c r="G773" s="168">
        <v>1.4856838241147487E-4</v>
      </c>
      <c r="H773" s="168">
        <v>4.6764052014642667E-6</v>
      </c>
      <c r="I773" s="168">
        <v>4.385383160804597E-7</v>
      </c>
      <c r="J773" s="168">
        <v>1.1293508204364549E-4</v>
      </c>
      <c r="K773" s="168">
        <v>2.1043096029556779E-5</v>
      </c>
      <c r="L773" s="168">
        <v>9.5089832732985331E-6</v>
      </c>
      <c r="M773" s="168">
        <v>4.2760834857338868E-7</v>
      </c>
      <c r="N773" s="168">
        <v>3.9451116807884993E-6</v>
      </c>
      <c r="O773" s="168">
        <v>6.4561080480705007E-5</v>
      </c>
      <c r="P773" s="168">
        <v>3.412071244064392E-4</v>
      </c>
      <c r="Q773" s="168">
        <v>6.1616351410868897E-5</v>
      </c>
      <c r="R773" s="168">
        <v>3.4682184490156656E-5</v>
      </c>
      <c r="S773" s="168">
        <v>5.8091333309645948E-7</v>
      </c>
      <c r="T773" s="168">
        <v>4.5005283993102332E-7</v>
      </c>
      <c r="U773" s="168">
        <v>0</v>
      </c>
      <c r="V773" s="168">
        <v>0</v>
      </c>
    </row>
    <row r="774" spans="1:22" x14ac:dyDescent="0.2">
      <c r="A774" s="166" t="s">
        <v>209</v>
      </c>
      <c r="B774" s="166" t="s">
        <v>685</v>
      </c>
      <c r="C774" s="176"/>
      <c r="D774" s="168">
        <v>3.6638328137979806E-4</v>
      </c>
      <c r="E774" s="168">
        <v>1.7838008745047694E-4</v>
      </c>
      <c r="F774" s="168">
        <v>8.6088563692186373E-6</v>
      </c>
      <c r="G774" s="168">
        <v>3.1318598537886226E-5</v>
      </c>
      <c r="H774" s="168">
        <v>9.6740204185463373E-7</v>
      </c>
      <c r="I774" s="168">
        <v>1.2048480804253342E-7</v>
      </c>
      <c r="J774" s="168">
        <v>2.3661690699276056E-5</v>
      </c>
      <c r="K774" s="168">
        <v>4.3986807030429648E-6</v>
      </c>
      <c r="L774" s="168">
        <v>2.6172674302879117E-6</v>
      </c>
      <c r="M774" s="168">
        <v>0</v>
      </c>
      <c r="N774" s="168">
        <v>8.2622561084102988E-7</v>
      </c>
      <c r="O774" s="168">
        <v>1.3525784978568632E-5</v>
      </c>
      <c r="P774" s="168">
        <v>9.4229857714277432E-5</v>
      </c>
      <c r="Q774" s="168">
        <v>0</v>
      </c>
      <c r="R774" s="168">
        <v>7.121475670862019E-6</v>
      </c>
      <c r="S774" s="168">
        <v>1.1871519290983621E-7</v>
      </c>
      <c r="T774" s="168">
        <v>9.5097608138666536E-8</v>
      </c>
      <c r="U774" s="168">
        <v>3.2335219751161983E-7</v>
      </c>
      <c r="V774" s="168">
        <v>6.9704366602859836E-8</v>
      </c>
    </row>
    <row r="775" spans="1:22" x14ac:dyDescent="0.2">
      <c r="A775" s="166" t="s">
        <v>209</v>
      </c>
      <c r="B775" s="166" t="s">
        <v>684</v>
      </c>
      <c r="C775" s="176"/>
      <c r="D775" s="168">
        <v>0.23474121084272689</v>
      </c>
      <c r="E775" s="168">
        <v>0.15688756304263268</v>
      </c>
      <c r="F775" s="168">
        <v>7.39527016105118E-3</v>
      </c>
      <c r="G775" s="168">
        <v>2.6852679827364986E-2</v>
      </c>
      <c r="H775" s="168">
        <v>8.2988753280070272E-4</v>
      </c>
      <c r="I775" s="168">
        <v>0</v>
      </c>
      <c r="J775" s="168">
        <v>2.0134816423401387E-2</v>
      </c>
      <c r="K775" s="168">
        <v>3.7501109138111943E-3</v>
      </c>
      <c r="L775" s="168">
        <v>0</v>
      </c>
      <c r="M775" s="168">
        <v>0</v>
      </c>
      <c r="N775" s="168">
        <v>7.1779379735011442E-4</v>
      </c>
      <c r="O775" s="168">
        <v>1.1576389694361077E-2</v>
      </c>
      <c r="P775" s="168">
        <v>0</v>
      </c>
      <c r="Q775" s="168">
        <v>0</v>
      </c>
      <c r="R775" s="168">
        <v>6.0715724595278384E-3</v>
      </c>
      <c r="S775" s="168">
        <v>1.012975958724908E-4</v>
      </c>
      <c r="T775" s="168">
        <v>8.2068025860148293E-5</v>
      </c>
      <c r="U775" s="168">
        <v>2.811536549210239E-4</v>
      </c>
      <c r="V775" s="168">
        <v>6.0607713772054222E-5</v>
      </c>
    </row>
    <row r="776" spans="1:22" x14ac:dyDescent="0.2">
      <c r="A776" s="166" t="s">
        <v>209</v>
      </c>
      <c r="B776" s="166" t="s">
        <v>683</v>
      </c>
      <c r="C776" s="176"/>
      <c r="D776" s="168">
        <v>9.6880584938272798E-2</v>
      </c>
      <c r="E776" s="168">
        <v>7.2437753990571549E-2</v>
      </c>
      <c r="F776" s="168">
        <v>3.492247206476385E-3</v>
      </c>
      <c r="G776" s="168">
        <v>1.0537565172058226E-2</v>
      </c>
      <c r="H776" s="168">
        <v>0</v>
      </c>
      <c r="I776" s="168">
        <v>0</v>
      </c>
      <c r="J776" s="168">
        <v>6.7145775423474814E-3</v>
      </c>
      <c r="K776" s="168">
        <v>0</v>
      </c>
      <c r="L776" s="168">
        <v>0</v>
      </c>
      <c r="M776" s="168">
        <v>0</v>
      </c>
      <c r="N776" s="168">
        <v>1.8154809045839115E-4</v>
      </c>
      <c r="O776" s="168">
        <v>0</v>
      </c>
      <c r="P776" s="168">
        <v>0</v>
      </c>
      <c r="Q776" s="168">
        <v>0</v>
      </c>
      <c r="R776" s="168">
        <v>2.476632262685196E-3</v>
      </c>
      <c r="S776" s="168">
        <v>0</v>
      </c>
      <c r="T776" s="168">
        <v>2.5700092660171516E-5</v>
      </c>
      <c r="U776" s="168">
        <v>8.7261699232305467E-4</v>
      </c>
      <c r="V776" s="168">
        <v>1.4194358869233195E-4</v>
      </c>
    </row>
    <row r="777" spans="1:22" x14ac:dyDescent="0.2">
      <c r="A777" s="166" t="s">
        <v>209</v>
      </c>
      <c r="B777" s="166" t="s">
        <v>682</v>
      </c>
      <c r="C777" s="176"/>
      <c r="D777" s="168">
        <v>0.12001176250233328</v>
      </c>
      <c r="E777" s="168">
        <v>4.5031664258587706E-2</v>
      </c>
      <c r="F777" s="168">
        <v>2.918342829327283E-3</v>
      </c>
      <c r="G777" s="168">
        <v>9.7913565516439503E-3</v>
      </c>
      <c r="H777" s="168">
        <v>3.1119153987599991E-4</v>
      </c>
      <c r="I777" s="168">
        <v>2.8688222082125832E-5</v>
      </c>
      <c r="J777" s="168">
        <v>8.9269163894659265E-3</v>
      </c>
      <c r="K777" s="168">
        <v>1.654878529865003E-3</v>
      </c>
      <c r="L777" s="168">
        <v>7.5193444582081386E-4</v>
      </c>
      <c r="M777" s="168">
        <v>3.4840234523089058E-5</v>
      </c>
      <c r="N777" s="168">
        <v>3.4209635251703744E-4</v>
      </c>
      <c r="O777" s="168">
        <v>6.0066994626278196E-3</v>
      </c>
      <c r="P777" s="168">
        <v>3.410354569413801E-2</v>
      </c>
      <c r="Q777" s="168">
        <v>6.4702408001626049E-3</v>
      </c>
      <c r="R777" s="168">
        <v>2.4185707381389741E-3</v>
      </c>
      <c r="S777" s="168">
        <v>3.9370476041527104E-5</v>
      </c>
      <c r="T777" s="168">
        <v>4.3914599048060966E-5</v>
      </c>
      <c r="U777" s="168">
        <v>9.4959439919777044E-4</v>
      </c>
      <c r="V777" s="168">
        <v>1.8791697926957978E-4</v>
      </c>
    </row>
    <row r="778" spans="1:22" x14ac:dyDescent="0.2">
      <c r="A778" s="166" t="s">
        <v>209</v>
      </c>
      <c r="B778" s="166" t="s">
        <v>681</v>
      </c>
      <c r="C778" s="176"/>
      <c r="D778" s="168">
        <v>9.0457108001468819E-2</v>
      </c>
      <c r="E778" s="168">
        <v>6.4631693430325307E-2</v>
      </c>
      <c r="F778" s="168">
        <v>1.1060610948791709E-2</v>
      </c>
      <c r="G778" s="168">
        <v>3.1848598233882698E-3</v>
      </c>
      <c r="H778" s="168">
        <v>5.3239045886756199E-4</v>
      </c>
      <c r="I778" s="168">
        <v>8.4115139433384737E-5</v>
      </c>
      <c r="J778" s="168">
        <v>5.9430228532607917E-4</v>
      </c>
      <c r="K778" s="168">
        <v>1.5263329018684851E-4</v>
      </c>
      <c r="L778" s="168">
        <v>2.9193984708955015E-4</v>
      </c>
      <c r="M778" s="168">
        <v>5.0953624681265372E-5</v>
      </c>
      <c r="N778" s="168">
        <v>4.1332249549055241E-6</v>
      </c>
      <c r="O778" s="168">
        <v>9.086732373345955E-5</v>
      </c>
      <c r="P778" s="168">
        <v>4.2955401826867847E-4</v>
      </c>
      <c r="Q778" s="168">
        <v>7.6458903197611922E-5</v>
      </c>
      <c r="R778" s="168">
        <v>1.626617512481144E-4</v>
      </c>
      <c r="S778" s="168">
        <v>2.5770091593247138E-6</v>
      </c>
      <c r="T778" s="168">
        <v>4.6350364611540013E-6</v>
      </c>
      <c r="U778" s="168">
        <v>7.1334700989956314E-3</v>
      </c>
      <c r="V778" s="168">
        <v>1.9692517873599264E-3</v>
      </c>
    </row>
    <row r="779" spans="1:22" x14ac:dyDescent="0.2">
      <c r="A779" s="166" t="s">
        <v>209</v>
      </c>
      <c r="B779" s="166" t="s">
        <v>679</v>
      </c>
      <c r="C779" s="176"/>
      <c r="D779" s="168">
        <v>1</v>
      </c>
      <c r="E779" s="168">
        <v>0.5645449295967313</v>
      </c>
      <c r="F779" s="168">
        <v>3.601631367837195E-2</v>
      </c>
      <c r="G779" s="168">
        <v>9.1207480416635081E-2</v>
      </c>
      <c r="H779" s="168">
        <v>2.9589814128837882E-3</v>
      </c>
      <c r="I779" s="168">
        <v>2.3338431726504979E-4</v>
      </c>
      <c r="J779" s="168">
        <v>6.7415995056546413E-2</v>
      </c>
      <c r="K779" s="168">
        <v>1.1342271770894067E-2</v>
      </c>
      <c r="L779" s="168">
        <v>3.6584790681008558E-3</v>
      </c>
      <c r="M779" s="168">
        <v>2.0325201772525194E-4</v>
      </c>
      <c r="N779" s="168">
        <v>2.3300658529621966E-3</v>
      </c>
      <c r="O779" s="168">
        <v>3.5421527100612735E-2</v>
      </c>
      <c r="P779" s="168">
        <v>0.12835225482169796</v>
      </c>
      <c r="Q779" s="168">
        <v>2.3471867782147271E-2</v>
      </c>
      <c r="R779" s="168">
        <v>2.0663279896729971E-2</v>
      </c>
      <c r="S779" s="168">
        <v>3.0293273497708381E-4</v>
      </c>
      <c r="T779" s="168">
        <v>2.8003620462355578E-4</v>
      </c>
      <c r="U779" s="168">
        <v>9.237158497634991E-3</v>
      </c>
      <c r="V779" s="168">
        <v>2.359789773460495E-3</v>
      </c>
    </row>
    <row r="780" spans="1:22" x14ac:dyDescent="0.2">
      <c r="C780" s="176"/>
      <c r="D780" s="168"/>
      <c r="E780" s="168"/>
      <c r="F780" s="168"/>
      <c r="G780" s="168"/>
      <c r="H780" s="168"/>
      <c r="I780" s="168"/>
      <c r="J780" s="168"/>
      <c r="K780" s="168"/>
      <c r="L780" s="168"/>
      <c r="M780" s="168"/>
      <c r="N780" s="168"/>
      <c r="O780" s="168"/>
      <c r="P780" s="168"/>
      <c r="Q780" s="168"/>
      <c r="R780" s="168"/>
      <c r="S780" s="168"/>
      <c r="T780" s="168"/>
      <c r="U780" s="168"/>
      <c r="V780" s="168"/>
    </row>
    <row r="781" spans="1:22" x14ac:dyDescent="0.2">
      <c r="A781" s="170" t="s">
        <v>722</v>
      </c>
      <c r="B781" s="166" t="s">
        <v>687</v>
      </c>
      <c r="C781" s="176"/>
      <c r="D781" s="172">
        <v>12848662.999999996</v>
      </c>
      <c r="E781" s="172">
        <v>6329032.8439129265</v>
      </c>
      <c r="F781" s="172">
        <v>312866.70852654189</v>
      </c>
      <c r="G781" s="172">
        <v>1146012.8226959712</v>
      </c>
      <c r="H781" s="172">
        <v>36072.414857134907</v>
      </c>
      <c r="I781" s="172">
        <v>3382.7556396204582</v>
      </c>
      <c r="J781" s="172">
        <v>871148.01987803669</v>
      </c>
      <c r="K781" s="172">
        <v>162320.2560845284</v>
      </c>
      <c r="L781" s="172">
        <v>73349.50132135216</v>
      </c>
      <c r="M781" s="172">
        <v>3298.4450836903147</v>
      </c>
      <c r="N781" s="172">
        <v>30431.431639536237</v>
      </c>
      <c r="O781" s="172">
        <v>498005.19381760445</v>
      </c>
      <c r="P781" s="172">
        <v>2631971.442497157</v>
      </c>
      <c r="Q781" s="172">
        <v>475290.41952564771</v>
      </c>
      <c r="R781" s="172">
        <v>267528.17456641438</v>
      </c>
      <c r="S781" s="172">
        <v>4480.9946625102357</v>
      </c>
      <c r="T781" s="172">
        <v>3471.5752913242618</v>
      </c>
      <c r="U781" s="172">
        <v>0</v>
      </c>
      <c r="V781" s="172">
        <v>0</v>
      </c>
    </row>
    <row r="782" spans="1:22" x14ac:dyDescent="0.2">
      <c r="B782" s="166" t="s">
        <v>686</v>
      </c>
      <c r="C782" s="176"/>
      <c r="D782" s="172">
        <v>0</v>
      </c>
      <c r="E782" s="172">
        <v>0</v>
      </c>
      <c r="F782" s="172">
        <v>0</v>
      </c>
      <c r="G782" s="172">
        <v>0</v>
      </c>
      <c r="H782" s="172">
        <v>0</v>
      </c>
      <c r="I782" s="172">
        <v>0</v>
      </c>
      <c r="J782" s="172">
        <v>0</v>
      </c>
      <c r="K782" s="172">
        <v>0</v>
      </c>
      <c r="L782" s="172">
        <v>0</v>
      </c>
      <c r="M782" s="172">
        <v>0</v>
      </c>
      <c r="N782" s="172">
        <v>0</v>
      </c>
      <c r="O782" s="172">
        <v>0</v>
      </c>
      <c r="P782" s="172">
        <v>0</v>
      </c>
      <c r="Q782" s="172">
        <v>0</v>
      </c>
      <c r="R782" s="172">
        <v>0</v>
      </c>
      <c r="S782" s="172">
        <v>0</v>
      </c>
      <c r="T782" s="172">
        <v>0</v>
      </c>
      <c r="U782" s="172">
        <v>0</v>
      </c>
      <c r="V782" s="172">
        <v>0</v>
      </c>
    </row>
    <row r="783" spans="1:22" x14ac:dyDescent="0.2">
      <c r="B783" s="166" t="s">
        <v>685</v>
      </c>
      <c r="C783" s="176"/>
      <c r="D783" s="172">
        <v>0</v>
      </c>
      <c r="E783" s="172">
        <v>0</v>
      </c>
      <c r="F783" s="172">
        <v>0</v>
      </c>
      <c r="G783" s="172">
        <v>0</v>
      </c>
      <c r="H783" s="172">
        <v>0</v>
      </c>
      <c r="I783" s="172">
        <v>0</v>
      </c>
      <c r="J783" s="172">
        <v>0</v>
      </c>
      <c r="K783" s="172">
        <v>0</v>
      </c>
      <c r="L783" s="172">
        <v>0</v>
      </c>
      <c r="M783" s="172">
        <v>0</v>
      </c>
      <c r="N783" s="172">
        <v>0</v>
      </c>
      <c r="O783" s="172">
        <v>0</v>
      </c>
      <c r="P783" s="172">
        <v>0</v>
      </c>
      <c r="Q783" s="172">
        <v>0</v>
      </c>
      <c r="R783" s="172">
        <v>0</v>
      </c>
      <c r="S783" s="172">
        <v>0</v>
      </c>
      <c r="T783" s="172">
        <v>0</v>
      </c>
      <c r="U783" s="172">
        <v>0</v>
      </c>
      <c r="V783" s="172">
        <v>0</v>
      </c>
    </row>
    <row r="784" spans="1:22" x14ac:dyDescent="0.2">
      <c r="B784" s="166" t="s">
        <v>684</v>
      </c>
      <c r="C784" s="176"/>
      <c r="D784" s="172">
        <v>0</v>
      </c>
      <c r="E784" s="172">
        <v>0</v>
      </c>
      <c r="F784" s="172">
        <v>0</v>
      </c>
      <c r="G784" s="172">
        <v>0</v>
      </c>
      <c r="H784" s="172">
        <v>0</v>
      </c>
      <c r="I784" s="172">
        <v>0</v>
      </c>
      <c r="J784" s="172">
        <v>0</v>
      </c>
      <c r="K784" s="172">
        <v>0</v>
      </c>
      <c r="L784" s="172">
        <v>0</v>
      </c>
      <c r="M784" s="172">
        <v>0</v>
      </c>
      <c r="N784" s="172">
        <v>0</v>
      </c>
      <c r="O784" s="172">
        <v>0</v>
      </c>
      <c r="P784" s="172">
        <v>0</v>
      </c>
      <c r="Q784" s="172">
        <v>0</v>
      </c>
      <c r="R784" s="172">
        <v>0</v>
      </c>
      <c r="S784" s="172">
        <v>0</v>
      </c>
      <c r="T784" s="172">
        <v>0</v>
      </c>
      <c r="U784" s="172">
        <v>0</v>
      </c>
      <c r="V784" s="172">
        <v>0</v>
      </c>
    </row>
    <row r="785" spans="1:22" x14ac:dyDescent="0.2">
      <c r="B785" s="166" t="s">
        <v>683</v>
      </c>
      <c r="C785" s="176"/>
      <c r="D785" s="172">
        <v>0</v>
      </c>
      <c r="E785" s="172">
        <v>0</v>
      </c>
      <c r="F785" s="172">
        <v>0</v>
      </c>
      <c r="G785" s="172">
        <v>0</v>
      </c>
      <c r="H785" s="172">
        <v>0</v>
      </c>
      <c r="I785" s="172">
        <v>0</v>
      </c>
      <c r="J785" s="172">
        <v>0</v>
      </c>
      <c r="K785" s="172">
        <v>0</v>
      </c>
      <c r="L785" s="172">
        <v>0</v>
      </c>
      <c r="M785" s="172">
        <v>0</v>
      </c>
      <c r="N785" s="172">
        <v>0</v>
      </c>
      <c r="O785" s="172">
        <v>0</v>
      </c>
      <c r="P785" s="172">
        <v>0</v>
      </c>
      <c r="Q785" s="172">
        <v>0</v>
      </c>
      <c r="R785" s="172">
        <v>0</v>
      </c>
      <c r="S785" s="172">
        <v>0</v>
      </c>
      <c r="T785" s="172">
        <v>0</v>
      </c>
      <c r="U785" s="172">
        <v>0</v>
      </c>
      <c r="V785" s="172">
        <v>0</v>
      </c>
    </row>
    <row r="786" spans="1:22" x14ac:dyDescent="0.2">
      <c r="B786" s="166" t="s">
        <v>682</v>
      </c>
      <c r="C786" s="176"/>
      <c r="D786" s="172">
        <v>3382468.9999999986</v>
      </c>
      <c r="E786" s="172">
        <v>1269193.9956312156</v>
      </c>
      <c r="F786" s="172">
        <v>82251.972187975378</v>
      </c>
      <c r="G786" s="172">
        <v>275964.28311132127</v>
      </c>
      <c r="H786" s="172">
        <v>8770.7714206127803</v>
      </c>
      <c r="I786" s="172">
        <v>808.56259282101166</v>
      </c>
      <c r="J786" s="172">
        <v>251600.48751365818</v>
      </c>
      <c r="K786" s="172">
        <v>46641.889172531046</v>
      </c>
      <c r="L786" s="172">
        <v>21192.880597613363</v>
      </c>
      <c r="M786" s="172">
        <v>981.9538582710785</v>
      </c>
      <c r="N786" s="172">
        <v>9641.8074634930381</v>
      </c>
      <c r="O786" s="172">
        <v>169295.69486374504</v>
      </c>
      <c r="P786" s="172">
        <v>961190.66744197311</v>
      </c>
      <c r="Q786" s="172">
        <v>182360.36595712611</v>
      </c>
      <c r="R786" s="172">
        <v>68166.156179092402</v>
      </c>
      <c r="S786" s="172">
        <v>1109.6363552124237</v>
      </c>
      <c r="T786" s="172">
        <v>1237.7100946634941</v>
      </c>
      <c r="U786" s="172">
        <v>26763.823402707174</v>
      </c>
      <c r="V786" s="172">
        <v>5296.3421559669059</v>
      </c>
    </row>
    <row r="787" spans="1:22" x14ac:dyDescent="0.2">
      <c r="B787" s="166" t="s">
        <v>681</v>
      </c>
      <c r="C787" s="176"/>
      <c r="D787" s="172">
        <v>0</v>
      </c>
      <c r="E787" s="172">
        <v>0</v>
      </c>
      <c r="F787" s="172">
        <v>0</v>
      </c>
      <c r="G787" s="172">
        <v>0</v>
      </c>
      <c r="H787" s="172">
        <v>0</v>
      </c>
      <c r="I787" s="172">
        <v>0</v>
      </c>
      <c r="J787" s="172">
        <v>0</v>
      </c>
      <c r="K787" s="172">
        <v>0</v>
      </c>
      <c r="L787" s="172">
        <v>0</v>
      </c>
      <c r="M787" s="172">
        <v>0</v>
      </c>
      <c r="N787" s="172">
        <v>0</v>
      </c>
      <c r="O787" s="172">
        <v>0</v>
      </c>
      <c r="P787" s="172">
        <v>0</v>
      </c>
      <c r="Q787" s="172">
        <v>0</v>
      </c>
      <c r="R787" s="172">
        <v>0</v>
      </c>
      <c r="S787" s="172">
        <v>0</v>
      </c>
      <c r="T787" s="172">
        <v>0</v>
      </c>
      <c r="U787" s="172">
        <v>0</v>
      </c>
      <c r="V787" s="172">
        <v>0</v>
      </c>
    </row>
    <row r="788" spans="1:22" x14ac:dyDescent="0.2">
      <c r="B788" s="166" t="s">
        <v>679</v>
      </c>
      <c r="C788" s="176"/>
      <c r="D788" s="172">
        <v>16231131.999999994</v>
      </c>
      <c r="E788" s="172">
        <v>7598226.8395441417</v>
      </c>
      <c r="F788" s="172">
        <v>395118.68071451725</v>
      </c>
      <c r="G788" s="172">
        <v>1421977.1058072925</v>
      </c>
      <c r="H788" s="172">
        <v>44843.186277747685</v>
      </c>
      <c r="I788" s="172">
        <v>4191.3182324414702</v>
      </c>
      <c r="J788" s="172">
        <v>1122748.5073916949</v>
      </c>
      <c r="K788" s="172">
        <v>208962.14525705946</v>
      </c>
      <c r="L788" s="172">
        <v>94542.381918965519</v>
      </c>
      <c r="M788" s="172">
        <v>4280.3989419613936</v>
      </c>
      <c r="N788" s="172">
        <v>40073.239103029278</v>
      </c>
      <c r="O788" s="172">
        <v>667300.88868134946</v>
      </c>
      <c r="P788" s="172">
        <v>3593162.10993913</v>
      </c>
      <c r="Q788" s="172">
        <v>657650.78548277379</v>
      </c>
      <c r="R788" s="172">
        <v>335694.3307455068</v>
      </c>
      <c r="S788" s="172">
        <v>5590.6310177226596</v>
      </c>
      <c r="T788" s="172">
        <v>4709.2853859877559</v>
      </c>
      <c r="U788" s="172">
        <v>26763.823402707174</v>
      </c>
      <c r="V788" s="172">
        <v>5296.3421559669059</v>
      </c>
    </row>
    <row r="789" spans="1:22" x14ac:dyDescent="0.2">
      <c r="A789" s="169" t="s">
        <v>401</v>
      </c>
      <c r="B789" s="166" t="s">
        <v>687</v>
      </c>
      <c r="C789" s="176"/>
      <c r="D789" s="168">
        <v>0.79160609377090885</v>
      </c>
      <c r="E789" s="168">
        <v>0.38993169693357976</v>
      </c>
      <c r="F789" s="168">
        <v>1.9275717092716763E-2</v>
      </c>
      <c r="G789" s="168">
        <v>7.0605847004138203E-2</v>
      </c>
      <c r="H789" s="168">
        <v>2.2224213848507251E-3</v>
      </c>
      <c r="I789" s="168">
        <v>2.0841156609535672E-4</v>
      </c>
      <c r="J789" s="168">
        <v>5.367142722257677E-2</v>
      </c>
      <c r="K789" s="168">
        <v>1.000055055214439E-2</v>
      </c>
      <c r="L789" s="168">
        <v>4.5190625842579674E-3</v>
      </c>
      <c r="M789" s="168">
        <v>2.0321719296536531E-4</v>
      </c>
      <c r="N789" s="168">
        <v>1.8748804235919126E-3</v>
      </c>
      <c r="O789" s="168">
        <v>3.0682098686499786E-2</v>
      </c>
      <c r="P789" s="168">
        <v>0.16215575367738724</v>
      </c>
      <c r="Q789" s="168">
        <v>2.928264150187725E-2</v>
      </c>
      <c r="R789" s="168">
        <v>1.6482410134204716E-2</v>
      </c>
      <c r="S789" s="168">
        <v>2.7607406941858629E-4</v>
      </c>
      <c r="T789" s="168">
        <v>2.1388374460415101E-4</v>
      </c>
      <c r="U789" s="168">
        <v>0</v>
      </c>
      <c r="V789" s="168">
        <v>0</v>
      </c>
    </row>
    <row r="790" spans="1:22" x14ac:dyDescent="0.2">
      <c r="A790" s="166" t="s">
        <v>401</v>
      </c>
      <c r="B790" s="166" t="s">
        <v>686</v>
      </c>
      <c r="C790" s="176"/>
      <c r="D790" s="168">
        <v>0</v>
      </c>
      <c r="E790" s="168">
        <v>0</v>
      </c>
      <c r="F790" s="168">
        <v>0</v>
      </c>
      <c r="G790" s="168">
        <v>0</v>
      </c>
      <c r="H790" s="168">
        <v>0</v>
      </c>
      <c r="I790" s="168">
        <v>0</v>
      </c>
      <c r="J790" s="168">
        <v>0</v>
      </c>
      <c r="K790" s="168">
        <v>0</v>
      </c>
      <c r="L790" s="168">
        <v>0</v>
      </c>
      <c r="M790" s="168">
        <v>0</v>
      </c>
      <c r="N790" s="168">
        <v>0</v>
      </c>
      <c r="O790" s="168">
        <v>0</v>
      </c>
      <c r="P790" s="168">
        <v>0</v>
      </c>
      <c r="Q790" s="168">
        <v>0</v>
      </c>
      <c r="R790" s="168">
        <v>0</v>
      </c>
      <c r="S790" s="168">
        <v>0</v>
      </c>
      <c r="T790" s="168">
        <v>0</v>
      </c>
      <c r="U790" s="168">
        <v>0</v>
      </c>
      <c r="V790" s="168">
        <v>0</v>
      </c>
    </row>
    <row r="791" spans="1:22" x14ac:dyDescent="0.2">
      <c r="A791" s="166" t="s">
        <v>401</v>
      </c>
      <c r="B791" s="166" t="s">
        <v>685</v>
      </c>
      <c r="C791" s="176"/>
      <c r="D791" s="168">
        <v>0</v>
      </c>
      <c r="E791" s="168">
        <v>0</v>
      </c>
      <c r="F791" s="168">
        <v>0</v>
      </c>
      <c r="G791" s="168">
        <v>0</v>
      </c>
      <c r="H791" s="168">
        <v>0</v>
      </c>
      <c r="I791" s="168">
        <v>0</v>
      </c>
      <c r="J791" s="168">
        <v>0</v>
      </c>
      <c r="K791" s="168">
        <v>0</v>
      </c>
      <c r="L791" s="168">
        <v>0</v>
      </c>
      <c r="M791" s="168">
        <v>0</v>
      </c>
      <c r="N791" s="168">
        <v>0</v>
      </c>
      <c r="O791" s="168">
        <v>0</v>
      </c>
      <c r="P791" s="168">
        <v>0</v>
      </c>
      <c r="Q791" s="168">
        <v>0</v>
      </c>
      <c r="R791" s="168">
        <v>0</v>
      </c>
      <c r="S791" s="168">
        <v>0</v>
      </c>
      <c r="T791" s="168">
        <v>0</v>
      </c>
      <c r="U791" s="168">
        <v>0</v>
      </c>
      <c r="V791" s="168">
        <v>0</v>
      </c>
    </row>
    <row r="792" spans="1:22" x14ac:dyDescent="0.2">
      <c r="A792" s="166" t="s">
        <v>401</v>
      </c>
      <c r="B792" s="166" t="s">
        <v>684</v>
      </c>
      <c r="C792" s="176"/>
      <c r="D792" s="168">
        <v>0</v>
      </c>
      <c r="E792" s="168">
        <v>0</v>
      </c>
      <c r="F792" s="168">
        <v>0</v>
      </c>
      <c r="G792" s="168">
        <v>0</v>
      </c>
      <c r="H792" s="168">
        <v>0</v>
      </c>
      <c r="I792" s="168">
        <v>0</v>
      </c>
      <c r="J792" s="168">
        <v>0</v>
      </c>
      <c r="K792" s="168">
        <v>0</v>
      </c>
      <c r="L792" s="168">
        <v>0</v>
      </c>
      <c r="M792" s="168">
        <v>0</v>
      </c>
      <c r="N792" s="168">
        <v>0</v>
      </c>
      <c r="O792" s="168">
        <v>0</v>
      </c>
      <c r="P792" s="168">
        <v>0</v>
      </c>
      <c r="Q792" s="168">
        <v>0</v>
      </c>
      <c r="R792" s="168">
        <v>0</v>
      </c>
      <c r="S792" s="168">
        <v>0</v>
      </c>
      <c r="T792" s="168">
        <v>0</v>
      </c>
      <c r="U792" s="168">
        <v>0</v>
      </c>
      <c r="V792" s="168">
        <v>0</v>
      </c>
    </row>
    <row r="793" spans="1:22" x14ac:dyDescent="0.2">
      <c r="A793" s="166" t="s">
        <v>401</v>
      </c>
      <c r="B793" s="166" t="s">
        <v>683</v>
      </c>
      <c r="C793" s="176"/>
      <c r="D793" s="168">
        <v>0</v>
      </c>
      <c r="E793" s="168">
        <v>0</v>
      </c>
      <c r="F793" s="168">
        <v>0</v>
      </c>
      <c r="G793" s="168">
        <v>0</v>
      </c>
      <c r="H793" s="168">
        <v>0</v>
      </c>
      <c r="I793" s="168">
        <v>0</v>
      </c>
      <c r="J793" s="168">
        <v>0</v>
      </c>
      <c r="K793" s="168">
        <v>0</v>
      </c>
      <c r="L793" s="168">
        <v>0</v>
      </c>
      <c r="M793" s="168">
        <v>0</v>
      </c>
      <c r="N793" s="168">
        <v>0</v>
      </c>
      <c r="O793" s="168">
        <v>0</v>
      </c>
      <c r="P793" s="168">
        <v>0</v>
      </c>
      <c r="Q793" s="168">
        <v>0</v>
      </c>
      <c r="R793" s="168">
        <v>0</v>
      </c>
      <c r="S793" s="168">
        <v>0</v>
      </c>
      <c r="T793" s="168">
        <v>0</v>
      </c>
      <c r="U793" s="168">
        <v>0</v>
      </c>
      <c r="V793" s="168">
        <v>0</v>
      </c>
    </row>
    <row r="794" spans="1:22" x14ac:dyDescent="0.2">
      <c r="A794" s="166" t="s">
        <v>401</v>
      </c>
      <c r="B794" s="166" t="s">
        <v>682</v>
      </c>
      <c r="C794" s="176"/>
      <c r="D794" s="168">
        <v>0.20839390622909112</v>
      </c>
      <c r="E794" s="168">
        <v>7.819503874598617E-2</v>
      </c>
      <c r="F794" s="168">
        <v>5.067543791029203E-3</v>
      </c>
      <c r="G794" s="168">
        <v>1.7002158759556719E-2</v>
      </c>
      <c r="H794" s="168">
        <v>5.4036720424754004E-4</v>
      </c>
      <c r="I794" s="168">
        <v>4.9815539225545817E-5</v>
      </c>
      <c r="J794" s="168">
        <v>1.5501105376609486E-2</v>
      </c>
      <c r="K794" s="168">
        <v>2.8736066697338833E-3</v>
      </c>
      <c r="L794" s="168">
        <v>1.3056933181008798E-3</v>
      </c>
      <c r="M794" s="168">
        <v>6.0498174635698781E-5</v>
      </c>
      <c r="N794" s="168">
        <v>5.9403173256757699E-4</v>
      </c>
      <c r="O794" s="168">
        <v>1.0430307317058669E-2</v>
      </c>
      <c r="P794" s="168">
        <v>5.9218954503110037E-2</v>
      </c>
      <c r="Q794" s="168">
        <v>1.1235221668896919E-2</v>
      </c>
      <c r="R794" s="168">
        <v>4.1997167036219299E-3</v>
      </c>
      <c r="S794" s="168">
        <v>6.8364692937770706E-5</v>
      </c>
      <c r="T794" s="168">
        <v>7.6255315689841883E-5</v>
      </c>
      <c r="U794" s="168">
        <v>1.6489190897287498E-3</v>
      </c>
      <c r="V794" s="168">
        <v>3.2630762635452089E-4</v>
      </c>
    </row>
    <row r="795" spans="1:22" x14ac:dyDescent="0.2">
      <c r="A795" s="166" t="s">
        <v>401</v>
      </c>
      <c r="B795" s="166" t="s">
        <v>681</v>
      </c>
      <c r="C795" s="176"/>
      <c r="D795" s="168">
        <v>0</v>
      </c>
      <c r="E795" s="168">
        <v>0</v>
      </c>
      <c r="F795" s="168">
        <v>0</v>
      </c>
      <c r="G795" s="168">
        <v>0</v>
      </c>
      <c r="H795" s="168">
        <v>0</v>
      </c>
      <c r="I795" s="168">
        <v>0</v>
      </c>
      <c r="J795" s="168">
        <v>0</v>
      </c>
      <c r="K795" s="168">
        <v>0</v>
      </c>
      <c r="L795" s="168">
        <v>0</v>
      </c>
      <c r="M795" s="168">
        <v>0</v>
      </c>
      <c r="N795" s="168">
        <v>0</v>
      </c>
      <c r="O795" s="168">
        <v>0</v>
      </c>
      <c r="P795" s="168">
        <v>0</v>
      </c>
      <c r="Q795" s="168">
        <v>0</v>
      </c>
      <c r="R795" s="168">
        <v>0</v>
      </c>
      <c r="S795" s="168">
        <v>0</v>
      </c>
      <c r="T795" s="168">
        <v>0</v>
      </c>
      <c r="U795" s="168">
        <v>0</v>
      </c>
      <c r="V795" s="168">
        <v>0</v>
      </c>
    </row>
    <row r="796" spans="1:22" x14ac:dyDescent="0.2">
      <c r="A796" s="166" t="s">
        <v>401</v>
      </c>
      <c r="B796" s="166" t="s">
        <v>679</v>
      </c>
      <c r="C796" s="176"/>
      <c r="D796" s="168">
        <v>1.0000000000000002</v>
      </c>
      <c r="E796" s="168">
        <v>0.46812673567956592</v>
      </c>
      <c r="F796" s="168">
        <v>2.4343260883745964E-2</v>
      </c>
      <c r="G796" s="168">
        <v>8.7608005763694916E-2</v>
      </c>
      <c r="H796" s="168">
        <v>2.7627885890982649E-3</v>
      </c>
      <c r="I796" s="168">
        <v>2.5822710532090253E-4</v>
      </c>
      <c r="J796" s="168">
        <v>6.9172532599186265E-2</v>
      </c>
      <c r="K796" s="168">
        <v>1.2874157221878272E-2</v>
      </c>
      <c r="L796" s="168">
        <v>5.8247559023588465E-3</v>
      </c>
      <c r="M796" s="168">
        <v>2.637153676010641E-4</v>
      </c>
      <c r="N796" s="168">
        <v>2.4689121561594896E-3</v>
      </c>
      <c r="O796" s="168">
        <v>4.1112406003558449E-2</v>
      </c>
      <c r="P796" s="168">
        <v>0.22137470818049729</v>
      </c>
      <c r="Q796" s="168">
        <v>4.0517863170774167E-2</v>
      </c>
      <c r="R796" s="168">
        <v>2.0682126837826647E-2</v>
      </c>
      <c r="S796" s="168">
        <v>3.44438762356357E-4</v>
      </c>
      <c r="T796" s="168">
        <v>2.9013906029399291E-4</v>
      </c>
      <c r="U796" s="168">
        <v>1.6489190897287498E-3</v>
      </c>
      <c r="V796" s="168">
        <v>3.2630762635452089E-4</v>
      </c>
    </row>
    <row r="797" spans="1:22" x14ac:dyDescent="0.2">
      <c r="C797" s="176"/>
      <c r="D797" s="168"/>
      <c r="E797" s="168"/>
      <c r="F797" s="168"/>
      <c r="G797" s="168"/>
      <c r="H797" s="168"/>
      <c r="I797" s="168"/>
      <c r="J797" s="168"/>
      <c r="K797" s="168"/>
      <c r="L797" s="168"/>
      <c r="M797" s="168"/>
      <c r="N797" s="168"/>
      <c r="O797" s="168"/>
      <c r="P797" s="168"/>
      <c r="Q797" s="168"/>
      <c r="R797" s="168"/>
      <c r="S797" s="168"/>
      <c r="T797" s="168"/>
      <c r="U797" s="168"/>
      <c r="V797" s="168"/>
    </row>
    <row r="798" spans="1:22" x14ac:dyDescent="0.2">
      <c r="A798" s="170" t="s">
        <v>721</v>
      </c>
      <c r="B798" s="166" t="s">
        <v>687</v>
      </c>
      <c r="C798" s="176"/>
      <c r="D798" s="172">
        <v>61946.000000000015</v>
      </c>
      <c r="E798" s="172">
        <v>30513.545926843151</v>
      </c>
      <c r="F798" s="172">
        <v>1508.3936068978674</v>
      </c>
      <c r="G798" s="172">
        <v>5525.159334844775</v>
      </c>
      <c r="H798" s="172">
        <v>173.91239934770485</v>
      </c>
      <c r="I798" s="172">
        <v>16.30894832029831</v>
      </c>
      <c r="J798" s="172">
        <v>4199.9805924838156</v>
      </c>
      <c r="K798" s="172">
        <v>782.57874639658633</v>
      </c>
      <c r="L798" s="172">
        <v>353.63276387998371</v>
      </c>
      <c r="M798" s="172">
        <v>15.902470097805528</v>
      </c>
      <c r="N798" s="172">
        <v>146.71607966857817</v>
      </c>
      <c r="O798" s="172">
        <v>2400.9836460202387</v>
      </c>
      <c r="P798" s="172">
        <v>12689.26603312181</v>
      </c>
      <c r="Q798" s="172">
        <v>2291.4711303375138</v>
      </c>
      <c r="R798" s="172">
        <v>1289.8073754203931</v>
      </c>
      <c r="S798" s="172">
        <v>21.603780515051191</v>
      </c>
      <c r="T798" s="172">
        <v>16.73716580443995</v>
      </c>
      <c r="U798" s="172">
        <v>0</v>
      </c>
      <c r="V798" s="172">
        <v>0</v>
      </c>
    </row>
    <row r="799" spans="1:22" x14ac:dyDescent="0.2">
      <c r="B799" s="166" t="s">
        <v>686</v>
      </c>
      <c r="C799" s="176"/>
      <c r="D799" s="172">
        <v>-41457.966899999992</v>
      </c>
      <c r="E799" s="172">
        <v>-20421.489313865182</v>
      </c>
      <c r="F799" s="172">
        <v>-1009.5071873396727</v>
      </c>
      <c r="G799" s="172">
        <v>-3697.7669715755756</v>
      </c>
      <c r="H799" s="172">
        <v>-116.39257572170483</v>
      </c>
      <c r="I799" s="172">
        <v>-10.914923314447059</v>
      </c>
      <c r="J799" s="172">
        <v>-2810.8781258489066</v>
      </c>
      <c r="K799" s="172">
        <v>-523.74848682325171</v>
      </c>
      <c r="L799" s="172">
        <v>-236.67218899835137</v>
      </c>
      <c r="M799" s="172">
        <v>-10.642883784958856</v>
      </c>
      <c r="N799" s="172">
        <v>-98.191172547019562</v>
      </c>
      <c r="O799" s="172">
        <v>-1606.8818087390359</v>
      </c>
      <c r="P799" s="172">
        <v>-8492.4155100645403</v>
      </c>
      <c r="Q799" s="172">
        <v>-1533.5894855816064</v>
      </c>
      <c r="R799" s="172">
        <v>-863.2162121453282</v>
      </c>
      <c r="S799" s="172">
        <v>-14.458541592804327</v>
      </c>
      <c r="T799" s="172">
        <v>-11.201512057603122</v>
      </c>
      <c r="U799" s="172">
        <v>0</v>
      </c>
      <c r="V799" s="172">
        <v>0</v>
      </c>
    </row>
    <row r="800" spans="1:22" x14ac:dyDescent="0.2">
      <c r="B800" s="166" t="s">
        <v>685</v>
      </c>
      <c r="C800" s="176"/>
      <c r="D800" s="172">
        <v>-9119.0330999999987</v>
      </c>
      <c r="E800" s="172">
        <v>-4439.7602306410427</v>
      </c>
      <c r="F800" s="172">
        <v>-214.26863662665815</v>
      </c>
      <c r="G800" s="172">
        <v>-779.49882330068465</v>
      </c>
      <c r="H800" s="172">
        <v>-24.077985238456396</v>
      </c>
      <c r="I800" s="172">
        <v>-2.9987857209239732</v>
      </c>
      <c r="J800" s="172">
        <v>-588.92354442611293</v>
      </c>
      <c r="K800" s="172">
        <v>-109.48020001436613</v>
      </c>
      <c r="L800" s="172">
        <v>-65.142023507362495</v>
      </c>
      <c r="M800" s="172">
        <v>0</v>
      </c>
      <c r="N800" s="172">
        <v>-20.564198958403971</v>
      </c>
      <c r="O800" s="172">
        <v>-336.64767796866812</v>
      </c>
      <c r="P800" s="172">
        <v>-2345.3176909948556</v>
      </c>
      <c r="Q800" s="172">
        <v>0</v>
      </c>
      <c r="R800" s="172">
        <v>-177.24873285393377</v>
      </c>
      <c r="S800" s="172">
        <v>-2.954741192176499</v>
      </c>
      <c r="T800" s="172">
        <v>-2.3669154145938771</v>
      </c>
      <c r="U800" s="172">
        <v>-8.0480184056476585</v>
      </c>
      <c r="V800" s="172">
        <v>-1.734894736114075</v>
      </c>
    </row>
    <row r="801" spans="1:22" x14ac:dyDescent="0.2">
      <c r="B801" s="166" t="s">
        <v>684</v>
      </c>
      <c r="C801" s="176"/>
      <c r="D801" s="172">
        <v>4135312.254381943</v>
      </c>
      <c r="E801" s="172">
        <v>2763805.5528519484</v>
      </c>
      <c r="F801" s="172">
        <v>130278.57874495408</v>
      </c>
      <c r="G801" s="172">
        <v>473049.5150572228</v>
      </c>
      <c r="H801" s="172">
        <v>14619.691496985706</v>
      </c>
      <c r="I801" s="172">
        <v>0</v>
      </c>
      <c r="J801" s="172">
        <v>354704.45430737786</v>
      </c>
      <c r="K801" s="172">
        <v>66063.72848423681</v>
      </c>
      <c r="L801" s="172">
        <v>0</v>
      </c>
      <c r="M801" s="172">
        <v>0</v>
      </c>
      <c r="N801" s="172">
        <v>12644.995208318984</v>
      </c>
      <c r="O801" s="172">
        <v>203935.15903207005</v>
      </c>
      <c r="P801" s="172">
        <v>0</v>
      </c>
      <c r="Q801" s="172">
        <v>0</v>
      </c>
      <c r="R801" s="172">
        <v>106959.69363502719</v>
      </c>
      <c r="S801" s="172">
        <v>1784.5063849125145</v>
      </c>
      <c r="T801" s="172">
        <v>1445.7491797628279</v>
      </c>
      <c r="U801" s="172">
        <v>4952.9358325502817</v>
      </c>
      <c r="V801" s="172">
        <v>1067.6941665755005</v>
      </c>
    </row>
    <row r="802" spans="1:22" x14ac:dyDescent="0.2">
      <c r="B802" s="166" t="s">
        <v>683</v>
      </c>
      <c r="C802" s="176"/>
      <c r="D802" s="172">
        <v>3026251.8094447735</v>
      </c>
      <c r="E802" s="172">
        <v>2262732.8708404754</v>
      </c>
      <c r="F802" s="172">
        <v>109087.0728573868</v>
      </c>
      <c r="G802" s="172">
        <v>329161.1594769131</v>
      </c>
      <c r="H802" s="172">
        <v>0</v>
      </c>
      <c r="I802" s="172">
        <v>0</v>
      </c>
      <c r="J802" s="172">
        <v>209742.77199227415</v>
      </c>
      <c r="K802" s="172">
        <v>0</v>
      </c>
      <c r="L802" s="172">
        <v>0</v>
      </c>
      <c r="M802" s="172">
        <v>0</v>
      </c>
      <c r="N802" s="172">
        <v>5671.0045423549509</v>
      </c>
      <c r="O802" s="172">
        <v>0</v>
      </c>
      <c r="P802" s="172">
        <v>0</v>
      </c>
      <c r="Q802" s="172">
        <v>0</v>
      </c>
      <c r="R802" s="172">
        <v>77362.382473802587</v>
      </c>
      <c r="S802" s="172">
        <v>0</v>
      </c>
      <c r="T802" s="172">
        <v>802.79193158563726</v>
      </c>
      <c r="U802" s="172">
        <v>27257.873738607715</v>
      </c>
      <c r="V802" s="172">
        <v>4433.8815913729813</v>
      </c>
    </row>
    <row r="803" spans="1:22" x14ac:dyDescent="0.2">
      <c r="B803" s="166" t="s">
        <v>682</v>
      </c>
      <c r="C803" s="176"/>
      <c r="D803" s="172">
        <v>0</v>
      </c>
      <c r="E803" s="172">
        <v>0</v>
      </c>
      <c r="F803" s="172">
        <v>0</v>
      </c>
      <c r="G803" s="172">
        <v>0</v>
      </c>
      <c r="H803" s="172">
        <v>0</v>
      </c>
      <c r="I803" s="172">
        <v>0</v>
      </c>
      <c r="J803" s="172">
        <v>0</v>
      </c>
      <c r="K803" s="172">
        <v>0</v>
      </c>
      <c r="L803" s="172">
        <v>0</v>
      </c>
      <c r="M803" s="172">
        <v>0</v>
      </c>
      <c r="N803" s="172">
        <v>0</v>
      </c>
      <c r="O803" s="172">
        <v>0</v>
      </c>
      <c r="P803" s="172">
        <v>0</v>
      </c>
      <c r="Q803" s="172">
        <v>0</v>
      </c>
      <c r="R803" s="172">
        <v>0</v>
      </c>
      <c r="S803" s="172">
        <v>0</v>
      </c>
      <c r="T803" s="172">
        <v>0</v>
      </c>
      <c r="U803" s="172">
        <v>0</v>
      </c>
      <c r="V803" s="172">
        <v>0</v>
      </c>
    </row>
    <row r="804" spans="1:22" x14ac:dyDescent="0.2">
      <c r="B804" s="166" t="s">
        <v>681</v>
      </c>
      <c r="C804" s="176"/>
      <c r="D804" s="172">
        <v>131516.93617328277</v>
      </c>
      <c r="E804" s="172">
        <v>59860.896722431607</v>
      </c>
      <c r="F804" s="172">
        <v>16114.20012655674</v>
      </c>
      <c r="G804" s="172">
        <v>4571.0464895721288</v>
      </c>
      <c r="H804" s="172">
        <v>1511.9447267007406</v>
      </c>
      <c r="I804" s="172">
        <v>245.58833786989848</v>
      </c>
      <c r="J804" s="172">
        <v>1319.9487521046292</v>
      </c>
      <c r="K804" s="172">
        <v>392.56945419768653</v>
      </c>
      <c r="L804" s="172">
        <v>855.66602575057971</v>
      </c>
      <c r="M804" s="172">
        <v>150.3865305238553</v>
      </c>
      <c r="N804" s="172">
        <v>9.0816081094975321</v>
      </c>
      <c r="O804" s="172">
        <v>232.88021603695023</v>
      </c>
      <c r="P804" s="172">
        <v>1258.331520569189</v>
      </c>
      <c r="Q804" s="172">
        <v>225.58025810104172</v>
      </c>
      <c r="R804" s="172">
        <v>365.53172135809371</v>
      </c>
      <c r="S804" s="172">
        <v>6.6536412041542183</v>
      </c>
      <c r="T804" s="172">
        <v>6.7453598564147992</v>
      </c>
      <c r="U804" s="172">
        <v>39619.118500854638</v>
      </c>
      <c r="V804" s="172">
        <v>4770.7661814849243</v>
      </c>
    </row>
    <row r="805" spans="1:22" x14ac:dyDescent="0.2">
      <c r="B805" s="166" t="s">
        <v>679</v>
      </c>
      <c r="C805" s="176"/>
      <c r="D805" s="172">
        <v>7304449.9999999981</v>
      </c>
      <c r="E805" s="172">
        <v>5092051.616797193</v>
      </c>
      <c r="F805" s="172">
        <v>255764.46951182917</v>
      </c>
      <c r="G805" s="172">
        <v>807829.61456367653</v>
      </c>
      <c r="H805" s="172">
        <v>16165.078062073992</v>
      </c>
      <c r="I805" s="172">
        <v>247.98357715482575</v>
      </c>
      <c r="J805" s="172">
        <v>566567.35397396551</v>
      </c>
      <c r="K805" s="172">
        <v>66605.647997993481</v>
      </c>
      <c r="L805" s="172">
        <v>907.48457712484958</v>
      </c>
      <c r="M805" s="172">
        <v>155.64611683670196</v>
      </c>
      <c r="N805" s="172">
        <v>18353.042066946589</v>
      </c>
      <c r="O805" s="172">
        <v>204625.49340741953</v>
      </c>
      <c r="P805" s="172">
        <v>3109.8643526316027</v>
      </c>
      <c r="Q805" s="172">
        <v>983.46190285694922</v>
      </c>
      <c r="R805" s="172">
        <v>184936.95026060898</v>
      </c>
      <c r="S805" s="172">
        <v>1795.350523846739</v>
      </c>
      <c r="T805" s="172">
        <v>2258.4552095371228</v>
      </c>
      <c r="U805" s="172">
        <v>71821.88005360699</v>
      </c>
      <c r="V805" s="172">
        <v>10270.607044697292</v>
      </c>
    </row>
    <row r="806" spans="1:22" x14ac:dyDescent="0.2">
      <c r="A806" s="169" t="s">
        <v>272</v>
      </c>
      <c r="B806" s="166" t="s">
        <v>687</v>
      </c>
      <c r="C806" s="176"/>
      <c r="D806" s="168">
        <v>8.480583753739163E-3</v>
      </c>
      <c r="E806" s="168">
        <v>4.1773913062370417E-3</v>
      </c>
      <c r="F806" s="168">
        <v>2.0650337902208485E-4</v>
      </c>
      <c r="G806" s="168">
        <v>7.5641004248708341E-4</v>
      </c>
      <c r="H806" s="168">
        <v>2.3809102580988973E-5</v>
      </c>
      <c r="I806" s="168">
        <v>2.2327414549073938E-6</v>
      </c>
      <c r="J806" s="168">
        <v>5.7498930001352827E-4</v>
      </c>
      <c r="K806" s="168">
        <v>1.0713725830097906E-4</v>
      </c>
      <c r="L806" s="168">
        <v>4.8413332130411436E-5</v>
      </c>
      <c r="M806" s="168">
        <v>2.1770934290474343E-6</v>
      </c>
      <c r="N806" s="168">
        <v>2.0085848991858144E-5</v>
      </c>
      <c r="O806" s="168">
        <v>3.2870149648779021E-4</v>
      </c>
      <c r="P806" s="168">
        <v>1.7371966449386078E-3</v>
      </c>
      <c r="Q806" s="168">
        <v>3.1370892132022459E-4</v>
      </c>
      <c r="R806" s="168">
        <v>1.7657830164083448E-4</v>
      </c>
      <c r="S806" s="168">
        <v>2.9576190561987825E-6</v>
      </c>
      <c r="T806" s="168">
        <v>2.2913656475764709E-6</v>
      </c>
      <c r="U806" s="168">
        <v>0</v>
      </c>
      <c r="V806" s="168">
        <v>0</v>
      </c>
    </row>
    <row r="807" spans="1:22" x14ac:dyDescent="0.2">
      <c r="A807" s="166" t="s">
        <v>272</v>
      </c>
      <c r="B807" s="166" t="s">
        <v>686</v>
      </c>
      <c r="C807" s="176"/>
      <c r="D807" s="168">
        <v>-5.6757136950762897E-3</v>
      </c>
      <c r="E807" s="168">
        <v>-2.795760024897862E-3</v>
      </c>
      <c r="F807" s="168">
        <v>-1.3820440790746367E-4</v>
      </c>
      <c r="G807" s="168">
        <v>-5.0623482556189396E-4</v>
      </c>
      <c r="H807" s="168">
        <v>-1.5934474973708473E-5</v>
      </c>
      <c r="I807" s="168">
        <v>-1.4942840753851503E-6</v>
      </c>
      <c r="J807" s="168">
        <v>-3.8481721770275754E-4</v>
      </c>
      <c r="K807" s="168">
        <v>-7.1702658902895067E-5</v>
      </c>
      <c r="L807" s="168">
        <v>-3.2401096454675088E-5</v>
      </c>
      <c r="M807" s="168">
        <v>-1.4570410893303205E-6</v>
      </c>
      <c r="N807" s="168">
        <v>-1.3442651061615808E-5</v>
      </c>
      <c r="O807" s="168">
        <v>-2.199866942396808E-4</v>
      </c>
      <c r="P807" s="168">
        <v>-1.1626358603405516E-3</v>
      </c>
      <c r="Q807" s="168">
        <v>-2.0995276654390226E-4</v>
      </c>
      <c r="R807" s="168">
        <v>-1.1817675692835578E-4</v>
      </c>
      <c r="S807" s="168">
        <v>-1.9794155060003602E-6</v>
      </c>
      <c r="T807" s="168">
        <v>-1.5335188902111896E-6</v>
      </c>
      <c r="U807" s="168">
        <v>0</v>
      </c>
      <c r="V807" s="168">
        <v>0</v>
      </c>
    </row>
    <row r="808" spans="1:22" x14ac:dyDescent="0.2">
      <c r="A808" s="166" t="s">
        <v>272</v>
      </c>
      <c r="B808" s="166" t="s">
        <v>685</v>
      </c>
      <c r="C808" s="176"/>
      <c r="D808" s="168">
        <v>-1.2484215923170123E-3</v>
      </c>
      <c r="E808" s="168">
        <v>-6.0781581510463401E-4</v>
      </c>
      <c r="F808" s="168">
        <v>-2.9333986354435749E-5</v>
      </c>
      <c r="G808" s="168">
        <v>-1.0671560806093339E-4</v>
      </c>
      <c r="H808" s="168">
        <v>-3.2963447266332718E-6</v>
      </c>
      <c r="I808" s="168">
        <v>-4.105423024216709E-7</v>
      </c>
      <c r="J808" s="168">
        <v>-8.0625309835252908E-5</v>
      </c>
      <c r="K808" s="168">
        <v>-1.4988151060568032E-5</v>
      </c>
      <c r="L808" s="168">
        <v>-8.9181284706394747E-6</v>
      </c>
      <c r="M808" s="168">
        <v>0</v>
      </c>
      <c r="N808" s="168">
        <v>-2.8152973815145527E-6</v>
      </c>
      <c r="O808" s="168">
        <v>-4.608802551440125E-5</v>
      </c>
      <c r="P808" s="168">
        <v>-3.2108066876970287E-4</v>
      </c>
      <c r="Q808" s="168">
        <v>0</v>
      </c>
      <c r="R808" s="168">
        <v>-2.4265856136181892E-5</v>
      </c>
      <c r="S808" s="168">
        <v>-4.0451248104600618E-7</v>
      </c>
      <c r="T808" s="168">
        <v>-3.2403745861685378E-7</v>
      </c>
      <c r="U808" s="168">
        <v>-1.1017966315941188E-6</v>
      </c>
      <c r="V808" s="168">
        <v>-2.3751202843664828E-7</v>
      </c>
    </row>
    <row r="809" spans="1:22" x14ac:dyDescent="0.2">
      <c r="A809" s="166" t="s">
        <v>272</v>
      </c>
      <c r="B809" s="166" t="s">
        <v>684</v>
      </c>
      <c r="C809" s="176"/>
      <c r="D809" s="168">
        <v>0.56613602042343281</v>
      </c>
      <c r="E809" s="168">
        <v>0.3783728484488153</v>
      </c>
      <c r="F809" s="168">
        <v>1.7835508319579724E-2</v>
      </c>
      <c r="G809" s="168">
        <v>6.4761825333491632E-2</v>
      </c>
      <c r="H809" s="168">
        <v>2.0014773866595991E-3</v>
      </c>
      <c r="I809" s="168">
        <v>0</v>
      </c>
      <c r="J809" s="168">
        <v>4.8560049600911495E-2</v>
      </c>
      <c r="K809" s="168">
        <v>9.0443125059705837E-3</v>
      </c>
      <c r="L809" s="168">
        <v>0</v>
      </c>
      <c r="M809" s="168">
        <v>0</v>
      </c>
      <c r="N809" s="168">
        <v>1.7311358429887244E-3</v>
      </c>
      <c r="O809" s="168">
        <v>2.791930385341403E-2</v>
      </c>
      <c r="P809" s="168">
        <v>0</v>
      </c>
      <c r="Q809" s="168">
        <v>0</v>
      </c>
      <c r="R809" s="168">
        <v>1.4643086561620274E-2</v>
      </c>
      <c r="S809" s="168">
        <v>2.4430400439629473E-4</v>
      </c>
      <c r="T809" s="168">
        <v>1.979271786052103E-4</v>
      </c>
      <c r="U809" s="168">
        <v>6.7807101596291071E-4</v>
      </c>
      <c r="V809" s="168">
        <v>1.4617037101705136E-4</v>
      </c>
    </row>
    <row r="810" spans="1:22" x14ac:dyDescent="0.2">
      <c r="A810" s="166" t="s">
        <v>272</v>
      </c>
      <c r="B810" s="166" t="s">
        <v>683</v>
      </c>
      <c r="C810" s="176"/>
      <c r="D810" s="168">
        <v>0.41430248813323034</v>
      </c>
      <c r="E810" s="168">
        <v>0.30977457178028134</v>
      </c>
      <c r="F810" s="168">
        <v>1.4934330833585941E-2</v>
      </c>
      <c r="G810" s="168">
        <v>4.5063099819550166E-2</v>
      </c>
      <c r="H810" s="168">
        <v>0</v>
      </c>
      <c r="I810" s="168">
        <v>0</v>
      </c>
      <c r="J810" s="168">
        <v>2.8714382601328532E-2</v>
      </c>
      <c r="K810" s="168">
        <v>0</v>
      </c>
      <c r="L810" s="168">
        <v>0</v>
      </c>
      <c r="M810" s="168">
        <v>0</v>
      </c>
      <c r="N810" s="168">
        <v>7.7637666660117493E-4</v>
      </c>
      <c r="O810" s="168">
        <v>0</v>
      </c>
      <c r="P810" s="168">
        <v>0</v>
      </c>
      <c r="Q810" s="168">
        <v>0</v>
      </c>
      <c r="R810" s="168">
        <v>1.0591130403220312E-2</v>
      </c>
      <c r="S810" s="168">
        <v>0</v>
      </c>
      <c r="T810" s="168">
        <v>1.0990450089816994E-4</v>
      </c>
      <c r="U810" s="168">
        <v>3.7316805151117087E-3</v>
      </c>
      <c r="V810" s="168">
        <v>6.0701101265296946E-4</v>
      </c>
    </row>
    <row r="811" spans="1:22" x14ac:dyDescent="0.2">
      <c r="A811" s="166" t="s">
        <v>272</v>
      </c>
      <c r="B811" s="166" t="s">
        <v>682</v>
      </c>
      <c r="C811" s="176"/>
      <c r="D811" s="168">
        <v>0</v>
      </c>
      <c r="E811" s="168">
        <v>0</v>
      </c>
      <c r="F811" s="168">
        <v>0</v>
      </c>
      <c r="G811" s="168">
        <v>0</v>
      </c>
      <c r="H811" s="168">
        <v>0</v>
      </c>
      <c r="I811" s="168">
        <v>0</v>
      </c>
      <c r="J811" s="168">
        <v>0</v>
      </c>
      <c r="K811" s="168">
        <v>0</v>
      </c>
      <c r="L811" s="168">
        <v>0</v>
      </c>
      <c r="M811" s="168">
        <v>0</v>
      </c>
      <c r="N811" s="168">
        <v>0</v>
      </c>
      <c r="O811" s="168">
        <v>0</v>
      </c>
      <c r="P811" s="168">
        <v>0</v>
      </c>
      <c r="Q811" s="168">
        <v>0</v>
      </c>
      <c r="R811" s="168">
        <v>0</v>
      </c>
      <c r="S811" s="168">
        <v>0</v>
      </c>
      <c r="T811" s="168">
        <v>0</v>
      </c>
      <c r="U811" s="168">
        <v>0</v>
      </c>
      <c r="V811" s="168">
        <v>0</v>
      </c>
    </row>
    <row r="812" spans="1:22" x14ac:dyDescent="0.2">
      <c r="A812" s="166" t="s">
        <v>272</v>
      </c>
      <c r="B812" s="166" t="s">
        <v>681</v>
      </c>
      <c r="C812" s="176"/>
      <c r="D812" s="168">
        <v>1.8005042976991122E-2</v>
      </c>
      <c r="E812" s="168">
        <v>8.1951271789705762E-3</v>
      </c>
      <c r="F812" s="168">
        <v>2.206079872756572E-3</v>
      </c>
      <c r="G812" s="168">
        <v>6.2578927771045454E-4</v>
      </c>
      <c r="H812" s="168">
        <v>2.0698953743276236E-4</v>
      </c>
      <c r="I812" s="168">
        <v>3.3621742618526862E-5</v>
      </c>
      <c r="J812" s="168">
        <v>1.8070474191823197E-4</v>
      </c>
      <c r="K812" s="168">
        <v>5.3743875883562297E-5</v>
      </c>
      <c r="L812" s="168">
        <v>1.1714311491632907E-4</v>
      </c>
      <c r="M812" s="168">
        <v>2.0588344163332673E-5</v>
      </c>
      <c r="N812" s="168">
        <v>1.2432980045722175E-6</v>
      </c>
      <c r="O812" s="168">
        <v>3.1881964560911539E-5</v>
      </c>
      <c r="P812" s="168">
        <v>1.7226916750326025E-4</v>
      </c>
      <c r="Q812" s="168">
        <v>3.08825795372741E-5</v>
      </c>
      <c r="R812" s="168">
        <v>5.0042333284243688E-5</v>
      </c>
      <c r="S812" s="168">
        <v>9.1090242306460038E-7</v>
      </c>
      <c r="T812" s="168">
        <v>9.2345896767241895E-7</v>
      </c>
      <c r="U812" s="168">
        <v>5.4239701142255268E-3</v>
      </c>
      <c r="V812" s="168">
        <v>6.5313147211424889E-4</v>
      </c>
    </row>
    <row r="813" spans="1:22" x14ac:dyDescent="0.2">
      <c r="A813" s="166" t="s">
        <v>272</v>
      </c>
      <c r="B813" s="166" t="s">
        <v>679</v>
      </c>
      <c r="C813" s="176"/>
      <c r="D813" s="168">
        <v>1</v>
      </c>
      <c r="E813" s="168">
        <v>0.6971163628743019</v>
      </c>
      <c r="F813" s="168">
        <v>3.5014884010682423E-2</v>
      </c>
      <c r="G813" s="168">
        <v>0.11059417403961649</v>
      </c>
      <c r="H813" s="168">
        <v>2.2130452069730089E-3</v>
      </c>
      <c r="I813" s="168">
        <v>3.3949657695627435E-5</v>
      </c>
      <c r="J813" s="168">
        <v>7.7564683716633789E-2</v>
      </c>
      <c r="K813" s="168">
        <v>9.1185028301916642E-3</v>
      </c>
      <c r="L813" s="168">
        <v>1.2423722212142596E-4</v>
      </c>
      <c r="M813" s="168">
        <v>2.1308396503049784E-5</v>
      </c>
      <c r="N813" s="168">
        <v>2.5125837081431996E-3</v>
      </c>
      <c r="O813" s="168">
        <v>2.8013812594708649E-2</v>
      </c>
      <c r="P813" s="168">
        <v>4.2574928333161339E-4</v>
      </c>
      <c r="Q813" s="168">
        <v>1.3463873431359644E-4</v>
      </c>
      <c r="R813" s="168">
        <v>2.5318394986701125E-2</v>
      </c>
      <c r="S813" s="168">
        <v>2.4578859788851174E-4</v>
      </c>
      <c r="T813" s="168">
        <v>3.0918894776980107E-4</v>
      </c>
      <c r="U813" s="168">
        <v>9.8326198486685529E-3</v>
      </c>
      <c r="V813" s="168">
        <v>1.4060753437558329E-3</v>
      </c>
    </row>
    <row r="814" spans="1:22" x14ac:dyDescent="0.2">
      <c r="C814" s="176"/>
    </row>
    <row r="815" spans="1:22" x14ac:dyDescent="0.2">
      <c r="A815" s="170" t="s">
        <v>720</v>
      </c>
      <c r="B815" s="166" t="s">
        <v>687</v>
      </c>
      <c r="C815" s="176"/>
      <c r="D815" s="172">
        <v>180626886.37313139</v>
      </c>
      <c r="E815" s="172">
        <v>78898886.72796613</v>
      </c>
      <c r="F815" s="172">
        <v>5609136.1565522263</v>
      </c>
      <c r="G815" s="172">
        <v>19003211.069593716</v>
      </c>
      <c r="H815" s="172">
        <v>550740.13425498793</v>
      </c>
      <c r="I815" s="172">
        <v>54094.905649702428</v>
      </c>
      <c r="J815" s="172">
        <v>14517158.434593054</v>
      </c>
      <c r="K815" s="172">
        <v>2819435.9875701927</v>
      </c>
      <c r="L815" s="172">
        <v>1194136.1287332387</v>
      </c>
      <c r="M815" s="172">
        <v>51970.76552191237</v>
      </c>
      <c r="N815" s="172">
        <v>416976.10023961414</v>
      </c>
      <c r="O815" s="172">
        <v>7366046.5696563665</v>
      </c>
      <c r="P815" s="172">
        <v>39610183.811500542</v>
      </c>
      <c r="Q815" s="172">
        <v>6294454.0394688398</v>
      </c>
      <c r="R815" s="172">
        <v>4111784.9248516452</v>
      </c>
      <c r="S815" s="172">
        <v>64330.429804313972</v>
      </c>
      <c r="T815" s="172">
        <v>64340.187174957362</v>
      </c>
      <c r="U815" s="172">
        <v>0</v>
      </c>
      <c r="V815" s="172">
        <v>0</v>
      </c>
    </row>
    <row r="816" spans="1:22" x14ac:dyDescent="0.2">
      <c r="B816" s="166" t="s">
        <v>686</v>
      </c>
      <c r="C816" s="176"/>
      <c r="D816" s="172">
        <v>31039870.118596464</v>
      </c>
      <c r="E816" s="172">
        <v>10235344.493497116</v>
      </c>
      <c r="F816" s="172">
        <v>1323088.9646507949</v>
      </c>
      <c r="G816" s="172">
        <v>4141079.8260921999</v>
      </c>
      <c r="H816" s="172">
        <v>118821.72591227954</v>
      </c>
      <c r="I816" s="172">
        <v>29075.938710989991</v>
      </c>
      <c r="J816" s="172">
        <v>3143301.7446750049</v>
      </c>
      <c r="K816" s="172">
        <v>626511.29038684524</v>
      </c>
      <c r="L816" s="172">
        <v>253259.20417560349</v>
      </c>
      <c r="M816" s="172">
        <v>10664.764420935075</v>
      </c>
      <c r="N816" s="172">
        <v>69735.162249417772</v>
      </c>
      <c r="O816" s="172">
        <v>1426328.7964195488</v>
      </c>
      <c r="P816" s="172">
        <v>7759655.5144041264</v>
      </c>
      <c r="Q816" s="172">
        <v>1055429.4701014878</v>
      </c>
      <c r="R816" s="172">
        <v>820317.14594915742</v>
      </c>
      <c r="S816" s="172">
        <v>11611.457192129219</v>
      </c>
      <c r="T816" s="172">
        <v>15644.619758829453</v>
      </c>
      <c r="U816" s="172">
        <v>0</v>
      </c>
      <c r="V816" s="172">
        <v>0</v>
      </c>
    </row>
    <row r="817" spans="1:22" x14ac:dyDescent="0.2">
      <c r="B817" s="166" t="s">
        <v>685</v>
      </c>
      <c r="C817" s="176"/>
      <c r="D817" s="172">
        <v>7005819.7894904586</v>
      </c>
      <c r="E817" s="172">
        <v>2320455.1883045486</v>
      </c>
      <c r="F817" s="172">
        <v>277203.40750724782</v>
      </c>
      <c r="G817" s="172">
        <v>867095.33076076687</v>
      </c>
      <c r="H817" s="172">
        <v>24459.661015296086</v>
      </c>
      <c r="I817" s="172">
        <v>9025.6623477638714</v>
      </c>
      <c r="J817" s="172">
        <v>654371.34396975033</v>
      </c>
      <c r="K817" s="172">
        <v>129698.5388550848</v>
      </c>
      <c r="L817" s="172">
        <v>69265.578179779128</v>
      </c>
      <c r="M817" s="172">
        <v>0</v>
      </c>
      <c r="N817" s="172">
        <v>14844.739559516356</v>
      </c>
      <c r="O817" s="172">
        <v>299933.07101536356</v>
      </c>
      <c r="P817" s="172">
        <v>2148409.7895664754</v>
      </c>
      <c r="Q817" s="172">
        <v>0</v>
      </c>
      <c r="R817" s="172">
        <v>168569.12631909549</v>
      </c>
      <c r="S817" s="172">
        <v>2394.9435462281835</v>
      </c>
      <c r="T817" s="172">
        <v>3259.6002455030966</v>
      </c>
      <c r="U817" s="172">
        <v>13780.170719248978</v>
      </c>
      <c r="V817" s="172">
        <v>3053.6375787878496</v>
      </c>
    </row>
    <row r="818" spans="1:22" x14ac:dyDescent="0.2">
      <c r="B818" s="166" t="s">
        <v>684</v>
      </c>
      <c r="C818" s="176"/>
      <c r="D818" s="172">
        <v>64428544.52736143</v>
      </c>
      <c r="E818" s="172">
        <v>37341820.281517416</v>
      </c>
      <c r="F818" s="172">
        <v>2883785.9205059209</v>
      </c>
      <c r="G818" s="172">
        <v>9486881.3625825159</v>
      </c>
      <c r="H818" s="172">
        <v>269922.68722401903</v>
      </c>
      <c r="I818" s="172">
        <v>0</v>
      </c>
      <c r="J818" s="172">
        <v>7134917.3040352296</v>
      </c>
      <c r="K818" s="172">
        <v>1393576.711869821</v>
      </c>
      <c r="L818" s="172">
        <v>0</v>
      </c>
      <c r="M818" s="172">
        <v>0</v>
      </c>
      <c r="N818" s="172">
        <v>197184.02221224757</v>
      </c>
      <c r="O818" s="172">
        <v>3547323.0655300389</v>
      </c>
      <c r="P818" s="172">
        <v>0</v>
      </c>
      <c r="Q818" s="172">
        <v>0</v>
      </c>
      <c r="R818" s="172">
        <v>1945745.5184837226</v>
      </c>
      <c r="S818" s="172">
        <v>29634.077945423556</v>
      </c>
      <c r="T818" s="172">
        <v>33358.418276475495</v>
      </c>
      <c r="U818" s="172">
        <v>135272.70952402905</v>
      </c>
      <c r="V818" s="172">
        <v>29122.447654578013</v>
      </c>
    </row>
    <row r="819" spans="1:22" x14ac:dyDescent="0.2">
      <c r="B819" s="166" t="s">
        <v>683</v>
      </c>
      <c r="C819" s="176"/>
      <c r="D819" s="172">
        <v>28768643.849786054</v>
      </c>
      <c r="E819" s="172">
        <v>18741902.480317399</v>
      </c>
      <c r="F819" s="172">
        <v>1560884.9254518328</v>
      </c>
      <c r="G819" s="172">
        <v>4233886.0400636597</v>
      </c>
      <c r="H819" s="172">
        <v>0</v>
      </c>
      <c r="I819" s="172">
        <v>0</v>
      </c>
      <c r="J819" s="172">
        <v>2703932.272408409</v>
      </c>
      <c r="K819" s="172">
        <v>0</v>
      </c>
      <c r="L819" s="172">
        <v>0</v>
      </c>
      <c r="M819" s="172">
        <v>0</v>
      </c>
      <c r="N819" s="172">
        <v>55361.027426438355</v>
      </c>
      <c r="O819" s="172">
        <v>0</v>
      </c>
      <c r="P819" s="172">
        <v>0</v>
      </c>
      <c r="Q819" s="172">
        <v>0</v>
      </c>
      <c r="R819" s="172">
        <v>895086.63931306312</v>
      </c>
      <c r="S819" s="172">
        <v>0</v>
      </c>
      <c r="T819" s="172">
        <v>12009.052248882532</v>
      </c>
      <c r="U819" s="172">
        <v>486183.51914289856</v>
      </c>
      <c r="V819" s="172">
        <v>79397.893413477199</v>
      </c>
    </row>
    <row r="820" spans="1:22" x14ac:dyDescent="0.2">
      <c r="B820" s="166" t="s">
        <v>682</v>
      </c>
      <c r="C820" s="176"/>
      <c r="D820" s="172">
        <v>233520892.02635583</v>
      </c>
      <c r="E820" s="172">
        <v>89055696.808057427</v>
      </c>
      <c r="F820" s="172">
        <v>5695775.9650648776</v>
      </c>
      <c r="G820" s="172">
        <v>19047568.752824046</v>
      </c>
      <c r="H820" s="172">
        <v>556144.70341575902</v>
      </c>
      <c r="I820" s="172">
        <v>31296.526692734802</v>
      </c>
      <c r="J820" s="172">
        <v>17573101.119759418</v>
      </c>
      <c r="K820" s="172">
        <v>3318628.8668084596</v>
      </c>
      <c r="L820" s="172">
        <v>1464810.8536220451</v>
      </c>
      <c r="M820" s="172">
        <v>67701.054314916895</v>
      </c>
      <c r="N820" s="172">
        <v>660356.30811352434</v>
      </c>
      <c r="O820" s="172">
        <v>11408374.235562766</v>
      </c>
      <c r="P820" s="172">
        <v>65436318.906542912</v>
      </c>
      <c r="Q820" s="172">
        <v>12010751.385786967</v>
      </c>
      <c r="R820" s="172">
        <v>4681073.8138130754</v>
      </c>
      <c r="S820" s="172">
        <v>76159.363429873541</v>
      </c>
      <c r="T820" s="172">
        <v>86107.371134106506</v>
      </c>
      <c r="U820" s="172">
        <v>1988430.1269257721</v>
      </c>
      <c r="V820" s="172">
        <v>362595.86448719091</v>
      </c>
    </row>
    <row r="821" spans="1:22" x14ac:dyDescent="0.2">
      <c r="B821" s="166" t="s">
        <v>681</v>
      </c>
      <c r="C821" s="176"/>
      <c r="D821" s="172">
        <v>22985904.128603585</v>
      </c>
      <c r="E821" s="172">
        <v>10928593.58929174</v>
      </c>
      <c r="F821" s="172">
        <v>3186842.0855895374</v>
      </c>
      <c r="G821" s="172">
        <v>838439.6483268257</v>
      </c>
      <c r="H821" s="172">
        <v>203971.68912493801</v>
      </c>
      <c r="I821" s="172">
        <v>51390.152356468279</v>
      </c>
      <c r="J821" s="172">
        <v>207970.3521585977</v>
      </c>
      <c r="K821" s="172">
        <v>62489.441434754066</v>
      </c>
      <c r="L821" s="172">
        <v>120914.11465971486</v>
      </c>
      <c r="M821" s="172">
        <v>20329.669681124768</v>
      </c>
      <c r="N821" s="172">
        <v>1125.7316332798571</v>
      </c>
      <c r="O821" s="172">
        <v>30617.234798223733</v>
      </c>
      <c r="P821" s="172">
        <v>160823.68521815955</v>
      </c>
      <c r="Q821" s="172">
        <v>24320.534153890942</v>
      </c>
      <c r="R821" s="172">
        <v>51960.605541613295</v>
      </c>
      <c r="S821" s="172">
        <v>832.20598338376226</v>
      </c>
      <c r="T821" s="172">
        <v>1384.4532625590546</v>
      </c>
      <c r="U821" s="172">
        <v>6077641.6322689103</v>
      </c>
      <c r="V821" s="172">
        <v>1016257.3031198685</v>
      </c>
    </row>
    <row r="822" spans="1:22" x14ac:dyDescent="0.2">
      <c r="B822" s="166" t="s">
        <v>679</v>
      </c>
      <c r="C822" s="176"/>
      <c r="D822" s="172">
        <v>568376560.81332517</v>
      </c>
      <c r="E822" s="172">
        <v>247522699.56895173</v>
      </c>
      <c r="F822" s="172">
        <v>20536717.425322428</v>
      </c>
      <c r="G822" s="172">
        <v>57618162.030243725</v>
      </c>
      <c r="H822" s="172">
        <v>1724060.6009472795</v>
      </c>
      <c r="I822" s="172">
        <v>174883.18575765926</v>
      </c>
      <c r="J822" s="172">
        <v>45934752.571599469</v>
      </c>
      <c r="K822" s="172">
        <v>8350340.8369251583</v>
      </c>
      <c r="L822" s="172">
        <v>3102385.8793703807</v>
      </c>
      <c r="M822" s="172">
        <v>150666.25393888907</v>
      </c>
      <c r="N822" s="172">
        <v>1415583.0914340387</v>
      </c>
      <c r="O822" s="172">
        <v>24078622.972982306</v>
      </c>
      <c r="P822" s="172">
        <v>115115391.70723224</v>
      </c>
      <c r="Q822" s="172">
        <v>19384955.429511189</v>
      </c>
      <c r="R822" s="172">
        <v>12674537.774271371</v>
      </c>
      <c r="S822" s="172">
        <v>184962.47790135228</v>
      </c>
      <c r="T822" s="172">
        <v>216103.70210131354</v>
      </c>
      <c r="U822" s="172">
        <v>8701308.1585808564</v>
      </c>
      <c r="V822" s="172">
        <v>1490427.1462539018</v>
      </c>
    </row>
    <row r="823" spans="1:22" x14ac:dyDescent="0.2">
      <c r="A823" s="169" t="s">
        <v>270</v>
      </c>
      <c r="B823" s="166" t="s">
        <v>687</v>
      </c>
      <c r="C823" s="176"/>
      <c r="D823" s="168">
        <v>0.31779439693055112</v>
      </c>
      <c r="E823" s="168">
        <v>0.1388144623963114</v>
      </c>
      <c r="F823" s="168">
        <v>9.868697168872986E-3</v>
      </c>
      <c r="G823" s="168">
        <v>3.3434192012423675E-2</v>
      </c>
      <c r="H823" s="168">
        <v>9.6897052451793547E-4</v>
      </c>
      <c r="I823" s="168">
        <v>9.5174413195883169E-5</v>
      </c>
      <c r="J823" s="168">
        <v>2.5541444590571352E-2</v>
      </c>
      <c r="K823" s="168">
        <v>4.9605071390271399E-3</v>
      </c>
      <c r="L823" s="168">
        <v>2.1009594889424637E-3</v>
      </c>
      <c r="M823" s="168">
        <v>9.1437207487135274E-5</v>
      </c>
      <c r="N823" s="168">
        <v>7.3362648812072269E-4</v>
      </c>
      <c r="O823" s="168">
        <v>1.2959800029606842E-2</v>
      </c>
      <c r="P823" s="168">
        <v>6.9690037454781528E-2</v>
      </c>
      <c r="Q823" s="168">
        <v>1.1074443376872748E-2</v>
      </c>
      <c r="R823" s="168">
        <v>7.2342619459321795E-3</v>
      </c>
      <c r="S823" s="168">
        <v>1.1318276339942587E-4</v>
      </c>
      <c r="T823" s="168">
        <v>1.1319993048778967E-4</v>
      </c>
      <c r="U823" s="168">
        <v>0</v>
      </c>
      <c r="V823" s="168">
        <v>0</v>
      </c>
    </row>
    <row r="824" spans="1:22" x14ac:dyDescent="0.2">
      <c r="A824" s="166" t="s">
        <v>270</v>
      </c>
      <c r="B824" s="166" t="s">
        <v>686</v>
      </c>
      <c r="C824" s="176"/>
      <c r="D824" s="168">
        <v>5.4611453495161014E-2</v>
      </c>
      <c r="E824" s="168">
        <v>1.8008034108322007E-2</v>
      </c>
      <c r="F824" s="168">
        <v>2.3278387179751134E-3</v>
      </c>
      <c r="G824" s="168">
        <v>7.2858033064672348E-3</v>
      </c>
      <c r="H824" s="168">
        <v>2.0905458476727152E-4</v>
      </c>
      <c r="I824" s="168">
        <v>5.1156118523577803E-5</v>
      </c>
      <c r="J824" s="168">
        <v>5.5303155713829228E-3</v>
      </c>
      <c r="K824" s="168">
        <v>1.1022820671745006E-3</v>
      </c>
      <c r="L824" s="168">
        <v>4.4558347693507845E-4</v>
      </c>
      <c r="M824" s="168">
        <v>1.8763554228334477E-5</v>
      </c>
      <c r="N824" s="168">
        <v>1.2269183329732919E-4</v>
      </c>
      <c r="O824" s="168">
        <v>2.5094785653696325E-3</v>
      </c>
      <c r="P824" s="168">
        <v>1.3652314415113029E-2</v>
      </c>
      <c r="Q824" s="168">
        <v>1.8569194137619054E-3</v>
      </c>
      <c r="R824" s="168">
        <v>1.4432635025894011E-3</v>
      </c>
      <c r="S824" s="168">
        <v>2.0429162623303231E-5</v>
      </c>
      <c r="T824" s="168">
        <v>2.7525096630379335E-5</v>
      </c>
      <c r="U824" s="168">
        <v>0</v>
      </c>
      <c r="V824" s="168">
        <v>0</v>
      </c>
    </row>
    <row r="825" spans="1:22" x14ac:dyDescent="0.2">
      <c r="A825" s="166" t="s">
        <v>270</v>
      </c>
      <c r="B825" s="166" t="s">
        <v>685</v>
      </c>
      <c r="C825" s="176"/>
      <c r="D825" s="168">
        <v>1.232601812338179E-2</v>
      </c>
      <c r="E825" s="168">
        <v>4.082601831757569E-3</v>
      </c>
      <c r="F825" s="168">
        <v>4.8771083577158831E-4</v>
      </c>
      <c r="G825" s="168">
        <v>1.5255648992984273E-3</v>
      </c>
      <c r="H825" s="168">
        <v>4.3034253524274899E-5</v>
      </c>
      <c r="I825" s="168">
        <v>1.5879723004144457E-5</v>
      </c>
      <c r="J825" s="168">
        <v>1.1512989610855343E-3</v>
      </c>
      <c r="K825" s="168">
        <v>2.2819121652288253E-4</v>
      </c>
      <c r="L825" s="168">
        <v>1.2186564850714943E-4</v>
      </c>
      <c r="M825" s="168">
        <v>0</v>
      </c>
      <c r="N825" s="168">
        <v>2.6117789829816524E-5</v>
      </c>
      <c r="O825" s="168">
        <v>5.2770133692031705E-4</v>
      </c>
      <c r="P825" s="168">
        <v>3.7799056781866285E-3</v>
      </c>
      <c r="Q825" s="168">
        <v>0</v>
      </c>
      <c r="R825" s="168">
        <v>2.965800104034542E-4</v>
      </c>
      <c r="S825" s="168">
        <v>4.2136564231310148E-6</v>
      </c>
      <c r="T825" s="168">
        <v>5.734930801577625E-6</v>
      </c>
      <c r="U825" s="168">
        <v>2.4244790635859578E-5</v>
      </c>
      <c r="V825" s="168">
        <v>5.3725607094321601E-6</v>
      </c>
    </row>
    <row r="826" spans="1:22" x14ac:dyDescent="0.2">
      <c r="A826" s="166" t="s">
        <v>270</v>
      </c>
      <c r="B826" s="166" t="s">
        <v>684</v>
      </c>
      <c r="C826" s="176"/>
      <c r="D826" s="168">
        <v>0.11335538614605543</v>
      </c>
      <c r="E826" s="168">
        <v>6.5699085528936482E-2</v>
      </c>
      <c r="F826" s="168">
        <v>5.0737242161769183E-3</v>
      </c>
      <c r="G826" s="168">
        <v>1.6691190342204034E-2</v>
      </c>
      <c r="H826" s="168">
        <v>4.7490115855194654E-4</v>
      </c>
      <c r="I826" s="168">
        <v>0</v>
      </c>
      <c r="J826" s="168">
        <v>1.2553151899553062E-2</v>
      </c>
      <c r="K826" s="168">
        <v>2.4518546469890767E-3</v>
      </c>
      <c r="L826" s="168">
        <v>0</v>
      </c>
      <c r="M826" s="168">
        <v>0</v>
      </c>
      <c r="N826" s="168">
        <v>3.4692497158940678E-4</v>
      </c>
      <c r="O826" s="168">
        <v>6.2411494598826438E-3</v>
      </c>
      <c r="P826" s="168">
        <v>0</v>
      </c>
      <c r="Q826" s="168">
        <v>0</v>
      </c>
      <c r="R826" s="168">
        <v>3.4233387733291374E-3</v>
      </c>
      <c r="S826" s="168">
        <v>5.2138107002544792E-5</v>
      </c>
      <c r="T826" s="168">
        <v>5.8690700103362587E-5</v>
      </c>
      <c r="U826" s="168">
        <v>2.3799839551873667E-4</v>
      </c>
      <c r="V826" s="168">
        <v>5.1237946218093337E-5</v>
      </c>
    </row>
    <row r="827" spans="1:22" x14ac:dyDescent="0.2">
      <c r="A827" s="166" t="s">
        <v>270</v>
      </c>
      <c r="B827" s="166" t="s">
        <v>683</v>
      </c>
      <c r="C827" s="176"/>
      <c r="D827" s="168">
        <v>5.0615464875291873E-2</v>
      </c>
      <c r="E827" s="168">
        <v>3.2974446471716656E-2</v>
      </c>
      <c r="F827" s="168">
        <v>2.7462162113410624E-3</v>
      </c>
      <c r="G827" s="168">
        <v>7.4490862783031207E-3</v>
      </c>
      <c r="H827" s="168">
        <v>0</v>
      </c>
      <c r="I827" s="168">
        <v>0</v>
      </c>
      <c r="J827" s="168">
        <v>4.7572902523270576E-3</v>
      </c>
      <c r="K827" s="168">
        <v>0</v>
      </c>
      <c r="L827" s="168">
        <v>0</v>
      </c>
      <c r="M827" s="168">
        <v>0</v>
      </c>
      <c r="N827" s="168">
        <v>9.7402024015942596E-5</v>
      </c>
      <c r="O827" s="168">
        <v>0</v>
      </c>
      <c r="P827" s="168">
        <v>0</v>
      </c>
      <c r="Q827" s="168">
        <v>0</v>
      </c>
      <c r="R827" s="168">
        <v>1.5748127228051563E-3</v>
      </c>
      <c r="S827" s="168">
        <v>0</v>
      </c>
      <c r="T827" s="168">
        <v>2.1128690162201686E-5</v>
      </c>
      <c r="U827" s="168">
        <v>8.5538981137291885E-4</v>
      </c>
      <c r="V827" s="168">
        <v>1.396924132477628E-4</v>
      </c>
    </row>
    <row r="828" spans="1:22" x14ac:dyDescent="0.2">
      <c r="A828" s="166" t="s">
        <v>270</v>
      </c>
      <c r="B828" s="166" t="s">
        <v>682</v>
      </c>
      <c r="C828" s="176"/>
      <c r="D828" s="168">
        <v>0.4108559503090633</v>
      </c>
      <c r="E828" s="168">
        <v>0.15668432329549642</v>
      </c>
      <c r="F828" s="168">
        <v>1.002113098561707E-2</v>
      </c>
      <c r="G828" s="168">
        <v>3.3512234785980095E-2</v>
      </c>
      <c r="H828" s="168">
        <v>9.7847930713387821E-4</v>
      </c>
      <c r="I828" s="168">
        <v>5.5063014294520989E-5</v>
      </c>
      <c r="J828" s="168">
        <v>3.0918060897185805E-2</v>
      </c>
      <c r="K828" s="168">
        <v>5.8387855791583463E-3</v>
      </c>
      <c r="L828" s="168">
        <v>2.5771837802845998E-3</v>
      </c>
      <c r="M828" s="168">
        <v>1.1911302995682875E-4</v>
      </c>
      <c r="N828" s="168">
        <v>1.1618288888770847E-3</v>
      </c>
      <c r="O828" s="168">
        <v>2.0071859084473537E-2</v>
      </c>
      <c r="P828" s="168">
        <v>0.11512846133715654</v>
      </c>
      <c r="Q828" s="168">
        <v>2.1131679618526213E-2</v>
      </c>
      <c r="R828" s="168">
        <v>8.235867093313344E-3</v>
      </c>
      <c r="S828" s="168">
        <v>1.3399455340116841E-4</v>
      </c>
      <c r="T828" s="168">
        <v>1.5149704803254051E-4</v>
      </c>
      <c r="U828" s="168">
        <v>3.4984379441692745E-3</v>
      </c>
      <c r="V828" s="168">
        <v>6.3795006600611765E-4</v>
      </c>
    </row>
    <row r="829" spans="1:22" x14ac:dyDescent="0.2">
      <c r="A829" s="166" t="s">
        <v>270</v>
      </c>
      <c r="B829" s="166" t="s">
        <v>681</v>
      </c>
      <c r="C829" s="176"/>
      <c r="D829" s="168">
        <v>4.0441330120495528E-2</v>
      </c>
      <c r="E829" s="168">
        <v>1.922773446824292E-2</v>
      </c>
      <c r="F829" s="168">
        <v>5.6069203153439121E-3</v>
      </c>
      <c r="G829" s="168">
        <v>1.4751481783961157E-3</v>
      </c>
      <c r="H829" s="168">
        <v>3.5886717220193302E-4</v>
      </c>
      <c r="I829" s="168">
        <v>9.0415678442001425E-5</v>
      </c>
      <c r="J829" s="168">
        <v>3.6590240783504523E-4</v>
      </c>
      <c r="K829" s="168">
        <v>1.099437340366993E-4</v>
      </c>
      <c r="L829" s="168">
        <v>2.1273592719356932E-4</v>
      </c>
      <c r="M829" s="168">
        <v>3.5767959276916322E-5</v>
      </c>
      <c r="N829" s="168">
        <v>1.9806088267767027E-6</v>
      </c>
      <c r="O829" s="168">
        <v>5.3867870192274708E-5</v>
      </c>
      <c r="P829" s="168">
        <v>2.8295270478435457E-4</v>
      </c>
      <c r="Q829" s="168">
        <v>4.2789474145607244E-5</v>
      </c>
      <c r="R829" s="168">
        <v>9.1419332048562406E-5</v>
      </c>
      <c r="S829" s="168">
        <v>1.4641806871713838E-6</v>
      </c>
      <c r="T829" s="168">
        <v>2.4358028778983333E-6</v>
      </c>
      <c r="U829" s="168">
        <v>1.0692984284172516E-2</v>
      </c>
      <c r="V829" s="168">
        <v>1.7880000217912629E-3</v>
      </c>
    </row>
    <row r="830" spans="1:22" x14ac:dyDescent="0.2">
      <c r="A830" s="166" t="s">
        <v>270</v>
      </c>
      <c r="B830" s="166" t="s">
        <v>679</v>
      </c>
      <c r="C830" s="176"/>
      <c r="D830" s="168">
        <v>1</v>
      </c>
      <c r="E830" s="168">
        <v>0.4354906881007834</v>
      </c>
      <c r="F830" s="168">
        <v>3.6132238451098635E-2</v>
      </c>
      <c r="G830" s="168">
        <v>0.10137321980307269</v>
      </c>
      <c r="H830" s="168">
        <v>3.0333070006972394E-3</v>
      </c>
      <c r="I830" s="168">
        <v>3.0768894746012763E-4</v>
      </c>
      <c r="J830" s="168">
        <v>8.0817464579940795E-2</v>
      </c>
      <c r="K830" s="168">
        <v>1.4691564382908646E-2</v>
      </c>
      <c r="L830" s="168">
        <v>5.4583283218628594E-3</v>
      </c>
      <c r="M830" s="168">
        <v>2.6508175094921472E-4</v>
      </c>
      <c r="N830" s="168">
        <v>2.4905726045570797E-3</v>
      </c>
      <c r="O830" s="168">
        <v>4.2363856346445246E-2</v>
      </c>
      <c r="P830" s="168">
        <v>0.20253367159002211</v>
      </c>
      <c r="Q830" s="168">
        <v>3.410583188330648E-2</v>
      </c>
      <c r="R830" s="168">
        <v>2.2299543380421231E-2</v>
      </c>
      <c r="S830" s="168">
        <v>3.2542242353674475E-4</v>
      </c>
      <c r="T830" s="168">
        <v>3.8021219909574981E-4</v>
      </c>
      <c r="U830" s="168">
        <v>1.5309055225869301E-2</v>
      </c>
      <c r="V830" s="168">
        <v>2.6222530079726678E-3</v>
      </c>
    </row>
    <row r="831" spans="1:22" x14ac:dyDescent="0.2">
      <c r="D831" s="172"/>
      <c r="E831" s="172"/>
      <c r="F831" s="172"/>
      <c r="G831" s="172"/>
      <c r="H831" s="172"/>
      <c r="I831" s="172"/>
      <c r="J831" s="172"/>
      <c r="K831" s="172"/>
      <c r="L831" s="172"/>
      <c r="M831" s="172"/>
      <c r="N831" s="172"/>
      <c r="O831" s="172"/>
      <c r="P831" s="172"/>
      <c r="Q831" s="172"/>
      <c r="R831" s="172"/>
      <c r="S831" s="172"/>
      <c r="T831" s="172"/>
      <c r="U831" s="172"/>
      <c r="V831" s="172"/>
    </row>
    <row r="832" spans="1:22" x14ac:dyDescent="0.2">
      <c r="A832" s="169" t="s">
        <v>719</v>
      </c>
      <c r="B832" s="166" t="s">
        <v>687</v>
      </c>
      <c r="C832" s="179" t="s">
        <v>718</v>
      </c>
      <c r="D832" s="168">
        <v>0.44886785248772021</v>
      </c>
      <c r="E832" s="168">
        <v>0.20017734552176009</v>
      </c>
      <c r="F832" s="168">
        <v>1.3261696923077541E-2</v>
      </c>
      <c r="G832" s="168">
        <v>4.5786793872195558E-2</v>
      </c>
      <c r="H832" s="168">
        <v>1.3529093487464794E-3</v>
      </c>
      <c r="I832" s="168">
        <v>1.3171977506294295E-4</v>
      </c>
      <c r="J832" s="168">
        <v>3.5101656761019576E-2</v>
      </c>
      <c r="K832" s="168">
        <v>6.711397561944883E-3</v>
      </c>
      <c r="L832" s="168">
        <v>2.8896249791882703E-3</v>
      </c>
      <c r="M832" s="168">
        <v>1.2690914113324569E-4</v>
      </c>
      <c r="N832" s="168">
        <v>1.0455820554521559E-3</v>
      </c>
      <c r="O832" s="168">
        <v>1.8151000114228044E-2</v>
      </c>
      <c r="P832" s="168">
        <v>9.7732441373542658E-2</v>
      </c>
      <c r="Q832" s="168">
        <v>1.5960520915017321E-2</v>
      </c>
      <c r="R832" s="168">
        <v>1.0124418398902055E-2</v>
      </c>
      <c r="S832" s="168">
        <v>1.6050660886572751E-4</v>
      </c>
      <c r="T832" s="168">
        <v>1.5332913758369342E-4</v>
      </c>
      <c r="U832" s="168">
        <v>0</v>
      </c>
      <c r="V832" s="168">
        <v>0</v>
      </c>
    </row>
    <row r="833" spans="1:23" x14ac:dyDescent="0.2">
      <c r="A833" s="166" t="s">
        <v>719</v>
      </c>
      <c r="B833" s="166" t="s">
        <v>686</v>
      </c>
      <c r="D833" s="168">
        <v>-3.5160405944215371E-2</v>
      </c>
      <c r="E833" s="168">
        <v>-2.7247511609032275E-2</v>
      </c>
      <c r="F833" s="168">
        <v>2.6480695192616276E-4</v>
      </c>
      <c r="G833" s="168">
        <v>-4.2316970478258249E-4</v>
      </c>
      <c r="H833" s="168">
        <v>-3.6324716026220174E-5</v>
      </c>
      <c r="I833" s="168">
        <v>3.2295983830665537E-5</v>
      </c>
      <c r="J833" s="168">
        <v>-3.3218260355970963E-4</v>
      </c>
      <c r="K833" s="168">
        <v>1.9241856632151713E-5</v>
      </c>
      <c r="L833" s="168">
        <v>-5.0507946126873335E-5</v>
      </c>
      <c r="M833" s="168">
        <v>-3.7199785661774982E-6</v>
      </c>
      <c r="N833" s="168">
        <v>-9.1308458408241773E-5</v>
      </c>
      <c r="O833" s="168">
        <v>-9.2501776931360618E-4</v>
      </c>
      <c r="P833" s="168">
        <v>-4.4697915707851751E-3</v>
      </c>
      <c r="Q833" s="168">
        <v>-1.4991957126021069E-3</v>
      </c>
      <c r="R833" s="168">
        <v>-3.9210287507057722E-4</v>
      </c>
      <c r="S833" s="168">
        <v>-1.0821251421580439E-5</v>
      </c>
      <c r="T833" s="168">
        <v>4.9034590907712931E-6</v>
      </c>
      <c r="U833" s="168">
        <v>0</v>
      </c>
      <c r="V833" s="168">
        <v>0</v>
      </c>
    </row>
    <row r="834" spans="1:23" x14ac:dyDescent="0.2">
      <c r="A834" s="166" t="s">
        <v>719</v>
      </c>
      <c r="B834" s="166" t="s">
        <v>685</v>
      </c>
      <c r="D834" s="168">
        <v>-7.3803574313602259E-3</v>
      </c>
      <c r="E834" s="168">
        <v>-5.7359365803643717E-3</v>
      </c>
      <c r="F834" s="168">
        <v>4.9060931949424507E-5</v>
      </c>
      <c r="G834" s="168">
        <v>-1.0081457339722249E-4</v>
      </c>
      <c r="H834" s="168">
        <v>-7.7550659503080396E-6</v>
      </c>
      <c r="I834" s="168">
        <v>1.093810176151507E-5</v>
      </c>
      <c r="J834" s="168">
        <v>-7.7962515269687605E-5</v>
      </c>
      <c r="K834" s="168">
        <v>1.5292484229247188E-6</v>
      </c>
      <c r="L834" s="168">
        <v>-1.4778960868762665E-5</v>
      </c>
      <c r="M834" s="168">
        <v>0</v>
      </c>
      <c r="N834" s="168">
        <v>-1.8645091451461602E-5</v>
      </c>
      <c r="O834" s="168">
        <v>-1.9158718046651541E-4</v>
      </c>
      <c r="P834" s="168">
        <v>-1.2235238008961769E-3</v>
      </c>
      <c r="Q834" s="168">
        <v>0</v>
      </c>
      <c r="R834" s="168">
        <v>-8.0254586186118655E-5</v>
      </c>
      <c r="S834" s="168">
        <v>-2.1673988785332963E-6</v>
      </c>
      <c r="T834" s="168">
        <v>9.4387431548796136E-7</v>
      </c>
      <c r="U834" s="168">
        <v>8.5765398214902503E-6</v>
      </c>
      <c r="V834" s="168">
        <v>2.0196260980899169E-6</v>
      </c>
    </row>
    <row r="835" spans="1:23" x14ac:dyDescent="0.2">
      <c r="A835" s="166" t="s">
        <v>719</v>
      </c>
      <c r="B835" s="166" t="s">
        <v>684</v>
      </c>
      <c r="D835" s="168">
        <v>0.11813782649428381</v>
      </c>
      <c r="E835" s="168">
        <v>6.7227762982254691E-2</v>
      </c>
      <c r="F835" s="168">
        <v>5.3862599439161519E-3</v>
      </c>
      <c r="G835" s="168">
        <v>1.7825304668310154E-2</v>
      </c>
      <c r="H835" s="168">
        <v>5.0701892907208449E-4</v>
      </c>
      <c r="I835" s="168">
        <v>0</v>
      </c>
      <c r="J835" s="168">
        <v>1.3479892530176991E-2</v>
      </c>
      <c r="K835" s="168">
        <v>2.6174507980716672E-3</v>
      </c>
      <c r="L835" s="168">
        <v>0</v>
      </c>
      <c r="M835" s="168">
        <v>0</v>
      </c>
      <c r="N835" s="168">
        <v>3.6637041447076606E-4</v>
      </c>
      <c r="O835" s="168">
        <v>6.6251088064649558E-3</v>
      </c>
      <c r="P835" s="168">
        <v>0</v>
      </c>
      <c r="Q835" s="168">
        <v>0</v>
      </c>
      <c r="R835" s="168">
        <v>3.6680761939808753E-3</v>
      </c>
      <c r="S835" s="168">
        <v>5.5545246231617084E-5</v>
      </c>
      <c r="T835" s="168">
        <v>6.3685700253382716E-5</v>
      </c>
      <c r="U835" s="168">
        <v>2.5935107487226768E-4</v>
      </c>
      <c r="V835" s="168">
        <v>5.5999206208189972E-5</v>
      </c>
    </row>
    <row r="836" spans="1:23" x14ac:dyDescent="0.2">
      <c r="A836" s="166" t="s">
        <v>719</v>
      </c>
      <c r="B836" s="166" t="s">
        <v>683</v>
      </c>
      <c r="D836" s="168">
        <v>5.0266815292252173E-2</v>
      </c>
      <c r="E836" s="168">
        <v>3.1938619799934787E-2</v>
      </c>
      <c r="F836" s="168">
        <v>2.8370978893731591E-3</v>
      </c>
      <c r="G836" s="168">
        <v>7.7189849940819157E-3</v>
      </c>
      <c r="H836" s="168">
        <v>0</v>
      </c>
      <c r="I836" s="168">
        <v>0</v>
      </c>
      <c r="J836" s="168">
        <v>4.9575752624650225E-3</v>
      </c>
      <c r="K836" s="168">
        <v>0</v>
      </c>
      <c r="L836" s="168">
        <v>0</v>
      </c>
      <c r="M836" s="168">
        <v>0</v>
      </c>
      <c r="N836" s="168">
        <v>9.8613879211143369E-5</v>
      </c>
      <c r="O836" s="168">
        <v>0</v>
      </c>
      <c r="P836" s="168">
        <v>0</v>
      </c>
      <c r="Q836" s="168">
        <v>0</v>
      </c>
      <c r="R836" s="168">
        <v>1.630786023633213E-3</v>
      </c>
      <c r="S836" s="168">
        <v>0</v>
      </c>
      <c r="T836" s="168">
        <v>2.2359785879513159E-5</v>
      </c>
      <c r="U836" s="168">
        <v>9.131617999835963E-4</v>
      </c>
      <c r="V836" s="168">
        <v>1.4961585768981676E-4</v>
      </c>
    </row>
    <row r="837" spans="1:23" x14ac:dyDescent="0.2">
      <c r="A837" s="166" t="s">
        <v>719</v>
      </c>
      <c r="B837" s="166" t="s">
        <v>682</v>
      </c>
      <c r="D837" s="168">
        <v>0.380250084102425</v>
      </c>
      <c r="E837" s="168">
        <v>0.14469867845515982</v>
      </c>
      <c r="F837" s="168">
        <v>9.2249868185990333E-3</v>
      </c>
      <c r="G837" s="168">
        <v>3.0998479301190464E-2</v>
      </c>
      <c r="H837" s="168">
        <v>8.9135347786198544E-4</v>
      </c>
      <c r="I837" s="168">
        <v>4.2392126320072664E-5</v>
      </c>
      <c r="J837" s="168">
        <v>2.8799097557454977E-2</v>
      </c>
      <c r="K837" s="168">
        <v>5.4141058440276115E-3</v>
      </c>
      <c r="L837" s="168">
        <v>2.387068808071885E-3</v>
      </c>
      <c r="M837" s="168">
        <v>1.1061125979623859E-4</v>
      </c>
      <c r="N837" s="168">
        <v>1.0764793616902266E-3</v>
      </c>
      <c r="O837" s="168">
        <v>1.8490921051042643E-2</v>
      </c>
      <c r="P837" s="168">
        <v>0.10679770248108331</v>
      </c>
      <c r="Q837" s="168">
        <v>1.9485360287200899E-2</v>
      </c>
      <c r="R837" s="168">
        <v>7.6694523559296054E-3</v>
      </c>
      <c r="S837" s="168">
        <v>1.2476441192577894E-4</v>
      </c>
      <c r="T837" s="168">
        <v>1.4147826858106481E-4</v>
      </c>
      <c r="U837" s="168">
        <v>3.3034769751691426E-3</v>
      </c>
      <c r="V837" s="168">
        <v>5.936752613203331E-4</v>
      </c>
    </row>
    <row r="838" spans="1:23" x14ac:dyDescent="0.2">
      <c r="A838" s="166" t="s">
        <v>719</v>
      </c>
      <c r="B838" s="166" t="s">
        <v>681</v>
      </c>
      <c r="D838" s="168">
        <v>4.5018184998894407E-2</v>
      </c>
      <c r="E838" s="168">
        <v>2.1277090145502619E-2</v>
      </c>
      <c r="F838" s="168">
        <v>6.2113006598049575E-3</v>
      </c>
      <c r="G838" s="168">
        <v>1.6498974034220529E-3</v>
      </c>
      <c r="H838" s="168">
        <v>4.0207729076855152E-4</v>
      </c>
      <c r="I838" s="168">
        <v>1.0162070506722606E-4</v>
      </c>
      <c r="J838" s="168">
        <v>4.1089308460594222E-4</v>
      </c>
      <c r="K838" s="168">
        <v>1.2244147551068965E-4</v>
      </c>
      <c r="L838" s="168">
        <v>2.3790137352436698E-4</v>
      </c>
      <c r="M838" s="168">
        <v>4.0108335041273963E-5</v>
      </c>
      <c r="N838" s="168">
        <v>2.2173451618985937E-6</v>
      </c>
      <c r="O838" s="168">
        <v>6.021265501380206E-5</v>
      </c>
      <c r="P838" s="168">
        <v>3.1766787677013977E-4</v>
      </c>
      <c r="Q838" s="168">
        <v>4.8024396707246737E-5</v>
      </c>
      <c r="R838" s="168">
        <v>1.0293625016430155E-4</v>
      </c>
      <c r="S838" s="168">
        <v>1.6466648136140694E-6</v>
      </c>
      <c r="T838" s="168">
        <v>2.7500497277249924E-6</v>
      </c>
      <c r="U838" s="168">
        <v>1.2010280771598847E-2</v>
      </c>
      <c r="V838" s="168">
        <v>2.019118515689154E-3</v>
      </c>
    </row>
    <row r="839" spans="1:23" x14ac:dyDescent="0.2">
      <c r="A839" s="166" t="s">
        <v>719</v>
      </c>
      <c r="B839" s="166" t="s">
        <v>679</v>
      </c>
      <c r="D839" s="168">
        <v>1</v>
      </c>
      <c r="E839" s="168">
        <v>0.43233604871521525</v>
      </c>
      <c r="F839" s="168">
        <v>3.723521011864641E-2</v>
      </c>
      <c r="G839" s="168">
        <v>0.10345547596102032</v>
      </c>
      <c r="H839" s="168">
        <v>3.1092792644725723E-3</v>
      </c>
      <c r="I839" s="168">
        <v>3.1896669204242202E-4</v>
      </c>
      <c r="J839" s="168">
        <v>8.2338970076893114E-2</v>
      </c>
      <c r="K839" s="168">
        <v>1.4886166784609928E-2</v>
      </c>
      <c r="L839" s="168">
        <v>5.4493082537888857E-3</v>
      </c>
      <c r="M839" s="168">
        <v>2.7390875740458068E-4</v>
      </c>
      <c r="N839" s="168">
        <v>2.4793095061264874E-3</v>
      </c>
      <c r="O839" s="168">
        <v>4.2210637676969323E-2</v>
      </c>
      <c r="P839" s="168">
        <v>0.19915449635971477</v>
      </c>
      <c r="Q839" s="168">
        <v>3.3994709886323367E-2</v>
      </c>
      <c r="R839" s="168">
        <v>2.2723311761353355E-2</v>
      </c>
      <c r="S839" s="168">
        <v>3.2947428153662389E-4</v>
      </c>
      <c r="T839" s="168">
        <v>3.8945027543163844E-4</v>
      </c>
      <c r="U839" s="168">
        <v>1.649484716144534E-2</v>
      </c>
      <c r="V839" s="168">
        <v>2.8204284670055825E-3</v>
      </c>
    </row>
    <row r="840" spans="1:23" x14ac:dyDescent="0.2">
      <c r="D840" s="172"/>
      <c r="E840" s="172"/>
      <c r="F840" s="172"/>
      <c r="G840" s="172"/>
      <c r="H840" s="172"/>
      <c r="I840" s="172"/>
      <c r="J840" s="172"/>
      <c r="K840" s="172"/>
      <c r="L840" s="172"/>
      <c r="M840" s="172"/>
      <c r="N840" s="172"/>
      <c r="O840" s="172"/>
      <c r="P840" s="172"/>
      <c r="Q840" s="172"/>
      <c r="R840" s="172"/>
      <c r="S840" s="172"/>
      <c r="T840" s="172"/>
      <c r="U840" s="172"/>
      <c r="V840" s="172"/>
    </row>
    <row r="843" spans="1:23" x14ac:dyDescent="0.2">
      <c r="C843" s="175" t="s">
        <v>708</v>
      </c>
      <c r="D843" s="183">
        <v>0</v>
      </c>
      <c r="E843" s="183">
        <v>0</v>
      </c>
      <c r="F843" s="183">
        <v>0</v>
      </c>
      <c r="G843" s="183">
        <v>0</v>
      </c>
      <c r="H843" s="183">
        <v>0</v>
      </c>
      <c r="I843" s="183">
        <v>0</v>
      </c>
      <c r="J843" s="183">
        <v>0</v>
      </c>
      <c r="K843" s="183">
        <v>0</v>
      </c>
      <c r="L843" s="183">
        <v>0</v>
      </c>
      <c r="M843" s="183">
        <v>0</v>
      </c>
      <c r="N843" s="183">
        <v>0</v>
      </c>
      <c r="O843" s="183">
        <v>0</v>
      </c>
      <c r="P843" s="183">
        <v>0</v>
      </c>
      <c r="Q843" s="183">
        <v>0</v>
      </c>
      <c r="R843" s="183">
        <v>0</v>
      </c>
      <c r="S843" s="183">
        <v>0</v>
      </c>
      <c r="T843" s="183">
        <v>0</v>
      </c>
      <c r="U843" s="183">
        <v>0</v>
      </c>
      <c r="V843" s="183">
        <v>0</v>
      </c>
    </row>
    <row r="844" spans="1:23" x14ac:dyDescent="0.2">
      <c r="A844" s="182" t="s">
        <v>717</v>
      </c>
      <c r="C844" s="179" t="s">
        <v>716</v>
      </c>
      <c r="D844" s="181">
        <v>500400211</v>
      </c>
      <c r="E844" s="181">
        <v>216341050</v>
      </c>
      <c r="F844" s="181">
        <v>18632507</v>
      </c>
      <c r="G844" s="181">
        <v>51769142</v>
      </c>
      <c r="H844" s="181">
        <v>1555884</v>
      </c>
      <c r="I844" s="181">
        <v>159611</v>
      </c>
      <c r="J844" s="181">
        <v>41202438</v>
      </c>
      <c r="K844" s="181">
        <v>7449041</v>
      </c>
      <c r="L844" s="181">
        <v>2726835</v>
      </c>
      <c r="M844" s="181">
        <v>137064</v>
      </c>
      <c r="N844" s="181">
        <v>1240647</v>
      </c>
      <c r="O844" s="181">
        <v>21122212</v>
      </c>
      <c r="P844" s="181">
        <v>99656952</v>
      </c>
      <c r="Q844" s="181">
        <v>17010960</v>
      </c>
      <c r="R844" s="181">
        <v>11370750</v>
      </c>
      <c r="S844" s="181">
        <v>164869</v>
      </c>
      <c r="T844" s="181">
        <v>194881</v>
      </c>
      <c r="U844" s="181">
        <v>8254025</v>
      </c>
      <c r="V844" s="181">
        <v>1411343</v>
      </c>
      <c r="W844" s="178"/>
    </row>
    <row r="845" spans="1:23" x14ac:dyDescent="0.2">
      <c r="A845" s="170" t="s">
        <v>715</v>
      </c>
      <c r="C845" s="179" t="s">
        <v>714</v>
      </c>
      <c r="D845" s="171">
        <v>67976349.999999985</v>
      </c>
      <c r="E845" s="180">
        <v>31181649.649657935</v>
      </c>
      <c r="F845" s="180">
        <v>1904210.4322733011</v>
      </c>
      <c r="G845" s="180">
        <v>5849020.049556247</v>
      </c>
      <c r="H845" s="180">
        <v>168176.60152770323</v>
      </c>
      <c r="I845" s="180">
        <v>15272.185817202251</v>
      </c>
      <c r="J845" s="180">
        <v>4732314.5869700667</v>
      </c>
      <c r="K845" s="180">
        <v>901299.83970402833</v>
      </c>
      <c r="L845" s="180">
        <v>375550.88038762897</v>
      </c>
      <c r="M845" s="180">
        <v>13602.25399002093</v>
      </c>
      <c r="N845" s="180">
        <v>174936.0918968629</v>
      </c>
      <c r="O845" s="180">
        <v>2956410.980861966</v>
      </c>
      <c r="P845" s="180">
        <v>15458439.744409334</v>
      </c>
      <c r="Q845" s="180">
        <v>2373995.4358571433</v>
      </c>
      <c r="R845" s="180">
        <v>1303787.7785132395</v>
      </c>
      <c r="S845" s="180">
        <v>20093.477962856756</v>
      </c>
      <c r="T845" s="180">
        <v>21222.702174014066</v>
      </c>
      <c r="U845" s="180">
        <v>447283.1616600292</v>
      </c>
      <c r="V845" s="180">
        <v>79084.146780404451</v>
      </c>
      <c r="W845" s="178"/>
    </row>
    <row r="846" spans="1:23" x14ac:dyDescent="0.2">
      <c r="A846" s="170" t="s">
        <v>713</v>
      </c>
      <c r="C846" s="179" t="s">
        <v>712</v>
      </c>
      <c r="D846" s="171">
        <v>523190005.16735464</v>
      </c>
      <c r="E846" s="171">
        <v>241412670.9644492</v>
      </c>
      <c r="F846" s="171">
        <v>16628172.858397715</v>
      </c>
      <c r="G846" s="171">
        <v>48588032.897930227</v>
      </c>
      <c r="H846" s="171">
        <v>1466147.1368166078</v>
      </c>
      <c r="I846" s="171">
        <v>126548.040548704</v>
      </c>
      <c r="J846" s="171">
        <v>39301641.687459655</v>
      </c>
      <c r="K846" s="171">
        <v>7118741.0255992319</v>
      </c>
      <c r="L846" s="171">
        <v>2736875.7929580994</v>
      </c>
      <c r="M846" s="171">
        <v>133505.59434468718</v>
      </c>
      <c r="N846" s="171">
        <v>1319439.3146446606</v>
      </c>
      <c r="O846" s="171">
        <v>21768652.452048197</v>
      </c>
      <c r="P846" s="171">
        <v>105654699.45070872</v>
      </c>
      <c r="Q846" s="171">
        <v>18498515.0576052</v>
      </c>
      <c r="R846" s="171">
        <v>11097773.357572785</v>
      </c>
      <c r="S846" s="171">
        <v>168140.27357422537</v>
      </c>
      <c r="T846" s="171">
        <v>178770.92347246138</v>
      </c>
      <c r="U846" s="171">
        <v>5881311.2310445243</v>
      </c>
      <c r="V846" s="171">
        <v>1110367.1081797739</v>
      </c>
      <c r="W846" s="178"/>
    </row>
    <row r="847" spans="1:23" x14ac:dyDescent="0.2">
      <c r="C847" s="175" t="s">
        <v>708</v>
      </c>
      <c r="D847" s="177">
        <v>-0.18667484819889069</v>
      </c>
      <c r="E847" s="177">
        <v>-8.0706209875643253E-2</v>
      </c>
      <c r="F847" s="177">
        <v>-6.9508738815784454E-3</v>
      </c>
      <c r="G847" s="177">
        <v>-1.931251585483551E-2</v>
      </c>
      <c r="H847" s="177">
        <v>-5.8042374439537525E-4</v>
      </c>
      <c r="I847" s="177">
        <v>-5.9543002862483263E-5</v>
      </c>
      <c r="J847" s="177">
        <v>-1.5370598062872887E-2</v>
      </c>
      <c r="K847" s="177">
        <v>-2.7788695879280567E-3</v>
      </c>
      <c r="L847" s="177">
        <v>-1.0172483744099736E-3</v>
      </c>
      <c r="M847" s="177">
        <v>-5.1131864893250167E-5</v>
      </c>
      <c r="N847" s="177">
        <v>-4.6282426046673208E-4</v>
      </c>
      <c r="O847" s="177">
        <v>-7.879660464823246E-3</v>
      </c>
      <c r="P847" s="177">
        <v>-3.7177093327045441E-2</v>
      </c>
      <c r="Q847" s="177">
        <v>-6.34595169685781E-3</v>
      </c>
      <c r="R847" s="177">
        <v>-4.2418683879077435E-3</v>
      </c>
      <c r="S847" s="177">
        <v>-6.1504466430051252E-5</v>
      </c>
      <c r="T847" s="177">
        <v>-7.2700524469837546E-5</v>
      </c>
      <c r="U847" s="177">
        <v>-3.0791717581450939E-3</v>
      </c>
      <c r="V847" s="177">
        <v>-5.2650278666988015E-4</v>
      </c>
    </row>
    <row r="848" spans="1:23" x14ac:dyDescent="0.2">
      <c r="C848" s="172"/>
    </row>
    <row r="849" spans="1:22" x14ac:dyDescent="0.2">
      <c r="A849" s="170" t="s">
        <v>215</v>
      </c>
      <c r="D849" s="172">
        <v>45186555.832645357</v>
      </c>
      <c r="E849" s="172">
        <v>6110028.6852087379</v>
      </c>
      <c r="F849" s="172">
        <v>3908544.5738755874</v>
      </c>
      <c r="G849" s="172">
        <v>9030129.1516260207</v>
      </c>
      <c r="H849" s="172">
        <v>257913.46471109544</v>
      </c>
      <c r="I849" s="172">
        <v>48335.145268498265</v>
      </c>
      <c r="J849" s="172">
        <v>6633110.8995104134</v>
      </c>
      <c r="K849" s="172">
        <v>1231599.8141047964</v>
      </c>
      <c r="L849" s="172">
        <v>365510.08742952952</v>
      </c>
      <c r="M849" s="172">
        <v>17160.659645333741</v>
      </c>
      <c r="N849" s="172">
        <v>96143.777252202388</v>
      </c>
      <c r="O849" s="172">
        <v>2309970.5288137682</v>
      </c>
      <c r="P849" s="172">
        <v>9460692.2937006205</v>
      </c>
      <c r="Q849" s="172">
        <v>886440.37825194374</v>
      </c>
      <c r="R849" s="172">
        <v>1576764.420940455</v>
      </c>
      <c r="S849" s="172">
        <v>16822.204388631391</v>
      </c>
      <c r="T849" s="172">
        <v>37332.778701552685</v>
      </c>
      <c r="U849" s="172">
        <v>2819996.9306155043</v>
      </c>
      <c r="V849" s="172">
        <v>380060.03860063059</v>
      </c>
    </row>
    <row r="850" spans="1:22" x14ac:dyDescent="0.2">
      <c r="A850" s="166" t="s">
        <v>188</v>
      </c>
      <c r="B850" s="166" t="s">
        <v>687</v>
      </c>
      <c r="C850" s="166"/>
      <c r="D850" s="168">
        <v>0.40296310050735651</v>
      </c>
      <c r="E850" s="168">
        <v>0.19690456248983951</v>
      </c>
      <c r="F850" s="168">
        <v>9.6822033214776313E-3</v>
      </c>
      <c r="G850" s="168">
        <v>3.5942871712663513E-2</v>
      </c>
      <c r="H850" s="168">
        <v>1.0648721966145093E-3</v>
      </c>
      <c r="I850" s="168">
        <v>-1.3535661244447388E-5</v>
      </c>
      <c r="J850" s="168">
        <v>2.7533716319686506E-2</v>
      </c>
      <c r="K850" s="168">
        <v>4.9940694468336563E-3</v>
      </c>
      <c r="L850" s="168">
        <v>2.1744724334435321E-3</v>
      </c>
      <c r="M850" s="168">
        <v>1.0546170346900856E-4</v>
      </c>
      <c r="N850" s="168">
        <v>9.7297154496198623E-4</v>
      </c>
      <c r="O850" s="168">
        <v>1.5757680854828652E-2</v>
      </c>
      <c r="P850" s="168">
        <v>8.3983731598037029E-2</v>
      </c>
      <c r="Q850" s="168">
        <v>1.506186727652375E-2</v>
      </c>
      <c r="R850" s="168">
        <v>8.5438854086471727E-3</v>
      </c>
      <c r="S850" s="168">
        <v>1.4326989364748412E-4</v>
      </c>
      <c r="T850" s="168">
        <v>1.1099996792701617E-4</v>
      </c>
      <c r="U850" s="168">
        <v>0</v>
      </c>
      <c r="V850" s="168">
        <v>0</v>
      </c>
    </row>
    <row r="851" spans="1:22" x14ac:dyDescent="0.2">
      <c r="A851" s="166" t="s">
        <v>188</v>
      </c>
      <c r="B851" s="166" t="s">
        <v>686</v>
      </c>
      <c r="C851" s="166"/>
      <c r="D851" s="168">
        <v>0.18413645474959714</v>
      </c>
      <c r="E851" s="168">
        <v>8.9806787828827325E-2</v>
      </c>
      <c r="F851" s="168">
        <v>4.4167804310036368E-3</v>
      </c>
      <c r="G851" s="168">
        <v>1.6430814055036016E-2</v>
      </c>
      <c r="H851" s="168">
        <v>4.8324866588834921E-4</v>
      </c>
      <c r="I851" s="168">
        <v>-1.4376613397817419E-5</v>
      </c>
      <c r="J851" s="168">
        <v>1.2597338279700649E-2</v>
      </c>
      <c r="K851" s="168">
        <v>2.2738038044213369E-3</v>
      </c>
      <c r="L851" s="168">
        <v>9.8478510706451737E-4</v>
      </c>
      <c r="M851" s="168">
        <v>4.8354274317623472E-5</v>
      </c>
      <c r="N851" s="168">
        <v>4.4610828465459906E-4</v>
      </c>
      <c r="O851" s="168">
        <v>7.2176512052419123E-3</v>
      </c>
      <c r="P851" s="168">
        <v>3.8507145785882012E-2</v>
      </c>
      <c r="Q851" s="168">
        <v>6.9044104360970514E-3</v>
      </c>
      <c r="R851" s="168">
        <v>3.9170203491494535E-3</v>
      </c>
      <c r="S851" s="168">
        <v>6.5689316206538141E-5</v>
      </c>
      <c r="T851" s="168">
        <v>5.0893539503938915E-5</v>
      </c>
      <c r="U851" s="168">
        <v>0</v>
      </c>
      <c r="V851" s="168">
        <v>0</v>
      </c>
    </row>
    <row r="852" spans="1:22" x14ac:dyDescent="0.2">
      <c r="A852" s="166" t="s">
        <v>188</v>
      </c>
      <c r="B852" s="166" t="s">
        <v>685</v>
      </c>
      <c r="C852" s="166"/>
      <c r="D852" s="168">
        <v>3.8639595218896781E-2</v>
      </c>
      <c r="E852" s="168">
        <v>1.8609330593044201E-2</v>
      </c>
      <c r="F852" s="168">
        <v>8.9329862205658967E-4</v>
      </c>
      <c r="G852" s="168">
        <v>3.3029155396599543E-3</v>
      </c>
      <c r="H852" s="168">
        <v>9.5013045472060789E-5</v>
      </c>
      <c r="I852" s="168">
        <v>-4.5454100878678331E-6</v>
      </c>
      <c r="J852" s="168">
        <v>2.5178693718795548E-3</v>
      </c>
      <c r="K852" s="168">
        <v>4.5273618009273469E-4</v>
      </c>
      <c r="L852" s="168">
        <v>2.5764483982848867E-4</v>
      </c>
      <c r="M852" s="168">
        <v>0</v>
      </c>
      <c r="N852" s="168">
        <v>8.9185373460563087E-5</v>
      </c>
      <c r="O852" s="168">
        <v>1.4426831357276907E-3</v>
      </c>
      <c r="P852" s="168">
        <v>1.0150462337693855E-2</v>
      </c>
      <c r="Q852" s="168">
        <v>0</v>
      </c>
      <c r="R852" s="168">
        <v>7.6772997348924438E-4</v>
      </c>
      <c r="S852" s="168">
        <v>1.2814559850946425E-5</v>
      </c>
      <c r="T852" s="168">
        <v>1.0265562178446662E-5</v>
      </c>
      <c r="U852" s="168">
        <v>3.466758530967475E-5</v>
      </c>
      <c r="V852" s="168">
        <v>7.5239092406477114E-6</v>
      </c>
    </row>
    <row r="853" spans="1:22" x14ac:dyDescent="0.2">
      <c r="A853" s="166" t="s">
        <v>188</v>
      </c>
      <c r="B853" s="166" t="s">
        <v>684</v>
      </c>
      <c r="C853" s="166"/>
      <c r="D853" s="168">
        <v>0.19946522072275105</v>
      </c>
      <c r="E853" s="168">
        <v>0.13280120485109737</v>
      </c>
      <c r="F853" s="168">
        <v>6.2273102340170078E-3</v>
      </c>
      <c r="G853" s="168">
        <v>2.2938484422867996E-2</v>
      </c>
      <c r="H853" s="168">
        <v>6.6502055663450704E-4</v>
      </c>
      <c r="I853" s="168">
        <v>0</v>
      </c>
      <c r="J853" s="168">
        <v>1.7339794712267754E-2</v>
      </c>
      <c r="K853" s="168">
        <v>3.1367048300297534E-3</v>
      </c>
      <c r="L853" s="168">
        <v>0</v>
      </c>
      <c r="M853" s="168">
        <v>0</v>
      </c>
      <c r="N853" s="168">
        <v>6.2593443027815694E-4</v>
      </c>
      <c r="O853" s="168">
        <v>9.9857682166626782E-3</v>
      </c>
      <c r="P853" s="168">
        <v>0</v>
      </c>
      <c r="Q853" s="168">
        <v>0</v>
      </c>
      <c r="R853" s="168">
        <v>5.2883495737073042E-3</v>
      </c>
      <c r="S853" s="168">
        <v>8.8334611290247315E-5</v>
      </c>
      <c r="T853" s="168">
        <v>7.1568432186626605E-5</v>
      </c>
      <c r="U853" s="168">
        <v>2.4391400372273652E-4</v>
      </c>
      <c r="V853" s="168">
        <v>5.2831847988928076E-5</v>
      </c>
    </row>
    <row r="854" spans="1:22" x14ac:dyDescent="0.2">
      <c r="A854" s="166" t="s">
        <v>188</v>
      </c>
      <c r="B854" s="166" t="s">
        <v>683</v>
      </c>
      <c r="C854" s="166"/>
      <c r="D854" s="168">
        <v>0.10130638754247569</v>
      </c>
      <c r="E854" s="168">
        <v>7.5509093620476003E-2</v>
      </c>
      <c r="F854" s="168">
        <v>3.6215588030301471E-3</v>
      </c>
      <c r="G854" s="168">
        <v>1.1087567327158867E-2</v>
      </c>
      <c r="H854" s="168">
        <v>0</v>
      </c>
      <c r="I854" s="168">
        <v>0</v>
      </c>
      <c r="J854" s="168">
        <v>7.1229212597704828E-3</v>
      </c>
      <c r="K854" s="168">
        <v>0</v>
      </c>
      <c r="L854" s="168">
        <v>0</v>
      </c>
      <c r="M854" s="168">
        <v>0</v>
      </c>
      <c r="N854" s="168">
        <v>1.9504984189394007E-4</v>
      </c>
      <c r="O854" s="168">
        <v>0</v>
      </c>
      <c r="P854" s="168">
        <v>0</v>
      </c>
      <c r="Q854" s="168">
        <v>0</v>
      </c>
      <c r="R854" s="168">
        <v>2.6576845626081237E-3</v>
      </c>
      <c r="S854" s="168">
        <v>0</v>
      </c>
      <c r="T854" s="168">
        <v>2.7612578384136628E-5</v>
      </c>
      <c r="U854" s="168">
        <v>9.3244366315092971E-4</v>
      </c>
      <c r="V854" s="168">
        <v>1.5245588600304628E-4</v>
      </c>
    </row>
    <row r="855" spans="1:22" x14ac:dyDescent="0.2">
      <c r="A855" s="166" t="s">
        <v>188</v>
      </c>
      <c r="B855" s="166" t="s">
        <v>682</v>
      </c>
      <c r="C855" s="166"/>
      <c r="D855" s="168">
        <v>2.4261075121713653E-2</v>
      </c>
      <c r="E855" s="168">
        <v>9.3013767795535104E-3</v>
      </c>
      <c r="F855" s="168">
        <v>5.8325187951361853E-4</v>
      </c>
      <c r="G855" s="168">
        <v>1.9632372384073751E-3</v>
      </c>
      <c r="H855" s="168">
        <v>5.6912879350560107E-5</v>
      </c>
      <c r="I855" s="168">
        <v>2.8540365965009419E-6</v>
      </c>
      <c r="J855" s="168">
        <v>1.8133946038442921E-3</v>
      </c>
      <c r="K855" s="168">
        <v>3.4043372936020061E-4</v>
      </c>
      <c r="L855" s="168">
        <v>1.4987906308571456E-4</v>
      </c>
      <c r="M855" s="168">
        <v>7.0178885259199209E-6</v>
      </c>
      <c r="N855" s="168">
        <v>6.8907329985276798E-5</v>
      </c>
      <c r="O855" s="168">
        <v>1.1839119912859649E-3</v>
      </c>
      <c r="P855" s="168">
        <v>6.7954209541328889E-3</v>
      </c>
      <c r="Q855" s="168">
        <v>1.2525985722590908E-3</v>
      </c>
      <c r="R855" s="168">
        <v>4.8571121482371996E-4</v>
      </c>
      <c r="S855" s="168">
        <v>7.9303857991182282E-6</v>
      </c>
      <c r="T855" s="168">
        <v>8.8460288664931087E-6</v>
      </c>
      <c r="U855" s="168">
        <v>2.0247377940628406E-4</v>
      </c>
      <c r="V855" s="168">
        <v>3.6916766917128067E-5</v>
      </c>
    </row>
    <row r="856" spans="1:22" x14ac:dyDescent="0.2">
      <c r="A856" s="166" t="s">
        <v>188</v>
      </c>
      <c r="B856" s="166" t="s">
        <v>681</v>
      </c>
      <c r="C856" s="166"/>
      <c r="D856" s="168">
        <v>4.9228166137209199E-2</v>
      </c>
      <c r="E856" s="168">
        <v>2.3132314306792148E-2</v>
      </c>
      <c r="F856" s="168">
        <v>5.9713146367371848E-3</v>
      </c>
      <c r="G856" s="168">
        <v>1.720308374276196E-3</v>
      </c>
      <c r="H856" s="168">
        <v>5.1753477860205527E-4</v>
      </c>
      <c r="I856" s="168">
        <v>-1.9479135853569348E-5</v>
      </c>
      <c r="J856" s="168">
        <v>4.9012822933299839E-4</v>
      </c>
      <c r="K856" s="168">
        <v>1.4080238192333103E-4</v>
      </c>
      <c r="L856" s="168">
        <v>2.9351492517541429E-4</v>
      </c>
      <c r="M856" s="168">
        <v>5.5989787070551022E-5</v>
      </c>
      <c r="N856" s="168">
        <v>3.4167145227507649E-6</v>
      </c>
      <c r="O856" s="168">
        <v>8.6178280061510076E-5</v>
      </c>
      <c r="P856" s="168">
        <v>4.6766201918313802E-4</v>
      </c>
      <c r="Q856" s="168">
        <v>8.3231834134466959E-5</v>
      </c>
      <c r="R856" s="168">
        <v>1.3721825801924907E-4</v>
      </c>
      <c r="S856" s="168">
        <v>2.4886379021749591E-6</v>
      </c>
      <c r="T856" s="168">
        <v>2.5892723176373963E-6</v>
      </c>
      <c r="U856" s="168">
        <v>1.4353065984674292E-2</v>
      </c>
      <c r="V856" s="168">
        <v>1.7898868523376669E-3</v>
      </c>
    </row>
    <row r="857" spans="1:22" x14ac:dyDescent="0.2">
      <c r="A857" s="166" t="s">
        <v>188</v>
      </c>
      <c r="B857" s="166" t="s">
        <v>679</v>
      </c>
      <c r="C857" s="166"/>
      <c r="D857" s="168">
        <v>0.99999999999999967</v>
      </c>
      <c r="E857" s="168">
        <v>0.54606467046962992</v>
      </c>
      <c r="F857" s="168">
        <v>3.1395717927835812E-2</v>
      </c>
      <c r="G857" s="168">
        <v>9.3386198670069837E-2</v>
      </c>
      <c r="H857" s="168">
        <v>2.8826021225620414E-3</v>
      </c>
      <c r="I857" s="168">
        <v>-4.9082783987200973E-5</v>
      </c>
      <c r="J857" s="168">
        <v>6.941516277648227E-2</v>
      </c>
      <c r="K857" s="168">
        <v>1.1338550372661011E-2</v>
      </c>
      <c r="L857" s="168">
        <v>3.8602963685976659E-3</v>
      </c>
      <c r="M857" s="168">
        <v>2.1682365338310291E-4</v>
      </c>
      <c r="N857" s="168">
        <v>2.401573519757273E-3</v>
      </c>
      <c r="O857" s="168">
        <v>3.5673873683808408E-2</v>
      </c>
      <c r="P857" s="168">
        <v>0.13990442269492889</v>
      </c>
      <c r="Q857" s="168">
        <v>2.3302108119014366E-2</v>
      </c>
      <c r="R857" s="168">
        <v>2.1797599340444253E-2</v>
      </c>
      <c r="S857" s="168">
        <v>3.2052740469650908E-4</v>
      </c>
      <c r="T857" s="168">
        <v>2.8277538136429559E-4</v>
      </c>
      <c r="U857" s="168">
        <v>1.5766565016263914E-2</v>
      </c>
      <c r="V857" s="168">
        <v>2.0396152624874162E-3</v>
      </c>
    </row>
    <row r="858" spans="1:22" x14ac:dyDescent="0.2">
      <c r="A858" s="170" t="s">
        <v>711</v>
      </c>
      <c r="B858" s="166" t="s">
        <v>687</v>
      </c>
      <c r="C858" s="176"/>
      <c r="D858" s="172">
        <v>18332141.418026589</v>
      </c>
      <c r="E858" s="172">
        <v>2203205.2064945069</v>
      </c>
      <c r="F858" s="172">
        <v>1205365.7553652963</v>
      </c>
      <c r="G858" s="172">
        <v>3475553.9712283094</v>
      </c>
      <c r="H858" s="172">
        <v>95276.720832793944</v>
      </c>
      <c r="I858" s="172">
        <v>13329.48336276424</v>
      </c>
      <c r="J858" s="172">
        <v>2631041.7856718823</v>
      </c>
      <c r="K858" s="172">
        <v>542458.67418616812</v>
      </c>
      <c r="L858" s="172">
        <v>205888.75396366837</v>
      </c>
      <c r="M858" s="172">
        <v>8346.8402575574619</v>
      </c>
      <c r="N858" s="172">
        <v>38951.611816993645</v>
      </c>
      <c r="O858" s="172">
        <v>1020348.3563274542</v>
      </c>
      <c r="P858" s="172">
        <v>5679193.1736020092</v>
      </c>
      <c r="Q858" s="172">
        <v>572971.64950014092</v>
      </c>
      <c r="R858" s="172">
        <v>618035.69826844055</v>
      </c>
      <c r="S858" s="172">
        <v>7519.2180086987401</v>
      </c>
      <c r="T858" s="172">
        <v>14654.519139911135</v>
      </c>
      <c r="U858" s="172">
        <v>0</v>
      </c>
      <c r="V858" s="172">
        <v>0</v>
      </c>
    </row>
    <row r="859" spans="1:22" x14ac:dyDescent="0.2">
      <c r="B859" s="166" t="s">
        <v>686</v>
      </c>
      <c r="C859" s="176"/>
      <c r="D859" s="172">
        <v>8394074.8168452308</v>
      </c>
      <c r="E859" s="172">
        <v>1004866.4186398922</v>
      </c>
      <c r="F859" s="172">
        <v>549857.88913249865</v>
      </c>
      <c r="G859" s="172">
        <v>1588804.0748667978</v>
      </c>
      <c r="H859" s="172">
        <v>43237.440491961686</v>
      </c>
      <c r="I859" s="172">
        <v>14157.625965832485</v>
      </c>
      <c r="J859" s="172">
        <v>1203764.97735754</v>
      </c>
      <c r="K859" s="172">
        <v>246981.86724013078</v>
      </c>
      <c r="L859" s="172">
        <v>93243.848713410931</v>
      </c>
      <c r="M859" s="172">
        <v>3827.0328491130595</v>
      </c>
      <c r="N859" s="172">
        <v>17859.347297653752</v>
      </c>
      <c r="O859" s="172">
        <v>467360.5596953521</v>
      </c>
      <c r="P859" s="172">
        <v>2603950.9714663592</v>
      </c>
      <c r="Q859" s="172">
        <v>262652.12431944621</v>
      </c>
      <c r="R859" s="172">
        <v>283343.96949754836</v>
      </c>
      <c r="S859" s="172">
        <v>3447.5651291724207</v>
      </c>
      <c r="T859" s="172">
        <v>6719.1041825226675</v>
      </c>
      <c r="U859" s="172">
        <v>0</v>
      </c>
      <c r="V859" s="172">
        <v>0</v>
      </c>
    </row>
    <row r="860" spans="1:22" x14ac:dyDescent="0.2">
      <c r="B860" s="166" t="s">
        <v>685</v>
      </c>
      <c r="C860" s="176"/>
      <c r="D860" s="172">
        <v>1814515.7501161469</v>
      </c>
      <c r="E860" s="172">
        <v>208223.58574900034</v>
      </c>
      <c r="F860" s="172">
        <v>111209.35313902219</v>
      </c>
      <c r="G860" s="172">
        <v>319380.74709963606</v>
      </c>
      <c r="H860" s="172">
        <v>8501.049644920131</v>
      </c>
      <c r="I860" s="172">
        <v>4476.1734982123235</v>
      </c>
      <c r="J860" s="172">
        <v>240600.2680990051</v>
      </c>
      <c r="K860" s="172">
        <v>49176.462326715278</v>
      </c>
      <c r="L860" s="172">
        <v>24394.963220320806</v>
      </c>
      <c r="M860" s="172">
        <v>0</v>
      </c>
      <c r="N860" s="172">
        <v>3570.416899422466</v>
      </c>
      <c r="O860" s="172">
        <v>93417.25979873538</v>
      </c>
      <c r="P860" s="172">
        <v>686400.03629563202</v>
      </c>
      <c r="Q860" s="172">
        <v>0</v>
      </c>
      <c r="R860" s="172">
        <v>55534.9829208636</v>
      </c>
      <c r="S860" s="172">
        <v>672.54512969673192</v>
      </c>
      <c r="T860" s="172">
        <v>1355.2875756226213</v>
      </c>
      <c r="U860" s="172">
        <v>6200.6203674857261</v>
      </c>
      <c r="V860" s="172">
        <v>1401.9983518562501</v>
      </c>
    </row>
    <row r="861" spans="1:22" x14ac:dyDescent="0.2">
      <c r="B861" s="166" t="s">
        <v>684</v>
      </c>
      <c r="C861" s="176"/>
      <c r="D861" s="172">
        <v>7658179.751128911</v>
      </c>
      <c r="E861" s="172">
        <v>1485939.6971656212</v>
      </c>
      <c r="F861" s="172">
        <v>775256.02953093208</v>
      </c>
      <c r="G861" s="172">
        <v>2218073.7606942235</v>
      </c>
      <c r="H861" s="172">
        <v>59501.016294702138</v>
      </c>
      <c r="I861" s="172">
        <v>0</v>
      </c>
      <c r="J861" s="172">
        <v>1656940.309591606</v>
      </c>
      <c r="K861" s="172">
        <v>340710.66922989965</v>
      </c>
      <c r="L861" s="172">
        <v>0</v>
      </c>
      <c r="M861" s="172">
        <v>0</v>
      </c>
      <c r="N861" s="172">
        <v>25058.446033011594</v>
      </c>
      <c r="O861" s="172">
        <v>646602.90307989554</v>
      </c>
      <c r="P861" s="172">
        <v>0</v>
      </c>
      <c r="Q861" s="172">
        <v>0</v>
      </c>
      <c r="R861" s="172">
        <v>382541.27544429642</v>
      </c>
      <c r="S861" s="172">
        <v>4636.0556505982613</v>
      </c>
      <c r="T861" s="172">
        <v>9448.6600210727192</v>
      </c>
      <c r="U861" s="172">
        <v>43626.290261875147</v>
      </c>
      <c r="V861" s="172">
        <v>9844.6381311772202</v>
      </c>
    </row>
    <row r="862" spans="1:22" x14ac:dyDescent="0.2">
      <c r="B862" s="166" t="s">
        <v>683</v>
      </c>
      <c r="C862" s="176"/>
      <c r="D862" s="172">
        <v>3447407.5263188859</v>
      </c>
      <c r="E862" s="172">
        <v>844886.60952637065</v>
      </c>
      <c r="F862" s="172">
        <v>450858.42728905519</v>
      </c>
      <c r="G862" s="172">
        <v>1072130.2116099787</v>
      </c>
      <c r="H862" s="172">
        <v>0</v>
      </c>
      <c r="I862" s="172">
        <v>0</v>
      </c>
      <c r="J862" s="172">
        <v>680645.62200443726</v>
      </c>
      <c r="K862" s="172">
        <v>0</v>
      </c>
      <c r="L862" s="172">
        <v>0</v>
      </c>
      <c r="M862" s="172">
        <v>0</v>
      </c>
      <c r="N862" s="172">
        <v>7808.5590126025436</v>
      </c>
      <c r="O862" s="172">
        <v>0</v>
      </c>
      <c r="P862" s="172">
        <v>0</v>
      </c>
      <c r="Q862" s="172">
        <v>0</v>
      </c>
      <c r="R862" s="172">
        <v>192247.88908877055</v>
      </c>
      <c r="S862" s="172">
        <v>0</v>
      </c>
      <c r="T862" s="172">
        <v>3645.488066255014</v>
      </c>
      <c r="U862" s="172">
        <v>166776.22965719321</v>
      </c>
      <c r="V862" s="172">
        <v>28408.490064222882</v>
      </c>
    </row>
    <row r="863" spans="1:22" x14ac:dyDescent="0.2">
      <c r="B863" s="166" t="s">
        <v>682</v>
      </c>
      <c r="C863" s="176"/>
      <c r="D863" s="172">
        <v>1260219.0974677934</v>
      </c>
      <c r="E863" s="172">
        <v>104074.99698914726</v>
      </c>
      <c r="F863" s="172">
        <v>72610.7290846346</v>
      </c>
      <c r="G863" s="172">
        <v>189838.39229534991</v>
      </c>
      <c r="H863" s="172">
        <v>5092.1345631082995</v>
      </c>
      <c r="I863" s="172">
        <v>-2810.5633439508215</v>
      </c>
      <c r="J863" s="172">
        <v>173282.70986851535</v>
      </c>
      <c r="K863" s="172">
        <v>36978.106020146079</v>
      </c>
      <c r="L863" s="172">
        <v>14191.21855460448</v>
      </c>
      <c r="M863" s="172">
        <v>555.4356941371874</v>
      </c>
      <c r="N863" s="172">
        <v>2758.6126057127944</v>
      </c>
      <c r="O863" s="172">
        <v>76661.19560828821</v>
      </c>
      <c r="P863" s="172">
        <v>459523.619159661</v>
      </c>
      <c r="Q863" s="172">
        <v>47650.364787602695</v>
      </c>
      <c r="R863" s="172">
        <v>35134.702240572471</v>
      </c>
      <c r="S863" s="172">
        <v>416.20956223628531</v>
      </c>
      <c r="T863" s="172">
        <v>1167.8769080497916</v>
      </c>
      <c r="U863" s="172">
        <v>36214.320358737314</v>
      </c>
      <c r="V863" s="172">
        <v>6879.0365112404334</v>
      </c>
    </row>
    <row r="864" spans="1:22" x14ac:dyDescent="0.2">
      <c r="B864" s="166" t="s">
        <v>681</v>
      </c>
      <c r="C864" s="176"/>
      <c r="D864" s="172">
        <v>4280017.4727417659</v>
      </c>
      <c r="E864" s="172">
        <v>258832.17064420079</v>
      </c>
      <c r="F864" s="172">
        <v>743386.39033414912</v>
      </c>
      <c r="G864" s="172">
        <v>166347.99383173379</v>
      </c>
      <c r="H864" s="172">
        <v>46305.102883609266</v>
      </c>
      <c r="I864" s="172">
        <v>19182.425785640109</v>
      </c>
      <c r="J864" s="172">
        <v>46835.226917423715</v>
      </c>
      <c r="K864" s="172">
        <v>15294.035101736681</v>
      </c>
      <c r="L864" s="172">
        <v>27791.302977525062</v>
      </c>
      <c r="M864" s="172">
        <v>4431.3508445260368</v>
      </c>
      <c r="N864" s="172">
        <v>136.78358680558554</v>
      </c>
      <c r="O864" s="172">
        <v>5580.2543040426999</v>
      </c>
      <c r="P864" s="172">
        <v>31624.493176960568</v>
      </c>
      <c r="Q864" s="172">
        <v>3166.2396447536821</v>
      </c>
      <c r="R864" s="172">
        <v>9925.9034799641195</v>
      </c>
      <c r="S864" s="172">
        <v>130.61090822895858</v>
      </c>
      <c r="T864" s="172">
        <v>341.84280811872202</v>
      </c>
      <c r="U864" s="172">
        <v>2567179.4699702132</v>
      </c>
      <c r="V864" s="172">
        <v>333525.87554213399</v>
      </c>
    </row>
    <row r="865" spans="1:22" x14ac:dyDescent="0.2">
      <c r="B865" s="166" t="s">
        <v>679</v>
      </c>
      <c r="C865" s="176"/>
      <c r="D865" s="172">
        <v>45186555.832645334</v>
      </c>
      <c r="E865" s="172">
        <v>6110028.6852087379</v>
      </c>
      <c r="F865" s="172">
        <v>3908544.5738755874</v>
      </c>
      <c r="G865" s="172">
        <v>9030129.1516260207</v>
      </c>
      <c r="H865" s="172">
        <v>257913.46471109547</v>
      </c>
      <c r="I865" s="172">
        <v>48335.145268498272</v>
      </c>
      <c r="J865" s="172">
        <v>6633110.8995104134</v>
      </c>
      <c r="K865" s="172">
        <v>1231599.8141047964</v>
      </c>
      <c r="L865" s="172">
        <v>365510.08742952952</v>
      </c>
      <c r="M865" s="172">
        <v>17160.659645333741</v>
      </c>
      <c r="N865" s="172">
        <v>96143.777252202388</v>
      </c>
      <c r="O865" s="172">
        <v>2309970.5288137682</v>
      </c>
      <c r="P865" s="172">
        <v>9460692.2937006205</v>
      </c>
      <c r="Q865" s="172">
        <v>886440.37825194374</v>
      </c>
      <c r="R865" s="172">
        <v>1576764.420940455</v>
      </c>
      <c r="S865" s="172">
        <v>16822.204388631391</v>
      </c>
      <c r="T865" s="172">
        <v>37332.778701552685</v>
      </c>
      <c r="U865" s="172">
        <v>2819996.9306155043</v>
      </c>
      <c r="V865" s="172">
        <v>380060.03860063059</v>
      </c>
    </row>
    <row r="866" spans="1:22" x14ac:dyDescent="0.2">
      <c r="A866" s="170" t="s">
        <v>216</v>
      </c>
      <c r="B866" s="166" t="s">
        <v>687</v>
      </c>
      <c r="D866" s="172">
        <v>162294745.03889713</v>
      </c>
      <c r="E866" s="172">
        <v>76695681.558839679</v>
      </c>
      <c r="F866" s="172">
        <v>4403770.4036625531</v>
      </c>
      <c r="G866" s="172">
        <v>15527657.106912645</v>
      </c>
      <c r="H866" s="172">
        <v>455463.41367474792</v>
      </c>
      <c r="I866" s="172">
        <v>40765.422311526941</v>
      </c>
      <c r="J866" s="172">
        <v>11886116.655473763</v>
      </c>
      <c r="K866" s="172">
        <v>2276977.3146368726</v>
      </c>
      <c r="L866" s="172">
        <v>988247.37530899001</v>
      </c>
      <c r="M866" s="172">
        <v>43623.925288045633</v>
      </c>
      <c r="N866" s="172">
        <v>378024.48861780425</v>
      </c>
      <c r="O866" s="172">
        <v>6345698.2167172441</v>
      </c>
      <c r="P866" s="172">
        <v>33930990.656142712</v>
      </c>
      <c r="Q866" s="172">
        <v>5721482.3929481236</v>
      </c>
      <c r="R866" s="172">
        <v>3493749.2284731776</v>
      </c>
      <c r="S866" s="172">
        <v>56811.211825577753</v>
      </c>
      <c r="T866" s="172">
        <v>49685.668063668898</v>
      </c>
      <c r="U866" s="172">
        <v>0</v>
      </c>
      <c r="V866" s="172">
        <v>0</v>
      </c>
    </row>
    <row r="867" spans="1:22" x14ac:dyDescent="0.2">
      <c r="B867" s="166" t="s">
        <v>686</v>
      </c>
      <c r="D867" s="172">
        <v>22645795.295187671</v>
      </c>
      <c r="E867" s="172">
        <v>9230478.0697708018</v>
      </c>
      <c r="F867" s="172">
        <v>773231.07556772884</v>
      </c>
      <c r="G867" s="172">
        <v>2552275.7511464069</v>
      </c>
      <c r="H867" s="172">
        <v>75584.285413536956</v>
      </c>
      <c r="I867" s="172">
        <v>14918.312751186348</v>
      </c>
      <c r="J867" s="172">
        <v>1939536.7672554543</v>
      </c>
      <c r="K867" s="172">
        <v>379529.42315030639</v>
      </c>
      <c r="L867" s="172">
        <v>160015.35545276399</v>
      </c>
      <c r="M867" s="172">
        <v>6837.7315711275878</v>
      </c>
      <c r="N867" s="172">
        <v>51875.814934719034</v>
      </c>
      <c r="O867" s="172">
        <v>958968.23655151913</v>
      </c>
      <c r="P867" s="172">
        <v>5155704.5421033697</v>
      </c>
      <c r="Q867" s="172">
        <v>792777.34550217981</v>
      </c>
      <c r="R867" s="172">
        <v>536973.17637841334</v>
      </c>
      <c r="S867" s="172">
        <v>8163.8920609367451</v>
      </c>
      <c r="T867" s="172">
        <v>8925.5155772221369</v>
      </c>
      <c r="U867" s="172">
        <v>0</v>
      </c>
      <c r="V867" s="172">
        <v>0</v>
      </c>
    </row>
    <row r="868" spans="1:22" x14ac:dyDescent="0.2">
      <c r="B868" s="166" t="s">
        <v>685</v>
      </c>
      <c r="D868" s="172">
        <v>5191304.0379965836</v>
      </c>
      <c r="E868" s="172">
        <v>2112231.6014847937</v>
      </c>
      <c r="F868" s="172">
        <v>165994.05437738408</v>
      </c>
      <c r="G868" s="172">
        <v>547714.58364231128</v>
      </c>
      <c r="H868" s="172">
        <v>15958.611368928279</v>
      </c>
      <c r="I868" s="172">
        <v>4549.4888515934144</v>
      </c>
      <c r="J868" s="172">
        <v>413771.07585619157</v>
      </c>
      <c r="K868" s="172">
        <v>80522.076528654987</v>
      </c>
      <c r="L868" s="172">
        <v>44870.614956699472</v>
      </c>
      <c r="M868" s="172">
        <v>0</v>
      </c>
      <c r="N868" s="172">
        <v>11274.322656613323</v>
      </c>
      <c r="O868" s="172">
        <v>206515.8111808637</v>
      </c>
      <c r="P868" s="172">
        <v>1462009.7530424427</v>
      </c>
      <c r="Q868" s="172">
        <v>0</v>
      </c>
      <c r="R868" s="172">
        <v>113034.1433832504</v>
      </c>
      <c r="S868" s="172">
        <v>1722.3984161268531</v>
      </c>
      <c r="T868" s="172">
        <v>1904.3126700566727</v>
      </c>
      <c r="U868" s="172">
        <v>7579.5503533642759</v>
      </c>
      <c r="V868" s="172">
        <v>1651.6392273086126</v>
      </c>
    </row>
    <row r="869" spans="1:22" x14ac:dyDescent="0.2">
      <c r="B869" s="166" t="s">
        <v>684</v>
      </c>
      <c r="D869" s="172">
        <v>56770364.798285879</v>
      </c>
      <c r="E869" s="172">
        <v>35855880.596901521</v>
      </c>
      <c r="F869" s="172">
        <v>2108529.8919804674</v>
      </c>
      <c r="G869" s="172">
        <v>7268807.6052158251</v>
      </c>
      <c r="H869" s="172">
        <v>210421.67102396453</v>
      </c>
      <c r="I869" s="172">
        <v>0</v>
      </c>
      <c r="J869" s="172">
        <v>5477976.9969599787</v>
      </c>
      <c r="K869" s="172">
        <v>1052866.0431285333</v>
      </c>
      <c r="L869" s="172">
        <v>0</v>
      </c>
      <c r="M869" s="172">
        <v>0</v>
      </c>
      <c r="N869" s="172">
        <v>172125.57624762808</v>
      </c>
      <c r="O869" s="172">
        <v>2900720.1636868832</v>
      </c>
      <c r="P869" s="172">
        <v>0</v>
      </c>
      <c r="Q869" s="172">
        <v>0</v>
      </c>
      <c r="R869" s="172">
        <v>1563204.2437241632</v>
      </c>
      <c r="S869" s="172">
        <v>24998.022305194187</v>
      </c>
      <c r="T869" s="172">
        <v>23909.758267291283</v>
      </c>
      <c r="U869" s="172">
        <v>91646.419310568177</v>
      </c>
      <c r="V869" s="172">
        <v>19277.809533854426</v>
      </c>
    </row>
    <row r="870" spans="1:22" x14ac:dyDescent="0.2">
      <c r="B870" s="166" t="s">
        <v>683</v>
      </c>
      <c r="D870" s="172">
        <v>25321236.332850717</v>
      </c>
      <c r="E870" s="172">
        <v>17897015.876753159</v>
      </c>
      <c r="F870" s="172">
        <v>1110026.4986923921</v>
      </c>
      <c r="G870" s="172">
        <v>3161755.8298946209</v>
      </c>
      <c r="H870" s="172">
        <v>0</v>
      </c>
      <c r="I870" s="172">
        <v>0</v>
      </c>
      <c r="J870" s="172">
        <v>2023286.6513294256</v>
      </c>
      <c r="K870" s="172">
        <v>0</v>
      </c>
      <c r="L870" s="172">
        <v>0</v>
      </c>
      <c r="M870" s="172">
        <v>0</v>
      </c>
      <c r="N870" s="172">
        <v>47552.468432244532</v>
      </c>
      <c r="O870" s="172">
        <v>0</v>
      </c>
      <c r="P870" s="172">
        <v>0</v>
      </c>
      <c r="Q870" s="172">
        <v>0</v>
      </c>
      <c r="R870" s="172">
        <v>702838.75052871916</v>
      </c>
      <c r="S870" s="172">
        <v>0</v>
      </c>
      <c r="T870" s="172">
        <v>8363.5641868015264</v>
      </c>
      <c r="U870" s="172">
        <v>319407.2896561696</v>
      </c>
      <c r="V870" s="172">
        <v>50989.403377183815</v>
      </c>
    </row>
    <row r="871" spans="1:22" x14ac:dyDescent="0.2">
      <c r="B871" s="166" t="s">
        <v>682</v>
      </c>
      <c r="D871" s="172">
        <v>232260672.99987116</v>
      </c>
      <c r="E871" s="172">
        <v>88951621.838079855</v>
      </c>
      <c r="F871" s="172">
        <v>5623165.2377023147</v>
      </c>
      <c r="G871" s="172">
        <v>18857730.366315328</v>
      </c>
      <c r="H871" s="172">
        <v>551052.56901904382</v>
      </c>
      <c r="I871" s="172">
        <v>34107.090044599157</v>
      </c>
      <c r="J871" s="172">
        <v>17399818.415266965</v>
      </c>
      <c r="K871" s="172">
        <v>3281650.76179899</v>
      </c>
      <c r="L871" s="172">
        <v>1450619.6355130461</v>
      </c>
      <c r="M871" s="172">
        <v>67145.618641428038</v>
      </c>
      <c r="N871" s="172">
        <v>657597.69570876297</v>
      </c>
      <c r="O871" s="172">
        <v>11331713.043406265</v>
      </c>
      <c r="P871" s="172">
        <v>64976795.307319686</v>
      </c>
      <c r="Q871" s="172">
        <v>11963101.02463679</v>
      </c>
      <c r="R871" s="172">
        <v>4645939.1130041955</v>
      </c>
      <c r="S871" s="172">
        <v>75743.153890927613</v>
      </c>
      <c r="T871" s="172">
        <v>84939.49425246715</v>
      </c>
      <c r="U871" s="172">
        <v>1952215.8071837102</v>
      </c>
      <c r="V871" s="172">
        <v>355716.82808677468</v>
      </c>
    </row>
    <row r="872" spans="1:22" x14ac:dyDescent="0.2">
      <c r="B872" s="166" t="s">
        <v>681</v>
      </c>
      <c r="D872" s="172">
        <v>18705886.66426558</v>
      </c>
      <c r="E872" s="172">
        <v>10669761.422619434</v>
      </c>
      <c r="F872" s="172">
        <v>2443455.6964148814</v>
      </c>
      <c r="G872" s="172">
        <v>672091.65480308607</v>
      </c>
      <c r="H872" s="172">
        <v>157666.58631638638</v>
      </c>
      <c r="I872" s="172">
        <v>32207.726589798185</v>
      </c>
      <c r="J872" s="172">
        <v>161135.12531787733</v>
      </c>
      <c r="K872" s="172">
        <v>47195.406355874118</v>
      </c>
      <c r="L872" s="172">
        <v>93122.811726599975</v>
      </c>
      <c r="M872" s="172">
        <v>15898.318844085947</v>
      </c>
      <c r="N872" s="172">
        <v>988.94804688819363</v>
      </c>
      <c r="O872" s="172">
        <v>25036.980505421216</v>
      </c>
      <c r="P872" s="172">
        <v>129199.19210049955</v>
      </c>
      <c r="Q872" s="172">
        <v>21154.294518102201</v>
      </c>
      <c r="R872" s="172">
        <v>42034.702080864772</v>
      </c>
      <c r="S872" s="172">
        <v>701.59507546219436</v>
      </c>
      <c r="T872" s="172">
        <v>1042.6104549536974</v>
      </c>
      <c r="U872" s="172">
        <v>3510462.1645407127</v>
      </c>
      <c r="V872" s="172">
        <v>682731.42795465281</v>
      </c>
    </row>
    <row r="873" spans="1:22" x14ac:dyDescent="0.2">
      <c r="B873" s="166" t="s">
        <v>679</v>
      </c>
      <c r="D873" s="172">
        <v>523190005.16735464</v>
      </c>
      <c r="E873" s="172">
        <v>241412670.9644492</v>
      </c>
      <c r="F873" s="172">
        <v>16628172.858397715</v>
      </c>
      <c r="G873" s="172">
        <v>48588032.897930227</v>
      </c>
      <c r="H873" s="172">
        <v>1466147.1368166078</v>
      </c>
      <c r="I873" s="172">
        <v>126548.040548704</v>
      </c>
      <c r="J873" s="172">
        <v>39301641.687459655</v>
      </c>
      <c r="K873" s="172">
        <v>7118741.0255992319</v>
      </c>
      <c r="L873" s="172">
        <v>2736875.7929580994</v>
      </c>
      <c r="M873" s="172">
        <v>133505.59434468718</v>
      </c>
      <c r="N873" s="172">
        <v>1319439.3146446606</v>
      </c>
      <c r="O873" s="172">
        <v>21768652.452048197</v>
      </c>
      <c r="P873" s="172">
        <v>105654699.45070872</v>
      </c>
      <c r="Q873" s="172">
        <v>18498515.0576052</v>
      </c>
      <c r="R873" s="172">
        <v>11097773.357572785</v>
      </c>
      <c r="S873" s="172">
        <v>168140.27357422537</v>
      </c>
      <c r="T873" s="172">
        <v>178770.92347246138</v>
      </c>
      <c r="U873" s="172">
        <v>5881311.2310445243</v>
      </c>
      <c r="V873" s="172">
        <v>1110367.1081797739</v>
      </c>
    </row>
    <row r="874" spans="1:22" x14ac:dyDescent="0.2">
      <c r="A874" s="170" t="s">
        <v>710</v>
      </c>
      <c r="B874" s="166" t="s">
        <v>687</v>
      </c>
      <c r="D874" s="172">
        <v>180626886.45692372</v>
      </c>
      <c r="E874" s="172">
        <v>78898886.765334189</v>
      </c>
      <c r="F874" s="172">
        <v>5609136.1590278493</v>
      </c>
      <c r="G874" s="172">
        <v>19003211.078140955</v>
      </c>
      <c r="H874" s="172">
        <v>550740.13450754189</v>
      </c>
      <c r="I874" s="172">
        <v>54094.905674291178</v>
      </c>
      <c r="J874" s="172">
        <v>14517158.441145645</v>
      </c>
      <c r="K874" s="172">
        <v>2819435.9888230409</v>
      </c>
      <c r="L874" s="172">
        <v>1194136.1292726584</v>
      </c>
      <c r="M874" s="172">
        <v>51970.765545603092</v>
      </c>
      <c r="N874" s="172">
        <v>416976.10043479787</v>
      </c>
      <c r="O874" s="172">
        <v>7366046.5730446987</v>
      </c>
      <c r="P874" s="172">
        <v>39610183.829744719</v>
      </c>
      <c r="Q874" s="172">
        <v>6294454.0424482645</v>
      </c>
      <c r="R874" s="172">
        <v>4111784.9267416182</v>
      </c>
      <c r="S874" s="172">
        <v>64330.429834276496</v>
      </c>
      <c r="T874" s="172">
        <v>64340.187203580033</v>
      </c>
      <c r="U874" s="172">
        <v>0</v>
      </c>
      <c r="V874" s="172">
        <v>0</v>
      </c>
    </row>
    <row r="875" spans="1:22" x14ac:dyDescent="0.2">
      <c r="B875" s="166" t="s">
        <v>686</v>
      </c>
      <c r="D875" s="172">
        <v>31039870.112032901</v>
      </c>
      <c r="E875" s="172">
        <v>10235344.488410695</v>
      </c>
      <c r="F875" s="172">
        <v>1323088.9647002276</v>
      </c>
      <c r="G875" s="172">
        <v>4141079.8260132046</v>
      </c>
      <c r="H875" s="172">
        <v>118821.72590549864</v>
      </c>
      <c r="I875" s="172">
        <v>29075.938717018835</v>
      </c>
      <c r="J875" s="172">
        <v>3143301.7446129946</v>
      </c>
      <c r="K875" s="172">
        <v>626511.29039043724</v>
      </c>
      <c r="L875" s="172">
        <v>253259.20416617492</v>
      </c>
      <c r="M875" s="172">
        <v>10664.764420240648</v>
      </c>
      <c r="N875" s="172">
        <v>69735.162232372793</v>
      </c>
      <c r="O875" s="172">
        <v>1426328.7962468714</v>
      </c>
      <c r="P875" s="172">
        <v>7759655.5135697294</v>
      </c>
      <c r="Q875" s="172">
        <v>1055429.4698216261</v>
      </c>
      <c r="R875" s="172">
        <v>820317.14587596175</v>
      </c>
      <c r="S875" s="172">
        <v>11611.457190109166</v>
      </c>
      <c r="T875" s="172">
        <v>15644.619759744804</v>
      </c>
      <c r="U875" s="172">
        <v>0</v>
      </c>
      <c r="V875" s="172">
        <v>0</v>
      </c>
    </row>
    <row r="876" spans="1:22" x14ac:dyDescent="0.2">
      <c r="B876" s="166" t="s">
        <v>685</v>
      </c>
      <c r="D876" s="172">
        <v>7005819.7881127307</v>
      </c>
      <c r="E876" s="172">
        <v>2320455.187233794</v>
      </c>
      <c r="F876" s="172">
        <v>277203.40751640627</v>
      </c>
      <c r="G876" s="172">
        <v>867095.33074194728</v>
      </c>
      <c r="H876" s="172">
        <v>24459.66101384841</v>
      </c>
      <c r="I876" s="172">
        <v>9025.6623498057379</v>
      </c>
      <c r="J876" s="172">
        <v>654371.34395519667</v>
      </c>
      <c r="K876" s="172">
        <v>129698.53885537027</v>
      </c>
      <c r="L876" s="172">
        <v>69265.578177020274</v>
      </c>
      <c r="M876" s="172">
        <v>0</v>
      </c>
      <c r="N876" s="172">
        <v>14844.739556035789</v>
      </c>
      <c r="O876" s="172">
        <v>299933.07097959908</v>
      </c>
      <c r="P876" s="172">
        <v>2148409.7893380746</v>
      </c>
      <c r="Q876" s="172">
        <v>0</v>
      </c>
      <c r="R876" s="172">
        <v>168569.126304114</v>
      </c>
      <c r="S876" s="172">
        <v>2394.9435458235848</v>
      </c>
      <c r="T876" s="172">
        <v>3259.6002456792939</v>
      </c>
      <c r="U876" s="172">
        <v>13780.170720850001</v>
      </c>
      <c r="V876" s="172">
        <v>3053.6375791648625</v>
      </c>
    </row>
    <row r="877" spans="1:22" x14ac:dyDescent="0.2">
      <c r="B877" s="166" t="s">
        <v>684</v>
      </c>
      <c r="D877" s="172">
        <v>64428544.549414791</v>
      </c>
      <c r="E877" s="172">
        <v>37341820.294067144</v>
      </c>
      <c r="F877" s="172">
        <v>2883785.9215113996</v>
      </c>
      <c r="G877" s="172">
        <v>9486881.3659100495</v>
      </c>
      <c r="H877" s="172">
        <v>269922.68731866666</v>
      </c>
      <c r="I877" s="172">
        <v>0</v>
      </c>
      <c r="J877" s="172">
        <v>7134917.306551585</v>
      </c>
      <c r="K877" s="172">
        <v>1393576.7123584328</v>
      </c>
      <c r="L877" s="172">
        <v>0</v>
      </c>
      <c r="M877" s="172">
        <v>0</v>
      </c>
      <c r="N877" s="172">
        <v>197184.02228063968</v>
      </c>
      <c r="O877" s="172">
        <v>3547323.0667667789</v>
      </c>
      <c r="P877" s="172">
        <v>0</v>
      </c>
      <c r="Q877" s="172">
        <v>0</v>
      </c>
      <c r="R877" s="172">
        <v>1945745.5191684596</v>
      </c>
      <c r="S877" s="172">
        <v>29634.077955792447</v>
      </c>
      <c r="T877" s="172">
        <v>33358.418288364002</v>
      </c>
      <c r="U877" s="172">
        <v>135272.70957244333</v>
      </c>
      <c r="V877" s="172">
        <v>29122.447665031646</v>
      </c>
    </row>
    <row r="878" spans="1:22" x14ac:dyDescent="0.2">
      <c r="B878" s="166" t="s">
        <v>683</v>
      </c>
      <c r="D878" s="172">
        <v>28768643.859169602</v>
      </c>
      <c r="E878" s="172">
        <v>18741902.486279529</v>
      </c>
      <c r="F878" s="172">
        <v>1560884.9259814473</v>
      </c>
      <c r="G878" s="172">
        <v>4233886.0415045992</v>
      </c>
      <c r="H878" s="172">
        <v>0</v>
      </c>
      <c r="I878" s="172">
        <v>0</v>
      </c>
      <c r="J878" s="172">
        <v>2703932.2733338629</v>
      </c>
      <c r="K878" s="172">
        <v>0</v>
      </c>
      <c r="L878" s="172">
        <v>0</v>
      </c>
      <c r="M878" s="172">
        <v>0</v>
      </c>
      <c r="N878" s="172">
        <v>55361.027444847074</v>
      </c>
      <c r="O878" s="172">
        <v>0</v>
      </c>
      <c r="P878" s="172">
        <v>0</v>
      </c>
      <c r="Q878" s="172">
        <v>0</v>
      </c>
      <c r="R878" s="172">
        <v>895086.63961748965</v>
      </c>
      <c r="S878" s="172">
        <v>0</v>
      </c>
      <c r="T878" s="172">
        <v>12009.052253056539</v>
      </c>
      <c r="U878" s="172">
        <v>486183.51931336278</v>
      </c>
      <c r="V878" s="172">
        <v>79397.89344140669</v>
      </c>
    </row>
    <row r="879" spans="1:22" x14ac:dyDescent="0.2">
      <c r="B879" s="166" t="s">
        <v>682</v>
      </c>
      <c r="D879" s="172">
        <v>233520892.09733894</v>
      </c>
      <c r="E879" s="172">
        <v>89055696.835069001</v>
      </c>
      <c r="F879" s="172">
        <v>5695775.966786949</v>
      </c>
      <c r="G879" s="172">
        <v>19047568.758610677</v>
      </c>
      <c r="H879" s="172">
        <v>556144.70358215214</v>
      </c>
      <c r="I879" s="172">
        <v>31296.526700648337</v>
      </c>
      <c r="J879" s="172">
        <v>17573101.125135481</v>
      </c>
      <c r="K879" s="172">
        <v>3318628.867819136</v>
      </c>
      <c r="L879" s="172">
        <v>1464810.8540676506</v>
      </c>
      <c r="M879" s="172">
        <v>67701.054335565219</v>
      </c>
      <c r="N879" s="172">
        <v>660356.30831447581</v>
      </c>
      <c r="O879" s="172">
        <v>11408374.239014553</v>
      </c>
      <c r="P879" s="172">
        <v>65436318.926479347</v>
      </c>
      <c r="Q879" s="172">
        <v>12010751.389424393</v>
      </c>
      <c r="R879" s="172">
        <v>4681073.8152447678</v>
      </c>
      <c r="S879" s="172">
        <v>76159.363453163896</v>
      </c>
      <c r="T879" s="172">
        <v>86107.371160516937</v>
      </c>
      <c r="U879" s="172">
        <v>1988430.1275424475</v>
      </c>
      <c r="V879" s="172">
        <v>362595.86459801509</v>
      </c>
    </row>
    <row r="880" spans="1:22" x14ac:dyDescent="0.2">
      <c r="B880" s="166" t="s">
        <v>681</v>
      </c>
      <c r="D880" s="172">
        <v>22985904.137007348</v>
      </c>
      <c r="E880" s="172">
        <v>10928593.593263635</v>
      </c>
      <c r="F880" s="172">
        <v>3186842.0867490303</v>
      </c>
      <c r="G880" s="172">
        <v>838439.6486348199</v>
      </c>
      <c r="H880" s="172">
        <v>203971.68919999566</v>
      </c>
      <c r="I880" s="172">
        <v>51390.152375438294</v>
      </c>
      <c r="J880" s="172">
        <v>207970.35223530105</v>
      </c>
      <c r="K880" s="172">
        <v>62489.441457610796</v>
      </c>
      <c r="L880" s="172">
        <v>120914.11470412504</v>
      </c>
      <c r="M880" s="172">
        <v>20329.669688611983</v>
      </c>
      <c r="N880" s="172">
        <v>1125.7316336937793</v>
      </c>
      <c r="O880" s="172">
        <v>30617.234809463916</v>
      </c>
      <c r="P880" s="172">
        <v>160823.68527746011</v>
      </c>
      <c r="Q880" s="172">
        <v>24320.534162855882</v>
      </c>
      <c r="R880" s="172">
        <v>51960.605560828888</v>
      </c>
      <c r="S880" s="172">
        <v>832.20598369115294</v>
      </c>
      <c r="T880" s="172">
        <v>1384.4532630724193</v>
      </c>
      <c r="U880" s="172">
        <v>6077641.634510926</v>
      </c>
      <c r="V880" s="172">
        <v>1016257.3034967869</v>
      </c>
    </row>
    <row r="881" spans="1:22" x14ac:dyDescent="0.2">
      <c r="B881" s="166" t="s">
        <v>679</v>
      </c>
      <c r="C881" s="172"/>
      <c r="D881" s="172">
        <v>568376561</v>
      </c>
      <c r="E881" s="172">
        <v>247522699.64965793</v>
      </c>
      <c r="F881" s="172">
        <v>20536717.432273302</v>
      </c>
      <c r="G881" s="172">
        <v>57618162.049556248</v>
      </c>
      <c r="H881" s="172">
        <v>1724060.6015277032</v>
      </c>
      <c r="I881" s="172">
        <v>174883.18581720226</v>
      </c>
      <c r="J881" s="172">
        <v>45934752.586970069</v>
      </c>
      <c r="K881" s="172">
        <v>8350340.8397040283</v>
      </c>
      <c r="L881" s="172">
        <v>3102385.8803876289</v>
      </c>
      <c r="M881" s="172">
        <v>150666.25399002092</v>
      </c>
      <c r="N881" s="172">
        <v>1415583.091896863</v>
      </c>
      <c r="O881" s="172">
        <v>24078622.980861966</v>
      </c>
      <c r="P881" s="172">
        <v>115115391.74440934</v>
      </c>
      <c r="Q881" s="172">
        <v>19384955.435857143</v>
      </c>
      <c r="R881" s="172">
        <v>12674537.77851324</v>
      </c>
      <c r="S881" s="172">
        <v>184962.47796285676</v>
      </c>
      <c r="T881" s="172">
        <v>216103.70217401406</v>
      </c>
      <c r="U881" s="172">
        <v>8701308.1616600286</v>
      </c>
      <c r="V881" s="172">
        <v>1490427.1467804045</v>
      </c>
    </row>
    <row r="882" spans="1:22" x14ac:dyDescent="0.2">
      <c r="A882" s="170" t="s">
        <v>709</v>
      </c>
      <c r="B882" s="166" t="s">
        <v>687</v>
      </c>
      <c r="D882" s="172">
        <v>-43986681.639048375</v>
      </c>
      <c r="E882" s="173">
        <v>-21269899.171174474</v>
      </c>
      <c r="F882" s="173">
        <v>-1027019.7794982026</v>
      </c>
      <c r="G882" s="173">
        <v>-3908510.2365192096</v>
      </c>
      <c r="H882" s="173">
        <v>-126255.98906906904</v>
      </c>
      <c r="I882" s="173">
        <v>-11817.697560078017</v>
      </c>
      <c r="J882" s="173">
        <v>-3047718.0085181282</v>
      </c>
      <c r="K882" s="173">
        <v>-538948.76727906428</v>
      </c>
      <c r="L882" s="173">
        <v>-251832.82002402266</v>
      </c>
      <c r="M882" s="173">
        <v>-11534.595455301822</v>
      </c>
      <c r="N882" s="173">
        <v>-106233.38073127461</v>
      </c>
      <c r="O882" s="173">
        <v>-1716717.7139760389</v>
      </c>
      <c r="P882" s="173">
        <v>-9295150.4551211596</v>
      </c>
      <c r="Q882" s="173">
        <v>-1692193.9910963157</v>
      </c>
      <c r="R882" s="173">
        <v>-954476.1763212526</v>
      </c>
      <c r="S882" s="173">
        <v>-15987.111109028021</v>
      </c>
      <c r="T882" s="173">
        <v>-12385.745595748191</v>
      </c>
      <c r="U882" s="173">
        <v>0</v>
      </c>
      <c r="V882" s="173">
        <v>0</v>
      </c>
    </row>
    <row r="883" spans="1:22" x14ac:dyDescent="0.2">
      <c r="B883" s="166" t="s">
        <v>686</v>
      </c>
      <c r="D883" s="172">
        <v>48634144.66536393</v>
      </c>
      <c r="E883" s="173">
        <v>23870005.046795394</v>
      </c>
      <c r="F883" s="173">
        <v>1190579.5100821089</v>
      </c>
      <c r="G883" s="173">
        <v>4352834.0355752166</v>
      </c>
      <c r="H883" s="173">
        <v>136998.62146953429</v>
      </c>
      <c r="I883" s="173">
        <v>12915.021593701213</v>
      </c>
      <c r="J883" s="173">
        <v>3309525.9895248027</v>
      </c>
      <c r="K883" s="173">
        <v>616882.66127167677</v>
      </c>
      <c r="L883" s="173">
        <v>278533.39106523897</v>
      </c>
      <c r="M883" s="173">
        <v>12526.242479671346</v>
      </c>
      <c r="N883" s="173">
        <v>115425.9340859417</v>
      </c>
      <c r="O883" s="173">
        <v>1889207.8831901492</v>
      </c>
      <c r="P883" s="173">
        <v>9996340.1587166525</v>
      </c>
      <c r="Q883" s="173">
        <v>1805627.3207380157</v>
      </c>
      <c r="R883" s="173">
        <v>1016525.5072949852</v>
      </c>
      <c r="S883" s="173">
        <v>17026.413684752068</v>
      </c>
      <c r="T883" s="173">
        <v>13190.927796092981</v>
      </c>
      <c r="U883" s="173">
        <v>0</v>
      </c>
      <c r="V883" s="173">
        <v>0</v>
      </c>
    </row>
    <row r="884" spans="1:22" x14ac:dyDescent="0.2">
      <c r="B884" s="166" t="s">
        <v>685</v>
      </c>
      <c r="D884" s="172">
        <v>10698952.204020808</v>
      </c>
      <c r="E884" s="173">
        <v>5190719.0623307442</v>
      </c>
      <c r="F884" s="173">
        <v>252653.3068170576</v>
      </c>
      <c r="G884" s="173">
        <v>917542.9645417924</v>
      </c>
      <c r="H884" s="173">
        <v>28340.297651701469</v>
      </c>
      <c r="I884" s="173">
        <v>3552.233920404125</v>
      </c>
      <c r="J884" s="173">
        <v>693383.80304623907</v>
      </c>
      <c r="K884" s="173">
        <v>128933.30262186732</v>
      </c>
      <c r="L884" s="173">
        <v>76660.973314109855</v>
      </c>
      <c r="M884" s="173">
        <v>0</v>
      </c>
      <c r="N884" s="173">
        <v>24174.747252461471</v>
      </c>
      <c r="O884" s="173">
        <v>395803.33650993847</v>
      </c>
      <c r="P884" s="173">
        <v>2760661.3574700435</v>
      </c>
      <c r="Q884" s="173">
        <v>0</v>
      </c>
      <c r="R884" s="173">
        <v>208728.53816536546</v>
      </c>
      <c r="S884" s="173">
        <v>3479.5104019628097</v>
      </c>
      <c r="T884" s="173">
        <v>2787.2853390516375</v>
      </c>
      <c r="U884" s="173">
        <v>9488.4683845263771</v>
      </c>
      <c r="V884" s="173">
        <v>2043.0162535395614</v>
      </c>
    </row>
    <row r="885" spans="1:22" x14ac:dyDescent="0.2">
      <c r="B885" s="166" t="s">
        <v>684</v>
      </c>
      <c r="D885" s="172">
        <v>5312351.2445937861</v>
      </c>
      <c r="E885" s="173">
        <v>3701033.5126889045</v>
      </c>
      <c r="F885" s="173">
        <v>188500.30907490899</v>
      </c>
      <c r="G885" s="173">
        <v>567095.14874836523</v>
      </c>
      <c r="H885" s="173">
        <v>16210.308230001556</v>
      </c>
      <c r="I885" s="173">
        <v>0</v>
      </c>
      <c r="J885" s="173">
        <v>389576.24019369495</v>
      </c>
      <c r="K885" s="173">
        <v>83803.780721252086</v>
      </c>
      <c r="L885" s="173">
        <v>0</v>
      </c>
      <c r="M885" s="173">
        <v>0</v>
      </c>
      <c r="N885" s="173">
        <v>13852.189575310878</v>
      </c>
      <c r="O885" s="173">
        <v>232117.22211375702</v>
      </c>
      <c r="P885" s="173">
        <v>0</v>
      </c>
      <c r="Q885" s="173">
        <v>0</v>
      </c>
      <c r="R885" s="173">
        <v>110239.41773635267</v>
      </c>
      <c r="S885" s="173">
        <v>1839.2250214443056</v>
      </c>
      <c r="T885" s="173">
        <v>1490.0804438885405</v>
      </c>
      <c r="U885" s="173">
        <v>5493.3769832837897</v>
      </c>
      <c r="V885" s="173">
        <v>1100.4330626208753</v>
      </c>
    </row>
    <row r="886" spans="1:22" x14ac:dyDescent="0.2">
      <c r="B886" s="166" t="s">
        <v>683</v>
      </c>
      <c r="D886" s="172">
        <v>3615118.8806285905</v>
      </c>
      <c r="E886" s="173">
        <v>2759810.3993433844</v>
      </c>
      <c r="F886" s="173">
        <v>141200.54351146374</v>
      </c>
      <c r="G886" s="173">
        <v>371304.32176017459</v>
      </c>
      <c r="H886" s="173">
        <v>0</v>
      </c>
      <c r="I886" s="173">
        <v>0</v>
      </c>
      <c r="J886" s="173">
        <v>223160.56594798533</v>
      </c>
      <c r="K886" s="173">
        <v>0</v>
      </c>
      <c r="L886" s="173">
        <v>0</v>
      </c>
      <c r="M886" s="173">
        <v>0</v>
      </c>
      <c r="N886" s="173">
        <v>6014.6214800624157</v>
      </c>
      <c r="O886" s="173">
        <v>0</v>
      </c>
      <c r="P886" s="173">
        <v>0</v>
      </c>
      <c r="Q886" s="173">
        <v>0</v>
      </c>
      <c r="R886" s="173">
        <v>79040.969295578849</v>
      </c>
      <c r="S886" s="173">
        <v>0</v>
      </c>
      <c r="T886" s="173">
        <v>820.21068103333278</v>
      </c>
      <c r="U886" s="173">
        <v>29237.161924431402</v>
      </c>
      <c r="V886" s="173">
        <v>4530.0866844764068</v>
      </c>
    </row>
    <row r="887" spans="1:22" x14ac:dyDescent="0.2">
      <c r="B887" s="166" t="s">
        <v>682</v>
      </c>
      <c r="D887" s="172">
        <v>43243669.779717691</v>
      </c>
      <c r="E887" s="173">
        <v>16648447.60468588</v>
      </c>
      <c r="F887" s="173">
        <v>1079590.6162877742</v>
      </c>
      <c r="G887" s="173">
        <v>3535923.1756158359</v>
      </c>
      <c r="H887" s="173">
        <v>110111.2351844308</v>
      </c>
      <c r="I887" s="173">
        <v>10083.497745345323</v>
      </c>
      <c r="J887" s="173">
        <v>3162026.6307754251</v>
      </c>
      <c r="K887" s="173">
        <v>609409.16109138611</v>
      </c>
      <c r="L887" s="173">
        <v>270321.11883696087</v>
      </c>
      <c r="M887" s="173">
        <v>12351.156594551614</v>
      </c>
      <c r="N887" s="173">
        <v>121685.80858754112</v>
      </c>
      <c r="O887" s="173">
        <v>2155513.4434884726</v>
      </c>
      <c r="P887" s="173">
        <v>11994726.070630036</v>
      </c>
      <c r="Q887" s="173">
        <v>2260272.9902980411</v>
      </c>
      <c r="R887" s="173">
        <v>843278.23808314616</v>
      </c>
      <c r="S887" s="173">
        <v>13727.225400213196</v>
      </c>
      <c r="T887" s="173">
        <v>15311.615710637425</v>
      </c>
      <c r="U887" s="173">
        <v>335369.55213416694</v>
      </c>
      <c r="V887" s="173">
        <v>65520.638567840258</v>
      </c>
    </row>
    <row r="888" spans="1:22" x14ac:dyDescent="0.2">
      <c r="B888" s="166" t="s">
        <v>681</v>
      </c>
      <c r="C888" s="175" t="s">
        <v>708</v>
      </c>
      <c r="D888" s="172">
        <v>458794.86472354969</v>
      </c>
      <c r="E888" s="173">
        <v>281533.19498810265</v>
      </c>
      <c r="F888" s="173">
        <v>78705.925998190374</v>
      </c>
      <c r="G888" s="173">
        <v>12830.639834072452</v>
      </c>
      <c r="H888" s="173">
        <v>2772.1280611041429</v>
      </c>
      <c r="I888" s="173">
        <v>539.13011782960723</v>
      </c>
      <c r="J888" s="173">
        <v>2359.3660000467225</v>
      </c>
      <c r="K888" s="173">
        <v>1219.7012769103576</v>
      </c>
      <c r="L888" s="173">
        <v>1868.217195341987</v>
      </c>
      <c r="M888" s="173">
        <v>259.45037109979512</v>
      </c>
      <c r="N888" s="173">
        <v>16.171646819893777</v>
      </c>
      <c r="O888" s="173">
        <v>486.80953568715609</v>
      </c>
      <c r="P888" s="173">
        <v>1862.6127137601843</v>
      </c>
      <c r="Q888" s="173">
        <v>289.11591740190715</v>
      </c>
      <c r="R888" s="173">
        <v>451.28425906360849</v>
      </c>
      <c r="S888" s="173">
        <v>8.2145635123969143</v>
      </c>
      <c r="T888" s="173">
        <v>8.3277990583406272</v>
      </c>
      <c r="U888" s="173">
        <v>67694.602233620739</v>
      </c>
      <c r="V888" s="173">
        <v>5889.9722119273556</v>
      </c>
    </row>
    <row r="889" spans="1:22" x14ac:dyDescent="0.2">
      <c r="B889" s="166" t="s">
        <v>679</v>
      </c>
      <c r="C889" s="174">
        <v>0</v>
      </c>
      <c r="D889" s="172">
        <v>67976349.99999997</v>
      </c>
      <c r="E889" s="173">
        <v>31181649.649657935</v>
      </c>
      <c r="F889" s="173">
        <v>1904210.4322733011</v>
      </c>
      <c r="G889" s="173">
        <v>5849020.049556247</v>
      </c>
      <c r="H889" s="173">
        <v>168176.60152770323</v>
      </c>
      <c r="I889" s="173">
        <v>15272.185817202251</v>
      </c>
      <c r="J889" s="173">
        <v>4732314.5869700667</v>
      </c>
      <c r="K889" s="173">
        <v>901299.83970402833</v>
      </c>
      <c r="L889" s="173">
        <v>375550.88038762897</v>
      </c>
      <c r="M889" s="173">
        <v>13602.25399002093</v>
      </c>
      <c r="N889" s="173">
        <v>174936.0918968629</v>
      </c>
      <c r="O889" s="173">
        <v>2956410.980861966</v>
      </c>
      <c r="P889" s="173">
        <v>15458439.744409334</v>
      </c>
      <c r="Q889" s="173">
        <v>2373995.4358571433</v>
      </c>
      <c r="R889" s="173">
        <v>1303787.7785132395</v>
      </c>
      <c r="S889" s="173">
        <v>20093.477962856756</v>
      </c>
      <c r="T889" s="173">
        <v>21222.702174014066</v>
      </c>
      <c r="U889" s="173">
        <v>447283.1616600292</v>
      </c>
      <c r="V889" s="173">
        <v>79084.146780404451</v>
      </c>
    </row>
    <row r="890" spans="1:22" x14ac:dyDescent="0.2">
      <c r="A890" s="170" t="s">
        <v>707</v>
      </c>
      <c r="B890" s="166" t="s">
        <v>687</v>
      </c>
      <c r="D890" s="172">
        <v>224613568.09597209</v>
      </c>
      <c r="E890" s="172">
        <v>100168785.93650866</v>
      </c>
      <c r="F890" s="172">
        <v>6636155.9385260521</v>
      </c>
      <c r="G890" s="172">
        <v>22911721.314660165</v>
      </c>
      <c r="H890" s="172">
        <v>676996.12357661093</v>
      </c>
      <c r="I890" s="172">
        <v>65912.603234369191</v>
      </c>
      <c r="J890" s="172">
        <v>17564876.449663773</v>
      </c>
      <c r="K890" s="172">
        <v>3358384.7561021051</v>
      </c>
      <c r="L890" s="172">
        <v>1445968.949296681</v>
      </c>
      <c r="M890" s="172">
        <v>63505.361000904915</v>
      </c>
      <c r="N890" s="172">
        <v>523209.48116607248</v>
      </c>
      <c r="O890" s="172">
        <v>9082764.2870207373</v>
      </c>
      <c r="P890" s="172">
        <v>48905334.284865879</v>
      </c>
      <c r="Q890" s="172">
        <v>7986648.0335445805</v>
      </c>
      <c r="R890" s="172">
        <v>5066261.1030628709</v>
      </c>
      <c r="S890" s="172">
        <v>80317.540943304513</v>
      </c>
      <c r="T890" s="172">
        <v>76725.93279932822</v>
      </c>
      <c r="U890" s="172">
        <v>0</v>
      </c>
      <c r="V890" s="172">
        <v>0</v>
      </c>
    </row>
    <row r="891" spans="1:22" x14ac:dyDescent="0.2">
      <c r="B891" s="166" t="s">
        <v>686</v>
      </c>
      <c r="D891" s="172">
        <v>-17594274.553331029</v>
      </c>
      <c r="E891" s="172">
        <v>-13634660.5583847</v>
      </c>
      <c r="F891" s="172">
        <v>132509.4546181187</v>
      </c>
      <c r="G891" s="172">
        <v>-211754.20956201199</v>
      </c>
      <c r="H891" s="172">
        <v>-18176.895564035658</v>
      </c>
      <c r="I891" s="172">
        <v>16160.917123317622</v>
      </c>
      <c r="J891" s="172">
        <v>-166224.24491180805</v>
      </c>
      <c r="K891" s="172">
        <v>9628.6291187604656</v>
      </c>
      <c r="L891" s="172">
        <v>-25274.186899064051</v>
      </c>
      <c r="M891" s="172">
        <v>-1861.4780594306976</v>
      </c>
      <c r="N891" s="172">
        <v>-45690.771853568905</v>
      </c>
      <c r="O891" s="172">
        <v>-462879.08694327786</v>
      </c>
      <c r="P891" s="172">
        <v>-2236684.6451469231</v>
      </c>
      <c r="Q891" s="172">
        <v>-750197.85091638961</v>
      </c>
      <c r="R891" s="172">
        <v>-196208.36141902348</v>
      </c>
      <c r="S891" s="172">
        <v>-5414.9564946429018</v>
      </c>
      <c r="T891" s="172">
        <v>2453.6919636518232</v>
      </c>
      <c r="U891" s="172">
        <v>0</v>
      </c>
      <c r="V891" s="172">
        <v>0</v>
      </c>
    </row>
    <row r="892" spans="1:22" x14ac:dyDescent="0.2">
      <c r="B892" s="166" t="s">
        <v>685</v>
      </c>
      <c r="D892" s="172">
        <v>-3693132.4159080768</v>
      </c>
      <c r="E892" s="172">
        <v>-2870263.8750969502</v>
      </c>
      <c r="F892" s="172">
        <v>24550.100699348666</v>
      </c>
      <c r="G892" s="172">
        <v>-50447.63379984512</v>
      </c>
      <c r="H892" s="172">
        <v>-3880.6366378530583</v>
      </c>
      <c r="I892" s="172">
        <v>5473.4284294016124</v>
      </c>
      <c r="J892" s="172">
        <v>-39012.459091042401</v>
      </c>
      <c r="K892" s="172">
        <v>765.23623350294656</v>
      </c>
      <c r="L892" s="172">
        <v>-7395.3951370895811</v>
      </c>
      <c r="M892" s="172">
        <v>0</v>
      </c>
      <c r="N892" s="172">
        <v>-9330.0076964256823</v>
      </c>
      <c r="O892" s="172">
        <v>-95870.265530339384</v>
      </c>
      <c r="P892" s="172">
        <v>-612251.56813196884</v>
      </c>
      <c r="Q892" s="172">
        <v>0</v>
      </c>
      <c r="R892" s="172">
        <v>-40159.411861251458</v>
      </c>
      <c r="S892" s="172">
        <v>-1084.5668561392249</v>
      </c>
      <c r="T892" s="172">
        <v>472.31490662765646</v>
      </c>
      <c r="U892" s="172">
        <v>4291.702336323624</v>
      </c>
      <c r="V892" s="172">
        <v>1010.6213256253011</v>
      </c>
    </row>
    <row r="893" spans="1:22" x14ac:dyDescent="0.2">
      <c r="B893" s="166" t="s">
        <v>684</v>
      </c>
      <c r="D893" s="172">
        <v>59116193.304821007</v>
      </c>
      <c r="E893" s="172">
        <v>33640786.781378239</v>
      </c>
      <c r="F893" s="172">
        <v>2695285.6124364906</v>
      </c>
      <c r="G893" s="172">
        <v>8919786.2171616852</v>
      </c>
      <c r="H893" s="172">
        <v>253712.3790886651</v>
      </c>
      <c r="I893" s="172">
        <v>0</v>
      </c>
      <c r="J893" s="172">
        <v>6745341.0663578901</v>
      </c>
      <c r="K893" s="172">
        <v>1309772.9316371807</v>
      </c>
      <c r="L893" s="172">
        <v>0</v>
      </c>
      <c r="M893" s="172">
        <v>0</v>
      </c>
      <c r="N893" s="172">
        <v>183331.83270532879</v>
      </c>
      <c r="O893" s="172">
        <v>3315205.844653022</v>
      </c>
      <c r="P893" s="172">
        <v>0</v>
      </c>
      <c r="Q893" s="172">
        <v>0</v>
      </c>
      <c r="R893" s="172">
        <v>1835506.1014321069</v>
      </c>
      <c r="S893" s="172">
        <v>27794.852934348142</v>
      </c>
      <c r="T893" s="172">
        <v>31868.337844475463</v>
      </c>
      <c r="U893" s="172">
        <v>129779.33258915955</v>
      </c>
      <c r="V893" s="172">
        <v>28022.014602410771</v>
      </c>
    </row>
    <row r="894" spans="1:22" x14ac:dyDescent="0.2">
      <c r="B894" s="166" t="s">
        <v>683</v>
      </c>
      <c r="D894" s="172">
        <v>25153524.978541013</v>
      </c>
      <c r="E894" s="172">
        <v>15982092.086936144</v>
      </c>
      <c r="F894" s="172">
        <v>1419684.3824699835</v>
      </c>
      <c r="G894" s="172">
        <v>3862581.7197444243</v>
      </c>
      <c r="H894" s="172">
        <v>0</v>
      </c>
      <c r="I894" s="172">
        <v>0</v>
      </c>
      <c r="J894" s="172">
        <v>2480771.7073858776</v>
      </c>
      <c r="K894" s="172">
        <v>0</v>
      </c>
      <c r="L894" s="172">
        <v>0</v>
      </c>
      <c r="M894" s="172">
        <v>0</v>
      </c>
      <c r="N894" s="172">
        <v>49346.405964784659</v>
      </c>
      <c r="O894" s="172">
        <v>0</v>
      </c>
      <c r="P894" s="172">
        <v>0</v>
      </c>
      <c r="Q894" s="172">
        <v>0</v>
      </c>
      <c r="R894" s="172">
        <v>816045.67032191076</v>
      </c>
      <c r="S894" s="172">
        <v>0</v>
      </c>
      <c r="T894" s="172">
        <v>11188.841572023206</v>
      </c>
      <c r="U894" s="172">
        <v>456946.35738893138</v>
      </c>
      <c r="V894" s="172">
        <v>74867.80675693028</v>
      </c>
    </row>
    <row r="895" spans="1:22" x14ac:dyDescent="0.2">
      <c r="B895" s="166" t="s">
        <v>682</v>
      </c>
      <c r="D895" s="172">
        <v>190277222.31762126</v>
      </c>
      <c r="E895" s="172">
        <v>72407249.230383128</v>
      </c>
      <c r="F895" s="172">
        <v>4616185.3504991746</v>
      </c>
      <c r="G895" s="172">
        <v>15511645.582994841</v>
      </c>
      <c r="H895" s="172">
        <v>446033.46839772136</v>
      </c>
      <c r="I895" s="172">
        <v>21213.028955303016</v>
      </c>
      <c r="J895" s="172">
        <v>14411074.494360056</v>
      </c>
      <c r="K895" s="172">
        <v>2709219.7067277497</v>
      </c>
      <c r="L895" s="172">
        <v>1194489.7352306899</v>
      </c>
      <c r="M895" s="172">
        <v>55349.897741013607</v>
      </c>
      <c r="N895" s="172">
        <v>538670.49972693471</v>
      </c>
      <c r="O895" s="172">
        <v>9252860.7955260798</v>
      </c>
      <c r="P895" s="172">
        <v>53441592.855849311</v>
      </c>
      <c r="Q895" s="172">
        <v>9750478.3991263509</v>
      </c>
      <c r="R895" s="172">
        <v>3837795.5771616218</v>
      </c>
      <c r="S895" s="172">
        <v>62432.138052950701</v>
      </c>
      <c r="T895" s="172">
        <v>70795.755449879507</v>
      </c>
      <c r="U895" s="172">
        <v>1653060.5754082806</v>
      </c>
      <c r="V895" s="172">
        <v>297075.22603017482</v>
      </c>
    </row>
    <row r="896" spans="1:22" x14ac:dyDescent="0.2">
      <c r="B896" s="166" t="s">
        <v>681</v>
      </c>
      <c r="D896" s="172">
        <v>22527109.2722838</v>
      </c>
      <c r="E896" s="172">
        <v>10647060.398275532</v>
      </c>
      <c r="F896" s="172">
        <v>3108136.1607508399</v>
      </c>
      <c r="G896" s="172">
        <v>825609.00880074746</v>
      </c>
      <c r="H896" s="172">
        <v>201199.56113889153</v>
      </c>
      <c r="I896" s="172">
        <v>50851.022257608689</v>
      </c>
      <c r="J896" s="172">
        <v>205610.98623525433</v>
      </c>
      <c r="K896" s="172">
        <v>61269.740180700435</v>
      </c>
      <c r="L896" s="172">
        <v>119045.89750878305</v>
      </c>
      <c r="M896" s="172">
        <v>20070.219317512187</v>
      </c>
      <c r="N896" s="172">
        <v>1109.5599868738855</v>
      </c>
      <c r="O896" s="172">
        <v>30130.42527377676</v>
      </c>
      <c r="P896" s="172">
        <v>158961.07256369994</v>
      </c>
      <c r="Q896" s="172">
        <v>24031.418245453973</v>
      </c>
      <c r="R896" s="172">
        <v>51509.321301765282</v>
      </c>
      <c r="S896" s="172">
        <v>823.99142017875602</v>
      </c>
      <c r="T896" s="172">
        <v>1376.1254640140787</v>
      </c>
      <c r="U896" s="172">
        <v>6009947.0322773056</v>
      </c>
      <c r="V896" s="172">
        <v>1010367.3312848595</v>
      </c>
    </row>
    <row r="897" spans="1:51" x14ac:dyDescent="0.2">
      <c r="B897" s="166" t="s">
        <v>679</v>
      </c>
      <c r="C897" s="172"/>
      <c r="D897" s="172">
        <v>500400211</v>
      </c>
      <c r="E897" s="172">
        <v>216341050</v>
      </c>
      <c r="F897" s="172">
        <v>18632507</v>
      </c>
      <c r="G897" s="172">
        <v>51769142</v>
      </c>
      <c r="H897" s="172">
        <v>1555884</v>
      </c>
      <c r="I897" s="172">
        <v>159611</v>
      </c>
      <c r="J897" s="172">
        <v>41202438</v>
      </c>
      <c r="K897" s="172">
        <v>7449041</v>
      </c>
      <c r="L897" s="172">
        <v>2726835</v>
      </c>
      <c r="M897" s="172">
        <v>137064</v>
      </c>
      <c r="N897" s="172">
        <v>1240647</v>
      </c>
      <c r="O897" s="172">
        <v>21122212</v>
      </c>
      <c r="P897" s="172">
        <v>99656952</v>
      </c>
      <c r="Q897" s="172">
        <v>17010960</v>
      </c>
      <c r="R897" s="172">
        <v>11370750</v>
      </c>
      <c r="S897" s="172">
        <v>164869</v>
      </c>
      <c r="T897" s="172">
        <v>194881</v>
      </c>
      <c r="U897" s="172">
        <v>8254024.9999999991</v>
      </c>
      <c r="V897" s="172">
        <v>1411343</v>
      </c>
    </row>
    <row r="898" spans="1:51" x14ac:dyDescent="0.2">
      <c r="A898" s="169" t="s">
        <v>399</v>
      </c>
      <c r="B898" s="166" t="s">
        <v>687</v>
      </c>
      <c r="C898" s="168"/>
      <c r="D898" s="168">
        <v>0.44886785248772021</v>
      </c>
      <c r="E898" s="168">
        <v>0.20017734552176009</v>
      </c>
      <c r="F898" s="168">
        <v>1.3261696923077541E-2</v>
      </c>
      <c r="G898" s="168">
        <v>4.5786793872195558E-2</v>
      </c>
      <c r="H898" s="168">
        <v>1.3529093487464794E-3</v>
      </c>
      <c r="I898" s="168">
        <v>1.3171977506294295E-4</v>
      </c>
      <c r="J898" s="168">
        <v>3.5101656761019576E-2</v>
      </c>
      <c r="K898" s="168">
        <v>6.711397561944883E-3</v>
      </c>
      <c r="L898" s="168">
        <v>2.8896249791882703E-3</v>
      </c>
      <c r="M898" s="168">
        <v>1.2690914113324569E-4</v>
      </c>
      <c r="N898" s="168">
        <v>1.0455820554521559E-3</v>
      </c>
      <c r="O898" s="168">
        <v>1.8151000114228044E-2</v>
      </c>
      <c r="P898" s="168">
        <v>9.7732441373542658E-2</v>
      </c>
      <c r="Q898" s="168">
        <v>1.5960520915017321E-2</v>
      </c>
      <c r="R898" s="168">
        <v>1.0124418398902055E-2</v>
      </c>
      <c r="S898" s="168">
        <v>1.6050660886572751E-4</v>
      </c>
      <c r="T898" s="168">
        <v>1.5332913758369342E-4</v>
      </c>
      <c r="U898" s="168">
        <v>0</v>
      </c>
      <c r="V898" s="168">
        <v>0</v>
      </c>
    </row>
    <row r="899" spans="1:51" x14ac:dyDescent="0.2">
      <c r="A899" s="166" t="s">
        <v>399</v>
      </c>
      <c r="B899" s="166" t="s">
        <v>686</v>
      </c>
      <c r="C899" s="168"/>
      <c r="D899" s="168">
        <v>-3.5160405944215371E-2</v>
      </c>
      <c r="E899" s="168">
        <v>-2.7247511609032275E-2</v>
      </c>
      <c r="F899" s="168">
        <v>2.6480695192616276E-4</v>
      </c>
      <c r="G899" s="168">
        <v>-4.2316970478258249E-4</v>
      </c>
      <c r="H899" s="168">
        <v>-3.6324716026220174E-5</v>
      </c>
      <c r="I899" s="168">
        <v>3.2295983830665537E-5</v>
      </c>
      <c r="J899" s="168">
        <v>-3.3218260355970963E-4</v>
      </c>
      <c r="K899" s="168">
        <v>1.9241856632151713E-5</v>
      </c>
      <c r="L899" s="168">
        <v>-5.0507946126873335E-5</v>
      </c>
      <c r="M899" s="168">
        <v>-3.7199785661774982E-6</v>
      </c>
      <c r="N899" s="168">
        <v>-9.1308458408241773E-5</v>
      </c>
      <c r="O899" s="168">
        <v>-9.2501776931360618E-4</v>
      </c>
      <c r="P899" s="168">
        <v>-4.4697915707851751E-3</v>
      </c>
      <c r="Q899" s="168">
        <v>-1.4991957126021069E-3</v>
      </c>
      <c r="R899" s="168">
        <v>-3.9210287507057722E-4</v>
      </c>
      <c r="S899" s="168">
        <v>-1.0821251421580439E-5</v>
      </c>
      <c r="T899" s="168">
        <v>4.9034590907712931E-6</v>
      </c>
      <c r="U899" s="168">
        <v>0</v>
      </c>
      <c r="V899" s="168">
        <v>0</v>
      </c>
    </row>
    <row r="900" spans="1:51" x14ac:dyDescent="0.2">
      <c r="A900" s="166" t="s">
        <v>399</v>
      </c>
      <c r="B900" s="166" t="s">
        <v>685</v>
      </c>
      <c r="C900" s="168"/>
      <c r="D900" s="168">
        <v>-7.3803574313602259E-3</v>
      </c>
      <c r="E900" s="168">
        <v>-5.7359365803643717E-3</v>
      </c>
      <c r="F900" s="168">
        <v>4.9060931949424507E-5</v>
      </c>
      <c r="G900" s="168">
        <v>-1.0081457339722249E-4</v>
      </c>
      <c r="H900" s="168">
        <v>-7.7550659503080396E-6</v>
      </c>
      <c r="I900" s="168">
        <v>1.093810176151507E-5</v>
      </c>
      <c r="J900" s="168">
        <v>-7.7962515269687605E-5</v>
      </c>
      <c r="K900" s="168">
        <v>1.5292484229247188E-6</v>
      </c>
      <c r="L900" s="168">
        <v>-1.4778960868762665E-5</v>
      </c>
      <c r="M900" s="168">
        <v>0</v>
      </c>
      <c r="N900" s="168">
        <v>-1.8645091451461602E-5</v>
      </c>
      <c r="O900" s="168">
        <v>-1.9158718046651541E-4</v>
      </c>
      <c r="P900" s="168">
        <v>-1.2235238008961769E-3</v>
      </c>
      <c r="Q900" s="168">
        <v>0</v>
      </c>
      <c r="R900" s="168">
        <v>-8.0254586186118655E-5</v>
      </c>
      <c r="S900" s="168">
        <v>-2.1673988785332963E-6</v>
      </c>
      <c r="T900" s="168">
        <v>9.4387431548796136E-7</v>
      </c>
      <c r="U900" s="168">
        <v>8.5765398214902503E-6</v>
      </c>
      <c r="V900" s="168">
        <v>2.0196260980899169E-6</v>
      </c>
    </row>
    <row r="901" spans="1:51" x14ac:dyDescent="0.2">
      <c r="A901" s="166" t="s">
        <v>399</v>
      </c>
      <c r="B901" s="166" t="s">
        <v>684</v>
      </c>
      <c r="C901" s="168"/>
      <c r="D901" s="168">
        <v>0.11813782649428381</v>
      </c>
      <c r="E901" s="168">
        <v>6.7227762982254691E-2</v>
      </c>
      <c r="F901" s="168">
        <v>5.3862599439161519E-3</v>
      </c>
      <c r="G901" s="168">
        <v>1.7825304668310154E-2</v>
      </c>
      <c r="H901" s="168">
        <v>5.0701892907208449E-4</v>
      </c>
      <c r="I901" s="168">
        <v>0</v>
      </c>
      <c r="J901" s="168">
        <v>1.3479892530176991E-2</v>
      </c>
      <c r="K901" s="168">
        <v>2.6174507980716672E-3</v>
      </c>
      <c r="L901" s="168">
        <v>0</v>
      </c>
      <c r="M901" s="168">
        <v>0</v>
      </c>
      <c r="N901" s="168">
        <v>3.6637041447076606E-4</v>
      </c>
      <c r="O901" s="168">
        <v>6.6251088064649558E-3</v>
      </c>
      <c r="P901" s="168">
        <v>0</v>
      </c>
      <c r="Q901" s="168">
        <v>0</v>
      </c>
      <c r="R901" s="168">
        <v>3.6680761939808753E-3</v>
      </c>
      <c r="S901" s="168">
        <v>5.5545246231617084E-5</v>
      </c>
      <c r="T901" s="168">
        <v>6.3685700253382716E-5</v>
      </c>
      <c r="U901" s="168">
        <v>2.5935107487226768E-4</v>
      </c>
      <c r="V901" s="168">
        <v>5.5999206208189972E-5</v>
      </c>
    </row>
    <row r="902" spans="1:51" x14ac:dyDescent="0.2">
      <c r="A902" s="166" t="s">
        <v>399</v>
      </c>
      <c r="B902" s="166" t="s">
        <v>683</v>
      </c>
      <c r="C902" s="168"/>
      <c r="D902" s="168">
        <v>5.0266815292252173E-2</v>
      </c>
      <c r="E902" s="168">
        <v>3.1938619799934787E-2</v>
      </c>
      <c r="F902" s="168">
        <v>2.8370978893731591E-3</v>
      </c>
      <c r="G902" s="168">
        <v>7.7189849940819157E-3</v>
      </c>
      <c r="H902" s="168">
        <v>0</v>
      </c>
      <c r="I902" s="168">
        <v>0</v>
      </c>
      <c r="J902" s="168">
        <v>4.9575752624650225E-3</v>
      </c>
      <c r="K902" s="168">
        <v>0</v>
      </c>
      <c r="L902" s="168">
        <v>0</v>
      </c>
      <c r="M902" s="168">
        <v>0</v>
      </c>
      <c r="N902" s="168">
        <v>9.8613879211143369E-5</v>
      </c>
      <c r="O902" s="168">
        <v>0</v>
      </c>
      <c r="P902" s="168">
        <v>0</v>
      </c>
      <c r="Q902" s="168">
        <v>0</v>
      </c>
      <c r="R902" s="168">
        <v>1.630786023633213E-3</v>
      </c>
      <c r="S902" s="168">
        <v>0</v>
      </c>
      <c r="T902" s="168">
        <v>2.2359785879513159E-5</v>
      </c>
      <c r="U902" s="168">
        <v>9.131617999835963E-4</v>
      </c>
      <c r="V902" s="168">
        <v>1.4961585768981676E-4</v>
      </c>
    </row>
    <row r="903" spans="1:51" x14ac:dyDescent="0.2">
      <c r="A903" s="166" t="s">
        <v>399</v>
      </c>
      <c r="B903" s="166" t="s">
        <v>682</v>
      </c>
      <c r="C903" s="168"/>
      <c r="D903" s="168">
        <v>0.380250084102425</v>
      </c>
      <c r="E903" s="168">
        <v>0.14469867845515982</v>
      </c>
      <c r="F903" s="168">
        <v>9.2249868185990333E-3</v>
      </c>
      <c r="G903" s="168">
        <v>3.0998479301190464E-2</v>
      </c>
      <c r="H903" s="168">
        <v>8.9135347786198544E-4</v>
      </c>
      <c r="I903" s="168">
        <v>4.2392126320072664E-5</v>
      </c>
      <c r="J903" s="168">
        <v>2.8799097557454977E-2</v>
      </c>
      <c r="K903" s="168">
        <v>5.4141058440276115E-3</v>
      </c>
      <c r="L903" s="168">
        <v>2.387068808071885E-3</v>
      </c>
      <c r="M903" s="168">
        <v>1.1061125979623859E-4</v>
      </c>
      <c r="N903" s="168">
        <v>1.0764793616902266E-3</v>
      </c>
      <c r="O903" s="168">
        <v>1.8490921051042643E-2</v>
      </c>
      <c r="P903" s="168">
        <v>0.10679770248108331</v>
      </c>
      <c r="Q903" s="168">
        <v>1.9485360287200899E-2</v>
      </c>
      <c r="R903" s="168">
        <v>7.6694523559296054E-3</v>
      </c>
      <c r="S903" s="168">
        <v>1.2476441192577894E-4</v>
      </c>
      <c r="T903" s="168">
        <v>1.4147826858106481E-4</v>
      </c>
      <c r="U903" s="168">
        <v>3.3034769751691426E-3</v>
      </c>
      <c r="V903" s="168">
        <v>5.936752613203331E-4</v>
      </c>
    </row>
    <row r="904" spans="1:51" x14ac:dyDescent="0.2">
      <c r="A904" s="166" t="s">
        <v>399</v>
      </c>
      <c r="B904" s="166" t="s">
        <v>681</v>
      </c>
      <c r="C904" s="168"/>
      <c r="D904" s="168">
        <v>4.5018184998894407E-2</v>
      </c>
      <c r="E904" s="168">
        <v>2.1277090145502619E-2</v>
      </c>
      <c r="F904" s="168">
        <v>6.2113006598049575E-3</v>
      </c>
      <c r="G904" s="168">
        <v>1.6498974034220529E-3</v>
      </c>
      <c r="H904" s="168">
        <v>4.0207729076855152E-4</v>
      </c>
      <c r="I904" s="168">
        <v>1.0162070506722606E-4</v>
      </c>
      <c r="J904" s="168">
        <v>4.1089308460594222E-4</v>
      </c>
      <c r="K904" s="168">
        <v>1.2244147551068965E-4</v>
      </c>
      <c r="L904" s="168">
        <v>2.3790137352436698E-4</v>
      </c>
      <c r="M904" s="168">
        <v>4.0108335041273963E-5</v>
      </c>
      <c r="N904" s="168">
        <v>2.2173451618985937E-6</v>
      </c>
      <c r="O904" s="168">
        <v>6.021265501380206E-5</v>
      </c>
      <c r="P904" s="168">
        <v>3.1766787677013977E-4</v>
      </c>
      <c r="Q904" s="168">
        <v>4.8024396707246737E-5</v>
      </c>
      <c r="R904" s="168">
        <v>1.0293625016430155E-4</v>
      </c>
      <c r="S904" s="168">
        <v>1.6466648136140694E-6</v>
      </c>
      <c r="T904" s="168">
        <v>2.7500497277249924E-6</v>
      </c>
      <c r="U904" s="168">
        <v>1.2010280771598847E-2</v>
      </c>
      <c r="V904" s="168">
        <v>2.019118515689154E-3</v>
      </c>
    </row>
    <row r="905" spans="1:51" x14ac:dyDescent="0.2">
      <c r="A905" s="166" t="s">
        <v>399</v>
      </c>
      <c r="B905" s="166" t="s">
        <v>679</v>
      </c>
      <c r="C905" s="168"/>
      <c r="D905" s="168">
        <v>1</v>
      </c>
      <c r="E905" s="168">
        <v>0.43233604871521525</v>
      </c>
      <c r="F905" s="168">
        <v>3.723521011864641E-2</v>
      </c>
      <c r="G905" s="168">
        <v>0.10345547596102032</v>
      </c>
      <c r="H905" s="168">
        <v>3.1092792644725723E-3</v>
      </c>
      <c r="I905" s="168">
        <v>3.1896669204242202E-4</v>
      </c>
      <c r="J905" s="168">
        <v>8.2338970076893114E-2</v>
      </c>
      <c r="K905" s="168">
        <v>1.4886166784609928E-2</v>
      </c>
      <c r="L905" s="168">
        <v>5.4493082537888857E-3</v>
      </c>
      <c r="M905" s="168">
        <v>2.7390875740458068E-4</v>
      </c>
      <c r="N905" s="168">
        <v>2.4793095061264874E-3</v>
      </c>
      <c r="O905" s="168">
        <v>4.2210637676969323E-2</v>
      </c>
      <c r="P905" s="168">
        <v>0.19915449635971477</v>
      </c>
      <c r="Q905" s="168">
        <v>3.3994709886323367E-2</v>
      </c>
      <c r="R905" s="168">
        <v>2.2723311761353355E-2</v>
      </c>
      <c r="S905" s="168">
        <v>3.2947428153662389E-4</v>
      </c>
      <c r="T905" s="168">
        <v>3.8945027543163844E-4</v>
      </c>
      <c r="U905" s="168">
        <v>1.649484716144534E-2</v>
      </c>
      <c r="V905" s="168">
        <v>2.8204284670055825E-3</v>
      </c>
    </row>
    <row r="906" spans="1:51" ht="12.75" x14ac:dyDescent="0.2">
      <c r="D906" s="101"/>
      <c r="E906" s="120"/>
      <c r="F906" s="120"/>
      <c r="G906" s="120"/>
      <c r="H906" s="120"/>
      <c r="I906" s="120"/>
      <c r="J906" s="120"/>
      <c r="K906" s="120"/>
      <c r="L906" s="120"/>
      <c r="M906" s="120"/>
      <c r="N906" s="120"/>
      <c r="O906" s="120"/>
      <c r="P906" s="120"/>
      <c r="Q906" s="120"/>
      <c r="R906" s="120"/>
      <c r="S906" s="120"/>
      <c r="T906" s="120"/>
      <c r="U906" s="120"/>
      <c r="V906" s="120"/>
      <c r="W906" s="120"/>
      <c r="X906" s="120"/>
      <c r="Y906" s="120"/>
      <c r="Z906" s="120"/>
      <c r="AA906" s="120"/>
      <c r="AB906" s="120"/>
      <c r="AC906" s="99"/>
      <c r="AD906" s="99"/>
      <c r="AE906" s="99"/>
      <c r="AF906" s="99"/>
      <c r="AG906" s="99"/>
      <c r="AH906" s="99"/>
      <c r="AI906" s="99"/>
      <c r="AJ906" s="99"/>
      <c r="AK906" s="99"/>
      <c r="AL906" s="99"/>
      <c r="AM906" s="99"/>
      <c r="AN906" s="99"/>
      <c r="AO906" s="99"/>
      <c r="AP906" s="99"/>
      <c r="AQ906" s="99"/>
      <c r="AR906" s="99"/>
      <c r="AS906" s="99"/>
      <c r="AT906" s="99"/>
      <c r="AU906" s="99"/>
      <c r="AV906" s="99"/>
      <c r="AW906" s="99"/>
      <c r="AX906" s="99"/>
      <c r="AY906" s="99"/>
    </row>
    <row r="907" spans="1:51" x14ac:dyDescent="0.2">
      <c r="D907" s="171"/>
    </row>
    <row r="908" spans="1:51" x14ac:dyDescent="0.2">
      <c r="A908" s="166" t="s">
        <v>706</v>
      </c>
    </row>
    <row r="909" spans="1:51" x14ac:dyDescent="0.2">
      <c r="A909" s="170" t="s">
        <v>705</v>
      </c>
      <c r="B909" s="166" t="s">
        <v>687</v>
      </c>
      <c r="D909" s="168">
        <v>0</v>
      </c>
      <c r="E909" s="168">
        <v>0</v>
      </c>
      <c r="F909" s="168">
        <v>0</v>
      </c>
      <c r="G909" s="168">
        <v>0</v>
      </c>
      <c r="H909" s="168">
        <v>0</v>
      </c>
      <c r="I909" s="168">
        <v>0</v>
      </c>
      <c r="J909" s="168">
        <v>0</v>
      </c>
      <c r="K909" s="168">
        <v>0</v>
      </c>
      <c r="L909" s="168">
        <v>0</v>
      </c>
      <c r="M909" s="168">
        <v>0</v>
      </c>
      <c r="N909" s="168">
        <v>0</v>
      </c>
      <c r="O909" s="168">
        <v>0</v>
      </c>
      <c r="P909" s="168">
        <v>0</v>
      </c>
      <c r="Q909" s="168">
        <v>0</v>
      </c>
      <c r="R909" s="168">
        <v>0</v>
      </c>
      <c r="S909" s="168">
        <v>0</v>
      </c>
      <c r="T909" s="168">
        <v>0</v>
      </c>
      <c r="U909" s="168">
        <v>0</v>
      </c>
      <c r="V909" s="168">
        <v>0</v>
      </c>
    </row>
    <row r="910" spans="1:51" x14ac:dyDescent="0.2">
      <c r="B910" s="166" t="s">
        <v>686</v>
      </c>
      <c r="D910" s="168">
        <v>0</v>
      </c>
      <c r="E910" s="168">
        <v>0</v>
      </c>
      <c r="F910" s="168">
        <v>0</v>
      </c>
      <c r="G910" s="168">
        <v>0</v>
      </c>
      <c r="H910" s="168">
        <v>0</v>
      </c>
      <c r="I910" s="168">
        <v>0</v>
      </c>
      <c r="J910" s="168">
        <v>0</v>
      </c>
      <c r="K910" s="168">
        <v>0</v>
      </c>
      <c r="L910" s="168">
        <v>0</v>
      </c>
      <c r="M910" s="168">
        <v>0</v>
      </c>
      <c r="N910" s="168">
        <v>0</v>
      </c>
      <c r="O910" s="168">
        <v>0</v>
      </c>
      <c r="P910" s="168">
        <v>0</v>
      </c>
      <c r="Q910" s="168">
        <v>0</v>
      </c>
      <c r="R910" s="168">
        <v>0</v>
      </c>
      <c r="S910" s="168">
        <v>0</v>
      </c>
      <c r="T910" s="168">
        <v>0</v>
      </c>
      <c r="U910" s="168">
        <v>0</v>
      </c>
      <c r="V910" s="168">
        <v>0</v>
      </c>
    </row>
    <row r="911" spans="1:51" x14ac:dyDescent="0.2">
      <c r="B911" s="166" t="s">
        <v>685</v>
      </c>
      <c r="D911" s="168">
        <v>0</v>
      </c>
      <c r="E911" s="168">
        <v>0</v>
      </c>
      <c r="F911" s="168">
        <v>0</v>
      </c>
      <c r="G911" s="168">
        <v>0</v>
      </c>
      <c r="H911" s="168">
        <v>0</v>
      </c>
      <c r="I911" s="168">
        <v>0</v>
      </c>
      <c r="J911" s="168">
        <v>0</v>
      </c>
      <c r="K911" s="168">
        <v>0</v>
      </c>
      <c r="L911" s="168">
        <v>0</v>
      </c>
      <c r="M911" s="168">
        <v>0</v>
      </c>
      <c r="N911" s="168">
        <v>0</v>
      </c>
      <c r="O911" s="168">
        <v>0</v>
      </c>
      <c r="P911" s="168">
        <v>0</v>
      </c>
      <c r="Q911" s="168">
        <v>0</v>
      </c>
      <c r="R911" s="168">
        <v>0</v>
      </c>
      <c r="S911" s="168">
        <v>0</v>
      </c>
      <c r="T911" s="168">
        <v>0</v>
      </c>
      <c r="U911" s="168">
        <v>0</v>
      </c>
      <c r="V911" s="168">
        <v>0</v>
      </c>
    </row>
    <row r="912" spans="1:51" x14ac:dyDescent="0.2">
      <c r="B912" s="166" t="s">
        <v>684</v>
      </c>
      <c r="D912" s="168">
        <v>0</v>
      </c>
      <c r="E912" s="168">
        <v>0</v>
      </c>
      <c r="F912" s="168">
        <v>0</v>
      </c>
      <c r="G912" s="168">
        <v>0</v>
      </c>
      <c r="H912" s="168">
        <v>0</v>
      </c>
      <c r="I912" s="168">
        <v>0</v>
      </c>
      <c r="J912" s="168">
        <v>0</v>
      </c>
      <c r="K912" s="168">
        <v>0</v>
      </c>
      <c r="L912" s="168">
        <v>0</v>
      </c>
      <c r="M912" s="168">
        <v>0</v>
      </c>
      <c r="N912" s="168">
        <v>0</v>
      </c>
      <c r="O912" s="168">
        <v>0</v>
      </c>
      <c r="P912" s="168">
        <v>0</v>
      </c>
      <c r="Q912" s="168">
        <v>0</v>
      </c>
      <c r="R912" s="168">
        <v>0</v>
      </c>
      <c r="S912" s="168">
        <v>0</v>
      </c>
      <c r="T912" s="168">
        <v>0</v>
      </c>
      <c r="U912" s="168">
        <v>0</v>
      </c>
      <c r="V912" s="168">
        <v>0</v>
      </c>
    </row>
    <row r="913" spans="1:22" x14ac:dyDescent="0.2">
      <c r="B913" s="166" t="s">
        <v>683</v>
      </c>
      <c r="D913" s="168">
        <v>0</v>
      </c>
      <c r="E913" s="168">
        <v>0</v>
      </c>
      <c r="F913" s="168">
        <v>0</v>
      </c>
      <c r="G913" s="168">
        <v>0</v>
      </c>
      <c r="H913" s="168">
        <v>0</v>
      </c>
      <c r="I913" s="168">
        <v>0</v>
      </c>
      <c r="J913" s="168">
        <v>0</v>
      </c>
      <c r="K913" s="168">
        <v>0</v>
      </c>
      <c r="L913" s="168">
        <v>0</v>
      </c>
      <c r="M913" s="168">
        <v>0</v>
      </c>
      <c r="N913" s="168">
        <v>0</v>
      </c>
      <c r="O913" s="168">
        <v>0</v>
      </c>
      <c r="P913" s="168">
        <v>0</v>
      </c>
      <c r="Q913" s="168">
        <v>0</v>
      </c>
      <c r="R913" s="168">
        <v>0</v>
      </c>
      <c r="S913" s="168">
        <v>0</v>
      </c>
      <c r="T913" s="168">
        <v>0</v>
      </c>
      <c r="U913" s="168">
        <v>0</v>
      </c>
      <c r="V913" s="168">
        <v>0</v>
      </c>
    </row>
    <row r="914" spans="1:22" x14ac:dyDescent="0.2">
      <c r="B914" s="166" t="s">
        <v>682</v>
      </c>
      <c r="D914" s="168">
        <v>0</v>
      </c>
      <c r="E914" s="168">
        <v>0</v>
      </c>
      <c r="F914" s="168">
        <v>0</v>
      </c>
      <c r="G914" s="168">
        <v>0</v>
      </c>
      <c r="H914" s="168">
        <v>0</v>
      </c>
      <c r="I914" s="168">
        <v>0</v>
      </c>
      <c r="J914" s="168">
        <v>0</v>
      </c>
      <c r="K914" s="168">
        <v>0</v>
      </c>
      <c r="L914" s="168">
        <v>0</v>
      </c>
      <c r="M914" s="168">
        <v>0</v>
      </c>
      <c r="N914" s="168">
        <v>0</v>
      </c>
      <c r="O914" s="168">
        <v>0</v>
      </c>
      <c r="P914" s="168">
        <v>0</v>
      </c>
      <c r="Q914" s="168">
        <v>0</v>
      </c>
      <c r="R914" s="168">
        <v>0</v>
      </c>
      <c r="S914" s="168">
        <v>0</v>
      </c>
      <c r="T914" s="168">
        <v>0</v>
      </c>
      <c r="U914" s="168">
        <v>0</v>
      </c>
      <c r="V914" s="168">
        <v>0</v>
      </c>
    </row>
    <row r="915" spans="1:22" x14ac:dyDescent="0.2">
      <c r="B915" s="166" t="s">
        <v>681</v>
      </c>
      <c r="D915" s="168">
        <v>1.0000000000000002</v>
      </c>
      <c r="E915" s="168">
        <v>0.72904761832693021</v>
      </c>
      <c r="F915" s="168">
        <v>4.8559350186570129E-2</v>
      </c>
      <c r="G915" s="168">
        <v>8.4198104105450908E-2</v>
      </c>
      <c r="H915" s="168">
        <v>1.0836542470716699E-2</v>
      </c>
      <c r="I915" s="168">
        <v>1.3911752442513622E-2</v>
      </c>
      <c r="J915" s="168">
        <v>3.8272037485045256E-2</v>
      </c>
      <c r="K915" s="168">
        <v>2.0920410113758212E-2</v>
      </c>
      <c r="L915" s="168">
        <v>1.3887423788504919E-2</v>
      </c>
      <c r="M915" s="168">
        <v>0</v>
      </c>
      <c r="N915" s="168">
        <v>0</v>
      </c>
      <c r="O915" s="168">
        <v>1.6131070528881481E-2</v>
      </c>
      <c r="P915" s="168">
        <v>1.0665220316204397E-2</v>
      </c>
      <c r="Q915" s="168">
        <v>8.0602760375243949E-3</v>
      </c>
      <c r="R915" s="168">
        <v>1.074925443837132E-3</v>
      </c>
      <c r="S915" s="168">
        <v>0</v>
      </c>
      <c r="T915" s="168">
        <v>0</v>
      </c>
      <c r="U915" s="168">
        <v>4.4352687540626578E-3</v>
      </c>
      <c r="V915" s="168">
        <v>0</v>
      </c>
    </row>
    <row r="916" spans="1:22" x14ac:dyDescent="0.2">
      <c r="B916" s="166" t="s">
        <v>679</v>
      </c>
      <c r="D916" s="168">
        <v>1.0000000000000002</v>
      </c>
      <c r="E916" s="168">
        <v>0.72904761832693021</v>
      </c>
      <c r="F916" s="168">
        <v>4.8559350186570129E-2</v>
      </c>
      <c r="G916" s="168">
        <v>8.4198104105450908E-2</v>
      </c>
      <c r="H916" s="168">
        <v>1.0836542470716699E-2</v>
      </c>
      <c r="I916" s="168">
        <v>1.3911752442513622E-2</v>
      </c>
      <c r="J916" s="168">
        <v>3.8272037485045256E-2</v>
      </c>
      <c r="K916" s="168">
        <v>2.0920410113758212E-2</v>
      </c>
      <c r="L916" s="168">
        <v>1.3887423788504919E-2</v>
      </c>
      <c r="M916" s="168">
        <v>0</v>
      </c>
      <c r="N916" s="168">
        <v>0</v>
      </c>
      <c r="O916" s="168">
        <v>1.6131070528881481E-2</v>
      </c>
      <c r="P916" s="168">
        <v>1.0665220316204397E-2</v>
      </c>
      <c r="Q916" s="168">
        <v>8.0602760375243949E-3</v>
      </c>
      <c r="R916" s="168">
        <v>1.074925443837132E-3</v>
      </c>
      <c r="S916" s="168">
        <v>0</v>
      </c>
      <c r="T916" s="168">
        <v>0</v>
      </c>
      <c r="U916" s="168">
        <v>4.4352687540626578E-3</v>
      </c>
      <c r="V916" s="168">
        <v>0</v>
      </c>
    </row>
    <row r="917" spans="1:22" x14ac:dyDescent="0.2">
      <c r="A917" s="170" t="s">
        <v>219</v>
      </c>
      <c r="B917" s="166" t="s">
        <v>687</v>
      </c>
      <c r="D917" s="168">
        <v>0.38515569475772504</v>
      </c>
      <c r="E917" s="168">
        <v>0.18972114391526523</v>
      </c>
      <c r="F917" s="168">
        <v>9.3785940598724461E-3</v>
      </c>
      <c r="G917" s="168">
        <v>3.4353252546722446E-2</v>
      </c>
      <c r="H917" s="168">
        <v>1.0813184224606619E-3</v>
      </c>
      <c r="I917" s="168">
        <v>1.0140258162064256E-4</v>
      </c>
      <c r="J917" s="168">
        <v>2.6113815953686521E-2</v>
      </c>
      <c r="K917" s="168">
        <v>4.8657647107320338E-3</v>
      </c>
      <c r="L917" s="168">
        <v>2.1987484722385559E-3</v>
      </c>
      <c r="M917" s="168">
        <v>9.8875261015791722E-5</v>
      </c>
      <c r="N917" s="168">
        <v>9.1222247759146591E-4</v>
      </c>
      <c r="O917" s="168">
        <v>1.4928365419637433E-2</v>
      </c>
      <c r="P917" s="168">
        <v>7.8896830706625606E-2</v>
      </c>
      <c r="Q917" s="168">
        <v>1.4247459968721373E-2</v>
      </c>
      <c r="R917" s="168">
        <v>8.019511441960404E-3</v>
      </c>
      <c r="S917" s="168">
        <v>1.3432375122958613E-4</v>
      </c>
      <c r="T917" s="168">
        <v>1.0406506834475678E-4</v>
      </c>
      <c r="U917" s="168">
        <v>0</v>
      </c>
      <c r="V917" s="168">
        <v>0</v>
      </c>
    </row>
    <row r="918" spans="1:22" x14ac:dyDescent="0.2">
      <c r="B918" s="166" t="s">
        <v>686</v>
      </c>
      <c r="D918" s="168">
        <v>0.20414099828362883</v>
      </c>
      <c r="E918" s="168">
        <v>0.10055638340940684</v>
      </c>
      <c r="F918" s="168">
        <v>4.9708613424074878E-3</v>
      </c>
      <c r="G918" s="168">
        <v>1.8207980213271604E-2</v>
      </c>
      <c r="H918" s="168">
        <v>5.7312257154201382E-4</v>
      </c>
      <c r="I918" s="168">
        <v>5.3745600863038905E-5</v>
      </c>
      <c r="J918" s="168">
        <v>1.3840897409380961E-2</v>
      </c>
      <c r="K918" s="168">
        <v>2.578962427355275E-3</v>
      </c>
      <c r="L918" s="168">
        <v>1.1653851006402137E-3</v>
      </c>
      <c r="M918" s="168">
        <v>5.2406065297865523E-5</v>
      </c>
      <c r="N918" s="168">
        <v>4.8349799773680241E-4</v>
      </c>
      <c r="O918" s="168">
        <v>7.9123623536828582E-3</v>
      </c>
      <c r="P918" s="168">
        <v>4.1817057364285475E-2</v>
      </c>
      <c r="Q918" s="168">
        <v>7.5514674730445108E-3</v>
      </c>
      <c r="R918" s="168">
        <v>4.2505176316776907E-3</v>
      </c>
      <c r="S918" s="168">
        <v>7.1194545588786344E-5</v>
      </c>
      <c r="T918" s="168">
        <v>5.5156777447405578E-5</v>
      </c>
      <c r="U918" s="168">
        <v>0</v>
      </c>
      <c r="V918" s="168">
        <v>0</v>
      </c>
    </row>
    <row r="919" spans="1:22" x14ac:dyDescent="0.2">
      <c r="B919" s="166" t="s">
        <v>685</v>
      </c>
      <c r="D919" s="168">
        <v>4.48436487249739E-2</v>
      </c>
      <c r="E919" s="168">
        <v>2.1832912110602603E-2</v>
      </c>
      <c r="F919" s="168">
        <v>1.053684899297595E-3</v>
      </c>
      <c r="G919" s="168">
        <v>3.8332541433177166E-3</v>
      </c>
      <c r="H919" s="168">
        <v>1.1840561386255367E-4</v>
      </c>
      <c r="I919" s="168">
        <v>1.4746792998325917E-5</v>
      </c>
      <c r="J919" s="168">
        <v>2.8960834183298632E-3</v>
      </c>
      <c r="K919" s="168">
        <v>5.3837852960355172E-4</v>
      </c>
      <c r="L919" s="168">
        <v>3.2034164010197053E-4</v>
      </c>
      <c r="M919" s="168">
        <v>0</v>
      </c>
      <c r="N919" s="168">
        <v>1.0112626023927271E-4</v>
      </c>
      <c r="O919" s="168">
        <v>1.6554946176152261E-3</v>
      </c>
      <c r="P919" s="168">
        <v>1.1533306385678127E-2</v>
      </c>
      <c r="Q919" s="168">
        <v>0</v>
      </c>
      <c r="R919" s="168">
        <v>8.7163626076196038E-4</v>
      </c>
      <c r="S919" s="168">
        <v>1.453020014755441E-5</v>
      </c>
      <c r="T919" s="168">
        <v>1.1639515094398968E-5</v>
      </c>
      <c r="U919" s="168">
        <v>3.9576839601008593E-5</v>
      </c>
      <c r="V919" s="168">
        <v>8.5314977221769142E-6</v>
      </c>
    </row>
    <row r="920" spans="1:22" x14ac:dyDescent="0.2">
      <c r="B920" s="166" t="s">
        <v>684</v>
      </c>
      <c r="D920" s="168">
        <v>0.20575689192323759</v>
      </c>
      <c r="E920" s="168">
        <v>0.13751610651225057</v>
      </c>
      <c r="F920" s="168">
        <v>6.4821502701117922E-3</v>
      </c>
      <c r="G920" s="168">
        <v>2.353708546212702E-2</v>
      </c>
      <c r="H920" s="168">
        <v>7.2741841443989068E-4</v>
      </c>
      <c r="I920" s="168">
        <v>0</v>
      </c>
      <c r="J920" s="168">
        <v>1.7648700165816624E-2</v>
      </c>
      <c r="K920" s="168">
        <v>3.2870715935352807E-3</v>
      </c>
      <c r="L920" s="168">
        <v>0</v>
      </c>
      <c r="M920" s="168">
        <v>0</v>
      </c>
      <c r="N920" s="168">
        <v>6.2916528484420486E-4</v>
      </c>
      <c r="O920" s="168">
        <v>1.0147012340324791E-2</v>
      </c>
      <c r="P920" s="168">
        <v>0</v>
      </c>
      <c r="Q920" s="168">
        <v>0</v>
      </c>
      <c r="R920" s="168">
        <v>5.3218941568643702E-3</v>
      </c>
      <c r="S920" s="168">
        <v>8.8790027158819446E-5</v>
      </c>
      <c r="T920" s="168">
        <v>7.1934799461239078E-5</v>
      </c>
      <c r="U920" s="168">
        <v>2.4643862908318444E-4</v>
      </c>
      <c r="V920" s="168">
        <v>5.3124267219811269E-5</v>
      </c>
    </row>
    <row r="921" spans="1:22" x14ac:dyDescent="0.2">
      <c r="B921" s="166" t="s">
        <v>683</v>
      </c>
      <c r="D921" s="168">
        <v>0.10587946937322461</v>
      </c>
      <c r="E921" s="168">
        <v>7.9166232945399831E-2</v>
      </c>
      <c r="F921" s="168">
        <v>3.8166293213179429E-3</v>
      </c>
      <c r="G921" s="168">
        <v>1.1516361194703459E-2</v>
      </c>
      <c r="H921" s="168">
        <v>0</v>
      </c>
      <c r="I921" s="168">
        <v>0</v>
      </c>
      <c r="J921" s="168">
        <v>7.3382701776841322E-3</v>
      </c>
      <c r="K921" s="168">
        <v>0</v>
      </c>
      <c r="L921" s="168">
        <v>0</v>
      </c>
      <c r="M921" s="168">
        <v>0</v>
      </c>
      <c r="N921" s="168">
        <v>1.9841143089406425E-4</v>
      </c>
      <c r="O921" s="168">
        <v>0</v>
      </c>
      <c r="P921" s="168">
        <v>0</v>
      </c>
      <c r="Q921" s="168">
        <v>0</v>
      </c>
      <c r="R921" s="168">
        <v>2.7066776070024021E-3</v>
      </c>
      <c r="S921" s="168">
        <v>0</v>
      </c>
      <c r="T921" s="168">
        <v>2.8087280598433771E-5</v>
      </c>
      <c r="U921" s="168">
        <v>9.5367120431912858E-4</v>
      </c>
      <c r="V921" s="168">
        <v>1.5512821130519576E-4</v>
      </c>
    </row>
    <row r="922" spans="1:22" x14ac:dyDescent="0.2">
      <c r="B922" s="166" t="s">
        <v>682</v>
      </c>
      <c r="D922" s="168">
        <v>3.2544046461130678E-3</v>
      </c>
      <c r="E922" s="168">
        <v>1.2211407809505535E-3</v>
      </c>
      <c r="F922" s="168">
        <v>7.9137813366659071E-5</v>
      </c>
      <c r="G922" s="168">
        <v>2.6551594267937002E-4</v>
      </c>
      <c r="H922" s="168">
        <v>8.438699441513862E-6</v>
      </c>
      <c r="I922" s="168">
        <v>7.7794943833925139E-7</v>
      </c>
      <c r="J922" s="168">
        <v>2.4207458975344999E-4</v>
      </c>
      <c r="K922" s="168">
        <v>4.4875971021929787E-5</v>
      </c>
      <c r="L922" s="168">
        <v>2.0390492590292008E-5</v>
      </c>
      <c r="M922" s="168">
        <v>9.4477590145720496E-7</v>
      </c>
      <c r="N922" s="168">
        <v>9.276757009781731E-6</v>
      </c>
      <c r="O922" s="168">
        <v>1.6288595577121687E-4</v>
      </c>
      <c r="P922" s="168">
        <v>9.2479883006279671E-4</v>
      </c>
      <c r="Q922" s="168">
        <v>1.7545598266761664E-4</v>
      </c>
      <c r="R922" s="168">
        <v>6.5585303332242628E-5</v>
      </c>
      <c r="S922" s="168">
        <v>1.067624185143835E-6</v>
      </c>
      <c r="T922" s="168">
        <v>1.1908488984271314E-6</v>
      </c>
      <c r="U922" s="168">
        <v>2.575051278504545E-5</v>
      </c>
      <c r="V922" s="168">
        <v>5.0958162572319816E-6</v>
      </c>
    </row>
    <row r="923" spans="1:22" x14ac:dyDescent="0.2">
      <c r="B923" s="166" t="s">
        <v>681</v>
      </c>
      <c r="D923" s="168">
        <v>5.0968892291097058E-2</v>
      </c>
      <c r="E923" s="168">
        <v>2.3835024220517854E-2</v>
      </c>
      <c r="F923" s="168">
        <v>6.2443817084900603E-3</v>
      </c>
      <c r="G923" s="168">
        <v>1.7726009829915285E-3</v>
      </c>
      <c r="H923" s="168">
        <v>5.7218579606343036E-4</v>
      </c>
      <c r="I923" s="168">
        <v>9.2877277758168705E-5</v>
      </c>
      <c r="J923" s="168">
        <v>5.0303833883301593E-4</v>
      </c>
      <c r="K923" s="168">
        <v>1.4895590082622594E-4</v>
      </c>
      <c r="L923" s="168">
        <v>3.2356751237611666E-4</v>
      </c>
      <c r="M923" s="168">
        <v>5.6858559198897443E-5</v>
      </c>
      <c r="N923" s="168">
        <v>3.4622415256613737E-6</v>
      </c>
      <c r="O923" s="168">
        <v>8.8372417451341805E-5</v>
      </c>
      <c r="P923" s="168">
        <v>4.7584051234829524E-4</v>
      </c>
      <c r="Q923" s="168">
        <v>8.5288781272228905E-5</v>
      </c>
      <c r="R923" s="168">
        <v>1.3925376355104985E-4</v>
      </c>
      <c r="S923" s="168">
        <v>2.5243763203249125E-6</v>
      </c>
      <c r="T923" s="168">
        <v>2.6140191769040603E-6</v>
      </c>
      <c r="U923" s="168">
        <v>1.4808733421195205E-2</v>
      </c>
      <c r="V923" s="168">
        <v>1.81331246120075E-3</v>
      </c>
    </row>
    <row r="924" spans="1:22" x14ac:dyDescent="0.2">
      <c r="B924" s="166" t="s">
        <v>679</v>
      </c>
      <c r="D924" s="168">
        <v>1.0000000000000002</v>
      </c>
      <c r="E924" s="168">
        <v>0.55384894389439354</v>
      </c>
      <c r="F924" s="168">
        <v>3.2025439414863986E-2</v>
      </c>
      <c r="G924" s="168">
        <v>9.3486050485813155E-2</v>
      </c>
      <c r="H924" s="168">
        <v>3.0808895178100642E-3</v>
      </c>
      <c r="I924" s="168">
        <v>2.6355020267851534E-4</v>
      </c>
      <c r="J924" s="168">
        <v>6.8582880053484577E-2</v>
      </c>
      <c r="K924" s="168">
        <v>1.1464009133074295E-2</v>
      </c>
      <c r="L924" s="168">
        <v>4.0284332179471487E-3</v>
      </c>
      <c r="M924" s="168">
        <v>2.0908466141401189E-4</v>
      </c>
      <c r="N924" s="168">
        <v>2.3371624498412531E-3</v>
      </c>
      <c r="O924" s="168">
        <v>3.4894493104482865E-2</v>
      </c>
      <c r="P924" s="168">
        <v>0.1336478337990003</v>
      </c>
      <c r="Q924" s="168">
        <v>2.2059672205705729E-2</v>
      </c>
      <c r="R924" s="168">
        <v>2.1375076165150119E-2</v>
      </c>
      <c r="S924" s="168">
        <v>3.1243052463021507E-4</v>
      </c>
      <c r="T924" s="168">
        <v>2.7468830902156532E-4</v>
      </c>
      <c r="U924" s="168">
        <v>1.6074170606983573E-2</v>
      </c>
      <c r="V924" s="168">
        <v>2.0351922537051662E-3</v>
      </c>
    </row>
    <row r="925" spans="1:22" x14ac:dyDescent="0.2">
      <c r="A925" s="169" t="s">
        <v>382</v>
      </c>
      <c r="B925" s="166" t="s">
        <v>687</v>
      </c>
      <c r="D925" s="168">
        <v>0.35389034593606572</v>
      </c>
      <c r="E925" s="168">
        <v>0.24973550937032854</v>
      </c>
      <c r="F925" s="168">
        <v>1.4220520983692074E-2</v>
      </c>
      <c r="G925" s="168">
        <v>3.0940217489760433E-2</v>
      </c>
      <c r="H925" s="168">
        <v>3.8033668333853376E-3</v>
      </c>
      <c r="I925" s="168">
        <v>5.3526333814243E-3</v>
      </c>
      <c r="J925" s="168">
        <v>1.4572571788727092E-2</v>
      </c>
      <c r="K925" s="168">
        <v>8.879423601633879E-3</v>
      </c>
      <c r="L925" s="168">
        <v>7.5798580207976961E-3</v>
      </c>
      <c r="M925" s="168">
        <v>0</v>
      </c>
      <c r="N925" s="168">
        <v>0</v>
      </c>
      <c r="O925" s="168">
        <v>6.9011036997740508E-3</v>
      </c>
      <c r="P925" s="168">
        <v>6.2960398071392944E-3</v>
      </c>
      <c r="Q925" s="168">
        <v>5.2058099100751832E-3</v>
      </c>
      <c r="R925" s="168">
        <v>4.0329104932785648E-4</v>
      </c>
      <c r="S925" s="168">
        <v>0</v>
      </c>
      <c r="T925" s="168">
        <v>0</v>
      </c>
      <c r="U925" s="168">
        <v>0</v>
      </c>
      <c r="V925" s="168">
        <v>0</v>
      </c>
    </row>
    <row r="926" spans="1:22" x14ac:dyDescent="0.2">
      <c r="A926" s="166" t="s">
        <v>382</v>
      </c>
      <c r="B926" s="166" t="s">
        <v>686</v>
      </c>
      <c r="D926" s="168">
        <v>0.18756967503173141</v>
      </c>
      <c r="E926" s="168">
        <v>0.13236531845075855</v>
      </c>
      <c r="F926" s="168">
        <v>7.5371892178571201E-3</v>
      </c>
      <c r="G926" s="168">
        <v>1.6398996487499304E-2</v>
      </c>
      <c r="H926" s="168">
        <v>2.015868161301683E-3</v>
      </c>
      <c r="I926" s="168">
        <v>2.8370135423223335E-3</v>
      </c>
      <c r="J926" s="168">
        <v>7.7237838957096962E-3</v>
      </c>
      <c r="K926" s="168">
        <v>4.7062900091895859E-3</v>
      </c>
      <c r="L926" s="168">
        <v>4.0174916385103728E-3</v>
      </c>
      <c r="M926" s="168">
        <v>0</v>
      </c>
      <c r="N926" s="168">
        <v>0</v>
      </c>
      <c r="O926" s="168">
        <v>3.6577369040769283E-3</v>
      </c>
      <c r="P926" s="168">
        <v>3.3370397191488047E-3</v>
      </c>
      <c r="Q926" s="168">
        <v>2.759193869860965E-3</v>
      </c>
      <c r="R926" s="168">
        <v>2.1375313549609558E-4</v>
      </c>
      <c r="S926" s="168">
        <v>0</v>
      </c>
      <c r="T926" s="168">
        <v>0</v>
      </c>
      <c r="U926" s="168">
        <v>0</v>
      </c>
      <c r="V926" s="168">
        <v>0</v>
      </c>
    </row>
    <row r="927" spans="1:22" x14ac:dyDescent="0.2">
      <c r="A927" s="166" t="s">
        <v>382</v>
      </c>
      <c r="B927" s="166" t="s">
        <v>685</v>
      </c>
      <c r="D927" s="168">
        <v>4.0427654593248701E-2</v>
      </c>
      <c r="E927" s="168">
        <v>2.8739302928798352E-2</v>
      </c>
      <c r="F927" s="168">
        <v>1.5976753151916152E-3</v>
      </c>
      <c r="G927" s="168">
        <v>3.4524159459565044E-3</v>
      </c>
      <c r="H927" s="168">
        <v>4.1647305298532554E-4</v>
      </c>
      <c r="I927" s="168">
        <v>7.7842373645963263E-4</v>
      </c>
      <c r="J927" s="168">
        <v>1.6161323796798906E-3</v>
      </c>
      <c r="K927" s="168">
        <v>9.8247476122936416E-4</v>
      </c>
      <c r="L927" s="168">
        <v>1.104330113598808E-3</v>
      </c>
      <c r="M927" s="168">
        <v>0</v>
      </c>
      <c r="N927" s="168">
        <v>0</v>
      </c>
      <c r="O927" s="168">
        <v>7.6530415148813656E-4</v>
      </c>
      <c r="P927" s="168">
        <v>9.2036847946625204E-4</v>
      </c>
      <c r="Q927" s="168">
        <v>0</v>
      </c>
      <c r="R927" s="168">
        <v>4.3833480976862198E-5</v>
      </c>
      <c r="S927" s="168">
        <v>0</v>
      </c>
      <c r="T927" s="168">
        <v>0</v>
      </c>
      <c r="U927" s="168">
        <v>1.0920247417968844E-5</v>
      </c>
      <c r="V927" s="168">
        <v>0</v>
      </c>
    </row>
    <row r="928" spans="1:22" x14ac:dyDescent="0.2">
      <c r="A928" s="166" t="s">
        <v>382</v>
      </c>
      <c r="B928" s="166" t="s">
        <v>684</v>
      </c>
      <c r="D928" s="168">
        <v>0.23547603158480979</v>
      </c>
      <c r="E928" s="168">
        <v>0.18101648660625638</v>
      </c>
      <c r="F928" s="168">
        <v>9.8287177531195622E-3</v>
      </c>
      <c r="G928" s="168">
        <v>2.1198649015339542E-2</v>
      </c>
      <c r="H928" s="168">
        <v>2.5585794286003484E-3</v>
      </c>
      <c r="I928" s="168">
        <v>0</v>
      </c>
      <c r="J928" s="168">
        <v>9.8486927609587865E-3</v>
      </c>
      <c r="K928" s="168">
        <v>5.9985023574036225E-3</v>
      </c>
      <c r="L928" s="168">
        <v>0</v>
      </c>
      <c r="M928" s="168">
        <v>0</v>
      </c>
      <c r="N928" s="168">
        <v>0</v>
      </c>
      <c r="O928" s="168">
        <v>4.6907737340990876E-3</v>
      </c>
      <c r="P928" s="168">
        <v>0</v>
      </c>
      <c r="Q928" s="168">
        <v>0</v>
      </c>
      <c r="R928" s="168">
        <v>2.6763130079267701E-4</v>
      </c>
      <c r="S928" s="168">
        <v>0</v>
      </c>
      <c r="T928" s="168">
        <v>0</v>
      </c>
      <c r="U928" s="168">
        <v>6.7998628239755745E-5</v>
      </c>
      <c r="V928" s="168">
        <v>0</v>
      </c>
    </row>
    <row r="929" spans="1:22" x14ac:dyDescent="0.2">
      <c r="A929" s="166" t="s">
        <v>382</v>
      </c>
      <c r="B929" s="166" t="s">
        <v>683</v>
      </c>
      <c r="D929" s="168">
        <v>0.1248624006836534</v>
      </c>
      <c r="E929" s="168">
        <v>0.10420883567083922</v>
      </c>
      <c r="F929" s="168">
        <v>5.7870568876625854E-3</v>
      </c>
      <c r="G929" s="168">
        <v>1.0372197496296687E-2</v>
      </c>
      <c r="H929" s="168">
        <v>0</v>
      </c>
      <c r="I929" s="168">
        <v>0</v>
      </c>
      <c r="J929" s="168">
        <v>4.0950533295874229E-3</v>
      </c>
      <c r="K929" s="168">
        <v>0</v>
      </c>
      <c r="L929" s="168">
        <v>0</v>
      </c>
      <c r="M929" s="168">
        <v>0</v>
      </c>
      <c r="N929" s="168">
        <v>0</v>
      </c>
      <c r="O929" s="168">
        <v>0</v>
      </c>
      <c r="P929" s="168">
        <v>0</v>
      </c>
      <c r="Q929" s="168">
        <v>0</v>
      </c>
      <c r="R929" s="168">
        <v>1.3611538062141215E-4</v>
      </c>
      <c r="S929" s="168">
        <v>0</v>
      </c>
      <c r="T929" s="168">
        <v>0</v>
      </c>
      <c r="U929" s="168">
        <v>2.6314191864607088E-4</v>
      </c>
      <c r="V929" s="168">
        <v>0</v>
      </c>
    </row>
    <row r="930" spans="1:22" x14ac:dyDescent="0.2">
      <c r="A930" s="166" t="s">
        <v>382</v>
      </c>
      <c r="B930" s="166" t="s">
        <v>682</v>
      </c>
      <c r="D930" s="168">
        <v>2.5481864602846533E-3</v>
      </c>
      <c r="E930" s="168">
        <v>1.6074234460644614E-3</v>
      </c>
      <c r="F930" s="168">
        <v>1.1999463122081098E-4</v>
      </c>
      <c r="G930" s="168">
        <v>2.3913662912486742E-4</v>
      </c>
      <c r="H930" s="168">
        <v>2.9681792990934472E-5</v>
      </c>
      <c r="I930" s="168">
        <v>4.1064813796291739E-5</v>
      </c>
      <c r="J930" s="168">
        <v>1.3508747031323117E-4</v>
      </c>
      <c r="K930" s="168">
        <v>8.1893141145826767E-5</v>
      </c>
      <c r="L930" s="168">
        <v>7.0293187583746509E-5</v>
      </c>
      <c r="M930" s="168">
        <v>0</v>
      </c>
      <c r="N930" s="168">
        <v>0</v>
      </c>
      <c r="O930" s="168">
        <v>7.5299126221501497E-5</v>
      </c>
      <c r="P930" s="168">
        <v>7.3799798997277685E-5</v>
      </c>
      <c r="Q930" s="168">
        <v>6.4109005770733859E-5</v>
      </c>
      <c r="R930" s="168">
        <v>3.2982016414306755E-6</v>
      </c>
      <c r="S930" s="168">
        <v>0</v>
      </c>
      <c r="T930" s="168">
        <v>0</v>
      </c>
      <c r="U930" s="168">
        <v>7.1052154135394881E-6</v>
      </c>
      <c r="V930" s="168">
        <v>0</v>
      </c>
    </row>
    <row r="931" spans="1:22" x14ac:dyDescent="0.2">
      <c r="A931" s="166" t="s">
        <v>382</v>
      </c>
      <c r="B931" s="166" t="s">
        <v>681</v>
      </c>
      <c r="D931" s="168">
        <v>5.5225705710206241E-2</v>
      </c>
      <c r="E931" s="168">
        <v>3.1374741853884648E-2</v>
      </c>
      <c r="F931" s="168">
        <v>9.4681953978263539E-3</v>
      </c>
      <c r="G931" s="168">
        <v>1.5964910414735566E-3</v>
      </c>
      <c r="H931" s="168">
        <v>2.0125732014530705E-3</v>
      </c>
      <c r="I931" s="168">
        <v>4.902616968511065E-3</v>
      </c>
      <c r="J931" s="168">
        <v>2.8071586006913262E-4</v>
      </c>
      <c r="K931" s="168">
        <v>2.7182624315593757E-4</v>
      </c>
      <c r="L931" s="168">
        <v>1.1154508280142961E-3</v>
      </c>
      <c r="M931" s="168">
        <v>0</v>
      </c>
      <c r="N931" s="168">
        <v>0</v>
      </c>
      <c r="O931" s="168">
        <v>4.0852913221777483E-5</v>
      </c>
      <c r="P931" s="168">
        <v>3.7972511452767807E-5</v>
      </c>
      <c r="Q931" s="168">
        <v>3.1163251817513273E-5</v>
      </c>
      <c r="R931" s="168">
        <v>7.0028949807979325E-6</v>
      </c>
      <c r="S931" s="168">
        <v>0</v>
      </c>
      <c r="T931" s="168">
        <v>0</v>
      </c>
      <c r="U931" s="168">
        <v>4.0861027443453218E-3</v>
      </c>
      <c r="V931" s="168">
        <v>0</v>
      </c>
    </row>
    <row r="932" spans="1:22" x14ac:dyDescent="0.2">
      <c r="A932" s="166" t="s">
        <v>382</v>
      </c>
      <c r="B932" s="166" t="s">
        <v>679</v>
      </c>
      <c r="D932" s="168">
        <v>1.0000000000000002</v>
      </c>
      <c r="E932" s="168">
        <v>0.72904761832693021</v>
      </c>
      <c r="F932" s="168">
        <v>4.8559350186570129E-2</v>
      </c>
      <c r="G932" s="168">
        <v>8.4198104105450908E-2</v>
      </c>
      <c r="H932" s="168">
        <v>1.0836542470716699E-2</v>
      </c>
      <c r="I932" s="168">
        <v>1.3911752442513622E-2</v>
      </c>
      <c r="J932" s="168">
        <v>3.8272037485045256E-2</v>
      </c>
      <c r="K932" s="168">
        <v>2.0920410113758212E-2</v>
      </c>
      <c r="L932" s="168">
        <v>1.3887423788504919E-2</v>
      </c>
      <c r="M932" s="168">
        <v>0</v>
      </c>
      <c r="N932" s="168">
        <v>0</v>
      </c>
      <c r="O932" s="168">
        <v>1.6131070528881481E-2</v>
      </c>
      <c r="P932" s="168">
        <v>1.0665220316204397E-2</v>
      </c>
      <c r="Q932" s="168">
        <v>8.0602760375243949E-3</v>
      </c>
      <c r="R932" s="168">
        <v>1.074925443837132E-3</v>
      </c>
      <c r="S932" s="168">
        <v>0</v>
      </c>
      <c r="T932" s="168">
        <v>0</v>
      </c>
      <c r="U932" s="168">
        <v>4.4352687540626578E-3</v>
      </c>
      <c r="V932" s="168">
        <v>0</v>
      </c>
    </row>
    <row r="935" spans="1:22" x14ac:dyDescent="0.2">
      <c r="A935" s="166" t="s">
        <v>704</v>
      </c>
    </row>
    <row r="936" spans="1:22" x14ac:dyDescent="0.2">
      <c r="A936" s="170" t="s">
        <v>703</v>
      </c>
      <c r="B936" s="166" t="s">
        <v>679</v>
      </c>
      <c r="D936" s="168">
        <v>1</v>
      </c>
      <c r="E936" s="168">
        <v>0.15204538730255954</v>
      </c>
      <c r="F936" s="168">
        <v>1.9386577696382492E-2</v>
      </c>
      <c r="G936" s="168">
        <v>3.4325964298505603E-2</v>
      </c>
      <c r="H936" s="168">
        <v>4.8740176257159699E-2</v>
      </c>
      <c r="I936" s="168">
        <v>1.8283710945097571E-2</v>
      </c>
      <c r="J936" s="168">
        <v>-0.15576802058928871</v>
      </c>
      <c r="K936" s="168">
        <v>-7.3928712427494603E-2</v>
      </c>
      <c r="L936" s="168">
        <v>0</v>
      </c>
      <c r="M936" s="168">
        <v>0</v>
      </c>
      <c r="N936" s="168">
        <v>0</v>
      </c>
      <c r="O936" s="168">
        <v>0.18795603555432336</v>
      </c>
      <c r="P936" s="168">
        <v>0.4973104646238391</v>
      </c>
      <c r="Q936" s="168">
        <v>0.33234975043517739</v>
      </c>
      <c r="R936" s="168">
        <v>1.2584955395268726E-2</v>
      </c>
      <c r="S936" s="168">
        <v>0</v>
      </c>
      <c r="T936" s="168">
        <v>0</v>
      </c>
      <c r="U936" s="168">
        <v>-8.2525088539254207E-2</v>
      </c>
      <c r="V936" s="168">
        <v>9.238799047724025E-3</v>
      </c>
    </row>
    <row r="937" spans="1:22" x14ac:dyDescent="0.2">
      <c r="A937" s="170" t="s">
        <v>702</v>
      </c>
      <c r="B937" s="166" t="s">
        <v>687</v>
      </c>
      <c r="D937" s="168">
        <v>0.28183566496523094</v>
      </c>
      <c r="E937" s="168">
        <v>0.14137331694804645</v>
      </c>
      <c r="F937" s="168">
        <v>6.7758141573579693E-3</v>
      </c>
      <c r="G937" s="168">
        <v>2.4844642186356739E-2</v>
      </c>
      <c r="H937" s="168">
        <v>7.1895006575700075E-4</v>
      </c>
      <c r="I937" s="168">
        <v>4.7835471323991566E-5</v>
      </c>
      <c r="J937" s="168">
        <v>1.9115752731541282E-2</v>
      </c>
      <c r="K937" s="168">
        <v>3.6215313717100107E-3</v>
      </c>
      <c r="L937" s="168">
        <v>1.5930002872439552E-3</v>
      </c>
      <c r="M937" s="168">
        <v>7.1625746026405819E-5</v>
      </c>
      <c r="N937" s="168">
        <v>6.604182691512001E-4</v>
      </c>
      <c r="O937" s="168">
        <v>1.0592074611561503E-2</v>
      </c>
      <c r="P937" s="168">
        <v>5.6535095794206139E-2</v>
      </c>
      <c r="Q937" s="168">
        <v>9.9207695483713339E-3</v>
      </c>
      <c r="R937" s="168">
        <v>5.792122583871435E-3</v>
      </c>
      <c r="S937" s="168">
        <v>9.7266778945114817E-5</v>
      </c>
      <c r="T937" s="168">
        <v>7.5448413760388798E-5</v>
      </c>
      <c r="U937" s="168">
        <v>0</v>
      </c>
      <c r="V937" s="168">
        <v>0</v>
      </c>
    </row>
    <row r="938" spans="1:22" x14ac:dyDescent="0.2">
      <c r="B938" s="166" t="s">
        <v>686</v>
      </c>
      <c r="D938" s="168">
        <v>1.5243545724725142E-2</v>
      </c>
      <c r="E938" s="168">
        <v>7.6179229310532259E-3</v>
      </c>
      <c r="F938" s="168">
        <v>3.6967211940929309E-4</v>
      </c>
      <c r="G938" s="168">
        <v>1.3515055772065051E-3</v>
      </c>
      <c r="H938" s="168">
        <v>3.9056243760761935E-5</v>
      </c>
      <c r="I938" s="168">
        <v>2.6723620273511096E-6</v>
      </c>
      <c r="J938" s="168">
        <v>1.0397778867409734E-3</v>
      </c>
      <c r="K938" s="168">
        <v>1.9722453488598139E-4</v>
      </c>
      <c r="L938" s="168">
        <v>8.6588718395102512E-5</v>
      </c>
      <c r="M938" s="168">
        <v>3.8891681641718817E-6</v>
      </c>
      <c r="N938" s="168">
        <v>3.5699317360191422E-5</v>
      </c>
      <c r="O938" s="168">
        <v>5.7416737798586667E-4</v>
      </c>
      <c r="P938" s="168">
        <v>3.065628313708684E-3</v>
      </c>
      <c r="Q938" s="168">
        <v>5.3611004888792118E-4</v>
      </c>
      <c r="R938" s="168">
        <v>3.1424456780592899E-4</v>
      </c>
      <c r="S938" s="168">
        <v>5.2650701727736405E-6</v>
      </c>
      <c r="T938" s="168">
        <v>4.1214871604109281E-6</v>
      </c>
      <c r="U938" s="168">
        <v>0</v>
      </c>
      <c r="V938" s="168">
        <v>0</v>
      </c>
    </row>
    <row r="939" spans="1:22" x14ac:dyDescent="0.2">
      <c r="B939" s="166" t="s">
        <v>685</v>
      </c>
      <c r="D939" s="168">
        <v>3.3563859015579589E-3</v>
      </c>
      <c r="E939" s="168">
        <v>1.656754855615127E-3</v>
      </c>
      <c r="F939" s="168">
        <v>7.8438192670858485E-5</v>
      </c>
      <c r="G939" s="168">
        <v>2.8485572475707779E-4</v>
      </c>
      <c r="H939" s="168">
        <v>8.0785796360925124E-6</v>
      </c>
      <c r="I939" s="168">
        <v>7.3848652948432237E-7</v>
      </c>
      <c r="J939" s="168">
        <v>2.1781675035592799E-4</v>
      </c>
      <c r="K939" s="168">
        <v>4.1216887582624707E-5</v>
      </c>
      <c r="L939" s="168">
        <v>2.3829332493553335E-5</v>
      </c>
      <c r="M939" s="168">
        <v>0</v>
      </c>
      <c r="N939" s="168">
        <v>7.4778281143988059E-6</v>
      </c>
      <c r="O939" s="168">
        <v>1.2029366231510579E-4</v>
      </c>
      <c r="P939" s="168">
        <v>8.4663299069565013E-4</v>
      </c>
      <c r="Q939" s="168">
        <v>0</v>
      </c>
      <c r="R939" s="168">
        <v>6.4524472956944192E-5</v>
      </c>
      <c r="S939" s="168">
        <v>1.0760773316045744E-6</v>
      </c>
      <c r="T939" s="168">
        <v>8.705639994223224E-7</v>
      </c>
      <c r="U939" s="168">
        <v>3.15518177684091E-6</v>
      </c>
      <c r="V939" s="168">
        <v>6.263147272459358E-7</v>
      </c>
    </row>
    <row r="940" spans="1:22" x14ac:dyDescent="0.2">
      <c r="B940" s="166" t="s">
        <v>684</v>
      </c>
      <c r="D940" s="168">
        <v>8.3749012414826907E-2</v>
      </c>
      <c r="E940" s="168">
        <v>5.6492472248245947E-2</v>
      </c>
      <c r="F940" s="168">
        <v>2.5848103005879242E-3</v>
      </c>
      <c r="G940" s="168">
        <v>9.3929821622672736E-3</v>
      </c>
      <c r="H940" s="168">
        <v>2.66847018460062E-4</v>
      </c>
      <c r="I940" s="168">
        <v>0</v>
      </c>
      <c r="J940" s="168">
        <v>7.1288650514033745E-3</v>
      </c>
      <c r="K940" s="168">
        <v>1.3501512355354255E-3</v>
      </c>
      <c r="L940" s="168">
        <v>0</v>
      </c>
      <c r="M940" s="168">
        <v>0</v>
      </c>
      <c r="N940" s="168">
        <v>2.5119943609958691E-4</v>
      </c>
      <c r="O940" s="168">
        <v>3.9714980176003634E-3</v>
      </c>
      <c r="P940" s="168">
        <v>0</v>
      </c>
      <c r="Q940" s="168">
        <v>0</v>
      </c>
      <c r="R940" s="168">
        <v>2.1205101552861766E-3</v>
      </c>
      <c r="S940" s="168">
        <v>3.5462429081089778E-5</v>
      </c>
      <c r="T940" s="168">
        <v>2.8790222012974855E-5</v>
      </c>
      <c r="U940" s="168">
        <v>1.046651134783979E-4</v>
      </c>
      <c r="V940" s="168">
        <v>2.0759024768279613E-5</v>
      </c>
    </row>
    <row r="941" spans="1:22" x14ac:dyDescent="0.2">
      <c r="B941" s="166" t="s">
        <v>683</v>
      </c>
      <c r="D941" s="168">
        <v>3.4668810242383288E-2</v>
      </c>
      <c r="E941" s="168">
        <v>2.607276600659118E-2</v>
      </c>
      <c r="F941" s="168">
        <v>1.2209104757070657E-3</v>
      </c>
      <c r="G941" s="168">
        <v>3.6863757048929561E-3</v>
      </c>
      <c r="H941" s="168">
        <v>0</v>
      </c>
      <c r="I941" s="168">
        <v>0</v>
      </c>
      <c r="J941" s="168">
        <v>2.3775816867051009E-3</v>
      </c>
      <c r="K941" s="168">
        <v>0</v>
      </c>
      <c r="L941" s="168">
        <v>0</v>
      </c>
      <c r="M941" s="168">
        <v>0</v>
      </c>
      <c r="N941" s="168">
        <v>6.3520170509574289E-5</v>
      </c>
      <c r="O941" s="168">
        <v>0</v>
      </c>
      <c r="P941" s="168">
        <v>0</v>
      </c>
      <c r="Q941" s="168">
        <v>0</v>
      </c>
      <c r="R941" s="168">
        <v>8.6494249031677834E-4</v>
      </c>
      <c r="S941" s="168">
        <v>0</v>
      </c>
      <c r="T941" s="168">
        <v>9.0188104318944882E-6</v>
      </c>
      <c r="U941" s="168">
        <v>3.250451452200886E-4</v>
      </c>
      <c r="V941" s="168">
        <v>4.8649752008654019E-5</v>
      </c>
    </row>
    <row r="942" spans="1:22" x14ac:dyDescent="0.2">
      <c r="B942" s="166" t="s">
        <v>682</v>
      </c>
      <c r="D942" s="168">
        <v>0.55369641642031375</v>
      </c>
      <c r="E942" s="168">
        <v>0.21265309101807217</v>
      </c>
      <c r="F942" s="168">
        <v>1.3340079346285028E-2</v>
      </c>
      <c r="G942" s="168">
        <v>4.4819099073865158E-2</v>
      </c>
      <c r="H942" s="168">
        <v>1.3097651831636755E-3</v>
      </c>
      <c r="I942" s="168">
        <v>8.5568448520211495E-5</v>
      </c>
      <c r="J942" s="168">
        <v>4.1359413169090274E-2</v>
      </c>
      <c r="K942" s="168">
        <v>7.7948110414502898E-3</v>
      </c>
      <c r="L942" s="168">
        <v>3.4483705452806159E-3</v>
      </c>
      <c r="M942" s="168">
        <v>1.5977730449046219E-4</v>
      </c>
      <c r="N942" s="168">
        <v>1.5688230435943801E-3</v>
      </c>
      <c r="O942" s="168">
        <v>2.6987188222783978E-2</v>
      </c>
      <c r="P942" s="168">
        <v>0.15473314429944054</v>
      </c>
      <c r="Q942" s="168">
        <v>2.8539372228077637E-2</v>
      </c>
      <c r="R942" s="168">
        <v>1.1059623424262758E-2</v>
      </c>
      <c r="S942" s="168">
        <v>1.8055225715786426E-4</v>
      </c>
      <c r="T942" s="168">
        <v>2.0139891294806137E-4</v>
      </c>
      <c r="U942" s="168">
        <v>4.6160697827826785E-3</v>
      </c>
      <c r="V942" s="168">
        <v>8.4026911904793095E-4</v>
      </c>
    </row>
    <row r="943" spans="1:22" x14ac:dyDescent="0.2">
      <c r="B943" s="166" t="s">
        <v>681</v>
      </c>
      <c r="D943" s="168">
        <v>2.745016433096208E-2</v>
      </c>
      <c r="E943" s="168">
        <v>1.9645385302572E-2</v>
      </c>
      <c r="F943" s="168">
        <v>3.3863109623732579E-3</v>
      </c>
      <c r="G943" s="168">
        <v>9.7877863252529085E-4</v>
      </c>
      <c r="H943" s="168">
        <v>1.9248077030415754E-4</v>
      </c>
      <c r="I943" s="168">
        <v>2.1832536151245237E-5</v>
      </c>
      <c r="J943" s="168">
        <v>2.1382275582097212E-4</v>
      </c>
      <c r="K943" s="168">
        <v>6.0046071648494972E-5</v>
      </c>
      <c r="L943" s="168">
        <v>1.1615414852423843E-4</v>
      </c>
      <c r="M943" s="168">
        <v>2.0312015406381142E-5</v>
      </c>
      <c r="N943" s="168">
        <v>1.4698158095539085E-6</v>
      </c>
      <c r="O943" s="168">
        <v>3.4045918943088613E-5</v>
      </c>
      <c r="P943" s="168">
        <v>1.6897376643664673E-4</v>
      </c>
      <c r="Q943" s="168">
        <v>2.9279496322031121E-5</v>
      </c>
      <c r="R943" s="168">
        <v>5.78245554524764E-5</v>
      </c>
      <c r="S943" s="168">
        <v>9.863143463169171E-7</v>
      </c>
      <c r="T943" s="168">
        <v>1.4242369877390725E-6</v>
      </c>
      <c r="U943" s="168">
        <v>1.7536208499339407E-3</v>
      </c>
      <c r="V943" s="168">
        <v>7.674161814042416E-4</v>
      </c>
    </row>
    <row r="944" spans="1:22" x14ac:dyDescent="0.2">
      <c r="B944" s="166" t="s">
        <v>679</v>
      </c>
      <c r="D944" s="168">
        <v>1</v>
      </c>
      <c r="E944" s="168">
        <v>0.46551170931019603</v>
      </c>
      <c r="F944" s="168">
        <v>2.7756035554391392E-2</v>
      </c>
      <c r="G944" s="168">
        <v>8.5358239061870997E-2</v>
      </c>
      <c r="H944" s="168">
        <v>2.5351778610817502E-3</v>
      </c>
      <c r="I944" s="168">
        <v>1.5864730455228374E-4</v>
      </c>
      <c r="J944" s="168">
        <v>7.1453030031657899E-2</v>
      </c>
      <c r="K944" s="168">
        <v>1.3064981142812827E-2</v>
      </c>
      <c r="L944" s="168">
        <v>5.2679430319374655E-3</v>
      </c>
      <c r="M944" s="168">
        <v>2.5560423408742104E-4</v>
      </c>
      <c r="N944" s="168">
        <v>2.5886078806388857E-3</v>
      </c>
      <c r="O944" s="168">
        <v>4.2279267811189902E-2</v>
      </c>
      <c r="P944" s="168">
        <v>0.21534947516448769</v>
      </c>
      <c r="Q944" s="168">
        <v>3.9025531321658931E-2</v>
      </c>
      <c r="R944" s="168">
        <v>2.0273792249952495E-2</v>
      </c>
      <c r="S944" s="168">
        <v>3.2060892703476395E-4</v>
      </c>
      <c r="T944" s="168">
        <v>3.2107264730089186E-4</v>
      </c>
      <c r="U944" s="168">
        <v>6.8025560731919468E-3</v>
      </c>
      <c r="V944" s="168">
        <v>1.6777203919563521E-3</v>
      </c>
    </row>
    <row r="945" spans="1:42" x14ac:dyDescent="0.2">
      <c r="A945" s="169" t="s">
        <v>459</v>
      </c>
      <c r="B945" s="166" t="s">
        <v>687</v>
      </c>
      <c r="D945" s="168">
        <v>0.28379745210061275</v>
      </c>
      <c r="E945" s="168">
        <v>4.6175338449520764E-2</v>
      </c>
      <c r="F945" s="168">
        <v>4.7326588611854466E-3</v>
      </c>
      <c r="G945" s="168">
        <v>9.9910250032205199E-3</v>
      </c>
      <c r="H945" s="168">
        <v>1.3822206900363433E-2</v>
      </c>
      <c r="I945" s="168">
        <v>5.5129202042139298E-3</v>
      </c>
      <c r="J945" s="168">
        <v>-4.1672452011443213E-2</v>
      </c>
      <c r="K945" s="168">
        <v>-2.049257847368445E-2</v>
      </c>
      <c r="L945" s="168">
        <v>0</v>
      </c>
      <c r="M945" s="168">
        <v>0</v>
      </c>
      <c r="N945" s="168">
        <v>0</v>
      </c>
      <c r="O945" s="168">
        <v>4.7087957179754891E-2</v>
      </c>
      <c r="P945" s="168">
        <v>0.13055752625120076</v>
      </c>
      <c r="Q945" s="168">
        <v>8.4487389969146023E-2</v>
      </c>
      <c r="R945" s="168">
        <v>3.5954597671346584E-3</v>
      </c>
      <c r="S945" s="168">
        <v>0</v>
      </c>
      <c r="T945" s="168">
        <v>0</v>
      </c>
      <c r="U945" s="168">
        <v>0</v>
      </c>
      <c r="V945" s="168">
        <v>0</v>
      </c>
      <c r="W945" s="168"/>
      <c r="X945" s="168"/>
      <c r="Y945" s="168"/>
      <c r="Z945" s="168"/>
      <c r="AA945" s="168"/>
      <c r="AB945" s="168"/>
      <c r="AC945" s="168"/>
      <c r="AD945" s="168"/>
      <c r="AE945" s="168"/>
      <c r="AF945" s="168"/>
      <c r="AG945" s="168"/>
      <c r="AH945" s="168"/>
      <c r="AI945" s="168"/>
      <c r="AJ945" s="168"/>
      <c r="AK945" s="168"/>
      <c r="AL945" s="168"/>
      <c r="AM945" s="168"/>
      <c r="AN945" s="168"/>
      <c r="AO945" s="168"/>
      <c r="AP945" s="168"/>
    </row>
    <row r="946" spans="1:42" x14ac:dyDescent="0.2">
      <c r="A946" s="166" t="s">
        <v>459</v>
      </c>
      <c r="B946" s="166" t="s">
        <v>686</v>
      </c>
      <c r="D946" s="168">
        <v>1.5358713668207083E-2</v>
      </c>
      <c r="E946" s="168">
        <v>2.4881652154558767E-3</v>
      </c>
      <c r="F946" s="168">
        <v>2.582024818015042E-4</v>
      </c>
      <c r="G946" s="168">
        <v>5.434944851521029E-4</v>
      </c>
      <c r="H946" s="168">
        <v>7.5087757512597891E-4</v>
      </c>
      <c r="I946" s="168">
        <v>3.0798313899269627E-4</v>
      </c>
      <c r="J946" s="168">
        <v>-2.2667218338871761E-3</v>
      </c>
      <c r="K946" s="168">
        <v>-1.1160028295374158E-3</v>
      </c>
      <c r="L946" s="168">
        <v>0</v>
      </c>
      <c r="M946" s="168">
        <v>0</v>
      </c>
      <c r="N946" s="168">
        <v>0</v>
      </c>
      <c r="O946" s="168">
        <v>2.5525092958748412E-3</v>
      </c>
      <c r="P946" s="168">
        <v>7.079511291541201E-3</v>
      </c>
      <c r="Q946" s="168">
        <v>4.565627549952273E-3</v>
      </c>
      <c r="R946" s="168">
        <v>1.9506729773520205E-4</v>
      </c>
      <c r="S946" s="168">
        <v>0</v>
      </c>
      <c r="T946" s="168">
        <v>0</v>
      </c>
      <c r="U946" s="168">
        <v>0</v>
      </c>
      <c r="V946" s="168">
        <v>0</v>
      </c>
      <c r="W946" s="168"/>
      <c r="X946" s="168"/>
      <c r="Y946" s="168"/>
      <c r="Z946" s="168"/>
      <c r="AA946" s="168"/>
      <c r="AB946" s="168"/>
      <c r="AC946" s="168"/>
      <c r="AD946" s="168"/>
      <c r="AE946" s="168"/>
      <c r="AF946" s="168"/>
      <c r="AG946" s="168"/>
      <c r="AH946" s="168"/>
      <c r="AI946" s="168"/>
      <c r="AJ946" s="168"/>
      <c r="AK946" s="168"/>
      <c r="AL946" s="168"/>
      <c r="AM946" s="168"/>
      <c r="AN946" s="168"/>
      <c r="AO946" s="168"/>
      <c r="AP946" s="168"/>
    </row>
    <row r="947" spans="1:42" x14ac:dyDescent="0.2">
      <c r="A947" s="166" t="s">
        <v>459</v>
      </c>
      <c r="B947" s="166" t="s">
        <v>685</v>
      </c>
      <c r="D947" s="168">
        <v>2.7379679409564768E-3</v>
      </c>
      <c r="E947" s="168">
        <v>5.4112910298362011E-4</v>
      </c>
      <c r="F947" s="168">
        <v>5.4786214464869068E-5</v>
      </c>
      <c r="G947" s="168">
        <v>1.1455188796888079E-4</v>
      </c>
      <c r="H947" s="168">
        <v>1.5531509698599134E-4</v>
      </c>
      <c r="I947" s="168">
        <v>8.5108752903455861E-5</v>
      </c>
      <c r="J947" s="168">
        <v>-4.7484178122469625E-4</v>
      </c>
      <c r="K947" s="168">
        <v>-2.3322738823304624E-4</v>
      </c>
      <c r="L947" s="168">
        <v>0</v>
      </c>
      <c r="M947" s="168">
        <v>0</v>
      </c>
      <c r="N947" s="168">
        <v>0</v>
      </c>
      <c r="O947" s="168">
        <v>5.3477557776139409E-4</v>
      </c>
      <c r="P947" s="168">
        <v>1.9551449830426887E-3</v>
      </c>
      <c r="Q947" s="168">
        <v>0</v>
      </c>
      <c r="R947" s="168">
        <v>4.0053562947418903E-5</v>
      </c>
      <c r="S947" s="168">
        <v>0</v>
      </c>
      <c r="T947" s="168">
        <v>0</v>
      </c>
      <c r="U947" s="168">
        <v>-3.8277031852390049E-5</v>
      </c>
      <c r="V947" s="168">
        <v>3.4489632082899689E-6</v>
      </c>
      <c r="W947" s="168"/>
      <c r="X947" s="168"/>
    </row>
    <row r="948" spans="1:42" x14ac:dyDescent="0.2">
      <c r="A948" s="166" t="s">
        <v>459</v>
      </c>
      <c r="B948" s="166" t="s">
        <v>684</v>
      </c>
      <c r="D948" s="168">
        <v>2.3800189727688742E-2</v>
      </c>
      <c r="E948" s="168">
        <v>1.8451565558665783E-2</v>
      </c>
      <c r="F948" s="168">
        <v>1.8053956453744841E-3</v>
      </c>
      <c r="G948" s="168">
        <v>3.7772940714578406E-3</v>
      </c>
      <c r="H948" s="168">
        <v>5.1302793831953424E-3</v>
      </c>
      <c r="I948" s="168">
        <v>0</v>
      </c>
      <c r="J948" s="168">
        <v>-1.5540967228587327E-2</v>
      </c>
      <c r="K948" s="168">
        <v>-7.6398841555492154E-3</v>
      </c>
      <c r="L948" s="168">
        <v>0</v>
      </c>
      <c r="M948" s="168">
        <v>0</v>
      </c>
      <c r="N948" s="168">
        <v>0</v>
      </c>
      <c r="O948" s="168">
        <v>1.7655627953009487E-2</v>
      </c>
      <c r="P948" s="168">
        <v>0</v>
      </c>
      <c r="Q948" s="168">
        <v>0</v>
      </c>
      <c r="R948" s="168">
        <v>1.3163065592503259E-3</v>
      </c>
      <c r="S948" s="168">
        <v>0</v>
      </c>
      <c r="T948" s="168">
        <v>0</v>
      </c>
      <c r="U948" s="168">
        <v>-1.2697429707070277E-3</v>
      </c>
      <c r="V948" s="168">
        <v>1.1431491157905099E-4</v>
      </c>
      <c r="W948" s="168"/>
      <c r="X948" s="168"/>
    </row>
    <row r="949" spans="1:42" x14ac:dyDescent="0.2">
      <c r="A949" s="166" t="s">
        <v>459</v>
      </c>
      <c r="B949" s="166" t="s">
        <v>683</v>
      </c>
      <c r="D949" s="168">
        <v>2.529478872972309E-3</v>
      </c>
      <c r="E949" s="168">
        <v>8.5158841898852668E-3</v>
      </c>
      <c r="F949" s="168">
        <v>8.5276140215483803E-4</v>
      </c>
      <c r="G949" s="168">
        <v>1.4824392141608504E-3</v>
      </c>
      <c r="H949" s="168">
        <v>0</v>
      </c>
      <c r="I949" s="168">
        <v>0</v>
      </c>
      <c r="J949" s="168">
        <v>-5.1831418900403327E-3</v>
      </c>
      <c r="K949" s="168">
        <v>0</v>
      </c>
      <c r="L949" s="168">
        <v>0</v>
      </c>
      <c r="M949" s="168">
        <v>0</v>
      </c>
      <c r="N949" s="168">
        <v>0</v>
      </c>
      <c r="O949" s="168">
        <v>0</v>
      </c>
      <c r="P949" s="168">
        <v>0</v>
      </c>
      <c r="Q949" s="168">
        <v>0</v>
      </c>
      <c r="R949" s="168">
        <v>5.3691300206229605E-4</v>
      </c>
      <c r="S949" s="168">
        <v>0</v>
      </c>
      <c r="T949" s="168">
        <v>0</v>
      </c>
      <c r="U949" s="168">
        <v>-3.943279423194202E-3</v>
      </c>
      <c r="V949" s="168">
        <v>2.6790237794359248E-4</v>
      </c>
      <c r="W949" s="168"/>
      <c r="X949" s="168"/>
    </row>
    <row r="950" spans="1:42" x14ac:dyDescent="0.2">
      <c r="A950" s="166" t="s">
        <v>459</v>
      </c>
      <c r="B950" s="166" t="s">
        <v>682</v>
      </c>
      <c r="D950" s="168">
        <v>0.67341124986594358</v>
      </c>
      <c r="E950" s="168">
        <v>6.9456731030118998E-2</v>
      </c>
      <c r="F950" s="168">
        <v>9.3175584897874572E-3</v>
      </c>
      <c r="G950" s="168">
        <v>1.8023553573844765E-2</v>
      </c>
      <c r="H950" s="168">
        <v>2.518094957473678E-2</v>
      </c>
      <c r="I950" s="168">
        <v>9.8615528525945427E-3</v>
      </c>
      <c r="J950" s="168">
        <v>-9.0163760994171366E-2</v>
      </c>
      <c r="K950" s="168">
        <v>-4.4107246509654904E-2</v>
      </c>
      <c r="L950" s="168">
        <v>0</v>
      </c>
      <c r="M950" s="168">
        <v>0</v>
      </c>
      <c r="N950" s="168">
        <v>0</v>
      </c>
      <c r="O950" s="168">
        <v>0.11997381155617615</v>
      </c>
      <c r="P950" s="168">
        <v>0.35732806790212163</v>
      </c>
      <c r="Q950" s="168">
        <v>0.24304738247891808</v>
      </c>
      <c r="R950" s="168">
        <v>6.8652606166042822E-3</v>
      </c>
      <c r="S950" s="168">
        <v>0</v>
      </c>
      <c r="T950" s="168">
        <v>0</v>
      </c>
      <c r="U950" s="168">
        <v>-5.5999768826421187E-2</v>
      </c>
      <c r="V950" s="168">
        <v>4.6271581212883623E-3</v>
      </c>
      <c r="W950" s="168"/>
      <c r="X950" s="168"/>
    </row>
    <row r="951" spans="1:42" x14ac:dyDescent="0.2">
      <c r="A951" s="166" t="s">
        <v>459</v>
      </c>
      <c r="B951" s="166" t="s">
        <v>681</v>
      </c>
      <c r="D951" s="168">
        <v>-1.63505217638109E-3</v>
      </c>
      <c r="E951" s="168">
        <v>6.4165737559292516E-3</v>
      </c>
      <c r="F951" s="168">
        <v>2.365214601613895E-3</v>
      </c>
      <c r="G951" s="168">
        <v>3.9360606270064292E-4</v>
      </c>
      <c r="H951" s="168">
        <v>3.7005477267521738E-3</v>
      </c>
      <c r="I951" s="168">
        <v>2.5161459963929447E-3</v>
      </c>
      <c r="J951" s="168">
        <v>-4.6613484993460435E-4</v>
      </c>
      <c r="K951" s="168">
        <v>-3.3977307083556948E-4</v>
      </c>
      <c r="L951" s="168">
        <v>0</v>
      </c>
      <c r="M951" s="168">
        <v>0</v>
      </c>
      <c r="N951" s="168">
        <v>0</v>
      </c>
      <c r="O951" s="168">
        <v>1.5135399174659166E-4</v>
      </c>
      <c r="P951" s="168">
        <v>3.9021419593274339E-4</v>
      </c>
      <c r="Q951" s="168">
        <v>2.4935043716096885E-4</v>
      </c>
      <c r="R951" s="168">
        <v>3.5894589534543719E-5</v>
      </c>
      <c r="S951" s="168">
        <v>0</v>
      </c>
      <c r="T951" s="168">
        <v>0</v>
      </c>
      <c r="U951" s="168">
        <v>-2.1274020287079403E-2</v>
      </c>
      <c r="V951" s="168">
        <v>4.2259746737047296E-3</v>
      </c>
      <c r="W951" s="168"/>
      <c r="X951" s="168"/>
    </row>
    <row r="952" spans="1:42" x14ac:dyDescent="0.2">
      <c r="A952" s="166" t="s">
        <v>459</v>
      </c>
      <c r="B952" s="166" t="s">
        <v>679</v>
      </c>
      <c r="D952" s="168">
        <v>1</v>
      </c>
      <c r="E952" s="168">
        <v>0.15204538730255954</v>
      </c>
      <c r="F952" s="168">
        <v>1.9386577696382492E-2</v>
      </c>
      <c r="G952" s="168">
        <v>3.4325964298505603E-2</v>
      </c>
      <c r="H952" s="168">
        <v>4.8740176257159699E-2</v>
      </c>
      <c r="I952" s="168">
        <v>1.8283710945097571E-2</v>
      </c>
      <c r="J952" s="168">
        <v>-0.15576802058928871</v>
      </c>
      <c r="K952" s="168">
        <v>-7.3928712427494603E-2</v>
      </c>
      <c r="L952" s="168">
        <v>0</v>
      </c>
      <c r="M952" s="168">
        <v>0</v>
      </c>
      <c r="N952" s="168">
        <v>0</v>
      </c>
      <c r="O952" s="168">
        <v>0.18795603555432336</v>
      </c>
      <c r="P952" s="168">
        <v>0.4973104646238391</v>
      </c>
      <c r="Q952" s="168">
        <v>0.33234975043517739</v>
      </c>
      <c r="R952" s="168">
        <v>1.2584955395268726E-2</v>
      </c>
      <c r="S952" s="168">
        <v>0</v>
      </c>
      <c r="T952" s="168">
        <v>0</v>
      </c>
      <c r="U952" s="168">
        <v>-8.2525088539254207E-2</v>
      </c>
      <c r="V952" s="168">
        <v>9.238799047724025E-3</v>
      </c>
      <c r="W952" s="168"/>
      <c r="X952" s="168"/>
    </row>
    <row r="955" spans="1:42" x14ac:dyDescent="0.2">
      <c r="A955" s="166" t="s">
        <v>701</v>
      </c>
    </row>
    <row r="956" spans="1:42" x14ac:dyDescent="0.2">
      <c r="A956" s="170" t="s">
        <v>700</v>
      </c>
      <c r="D956" s="168">
        <v>1</v>
      </c>
      <c r="E956" s="168">
        <v>0.15204538730255954</v>
      </c>
      <c r="F956" s="168">
        <v>1.9386577696382492E-2</v>
      </c>
      <c r="G956" s="168">
        <v>3.4325964298505603E-2</v>
      </c>
      <c r="H956" s="168">
        <v>4.8740176257159699E-2</v>
      </c>
      <c r="I956" s="168">
        <v>1.8283710945097571E-2</v>
      </c>
      <c r="J956" s="168">
        <v>-0.15576802058928871</v>
      </c>
      <c r="K956" s="168">
        <v>-7.3928712427494603E-2</v>
      </c>
      <c r="L956" s="168">
        <v>0</v>
      </c>
      <c r="M956" s="168">
        <v>0</v>
      </c>
      <c r="N956" s="168">
        <v>0</v>
      </c>
      <c r="O956" s="168">
        <v>0.18795603555432336</v>
      </c>
      <c r="P956" s="168">
        <v>0.4973104646238391</v>
      </c>
      <c r="Q956" s="168">
        <v>0.33234975043517739</v>
      </c>
      <c r="R956" s="168">
        <v>1.2584955395268726E-2</v>
      </c>
      <c r="S956" s="168">
        <v>0</v>
      </c>
      <c r="T956" s="168">
        <v>0</v>
      </c>
      <c r="U956" s="168">
        <v>-8.2525088539254207E-2</v>
      </c>
      <c r="V956" s="168">
        <v>9.238799047724025E-3</v>
      </c>
    </row>
    <row r="957" spans="1:42" x14ac:dyDescent="0.2">
      <c r="A957" s="170" t="s">
        <v>399</v>
      </c>
      <c r="B957" s="166" t="s">
        <v>687</v>
      </c>
      <c r="D957" s="168">
        <v>0.44886785248772021</v>
      </c>
      <c r="E957" s="168">
        <v>0.20017734552176009</v>
      </c>
      <c r="F957" s="168">
        <v>1.3261696923077541E-2</v>
      </c>
      <c r="G957" s="168">
        <v>4.5786793872195558E-2</v>
      </c>
      <c r="H957" s="168">
        <v>1.3529093487464794E-3</v>
      </c>
      <c r="I957" s="168">
        <v>1.3171977506294295E-4</v>
      </c>
      <c r="J957" s="168">
        <v>3.5101656761019576E-2</v>
      </c>
      <c r="K957" s="168">
        <v>6.711397561944883E-3</v>
      </c>
      <c r="L957" s="168">
        <v>2.8896249791882703E-3</v>
      </c>
      <c r="M957" s="168">
        <v>1.2690914113324569E-4</v>
      </c>
      <c r="N957" s="168">
        <v>1.0455820554521559E-3</v>
      </c>
      <c r="O957" s="168">
        <v>1.8151000114228044E-2</v>
      </c>
      <c r="P957" s="168">
        <v>9.7732441373542658E-2</v>
      </c>
      <c r="Q957" s="168">
        <v>1.5960520915017321E-2</v>
      </c>
      <c r="R957" s="168">
        <v>1.0124418398902055E-2</v>
      </c>
      <c r="S957" s="168">
        <v>1.6050660886572751E-4</v>
      </c>
      <c r="T957" s="168">
        <v>1.5332913758369342E-4</v>
      </c>
      <c r="U957" s="168">
        <v>0</v>
      </c>
      <c r="V957" s="168">
        <v>0</v>
      </c>
    </row>
    <row r="958" spans="1:42" x14ac:dyDescent="0.2">
      <c r="B958" s="166" t="s">
        <v>686</v>
      </c>
      <c r="D958" s="168">
        <v>-3.5160405944215371E-2</v>
      </c>
      <c r="E958" s="168">
        <v>-2.7247511609032275E-2</v>
      </c>
      <c r="F958" s="168">
        <v>2.6480695192616276E-4</v>
      </c>
      <c r="G958" s="168">
        <v>-4.2316970478258249E-4</v>
      </c>
      <c r="H958" s="168">
        <v>-3.6324716026220174E-5</v>
      </c>
      <c r="I958" s="168">
        <v>3.2295983830665537E-5</v>
      </c>
      <c r="J958" s="168">
        <v>-3.3218260355970963E-4</v>
      </c>
      <c r="K958" s="168">
        <v>1.9241856632151713E-5</v>
      </c>
      <c r="L958" s="168">
        <v>-5.0507946126873335E-5</v>
      </c>
      <c r="M958" s="168">
        <v>-3.7199785661774982E-6</v>
      </c>
      <c r="N958" s="168">
        <v>-9.1308458408241773E-5</v>
      </c>
      <c r="O958" s="168">
        <v>-9.2501776931360618E-4</v>
      </c>
      <c r="P958" s="168">
        <v>-4.4697915707851751E-3</v>
      </c>
      <c r="Q958" s="168">
        <v>-1.4991957126021069E-3</v>
      </c>
      <c r="R958" s="168">
        <v>-3.9210287507057722E-4</v>
      </c>
      <c r="S958" s="168">
        <v>-1.0821251421580439E-5</v>
      </c>
      <c r="T958" s="168">
        <v>4.9034590907712931E-6</v>
      </c>
      <c r="U958" s="168">
        <v>0</v>
      </c>
      <c r="V958" s="168">
        <v>0</v>
      </c>
    </row>
    <row r="959" spans="1:42" x14ac:dyDescent="0.2">
      <c r="B959" s="166" t="s">
        <v>685</v>
      </c>
      <c r="D959" s="168">
        <v>-7.3803574313602259E-3</v>
      </c>
      <c r="E959" s="168">
        <v>-5.7359365803643717E-3</v>
      </c>
      <c r="F959" s="168">
        <v>4.9060931949424507E-5</v>
      </c>
      <c r="G959" s="168">
        <v>-1.0081457339722249E-4</v>
      </c>
      <c r="H959" s="168">
        <v>-7.7550659503080396E-6</v>
      </c>
      <c r="I959" s="168">
        <v>1.093810176151507E-5</v>
      </c>
      <c r="J959" s="168">
        <v>-7.7962515269687605E-5</v>
      </c>
      <c r="K959" s="168">
        <v>1.5292484229247188E-6</v>
      </c>
      <c r="L959" s="168">
        <v>-1.4778960868762665E-5</v>
      </c>
      <c r="M959" s="168">
        <v>0</v>
      </c>
      <c r="N959" s="168">
        <v>-1.8645091451461602E-5</v>
      </c>
      <c r="O959" s="168">
        <v>-1.9158718046651541E-4</v>
      </c>
      <c r="P959" s="168">
        <v>-1.2235238008961769E-3</v>
      </c>
      <c r="Q959" s="168">
        <v>0</v>
      </c>
      <c r="R959" s="168">
        <v>-8.0254586186118655E-5</v>
      </c>
      <c r="S959" s="168">
        <v>-2.1673988785332963E-6</v>
      </c>
      <c r="T959" s="168">
        <v>9.4387431548796136E-7</v>
      </c>
      <c r="U959" s="168">
        <v>8.5765398214902503E-6</v>
      </c>
      <c r="V959" s="168">
        <v>2.0196260980899169E-6</v>
      </c>
    </row>
    <row r="960" spans="1:42" x14ac:dyDescent="0.2">
      <c r="B960" s="166" t="s">
        <v>684</v>
      </c>
      <c r="D960" s="168">
        <v>0.11813782649428381</v>
      </c>
      <c r="E960" s="168">
        <v>6.7227762982254691E-2</v>
      </c>
      <c r="F960" s="168">
        <v>5.3862599439161519E-3</v>
      </c>
      <c r="G960" s="168">
        <v>1.7825304668310154E-2</v>
      </c>
      <c r="H960" s="168">
        <v>5.0701892907208449E-4</v>
      </c>
      <c r="I960" s="168">
        <v>0</v>
      </c>
      <c r="J960" s="168">
        <v>1.3479892530176991E-2</v>
      </c>
      <c r="K960" s="168">
        <v>2.6174507980716672E-3</v>
      </c>
      <c r="L960" s="168">
        <v>0</v>
      </c>
      <c r="M960" s="168">
        <v>0</v>
      </c>
      <c r="N960" s="168">
        <v>3.6637041447076606E-4</v>
      </c>
      <c r="O960" s="168">
        <v>6.6251088064649558E-3</v>
      </c>
      <c r="P960" s="168">
        <v>0</v>
      </c>
      <c r="Q960" s="168">
        <v>0</v>
      </c>
      <c r="R960" s="168">
        <v>3.6680761939808753E-3</v>
      </c>
      <c r="S960" s="168">
        <v>5.5545246231617084E-5</v>
      </c>
      <c r="T960" s="168">
        <v>6.3685700253382716E-5</v>
      </c>
      <c r="U960" s="168">
        <v>2.5935107487226768E-4</v>
      </c>
      <c r="V960" s="168">
        <v>5.5999206208189972E-5</v>
      </c>
    </row>
    <row r="961" spans="1:22" x14ac:dyDescent="0.2">
      <c r="B961" s="166" t="s">
        <v>683</v>
      </c>
      <c r="D961" s="168">
        <v>5.0266815292252173E-2</v>
      </c>
      <c r="E961" s="168">
        <v>3.1938619799934787E-2</v>
      </c>
      <c r="F961" s="168">
        <v>2.8370978893731591E-3</v>
      </c>
      <c r="G961" s="168">
        <v>7.7189849940819157E-3</v>
      </c>
      <c r="H961" s="168">
        <v>0</v>
      </c>
      <c r="I961" s="168">
        <v>0</v>
      </c>
      <c r="J961" s="168">
        <v>4.9575752624650225E-3</v>
      </c>
      <c r="K961" s="168">
        <v>0</v>
      </c>
      <c r="L961" s="168">
        <v>0</v>
      </c>
      <c r="M961" s="168">
        <v>0</v>
      </c>
      <c r="N961" s="168">
        <v>9.8613879211143369E-5</v>
      </c>
      <c r="O961" s="168">
        <v>0</v>
      </c>
      <c r="P961" s="168">
        <v>0</v>
      </c>
      <c r="Q961" s="168">
        <v>0</v>
      </c>
      <c r="R961" s="168">
        <v>1.630786023633213E-3</v>
      </c>
      <c r="S961" s="168">
        <v>0</v>
      </c>
      <c r="T961" s="168">
        <v>2.2359785879513159E-5</v>
      </c>
      <c r="U961" s="168">
        <v>9.131617999835963E-4</v>
      </c>
      <c r="V961" s="168">
        <v>1.4961585768981676E-4</v>
      </c>
    </row>
    <row r="962" spans="1:22" x14ac:dyDescent="0.2">
      <c r="B962" s="166" t="s">
        <v>682</v>
      </c>
      <c r="D962" s="168">
        <v>0.380250084102425</v>
      </c>
      <c r="E962" s="168">
        <v>0.14469867845515982</v>
      </c>
      <c r="F962" s="168">
        <v>9.2249868185990333E-3</v>
      </c>
      <c r="G962" s="168">
        <v>3.0998479301190464E-2</v>
      </c>
      <c r="H962" s="168">
        <v>8.9135347786198544E-4</v>
      </c>
      <c r="I962" s="168">
        <v>4.2392126320072664E-5</v>
      </c>
      <c r="J962" s="168">
        <v>2.8799097557454977E-2</v>
      </c>
      <c r="K962" s="168">
        <v>5.4141058440276115E-3</v>
      </c>
      <c r="L962" s="168">
        <v>2.387068808071885E-3</v>
      </c>
      <c r="M962" s="168">
        <v>1.1061125979623859E-4</v>
      </c>
      <c r="N962" s="168">
        <v>1.0764793616902266E-3</v>
      </c>
      <c r="O962" s="168">
        <v>1.8490921051042643E-2</v>
      </c>
      <c r="P962" s="168">
        <v>0.10679770248108331</v>
      </c>
      <c r="Q962" s="168">
        <v>1.9485360287200899E-2</v>
      </c>
      <c r="R962" s="168">
        <v>7.6694523559296054E-3</v>
      </c>
      <c r="S962" s="168">
        <v>1.2476441192577894E-4</v>
      </c>
      <c r="T962" s="168">
        <v>1.4147826858106481E-4</v>
      </c>
      <c r="U962" s="168">
        <v>3.3034769751691426E-3</v>
      </c>
      <c r="V962" s="168">
        <v>5.936752613203331E-4</v>
      </c>
    </row>
    <row r="963" spans="1:22" x14ac:dyDescent="0.2">
      <c r="B963" s="166" t="s">
        <v>681</v>
      </c>
      <c r="D963" s="168">
        <v>4.5018184998894407E-2</v>
      </c>
      <c r="E963" s="168">
        <v>2.1277090145502619E-2</v>
      </c>
      <c r="F963" s="168">
        <v>6.2113006598049575E-3</v>
      </c>
      <c r="G963" s="168">
        <v>1.6498974034220529E-3</v>
      </c>
      <c r="H963" s="168">
        <v>4.0207729076855152E-4</v>
      </c>
      <c r="I963" s="168">
        <v>1.0162070506722606E-4</v>
      </c>
      <c r="J963" s="168">
        <v>4.1089308460594222E-4</v>
      </c>
      <c r="K963" s="168">
        <v>1.2244147551068965E-4</v>
      </c>
      <c r="L963" s="168">
        <v>2.3790137352436698E-4</v>
      </c>
      <c r="M963" s="168">
        <v>4.0108335041273963E-5</v>
      </c>
      <c r="N963" s="168">
        <v>2.2173451618985937E-6</v>
      </c>
      <c r="O963" s="168">
        <v>6.021265501380206E-5</v>
      </c>
      <c r="P963" s="168">
        <v>3.1766787677013977E-4</v>
      </c>
      <c r="Q963" s="168">
        <v>4.8024396707246737E-5</v>
      </c>
      <c r="R963" s="168">
        <v>1.0293625016430155E-4</v>
      </c>
      <c r="S963" s="168">
        <v>1.6466648136140694E-6</v>
      </c>
      <c r="T963" s="168">
        <v>2.7500497277249924E-6</v>
      </c>
      <c r="U963" s="168">
        <v>1.2010280771598847E-2</v>
      </c>
      <c r="V963" s="168">
        <v>2.019118515689154E-3</v>
      </c>
    </row>
    <row r="964" spans="1:22" x14ac:dyDescent="0.2">
      <c r="B964" s="166" t="s">
        <v>679</v>
      </c>
      <c r="D964" s="168">
        <v>1</v>
      </c>
      <c r="E964" s="168">
        <v>0.43233604871521525</v>
      </c>
      <c r="F964" s="168">
        <v>3.723521011864641E-2</v>
      </c>
      <c r="G964" s="168">
        <v>0.10345547596102032</v>
      </c>
      <c r="H964" s="168">
        <v>3.1092792644725723E-3</v>
      </c>
      <c r="I964" s="168">
        <v>3.1896669204242202E-4</v>
      </c>
      <c r="J964" s="168">
        <v>8.2338970076893114E-2</v>
      </c>
      <c r="K964" s="168">
        <v>1.4886166784609928E-2</v>
      </c>
      <c r="L964" s="168">
        <v>5.4493082537888857E-3</v>
      </c>
      <c r="M964" s="168">
        <v>2.7390875740458068E-4</v>
      </c>
      <c r="N964" s="168">
        <v>2.4793095061264874E-3</v>
      </c>
      <c r="O964" s="168">
        <v>4.2210637676969323E-2</v>
      </c>
      <c r="P964" s="168">
        <v>0.19915449635971477</v>
      </c>
      <c r="Q964" s="168">
        <v>3.3994709886323367E-2</v>
      </c>
      <c r="R964" s="168">
        <v>2.2723311761353355E-2</v>
      </c>
      <c r="S964" s="168">
        <v>3.2947428153662389E-4</v>
      </c>
      <c r="T964" s="168">
        <v>3.8945027543163844E-4</v>
      </c>
      <c r="U964" s="168">
        <v>1.649484716144534E-2</v>
      </c>
      <c r="V964" s="168">
        <v>2.8204284670055825E-3</v>
      </c>
    </row>
    <row r="965" spans="1:22" x14ac:dyDescent="0.2">
      <c r="A965" s="169" t="s">
        <v>606</v>
      </c>
      <c r="B965" s="166" t="s">
        <v>687</v>
      </c>
      <c r="D965" s="168">
        <v>0.50803527974270279</v>
      </c>
      <c r="E965" s="168">
        <v>7.0399038246988441E-2</v>
      </c>
      <c r="F965" s="168">
        <v>6.904725848622807E-3</v>
      </c>
      <c r="G965" s="168">
        <v>1.5191809202948249E-2</v>
      </c>
      <c r="H965" s="168">
        <v>2.1207821655430538E-2</v>
      </c>
      <c r="I965" s="168">
        <v>7.5504005687334185E-3</v>
      </c>
      <c r="J965" s="168">
        <v>-6.6404954882998399E-2</v>
      </c>
      <c r="K965" s="168">
        <v>-3.3330607370096917E-2</v>
      </c>
      <c r="L965" s="168">
        <v>0</v>
      </c>
      <c r="M965" s="168">
        <v>0</v>
      </c>
      <c r="N965" s="168">
        <v>0</v>
      </c>
      <c r="O965" s="168">
        <v>8.0822991799476704E-2</v>
      </c>
      <c r="P965" s="168">
        <v>0.2440485488236768</v>
      </c>
      <c r="Q965" s="168">
        <v>0.15603825302993726</v>
      </c>
      <c r="R965" s="168">
        <v>5.6072528199838326E-3</v>
      </c>
      <c r="S965" s="168">
        <v>0</v>
      </c>
      <c r="T965" s="168">
        <v>0</v>
      </c>
      <c r="U965" s="168">
        <v>0</v>
      </c>
      <c r="V965" s="168">
        <v>0</v>
      </c>
    </row>
    <row r="966" spans="1:22" x14ac:dyDescent="0.2">
      <c r="A966" s="166" t="s">
        <v>606</v>
      </c>
      <c r="B966" s="166" t="s">
        <v>686</v>
      </c>
      <c r="D966" s="168">
        <v>-3.7924879463755647E-2</v>
      </c>
      <c r="E966" s="168">
        <v>-9.5824959957369824E-3</v>
      </c>
      <c r="F966" s="168">
        <v>1.3787220568114791E-4</v>
      </c>
      <c r="G966" s="168">
        <v>-1.4040540670895991E-4</v>
      </c>
      <c r="H966" s="168">
        <v>-5.6941590349864275E-4</v>
      </c>
      <c r="I966" s="168">
        <v>1.8512604851195543E-3</v>
      </c>
      <c r="J966" s="168">
        <v>6.2841964846501277E-4</v>
      </c>
      <c r="K966" s="168">
        <v>-9.556024100174013E-5</v>
      </c>
      <c r="L966" s="168">
        <v>0</v>
      </c>
      <c r="M966" s="168">
        <v>0</v>
      </c>
      <c r="N966" s="168">
        <v>0</v>
      </c>
      <c r="O966" s="168">
        <v>-4.1189302580081797E-3</v>
      </c>
      <c r="P966" s="168">
        <v>-1.1161556296594571E-2</v>
      </c>
      <c r="Q966" s="168">
        <v>-1.465690757776566E-2</v>
      </c>
      <c r="R966" s="168">
        <v>-2.1716012370663111E-4</v>
      </c>
      <c r="S966" s="168">
        <v>0</v>
      </c>
      <c r="T966" s="168">
        <v>0</v>
      </c>
      <c r="U966" s="168">
        <v>0</v>
      </c>
      <c r="V966" s="168">
        <v>0</v>
      </c>
    </row>
    <row r="967" spans="1:22" x14ac:dyDescent="0.2">
      <c r="A967" s="166" t="s">
        <v>606</v>
      </c>
      <c r="B967" s="166" t="s">
        <v>685</v>
      </c>
      <c r="D967" s="168">
        <v>-5.3689362261375483E-3</v>
      </c>
      <c r="E967" s="168">
        <v>-2.0172333570058071E-3</v>
      </c>
      <c r="F967" s="168">
        <v>2.5543660585338145E-5</v>
      </c>
      <c r="G967" s="168">
        <v>-3.3449727189945857E-5</v>
      </c>
      <c r="H967" s="168">
        <v>-1.2156620526912655E-4</v>
      </c>
      <c r="I967" s="168">
        <v>6.2699051620413674E-4</v>
      </c>
      <c r="J967" s="168">
        <v>1.4748868819200155E-4</v>
      </c>
      <c r="K967" s="168">
        <v>-7.5946594260574537E-6</v>
      </c>
      <c r="L967" s="168">
        <v>0</v>
      </c>
      <c r="M967" s="168">
        <v>0</v>
      </c>
      <c r="N967" s="168">
        <v>0</v>
      </c>
      <c r="O967" s="168">
        <v>-8.5310170339275506E-4</v>
      </c>
      <c r="P967" s="168">
        <v>-3.0552721682114408E-3</v>
      </c>
      <c r="Q967" s="168">
        <v>0</v>
      </c>
      <c r="R967" s="168">
        <v>-4.4447763513759029E-5</v>
      </c>
      <c r="S967" s="168">
        <v>0</v>
      </c>
      <c r="T967" s="168">
        <v>0</v>
      </c>
      <c r="U967" s="168">
        <v>-4.2909140121241601E-5</v>
      </c>
      <c r="V967" s="168">
        <v>6.6156330111083019E-6</v>
      </c>
    </row>
    <row r="968" spans="1:22" x14ac:dyDescent="0.2">
      <c r="A968" s="166" t="s">
        <v>606</v>
      </c>
      <c r="B968" s="166" t="s">
        <v>684</v>
      </c>
      <c r="D968" s="168">
        <v>3.2227137306681489E-2</v>
      </c>
      <c r="E968" s="168">
        <v>2.3642884488808202E-2</v>
      </c>
      <c r="F968" s="168">
        <v>2.8043657216627852E-3</v>
      </c>
      <c r="G968" s="168">
        <v>5.9143391489971846E-3</v>
      </c>
      <c r="H968" s="168">
        <v>7.9478843380386046E-3</v>
      </c>
      <c r="I968" s="168">
        <v>0</v>
      </c>
      <c r="J968" s="168">
        <v>-2.5501122678862124E-2</v>
      </c>
      <c r="K968" s="168">
        <v>-1.299896542498849E-2</v>
      </c>
      <c r="L968" s="168">
        <v>0</v>
      </c>
      <c r="M968" s="168">
        <v>0</v>
      </c>
      <c r="N968" s="168">
        <v>0</v>
      </c>
      <c r="O968" s="168">
        <v>2.9500364242509448E-2</v>
      </c>
      <c r="P968" s="168">
        <v>0</v>
      </c>
      <c r="Q968" s="168">
        <v>0</v>
      </c>
      <c r="R968" s="168">
        <v>2.0315073688425703E-3</v>
      </c>
      <c r="S968" s="168">
        <v>0</v>
      </c>
      <c r="T968" s="168">
        <v>0</v>
      </c>
      <c r="U968" s="168">
        <v>-1.2975549398609419E-3</v>
      </c>
      <c r="V968" s="168">
        <v>1.8343504153424178E-4</v>
      </c>
    </row>
    <row r="969" spans="1:22" x14ac:dyDescent="0.2">
      <c r="A969" s="166" t="s">
        <v>606</v>
      </c>
      <c r="B969" s="166" t="s">
        <v>683</v>
      </c>
      <c r="D969" s="168">
        <v>2.7165016735595342E-3</v>
      </c>
      <c r="E969" s="168">
        <v>1.1232280610930651E-2</v>
      </c>
      <c r="F969" s="168">
        <v>1.4771400104717596E-3</v>
      </c>
      <c r="G969" s="168">
        <v>2.5611172426231732E-3</v>
      </c>
      <c r="H969" s="168">
        <v>0</v>
      </c>
      <c r="I969" s="168">
        <v>0</v>
      </c>
      <c r="J969" s="168">
        <v>-9.3786901249243611E-3</v>
      </c>
      <c r="K969" s="168">
        <v>0</v>
      </c>
      <c r="L969" s="168">
        <v>0</v>
      </c>
      <c r="M969" s="168">
        <v>0</v>
      </c>
      <c r="N969" s="168">
        <v>0</v>
      </c>
      <c r="O969" s="168">
        <v>0</v>
      </c>
      <c r="P969" s="168">
        <v>0</v>
      </c>
      <c r="Q969" s="168">
        <v>0</v>
      </c>
      <c r="R969" s="168">
        <v>9.0318566158814628E-4</v>
      </c>
      <c r="S969" s="168">
        <v>0</v>
      </c>
      <c r="T969" s="168">
        <v>0</v>
      </c>
      <c r="U969" s="168">
        <v>-4.5686242289320984E-3</v>
      </c>
      <c r="V969" s="168">
        <v>4.900925018022648E-4</v>
      </c>
    </row>
    <row r="970" spans="1:22" x14ac:dyDescent="0.2">
      <c r="A970" s="166" t="s">
        <v>606</v>
      </c>
      <c r="B970" s="166" t="s">
        <v>682</v>
      </c>
      <c r="D970" s="168">
        <v>0.53019480063368429</v>
      </c>
      <c r="E970" s="168">
        <v>5.0888115097650496E-2</v>
      </c>
      <c r="F970" s="168">
        <v>4.803005626583417E-3</v>
      </c>
      <c r="G970" s="168">
        <v>1.0285126852072477E-2</v>
      </c>
      <c r="H970" s="168">
        <v>1.3972603270100605E-2</v>
      </c>
      <c r="I970" s="168">
        <v>2.4299884700224009E-3</v>
      </c>
      <c r="J970" s="168">
        <v>-5.4481837908505568E-2</v>
      </c>
      <c r="K970" s="168">
        <v>-2.6887907396613481E-2</v>
      </c>
      <c r="L970" s="168">
        <v>0</v>
      </c>
      <c r="M970" s="168">
        <v>0</v>
      </c>
      <c r="N970" s="168">
        <v>0</v>
      </c>
      <c r="O970" s="168">
        <v>8.2336595838688909E-2</v>
      </c>
      <c r="P970" s="168">
        <v>0.26668549298377558</v>
      </c>
      <c r="Q970" s="168">
        <v>0.19049889380571294</v>
      </c>
      <c r="R970" s="168">
        <v>4.2476077791472507E-3</v>
      </c>
      <c r="S970" s="168">
        <v>0</v>
      </c>
      <c r="T970" s="168">
        <v>0</v>
      </c>
      <c r="U970" s="168">
        <v>-1.6527569318764954E-2</v>
      </c>
      <c r="V970" s="168">
        <v>1.9446855338142313E-3</v>
      </c>
    </row>
    <row r="971" spans="1:22" x14ac:dyDescent="0.2">
      <c r="A971" s="166" t="s">
        <v>606</v>
      </c>
      <c r="B971" s="166" t="s">
        <v>681</v>
      </c>
      <c r="D971" s="168">
        <v>-2.9879903666734917E-2</v>
      </c>
      <c r="E971" s="168">
        <v>7.4827982109245891E-3</v>
      </c>
      <c r="F971" s="168">
        <v>3.2339246227752467E-3</v>
      </c>
      <c r="G971" s="168">
        <v>5.4742698576343133E-4</v>
      </c>
      <c r="H971" s="168">
        <v>6.3028491023577292E-3</v>
      </c>
      <c r="I971" s="168">
        <v>5.825070905018076E-3</v>
      </c>
      <c r="J971" s="168">
        <v>-7.773233306552649E-4</v>
      </c>
      <c r="K971" s="168">
        <v>-6.0807733536791025E-4</v>
      </c>
      <c r="L971" s="168">
        <v>0</v>
      </c>
      <c r="M971" s="168">
        <v>0</v>
      </c>
      <c r="N971" s="168">
        <v>0</v>
      </c>
      <c r="O971" s="168">
        <v>2.68115635049249E-4</v>
      </c>
      <c r="P971" s="168">
        <v>7.9325128119267995E-4</v>
      </c>
      <c r="Q971" s="168">
        <v>4.6951117729275701E-4</v>
      </c>
      <c r="R971" s="168">
        <v>5.7009652927316247E-5</v>
      </c>
      <c r="S971" s="168">
        <v>0</v>
      </c>
      <c r="T971" s="168">
        <v>0</v>
      </c>
      <c r="U971" s="168">
        <v>-6.0088430911574994E-2</v>
      </c>
      <c r="V971" s="168">
        <v>6.6139703375621833E-3</v>
      </c>
    </row>
    <row r="972" spans="1:22" x14ac:dyDescent="0.2">
      <c r="A972" s="166" t="s">
        <v>606</v>
      </c>
      <c r="B972" s="166" t="s">
        <v>679</v>
      </c>
      <c r="D972" s="168">
        <v>1</v>
      </c>
      <c r="E972" s="168">
        <v>0.15204538730255954</v>
      </c>
      <c r="F972" s="168">
        <v>1.9386577696382492E-2</v>
      </c>
      <c r="G972" s="168">
        <v>3.4325964298505603E-2</v>
      </c>
      <c r="H972" s="168">
        <v>4.8740176257159699E-2</v>
      </c>
      <c r="I972" s="168">
        <v>1.8283710945097571E-2</v>
      </c>
      <c r="J972" s="168">
        <v>-0.15576802058928871</v>
      </c>
      <c r="K972" s="168">
        <v>-7.3928712427494603E-2</v>
      </c>
      <c r="L972" s="168">
        <v>0</v>
      </c>
      <c r="M972" s="168">
        <v>0</v>
      </c>
      <c r="N972" s="168">
        <v>0</v>
      </c>
      <c r="O972" s="168">
        <v>0.18795603555432339</v>
      </c>
      <c r="P972" s="168">
        <v>0.4973104646238391</v>
      </c>
      <c r="Q972" s="168">
        <v>0.33234975043517739</v>
      </c>
      <c r="R972" s="168">
        <v>1.2584955395268726E-2</v>
      </c>
      <c r="S972" s="168">
        <v>0</v>
      </c>
      <c r="T972" s="168">
        <v>0</v>
      </c>
      <c r="U972" s="168">
        <v>-8.2525088539254207E-2</v>
      </c>
      <c r="V972" s="168">
        <v>9.238799047724025E-3</v>
      </c>
    </row>
    <row r="975" spans="1:22" x14ac:dyDescent="0.2">
      <c r="A975" s="166" t="s">
        <v>699</v>
      </c>
    </row>
    <row r="976" spans="1:22" x14ac:dyDescent="0.2">
      <c r="A976" s="170" t="s">
        <v>698</v>
      </c>
      <c r="D976" s="168">
        <v>1.0000000000000002</v>
      </c>
      <c r="E976" s="168">
        <v>0.68837336060630394</v>
      </c>
      <c r="F976" s="168">
        <v>6.0917601473965063E-2</v>
      </c>
      <c r="G976" s="168">
        <v>9.901405711252792E-2</v>
      </c>
      <c r="H976" s="168">
        <v>1.3647191039829008E-3</v>
      </c>
      <c r="I976" s="168">
        <v>1.479123525051123E-4</v>
      </c>
      <c r="J976" s="168">
        <v>3.4415891781908486E-2</v>
      </c>
      <c r="K976" s="168">
        <v>2.1669014436860885E-2</v>
      </c>
      <c r="L976" s="168">
        <v>4.5223008142981098E-3</v>
      </c>
      <c r="M976" s="168">
        <v>1.2254329211205576E-4</v>
      </c>
      <c r="N976" s="168">
        <v>1.3486382502180358E-3</v>
      </c>
      <c r="O976" s="168">
        <v>3.3959125639631715E-2</v>
      </c>
      <c r="P976" s="168">
        <v>4.7124513725835628E-2</v>
      </c>
      <c r="Q976" s="168">
        <v>1.8274214291921546E-3</v>
      </c>
      <c r="R976" s="168">
        <v>0</v>
      </c>
      <c r="S976" s="168">
        <v>0</v>
      </c>
      <c r="T976" s="168">
        <v>0</v>
      </c>
      <c r="U976" s="168">
        <v>5.1928999806581848E-3</v>
      </c>
      <c r="V976" s="168">
        <v>0</v>
      </c>
    </row>
    <row r="977" spans="1:22" x14ac:dyDescent="0.2">
      <c r="A977" s="170" t="s">
        <v>399</v>
      </c>
      <c r="B977" s="166" t="s">
        <v>687</v>
      </c>
      <c r="D977" s="168">
        <v>0.44886785248772021</v>
      </c>
      <c r="E977" s="168">
        <v>0.20017734552176009</v>
      </c>
      <c r="F977" s="168">
        <v>1.3261696923077541E-2</v>
      </c>
      <c r="G977" s="168">
        <v>4.5786793872195558E-2</v>
      </c>
      <c r="H977" s="168">
        <v>1.3529093487464794E-3</v>
      </c>
      <c r="I977" s="168">
        <v>1.3171977506294295E-4</v>
      </c>
      <c r="J977" s="168">
        <v>3.5101656761019576E-2</v>
      </c>
      <c r="K977" s="168">
        <v>6.711397561944883E-3</v>
      </c>
      <c r="L977" s="168">
        <v>2.8896249791882703E-3</v>
      </c>
      <c r="M977" s="168">
        <v>1.2690914113324569E-4</v>
      </c>
      <c r="N977" s="168">
        <v>1.0455820554521559E-3</v>
      </c>
      <c r="O977" s="168">
        <v>1.8151000114228044E-2</v>
      </c>
      <c r="P977" s="168">
        <v>9.7732441373542658E-2</v>
      </c>
      <c r="Q977" s="168">
        <v>1.5960520915017321E-2</v>
      </c>
      <c r="R977" s="168">
        <v>1.0124418398902055E-2</v>
      </c>
      <c r="S977" s="168">
        <v>1.6050660886572751E-4</v>
      </c>
      <c r="T977" s="168">
        <v>1.5332913758369342E-4</v>
      </c>
      <c r="U977" s="168">
        <v>0</v>
      </c>
      <c r="V977" s="168">
        <v>0</v>
      </c>
    </row>
    <row r="978" spans="1:22" x14ac:dyDescent="0.2">
      <c r="B978" s="166" t="s">
        <v>686</v>
      </c>
      <c r="D978" s="168">
        <v>-3.5160405944215371E-2</v>
      </c>
      <c r="E978" s="168">
        <v>-2.7247511609032275E-2</v>
      </c>
      <c r="F978" s="168">
        <v>2.6480695192616276E-4</v>
      </c>
      <c r="G978" s="168">
        <v>-4.2316970478258249E-4</v>
      </c>
      <c r="H978" s="168">
        <v>-3.6324716026220174E-5</v>
      </c>
      <c r="I978" s="168">
        <v>3.2295983830665537E-5</v>
      </c>
      <c r="J978" s="168">
        <v>-3.3218260355970963E-4</v>
      </c>
      <c r="K978" s="168">
        <v>1.9241856632151713E-5</v>
      </c>
      <c r="L978" s="168">
        <v>-5.0507946126873335E-5</v>
      </c>
      <c r="M978" s="168">
        <v>-3.7199785661774982E-6</v>
      </c>
      <c r="N978" s="168">
        <v>-9.1308458408241773E-5</v>
      </c>
      <c r="O978" s="168">
        <v>-9.2501776931360618E-4</v>
      </c>
      <c r="P978" s="168">
        <v>-4.4697915707851751E-3</v>
      </c>
      <c r="Q978" s="168">
        <v>-1.4991957126021069E-3</v>
      </c>
      <c r="R978" s="168">
        <v>-3.9210287507057722E-4</v>
      </c>
      <c r="S978" s="168">
        <v>-1.0821251421580439E-5</v>
      </c>
      <c r="T978" s="168">
        <v>4.9034590907712931E-6</v>
      </c>
      <c r="U978" s="168">
        <v>0</v>
      </c>
      <c r="V978" s="168">
        <v>0</v>
      </c>
    </row>
    <row r="979" spans="1:22" x14ac:dyDescent="0.2">
      <c r="B979" s="166" t="s">
        <v>685</v>
      </c>
      <c r="D979" s="168">
        <v>-7.3803574313602259E-3</v>
      </c>
      <c r="E979" s="168">
        <v>-5.7359365803643717E-3</v>
      </c>
      <c r="F979" s="168">
        <v>4.9060931949424507E-5</v>
      </c>
      <c r="G979" s="168">
        <v>-1.0081457339722249E-4</v>
      </c>
      <c r="H979" s="168">
        <v>-7.7550659503080396E-6</v>
      </c>
      <c r="I979" s="168">
        <v>1.093810176151507E-5</v>
      </c>
      <c r="J979" s="168">
        <v>-7.7962515269687605E-5</v>
      </c>
      <c r="K979" s="168">
        <v>1.5292484229247188E-6</v>
      </c>
      <c r="L979" s="168">
        <v>-1.4778960868762665E-5</v>
      </c>
      <c r="M979" s="168">
        <v>0</v>
      </c>
      <c r="N979" s="168">
        <v>-1.8645091451461602E-5</v>
      </c>
      <c r="O979" s="168">
        <v>-1.9158718046651541E-4</v>
      </c>
      <c r="P979" s="168">
        <v>-1.2235238008961769E-3</v>
      </c>
      <c r="Q979" s="168">
        <v>0</v>
      </c>
      <c r="R979" s="168">
        <v>-8.0254586186118655E-5</v>
      </c>
      <c r="S979" s="168">
        <v>-2.1673988785332963E-6</v>
      </c>
      <c r="T979" s="168">
        <v>9.4387431548796136E-7</v>
      </c>
      <c r="U979" s="168">
        <v>8.5765398214902503E-6</v>
      </c>
      <c r="V979" s="168">
        <v>2.0196260980899169E-6</v>
      </c>
    </row>
    <row r="980" spans="1:22" x14ac:dyDescent="0.2">
      <c r="B980" s="166" t="s">
        <v>684</v>
      </c>
      <c r="D980" s="168">
        <v>0.11813782649428381</v>
      </c>
      <c r="E980" s="168">
        <v>6.7227762982254691E-2</v>
      </c>
      <c r="F980" s="168">
        <v>5.3862599439161519E-3</v>
      </c>
      <c r="G980" s="168">
        <v>1.7825304668310154E-2</v>
      </c>
      <c r="H980" s="168">
        <v>5.0701892907208449E-4</v>
      </c>
      <c r="I980" s="168">
        <v>0</v>
      </c>
      <c r="J980" s="168">
        <v>1.3479892530176991E-2</v>
      </c>
      <c r="K980" s="168">
        <v>2.6174507980716672E-3</v>
      </c>
      <c r="L980" s="168">
        <v>0</v>
      </c>
      <c r="M980" s="168">
        <v>0</v>
      </c>
      <c r="N980" s="168">
        <v>3.6637041447076606E-4</v>
      </c>
      <c r="O980" s="168">
        <v>6.6251088064649558E-3</v>
      </c>
      <c r="P980" s="168">
        <v>0</v>
      </c>
      <c r="Q980" s="168">
        <v>0</v>
      </c>
      <c r="R980" s="168">
        <v>3.6680761939808753E-3</v>
      </c>
      <c r="S980" s="168">
        <v>5.5545246231617084E-5</v>
      </c>
      <c r="T980" s="168">
        <v>6.3685700253382716E-5</v>
      </c>
      <c r="U980" s="168">
        <v>2.5935107487226768E-4</v>
      </c>
      <c r="V980" s="168">
        <v>5.5999206208189972E-5</v>
      </c>
    </row>
    <row r="981" spans="1:22" x14ac:dyDescent="0.2">
      <c r="B981" s="166" t="s">
        <v>683</v>
      </c>
      <c r="D981" s="168">
        <v>5.0266815292252173E-2</v>
      </c>
      <c r="E981" s="168">
        <v>3.1938619799934787E-2</v>
      </c>
      <c r="F981" s="168">
        <v>2.8370978893731591E-3</v>
      </c>
      <c r="G981" s="168">
        <v>7.7189849940819157E-3</v>
      </c>
      <c r="H981" s="168">
        <v>0</v>
      </c>
      <c r="I981" s="168">
        <v>0</v>
      </c>
      <c r="J981" s="168">
        <v>4.9575752624650225E-3</v>
      </c>
      <c r="K981" s="168">
        <v>0</v>
      </c>
      <c r="L981" s="168">
        <v>0</v>
      </c>
      <c r="M981" s="168">
        <v>0</v>
      </c>
      <c r="N981" s="168">
        <v>9.8613879211143369E-5</v>
      </c>
      <c r="O981" s="168">
        <v>0</v>
      </c>
      <c r="P981" s="168">
        <v>0</v>
      </c>
      <c r="Q981" s="168">
        <v>0</v>
      </c>
      <c r="R981" s="168">
        <v>1.630786023633213E-3</v>
      </c>
      <c r="S981" s="168">
        <v>0</v>
      </c>
      <c r="T981" s="168">
        <v>2.2359785879513159E-5</v>
      </c>
      <c r="U981" s="168">
        <v>9.131617999835963E-4</v>
      </c>
      <c r="V981" s="168">
        <v>1.4961585768981676E-4</v>
      </c>
    </row>
    <row r="982" spans="1:22" x14ac:dyDescent="0.2">
      <c r="B982" s="166" t="s">
        <v>682</v>
      </c>
      <c r="D982" s="168">
        <v>0.380250084102425</v>
      </c>
      <c r="E982" s="168">
        <v>0.14469867845515982</v>
      </c>
      <c r="F982" s="168">
        <v>9.2249868185990333E-3</v>
      </c>
      <c r="G982" s="168">
        <v>3.0998479301190464E-2</v>
      </c>
      <c r="H982" s="168">
        <v>8.9135347786198544E-4</v>
      </c>
      <c r="I982" s="168">
        <v>4.2392126320072664E-5</v>
      </c>
      <c r="J982" s="168">
        <v>2.8799097557454977E-2</v>
      </c>
      <c r="K982" s="168">
        <v>5.4141058440276115E-3</v>
      </c>
      <c r="L982" s="168">
        <v>2.387068808071885E-3</v>
      </c>
      <c r="M982" s="168">
        <v>1.1061125979623859E-4</v>
      </c>
      <c r="N982" s="168">
        <v>1.0764793616902266E-3</v>
      </c>
      <c r="O982" s="168">
        <v>1.8490921051042643E-2</v>
      </c>
      <c r="P982" s="168">
        <v>0.10679770248108331</v>
      </c>
      <c r="Q982" s="168">
        <v>1.9485360287200899E-2</v>
      </c>
      <c r="R982" s="168">
        <v>7.6694523559296054E-3</v>
      </c>
      <c r="S982" s="168">
        <v>1.2476441192577894E-4</v>
      </c>
      <c r="T982" s="168">
        <v>1.4147826858106481E-4</v>
      </c>
      <c r="U982" s="168">
        <v>3.3034769751691426E-3</v>
      </c>
      <c r="V982" s="168">
        <v>5.936752613203331E-4</v>
      </c>
    </row>
    <row r="983" spans="1:22" x14ac:dyDescent="0.2">
      <c r="B983" s="166" t="s">
        <v>681</v>
      </c>
      <c r="D983" s="168">
        <v>4.5018184998894407E-2</v>
      </c>
      <c r="E983" s="168">
        <v>2.1277090145502619E-2</v>
      </c>
      <c r="F983" s="168">
        <v>6.2113006598049575E-3</v>
      </c>
      <c r="G983" s="168">
        <v>1.6498974034220529E-3</v>
      </c>
      <c r="H983" s="168">
        <v>4.0207729076855152E-4</v>
      </c>
      <c r="I983" s="168">
        <v>1.0162070506722606E-4</v>
      </c>
      <c r="J983" s="168">
        <v>4.1089308460594222E-4</v>
      </c>
      <c r="K983" s="168">
        <v>1.2244147551068965E-4</v>
      </c>
      <c r="L983" s="168">
        <v>2.3790137352436698E-4</v>
      </c>
      <c r="M983" s="168">
        <v>4.0108335041273963E-5</v>
      </c>
      <c r="N983" s="168">
        <v>2.2173451618985937E-6</v>
      </c>
      <c r="O983" s="168">
        <v>6.021265501380206E-5</v>
      </c>
      <c r="P983" s="168">
        <v>3.1766787677013977E-4</v>
      </c>
      <c r="Q983" s="168">
        <v>4.8024396707246737E-5</v>
      </c>
      <c r="R983" s="168">
        <v>1.0293625016430155E-4</v>
      </c>
      <c r="S983" s="168">
        <v>1.6466648136140694E-6</v>
      </c>
      <c r="T983" s="168">
        <v>2.7500497277249924E-6</v>
      </c>
      <c r="U983" s="168">
        <v>1.2010280771598847E-2</v>
      </c>
      <c r="V983" s="168">
        <v>2.019118515689154E-3</v>
      </c>
    </row>
    <row r="984" spans="1:22" x14ac:dyDescent="0.2">
      <c r="B984" s="166" t="s">
        <v>679</v>
      </c>
      <c r="D984" s="168">
        <v>1</v>
      </c>
      <c r="E984" s="168">
        <v>0.43233604871521525</v>
      </c>
      <c r="F984" s="168">
        <v>3.723521011864641E-2</v>
      </c>
      <c r="G984" s="168">
        <v>0.10345547596102032</v>
      </c>
      <c r="H984" s="168">
        <v>3.1092792644725723E-3</v>
      </c>
      <c r="I984" s="168">
        <v>3.1896669204242202E-4</v>
      </c>
      <c r="J984" s="168">
        <v>8.2338970076893114E-2</v>
      </c>
      <c r="K984" s="168">
        <v>1.4886166784609928E-2</v>
      </c>
      <c r="L984" s="168">
        <v>5.4493082537888857E-3</v>
      </c>
      <c r="M984" s="168">
        <v>2.7390875740458068E-4</v>
      </c>
      <c r="N984" s="168">
        <v>2.4793095061264874E-3</v>
      </c>
      <c r="O984" s="168">
        <v>4.2210637676969323E-2</v>
      </c>
      <c r="P984" s="168">
        <v>0.19915449635971477</v>
      </c>
      <c r="Q984" s="168">
        <v>3.3994709886323367E-2</v>
      </c>
      <c r="R984" s="168">
        <v>2.2723311761353355E-2</v>
      </c>
      <c r="S984" s="168">
        <v>3.2947428153662389E-4</v>
      </c>
      <c r="T984" s="168">
        <v>3.8945027543163844E-4</v>
      </c>
      <c r="U984" s="168">
        <v>1.649484716144534E-2</v>
      </c>
      <c r="V984" s="168">
        <v>2.8204284670055825E-3</v>
      </c>
    </row>
    <row r="985" spans="1:22" x14ac:dyDescent="0.2">
      <c r="A985" s="169" t="s">
        <v>598</v>
      </c>
      <c r="B985" s="166" t="s">
        <v>687</v>
      </c>
      <c r="D985" s="168">
        <v>0.45094969883747632</v>
      </c>
      <c r="E985" s="168">
        <v>0.3187260291237744</v>
      </c>
      <c r="F985" s="168">
        <v>2.1696420282156164E-2</v>
      </c>
      <c r="G985" s="168">
        <v>4.3821133500649576E-2</v>
      </c>
      <c r="H985" s="168">
        <v>5.9381646907312479E-4</v>
      </c>
      <c r="I985" s="168">
        <v>6.1081555808381762E-5</v>
      </c>
      <c r="J985" s="168">
        <v>1.467172615014241E-2</v>
      </c>
      <c r="K985" s="168">
        <v>9.7694304225886316E-3</v>
      </c>
      <c r="L985" s="168">
        <v>2.3980572923752862E-3</v>
      </c>
      <c r="M985" s="168">
        <v>5.6777534610221844E-5</v>
      </c>
      <c r="N985" s="168">
        <v>5.6875188444198736E-4</v>
      </c>
      <c r="O985" s="168">
        <v>1.4602766678892213E-2</v>
      </c>
      <c r="P985" s="168">
        <v>2.3125733333423056E-2</v>
      </c>
      <c r="Q985" s="168">
        <v>8.5797460954083421E-4</v>
      </c>
      <c r="R985" s="168">
        <v>0</v>
      </c>
      <c r="S985" s="168">
        <v>0</v>
      </c>
      <c r="T985" s="168">
        <v>0</v>
      </c>
      <c r="U985" s="168">
        <v>0</v>
      </c>
      <c r="V985" s="168">
        <v>0</v>
      </c>
    </row>
    <row r="986" spans="1:22" x14ac:dyDescent="0.2">
      <c r="A986" s="166" t="s">
        <v>598</v>
      </c>
      <c r="B986" s="166" t="s">
        <v>686</v>
      </c>
      <c r="D986" s="168">
        <v>-4.5443247135274367E-2</v>
      </c>
      <c r="E986" s="168">
        <v>-4.3383986114986041E-2</v>
      </c>
      <c r="F986" s="168">
        <v>4.3322984652355241E-4</v>
      </c>
      <c r="G986" s="168">
        <v>-4.050027214936508E-4</v>
      </c>
      <c r="H986" s="168">
        <v>-1.5943577173710575E-5</v>
      </c>
      <c r="I986" s="168">
        <v>1.4976406828790381E-5</v>
      </c>
      <c r="J986" s="168">
        <v>-1.3884507573105838E-4</v>
      </c>
      <c r="K986" s="168">
        <v>2.8009364343893349E-5</v>
      </c>
      <c r="L986" s="168">
        <v>-4.1915802017489131E-5</v>
      </c>
      <c r="M986" s="168">
        <v>-1.6642710675085995E-6</v>
      </c>
      <c r="N986" s="168">
        <v>-4.9667893126496619E-5</v>
      </c>
      <c r="O986" s="168">
        <v>-7.4419142604310504E-4</v>
      </c>
      <c r="P986" s="168">
        <v>-1.0576550270230214E-3</v>
      </c>
      <c r="Q986" s="168">
        <v>-8.0590844308522957E-5</v>
      </c>
      <c r="R986" s="168">
        <v>0</v>
      </c>
      <c r="S986" s="168">
        <v>0</v>
      </c>
      <c r="T986" s="168">
        <v>0</v>
      </c>
      <c r="U986" s="168">
        <v>0</v>
      </c>
      <c r="V986" s="168">
        <v>0</v>
      </c>
    </row>
    <row r="987" spans="1:22" x14ac:dyDescent="0.2">
      <c r="A987" s="166" t="s">
        <v>598</v>
      </c>
      <c r="B987" s="166" t="s">
        <v>685</v>
      </c>
      <c r="D987" s="168">
        <v>-9.6411326214136724E-3</v>
      </c>
      <c r="E987" s="168">
        <v>-9.1328630859809547E-3</v>
      </c>
      <c r="F987" s="168">
        <v>8.0264735741069783E-5</v>
      </c>
      <c r="G987" s="168">
        <v>-9.6486530417092082E-5</v>
      </c>
      <c r="H987" s="168">
        <v>-3.4038392034972036E-6</v>
      </c>
      <c r="I987" s="168">
        <v>5.0722548900837319E-6</v>
      </c>
      <c r="J987" s="168">
        <v>-3.2586629223820376E-5</v>
      </c>
      <c r="K987" s="168">
        <v>2.2260469490481253E-6</v>
      </c>
      <c r="L987" s="168">
        <v>-1.2264842372390149E-5</v>
      </c>
      <c r="M987" s="168">
        <v>0</v>
      </c>
      <c r="N987" s="168">
        <v>-1.0142131689536458E-5</v>
      </c>
      <c r="O987" s="168">
        <v>-1.541349169419211E-4</v>
      </c>
      <c r="P987" s="168">
        <v>-2.8951374537422488E-4</v>
      </c>
      <c r="Q987" s="168">
        <v>0</v>
      </c>
      <c r="R987" s="168">
        <v>0</v>
      </c>
      <c r="S987" s="168">
        <v>0</v>
      </c>
      <c r="T987" s="168">
        <v>0</v>
      </c>
      <c r="U987" s="168">
        <v>2.7000622095626838E-6</v>
      </c>
      <c r="V987" s="168">
        <v>0</v>
      </c>
    </row>
    <row r="988" spans="1:22" x14ac:dyDescent="0.2">
      <c r="A988" s="166" t="s">
        <v>598</v>
      </c>
      <c r="B988" s="166" t="s">
        <v>684</v>
      </c>
      <c r="D988" s="168">
        <v>0.14819123153423427</v>
      </c>
      <c r="E988" s="168">
        <v>0.10704127325876188</v>
      </c>
      <c r="F988" s="168">
        <v>8.8120366624264788E-3</v>
      </c>
      <c r="G988" s="168">
        <v>1.7060051370710115E-2</v>
      </c>
      <c r="H988" s="168">
        <v>2.2253981058951254E-4</v>
      </c>
      <c r="I988" s="168">
        <v>0</v>
      </c>
      <c r="J988" s="168">
        <v>5.6343007705475182E-3</v>
      </c>
      <c r="K988" s="168">
        <v>3.8100862332017867E-3</v>
      </c>
      <c r="L988" s="168">
        <v>0</v>
      </c>
      <c r="M988" s="168">
        <v>0</v>
      </c>
      <c r="N988" s="168">
        <v>1.9928982383303251E-4</v>
      </c>
      <c r="O988" s="168">
        <v>5.3300048214558852E-3</v>
      </c>
      <c r="P988" s="168">
        <v>0</v>
      </c>
      <c r="Q988" s="168">
        <v>0</v>
      </c>
      <c r="R988" s="168">
        <v>0</v>
      </c>
      <c r="S988" s="168">
        <v>0</v>
      </c>
      <c r="T988" s="168">
        <v>0</v>
      </c>
      <c r="U988" s="168">
        <v>8.1648782708082282E-5</v>
      </c>
      <c r="V988" s="168">
        <v>0</v>
      </c>
    </row>
    <row r="989" spans="1:22" x14ac:dyDescent="0.2">
      <c r="A989" s="166" t="s">
        <v>598</v>
      </c>
      <c r="B989" s="166" t="s">
        <v>683</v>
      </c>
      <c r="D989" s="168">
        <v>6.529569173508501E-2</v>
      </c>
      <c r="E989" s="168">
        <v>5.0853254338016997E-2</v>
      </c>
      <c r="F989" s="168">
        <v>4.6415529284448229E-3</v>
      </c>
      <c r="G989" s="168">
        <v>7.3876033526029993E-3</v>
      </c>
      <c r="H989" s="168">
        <v>0</v>
      </c>
      <c r="I989" s="168">
        <v>0</v>
      </c>
      <c r="J989" s="168">
        <v>2.0721582207589928E-3</v>
      </c>
      <c r="K989" s="168">
        <v>0</v>
      </c>
      <c r="L989" s="168">
        <v>0</v>
      </c>
      <c r="M989" s="168">
        <v>0</v>
      </c>
      <c r="N989" s="168">
        <v>5.364172935161736E-5</v>
      </c>
      <c r="O989" s="168">
        <v>0</v>
      </c>
      <c r="P989" s="168">
        <v>0</v>
      </c>
      <c r="Q989" s="168">
        <v>0</v>
      </c>
      <c r="R989" s="168">
        <v>0</v>
      </c>
      <c r="S989" s="168">
        <v>0</v>
      </c>
      <c r="T989" s="168">
        <v>0</v>
      </c>
      <c r="U989" s="168">
        <v>2.8748116590957869E-4</v>
      </c>
      <c r="V989" s="168">
        <v>0</v>
      </c>
    </row>
    <row r="990" spans="1:22" x14ac:dyDescent="0.2">
      <c r="A990" s="166" t="s">
        <v>598</v>
      </c>
      <c r="B990" s="166" t="s">
        <v>682</v>
      </c>
      <c r="D990" s="168">
        <v>0.34033167676931758</v>
      </c>
      <c r="E990" s="168">
        <v>0.23039188117547293</v>
      </c>
      <c r="F990" s="168">
        <v>1.5092276069541501E-2</v>
      </c>
      <c r="G990" s="168">
        <v>2.9667692032909157E-2</v>
      </c>
      <c r="H990" s="168">
        <v>3.9123121989693559E-4</v>
      </c>
      <c r="I990" s="168">
        <v>1.965822541389963E-5</v>
      </c>
      <c r="J990" s="168">
        <v>1.2037394007095338E-2</v>
      </c>
      <c r="K990" s="168">
        <v>7.8810307176066866E-3</v>
      </c>
      <c r="L990" s="168">
        <v>1.9809933136051435E-3</v>
      </c>
      <c r="M990" s="168">
        <v>4.9486069918063432E-5</v>
      </c>
      <c r="N990" s="168">
        <v>5.8555869654769498E-4</v>
      </c>
      <c r="O990" s="168">
        <v>1.4876238448950935E-2</v>
      </c>
      <c r="P990" s="168">
        <v>2.5270781671769271E-2</v>
      </c>
      <c r="Q990" s="168">
        <v>1.0474560619411666E-3</v>
      </c>
      <c r="R990" s="168">
        <v>0</v>
      </c>
      <c r="S990" s="168">
        <v>0</v>
      </c>
      <c r="T990" s="168">
        <v>0</v>
      </c>
      <c r="U990" s="168">
        <v>1.0399990586488978E-3</v>
      </c>
      <c r="V990" s="168">
        <v>0</v>
      </c>
    </row>
    <row r="991" spans="1:22" x14ac:dyDescent="0.2">
      <c r="A991" s="166" t="s">
        <v>598</v>
      </c>
      <c r="B991" s="166" t="s">
        <v>681</v>
      </c>
      <c r="D991" s="168">
        <v>5.0316080880575216E-2</v>
      </c>
      <c r="E991" s="168">
        <v>3.3877771911244865E-2</v>
      </c>
      <c r="F991" s="168">
        <v>1.016182094913151E-2</v>
      </c>
      <c r="G991" s="168">
        <v>1.5790661075668353E-3</v>
      </c>
      <c r="H991" s="168">
        <v>1.7647902080053583E-4</v>
      </c>
      <c r="I991" s="168">
        <v>4.7123909563956924E-5</v>
      </c>
      <c r="J991" s="168">
        <v>1.7174433831910598E-4</v>
      </c>
      <c r="K991" s="168">
        <v>1.7823165217083827E-4</v>
      </c>
      <c r="L991" s="168">
        <v>1.9743085270755985E-4</v>
      </c>
      <c r="M991" s="168">
        <v>1.7943958651279115E-5</v>
      </c>
      <c r="N991" s="168">
        <v>1.2061408597365274E-6</v>
      </c>
      <c r="O991" s="168">
        <v>4.8442033317709324E-5</v>
      </c>
      <c r="P991" s="168">
        <v>7.5167493040542022E-5</v>
      </c>
      <c r="Q991" s="168">
        <v>2.5816020186763074E-6</v>
      </c>
      <c r="R991" s="168">
        <v>0</v>
      </c>
      <c r="S991" s="168">
        <v>0</v>
      </c>
      <c r="T991" s="168">
        <v>0</v>
      </c>
      <c r="U991" s="168">
        <v>3.7810709111820644E-3</v>
      </c>
      <c r="V991" s="168">
        <v>0</v>
      </c>
    </row>
    <row r="992" spans="1:22" x14ac:dyDescent="0.2">
      <c r="A992" s="166" t="s">
        <v>598</v>
      </c>
      <c r="B992" s="166" t="s">
        <v>679</v>
      </c>
      <c r="D992" s="168">
        <v>1.0000000000000002</v>
      </c>
      <c r="E992" s="168">
        <v>0.68837336060630394</v>
      </c>
      <c r="F992" s="168">
        <v>6.0917601473965063E-2</v>
      </c>
      <c r="G992" s="168">
        <v>9.901405711252792E-2</v>
      </c>
      <c r="H992" s="168">
        <v>1.364719103982901E-3</v>
      </c>
      <c r="I992" s="168">
        <v>1.479123525051123E-4</v>
      </c>
      <c r="J992" s="168">
        <v>3.4415891781908486E-2</v>
      </c>
      <c r="K992" s="168">
        <v>2.1669014436860885E-2</v>
      </c>
      <c r="L992" s="168">
        <v>4.5223008142981098E-3</v>
      </c>
      <c r="M992" s="168">
        <v>1.2254329211205576E-4</v>
      </c>
      <c r="N992" s="168">
        <v>1.3486382502180358E-3</v>
      </c>
      <c r="O992" s="168">
        <v>3.3959125639631715E-2</v>
      </c>
      <c r="P992" s="168">
        <v>4.7124513725835628E-2</v>
      </c>
      <c r="Q992" s="168">
        <v>1.8274214291921546E-3</v>
      </c>
      <c r="R992" s="168">
        <v>0</v>
      </c>
      <c r="S992" s="168">
        <v>0</v>
      </c>
      <c r="T992" s="168">
        <v>0</v>
      </c>
      <c r="U992" s="168">
        <v>5.1928999806581848E-3</v>
      </c>
      <c r="V992" s="168">
        <v>0</v>
      </c>
    </row>
    <row r="995" spans="1:22" x14ac:dyDescent="0.2">
      <c r="A995" s="166" t="s">
        <v>697</v>
      </c>
    </row>
    <row r="996" spans="1:22" x14ac:dyDescent="0.2">
      <c r="A996" s="170" t="s">
        <v>696</v>
      </c>
      <c r="D996" s="168">
        <v>1</v>
      </c>
      <c r="E996" s="168">
        <v>1</v>
      </c>
      <c r="F996" s="168">
        <v>0</v>
      </c>
      <c r="G996" s="168">
        <v>0</v>
      </c>
      <c r="H996" s="168">
        <v>0</v>
      </c>
      <c r="I996" s="168">
        <v>0</v>
      </c>
      <c r="J996" s="168">
        <v>0</v>
      </c>
      <c r="K996" s="168">
        <v>0</v>
      </c>
      <c r="L996" s="168">
        <v>0</v>
      </c>
      <c r="M996" s="168">
        <v>0</v>
      </c>
      <c r="N996" s="168">
        <v>0</v>
      </c>
      <c r="O996" s="168">
        <v>0</v>
      </c>
      <c r="P996" s="168">
        <v>0</v>
      </c>
      <c r="Q996" s="168">
        <v>0</v>
      </c>
      <c r="R996" s="168">
        <v>0</v>
      </c>
      <c r="S996" s="168">
        <v>0</v>
      </c>
      <c r="T996" s="168">
        <v>0</v>
      </c>
      <c r="U996" s="168">
        <v>0</v>
      </c>
      <c r="V996" s="168">
        <v>0</v>
      </c>
    </row>
    <row r="997" spans="1:22" x14ac:dyDescent="0.2">
      <c r="A997" s="170" t="s">
        <v>399</v>
      </c>
      <c r="B997" s="166" t="s">
        <v>687</v>
      </c>
      <c r="D997" s="168">
        <v>0.44886785248772021</v>
      </c>
      <c r="E997" s="168">
        <v>0.20017734552176009</v>
      </c>
      <c r="F997" s="168">
        <v>1.3261696923077541E-2</v>
      </c>
      <c r="G997" s="168">
        <v>4.5786793872195558E-2</v>
      </c>
      <c r="H997" s="168">
        <v>1.3529093487464794E-3</v>
      </c>
      <c r="I997" s="168">
        <v>1.3171977506294295E-4</v>
      </c>
      <c r="J997" s="168">
        <v>3.5101656761019576E-2</v>
      </c>
      <c r="K997" s="168">
        <v>6.711397561944883E-3</v>
      </c>
      <c r="L997" s="168">
        <v>2.8896249791882703E-3</v>
      </c>
      <c r="M997" s="168">
        <v>1.2690914113324569E-4</v>
      </c>
      <c r="N997" s="168">
        <v>1.0455820554521559E-3</v>
      </c>
      <c r="O997" s="168">
        <v>1.8151000114228044E-2</v>
      </c>
      <c r="P997" s="168">
        <v>9.7732441373542658E-2</v>
      </c>
      <c r="Q997" s="168">
        <v>1.5960520915017321E-2</v>
      </c>
      <c r="R997" s="168">
        <v>1.0124418398902055E-2</v>
      </c>
      <c r="S997" s="168">
        <v>1.6050660886572751E-4</v>
      </c>
      <c r="T997" s="168">
        <v>1.5332913758369342E-4</v>
      </c>
      <c r="U997" s="168">
        <v>0</v>
      </c>
      <c r="V997" s="168">
        <v>0</v>
      </c>
    </row>
    <row r="998" spans="1:22" x14ac:dyDescent="0.2">
      <c r="B998" s="166" t="s">
        <v>686</v>
      </c>
      <c r="D998" s="168">
        <v>-3.5160405944215371E-2</v>
      </c>
      <c r="E998" s="168">
        <v>-2.7247511609032275E-2</v>
      </c>
      <c r="F998" s="168">
        <v>2.6480695192616276E-4</v>
      </c>
      <c r="G998" s="168">
        <v>-4.2316970478258249E-4</v>
      </c>
      <c r="H998" s="168">
        <v>-3.6324716026220174E-5</v>
      </c>
      <c r="I998" s="168">
        <v>3.2295983830665537E-5</v>
      </c>
      <c r="J998" s="168">
        <v>-3.3218260355970963E-4</v>
      </c>
      <c r="K998" s="168">
        <v>1.9241856632151713E-5</v>
      </c>
      <c r="L998" s="168">
        <v>-5.0507946126873335E-5</v>
      </c>
      <c r="M998" s="168">
        <v>-3.7199785661774982E-6</v>
      </c>
      <c r="N998" s="168">
        <v>-9.1308458408241773E-5</v>
      </c>
      <c r="O998" s="168">
        <v>-9.2501776931360618E-4</v>
      </c>
      <c r="P998" s="168">
        <v>-4.4697915707851751E-3</v>
      </c>
      <c r="Q998" s="168">
        <v>-1.4991957126021069E-3</v>
      </c>
      <c r="R998" s="168">
        <v>-3.9210287507057722E-4</v>
      </c>
      <c r="S998" s="168">
        <v>-1.0821251421580439E-5</v>
      </c>
      <c r="T998" s="168">
        <v>4.9034590907712931E-6</v>
      </c>
      <c r="U998" s="168">
        <v>0</v>
      </c>
      <c r="V998" s="168">
        <v>0</v>
      </c>
    </row>
    <row r="999" spans="1:22" x14ac:dyDescent="0.2">
      <c r="B999" s="166" t="s">
        <v>685</v>
      </c>
      <c r="D999" s="168">
        <v>-7.3803574313602259E-3</v>
      </c>
      <c r="E999" s="168">
        <v>-5.7359365803643717E-3</v>
      </c>
      <c r="F999" s="168">
        <v>4.9060931949424507E-5</v>
      </c>
      <c r="G999" s="168">
        <v>-1.0081457339722249E-4</v>
      </c>
      <c r="H999" s="168">
        <v>-7.7550659503080396E-6</v>
      </c>
      <c r="I999" s="168">
        <v>1.093810176151507E-5</v>
      </c>
      <c r="J999" s="168">
        <v>-7.7962515269687605E-5</v>
      </c>
      <c r="K999" s="168">
        <v>1.5292484229247188E-6</v>
      </c>
      <c r="L999" s="168">
        <v>-1.4778960868762665E-5</v>
      </c>
      <c r="M999" s="168">
        <v>0</v>
      </c>
      <c r="N999" s="168">
        <v>-1.8645091451461602E-5</v>
      </c>
      <c r="O999" s="168">
        <v>-1.9158718046651541E-4</v>
      </c>
      <c r="P999" s="168">
        <v>-1.2235238008961769E-3</v>
      </c>
      <c r="Q999" s="168">
        <v>0</v>
      </c>
      <c r="R999" s="168">
        <v>-8.0254586186118655E-5</v>
      </c>
      <c r="S999" s="168">
        <v>-2.1673988785332963E-6</v>
      </c>
      <c r="T999" s="168">
        <v>9.4387431548796136E-7</v>
      </c>
      <c r="U999" s="168">
        <v>8.5765398214902503E-6</v>
      </c>
      <c r="V999" s="168">
        <v>2.0196260980899169E-6</v>
      </c>
    </row>
    <row r="1000" spans="1:22" x14ac:dyDescent="0.2">
      <c r="B1000" s="166" t="s">
        <v>684</v>
      </c>
      <c r="D1000" s="168">
        <v>0.11813782649428381</v>
      </c>
      <c r="E1000" s="168">
        <v>6.7227762982254691E-2</v>
      </c>
      <c r="F1000" s="168">
        <v>5.3862599439161519E-3</v>
      </c>
      <c r="G1000" s="168">
        <v>1.7825304668310154E-2</v>
      </c>
      <c r="H1000" s="168">
        <v>5.0701892907208449E-4</v>
      </c>
      <c r="I1000" s="168">
        <v>0</v>
      </c>
      <c r="J1000" s="168">
        <v>1.3479892530176991E-2</v>
      </c>
      <c r="K1000" s="168">
        <v>2.6174507980716672E-3</v>
      </c>
      <c r="L1000" s="168">
        <v>0</v>
      </c>
      <c r="M1000" s="168">
        <v>0</v>
      </c>
      <c r="N1000" s="168">
        <v>3.6637041447076606E-4</v>
      </c>
      <c r="O1000" s="168">
        <v>6.6251088064649558E-3</v>
      </c>
      <c r="P1000" s="168">
        <v>0</v>
      </c>
      <c r="Q1000" s="168">
        <v>0</v>
      </c>
      <c r="R1000" s="168">
        <v>3.6680761939808753E-3</v>
      </c>
      <c r="S1000" s="168">
        <v>5.5545246231617084E-5</v>
      </c>
      <c r="T1000" s="168">
        <v>6.3685700253382716E-5</v>
      </c>
      <c r="U1000" s="168">
        <v>2.5935107487226768E-4</v>
      </c>
      <c r="V1000" s="168">
        <v>5.5999206208189972E-5</v>
      </c>
    </row>
    <row r="1001" spans="1:22" x14ac:dyDescent="0.2">
      <c r="B1001" s="166" t="s">
        <v>683</v>
      </c>
      <c r="D1001" s="168">
        <v>5.0266815292252173E-2</v>
      </c>
      <c r="E1001" s="168">
        <v>3.1938619799934787E-2</v>
      </c>
      <c r="F1001" s="168">
        <v>2.8370978893731591E-3</v>
      </c>
      <c r="G1001" s="168">
        <v>7.7189849940819157E-3</v>
      </c>
      <c r="H1001" s="168">
        <v>0</v>
      </c>
      <c r="I1001" s="168">
        <v>0</v>
      </c>
      <c r="J1001" s="168">
        <v>4.9575752624650225E-3</v>
      </c>
      <c r="K1001" s="168">
        <v>0</v>
      </c>
      <c r="L1001" s="168">
        <v>0</v>
      </c>
      <c r="M1001" s="168">
        <v>0</v>
      </c>
      <c r="N1001" s="168">
        <v>9.8613879211143369E-5</v>
      </c>
      <c r="O1001" s="168">
        <v>0</v>
      </c>
      <c r="P1001" s="168">
        <v>0</v>
      </c>
      <c r="Q1001" s="168">
        <v>0</v>
      </c>
      <c r="R1001" s="168">
        <v>1.630786023633213E-3</v>
      </c>
      <c r="S1001" s="168">
        <v>0</v>
      </c>
      <c r="T1001" s="168">
        <v>2.2359785879513159E-5</v>
      </c>
      <c r="U1001" s="168">
        <v>9.131617999835963E-4</v>
      </c>
      <c r="V1001" s="168">
        <v>1.4961585768981676E-4</v>
      </c>
    </row>
    <row r="1002" spans="1:22" x14ac:dyDescent="0.2">
      <c r="B1002" s="166" t="s">
        <v>682</v>
      </c>
      <c r="D1002" s="168">
        <v>0.380250084102425</v>
      </c>
      <c r="E1002" s="168">
        <v>0.14469867845515982</v>
      </c>
      <c r="F1002" s="168">
        <v>9.2249868185990333E-3</v>
      </c>
      <c r="G1002" s="168">
        <v>3.0998479301190464E-2</v>
      </c>
      <c r="H1002" s="168">
        <v>8.9135347786198544E-4</v>
      </c>
      <c r="I1002" s="168">
        <v>4.2392126320072664E-5</v>
      </c>
      <c r="J1002" s="168">
        <v>2.8799097557454977E-2</v>
      </c>
      <c r="K1002" s="168">
        <v>5.4141058440276115E-3</v>
      </c>
      <c r="L1002" s="168">
        <v>2.387068808071885E-3</v>
      </c>
      <c r="M1002" s="168">
        <v>1.1061125979623859E-4</v>
      </c>
      <c r="N1002" s="168">
        <v>1.0764793616902266E-3</v>
      </c>
      <c r="O1002" s="168">
        <v>1.8490921051042643E-2</v>
      </c>
      <c r="P1002" s="168">
        <v>0.10679770248108331</v>
      </c>
      <c r="Q1002" s="168">
        <v>1.9485360287200899E-2</v>
      </c>
      <c r="R1002" s="168">
        <v>7.6694523559296054E-3</v>
      </c>
      <c r="S1002" s="168">
        <v>1.2476441192577894E-4</v>
      </c>
      <c r="T1002" s="168">
        <v>1.4147826858106481E-4</v>
      </c>
      <c r="U1002" s="168">
        <v>3.3034769751691426E-3</v>
      </c>
      <c r="V1002" s="168">
        <v>5.936752613203331E-4</v>
      </c>
    </row>
    <row r="1003" spans="1:22" x14ac:dyDescent="0.2">
      <c r="B1003" s="166" t="s">
        <v>681</v>
      </c>
      <c r="D1003" s="168">
        <v>4.5018184998894407E-2</v>
      </c>
      <c r="E1003" s="168">
        <v>2.1277090145502619E-2</v>
      </c>
      <c r="F1003" s="168">
        <v>6.2113006598049575E-3</v>
      </c>
      <c r="G1003" s="168">
        <v>1.6498974034220529E-3</v>
      </c>
      <c r="H1003" s="168">
        <v>4.0207729076855152E-4</v>
      </c>
      <c r="I1003" s="168">
        <v>1.0162070506722606E-4</v>
      </c>
      <c r="J1003" s="168">
        <v>4.1089308460594222E-4</v>
      </c>
      <c r="K1003" s="168">
        <v>1.2244147551068965E-4</v>
      </c>
      <c r="L1003" s="168">
        <v>2.3790137352436698E-4</v>
      </c>
      <c r="M1003" s="168">
        <v>4.0108335041273963E-5</v>
      </c>
      <c r="N1003" s="168">
        <v>2.2173451618985937E-6</v>
      </c>
      <c r="O1003" s="168">
        <v>6.021265501380206E-5</v>
      </c>
      <c r="P1003" s="168">
        <v>3.1766787677013977E-4</v>
      </c>
      <c r="Q1003" s="168">
        <v>4.8024396707246737E-5</v>
      </c>
      <c r="R1003" s="168">
        <v>1.0293625016430155E-4</v>
      </c>
      <c r="S1003" s="168">
        <v>1.6466648136140694E-6</v>
      </c>
      <c r="T1003" s="168">
        <v>2.7500497277249924E-6</v>
      </c>
      <c r="U1003" s="168">
        <v>1.2010280771598847E-2</v>
      </c>
      <c r="V1003" s="168">
        <v>2.019118515689154E-3</v>
      </c>
    </row>
    <row r="1004" spans="1:22" x14ac:dyDescent="0.2">
      <c r="B1004" s="166" t="s">
        <v>679</v>
      </c>
      <c r="D1004" s="168">
        <v>1</v>
      </c>
      <c r="E1004" s="168">
        <v>0.43233604871521525</v>
      </c>
      <c r="F1004" s="168">
        <v>3.723521011864641E-2</v>
      </c>
      <c r="G1004" s="168">
        <v>0.10345547596102032</v>
      </c>
      <c r="H1004" s="168">
        <v>3.1092792644725723E-3</v>
      </c>
      <c r="I1004" s="168">
        <v>3.1896669204242202E-4</v>
      </c>
      <c r="J1004" s="168">
        <v>8.2338970076893114E-2</v>
      </c>
      <c r="K1004" s="168">
        <v>1.4886166784609928E-2</v>
      </c>
      <c r="L1004" s="168">
        <v>5.4493082537888857E-3</v>
      </c>
      <c r="M1004" s="168">
        <v>2.7390875740458068E-4</v>
      </c>
      <c r="N1004" s="168">
        <v>2.4793095061264874E-3</v>
      </c>
      <c r="O1004" s="168">
        <v>4.2210637676969323E-2</v>
      </c>
      <c r="P1004" s="168">
        <v>0.19915449635971477</v>
      </c>
      <c r="Q1004" s="168">
        <v>3.3994709886323367E-2</v>
      </c>
      <c r="R1004" s="168">
        <v>2.2723311761353355E-2</v>
      </c>
      <c r="S1004" s="168">
        <v>3.2947428153662389E-4</v>
      </c>
      <c r="T1004" s="168">
        <v>3.8945027543163844E-4</v>
      </c>
      <c r="U1004" s="168">
        <v>1.649484716144534E-2</v>
      </c>
      <c r="V1004" s="168">
        <v>2.8204284670055825E-3</v>
      </c>
    </row>
    <row r="1005" spans="1:22" x14ac:dyDescent="0.2">
      <c r="A1005" s="169" t="s">
        <v>605</v>
      </c>
      <c r="B1005" s="166" t="s">
        <v>687</v>
      </c>
      <c r="D1005" s="168">
        <v>0.46301331132722456</v>
      </c>
      <c r="E1005" s="168">
        <v>0.46301331132722456</v>
      </c>
      <c r="F1005" s="168">
        <v>0</v>
      </c>
      <c r="G1005" s="168">
        <v>0</v>
      </c>
      <c r="H1005" s="168">
        <v>0</v>
      </c>
      <c r="I1005" s="168">
        <v>0</v>
      </c>
      <c r="J1005" s="168">
        <v>0</v>
      </c>
      <c r="K1005" s="168">
        <v>0</v>
      </c>
      <c r="L1005" s="168">
        <v>0</v>
      </c>
      <c r="M1005" s="168">
        <v>0</v>
      </c>
      <c r="N1005" s="168">
        <v>0</v>
      </c>
      <c r="O1005" s="168">
        <v>0</v>
      </c>
      <c r="P1005" s="168">
        <v>0</v>
      </c>
      <c r="Q1005" s="168">
        <v>0</v>
      </c>
      <c r="R1005" s="168">
        <v>0</v>
      </c>
      <c r="S1005" s="168">
        <v>0</v>
      </c>
      <c r="T1005" s="168">
        <v>0</v>
      </c>
      <c r="U1005" s="168">
        <v>0</v>
      </c>
      <c r="V1005" s="168">
        <v>0</v>
      </c>
    </row>
    <row r="1006" spans="1:22" x14ac:dyDescent="0.2">
      <c r="A1006" s="166" t="s">
        <v>605</v>
      </c>
      <c r="B1006" s="166" t="s">
        <v>686</v>
      </c>
      <c r="D1006" s="168">
        <v>-6.3023917829670789E-2</v>
      </c>
      <c r="E1006" s="168">
        <v>-6.3023917829670789E-2</v>
      </c>
      <c r="F1006" s="168">
        <v>0</v>
      </c>
      <c r="G1006" s="168">
        <v>0</v>
      </c>
      <c r="H1006" s="168">
        <v>0</v>
      </c>
      <c r="I1006" s="168">
        <v>0</v>
      </c>
      <c r="J1006" s="168">
        <v>0</v>
      </c>
      <c r="K1006" s="168">
        <v>0</v>
      </c>
      <c r="L1006" s="168">
        <v>0</v>
      </c>
      <c r="M1006" s="168">
        <v>0</v>
      </c>
      <c r="N1006" s="168">
        <v>0</v>
      </c>
      <c r="O1006" s="168">
        <v>0</v>
      </c>
      <c r="P1006" s="168">
        <v>0</v>
      </c>
      <c r="Q1006" s="168">
        <v>0</v>
      </c>
      <c r="R1006" s="168">
        <v>0</v>
      </c>
      <c r="S1006" s="168">
        <v>0</v>
      </c>
      <c r="T1006" s="168">
        <v>0</v>
      </c>
      <c r="U1006" s="168">
        <v>0</v>
      </c>
      <c r="V1006" s="168">
        <v>0</v>
      </c>
    </row>
    <row r="1007" spans="1:22" x14ac:dyDescent="0.2">
      <c r="A1007" s="166" t="s">
        <v>605</v>
      </c>
      <c r="B1007" s="166" t="s">
        <v>685</v>
      </c>
      <c r="D1007" s="168">
        <v>-1.3267310457709946E-2</v>
      </c>
      <c r="E1007" s="168">
        <v>-1.3267310457709946E-2</v>
      </c>
      <c r="F1007" s="168">
        <v>0</v>
      </c>
      <c r="G1007" s="168">
        <v>0</v>
      </c>
      <c r="H1007" s="168">
        <v>0</v>
      </c>
      <c r="I1007" s="168">
        <v>0</v>
      </c>
      <c r="J1007" s="168">
        <v>0</v>
      </c>
      <c r="K1007" s="168">
        <v>0</v>
      </c>
      <c r="L1007" s="168">
        <v>0</v>
      </c>
      <c r="M1007" s="168">
        <v>0</v>
      </c>
      <c r="N1007" s="168">
        <v>0</v>
      </c>
      <c r="O1007" s="168">
        <v>0</v>
      </c>
      <c r="P1007" s="168">
        <v>0</v>
      </c>
      <c r="Q1007" s="168">
        <v>0</v>
      </c>
      <c r="R1007" s="168">
        <v>0</v>
      </c>
      <c r="S1007" s="168">
        <v>0</v>
      </c>
      <c r="T1007" s="168">
        <v>0</v>
      </c>
      <c r="U1007" s="168">
        <v>0</v>
      </c>
      <c r="V1007" s="168">
        <v>0</v>
      </c>
    </row>
    <row r="1008" spans="1:22" x14ac:dyDescent="0.2">
      <c r="A1008" s="166" t="s">
        <v>605</v>
      </c>
      <c r="B1008" s="166" t="s">
        <v>684</v>
      </c>
      <c r="D1008" s="168">
        <v>0.15549886062482474</v>
      </c>
      <c r="E1008" s="168">
        <v>0.15549886062482474</v>
      </c>
      <c r="F1008" s="168">
        <v>0</v>
      </c>
      <c r="G1008" s="168">
        <v>0</v>
      </c>
      <c r="H1008" s="168">
        <v>0</v>
      </c>
      <c r="I1008" s="168">
        <v>0</v>
      </c>
      <c r="J1008" s="168">
        <v>0</v>
      </c>
      <c r="K1008" s="168">
        <v>0</v>
      </c>
      <c r="L1008" s="168">
        <v>0</v>
      </c>
      <c r="M1008" s="168">
        <v>0</v>
      </c>
      <c r="N1008" s="168">
        <v>0</v>
      </c>
      <c r="O1008" s="168">
        <v>0</v>
      </c>
      <c r="P1008" s="168">
        <v>0</v>
      </c>
      <c r="Q1008" s="168">
        <v>0</v>
      </c>
      <c r="R1008" s="168">
        <v>0</v>
      </c>
      <c r="S1008" s="168">
        <v>0</v>
      </c>
      <c r="T1008" s="168">
        <v>0</v>
      </c>
      <c r="U1008" s="168">
        <v>0</v>
      </c>
      <c r="V1008" s="168">
        <v>0</v>
      </c>
    </row>
    <row r="1009" spans="1:24" x14ac:dyDescent="0.2">
      <c r="A1009" s="166" t="s">
        <v>605</v>
      </c>
      <c r="B1009" s="166" t="s">
        <v>683</v>
      </c>
      <c r="D1009" s="168">
        <v>7.3874523983941773E-2</v>
      </c>
      <c r="E1009" s="168">
        <v>7.3874523983941773E-2</v>
      </c>
      <c r="F1009" s="168">
        <v>0</v>
      </c>
      <c r="G1009" s="168">
        <v>0</v>
      </c>
      <c r="H1009" s="168">
        <v>0</v>
      </c>
      <c r="I1009" s="168">
        <v>0</v>
      </c>
      <c r="J1009" s="168">
        <v>0</v>
      </c>
      <c r="K1009" s="168">
        <v>0</v>
      </c>
      <c r="L1009" s="168">
        <v>0</v>
      </c>
      <c r="M1009" s="168">
        <v>0</v>
      </c>
      <c r="N1009" s="168">
        <v>0</v>
      </c>
      <c r="O1009" s="168">
        <v>0</v>
      </c>
      <c r="P1009" s="168">
        <v>0</v>
      </c>
      <c r="Q1009" s="168">
        <v>0</v>
      </c>
      <c r="R1009" s="168">
        <v>0</v>
      </c>
      <c r="S1009" s="168">
        <v>0</v>
      </c>
      <c r="T1009" s="168">
        <v>0</v>
      </c>
      <c r="U1009" s="168">
        <v>0</v>
      </c>
      <c r="V1009" s="168">
        <v>0</v>
      </c>
    </row>
    <row r="1010" spans="1:24" x14ac:dyDescent="0.2">
      <c r="A1010" s="166" t="s">
        <v>605</v>
      </c>
      <c r="B1010" s="166" t="s">
        <v>682</v>
      </c>
      <c r="D1010" s="168">
        <v>0.33469029215852991</v>
      </c>
      <c r="E1010" s="168">
        <v>0.33469029215852991</v>
      </c>
      <c r="F1010" s="168">
        <v>0</v>
      </c>
      <c r="G1010" s="168">
        <v>0</v>
      </c>
      <c r="H1010" s="168">
        <v>0</v>
      </c>
      <c r="I1010" s="168">
        <v>0</v>
      </c>
      <c r="J1010" s="168">
        <v>0</v>
      </c>
      <c r="K1010" s="168">
        <v>0</v>
      </c>
      <c r="L1010" s="168">
        <v>0</v>
      </c>
      <c r="M1010" s="168">
        <v>0</v>
      </c>
      <c r="N1010" s="168">
        <v>0</v>
      </c>
      <c r="O1010" s="168">
        <v>0</v>
      </c>
      <c r="P1010" s="168">
        <v>0</v>
      </c>
      <c r="Q1010" s="168">
        <v>0</v>
      </c>
      <c r="R1010" s="168">
        <v>0</v>
      </c>
      <c r="S1010" s="168">
        <v>0</v>
      </c>
      <c r="T1010" s="168">
        <v>0</v>
      </c>
      <c r="U1010" s="168">
        <v>0</v>
      </c>
      <c r="V1010" s="168">
        <v>0</v>
      </c>
    </row>
    <row r="1011" spans="1:24" x14ac:dyDescent="0.2">
      <c r="A1011" s="166" t="s">
        <v>605</v>
      </c>
      <c r="B1011" s="166" t="s">
        <v>681</v>
      </c>
      <c r="D1011" s="168">
        <v>4.9214240192859984E-2</v>
      </c>
      <c r="E1011" s="168">
        <v>4.9214240192859984E-2</v>
      </c>
      <c r="F1011" s="168">
        <v>0</v>
      </c>
      <c r="G1011" s="168">
        <v>0</v>
      </c>
      <c r="H1011" s="168">
        <v>0</v>
      </c>
      <c r="I1011" s="168">
        <v>0</v>
      </c>
      <c r="J1011" s="168">
        <v>0</v>
      </c>
      <c r="K1011" s="168">
        <v>0</v>
      </c>
      <c r="L1011" s="168">
        <v>0</v>
      </c>
      <c r="M1011" s="168">
        <v>0</v>
      </c>
      <c r="N1011" s="168">
        <v>0</v>
      </c>
      <c r="O1011" s="168">
        <v>0</v>
      </c>
      <c r="P1011" s="168">
        <v>0</v>
      </c>
      <c r="Q1011" s="168">
        <v>0</v>
      </c>
      <c r="R1011" s="168">
        <v>0</v>
      </c>
      <c r="S1011" s="168">
        <v>0</v>
      </c>
      <c r="T1011" s="168">
        <v>0</v>
      </c>
      <c r="U1011" s="168">
        <v>0</v>
      </c>
      <c r="V1011" s="168">
        <v>0</v>
      </c>
    </row>
    <row r="1012" spans="1:24" x14ac:dyDescent="0.2">
      <c r="A1012" s="166" t="s">
        <v>605</v>
      </c>
      <c r="B1012" s="166" t="s">
        <v>679</v>
      </c>
      <c r="D1012" s="168">
        <v>1</v>
      </c>
      <c r="E1012" s="168">
        <v>1</v>
      </c>
      <c r="F1012" s="168">
        <v>0</v>
      </c>
      <c r="G1012" s="168">
        <v>0</v>
      </c>
      <c r="H1012" s="168">
        <v>0</v>
      </c>
      <c r="I1012" s="168">
        <v>0</v>
      </c>
      <c r="J1012" s="168">
        <v>0</v>
      </c>
      <c r="K1012" s="168">
        <v>0</v>
      </c>
      <c r="L1012" s="168">
        <v>0</v>
      </c>
      <c r="M1012" s="168">
        <v>0</v>
      </c>
      <c r="N1012" s="168">
        <v>0</v>
      </c>
      <c r="O1012" s="168">
        <v>0</v>
      </c>
      <c r="P1012" s="168">
        <v>0</v>
      </c>
      <c r="Q1012" s="168">
        <v>0</v>
      </c>
      <c r="R1012" s="168">
        <v>0</v>
      </c>
      <c r="S1012" s="168">
        <v>0</v>
      </c>
      <c r="T1012" s="168">
        <v>0</v>
      </c>
      <c r="U1012" s="168">
        <v>0</v>
      </c>
      <c r="V1012" s="168">
        <v>0</v>
      </c>
    </row>
    <row r="1014" spans="1:24" x14ac:dyDescent="0.2">
      <c r="A1014" s="169" t="s">
        <v>457</v>
      </c>
      <c r="B1014" s="166" t="s">
        <v>687</v>
      </c>
      <c r="D1014" s="168">
        <v>0.30369443801432205</v>
      </c>
      <c r="E1014" s="168">
        <v>0.30369443801432205</v>
      </c>
      <c r="F1014" s="168">
        <v>0</v>
      </c>
      <c r="G1014" s="168">
        <v>0</v>
      </c>
      <c r="H1014" s="168">
        <v>0</v>
      </c>
      <c r="I1014" s="168">
        <v>0</v>
      </c>
      <c r="J1014" s="168">
        <v>0</v>
      </c>
      <c r="K1014" s="168">
        <v>0</v>
      </c>
      <c r="L1014" s="168">
        <v>0</v>
      </c>
      <c r="M1014" s="168">
        <v>0</v>
      </c>
      <c r="N1014" s="168">
        <v>0</v>
      </c>
      <c r="O1014" s="168">
        <v>0</v>
      </c>
      <c r="P1014" s="168">
        <v>0</v>
      </c>
      <c r="Q1014" s="168">
        <v>0</v>
      </c>
      <c r="R1014" s="168">
        <v>0</v>
      </c>
      <c r="S1014" s="168">
        <v>0</v>
      </c>
      <c r="T1014" s="168">
        <v>0</v>
      </c>
      <c r="U1014" s="168">
        <v>0</v>
      </c>
      <c r="V1014" s="168">
        <v>0</v>
      </c>
      <c r="W1014" s="168"/>
      <c r="X1014" s="168"/>
    </row>
    <row r="1015" spans="1:24" x14ac:dyDescent="0.2">
      <c r="A1015" s="166" t="s">
        <v>457</v>
      </c>
      <c r="B1015" s="166" t="s">
        <v>686</v>
      </c>
      <c r="D1015" s="168">
        <v>1.6364621509395771E-2</v>
      </c>
      <c r="E1015" s="168">
        <v>1.6364621509395771E-2</v>
      </c>
      <c r="F1015" s="168">
        <v>0</v>
      </c>
      <c r="G1015" s="168">
        <v>0</v>
      </c>
      <c r="H1015" s="168">
        <v>0</v>
      </c>
      <c r="I1015" s="168">
        <v>0</v>
      </c>
      <c r="J1015" s="168">
        <v>0</v>
      </c>
      <c r="K1015" s="168">
        <v>0</v>
      </c>
      <c r="L1015" s="168">
        <v>0</v>
      </c>
      <c r="M1015" s="168">
        <v>0</v>
      </c>
      <c r="N1015" s="168">
        <v>0</v>
      </c>
      <c r="O1015" s="168">
        <v>0</v>
      </c>
      <c r="P1015" s="168">
        <v>0</v>
      </c>
      <c r="Q1015" s="168">
        <v>0</v>
      </c>
      <c r="R1015" s="168">
        <v>0</v>
      </c>
      <c r="S1015" s="168">
        <v>0</v>
      </c>
      <c r="T1015" s="168">
        <v>0</v>
      </c>
      <c r="U1015" s="168">
        <v>0</v>
      </c>
      <c r="V1015" s="168">
        <v>0</v>
      </c>
      <c r="W1015" s="168"/>
      <c r="X1015" s="168"/>
    </row>
    <row r="1016" spans="1:24" x14ac:dyDescent="0.2">
      <c r="A1016" s="166" t="s">
        <v>457</v>
      </c>
      <c r="B1016" s="166" t="s">
        <v>685</v>
      </c>
      <c r="D1016" s="168">
        <v>3.5589971690940651E-3</v>
      </c>
      <c r="E1016" s="168">
        <v>3.5589971690940651E-3</v>
      </c>
      <c r="F1016" s="168">
        <v>0</v>
      </c>
      <c r="G1016" s="168">
        <v>0</v>
      </c>
      <c r="H1016" s="168">
        <v>0</v>
      </c>
      <c r="I1016" s="168">
        <v>0</v>
      </c>
      <c r="J1016" s="168">
        <v>0</v>
      </c>
      <c r="K1016" s="168">
        <v>0</v>
      </c>
      <c r="L1016" s="168">
        <v>0</v>
      </c>
      <c r="M1016" s="168">
        <v>0</v>
      </c>
      <c r="N1016" s="168">
        <v>0</v>
      </c>
      <c r="O1016" s="168">
        <v>0</v>
      </c>
      <c r="P1016" s="168">
        <v>0</v>
      </c>
      <c r="Q1016" s="168">
        <v>0</v>
      </c>
      <c r="R1016" s="168">
        <v>0</v>
      </c>
      <c r="S1016" s="168">
        <v>0</v>
      </c>
      <c r="T1016" s="168">
        <v>0</v>
      </c>
      <c r="U1016" s="168">
        <v>0</v>
      </c>
      <c r="V1016" s="168">
        <v>0</v>
      </c>
      <c r="W1016" s="168"/>
      <c r="X1016" s="168"/>
    </row>
    <row r="1017" spans="1:24" x14ac:dyDescent="0.2">
      <c r="A1017" s="166" t="s">
        <v>457</v>
      </c>
      <c r="B1017" s="166" t="s">
        <v>684</v>
      </c>
      <c r="D1017" s="168">
        <v>0.12135564179890888</v>
      </c>
      <c r="E1017" s="168">
        <v>0.12135564179890888</v>
      </c>
      <c r="F1017" s="168">
        <v>0</v>
      </c>
      <c r="G1017" s="168">
        <v>0</v>
      </c>
      <c r="H1017" s="168">
        <v>0</v>
      </c>
      <c r="I1017" s="168">
        <v>0</v>
      </c>
      <c r="J1017" s="168">
        <v>0</v>
      </c>
      <c r="K1017" s="168">
        <v>0</v>
      </c>
      <c r="L1017" s="168">
        <v>0</v>
      </c>
      <c r="M1017" s="168">
        <v>0</v>
      </c>
      <c r="N1017" s="168">
        <v>0</v>
      </c>
      <c r="O1017" s="168">
        <v>0</v>
      </c>
      <c r="P1017" s="168">
        <v>0</v>
      </c>
      <c r="Q1017" s="168">
        <v>0</v>
      </c>
      <c r="R1017" s="168">
        <v>0</v>
      </c>
      <c r="S1017" s="168">
        <v>0</v>
      </c>
      <c r="T1017" s="168">
        <v>0</v>
      </c>
      <c r="U1017" s="168">
        <v>0</v>
      </c>
      <c r="V1017" s="168">
        <v>0</v>
      </c>
      <c r="W1017" s="168"/>
      <c r="X1017" s="168"/>
    </row>
    <row r="1018" spans="1:24" x14ac:dyDescent="0.2">
      <c r="A1018" s="166" t="s">
        <v>457</v>
      </c>
      <c r="B1018" s="166" t="s">
        <v>683</v>
      </c>
      <c r="D1018" s="168">
        <v>5.6008829606512565E-2</v>
      </c>
      <c r="E1018" s="168">
        <v>5.6008829606512565E-2</v>
      </c>
      <c r="F1018" s="168">
        <v>0</v>
      </c>
      <c r="G1018" s="168">
        <v>0</v>
      </c>
      <c r="H1018" s="168">
        <v>0</v>
      </c>
      <c r="I1018" s="168">
        <v>0</v>
      </c>
      <c r="J1018" s="168">
        <v>0</v>
      </c>
      <c r="K1018" s="168">
        <v>0</v>
      </c>
      <c r="L1018" s="168">
        <v>0</v>
      </c>
      <c r="M1018" s="168">
        <v>0</v>
      </c>
      <c r="N1018" s="168">
        <v>0</v>
      </c>
      <c r="O1018" s="168">
        <v>0</v>
      </c>
      <c r="P1018" s="168">
        <v>0</v>
      </c>
      <c r="Q1018" s="168">
        <v>0</v>
      </c>
      <c r="R1018" s="168">
        <v>0</v>
      </c>
      <c r="S1018" s="168">
        <v>0</v>
      </c>
      <c r="T1018" s="168">
        <v>0</v>
      </c>
      <c r="U1018" s="168">
        <v>0</v>
      </c>
      <c r="V1018" s="168">
        <v>0</v>
      </c>
      <c r="W1018" s="168"/>
      <c r="X1018" s="168"/>
    </row>
    <row r="1019" spans="1:24" x14ac:dyDescent="0.2">
      <c r="A1019" s="166" t="s">
        <v>457</v>
      </c>
      <c r="B1019" s="166" t="s">
        <v>682</v>
      </c>
      <c r="D1019" s="168">
        <v>0.45681577233188292</v>
      </c>
      <c r="E1019" s="168">
        <v>0.45681577233188292</v>
      </c>
      <c r="F1019" s="168">
        <v>0</v>
      </c>
      <c r="G1019" s="168">
        <v>0</v>
      </c>
      <c r="H1019" s="168">
        <v>0</v>
      </c>
      <c r="I1019" s="168">
        <v>0</v>
      </c>
      <c r="J1019" s="168">
        <v>0</v>
      </c>
      <c r="K1019" s="168">
        <v>0</v>
      </c>
      <c r="L1019" s="168">
        <v>0</v>
      </c>
      <c r="M1019" s="168">
        <v>0</v>
      </c>
      <c r="N1019" s="168">
        <v>0</v>
      </c>
      <c r="O1019" s="168">
        <v>0</v>
      </c>
      <c r="P1019" s="168">
        <v>0</v>
      </c>
      <c r="Q1019" s="168">
        <v>0</v>
      </c>
      <c r="R1019" s="168">
        <v>0</v>
      </c>
      <c r="S1019" s="168">
        <v>0</v>
      </c>
      <c r="T1019" s="168">
        <v>0</v>
      </c>
      <c r="U1019" s="168">
        <v>0</v>
      </c>
      <c r="V1019" s="168">
        <v>0</v>
      </c>
      <c r="W1019" s="168"/>
      <c r="X1019" s="168"/>
    </row>
    <row r="1020" spans="1:24" x14ac:dyDescent="0.2">
      <c r="A1020" s="166" t="s">
        <v>457</v>
      </c>
      <c r="B1020" s="166" t="s">
        <v>681</v>
      </c>
      <c r="D1020" s="168">
        <v>4.2201699569883858E-2</v>
      </c>
      <c r="E1020" s="168">
        <v>4.2201699569883858E-2</v>
      </c>
      <c r="F1020" s="168">
        <v>0</v>
      </c>
      <c r="G1020" s="168">
        <v>0</v>
      </c>
      <c r="H1020" s="168">
        <v>0</v>
      </c>
      <c r="I1020" s="168">
        <v>0</v>
      </c>
      <c r="J1020" s="168">
        <v>0</v>
      </c>
      <c r="K1020" s="168">
        <v>0</v>
      </c>
      <c r="L1020" s="168">
        <v>0</v>
      </c>
      <c r="M1020" s="168">
        <v>0</v>
      </c>
      <c r="N1020" s="168">
        <v>0</v>
      </c>
      <c r="O1020" s="168">
        <v>0</v>
      </c>
      <c r="P1020" s="168">
        <v>0</v>
      </c>
      <c r="Q1020" s="168">
        <v>0</v>
      </c>
      <c r="R1020" s="168">
        <v>0</v>
      </c>
      <c r="S1020" s="168">
        <v>0</v>
      </c>
      <c r="T1020" s="168">
        <v>0</v>
      </c>
      <c r="U1020" s="168">
        <v>0</v>
      </c>
      <c r="V1020" s="168">
        <v>0</v>
      </c>
      <c r="W1020" s="168"/>
      <c r="X1020" s="168"/>
    </row>
    <row r="1021" spans="1:24" x14ac:dyDescent="0.2">
      <c r="A1021" s="166" t="s">
        <v>457</v>
      </c>
      <c r="B1021" s="166" t="s">
        <v>679</v>
      </c>
      <c r="D1021" s="168">
        <v>1</v>
      </c>
      <c r="E1021" s="168">
        <v>1</v>
      </c>
      <c r="F1021" s="168">
        <v>0</v>
      </c>
      <c r="G1021" s="168">
        <v>0</v>
      </c>
      <c r="H1021" s="168">
        <v>0</v>
      </c>
      <c r="I1021" s="168">
        <v>0</v>
      </c>
      <c r="J1021" s="168">
        <v>0</v>
      </c>
      <c r="K1021" s="168">
        <v>0</v>
      </c>
      <c r="L1021" s="168">
        <v>0</v>
      </c>
      <c r="M1021" s="168">
        <v>0</v>
      </c>
      <c r="N1021" s="168">
        <v>0</v>
      </c>
      <c r="O1021" s="168">
        <v>0</v>
      </c>
      <c r="P1021" s="168">
        <v>0</v>
      </c>
      <c r="Q1021" s="168">
        <v>0</v>
      </c>
      <c r="R1021" s="168">
        <v>0</v>
      </c>
      <c r="S1021" s="168">
        <v>0</v>
      </c>
      <c r="T1021" s="168">
        <v>0</v>
      </c>
      <c r="U1021" s="168">
        <v>0</v>
      </c>
      <c r="V1021" s="168">
        <v>0</v>
      </c>
      <c r="W1021" s="168"/>
      <c r="X1021" s="168"/>
    </row>
    <row r="1022" spans="1:24" x14ac:dyDescent="0.2">
      <c r="D1022" s="168"/>
      <c r="E1022" s="168"/>
      <c r="F1022" s="168"/>
      <c r="G1022" s="168"/>
      <c r="H1022" s="168"/>
      <c r="I1022" s="168"/>
      <c r="J1022" s="168"/>
      <c r="K1022" s="168"/>
      <c r="L1022" s="168"/>
      <c r="M1022" s="168"/>
      <c r="N1022" s="168"/>
      <c r="O1022" s="168"/>
      <c r="P1022" s="168"/>
      <c r="Q1022" s="168"/>
      <c r="R1022" s="168"/>
      <c r="S1022" s="168"/>
      <c r="T1022" s="168"/>
      <c r="U1022" s="168"/>
      <c r="V1022" s="168"/>
      <c r="W1022" s="168"/>
      <c r="X1022" s="168"/>
    </row>
    <row r="1023" spans="1:24" x14ac:dyDescent="0.2">
      <c r="D1023" s="168"/>
      <c r="E1023" s="168"/>
      <c r="F1023" s="168"/>
      <c r="G1023" s="168"/>
      <c r="H1023" s="168"/>
      <c r="I1023" s="168"/>
      <c r="J1023" s="168"/>
      <c r="K1023" s="168"/>
      <c r="L1023" s="168"/>
      <c r="M1023" s="168"/>
      <c r="N1023" s="168"/>
      <c r="O1023" s="168"/>
      <c r="P1023" s="168"/>
      <c r="Q1023" s="168"/>
      <c r="R1023" s="168"/>
      <c r="S1023" s="168"/>
      <c r="T1023" s="168"/>
      <c r="U1023" s="168"/>
      <c r="V1023" s="168"/>
      <c r="W1023" s="168"/>
      <c r="X1023" s="168"/>
    </row>
    <row r="1026" spans="4:25" x14ac:dyDescent="0.2">
      <c r="D1026" s="167"/>
      <c r="E1026" s="167"/>
      <c r="F1026" s="167"/>
      <c r="G1026" s="167"/>
      <c r="H1026" s="167"/>
      <c r="I1026" s="167"/>
      <c r="J1026" s="167"/>
      <c r="K1026" s="167"/>
      <c r="L1026" s="167"/>
      <c r="M1026" s="167"/>
      <c r="N1026" s="167"/>
      <c r="O1026" s="167"/>
      <c r="P1026" s="167"/>
      <c r="Q1026" s="167"/>
      <c r="R1026" s="167"/>
      <c r="S1026" s="167"/>
      <c r="T1026" s="167"/>
      <c r="U1026" s="167"/>
      <c r="V1026" s="167"/>
      <c r="W1026" s="167"/>
      <c r="X1026" s="167"/>
      <c r="Y1026" s="167"/>
    </row>
    <row r="1027" spans="4:25" x14ac:dyDescent="0.2">
      <c r="D1027" s="167"/>
      <c r="E1027" s="167"/>
      <c r="F1027" s="167"/>
      <c r="G1027" s="167"/>
      <c r="H1027" s="167"/>
      <c r="I1027" s="167"/>
      <c r="J1027" s="167"/>
      <c r="K1027" s="167"/>
      <c r="L1027" s="167"/>
      <c r="M1027" s="167"/>
      <c r="N1027" s="167"/>
      <c r="O1027" s="167"/>
      <c r="P1027" s="167"/>
      <c r="Q1027" s="167"/>
      <c r="R1027" s="167"/>
      <c r="S1027" s="167"/>
      <c r="T1027" s="167"/>
      <c r="U1027" s="167"/>
      <c r="V1027" s="167"/>
      <c r="W1027" s="167"/>
      <c r="X1027" s="167"/>
      <c r="Y1027" s="167"/>
    </row>
    <row r="1028" spans="4:25" x14ac:dyDescent="0.2">
      <c r="D1028" s="167"/>
      <c r="E1028" s="167"/>
      <c r="F1028" s="167"/>
      <c r="G1028" s="167"/>
      <c r="H1028" s="167"/>
      <c r="I1028" s="167"/>
      <c r="J1028" s="167"/>
      <c r="K1028" s="167"/>
      <c r="L1028" s="167"/>
      <c r="M1028" s="167"/>
      <c r="N1028" s="167"/>
      <c r="O1028" s="167"/>
      <c r="P1028" s="167"/>
      <c r="Q1028" s="167"/>
      <c r="R1028" s="167"/>
      <c r="S1028" s="167"/>
      <c r="T1028" s="167"/>
      <c r="U1028" s="167"/>
      <c r="V1028" s="167"/>
      <c r="W1028" s="167"/>
      <c r="X1028" s="167"/>
      <c r="Y1028" s="167"/>
    </row>
    <row r="1029" spans="4:25" x14ac:dyDescent="0.2">
      <c r="D1029" s="167"/>
      <c r="E1029" s="167"/>
      <c r="F1029" s="167"/>
      <c r="G1029" s="167"/>
      <c r="H1029" s="167"/>
      <c r="I1029" s="167"/>
      <c r="J1029" s="167"/>
      <c r="K1029" s="167"/>
      <c r="L1029" s="167"/>
      <c r="M1029" s="167"/>
      <c r="N1029" s="167"/>
      <c r="O1029" s="167"/>
      <c r="P1029" s="167"/>
      <c r="Q1029" s="167"/>
      <c r="R1029" s="167"/>
      <c r="S1029" s="167"/>
      <c r="T1029" s="167"/>
      <c r="U1029" s="167"/>
      <c r="V1029" s="167"/>
      <c r="W1029" s="167"/>
      <c r="X1029" s="167"/>
      <c r="Y1029" s="167"/>
    </row>
    <row r="1030" spans="4:25" x14ac:dyDescent="0.2">
      <c r="D1030" s="167"/>
      <c r="E1030" s="167"/>
      <c r="F1030" s="167"/>
      <c r="G1030" s="167"/>
      <c r="H1030" s="167"/>
      <c r="I1030" s="167"/>
      <c r="J1030" s="167"/>
      <c r="K1030" s="167"/>
      <c r="L1030" s="167"/>
      <c r="M1030" s="167"/>
      <c r="N1030" s="167"/>
      <c r="O1030" s="167"/>
      <c r="P1030" s="167"/>
      <c r="Q1030" s="167"/>
      <c r="R1030" s="167"/>
      <c r="S1030" s="167"/>
      <c r="T1030" s="167"/>
      <c r="U1030" s="167"/>
      <c r="V1030" s="167"/>
      <c r="W1030" s="167"/>
      <c r="X1030" s="167"/>
      <c r="Y1030" s="167"/>
    </row>
    <row r="1031" spans="4:25" x14ac:dyDescent="0.2">
      <c r="D1031" s="167"/>
      <c r="E1031" s="167"/>
      <c r="F1031" s="167"/>
      <c r="G1031" s="167"/>
      <c r="H1031" s="167"/>
      <c r="I1031" s="167"/>
      <c r="J1031" s="167"/>
      <c r="K1031" s="167"/>
      <c r="L1031" s="167"/>
      <c r="M1031" s="167"/>
      <c r="N1031" s="167"/>
      <c r="O1031" s="167"/>
      <c r="P1031" s="167"/>
      <c r="Q1031" s="167"/>
      <c r="R1031" s="167"/>
      <c r="S1031" s="167"/>
      <c r="T1031" s="167"/>
      <c r="U1031" s="167"/>
      <c r="V1031" s="167"/>
      <c r="W1031" s="167"/>
      <c r="X1031" s="167"/>
      <c r="Y1031" s="167"/>
    </row>
    <row r="1032" spans="4:25" x14ac:dyDescent="0.2">
      <c r="D1032" s="167"/>
      <c r="E1032" s="167"/>
      <c r="F1032" s="167"/>
      <c r="G1032" s="167"/>
      <c r="H1032" s="167"/>
      <c r="I1032" s="167"/>
      <c r="J1032" s="167"/>
      <c r="K1032" s="167"/>
      <c r="L1032" s="167"/>
      <c r="M1032" s="167"/>
      <c r="N1032" s="167"/>
      <c r="O1032" s="167"/>
      <c r="P1032" s="167"/>
      <c r="Q1032" s="167"/>
      <c r="R1032" s="167"/>
      <c r="S1032" s="167"/>
      <c r="T1032" s="167"/>
      <c r="U1032" s="167"/>
      <c r="V1032" s="167"/>
      <c r="W1032" s="167"/>
      <c r="X1032" s="167"/>
      <c r="Y1032" s="167"/>
    </row>
    <row r="1033" spans="4:25" x14ac:dyDescent="0.2">
      <c r="D1033" s="167"/>
      <c r="E1033" s="167"/>
      <c r="F1033" s="167"/>
      <c r="G1033" s="167"/>
      <c r="H1033" s="167"/>
      <c r="I1033" s="167"/>
      <c r="J1033" s="167"/>
      <c r="K1033" s="167"/>
      <c r="L1033" s="167"/>
      <c r="M1033" s="167"/>
      <c r="N1033" s="167"/>
      <c r="O1033" s="167"/>
      <c r="P1033" s="167"/>
      <c r="Q1033" s="167"/>
      <c r="R1033" s="167"/>
      <c r="S1033" s="167"/>
      <c r="T1033" s="167"/>
      <c r="U1033" s="167"/>
      <c r="V1033" s="167"/>
      <c r="W1033" s="167"/>
      <c r="X1033" s="167"/>
      <c r="Y1033" s="167"/>
    </row>
    <row r="1034" spans="4:25" x14ac:dyDescent="0.2">
      <c r="D1034" s="167"/>
      <c r="E1034" s="167"/>
      <c r="F1034" s="167"/>
      <c r="G1034" s="167"/>
      <c r="H1034" s="167"/>
      <c r="I1034" s="167"/>
      <c r="J1034" s="167"/>
      <c r="K1034" s="167"/>
      <c r="L1034" s="167"/>
      <c r="M1034" s="167"/>
      <c r="N1034" s="167"/>
      <c r="O1034" s="167"/>
      <c r="P1034" s="167"/>
      <c r="Q1034" s="167"/>
      <c r="R1034" s="167"/>
      <c r="S1034" s="167"/>
      <c r="T1034" s="167"/>
      <c r="U1034" s="167"/>
      <c r="V1034" s="167"/>
      <c r="W1034" s="167"/>
      <c r="X1034" s="167"/>
      <c r="Y1034" s="167"/>
    </row>
    <row r="1035" spans="4:25" x14ac:dyDescent="0.2">
      <c r="D1035" s="167"/>
      <c r="E1035" s="167"/>
      <c r="F1035" s="167"/>
      <c r="G1035" s="167"/>
      <c r="H1035" s="167"/>
      <c r="I1035" s="167"/>
      <c r="J1035" s="167"/>
      <c r="K1035" s="167"/>
      <c r="L1035" s="167"/>
      <c r="M1035" s="167"/>
      <c r="N1035" s="167"/>
      <c r="O1035" s="167"/>
      <c r="P1035" s="167"/>
      <c r="Q1035" s="167"/>
      <c r="R1035" s="167"/>
      <c r="S1035" s="167"/>
      <c r="T1035" s="167"/>
      <c r="U1035" s="167"/>
      <c r="V1035" s="167"/>
      <c r="W1035" s="167"/>
      <c r="X1035" s="167"/>
      <c r="Y1035" s="167"/>
    </row>
    <row r="1036" spans="4:25" x14ac:dyDescent="0.2">
      <c r="D1036" s="167"/>
      <c r="E1036" s="167"/>
      <c r="F1036" s="167"/>
      <c r="G1036" s="167"/>
      <c r="H1036" s="167"/>
      <c r="I1036" s="167"/>
      <c r="J1036" s="167"/>
      <c r="K1036" s="167"/>
      <c r="L1036" s="167"/>
      <c r="M1036" s="167"/>
      <c r="N1036" s="167"/>
      <c r="O1036" s="167"/>
      <c r="P1036" s="167"/>
      <c r="Q1036" s="167"/>
      <c r="R1036" s="167"/>
      <c r="S1036" s="167"/>
      <c r="T1036" s="167"/>
      <c r="U1036" s="167"/>
      <c r="V1036" s="167"/>
      <c r="W1036" s="167"/>
      <c r="X1036" s="167"/>
      <c r="Y1036" s="167"/>
    </row>
    <row r="1037" spans="4:25" x14ac:dyDescent="0.2">
      <c r="D1037" s="167"/>
      <c r="E1037" s="167"/>
      <c r="F1037" s="167"/>
      <c r="G1037" s="167"/>
      <c r="H1037" s="167"/>
      <c r="I1037" s="167"/>
      <c r="J1037" s="167"/>
      <c r="K1037" s="167"/>
      <c r="L1037" s="167"/>
      <c r="M1037" s="167"/>
      <c r="N1037" s="167"/>
      <c r="O1037" s="167"/>
      <c r="P1037" s="167"/>
      <c r="Q1037" s="167"/>
      <c r="R1037" s="167"/>
      <c r="S1037" s="167"/>
      <c r="T1037" s="167"/>
      <c r="U1037" s="167"/>
      <c r="V1037" s="167"/>
      <c r="W1037" s="167"/>
      <c r="X1037" s="167"/>
      <c r="Y1037" s="167"/>
    </row>
    <row r="1038" spans="4:25" x14ac:dyDescent="0.2">
      <c r="D1038" s="167"/>
      <c r="E1038" s="167"/>
      <c r="F1038" s="167"/>
      <c r="G1038" s="167"/>
      <c r="H1038" s="167"/>
      <c r="I1038" s="167"/>
      <c r="J1038" s="167"/>
      <c r="K1038" s="167"/>
      <c r="L1038" s="167"/>
      <c r="M1038" s="167"/>
      <c r="N1038" s="167"/>
      <c r="O1038" s="167"/>
      <c r="P1038" s="167"/>
      <c r="Q1038" s="167"/>
      <c r="R1038" s="167"/>
      <c r="S1038" s="167"/>
      <c r="T1038" s="167"/>
      <c r="U1038" s="167"/>
      <c r="V1038" s="167"/>
      <c r="W1038" s="167"/>
      <c r="X1038" s="167"/>
      <c r="Y1038" s="167"/>
    </row>
    <row r="1039" spans="4:25" x14ac:dyDescent="0.2">
      <c r="D1039" s="167"/>
      <c r="E1039" s="167"/>
      <c r="F1039" s="167"/>
      <c r="G1039" s="167"/>
      <c r="H1039" s="167"/>
      <c r="I1039" s="167"/>
      <c r="J1039" s="167"/>
      <c r="K1039" s="167"/>
      <c r="L1039" s="167"/>
      <c r="M1039" s="167"/>
      <c r="N1039" s="167"/>
      <c r="O1039" s="167"/>
      <c r="P1039" s="167"/>
      <c r="Q1039" s="167"/>
      <c r="R1039" s="167"/>
      <c r="S1039" s="167"/>
      <c r="T1039" s="167"/>
      <c r="U1039" s="167"/>
      <c r="V1039" s="167"/>
      <c r="W1039" s="167"/>
      <c r="X1039" s="167"/>
      <c r="Y1039" s="167"/>
    </row>
    <row r="1040" spans="4:25" x14ac:dyDescent="0.2">
      <c r="D1040" s="167"/>
      <c r="E1040" s="167"/>
      <c r="F1040" s="167"/>
      <c r="G1040" s="167"/>
      <c r="H1040" s="167"/>
      <c r="I1040" s="167"/>
      <c r="J1040" s="167"/>
      <c r="K1040" s="167"/>
      <c r="L1040" s="167"/>
      <c r="M1040" s="167"/>
      <c r="N1040" s="167"/>
      <c r="O1040" s="167"/>
      <c r="P1040" s="167"/>
      <c r="Q1040" s="167"/>
      <c r="R1040" s="167"/>
      <c r="S1040" s="167"/>
      <c r="T1040" s="167"/>
      <c r="U1040" s="167"/>
      <c r="V1040" s="167"/>
      <c r="W1040" s="167"/>
      <c r="X1040" s="167"/>
      <c r="Y1040" s="167"/>
    </row>
    <row r="1041" spans="4:25" x14ac:dyDescent="0.2">
      <c r="D1041" s="167"/>
      <c r="E1041" s="167"/>
      <c r="F1041" s="167"/>
      <c r="G1041" s="167"/>
      <c r="H1041" s="167"/>
      <c r="I1041" s="167"/>
      <c r="J1041" s="167"/>
      <c r="K1041" s="167"/>
      <c r="L1041" s="167"/>
      <c r="M1041" s="167"/>
      <c r="N1041" s="167"/>
      <c r="O1041" s="167"/>
      <c r="P1041" s="167"/>
      <c r="Q1041" s="167"/>
      <c r="R1041" s="167"/>
      <c r="S1041" s="167"/>
      <c r="T1041" s="167"/>
      <c r="U1041" s="167"/>
      <c r="V1041" s="167"/>
      <c r="W1041" s="167"/>
      <c r="X1041" s="167"/>
      <c r="Y1041" s="167"/>
    </row>
    <row r="1042" spans="4:25" x14ac:dyDescent="0.2">
      <c r="D1042" s="167"/>
      <c r="E1042" s="167"/>
      <c r="F1042" s="167"/>
      <c r="G1042" s="167"/>
      <c r="H1042" s="167"/>
      <c r="I1042" s="167"/>
      <c r="J1042" s="167"/>
      <c r="K1042" s="167"/>
      <c r="L1042" s="167"/>
      <c r="M1042" s="167"/>
      <c r="N1042" s="167"/>
      <c r="O1042" s="167"/>
      <c r="P1042" s="167"/>
      <c r="Q1042" s="167"/>
      <c r="R1042" s="167"/>
      <c r="S1042" s="167"/>
      <c r="T1042" s="167"/>
      <c r="U1042" s="167"/>
      <c r="V1042" s="167"/>
      <c r="W1042" s="167"/>
      <c r="X1042" s="167"/>
      <c r="Y1042" s="167"/>
    </row>
    <row r="1043" spans="4:25" x14ac:dyDescent="0.2">
      <c r="D1043" s="167"/>
      <c r="E1043" s="167"/>
      <c r="F1043" s="167"/>
      <c r="G1043" s="167"/>
      <c r="H1043" s="167"/>
      <c r="I1043" s="167"/>
      <c r="J1043" s="167"/>
      <c r="K1043" s="167"/>
      <c r="L1043" s="167"/>
      <c r="M1043" s="167"/>
      <c r="N1043" s="167"/>
      <c r="O1043" s="167"/>
      <c r="P1043" s="167"/>
      <c r="Q1043" s="167"/>
      <c r="R1043" s="167"/>
      <c r="S1043" s="167"/>
      <c r="T1043" s="167"/>
      <c r="U1043" s="167"/>
      <c r="V1043" s="167"/>
      <c r="W1043" s="167"/>
      <c r="X1043" s="167"/>
      <c r="Y1043" s="167"/>
    </row>
    <row r="1044" spans="4:25" x14ac:dyDescent="0.2">
      <c r="D1044" s="167"/>
      <c r="E1044" s="167"/>
      <c r="F1044" s="167"/>
      <c r="G1044" s="167"/>
      <c r="H1044" s="167"/>
      <c r="I1044" s="167"/>
      <c r="J1044" s="167"/>
      <c r="K1044" s="167"/>
      <c r="L1044" s="167"/>
      <c r="M1044" s="167"/>
      <c r="N1044" s="167"/>
      <c r="O1044" s="167"/>
      <c r="P1044" s="167"/>
      <c r="Q1044" s="167"/>
      <c r="R1044" s="167"/>
      <c r="S1044" s="167"/>
      <c r="T1044" s="167"/>
      <c r="U1044" s="167"/>
      <c r="V1044" s="167"/>
      <c r="W1044" s="167"/>
      <c r="X1044" s="167"/>
      <c r="Y1044" s="167"/>
    </row>
    <row r="1045" spans="4:25" x14ac:dyDescent="0.2">
      <c r="D1045" s="167"/>
      <c r="E1045" s="167"/>
      <c r="F1045" s="167"/>
      <c r="G1045" s="167"/>
      <c r="H1045" s="167"/>
      <c r="I1045" s="167"/>
      <c r="J1045" s="167"/>
      <c r="K1045" s="167"/>
      <c r="L1045" s="167"/>
      <c r="M1045" s="167"/>
      <c r="N1045" s="167"/>
      <c r="O1045" s="167"/>
      <c r="P1045" s="167"/>
      <c r="Q1045" s="167"/>
      <c r="R1045" s="167"/>
      <c r="S1045" s="167"/>
      <c r="T1045" s="167"/>
      <c r="U1045" s="167"/>
      <c r="V1045" s="167"/>
      <c r="W1045" s="167"/>
      <c r="X1045" s="167"/>
      <c r="Y1045" s="167"/>
    </row>
  </sheetData>
  <printOptions horizontalCentered="1"/>
  <pageMargins left="0.5" right="0.5" top="1.25" bottom="0.5" header="0.5" footer="0.25"/>
  <pageSetup scale="39" firstPageNumber="13" fitToHeight="30" orientation="landscape" r:id="rId1"/>
  <headerFooter alignWithMargins="0">
    <oddHeader>&amp;C&amp;"Arial,Bold"&amp;11KENTUCKY POWER COMPANY
COST-OF-SERVICE STUDY
TWELVE MONTHS ENDING 
FEBRUARY 28, 2017&amp;R&amp;11Exhibit No.: DRB-1
Page &amp;P of &amp;N
Witness: D. Buck</oddHeader>
  </headerFooter>
  <rowBreaks count="11" manualBreakCount="11">
    <brk id="93" max="21" man="1"/>
    <brk id="183" max="21" man="1"/>
    <brk id="270" max="21" man="1"/>
    <brk id="349" max="21" man="1"/>
    <brk id="438" max="21" man="1"/>
    <brk id="523" max="21" man="1"/>
    <brk id="607" max="21" man="1"/>
    <brk id="693" max="21" man="1"/>
    <brk id="780" max="21" man="1"/>
    <brk id="865" max="21" man="1"/>
    <brk id="953" max="21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2"/>
  <sheetViews>
    <sheetView zoomScaleNormal="100" workbookViewId="0">
      <selection activeCell="A3" sqref="A3"/>
    </sheetView>
  </sheetViews>
  <sheetFormatPr defaultRowHeight="12.75" x14ac:dyDescent="0.2"/>
  <cols>
    <col min="1" max="1" width="8.85546875" style="208" bestFit="1" customWidth="1"/>
    <col min="2" max="2" width="1.28515625" style="208" customWidth="1"/>
    <col min="3" max="3" width="11.7109375" style="208" bestFit="1" customWidth="1"/>
    <col min="4" max="4" width="1.28515625" style="208" customWidth="1"/>
    <col min="5" max="5" width="13.42578125" style="208" bestFit="1" customWidth="1"/>
    <col min="6" max="6" width="1.28515625" style="208" customWidth="1"/>
    <col min="7" max="7" width="11.7109375" style="208" bestFit="1" customWidth="1"/>
    <col min="8" max="8" width="1.28515625" style="208" customWidth="1"/>
    <col min="9" max="9" width="8.5703125" style="208" bestFit="1" customWidth="1"/>
    <col min="10" max="10" width="1.5703125" style="208" customWidth="1"/>
    <col min="11" max="11" width="12.28515625" style="208" bestFit="1" customWidth="1"/>
    <col min="12" max="12" width="1.5703125" style="208" customWidth="1"/>
    <col min="13" max="13" width="13.42578125" style="208" bestFit="1" customWidth="1"/>
    <col min="14" max="14" width="1.28515625" style="208" customWidth="1"/>
    <col min="15" max="15" width="7" style="208" bestFit="1" customWidth="1"/>
    <col min="16" max="16" width="1.28515625" style="208" customWidth="1"/>
    <col min="17" max="17" width="11.7109375" style="208" bestFit="1" customWidth="1"/>
    <col min="18" max="18" width="1.28515625" style="208" customWidth="1"/>
    <col min="19" max="19" width="11.7109375" style="208" bestFit="1" customWidth="1"/>
    <col min="20" max="20" width="1.42578125" style="208" customWidth="1"/>
    <col min="21" max="21" width="10.7109375" style="208" bestFit="1" customWidth="1"/>
    <col min="22" max="22" width="12.85546875" style="208" bestFit="1" customWidth="1"/>
    <col min="23" max="26" width="11.7109375" style="208" bestFit="1" customWidth="1"/>
    <col min="27" max="253" width="9.140625" style="208"/>
    <col min="254" max="254" width="8.85546875" style="208" bestFit="1" customWidth="1"/>
    <col min="255" max="255" width="1.28515625" style="208" customWidth="1"/>
    <col min="256" max="256" width="11.42578125" style="208" bestFit="1" customWidth="1"/>
    <col min="257" max="257" width="1.28515625" style="208" customWidth="1"/>
    <col min="258" max="258" width="12.85546875" style="208" bestFit="1" customWidth="1"/>
    <col min="259" max="259" width="1.28515625" style="208" customWidth="1"/>
    <col min="260" max="260" width="11" style="208" bestFit="1" customWidth="1"/>
    <col min="261" max="261" width="1.28515625" style="208" customWidth="1"/>
    <col min="262" max="262" width="8.42578125" style="208" bestFit="1" customWidth="1"/>
    <col min="263" max="263" width="1.5703125" style="208" customWidth="1"/>
    <col min="264" max="264" width="9.85546875" style="208" bestFit="1" customWidth="1"/>
    <col min="265" max="265" width="1.28515625" style="208" customWidth="1"/>
    <col min="266" max="266" width="11.42578125" style="208" bestFit="1" customWidth="1"/>
    <col min="267" max="267" width="1.28515625" style="208" customWidth="1"/>
    <col min="268" max="268" width="10.42578125" style="208" bestFit="1" customWidth="1"/>
    <col min="269" max="269" width="1.28515625" style="208" customWidth="1"/>
    <col min="270" max="270" width="10.42578125" style="208" bestFit="1" customWidth="1"/>
    <col min="271" max="271" width="1.28515625" style="208" customWidth="1"/>
    <col min="272" max="272" width="11.42578125" style="208" bestFit="1" customWidth="1"/>
    <col min="273" max="273" width="1.42578125" style="208" customWidth="1"/>
    <col min="274" max="274" width="10.5703125" style="208" bestFit="1" customWidth="1"/>
    <col min="275" max="509" width="9.140625" style="208"/>
    <col min="510" max="510" width="8.85546875" style="208" bestFit="1" customWidth="1"/>
    <col min="511" max="511" width="1.28515625" style="208" customWidth="1"/>
    <col min="512" max="512" width="11.42578125" style="208" bestFit="1" customWidth="1"/>
    <col min="513" max="513" width="1.28515625" style="208" customWidth="1"/>
    <col min="514" max="514" width="12.85546875" style="208" bestFit="1" customWidth="1"/>
    <col min="515" max="515" width="1.28515625" style="208" customWidth="1"/>
    <col min="516" max="516" width="11" style="208" bestFit="1" customWidth="1"/>
    <col min="517" max="517" width="1.28515625" style="208" customWidth="1"/>
    <col min="518" max="518" width="8.42578125" style="208" bestFit="1" customWidth="1"/>
    <col min="519" max="519" width="1.5703125" style="208" customWidth="1"/>
    <col min="520" max="520" width="9.85546875" style="208" bestFit="1" customWidth="1"/>
    <col min="521" max="521" width="1.28515625" style="208" customWidth="1"/>
    <col min="522" max="522" width="11.42578125" style="208" bestFit="1" customWidth="1"/>
    <col min="523" max="523" width="1.28515625" style="208" customWidth="1"/>
    <col min="524" max="524" width="10.42578125" style="208" bestFit="1" customWidth="1"/>
    <col min="525" max="525" width="1.28515625" style="208" customWidth="1"/>
    <col min="526" max="526" width="10.42578125" style="208" bestFit="1" customWidth="1"/>
    <col min="527" max="527" width="1.28515625" style="208" customWidth="1"/>
    <col min="528" max="528" width="11.42578125" style="208" bestFit="1" customWidth="1"/>
    <col min="529" max="529" width="1.42578125" style="208" customWidth="1"/>
    <col min="530" max="530" width="10.5703125" style="208" bestFit="1" customWidth="1"/>
    <col min="531" max="765" width="9.140625" style="208"/>
    <col min="766" max="766" width="8.85546875" style="208" bestFit="1" customWidth="1"/>
    <col min="767" max="767" width="1.28515625" style="208" customWidth="1"/>
    <col min="768" max="768" width="11.42578125" style="208" bestFit="1" customWidth="1"/>
    <col min="769" max="769" width="1.28515625" style="208" customWidth="1"/>
    <col min="770" max="770" width="12.85546875" style="208" bestFit="1" customWidth="1"/>
    <col min="771" max="771" width="1.28515625" style="208" customWidth="1"/>
    <col min="772" max="772" width="11" style="208" bestFit="1" customWidth="1"/>
    <col min="773" max="773" width="1.28515625" style="208" customWidth="1"/>
    <col min="774" max="774" width="8.42578125" style="208" bestFit="1" customWidth="1"/>
    <col min="775" max="775" width="1.5703125" style="208" customWidth="1"/>
    <col min="776" max="776" width="9.85546875" style="208" bestFit="1" customWidth="1"/>
    <col min="777" max="777" width="1.28515625" style="208" customWidth="1"/>
    <col min="778" max="778" width="11.42578125" style="208" bestFit="1" customWidth="1"/>
    <col min="779" max="779" width="1.28515625" style="208" customWidth="1"/>
    <col min="780" max="780" width="10.42578125" style="208" bestFit="1" customWidth="1"/>
    <col min="781" max="781" width="1.28515625" style="208" customWidth="1"/>
    <col min="782" max="782" width="10.42578125" style="208" bestFit="1" customWidth="1"/>
    <col min="783" max="783" width="1.28515625" style="208" customWidth="1"/>
    <col min="784" max="784" width="11.42578125" style="208" bestFit="1" customWidth="1"/>
    <col min="785" max="785" width="1.42578125" style="208" customWidth="1"/>
    <col min="786" max="786" width="10.5703125" style="208" bestFit="1" customWidth="1"/>
    <col min="787" max="1021" width="9.140625" style="208"/>
    <col min="1022" max="1022" width="8.85546875" style="208" bestFit="1" customWidth="1"/>
    <col min="1023" max="1023" width="1.28515625" style="208" customWidth="1"/>
    <col min="1024" max="1024" width="11.42578125" style="208" bestFit="1" customWidth="1"/>
    <col min="1025" max="1025" width="1.28515625" style="208" customWidth="1"/>
    <col min="1026" max="1026" width="12.85546875" style="208" bestFit="1" customWidth="1"/>
    <col min="1027" max="1027" width="1.28515625" style="208" customWidth="1"/>
    <col min="1028" max="1028" width="11" style="208" bestFit="1" customWidth="1"/>
    <col min="1029" max="1029" width="1.28515625" style="208" customWidth="1"/>
    <col min="1030" max="1030" width="8.42578125" style="208" bestFit="1" customWidth="1"/>
    <col min="1031" max="1031" width="1.5703125" style="208" customWidth="1"/>
    <col min="1032" max="1032" width="9.85546875" style="208" bestFit="1" customWidth="1"/>
    <col min="1033" max="1033" width="1.28515625" style="208" customWidth="1"/>
    <col min="1034" max="1034" width="11.42578125" style="208" bestFit="1" customWidth="1"/>
    <col min="1035" max="1035" width="1.28515625" style="208" customWidth="1"/>
    <col min="1036" max="1036" width="10.42578125" style="208" bestFit="1" customWidth="1"/>
    <col min="1037" max="1037" width="1.28515625" style="208" customWidth="1"/>
    <col min="1038" max="1038" width="10.42578125" style="208" bestFit="1" customWidth="1"/>
    <col min="1039" max="1039" width="1.28515625" style="208" customWidth="1"/>
    <col min="1040" max="1040" width="11.42578125" style="208" bestFit="1" customWidth="1"/>
    <col min="1041" max="1041" width="1.42578125" style="208" customWidth="1"/>
    <col min="1042" max="1042" width="10.5703125" style="208" bestFit="1" customWidth="1"/>
    <col min="1043" max="1277" width="9.140625" style="208"/>
    <col min="1278" max="1278" width="8.85546875" style="208" bestFit="1" customWidth="1"/>
    <col min="1279" max="1279" width="1.28515625" style="208" customWidth="1"/>
    <col min="1280" max="1280" width="11.42578125" style="208" bestFit="1" customWidth="1"/>
    <col min="1281" max="1281" width="1.28515625" style="208" customWidth="1"/>
    <col min="1282" max="1282" width="12.85546875" style="208" bestFit="1" customWidth="1"/>
    <col min="1283" max="1283" width="1.28515625" style="208" customWidth="1"/>
    <col min="1284" max="1284" width="11" style="208" bestFit="1" customWidth="1"/>
    <col min="1285" max="1285" width="1.28515625" style="208" customWidth="1"/>
    <col min="1286" max="1286" width="8.42578125" style="208" bestFit="1" customWidth="1"/>
    <col min="1287" max="1287" width="1.5703125" style="208" customWidth="1"/>
    <col min="1288" max="1288" width="9.85546875" style="208" bestFit="1" customWidth="1"/>
    <col min="1289" max="1289" width="1.28515625" style="208" customWidth="1"/>
    <col min="1290" max="1290" width="11.42578125" style="208" bestFit="1" customWidth="1"/>
    <col min="1291" max="1291" width="1.28515625" style="208" customWidth="1"/>
    <col min="1292" max="1292" width="10.42578125" style="208" bestFit="1" customWidth="1"/>
    <col min="1293" max="1293" width="1.28515625" style="208" customWidth="1"/>
    <col min="1294" max="1294" width="10.42578125" style="208" bestFit="1" customWidth="1"/>
    <col min="1295" max="1295" width="1.28515625" style="208" customWidth="1"/>
    <col min="1296" max="1296" width="11.42578125" style="208" bestFit="1" customWidth="1"/>
    <col min="1297" max="1297" width="1.42578125" style="208" customWidth="1"/>
    <col min="1298" max="1298" width="10.5703125" style="208" bestFit="1" customWidth="1"/>
    <col min="1299" max="1533" width="9.140625" style="208"/>
    <col min="1534" max="1534" width="8.85546875" style="208" bestFit="1" customWidth="1"/>
    <col min="1535" max="1535" width="1.28515625" style="208" customWidth="1"/>
    <col min="1536" max="1536" width="11.42578125" style="208" bestFit="1" customWidth="1"/>
    <col min="1537" max="1537" width="1.28515625" style="208" customWidth="1"/>
    <col min="1538" max="1538" width="12.85546875" style="208" bestFit="1" customWidth="1"/>
    <col min="1539" max="1539" width="1.28515625" style="208" customWidth="1"/>
    <col min="1540" max="1540" width="11" style="208" bestFit="1" customWidth="1"/>
    <col min="1541" max="1541" width="1.28515625" style="208" customWidth="1"/>
    <col min="1542" max="1542" width="8.42578125" style="208" bestFit="1" customWidth="1"/>
    <col min="1543" max="1543" width="1.5703125" style="208" customWidth="1"/>
    <col min="1544" max="1544" width="9.85546875" style="208" bestFit="1" customWidth="1"/>
    <col min="1545" max="1545" width="1.28515625" style="208" customWidth="1"/>
    <col min="1546" max="1546" width="11.42578125" style="208" bestFit="1" customWidth="1"/>
    <col min="1547" max="1547" width="1.28515625" style="208" customWidth="1"/>
    <col min="1548" max="1548" width="10.42578125" style="208" bestFit="1" customWidth="1"/>
    <col min="1549" max="1549" width="1.28515625" style="208" customWidth="1"/>
    <col min="1550" max="1550" width="10.42578125" style="208" bestFit="1" customWidth="1"/>
    <col min="1551" max="1551" width="1.28515625" style="208" customWidth="1"/>
    <col min="1552" max="1552" width="11.42578125" style="208" bestFit="1" customWidth="1"/>
    <col min="1553" max="1553" width="1.42578125" style="208" customWidth="1"/>
    <col min="1554" max="1554" width="10.5703125" style="208" bestFit="1" customWidth="1"/>
    <col min="1555" max="1789" width="9.140625" style="208"/>
    <col min="1790" max="1790" width="8.85546875" style="208" bestFit="1" customWidth="1"/>
    <col min="1791" max="1791" width="1.28515625" style="208" customWidth="1"/>
    <col min="1792" max="1792" width="11.42578125" style="208" bestFit="1" customWidth="1"/>
    <col min="1793" max="1793" width="1.28515625" style="208" customWidth="1"/>
    <col min="1794" max="1794" width="12.85546875" style="208" bestFit="1" customWidth="1"/>
    <col min="1795" max="1795" width="1.28515625" style="208" customWidth="1"/>
    <col min="1796" max="1796" width="11" style="208" bestFit="1" customWidth="1"/>
    <col min="1797" max="1797" width="1.28515625" style="208" customWidth="1"/>
    <col min="1798" max="1798" width="8.42578125" style="208" bestFit="1" customWidth="1"/>
    <col min="1799" max="1799" width="1.5703125" style="208" customWidth="1"/>
    <col min="1800" max="1800" width="9.85546875" style="208" bestFit="1" customWidth="1"/>
    <col min="1801" max="1801" width="1.28515625" style="208" customWidth="1"/>
    <col min="1802" max="1802" width="11.42578125" style="208" bestFit="1" customWidth="1"/>
    <col min="1803" max="1803" width="1.28515625" style="208" customWidth="1"/>
    <col min="1804" max="1804" width="10.42578125" style="208" bestFit="1" customWidth="1"/>
    <col min="1805" max="1805" width="1.28515625" style="208" customWidth="1"/>
    <col min="1806" max="1806" width="10.42578125" style="208" bestFit="1" customWidth="1"/>
    <col min="1807" max="1807" width="1.28515625" style="208" customWidth="1"/>
    <col min="1808" max="1808" width="11.42578125" style="208" bestFit="1" customWidth="1"/>
    <col min="1809" max="1809" width="1.42578125" style="208" customWidth="1"/>
    <col min="1810" max="1810" width="10.5703125" style="208" bestFit="1" customWidth="1"/>
    <col min="1811" max="2045" width="9.140625" style="208"/>
    <col min="2046" max="2046" width="8.85546875" style="208" bestFit="1" customWidth="1"/>
    <col min="2047" max="2047" width="1.28515625" style="208" customWidth="1"/>
    <col min="2048" max="2048" width="11.42578125" style="208" bestFit="1" customWidth="1"/>
    <col min="2049" max="2049" width="1.28515625" style="208" customWidth="1"/>
    <col min="2050" max="2050" width="12.85546875" style="208" bestFit="1" customWidth="1"/>
    <col min="2051" max="2051" width="1.28515625" style="208" customWidth="1"/>
    <col min="2052" max="2052" width="11" style="208" bestFit="1" customWidth="1"/>
    <col min="2053" max="2053" width="1.28515625" style="208" customWidth="1"/>
    <col min="2054" max="2054" width="8.42578125" style="208" bestFit="1" customWidth="1"/>
    <col min="2055" max="2055" width="1.5703125" style="208" customWidth="1"/>
    <col min="2056" max="2056" width="9.85546875" style="208" bestFit="1" customWidth="1"/>
    <col min="2057" max="2057" width="1.28515625" style="208" customWidth="1"/>
    <col min="2058" max="2058" width="11.42578125" style="208" bestFit="1" customWidth="1"/>
    <col min="2059" max="2059" width="1.28515625" style="208" customWidth="1"/>
    <col min="2060" max="2060" width="10.42578125" style="208" bestFit="1" customWidth="1"/>
    <col min="2061" max="2061" width="1.28515625" style="208" customWidth="1"/>
    <col min="2062" max="2062" width="10.42578125" style="208" bestFit="1" customWidth="1"/>
    <col min="2063" max="2063" width="1.28515625" style="208" customWidth="1"/>
    <col min="2064" max="2064" width="11.42578125" style="208" bestFit="1" customWidth="1"/>
    <col min="2065" max="2065" width="1.42578125" style="208" customWidth="1"/>
    <col min="2066" max="2066" width="10.5703125" style="208" bestFit="1" customWidth="1"/>
    <col min="2067" max="2301" width="9.140625" style="208"/>
    <col min="2302" max="2302" width="8.85546875" style="208" bestFit="1" customWidth="1"/>
    <col min="2303" max="2303" width="1.28515625" style="208" customWidth="1"/>
    <col min="2304" max="2304" width="11.42578125" style="208" bestFit="1" customWidth="1"/>
    <col min="2305" max="2305" width="1.28515625" style="208" customWidth="1"/>
    <col min="2306" max="2306" width="12.85546875" style="208" bestFit="1" customWidth="1"/>
    <col min="2307" max="2307" width="1.28515625" style="208" customWidth="1"/>
    <col min="2308" max="2308" width="11" style="208" bestFit="1" customWidth="1"/>
    <col min="2309" max="2309" width="1.28515625" style="208" customWidth="1"/>
    <col min="2310" max="2310" width="8.42578125" style="208" bestFit="1" customWidth="1"/>
    <col min="2311" max="2311" width="1.5703125" style="208" customWidth="1"/>
    <col min="2312" max="2312" width="9.85546875" style="208" bestFit="1" customWidth="1"/>
    <col min="2313" max="2313" width="1.28515625" style="208" customWidth="1"/>
    <col min="2314" max="2314" width="11.42578125" style="208" bestFit="1" customWidth="1"/>
    <col min="2315" max="2315" width="1.28515625" style="208" customWidth="1"/>
    <col min="2316" max="2316" width="10.42578125" style="208" bestFit="1" customWidth="1"/>
    <col min="2317" max="2317" width="1.28515625" style="208" customWidth="1"/>
    <col min="2318" max="2318" width="10.42578125" style="208" bestFit="1" customWidth="1"/>
    <col min="2319" max="2319" width="1.28515625" style="208" customWidth="1"/>
    <col min="2320" max="2320" width="11.42578125" style="208" bestFit="1" customWidth="1"/>
    <col min="2321" max="2321" width="1.42578125" style="208" customWidth="1"/>
    <col min="2322" max="2322" width="10.5703125" style="208" bestFit="1" customWidth="1"/>
    <col min="2323" max="2557" width="9.140625" style="208"/>
    <col min="2558" max="2558" width="8.85546875" style="208" bestFit="1" customWidth="1"/>
    <col min="2559" max="2559" width="1.28515625" style="208" customWidth="1"/>
    <col min="2560" max="2560" width="11.42578125" style="208" bestFit="1" customWidth="1"/>
    <col min="2561" max="2561" width="1.28515625" style="208" customWidth="1"/>
    <col min="2562" max="2562" width="12.85546875" style="208" bestFit="1" customWidth="1"/>
    <col min="2563" max="2563" width="1.28515625" style="208" customWidth="1"/>
    <col min="2564" max="2564" width="11" style="208" bestFit="1" customWidth="1"/>
    <col min="2565" max="2565" width="1.28515625" style="208" customWidth="1"/>
    <col min="2566" max="2566" width="8.42578125" style="208" bestFit="1" customWidth="1"/>
    <col min="2567" max="2567" width="1.5703125" style="208" customWidth="1"/>
    <col min="2568" max="2568" width="9.85546875" style="208" bestFit="1" customWidth="1"/>
    <col min="2569" max="2569" width="1.28515625" style="208" customWidth="1"/>
    <col min="2570" max="2570" width="11.42578125" style="208" bestFit="1" customWidth="1"/>
    <col min="2571" max="2571" width="1.28515625" style="208" customWidth="1"/>
    <col min="2572" max="2572" width="10.42578125" style="208" bestFit="1" customWidth="1"/>
    <col min="2573" max="2573" width="1.28515625" style="208" customWidth="1"/>
    <col min="2574" max="2574" width="10.42578125" style="208" bestFit="1" customWidth="1"/>
    <col min="2575" max="2575" width="1.28515625" style="208" customWidth="1"/>
    <col min="2576" max="2576" width="11.42578125" style="208" bestFit="1" customWidth="1"/>
    <col min="2577" max="2577" width="1.42578125" style="208" customWidth="1"/>
    <col min="2578" max="2578" width="10.5703125" style="208" bestFit="1" customWidth="1"/>
    <col min="2579" max="2813" width="9.140625" style="208"/>
    <col min="2814" max="2814" width="8.85546875" style="208" bestFit="1" customWidth="1"/>
    <col min="2815" max="2815" width="1.28515625" style="208" customWidth="1"/>
    <col min="2816" max="2816" width="11.42578125" style="208" bestFit="1" customWidth="1"/>
    <col min="2817" max="2817" width="1.28515625" style="208" customWidth="1"/>
    <col min="2818" max="2818" width="12.85546875" style="208" bestFit="1" customWidth="1"/>
    <col min="2819" max="2819" width="1.28515625" style="208" customWidth="1"/>
    <col min="2820" max="2820" width="11" style="208" bestFit="1" customWidth="1"/>
    <col min="2821" max="2821" width="1.28515625" style="208" customWidth="1"/>
    <col min="2822" max="2822" width="8.42578125" style="208" bestFit="1" customWidth="1"/>
    <col min="2823" max="2823" width="1.5703125" style="208" customWidth="1"/>
    <col min="2824" max="2824" width="9.85546875" style="208" bestFit="1" customWidth="1"/>
    <col min="2825" max="2825" width="1.28515625" style="208" customWidth="1"/>
    <col min="2826" max="2826" width="11.42578125" style="208" bestFit="1" customWidth="1"/>
    <col min="2827" max="2827" width="1.28515625" style="208" customWidth="1"/>
    <col min="2828" max="2828" width="10.42578125" style="208" bestFit="1" customWidth="1"/>
    <col min="2829" max="2829" width="1.28515625" style="208" customWidth="1"/>
    <col min="2830" max="2830" width="10.42578125" style="208" bestFit="1" customWidth="1"/>
    <col min="2831" max="2831" width="1.28515625" style="208" customWidth="1"/>
    <col min="2832" max="2832" width="11.42578125" style="208" bestFit="1" customWidth="1"/>
    <col min="2833" max="2833" width="1.42578125" style="208" customWidth="1"/>
    <col min="2834" max="2834" width="10.5703125" style="208" bestFit="1" customWidth="1"/>
    <col min="2835" max="3069" width="9.140625" style="208"/>
    <col min="3070" max="3070" width="8.85546875" style="208" bestFit="1" customWidth="1"/>
    <col min="3071" max="3071" width="1.28515625" style="208" customWidth="1"/>
    <col min="3072" max="3072" width="11.42578125" style="208" bestFit="1" customWidth="1"/>
    <col min="3073" max="3073" width="1.28515625" style="208" customWidth="1"/>
    <col min="3074" max="3074" width="12.85546875" style="208" bestFit="1" customWidth="1"/>
    <col min="3075" max="3075" width="1.28515625" style="208" customWidth="1"/>
    <col min="3076" max="3076" width="11" style="208" bestFit="1" customWidth="1"/>
    <col min="3077" max="3077" width="1.28515625" style="208" customWidth="1"/>
    <col min="3078" max="3078" width="8.42578125" style="208" bestFit="1" customWidth="1"/>
    <col min="3079" max="3079" width="1.5703125" style="208" customWidth="1"/>
    <col min="3080" max="3080" width="9.85546875" style="208" bestFit="1" customWidth="1"/>
    <col min="3081" max="3081" width="1.28515625" style="208" customWidth="1"/>
    <col min="3082" max="3082" width="11.42578125" style="208" bestFit="1" customWidth="1"/>
    <col min="3083" max="3083" width="1.28515625" style="208" customWidth="1"/>
    <col min="3084" max="3084" width="10.42578125" style="208" bestFit="1" customWidth="1"/>
    <col min="3085" max="3085" width="1.28515625" style="208" customWidth="1"/>
    <col min="3086" max="3086" width="10.42578125" style="208" bestFit="1" customWidth="1"/>
    <col min="3087" max="3087" width="1.28515625" style="208" customWidth="1"/>
    <col min="3088" max="3088" width="11.42578125" style="208" bestFit="1" customWidth="1"/>
    <col min="3089" max="3089" width="1.42578125" style="208" customWidth="1"/>
    <col min="3090" max="3090" width="10.5703125" style="208" bestFit="1" customWidth="1"/>
    <col min="3091" max="3325" width="9.140625" style="208"/>
    <col min="3326" max="3326" width="8.85546875" style="208" bestFit="1" customWidth="1"/>
    <col min="3327" max="3327" width="1.28515625" style="208" customWidth="1"/>
    <col min="3328" max="3328" width="11.42578125" style="208" bestFit="1" customWidth="1"/>
    <col min="3329" max="3329" width="1.28515625" style="208" customWidth="1"/>
    <col min="3330" max="3330" width="12.85546875" style="208" bestFit="1" customWidth="1"/>
    <col min="3331" max="3331" width="1.28515625" style="208" customWidth="1"/>
    <col min="3332" max="3332" width="11" style="208" bestFit="1" customWidth="1"/>
    <col min="3333" max="3333" width="1.28515625" style="208" customWidth="1"/>
    <col min="3334" max="3334" width="8.42578125" style="208" bestFit="1" customWidth="1"/>
    <col min="3335" max="3335" width="1.5703125" style="208" customWidth="1"/>
    <col min="3336" max="3336" width="9.85546875" style="208" bestFit="1" customWidth="1"/>
    <col min="3337" max="3337" width="1.28515625" style="208" customWidth="1"/>
    <col min="3338" max="3338" width="11.42578125" style="208" bestFit="1" customWidth="1"/>
    <col min="3339" max="3339" width="1.28515625" style="208" customWidth="1"/>
    <col min="3340" max="3340" width="10.42578125" style="208" bestFit="1" customWidth="1"/>
    <col min="3341" max="3341" width="1.28515625" style="208" customWidth="1"/>
    <col min="3342" max="3342" width="10.42578125" style="208" bestFit="1" customWidth="1"/>
    <col min="3343" max="3343" width="1.28515625" style="208" customWidth="1"/>
    <col min="3344" max="3344" width="11.42578125" style="208" bestFit="1" customWidth="1"/>
    <col min="3345" max="3345" width="1.42578125" style="208" customWidth="1"/>
    <col min="3346" max="3346" width="10.5703125" style="208" bestFit="1" customWidth="1"/>
    <col min="3347" max="3581" width="9.140625" style="208"/>
    <col min="3582" max="3582" width="8.85546875" style="208" bestFit="1" customWidth="1"/>
    <col min="3583" max="3583" width="1.28515625" style="208" customWidth="1"/>
    <col min="3584" max="3584" width="11.42578125" style="208" bestFit="1" customWidth="1"/>
    <col min="3585" max="3585" width="1.28515625" style="208" customWidth="1"/>
    <col min="3586" max="3586" width="12.85546875" style="208" bestFit="1" customWidth="1"/>
    <col min="3587" max="3587" width="1.28515625" style="208" customWidth="1"/>
    <col min="3588" max="3588" width="11" style="208" bestFit="1" customWidth="1"/>
    <col min="3589" max="3589" width="1.28515625" style="208" customWidth="1"/>
    <col min="3590" max="3590" width="8.42578125" style="208" bestFit="1" customWidth="1"/>
    <col min="3591" max="3591" width="1.5703125" style="208" customWidth="1"/>
    <col min="3592" max="3592" width="9.85546875" style="208" bestFit="1" customWidth="1"/>
    <col min="3593" max="3593" width="1.28515625" style="208" customWidth="1"/>
    <col min="3594" max="3594" width="11.42578125" style="208" bestFit="1" customWidth="1"/>
    <col min="3595" max="3595" width="1.28515625" style="208" customWidth="1"/>
    <col min="3596" max="3596" width="10.42578125" style="208" bestFit="1" customWidth="1"/>
    <col min="3597" max="3597" width="1.28515625" style="208" customWidth="1"/>
    <col min="3598" max="3598" width="10.42578125" style="208" bestFit="1" customWidth="1"/>
    <col min="3599" max="3599" width="1.28515625" style="208" customWidth="1"/>
    <col min="3600" max="3600" width="11.42578125" style="208" bestFit="1" customWidth="1"/>
    <col min="3601" max="3601" width="1.42578125" style="208" customWidth="1"/>
    <col min="3602" max="3602" width="10.5703125" style="208" bestFit="1" customWidth="1"/>
    <col min="3603" max="3837" width="9.140625" style="208"/>
    <col min="3838" max="3838" width="8.85546875" style="208" bestFit="1" customWidth="1"/>
    <col min="3839" max="3839" width="1.28515625" style="208" customWidth="1"/>
    <col min="3840" max="3840" width="11.42578125" style="208" bestFit="1" customWidth="1"/>
    <col min="3841" max="3841" width="1.28515625" style="208" customWidth="1"/>
    <col min="3842" max="3842" width="12.85546875" style="208" bestFit="1" customWidth="1"/>
    <col min="3843" max="3843" width="1.28515625" style="208" customWidth="1"/>
    <col min="3844" max="3844" width="11" style="208" bestFit="1" customWidth="1"/>
    <col min="3845" max="3845" width="1.28515625" style="208" customWidth="1"/>
    <col min="3846" max="3846" width="8.42578125" style="208" bestFit="1" customWidth="1"/>
    <col min="3847" max="3847" width="1.5703125" style="208" customWidth="1"/>
    <col min="3848" max="3848" width="9.85546875" style="208" bestFit="1" customWidth="1"/>
    <col min="3849" max="3849" width="1.28515625" style="208" customWidth="1"/>
    <col min="3850" max="3850" width="11.42578125" style="208" bestFit="1" customWidth="1"/>
    <col min="3851" max="3851" width="1.28515625" style="208" customWidth="1"/>
    <col min="3852" max="3852" width="10.42578125" style="208" bestFit="1" customWidth="1"/>
    <col min="3853" max="3853" width="1.28515625" style="208" customWidth="1"/>
    <col min="3854" max="3854" width="10.42578125" style="208" bestFit="1" customWidth="1"/>
    <col min="3855" max="3855" width="1.28515625" style="208" customWidth="1"/>
    <col min="3856" max="3856" width="11.42578125" style="208" bestFit="1" customWidth="1"/>
    <col min="3857" max="3857" width="1.42578125" style="208" customWidth="1"/>
    <col min="3858" max="3858" width="10.5703125" style="208" bestFit="1" customWidth="1"/>
    <col min="3859" max="4093" width="9.140625" style="208"/>
    <col min="4094" max="4094" width="8.85546875" style="208" bestFit="1" customWidth="1"/>
    <col min="4095" max="4095" width="1.28515625" style="208" customWidth="1"/>
    <col min="4096" max="4096" width="11.42578125" style="208" bestFit="1" customWidth="1"/>
    <col min="4097" max="4097" width="1.28515625" style="208" customWidth="1"/>
    <col min="4098" max="4098" width="12.85546875" style="208" bestFit="1" customWidth="1"/>
    <col min="4099" max="4099" width="1.28515625" style="208" customWidth="1"/>
    <col min="4100" max="4100" width="11" style="208" bestFit="1" customWidth="1"/>
    <col min="4101" max="4101" width="1.28515625" style="208" customWidth="1"/>
    <col min="4102" max="4102" width="8.42578125" style="208" bestFit="1" customWidth="1"/>
    <col min="4103" max="4103" width="1.5703125" style="208" customWidth="1"/>
    <col min="4104" max="4104" width="9.85546875" style="208" bestFit="1" customWidth="1"/>
    <col min="4105" max="4105" width="1.28515625" style="208" customWidth="1"/>
    <col min="4106" max="4106" width="11.42578125" style="208" bestFit="1" customWidth="1"/>
    <col min="4107" max="4107" width="1.28515625" style="208" customWidth="1"/>
    <col min="4108" max="4108" width="10.42578125" style="208" bestFit="1" customWidth="1"/>
    <col min="4109" max="4109" width="1.28515625" style="208" customWidth="1"/>
    <col min="4110" max="4110" width="10.42578125" style="208" bestFit="1" customWidth="1"/>
    <col min="4111" max="4111" width="1.28515625" style="208" customWidth="1"/>
    <col min="4112" max="4112" width="11.42578125" style="208" bestFit="1" customWidth="1"/>
    <col min="4113" max="4113" width="1.42578125" style="208" customWidth="1"/>
    <col min="4114" max="4114" width="10.5703125" style="208" bestFit="1" customWidth="1"/>
    <col min="4115" max="4349" width="9.140625" style="208"/>
    <col min="4350" max="4350" width="8.85546875" style="208" bestFit="1" customWidth="1"/>
    <col min="4351" max="4351" width="1.28515625" style="208" customWidth="1"/>
    <col min="4352" max="4352" width="11.42578125" style="208" bestFit="1" customWidth="1"/>
    <col min="4353" max="4353" width="1.28515625" style="208" customWidth="1"/>
    <col min="4354" max="4354" width="12.85546875" style="208" bestFit="1" customWidth="1"/>
    <col min="4355" max="4355" width="1.28515625" style="208" customWidth="1"/>
    <col min="4356" max="4356" width="11" style="208" bestFit="1" customWidth="1"/>
    <col min="4357" max="4357" width="1.28515625" style="208" customWidth="1"/>
    <col min="4358" max="4358" width="8.42578125" style="208" bestFit="1" customWidth="1"/>
    <col min="4359" max="4359" width="1.5703125" style="208" customWidth="1"/>
    <col min="4360" max="4360" width="9.85546875" style="208" bestFit="1" customWidth="1"/>
    <col min="4361" max="4361" width="1.28515625" style="208" customWidth="1"/>
    <col min="4362" max="4362" width="11.42578125" style="208" bestFit="1" customWidth="1"/>
    <col min="4363" max="4363" width="1.28515625" style="208" customWidth="1"/>
    <col min="4364" max="4364" width="10.42578125" style="208" bestFit="1" customWidth="1"/>
    <col min="4365" max="4365" width="1.28515625" style="208" customWidth="1"/>
    <col min="4366" max="4366" width="10.42578125" style="208" bestFit="1" customWidth="1"/>
    <col min="4367" max="4367" width="1.28515625" style="208" customWidth="1"/>
    <col min="4368" max="4368" width="11.42578125" style="208" bestFit="1" customWidth="1"/>
    <col min="4369" max="4369" width="1.42578125" style="208" customWidth="1"/>
    <col min="4370" max="4370" width="10.5703125" style="208" bestFit="1" customWidth="1"/>
    <col min="4371" max="4605" width="9.140625" style="208"/>
    <col min="4606" max="4606" width="8.85546875" style="208" bestFit="1" customWidth="1"/>
    <col min="4607" max="4607" width="1.28515625" style="208" customWidth="1"/>
    <col min="4608" max="4608" width="11.42578125" style="208" bestFit="1" customWidth="1"/>
    <col min="4609" max="4609" width="1.28515625" style="208" customWidth="1"/>
    <col min="4610" max="4610" width="12.85546875" style="208" bestFit="1" customWidth="1"/>
    <col min="4611" max="4611" width="1.28515625" style="208" customWidth="1"/>
    <col min="4612" max="4612" width="11" style="208" bestFit="1" customWidth="1"/>
    <col min="4613" max="4613" width="1.28515625" style="208" customWidth="1"/>
    <col min="4614" max="4614" width="8.42578125" style="208" bestFit="1" customWidth="1"/>
    <col min="4615" max="4615" width="1.5703125" style="208" customWidth="1"/>
    <col min="4616" max="4616" width="9.85546875" style="208" bestFit="1" customWidth="1"/>
    <col min="4617" max="4617" width="1.28515625" style="208" customWidth="1"/>
    <col min="4618" max="4618" width="11.42578125" style="208" bestFit="1" customWidth="1"/>
    <col min="4619" max="4619" width="1.28515625" style="208" customWidth="1"/>
    <col min="4620" max="4620" width="10.42578125" style="208" bestFit="1" customWidth="1"/>
    <col min="4621" max="4621" width="1.28515625" style="208" customWidth="1"/>
    <col min="4622" max="4622" width="10.42578125" style="208" bestFit="1" customWidth="1"/>
    <col min="4623" max="4623" width="1.28515625" style="208" customWidth="1"/>
    <col min="4624" max="4624" width="11.42578125" style="208" bestFit="1" customWidth="1"/>
    <col min="4625" max="4625" width="1.42578125" style="208" customWidth="1"/>
    <col min="4626" max="4626" width="10.5703125" style="208" bestFit="1" customWidth="1"/>
    <col min="4627" max="4861" width="9.140625" style="208"/>
    <col min="4862" max="4862" width="8.85546875" style="208" bestFit="1" customWidth="1"/>
    <col min="4863" max="4863" width="1.28515625" style="208" customWidth="1"/>
    <col min="4864" max="4864" width="11.42578125" style="208" bestFit="1" customWidth="1"/>
    <col min="4865" max="4865" width="1.28515625" style="208" customWidth="1"/>
    <col min="4866" max="4866" width="12.85546875" style="208" bestFit="1" customWidth="1"/>
    <col min="4867" max="4867" width="1.28515625" style="208" customWidth="1"/>
    <col min="4868" max="4868" width="11" style="208" bestFit="1" customWidth="1"/>
    <col min="4869" max="4869" width="1.28515625" style="208" customWidth="1"/>
    <col min="4870" max="4870" width="8.42578125" style="208" bestFit="1" customWidth="1"/>
    <col min="4871" max="4871" width="1.5703125" style="208" customWidth="1"/>
    <col min="4872" max="4872" width="9.85546875" style="208" bestFit="1" customWidth="1"/>
    <col min="4873" max="4873" width="1.28515625" style="208" customWidth="1"/>
    <col min="4874" max="4874" width="11.42578125" style="208" bestFit="1" customWidth="1"/>
    <col min="4875" max="4875" width="1.28515625" style="208" customWidth="1"/>
    <col min="4876" max="4876" width="10.42578125" style="208" bestFit="1" customWidth="1"/>
    <col min="4877" max="4877" width="1.28515625" style="208" customWidth="1"/>
    <col min="4878" max="4878" width="10.42578125" style="208" bestFit="1" customWidth="1"/>
    <col min="4879" max="4879" width="1.28515625" style="208" customWidth="1"/>
    <col min="4880" max="4880" width="11.42578125" style="208" bestFit="1" customWidth="1"/>
    <col min="4881" max="4881" width="1.42578125" style="208" customWidth="1"/>
    <col min="4882" max="4882" width="10.5703125" style="208" bestFit="1" customWidth="1"/>
    <col min="4883" max="5117" width="9.140625" style="208"/>
    <col min="5118" max="5118" width="8.85546875" style="208" bestFit="1" customWidth="1"/>
    <col min="5119" max="5119" width="1.28515625" style="208" customWidth="1"/>
    <col min="5120" max="5120" width="11.42578125" style="208" bestFit="1" customWidth="1"/>
    <col min="5121" max="5121" width="1.28515625" style="208" customWidth="1"/>
    <col min="5122" max="5122" width="12.85546875" style="208" bestFit="1" customWidth="1"/>
    <col min="5123" max="5123" width="1.28515625" style="208" customWidth="1"/>
    <col min="5124" max="5124" width="11" style="208" bestFit="1" customWidth="1"/>
    <col min="5125" max="5125" width="1.28515625" style="208" customWidth="1"/>
    <col min="5126" max="5126" width="8.42578125" style="208" bestFit="1" customWidth="1"/>
    <col min="5127" max="5127" width="1.5703125" style="208" customWidth="1"/>
    <col min="5128" max="5128" width="9.85546875" style="208" bestFit="1" customWidth="1"/>
    <col min="5129" max="5129" width="1.28515625" style="208" customWidth="1"/>
    <col min="5130" max="5130" width="11.42578125" style="208" bestFit="1" customWidth="1"/>
    <col min="5131" max="5131" width="1.28515625" style="208" customWidth="1"/>
    <col min="5132" max="5132" width="10.42578125" style="208" bestFit="1" customWidth="1"/>
    <col min="5133" max="5133" width="1.28515625" style="208" customWidth="1"/>
    <col min="5134" max="5134" width="10.42578125" style="208" bestFit="1" customWidth="1"/>
    <col min="5135" max="5135" width="1.28515625" style="208" customWidth="1"/>
    <col min="5136" max="5136" width="11.42578125" style="208" bestFit="1" customWidth="1"/>
    <col min="5137" max="5137" width="1.42578125" style="208" customWidth="1"/>
    <col min="5138" max="5138" width="10.5703125" style="208" bestFit="1" customWidth="1"/>
    <col min="5139" max="5373" width="9.140625" style="208"/>
    <col min="5374" max="5374" width="8.85546875" style="208" bestFit="1" customWidth="1"/>
    <col min="5375" max="5375" width="1.28515625" style="208" customWidth="1"/>
    <col min="5376" max="5376" width="11.42578125" style="208" bestFit="1" customWidth="1"/>
    <col min="5377" max="5377" width="1.28515625" style="208" customWidth="1"/>
    <col min="5378" max="5378" width="12.85546875" style="208" bestFit="1" customWidth="1"/>
    <col min="5379" max="5379" width="1.28515625" style="208" customWidth="1"/>
    <col min="5380" max="5380" width="11" style="208" bestFit="1" customWidth="1"/>
    <col min="5381" max="5381" width="1.28515625" style="208" customWidth="1"/>
    <col min="5382" max="5382" width="8.42578125" style="208" bestFit="1" customWidth="1"/>
    <col min="5383" max="5383" width="1.5703125" style="208" customWidth="1"/>
    <col min="5384" max="5384" width="9.85546875" style="208" bestFit="1" customWidth="1"/>
    <col min="5385" max="5385" width="1.28515625" style="208" customWidth="1"/>
    <col min="5386" max="5386" width="11.42578125" style="208" bestFit="1" customWidth="1"/>
    <col min="5387" max="5387" width="1.28515625" style="208" customWidth="1"/>
    <col min="5388" max="5388" width="10.42578125" style="208" bestFit="1" customWidth="1"/>
    <col min="5389" max="5389" width="1.28515625" style="208" customWidth="1"/>
    <col min="5390" max="5390" width="10.42578125" style="208" bestFit="1" customWidth="1"/>
    <col min="5391" max="5391" width="1.28515625" style="208" customWidth="1"/>
    <col min="5392" max="5392" width="11.42578125" style="208" bestFit="1" customWidth="1"/>
    <col min="5393" max="5393" width="1.42578125" style="208" customWidth="1"/>
    <col min="5394" max="5394" width="10.5703125" style="208" bestFit="1" customWidth="1"/>
    <col min="5395" max="5629" width="9.140625" style="208"/>
    <col min="5630" max="5630" width="8.85546875" style="208" bestFit="1" customWidth="1"/>
    <col min="5631" max="5631" width="1.28515625" style="208" customWidth="1"/>
    <col min="5632" max="5632" width="11.42578125" style="208" bestFit="1" customWidth="1"/>
    <col min="5633" max="5633" width="1.28515625" style="208" customWidth="1"/>
    <col min="5634" max="5634" width="12.85546875" style="208" bestFit="1" customWidth="1"/>
    <col min="5635" max="5635" width="1.28515625" style="208" customWidth="1"/>
    <col min="5636" max="5636" width="11" style="208" bestFit="1" customWidth="1"/>
    <col min="5637" max="5637" width="1.28515625" style="208" customWidth="1"/>
    <col min="5638" max="5638" width="8.42578125" style="208" bestFit="1" customWidth="1"/>
    <col min="5639" max="5639" width="1.5703125" style="208" customWidth="1"/>
    <col min="5640" max="5640" width="9.85546875" style="208" bestFit="1" customWidth="1"/>
    <col min="5641" max="5641" width="1.28515625" style="208" customWidth="1"/>
    <col min="5642" max="5642" width="11.42578125" style="208" bestFit="1" customWidth="1"/>
    <col min="5643" max="5643" width="1.28515625" style="208" customWidth="1"/>
    <col min="5644" max="5644" width="10.42578125" style="208" bestFit="1" customWidth="1"/>
    <col min="5645" max="5645" width="1.28515625" style="208" customWidth="1"/>
    <col min="5646" max="5646" width="10.42578125" style="208" bestFit="1" customWidth="1"/>
    <col min="5647" max="5647" width="1.28515625" style="208" customWidth="1"/>
    <col min="5648" max="5648" width="11.42578125" style="208" bestFit="1" customWidth="1"/>
    <col min="5649" max="5649" width="1.42578125" style="208" customWidth="1"/>
    <col min="5650" max="5650" width="10.5703125" style="208" bestFit="1" customWidth="1"/>
    <col min="5651" max="5885" width="9.140625" style="208"/>
    <col min="5886" max="5886" width="8.85546875" style="208" bestFit="1" customWidth="1"/>
    <col min="5887" max="5887" width="1.28515625" style="208" customWidth="1"/>
    <col min="5888" max="5888" width="11.42578125" style="208" bestFit="1" customWidth="1"/>
    <col min="5889" max="5889" width="1.28515625" style="208" customWidth="1"/>
    <col min="5890" max="5890" width="12.85546875" style="208" bestFit="1" customWidth="1"/>
    <col min="5891" max="5891" width="1.28515625" style="208" customWidth="1"/>
    <col min="5892" max="5892" width="11" style="208" bestFit="1" customWidth="1"/>
    <col min="5893" max="5893" width="1.28515625" style="208" customWidth="1"/>
    <col min="5894" max="5894" width="8.42578125" style="208" bestFit="1" customWidth="1"/>
    <col min="5895" max="5895" width="1.5703125" style="208" customWidth="1"/>
    <col min="5896" max="5896" width="9.85546875" style="208" bestFit="1" customWidth="1"/>
    <col min="5897" max="5897" width="1.28515625" style="208" customWidth="1"/>
    <col min="5898" max="5898" width="11.42578125" style="208" bestFit="1" customWidth="1"/>
    <col min="5899" max="5899" width="1.28515625" style="208" customWidth="1"/>
    <col min="5900" max="5900" width="10.42578125" style="208" bestFit="1" customWidth="1"/>
    <col min="5901" max="5901" width="1.28515625" style="208" customWidth="1"/>
    <col min="5902" max="5902" width="10.42578125" style="208" bestFit="1" customWidth="1"/>
    <col min="5903" max="5903" width="1.28515625" style="208" customWidth="1"/>
    <col min="5904" max="5904" width="11.42578125" style="208" bestFit="1" customWidth="1"/>
    <col min="5905" max="5905" width="1.42578125" style="208" customWidth="1"/>
    <col min="5906" max="5906" width="10.5703125" style="208" bestFit="1" customWidth="1"/>
    <col min="5907" max="6141" width="9.140625" style="208"/>
    <col min="6142" max="6142" width="8.85546875" style="208" bestFit="1" customWidth="1"/>
    <col min="6143" max="6143" width="1.28515625" style="208" customWidth="1"/>
    <col min="6144" max="6144" width="11.42578125" style="208" bestFit="1" customWidth="1"/>
    <col min="6145" max="6145" width="1.28515625" style="208" customWidth="1"/>
    <col min="6146" max="6146" width="12.85546875" style="208" bestFit="1" customWidth="1"/>
    <col min="6147" max="6147" width="1.28515625" style="208" customWidth="1"/>
    <col min="6148" max="6148" width="11" style="208" bestFit="1" customWidth="1"/>
    <col min="6149" max="6149" width="1.28515625" style="208" customWidth="1"/>
    <col min="6150" max="6150" width="8.42578125" style="208" bestFit="1" customWidth="1"/>
    <col min="6151" max="6151" width="1.5703125" style="208" customWidth="1"/>
    <col min="6152" max="6152" width="9.85546875" style="208" bestFit="1" customWidth="1"/>
    <col min="6153" max="6153" width="1.28515625" style="208" customWidth="1"/>
    <col min="6154" max="6154" width="11.42578125" style="208" bestFit="1" customWidth="1"/>
    <col min="6155" max="6155" width="1.28515625" style="208" customWidth="1"/>
    <col min="6156" max="6156" width="10.42578125" style="208" bestFit="1" customWidth="1"/>
    <col min="6157" max="6157" width="1.28515625" style="208" customWidth="1"/>
    <col min="6158" max="6158" width="10.42578125" style="208" bestFit="1" customWidth="1"/>
    <col min="6159" max="6159" width="1.28515625" style="208" customWidth="1"/>
    <col min="6160" max="6160" width="11.42578125" style="208" bestFit="1" customWidth="1"/>
    <col min="6161" max="6161" width="1.42578125" style="208" customWidth="1"/>
    <col min="6162" max="6162" width="10.5703125" style="208" bestFit="1" customWidth="1"/>
    <col min="6163" max="6397" width="9.140625" style="208"/>
    <col min="6398" max="6398" width="8.85546875" style="208" bestFit="1" customWidth="1"/>
    <col min="6399" max="6399" width="1.28515625" style="208" customWidth="1"/>
    <col min="6400" max="6400" width="11.42578125" style="208" bestFit="1" customWidth="1"/>
    <col min="6401" max="6401" width="1.28515625" style="208" customWidth="1"/>
    <col min="6402" max="6402" width="12.85546875" style="208" bestFit="1" customWidth="1"/>
    <col min="6403" max="6403" width="1.28515625" style="208" customWidth="1"/>
    <col min="6404" max="6404" width="11" style="208" bestFit="1" customWidth="1"/>
    <col min="6405" max="6405" width="1.28515625" style="208" customWidth="1"/>
    <col min="6406" max="6406" width="8.42578125" style="208" bestFit="1" customWidth="1"/>
    <col min="6407" max="6407" width="1.5703125" style="208" customWidth="1"/>
    <col min="6408" max="6408" width="9.85546875" style="208" bestFit="1" customWidth="1"/>
    <col min="6409" max="6409" width="1.28515625" style="208" customWidth="1"/>
    <col min="6410" max="6410" width="11.42578125" style="208" bestFit="1" customWidth="1"/>
    <col min="6411" max="6411" width="1.28515625" style="208" customWidth="1"/>
    <col min="6412" max="6412" width="10.42578125" style="208" bestFit="1" customWidth="1"/>
    <col min="6413" max="6413" width="1.28515625" style="208" customWidth="1"/>
    <col min="6414" max="6414" width="10.42578125" style="208" bestFit="1" customWidth="1"/>
    <col min="6415" max="6415" width="1.28515625" style="208" customWidth="1"/>
    <col min="6416" max="6416" width="11.42578125" style="208" bestFit="1" customWidth="1"/>
    <col min="6417" max="6417" width="1.42578125" style="208" customWidth="1"/>
    <col min="6418" max="6418" width="10.5703125" style="208" bestFit="1" customWidth="1"/>
    <col min="6419" max="6653" width="9.140625" style="208"/>
    <col min="6654" max="6654" width="8.85546875" style="208" bestFit="1" customWidth="1"/>
    <col min="6655" max="6655" width="1.28515625" style="208" customWidth="1"/>
    <col min="6656" max="6656" width="11.42578125" style="208" bestFit="1" customWidth="1"/>
    <col min="6657" max="6657" width="1.28515625" style="208" customWidth="1"/>
    <col min="6658" max="6658" width="12.85546875" style="208" bestFit="1" customWidth="1"/>
    <col min="6659" max="6659" width="1.28515625" style="208" customWidth="1"/>
    <col min="6660" max="6660" width="11" style="208" bestFit="1" customWidth="1"/>
    <col min="6661" max="6661" width="1.28515625" style="208" customWidth="1"/>
    <col min="6662" max="6662" width="8.42578125" style="208" bestFit="1" customWidth="1"/>
    <col min="6663" max="6663" width="1.5703125" style="208" customWidth="1"/>
    <col min="6664" max="6664" width="9.85546875" style="208" bestFit="1" customWidth="1"/>
    <col min="6665" max="6665" width="1.28515625" style="208" customWidth="1"/>
    <col min="6666" max="6666" width="11.42578125" style="208" bestFit="1" customWidth="1"/>
    <col min="6667" max="6667" width="1.28515625" style="208" customWidth="1"/>
    <col min="6668" max="6668" width="10.42578125" style="208" bestFit="1" customWidth="1"/>
    <col min="6669" max="6669" width="1.28515625" style="208" customWidth="1"/>
    <col min="6670" max="6670" width="10.42578125" style="208" bestFit="1" customWidth="1"/>
    <col min="6671" max="6671" width="1.28515625" style="208" customWidth="1"/>
    <col min="6672" max="6672" width="11.42578125" style="208" bestFit="1" customWidth="1"/>
    <col min="6673" max="6673" width="1.42578125" style="208" customWidth="1"/>
    <col min="6674" max="6674" width="10.5703125" style="208" bestFit="1" customWidth="1"/>
    <col min="6675" max="6909" width="9.140625" style="208"/>
    <col min="6910" max="6910" width="8.85546875" style="208" bestFit="1" customWidth="1"/>
    <col min="6911" max="6911" width="1.28515625" style="208" customWidth="1"/>
    <col min="6912" max="6912" width="11.42578125" style="208" bestFit="1" customWidth="1"/>
    <col min="6913" max="6913" width="1.28515625" style="208" customWidth="1"/>
    <col min="6914" max="6914" width="12.85546875" style="208" bestFit="1" customWidth="1"/>
    <col min="6915" max="6915" width="1.28515625" style="208" customWidth="1"/>
    <col min="6916" max="6916" width="11" style="208" bestFit="1" customWidth="1"/>
    <col min="6917" max="6917" width="1.28515625" style="208" customWidth="1"/>
    <col min="6918" max="6918" width="8.42578125" style="208" bestFit="1" customWidth="1"/>
    <col min="6919" max="6919" width="1.5703125" style="208" customWidth="1"/>
    <col min="6920" max="6920" width="9.85546875" style="208" bestFit="1" customWidth="1"/>
    <col min="6921" max="6921" width="1.28515625" style="208" customWidth="1"/>
    <col min="6922" max="6922" width="11.42578125" style="208" bestFit="1" customWidth="1"/>
    <col min="6923" max="6923" width="1.28515625" style="208" customWidth="1"/>
    <col min="6924" max="6924" width="10.42578125" style="208" bestFit="1" customWidth="1"/>
    <col min="6925" max="6925" width="1.28515625" style="208" customWidth="1"/>
    <col min="6926" max="6926" width="10.42578125" style="208" bestFit="1" customWidth="1"/>
    <col min="6927" max="6927" width="1.28515625" style="208" customWidth="1"/>
    <col min="6928" max="6928" width="11.42578125" style="208" bestFit="1" customWidth="1"/>
    <col min="6929" max="6929" width="1.42578125" style="208" customWidth="1"/>
    <col min="6930" max="6930" width="10.5703125" style="208" bestFit="1" customWidth="1"/>
    <col min="6931" max="7165" width="9.140625" style="208"/>
    <col min="7166" max="7166" width="8.85546875" style="208" bestFit="1" customWidth="1"/>
    <col min="7167" max="7167" width="1.28515625" style="208" customWidth="1"/>
    <col min="7168" max="7168" width="11.42578125" style="208" bestFit="1" customWidth="1"/>
    <col min="7169" max="7169" width="1.28515625" style="208" customWidth="1"/>
    <col min="7170" max="7170" width="12.85546875" style="208" bestFit="1" customWidth="1"/>
    <col min="7171" max="7171" width="1.28515625" style="208" customWidth="1"/>
    <col min="7172" max="7172" width="11" style="208" bestFit="1" customWidth="1"/>
    <col min="7173" max="7173" width="1.28515625" style="208" customWidth="1"/>
    <col min="7174" max="7174" width="8.42578125" style="208" bestFit="1" customWidth="1"/>
    <col min="7175" max="7175" width="1.5703125" style="208" customWidth="1"/>
    <col min="7176" max="7176" width="9.85546875" style="208" bestFit="1" customWidth="1"/>
    <col min="7177" max="7177" width="1.28515625" style="208" customWidth="1"/>
    <col min="7178" max="7178" width="11.42578125" style="208" bestFit="1" customWidth="1"/>
    <col min="7179" max="7179" width="1.28515625" style="208" customWidth="1"/>
    <col min="7180" max="7180" width="10.42578125" style="208" bestFit="1" customWidth="1"/>
    <col min="7181" max="7181" width="1.28515625" style="208" customWidth="1"/>
    <col min="7182" max="7182" width="10.42578125" style="208" bestFit="1" customWidth="1"/>
    <col min="7183" max="7183" width="1.28515625" style="208" customWidth="1"/>
    <col min="7184" max="7184" width="11.42578125" style="208" bestFit="1" customWidth="1"/>
    <col min="7185" max="7185" width="1.42578125" style="208" customWidth="1"/>
    <col min="7186" max="7186" width="10.5703125" style="208" bestFit="1" customWidth="1"/>
    <col min="7187" max="7421" width="9.140625" style="208"/>
    <col min="7422" max="7422" width="8.85546875" style="208" bestFit="1" customWidth="1"/>
    <col min="7423" max="7423" width="1.28515625" style="208" customWidth="1"/>
    <col min="7424" max="7424" width="11.42578125" style="208" bestFit="1" customWidth="1"/>
    <col min="7425" max="7425" width="1.28515625" style="208" customWidth="1"/>
    <col min="7426" max="7426" width="12.85546875" style="208" bestFit="1" customWidth="1"/>
    <col min="7427" max="7427" width="1.28515625" style="208" customWidth="1"/>
    <col min="7428" max="7428" width="11" style="208" bestFit="1" customWidth="1"/>
    <col min="7429" max="7429" width="1.28515625" style="208" customWidth="1"/>
    <col min="7430" max="7430" width="8.42578125" style="208" bestFit="1" customWidth="1"/>
    <col min="7431" max="7431" width="1.5703125" style="208" customWidth="1"/>
    <col min="7432" max="7432" width="9.85546875" style="208" bestFit="1" customWidth="1"/>
    <col min="7433" max="7433" width="1.28515625" style="208" customWidth="1"/>
    <col min="7434" max="7434" width="11.42578125" style="208" bestFit="1" customWidth="1"/>
    <col min="7435" max="7435" width="1.28515625" style="208" customWidth="1"/>
    <col min="7436" max="7436" width="10.42578125" style="208" bestFit="1" customWidth="1"/>
    <col min="7437" max="7437" width="1.28515625" style="208" customWidth="1"/>
    <col min="7438" max="7438" width="10.42578125" style="208" bestFit="1" customWidth="1"/>
    <col min="7439" max="7439" width="1.28515625" style="208" customWidth="1"/>
    <col min="7440" max="7440" width="11.42578125" style="208" bestFit="1" customWidth="1"/>
    <col min="7441" max="7441" width="1.42578125" style="208" customWidth="1"/>
    <col min="7442" max="7442" width="10.5703125" style="208" bestFit="1" customWidth="1"/>
    <col min="7443" max="7677" width="9.140625" style="208"/>
    <col min="7678" max="7678" width="8.85546875" style="208" bestFit="1" customWidth="1"/>
    <col min="7679" max="7679" width="1.28515625" style="208" customWidth="1"/>
    <col min="7680" max="7680" width="11.42578125" style="208" bestFit="1" customWidth="1"/>
    <col min="7681" max="7681" width="1.28515625" style="208" customWidth="1"/>
    <col min="7682" max="7682" width="12.85546875" style="208" bestFit="1" customWidth="1"/>
    <col min="7683" max="7683" width="1.28515625" style="208" customWidth="1"/>
    <col min="7684" max="7684" width="11" style="208" bestFit="1" customWidth="1"/>
    <col min="7685" max="7685" width="1.28515625" style="208" customWidth="1"/>
    <col min="7686" max="7686" width="8.42578125" style="208" bestFit="1" customWidth="1"/>
    <col min="7687" max="7687" width="1.5703125" style="208" customWidth="1"/>
    <col min="7688" max="7688" width="9.85546875" style="208" bestFit="1" customWidth="1"/>
    <col min="7689" max="7689" width="1.28515625" style="208" customWidth="1"/>
    <col min="7690" max="7690" width="11.42578125" style="208" bestFit="1" customWidth="1"/>
    <col min="7691" max="7691" width="1.28515625" style="208" customWidth="1"/>
    <col min="7692" max="7692" width="10.42578125" style="208" bestFit="1" customWidth="1"/>
    <col min="7693" max="7693" width="1.28515625" style="208" customWidth="1"/>
    <col min="7694" max="7694" width="10.42578125" style="208" bestFit="1" customWidth="1"/>
    <col min="7695" max="7695" width="1.28515625" style="208" customWidth="1"/>
    <col min="7696" max="7696" width="11.42578125" style="208" bestFit="1" customWidth="1"/>
    <col min="7697" max="7697" width="1.42578125" style="208" customWidth="1"/>
    <col min="7698" max="7698" width="10.5703125" style="208" bestFit="1" customWidth="1"/>
    <col min="7699" max="7933" width="9.140625" style="208"/>
    <col min="7934" max="7934" width="8.85546875" style="208" bestFit="1" customWidth="1"/>
    <col min="7935" max="7935" width="1.28515625" style="208" customWidth="1"/>
    <col min="7936" max="7936" width="11.42578125" style="208" bestFit="1" customWidth="1"/>
    <col min="7937" max="7937" width="1.28515625" style="208" customWidth="1"/>
    <col min="7938" max="7938" width="12.85546875" style="208" bestFit="1" customWidth="1"/>
    <col min="7939" max="7939" width="1.28515625" style="208" customWidth="1"/>
    <col min="7940" max="7940" width="11" style="208" bestFit="1" customWidth="1"/>
    <col min="7941" max="7941" width="1.28515625" style="208" customWidth="1"/>
    <col min="7942" max="7942" width="8.42578125" style="208" bestFit="1" customWidth="1"/>
    <col min="7943" max="7943" width="1.5703125" style="208" customWidth="1"/>
    <col min="7944" max="7944" width="9.85546875" style="208" bestFit="1" customWidth="1"/>
    <col min="7945" max="7945" width="1.28515625" style="208" customWidth="1"/>
    <col min="7946" max="7946" width="11.42578125" style="208" bestFit="1" customWidth="1"/>
    <col min="7947" max="7947" width="1.28515625" style="208" customWidth="1"/>
    <col min="7948" max="7948" width="10.42578125" style="208" bestFit="1" customWidth="1"/>
    <col min="7949" max="7949" width="1.28515625" style="208" customWidth="1"/>
    <col min="7950" max="7950" width="10.42578125" style="208" bestFit="1" customWidth="1"/>
    <col min="7951" max="7951" width="1.28515625" style="208" customWidth="1"/>
    <col min="7952" max="7952" width="11.42578125" style="208" bestFit="1" customWidth="1"/>
    <col min="7953" max="7953" width="1.42578125" style="208" customWidth="1"/>
    <col min="7954" max="7954" width="10.5703125" style="208" bestFit="1" customWidth="1"/>
    <col min="7955" max="8189" width="9.140625" style="208"/>
    <col min="8190" max="8190" width="8.85546875" style="208" bestFit="1" customWidth="1"/>
    <col min="8191" max="8191" width="1.28515625" style="208" customWidth="1"/>
    <col min="8192" max="8192" width="11.42578125" style="208" bestFit="1" customWidth="1"/>
    <col min="8193" max="8193" width="1.28515625" style="208" customWidth="1"/>
    <col min="8194" max="8194" width="12.85546875" style="208" bestFit="1" customWidth="1"/>
    <col min="8195" max="8195" width="1.28515625" style="208" customWidth="1"/>
    <col min="8196" max="8196" width="11" style="208" bestFit="1" customWidth="1"/>
    <col min="8197" max="8197" width="1.28515625" style="208" customWidth="1"/>
    <col min="8198" max="8198" width="8.42578125" style="208" bestFit="1" customWidth="1"/>
    <col min="8199" max="8199" width="1.5703125" style="208" customWidth="1"/>
    <col min="8200" max="8200" width="9.85546875" style="208" bestFit="1" customWidth="1"/>
    <col min="8201" max="8201" width="1.28515625" style="208" customWidth="1"/>
    <col min="8202" max="8202" width="11.42578125" style="208" bestFit="1" customWidth="1"/>
    <col min="8203" max="8203" width="1.28515625" style="208" customWidth="1"/>
    <col min="8204" max="8204" width="10.42578125" style="208" bestFit="1" customWidth="1"/>
    <col min="8205" max="8205" width="1.28515625" style="208" customWidth="1"/>
    <col min="8206" max="8206" width="10.42578125" style="208" bestFit="1" customWidth="1"/>
    <col min="8207" max="8207" width="1.28515625" style="208" customWidth="1"/>
    <col min="8208" max="8208" width="11.42578125" style="208" bestFit="1" customWidth="1"/>
    <col min="8209" max="8209" width="1.42578125" style="208" customWidth="1"/>
    <col min="8210" max="8210" width="10.5703125" style="208" bestFit="1" customWidth="1"/>
    <col min="8211" max="8445" width="9.140625" style="208"/>
    <col min="8446" max="8446" width="8.85546875" style="208" bestFit="1" customWidth="1"/>
    <col min="8447" max="8447" width="1.28515625" style="208" customWidth="1"/>
    <col min="8448" max="8448" width="11.42578125" style="208" bestFit="1" customWidth="1"/>
    <col min="8449" max="8449" width="1.28515625" style="208" customWidth="1"/>
    <col min="8450" max="8450" width="12.85546875" style="208" bestFit="1" customWidth="1"/>
    <col min="8451" max="8451" width="1.28515625" style="208" customWidth="1"/>
    <col min="8452" max="8452" width="11" style="208" bestFit="1" customWidth="1"/>
    <col min="8453" max="8453" width="1.28515625" style="208" customWidth="1"/>
    <col min="8454" max="8454" width="8.42578125" style="208" bestFit="1" customWidth="1"/>
    <col min="8455" max="8455" width="1.5703125" style="208" customWidth="1"/>
    <col min="8456" max="8456" width="9.85546875" style="208" bestFit="1" customWidth="1"/>
    <col min="8457" max="8457" width="1.28515625" style="208" customWidth="1"/>
    <col min="8458" max="8458" width="11.42578125" style="208" bestFit="1" customWidth="1"/>
    <col min="8459" max="8459" width="1.28515625" style="208" customWidth="1"/>
    <col min="8460" max="8460" width="10.42578125" style="208" bestFit="1" customWidth="1"/>
    <col min="8461" max="8461" width="1.28515625" style="208" customWidth="1"/>
    <col min="8462" max="8462" width="10.42578125" style="208" bestFit="1" customWidth="1"/>
    <col min="8463" max="8463" width="1.28515625" style="208" customWidth="1"/>
    <col min="8464" max="8464" width="11.42578125" style="208" bestFit="1" customWidth="1"/>
    <col min="8465" max="8465" width="1.42578125" style="208" customWidth="1"/>
    <col min="8466" max="8466" width="10.5703125" style="208" bestFit="1" customWidth="1"/>
    <col min="8467" max="8701" width="9.140625" style="208"/>
    <col min="8702" max="8702" width="8.85546875" style="208" bestFit="1" customWidth="1"/>
    <col min="8703" max="8703" width="1.28515625" style="208" customWidth="1"/>
    <col min="8704" max="8704" width="11.42578125" style="208" bestFit="1" customWidth="1"/>
    <col min="8705" max="8705" width="1.28515625" style="208" customWidth="1"/>
    <col min="8706" max="8706" width="12.85546875" style="208" bestFit="1" customWidth="1"/>
    <col min="8707" max="8707" width="1.28515625" style="208" customWidth="1"/>
    <col min="8708" max="8708" width="11" style="208" bestFit="1" customWidth="1"/>
    <col min="8709" max="8709" width="1.28515625" style="208" customWidth="1"/>
    <col min="8710" max="8710" width="8.42578125" style="208" bestFit="1" customWidth="1"/>
    <col min="8711" max="8711" width="1.5703125" style="208" customWidth="1"/>
    <col min="8712" max="8712" width="9.85546875" style="208" bestFit="1" customWidth="1"/>
    <col min="8713" max="8713" width="1.28515625" style="208" customWidth="1"/>
    <col min="8714" max="8714" width="11.42578125" style="208" bestFit="1" customWidth="1"/>
    <col min="8715" max="8715" width="1.28515625" style="208" customWidth="1"/>
    <col min="8716" max="8716" width="10.42578125" style="208" bestFit="1" customWidth="1"/>
    <col min="8717" max="8717" width="1.28515625" style="208" customWidth="1"/>
    <col min="8718" max="8718" width="10.42578125" style="208" bestFit="1" customWidth="1"/>
    <col min="8719" max="8719" width="1.28515625" style="208" customWidth="1"/>
    <col min="8720" max="8720" width="11.42578125" style="208" bestFit="1" customWidth="1"/>
    <col min="8721" max="8721" width="1.42578125" style="208" customWidth="1"/>
    <col min="8722" max="8722" width="10.5703125" style="208" bestFit="1" customWidth="1"/>
    <col min="8723" max="8957" width="9.140625" style="208"/>
    <col min="8958" max="8958" width="8.85546875" style="208" bestFit="1" customWidth="1"/>
    <col min="8959" max="8959" width="1.28515625" style="208" customWidth="1"/>
    <col min="8960" max="8960" width="11.42578125" style="208" bestFit="1" customWidth="1"/>
    <col min="8961" max="8961" width="1.28515625" style="208" customWidth="1"/>
    <col min="8962" max="8962" width="12.85546875" style="208" bestFit="1" customWidth="1"/>
    <col min="8963" max="8963" width="1.28515625" style="208" customWidth="1"/>
    <col min="8964" max="8964" width="11" style="208" bestFit="1" customWidth="1"/>
    <col min="8965" max="8965" width="1.28515625" style="208" customWidth="1"/>
    <col min="8966" max="8966" width="8.42578125" style="208" bestFit="1" customWidth="1"/>
    <col min="8967" max="8967" width="1.5703125" style="208" customWidth="1"/>
    <col min="8968" max="8968" width="9.85546875" style="208" bestFit="1" customWidth="1"/>
    <col min="8969" max="8969" width="1.28515625" style="208" customWidth="1"/>
    <col min="8970" max="8970" width="11.42578125" style="208" bestFit="1" customWidth="1"/>
    <col min="8971" max="8971" width="1.28515625" style="208" customWidth="1"/>
    <col min="8972" max="8972" width="10.42578125" style="208" bestFit="1" customWidth="1"/>
    <col min="8973" max="8973" width="1.28515625" style="208" customWidth="1"/>
    <col min="8974" max="8974" width="10.42578125" style="208" bestFit="1" customWidth="1"/>
    <col min="8975" max="8975" width="1.28515625" style="208" customWidth="1"/>
    <col min="8976" max="8976" width="11.42578125" style="208" bestFit="1" customWidth="1"/>
    <col min="8977" max="8977" width="1.42578125" style="208" customWidth="1"/>
    <col min="8978" max="8978" width="10.5703125" style="208" bestFit="1" customWidth="1"/>
    <col min="8979" max="9213" width="9.140625" style="208"/>
    <col min="9214" max="9214" width="8.85546875" style="208" bestFit="1" customWidth="1"/>
    <col min="9215" max="9215" width="1.28515625" style="208" customWidth="1"/>
    <col min="9216" max="9216" width="11.42578125" style="208" bestFit="1" customWidth="1"/>
    <col min="9217" max="9217" width="1.28515625" style="208" customWidth="1"/>
    <col min="9218" max="9218" width="12.85546875" style="208" bestFit="1" customWidth="1"/>
    <col min="9219" max="9219" width="1.28515625" style="208" customWidth="1"/>
    <col min="9220" max="9220" width="11" style="208" bestFit="1" customWidth="1"/>
    <col min="9221" max="9221" width="1.28515625" style="208" customWidth="1"/>
    <col min="9222" max="9222" width="8.42578125" style="208" bestFit="1" customWidth="1"/>
    <col min="9223" max="9223" width="1.5703125" style="208" customWidth="1"/>
    <col min="9224" max="9224" width="9.85546875" style="208" bestFit="1" customWidth="1"/>
    <col min="9225" max="9225" width="1.28515625" style="208" customWidth="1"/>
    <col min="9226" max="9226" width="11.42578125" style="208" bestFit="1" customWidth="1"/>
    <col min="9227" max="9227" width="1.28515625" style="208" customWidth="1"/>
    <col min="9228" max="9228" width="10.42578125" style="208" bestFit="1" customWidth="1"/>
    <col min="9229" max="9229" width="1.28515625" style="208" customWidth="1"/>
    <col min="9230" max="9230" width="10.42578125" style="208" bestFit="1" customWidth="1"/>
    <col min="9231" max="9231" width="1.28515625" style="208" customWidth="1"/>
    <col min="9232" max="9232" width="11.42578125" style="208" bestFit="1" customWidth="1"/>
    <col min="9233" max="9233" width="1.42578125" style="208" customWidth="1"/>
    <col min="9234" max="9234" width="10.5703125" style="208" bestFit="1" customWidth="1"/>
    <col min="9235" max="9469" width="9.140625" style="208"/>
    <col min="9470" max="9470" width="8.85546875" style="208" bestFit="1" customWidth="1"/>
    <col min="9471" max="9471" width="1.28515625" style="208" customWidth="1"/>
    <col min="9472" max="9472" width="11.42578125" style="208" bestFit="1" customWidth="1"/>
    <col min="9473" max="9473" width="1.28515625" style="208" customWidth="1"/>
    <col min="9474" max="9474" width="12.85546875" style="208" bestFit="1" customWidth="1"/>
    <col min="9475" max="9475" width="1.28515625" style="208" customWidth="1"/>
    <col min="9476" max="9476" width="11" style="208" bestFit="1" customWidth="1"/>
    <col min="9477" max="9477" width="1.28515625" style="208" customWidth="1"/>
    <col min="9478" max="9478" width="8.42578125" style="208" bestFit="1" customWidth="1"/>
    <col min="9479" max="9479" width="1.5703125" style="208" customWidth="1"/>
    <col min="9480" max="9480" width="9.85546875" style="208" bestFit="1" customWidth="1"/>
    <col min="9481" max="9481" width="1.28515625" style="208" customWidth="1"/>
    <col min="9482" max="9482" width="11.42578125" style="208" bestFit="1" customWidth="1"/>
    <col min="9483" max="9483" width="1.28515625" style="208" customWidth="1"/>
    <col min="9484" max="9484" width="10.42578125" style="208" bestFit="1" customWidth="1"/>
    <col min="9485" max="9485" width="1.28515625" style="208" customWidth="1"/>
    <col min="9486" max="9486" width="10.42578125" style="208" bestFit="1" customWidth="1"/>
    <col min="9487" max="9487" width="1.28515625" style="208" customWidth="1"/>
    <col min="9488" max="9488" width="11.42578125" style="208" bestFit="1" customWidth="1"/>
    <col min="9489" max="9489" width="1.42578125" style="208" customWidth="1"/>
    <col min="9490" max="9490" width="10.5703125" style="208" bestFit="1" customWidth="1"/>
    <col min="9491" max="9725" width="9.140625" style="208"/>
    <col min="9726" max="9726" width="8.85546875" style="208" bestFit="1" customWidth="1"/>
    <col min="9727" max="9727" width="1.28515625" style="208" customWidth="1"/>
    <col min="9728" max="9728" width="11.42578125" style="208" bestFit="1" customWidth="1"/>
    <col min="9729" max="9729" width="1.28515625" style="208" customWidth="1"/>
    <col min="9730" max="9730" width="12.85546875" style="208" bestFit="1" customWidth="1"/>
    <col min="9731" max="9731" width="1.28515625" style="208" customWidth="1"/>
    <col min="9732" max="9732" width="11" style="208" bestFit="1" customWidth="1"/>
    <col min="9733" max="9733" width="1.28515625" style="208" customWidth="1"/>
    <col min="9734" max="9734" width="8.42578125" style="208" bestFit="1" customWidth="1"/>
    <col min="9735" max="9735" width="1.5703125" style="208" customWidth="1"/>
    <col min="9736" max="9736" width="9.85546875" style="208" bestFit="1" customWidth="1"/>
    <col min="9737" max="9737" width="1.28515625" style="208" customWidth="1"/>
    <col min="9738" max="9738" width="11.42578125" style="208" bestFit="1" customWidth="1"/>
    <col min="9739" max="9739" width="1.28515625" style="208" customWidth="1"/>
    <col min="9740" max="9740" width="10.42578125" style="208" bestFit="1" customWidth="1"/>
    <col min="9741" max="9741" width="1.28515625" style="208" customWidth="1"/>
    <col min="9742" max="9742" width="10.42578125" style="208" bestFit="1" customWidth="1"/>
    <col min="9743" max="9743" width="1.28515625" style="208" customWidth="1"/>
    <col min="9744" max="9744" width="11.42578125" style="208" bestFit="1" customWidth="1"/>
    <col min="9745" max="9745" width="1.42578125" style="208" customWidth="1"/>
    <col min="9746" max="9746" width="10.5703125" style="208" bestFit="1" customWidth="1"/>
    <col min="9747" max="9981" width="9.140625" style="208"/>
    <col min="9982" max="9982" width="8.85546875" style="208" bestFit="1" customWidth="1"/>
    <col min="9983" max="9983" width="1.28515625" style="208" customWidth="1"/>
    <col min="9984" max="9984" width="11.42578125" style="208" bestFit="1" customWidth="1"/>
    <col min="9985" max="9985" width="1.28515625" style="208" customWidth="1"/>
    <col min="9986" max="9986" width="12.85546875" style="208" bestFit="1" customWidth="1"/>
    <col min="9987" max="9987" width="1.28515625" style="208" customWidth="1"/>
    <col min="9988" max="9988" width="11" style="208" bestFit="1" customWidth="1"/>
    <col min="9989" max="9989" width="1.28515625" style="208" customWidth="1"/>
    <col min="9990" max="9990" width="8.42578125" style="208" bestFit="1" customWidth="1"/>
    <col min="9991" max="9991" width="1.5703125" style="208" customWidth="1"/>
    <col min="9992" max="9992" width="9.85546875" style="208" bestFit="1" customWidth="1"/>
    <col min="9993" max="9993" width="1.28515625" style="208" customWidth="1"/>
    <col min="9994" max="9994" width="11.42578125" style="208" bestFit="1" customWidth="1"/>
    <col min="9995" max="9995" width="1.28515625" style="208" customWidth="1"/>
    <col min="9996" max="9996" width="10.42578125" style="208" bestFit="1" customWidth="1"/>
    <col min="9997" max="9997" width="1.28515625" style="208" customWidth="1"/>
    <col min="9998" max="9998" width="10.42578125" style="208" bestFit="1" customWidth="1"/>
    <col min="9999" max="9999" width="1.28515625" style="208" customWidth="1"/>
    <col min="10000" max="10000" width="11.42578125" style="208" bestFit="1" customWidth="1"/>
    <col min="10001" max="10001" width="1.42578125" style="208" customWidth="1"/>
    <col min="10002" max="10002" width="10.5703125" style="208" bestFit="1" customWidth="1"/>
    <col min="10003" max="10237" width="9.140625" style="208"/>
    <col min="10238" max="10238" width="8.85546875" style="208" bestFit="1" customWidth="1"/>
    <col min="10239" max="10239" width="1.28515625" style="208" customWidth="1"/>
    <col min="10240" max="10240" width="11.42578125" style="208" bestFit="1" customWidth="1"/>
    <col min="10241" max="10241" width="1.28515625" style="208" customWidth="1"/>
    <col min="10242" max="10242" width="12.85546875" style="208" bestFit="1" customWidth="1"/>
    <col min="10243" max="10243" width="1.28515625" style="208" customWidth="1"/>
    <col min="10244" max="10244" width="11" style="208" bestFit="1" customWidth="1"/>
    <col min="10245" max="10245" width="1.28515625" style="208" customWidth="1"/>
    <col min="10246" max="10246" width="8.42578125" style="208" bestFit="1" customWidth="1"/>
    <col min="10247" max="10247" width="1.5703125" style="208" customWidth="1"/>
    <col min="10248" max="10248" width="9.85546875" style="208" bestFit="1" customWidth="1"/>
    <col min="10249" max="10249" width="1.28515625" style="208" customWidth="1"/>
    <col min="10250" max="10250" width="11.42578125" style="208" bestFit="1" customWidth="1"/>
    <col min="10251" max="10251" width="1.28515625" style="208" customWidth="1"/>
    <col min="10252" max="10252" width="10.42578125" style="208" bestFit="1" customWidth="1"/>
    <col min="10253" max="10253" width="1.28515625" style="208" customWidth="1"/>
    <col min="10254" max="10254" width="10.42578125" style="208" bestFit="1" customWidth="1"/>
    <col min="10255" max="10255" width="1.28515625" style="208" customWidth="1"/>
    <col min="10256" max="10256" width="11.42578125" style="208" bestFit="1" customWidth="1"/>
    <col min="10257" max="10257" width="1.42578125" style="208" customWidth="1"/>
    <col min="10258" max="10258" width="10.5703125" style="208" bestFit="1" customWidth="1"/>
    <col min="10259" max="10493" width="9.140625" style="208"/>
    <col min="10494" max="10494" width="8.85546875" style="208" bestFit="1" customWidth="1"/>
    <col min="10495" max="10495" width="1.28515625" style="208" customWidth="1"/>
    <col min="10496" max="10496" width="11.42578125" style="208" bestFit="1" customWidth="1"/>
    <col min="10497" max="10497" width="1.28515625" style="208" customWidth="1"/>
    <col min="10498" max="10498" width="12.85546875" style="208" bestFit="1" customWidth="1"/>
    <col min="10499" max="10499" width="1.28515625" style="208" customWidth="1"/>
    <col min="10500" max="10500" width="11" style="208" bestFit="1" customWidth="1"/>
    <col min="10501" max="10501" width="1.28515625" style="208" customWidth="1"/>
    <col min="10502" max="10502" width="8.42578125" style="208" bestFit="1" customWidth="1"/>
    <col min="10503" max="10503" width="1.5703125" style="208" customWidth="1"/>
    <col min="10504" max="10504" width="9.85546875" style="208" bestFit="1" customWidth="1"/>
    <col min="10505" max="10505" width="1.28515625" style="208" customWidth="1"/>
    <col min="10506" max="10506" width="11.42578125" style="208" bestFit="1" customWidth="1"/>
    <col min="10507" max="10507" width="1.28515625" style="208" customWidth="1"/>
    <col min="10508" max="10508" width="10.42578125" style="208" bestFit="1" customWidth="1"/>
    <col min="10509" max="10509" width="1.28515625" style="208" customWidth="1"/>
    <col min="10510" max="10510" width="10.42578125" style="208" bestFit="1" customWidth="1"/>
    <col min="10511" max="10511" width="1.28515625" style="208" customWidth="1"/>
    <col min="10512" max="10512" width="11.42578125" style="208" bestFit="1" customWidth="1"/>
    <col min="10513" max="10513" width="1.42578125" style="208" customWidth="1"/>
    <col min="10514" max="10514" width="10.5703125" style="208" bestFit="1" customWidth="1"/>
    <col min="10515" max="10749" width="9.140625" style="208"/>
    <col min="10750" max="10750" width="8.85546875" style="208" bestFit="1" customWidth="1"/>
    <col min="10751" max="10751" width="1.28515625" style="208" customWidth="1"/>
    <col min="10752" max="10752" width="11.42578125" style="208" bestFit="1" customWidth="1"/>
    <col min="10753" max="10753" width="1.28515625" style="208" customWidth="1"/>
    <col min="10754" max="10754" width="12.85546875" style="208" bestFit="1" customWidth="1"/>
    <col min="10755" max="10755" width="1.28515625" style="208" customWidth="1"/>
    <col min="10756" max="10756" width="11" style="208" bestFit="1" customWidth="1"/>
    <col min="10757" max="10757" width="1.28515625" style="208" customWidth="1"/>
    <col min="10758" max="10758" width="8.42578125" style="208" bestFit="1" customWidth="1"/>
    <col min="10759" max="10759" width="1.5703125" style="208" customWidth="1"/>
    <col min="10760" max="10760" width="9.85546875" style="208" bestFit="1" customWidth="1"/>
    <col min="10761" max="10761" width="1.28515625" style="208" customWidth="1"/>
    <col min="10762" max="10762" width="11.42578125" style="208" bestFit="1" customWidth="1"/>
    <col min="10763" max="10763" width="1.28515625" style="208" customWidth="1"/>
    <col min="10764" max="10764" width="10.42578125" style="208" bestFit="1" customWidth="1"/>
    <col min="10765" max="10765" width="1.28515625" style="208" customWidth="1"/>
    <col min="10766" max="10766" width="10.42578125" style="208" bestFit="1" customWidth="1"/>
    <col min="10767" max="10767" width="1.28515625" style="208" customWidth="1"/>
    <col min="10768" max="10768" width="11.42578125" style="208" bestFit="1" customWidth="1"/>
    <col min="10769" max="10769" width="1.42578125" style="208" customWidth="1"/>
    <col min="10770" max="10770" width="10.5703125" style="208" bestFit="1" customWidth="1"/>
    <col min="10771" max="11005" width="9.140625" style="208"/>
    <col min="11006" max="11006" width="8.85546875" style="208" bestFit="1" customWidth="1"/>
    <col min="11007" max="11007" width="1.28515625" style="208" customWidth="1"/>
    <col min="11008" max="11008" width="11.42578125" style="208" bestFit="1" customWidth="1"/>
    <col min="11009" max="11009" width="1.28515625" style="208" customWidth="1"/>
    <col min="11010" max="11010" width="12.85546875" style="208" bestFit="1" customWidth="1"/>
    <col min="11011" max="11011" width="1.28515625" style="208" customWidth="1"/>
    <col min="11012" max="11012" width="11" style="208" bestFit="1" customWidth="1"/>
    <col min="11013" max="11013" width="1.28515625" style="208" customWidth="1"/>
    <col min="11014" max="11014" width="8.42578125" style="208" bestFit="1" customWidth="1"/>
    <col min="11015" max="11015" width="1.5703125" style="208" customWidth="1"/>
    <col min="11016" max="11016" width="9.85546875" style="208" bestFit="1" customWidth="1"/>
    <col min="11017" max="11017" width="1.28515625" style="208" customWidth="1"/>
    <col min="11018" max="11018" width="11.42578125" style="208" bestFit="1" customWidth="1"/>
    <col min="11019" max="11019" width="1.28515625" style="208" customWidth="1"/>
    <col min="11020" max="11020" width="10.42578125" style="208" bestFit="1" customWidth="1"/>
    <col min="11021" max="11021" width="1.28515625" style="208" customWidth="1"/>
    <col min="11022" max="11022" width="10.42578125" style="208" bestFit="1" customWidth="1"/>
    <col min="11023" max="11023" width="1.28515625" style="208" customWidth="1"/>
    <col min="11024" max="11024" width="11.42578125" style="208" bestFit="1" customWidth="1"/>
    <col min="11025" max="11025" width="1.42578125" style="208" customWidth="1"/>
    <col min="11026" max="11026" width="10.5703125" style="208" bestFit="1" customWidth="1"/>
    <col min="11027" max="11261" width="9.140625" style="208"/>
    <col min="11262" max="11262" width="8.85546875" style="208" bestFit="1" customWidth="1"/>
    <col min="11263" max="11263" width="1.28515625" style="208" customWidth="1"/>
    <col min="11264" max="11264" width="11.42578125" style="208" bestFit="1" customWidth="1"/>
    <col min="11265" max="11265" width="1.28515625" style="208" customWidth="1"/>
    <col min="11266" max="11266" width="12.85546875" style="208" bestFit="1" customWidth="1"/>
    <col min="11267" max="11267" width="1.28515625" style="208" customWidth="1"/>
    <col min="11268" max="11268" width="11" style="208" bestFit="1" customWidth="1"/>
    <col min="11269" max="11269" width="1.28515625" style="208" customWidth="1"/>
    <col min="11270" max="11270" width="8.42578125" style="208" bestFit="1" customWidth="1"/>
    <col min="11271" max="11271" width="1.5703125" style="208" customWidth="1"/>
    <col min="11272" max="11272" width="9.85546875" style="208" bestFit="1" customWidth="1"/>
    <col min="11273" max="11273" width="1.28515625" style="208" customWidth="1"/>
    <col min="11274" max="11274" width="11.42578125" style="208" bestFit="1" customWidth="1"/>
    <col min="11275" max="11275" width="1.28515625" style="208" customWidth="1"/>
    <col min="11276" max="11276" width="10.42578125" style="208" bestFit="1" customWidth="1"/>
    <col min="11277" max="11277" width="1.28515625" style="208" customWidth="1"/>
    <col min="11278" max="11278" width="10.42578125" style="208" bestFit="1" customWidth="1"/>
    <col min="11279" max="11279" width="1.28515625" style="208" customWidth="1"/>
    <col min="11280" max="11280" width="11.42578125" style="208" bestFit="1" customWidth="1"/>
    <col min="11281" max="11281" width="1.42578125" style="208" customWidth="1"/>
    <col min="11282" max="11282" width="10.5703125" style="208" bestFit="1" customWidth="1"/>
    <col min="11283" max="11517" width="9.140625" style="208"/>
    <col min="11518" max="11518" width="8.85546875" style="208" bestFit="1" customWidth="1"/>
    <col min="11519" max="11519" width="1.28515625" style="208" customWidth="1"/>
    <col min="11520" max="11520" width="11.42578125" style="208" bestFit="1" customWidth="1"/>
    <col min="11521" max="11521" width="1.28515625" style="208" customWidth="1"/>
    <col min="11522" max="11522" width="12.85546875" style="208" bestFit="1" customWidth="1"/>
    <col min="11523" max="11523" width="1.28515625" style="208" customWidth="1"/>
    <col min="11524" max="11524" width="11" style="208" bestFit="1" customWidth="1"/>
    <col min="11525" max="11525" width="1.28515625" style="208" customWidth="1"/>
    <col min="11526" max="11526" width="8.42578125" style="208" bestFit="1" customWidth="1"/>
    <col min="11527" max="11527" width="1.5703125" style="208" customWidth="1"/>
    <col min="11528" max="11528" width="9.85546875" style="208" bestFit="1" customWidth="1"/>
    <col min="11529" max="11529" width="1.28515625" style="208" customWidth="1"/>
    <col min="11530" max="11530" width="11.42578125" style="208" bestFit="1" customWidth="1"/>
    <col min="11531" max="11531" width="1.28515625" style="208" customWidth="1"/>
    <col min="11532" max="11532" width="10.42578125" style="208" bestFit="1" customWidth="1"/>
    <col min="11533" max="11533" width="1.28515625" style="208" customWidth="1"/>
    <col min="11534" max="11534" width="10.42578125" style="208" bestFit="1" customWidth="1"/>
    <col min="11535" max="11535" width="1.28515625" style="208" customWidth="1"/>
    <col min="11536" max="11536" width="11.42578125" style="208" bestFit="1" customWidth="1"/>
    <col min="11537" max="11537" width="1.42578125" style="208" customWidth="1"/>
    <col min="11538" max="11538" width="10.5703125" style="208" bestFit="1" customWidth="1"/>
    <col min="11539" max="11773" width="9.140625" style="208"/>
    <col min="11774" max="11774" width="8.85546875" style="208" bestFit="1" customWidth="1"/>
    <col min="11775" max="11775" width="1.28515625" style="208" customWidth="1"/>
    <col min="11776" max="11776" width="11.42578125" style="208" bestFit="1" customWidth="1"/>
    <col min="11777" max="11777" width="1.28515625" style="208" customWidth="1"/>
    <col min="11778" max="11778" width="12.85546875" style="208" bestFit="1" customWidth="1"/>
    <col min="11779" max="11779" width="1.28515625" style="208" customWidth="1"/>
    <col min="11780" max="11780" width="11" style="208" bestFit="1" customWidth="1"/>
    <col min="11781" max="11781" width="1.28515625" style="208" customWidth="1"/>
    <col min="11782" max="11782" width="8.42578125" style="208" bestFit="1" customWidth="1"/>
    <col min="11783" max="11783" width="1.5703125" style="208" customWidth="1"/>
    <col min="11784" max="11784" width="9.85546875" style="208" bestFit="1" customWidth="1"/>
    <col min="11785" max="11785" width="1.28515625" style="208" customWidth="1"/>
    <col min="11786" max="11786" width="11.42578125" style="208" bestFit="1" customWidth="1"/>
    <col min="11787" max="11787" width="1.28515625" style="208" customWidth="1"/>
    <col min="11788" max="11788" width="10.42578125" style="208" bestFit="1" customWidth="1"/>
    <col min="11789" max="11789" width="1.28515625" style="208" customWidth="1"/>
    <col min="11790" max="11790" width="10.42578125" style="208" bestFit="1" customWidth="1"/>
    <col min="11791" max="11791" width="1.28515625" style="208" customWidth="1"/>
    <col min="11792" max="11792" width="11.42578125" style="208" bestFit="1" customWidth="1"/>
    <col min="11793" max="11793" width="1.42578125" style="208" customWidth="1"/>
    <col min="11794" max="11794" width="10.5703125" style="208" bestFit="1" customWidth="1"/>
    <col min="11795" max="12029" width="9.140625" style="208"/>
    <col min="12030" max="12030" width="8.85546875" style="208" bestFit="1" customWidth="1"/>
    <col min="12031" max="12031" width="1.28515625" style="208" customWidth="1"/>
    <col min="12032" max="12032" width="11.42578125" style="208" bestFit="1" customWidth="1"/>
    <col min="12033" max="12033" width="1.28515625" style="208" customWidth="1"/>
    <col min="12034" max="12034" width="12.85546875" style="208" bestFit="1" customWidth="1"/>
    <col min="12035" max="12035" width="1.28515625" style="208" customWidth="1"/>
    <col min="12036" max="12036" width="11" style="208" bestFit="1" customWidth="1"/>
    <col min="12037" max="12037" width="1.28515625" style="208" customWidth="1"/>
    <col min="12038" max="12038" width="8.42578125" style="208" bestFit="1" customWidth="1"/>
    <col min="12039" max="12039" width="1.5703125" style="208" customWidth="1"/>
    <col min="12040" max="12040" width="9.85546875" style="208" bestFit="1" customWidth="1"/>
    <col min="12041" max="12041" width="1.28515625" style="208" customWidth="1"/>
    <col min="12042" max="12042" width="11.42578125" style="208" bestFit="1" customWidth="1"/>
    <col min="12043" max="12043" width="1.28515625" style="208" customWidth="1"/>
    <col min="12044" max="12044" width="10.42578125" style="208" bestFit="1" customWidth="1"/>
    <col min="12045" max="12045" width="1.28515625" style="208" customWidth="1"/>
    <col min="12046" max="12046" width="10.42578125" style="208" bestFit="1" customWidth="1"/>
    <col min="12047" max="12047" width="1.28515625" style="208" customWidth="1"/>
    <col min="12048" max="12048" width="11.42578125" style="208" bestFit="1" customWidth="1"/>
    <col min="12049" max="12049" width="1.42578125" style="208" customWidth="1"/>
    <col min="12050" max="12050" width="10.5703125" style="208" bestFit="1" customWidth="1"/>
    <col min="12051" max="12285" width="9.140625" style="208"/>
    <col min="12286" max="12286" width="8.85546875" style="208" bestFit="1" customWidth="1"/>
    <col min="12287" max="12287" width="1.28515625" style="208" customWidth="1"/>
    <col min="12288" max="12288" width="11.42578125" style="208" bestFit="1" customWidth="1"/>
    <col min="12289" max="12289" width="1.28515625" style="208" customWidth="1"/>
    <col min="12290" max="12290" width="12.85546875" style="208" bestFit="1" customWidth="1"/>
    <col min="12291" max="12291" width="1.28515625" style="208" customWidth="1"/>
    <col min="12292" max="12292" width="11" style="208" bestFit="1" customWidth="1"/>
    <col min="12293" max="12293" width="1.28515625" style="208" customWidth="1"/>
    <col min="12294" max="12294" width="8.42578125" style="208" bestFit="1" customWidth="1"/>
    <col min="12295" max="12295" width="1.5703125" style="208" customWidth="1"/>
    <col min="12296" max="12296" width="9.85546875" style="208" bestFit="1" customWidth="1"/>
    <col min="12297" max="12297" width="1.28515625" style="208" customWidth="1"/>
    <col min="12298" max="12298" width="11.42578125" style="208" bestFit="1" customWidth="1"/>
    <col min="12299" max="12299" width="1.28515625" style="208" customWidth="1"/>
    <col min="12300" max="12300" width="10.42578125" style="208" bestFit="1" customWidth="1"/>
    <col min="12301" max="12301" width="1.28515625" style="208" customWidth="1"/>
    <col min="12302" max="12302" width="10.42578125" style="208" bestFit="1" customWidth="1"/>
    <col min="12303" max="12303" width="1.28515625" style="208" customWidth="1"/>
    <col min="12304" max="12304" width="11.42578125" style="208" bestFit="1" customWidth="1"/>
    <col min="12305" max="12305" width="1.42578125" style="208" customWidth="1"/>
    <col min="12306" max="12306" width="10.5703125" style="208" bestFit="1" customWidth="1"/>
    <col min="12307" max="12541" width="9.140625" style="208"/>
    <col min="12542" max="12542" width="8.85546875" style="208" bestFit="1" customWidth="1"/>
    <col min="12543" max="12543" width="1.28515625" style="208" customWidth="1"/>
    <col min="12544" max="12544" width="11.42578125" style="208" bestFit="1" customWidth="1"/>
    <col min="12545" max="12545" width="1.28515625" style="208" customWidth="1"/>
    <col min="12546" max="12546" width="12.85546875" style="208" bestFit="1" customWidth="1"/>
    <col min="12547" max="12547" width="1.28515625" style="208" customWidth="1"/>
    <col min="12548" max="12548" width="11" style="208" bestFit="1" customWidth="1"/>
    <col min="12549" max="12549" width="1.28515625" style="208" customWidth="1"/>
    <col min="12550" max="12550" width="8.42578125" style="208" bestFit="1" customWidth="1"/>
    <col min="12551" max="12551" width="1.5703125" style="208" customWidth="1"/>
    <col min="12552" max="12552" width="9.85546875" style="208" bestFit="1" customWidth="1"/>
    <col min="12553" max="12553" width="1.28515625" style="208" customWidth="1"/>
    <col min="12554" max="12554" width="11.42578125" style="208" bestFit="1" customWidth="1"/>
    <col min="12555" max="12555" width="1.28515625" style="208" customWidth="1"/>
    <col min="12556" max="12556" width="10.42578125" style="208" bestFit="1" customWidth="1"/>
    <col min="12557" max="12557" width="1.28515625" style="208" customWidth="1"/>
    <col min="12558" max="12558" width="10.42578125" style="208" bestFit="1" customWidth="1"/>
    <col min="12559" max="12559" width="1.28515625" style="208" customWidth="1"/>
    <col min="12560" max="12560" width="11.42578125" style="208" bestFit="1" customWidth="1"/>
    <col min="12561" max="12561" width="1.42578125" style="208" customWidth="1"/>
    <col min="12562" max="12562" width="10.5703125" style="208" bestFit="1" customWidth="1"/>
    <col min="12563" max="12797" width="9.140625" style="208"/>
    <col min="12798" max="12798" width="8.85546875" style="208" bestFit="1" customWidth="1"/>
    <col min="12799" max="12799" width="1.28515625" style="208" customWidth="1"/>
    <col min="12800" max="12800" width="11.42578125" style="208" bestFit="1" customWidth="1"/>
    <col min="12801" max="12801" width="1.28515625" style="208" customWidth="1"/>
    <col min="12802" max="12802" width="12.85546875" style="208" bestFit="1" customWidth="1"/>
    <col min="12803" max="12803" width="1.28515625" style="208" customWidth="1"/>
    <col min="12804" max="12804" width="11" style="208" bestFit="1" customWidth="1"/>
    <col min="12805" max="12805" width="1.28515625" style="208" customWidth="1"/>
    <col min="12806" max="12806" width="8.42578125" style="208" bestFit="1" customWidth="1"/>
    <col min="12807" max="12807" width="1.5703125" style="208" customWidth="1"/>
    <col min="12808" max="12808" width="9.85546875" style="208" bestFit="1" customWidth="1"/>
    <col min="12809" max="12809" width="1.28515625" style="208" customWidth="1"/>
    <col min="12810" max="12810" width="11.42578125" style="208" bestFit="1" customWidth="1"/>
    <col min="12811" max="12811" width="1.28515625" style="208" customWidth="1"/>
    <col min="12812" max="12812" width="10.42578125" style="208" bestFit="1" customWidth="1"/>
    <col min="12813" max="12813" width="1.28515625" style="208" customWidth="1"/>
    <col min="12814" max="12814" width="10.42578125" style="208" bestFit="1" customWidth="1"/>
    <col min="12815" max="12815" width="1.28515625" style="208" customWidth="1"/>
    <col min="12816" max="12816" width="11.42578125" style="208" bestFit="1" customWidth="1"/>
    <col min="12817" max="12817" width="1.42578125" style="208" customWidth="1"/>
    <col min="12818" max="12818" width="10.5703125" style="208" bestFit="1" customWidth="1"/>
    <col min="12819" max="13053" width="9.140625" style="208"/>
    <col min="13054" max="13054" width="8.85546875" style="208" bestFit="1" customWidth="1"/>
    <col min="13055" max="13055" width="1.28515625" style="208" customWidth="1"/>
    <col min="13056" max="13056" width="11.42578125" style="208" bestFit="1" customWidth="1"/>
    <col min="13057" max="13057" width="1.28515625" style="208" customWidth="1"/>
    <col min="13058" max="13058" width="12.85546875" style="208" bestFit="1" customWidth="1"/>
    <col min="13059" max="13059" width="1.28515625" style="208" customWidth="1"/>
    <col min="13060" max="13060" width="11" style="208" bestFit="1" customWidth="1"/>
    <col min="13061" max="13061" width="1.28515625" style="208" customWidth="1"/>
    <col min="13062" max="13062" width="8.42578125" style="208" bestFit="1" customWidth="1"/>
    <col min="13063" max="13063" width="1.5703125" style="208" customWidth="1"/>
    <col min="13064" max="13064" width="9.85546875" style="208" bestFit="1" customWidth="1"/>
    <col min="13065" max="13065" width="1.28515625" style="208" customWidth="1"/>
    <col min="13066" max="13066" width="11.42578125" style="208" bestFit="1" customWidth="1"/>
    <col min="13067" max="13067" width="1.28515625" style="208" customWidth="1"/>
    <col min="13068" max="13068" width="10.42578125" style="208" bestFit="1" customWidth="1"/>
    <col min="13069" max="13069" width="1.28515625" style="208" customWidth="1"/>
    <col min="13070" max="13070" width="10.42578125" style="208" bestFit="1" customWidth="1"/>
    <col min="13071" max="13071" width="1.28515625" style="208" customWidth="1"/>
    <col min="13072" max="13072" width="11.42578125" style="208" bestFit="1" customWidth="1"/>
    <col min="13073" max="13073" width="1.42578125" style="208" customWidth="1"/>
    <col min="13074" max="13074" width="10.5703125" style="208" bestFit="1" customWidth="1"/>
    <col min="13075" max="13309" width="9.140625" style="208"/>
    <col min="13310" max="13310" width="8.85546875" style="208" bestFit="1" customWidth="1"/>
    <col min="13311" max="13311" width="1.28515625" style="208" customWidth="1"/>
    <col min="13312" max="13312" width="11.42578125" style="208" bestFit="1" customWidth="1"/>
    <col min="13313" max="13313" width="1.28515625" style="208" customWidth="1"/>
    <col min="13314" max="13314" width="12.85546875" style="208" bestFit="1" customWidth="1"/>
    <col min="13315" max="13315" width="1.28515625" style="208" customWidth="1"/>
    <col min="13316" max="13316" width="11" style="208" bestFit="1" customWidth="1"/>
    <col min="13317" max="13317" width="1.28515625" style="208" customWidth="1"/>
    <col min="13318" max="13318" width="8.42578125" style="208" bestFit="1" customWidth="1"/>
    <col min="13319" max="13319" width="1.5703125" style="208" customWidth="1"/>
    <col min="13320" max="13320" width="9.85546875" style="208" bestFit="1" customWidth="1"/>
    <col min="13321" max="13321" width="1.28515625" style="208" customWidth="1"/>
    <col min="13322" max="13322" width="11.42578125" style="208" bestFit="1" customWidth="1"/>
    <col min="13323" max="13323" width="1.28515625" style="208" customWidth="1"/>
    <col min="13324" max="13324" width="10.42578125" style="208" bestFit="1" customWidth="1"/>
    <col min="13325" max="13325" width="1.28515625" style="208" customWidth="1"/>
    <col min="13326" max="13326" width="10.42578125" style="208" bestFit="1" customWidth="1"/>
    <col min="13327" max="13327" width="1.28515625" style="208" customWidth="1"/>
    <col min="13328" max="13328" width="11.42578125" style="208" bestFit="1" customWidth="1"/>
    <col min="13329" max="13329" width="1.42578125" style="208" customWidth="1"/>
    <col min="13330" max="13330" width="10.5703125" style="208" bestFit="1" customWidth="1"/>
    <col min="13331" max="13565" width="9.140625" style="208"/>
    <col min="13566" max="13566" width="8.85546875" style="208" bestFit="1" customWidth="1"/>
    <col min="13567" max="13567" width="1.28515625" style="208" customWidth="1"/>
    <col min="13568" max="13568" width="11.42578125" style="208" bestFit="1" customWidth="1"/>
    <col min="13569" max="13569" width="1.28515625" style="208" customWidth="1"/>
    <col min="13570" max="13570" width="12.85546875" style="208" bestFit="1" customWidth="1"/>
    <col min="13571" max="13571" width="1.28515625" style="208" customWidth="1"/>
    <col min="13572" max="13572" width="11" style="208" bestFit="1" customWidth="1"/>
    <col min="13573" max="13573" width="1.28515625" style="208" customWidth="1"/>
    <col min="13574" max="13574" width="8.42578125" style="208" bestFit="1" customWidth="1"/>
    <col min="13575" max="13575" width="1.5703125" style="208" customWidth="1"/>
    <col min="13576" max="13576" width="9.85546875" style="208" bestFit="1" customWidth="1"/>
    <col min="13577" max="13577" width="1.28515625" style="208" customWidth="1"/>
    <col min="13578" max="13578" width="11.42578125" style="208" bestFit="1" customWidth="1"/>
    <col min="13579" max="13579" width="1.28515625" style="208" customWidth="1"/>
    <col min="13580" max="13580" width="10.42578125" style="208" bestFit="1" customWidth="1"/>
    <col min="13581" max="13581" width="1.28515625" style="208" customWidth="1"/>
    <col min="13582" max="13582" width="10.42578125" style="208" bestFit="1" customWidth="1"/>
    <col min="13583" max="13583" width="1.28515625" style="208" customWidth="1"/>
    <col min="13584" max="13584" width="11.42578125" style="208" bestFit="1" customWidth="1"/>
    <col min="13585" max="13585" width="1.42578125" style="208" customWidth="1"/>
    <col min="13586" max="13586" width="10.5703125" style="208" bestFit="1" customWidth="1"/>
    <col min="13587" max="13821" width="9.140625" style="208"/>
    <col min="13822" max="13822" width="8.85546875" style="208" bestFit="1" customWidth="1"/>
    <col min="13823" max="13823" width="1.28515625" style="208" customWidth="1"/>
    <col min="13824" max="13824" width="11.42578125" style="208" bestFit="1" customWidth="1"/>
    <col min="13825" max="13825" width="1.28515625" style="208" customWidth="1"/>
    <col min="13826" max="13826" width="12.85546875" style="208" bestFit="1" customWidth="1"/>
    <col min="13827" max="13827" width="1.28515625" style="208" customWidth="1"/>
    <col min="13828" max="13828" width="11" style="208" bestFit="1" customWidth="1"/>
    <col min="13829" max="13829" width="1.28515625" style="208" customWidth="1"/>
    <col min="13830" max="13830" width="8.42578125" style="208" bestFit="1" customWidth="1"/>
    <col min="13831" max="13831" width="1.5703125" style="208" customWidth="1"/>
    <col min="13832" max="13832" width="9.85546875" style="208" bestFit="1" customWidth="1"/>
    <col min="13833" max="13833" width="1.28515625" style="208" customWidth="1"/>
    <col min="13834" max="13834" width="11.42578125" style="208" bestFit="1" customWidth="1"/>
    <col min="13835" max="13835" width="1.28515625" style="208" customWidth="1"/>
    <col min="13836" max="13836" width="10.42578125" style="208" bestFit="1" customWidth="1"/>
    <col min="13837" max="13837" width="1.28515625" style="208" customWidth="1"/>
    <col min="13838" max="13838" width="10.42578125" style="208" bestFit="1" customWidth="1"/>
    <col min="13839" max="13839" width="1.28515625" style="208" customWidth="1"/>
    <col min="13840" max="13840" width="11.42578125" style="208" bestFit="1" customWidth="1"/>
    <col min="13841" max="13841" width="1.42578125" style="208" customWidth="1"/>
    <col min="13842" max="13842" width="10.5703125" style="208" bestFit="1" customWidth="1"/>
    <col min="13843" max="14077" width="9.140625" style="208"/>
    <col min="14078" max="14078" width="8.85546875" style="208" bestFit="1" customWidth="1"/>
    <col min="14079" max="14079" width="1.28515625" style="208" customWidth="1"/>
    <col min="14080" max="14080" width="11.42578125" style="208" bestFit="1" customWidth="1"/>
    <col min="14081" max="14081" width="1.28515625" style="208" customWidth="1"/>
    <col min="14082" max="14082" width="12.85546875" style="208" bestFit="1" customWidth="1"/>
    <col min="14083" max="14083" width="1.28515625" style="208" customWidth="1"/>
    <col min="14084" max="14084" width="11" style="208" bestFit="1" customWidth="1"/>
    <col min="14085" max="14085" width="1.28515625" style="208" customWidth="1"/>
    <col min="14086" max="14086" width="8.42578125" style="208" bestFit="1" customWidth="1"/>
    <col min="14087" max="14087" width="1.5703125" style="208" customWidth="1"/>
    <col min="14088" max="14088" width="9.85546875" style="208" bestFit="1" customWidth="1"/>
    <col min="14089" max="14089" width="1.28515625" style="208" customWidth="1"/>
    <col min="14090" max="14090" width="11.42578125" style="208" bestFit="1" customWidth="1"/>
    <col min="14091" max="14091" width="1.28515625" style="208" customWidth="1"/>
    <col min="14092" max="14092" width="10.42578125" style="208" bestFit="1" customWidth="1"/>
    <col min="14093" max="14093" width="1.28515625" style="208" customWidth="1"/>
    <col min="14094" max="14094" width="10.42578125" style="208" bestFit="1" customWidth="1"/>
    <col min="14095" max="14095" width="1.28515625" style="208" customWidth="1"/>
    <col min="14096" max="14096" width="11.42578125" style="208" bestFit="1" customWidth="1"/>
    <col min="14097" max="14097" width="1.42578125" style="208" customWidth="1"/>
    <col min="14098" max="14098" width="10.5703125" style="208" bestFit="1" customWidth="1"/>
    <col min="14099" max="14333" width="9.140625" style="208"/>
    <col min="14334" max="14334" width="8.85546875" style="208" bestFit="1" customWidth="1"/>
    <col min="14335" max="14335" width="1.28515625" style="208" customWidth="1"/>
    <col min="14336" max="14336" width="11.42578125" style="208" bestFit="1" customWidth="1"/>
    <col min="14337" max="14337" width="1.28515625" style="208" customWidth="1"/>
    <col min="14338" max="14338" width="12.85546875" style="208" bestFit="1" customWidth="1"/>
    <col min="14339" max="14339" width="1.28515625" style="208" customWidth="1"/>
    <col min="14340" max="14340" width="11" style="208" bestFit="1" customWidth="1"/>
    <col min="14341" max="14341" width="1.28515625" style="208" customWidth="1"/>
    <col min="14342" max="14342" width="8.42578125" style="208" bestFit="1" customWidth="1"/>
    <col min="14343" max="14343" width="1.5703125" style="208" customWidth="1"/>
    <col min="14344" max="14344" width="9.85546875" style="208" bestFit="1" customWidth="1"/>
    <col min="14345" max="14345" width="1.28515625" style="208" customWidth="1"/>
    <col min="14346" max="14346" width="11.42578125" style="208" bestFit="1" customWidth="1"/>
    <col min="14347" max="14347" width="1.28515625" style="208" customWidth="1"/>
    <col min="14348" max="14348" width="10.42578125" style="208" bestFit="1" customWidth="1"/>
    <col min="14349" max="14349" width="1.28515625" style="208" customWidth="1"/>
    <col min="14350" max="14350" width="10.42578125" style="208" bestFit="1" customWidth="1"/>
    <col min="14351" max="14351" width="1.28515625" style="208" customWidth="1"/>
    <col min="14352" max="14352" width="11.42578125" style="208" bestFit="1" customWidth="1"/>
    <col min="14353" max="14353" width="1.42578125" style="208" customWidth="1"/>
    <col min="14354" max="14354" width="10.5703125" style="208" bestFit="1" customWidth="1"/>
    <col min="14355" max="14589" width="9.140625" style="208"/>
    <col min="14590" max="14590" width="8.85546875" style="208" bestFit="1" customWidth="1"/>
    <col min="14591" max="14591" width="1.28515625" style="208" customWidth="1"/>
    <col min="14592" max="14592" width="11.42578125" style="208" bestFit="1" customWidth="1"/>
    <col min="14593" max="14593" width="1.28515625" style="208" customWidth="1"/>
    <col min="14594" max="14594" width="12.85546875" style="208" bestFit="1" customWidth="1"/>
    <col min="14595" max="14595" width="1.28515625" style="208" customWidth="1"/>
    <col min="14596" max="14596" width="11" style="208" bestFit="1" customWidth="1"/>
    <col min="14597" max="14597" width="1.28515625" style="208" customWidth="1"/>
    <col min="14598" max="14598" width="8.42578125" style="208" bestFit="1" customWidth="1"/>
    <col min="14599" max="14599" width="1.5703125" style="208" customWidth="1"/>
    <col min="14600" max="14600" width="9.85546875" style="208" bestFit="1" customWidth="1"/>
    <col min="14601" max="14601" width="1.28515625" style="208" customWidth="1"/>
    <col min="14602" max="14602" width="11.42578125" style="208" bestFit="1" customWidth="1"/>
    <col min="14603" max="14603" width="1.28515625" style="208" customWidth="1"/>
    <col min="14604" max="14604" width="10.42578125" style="208" bestFit="1" customWidth="1"/>
    <col min="14605" max="14605" width="1.28515625" style="208" customWidth="1"/>
    <col min="14606" max="14606" width="10.42578125" style="208" bestFit="1" customWidth="1"/>
    <col min="14607" max="14607" width="1.28515625" style="208" customWidth="1"/>
    <col min="14608" max="14608" width="11.42578125" style="208" bestFit="1" customWidth="1"/>
    <col min="14609" max="14609" width="1.42578125" style="208" customWidth="1"/>
    <col min="14610" max="14610" width="10.5703125" style="208" bestFit="1" customWidth="1"/>
    <col min="14611" max="14845" width="9.140625" style="208"/>
    <col min="14846" max="14846" width="8.85546875" style="208" bestFit="1" customWidth="1"/>
    <col min="14847" max="14847" width="1.28515625" style="208" customWidth="1"/>
    <col min="14848" max="14848" width="11.42578125" style="208" bestFit="1" customWidth="1"/>
    <col min="14849" max="14849" width="1.28515625" style="208" customWidth="1"/>
    <col min="14850" max="14850" width="12.85546875" style="208" bestFit="1" customWidth="1"/>
    <col min="14851" max="14851" width="1.28515625" style="208" customWidth="1"/>
    <col min="14852" max="14852" width="11" style="208" bestFit="1" customWidth="1"/>
    <col min="14853" max="14853" width="1.28515625" style="208" customWidth="1"/>
    <col min="14854" max="14854" width="8.42578125" style="208" bestFit="1" customWidth="1"/>
    <col min="14855" max="14855" width="1.5703125" style="208" customWidth="1"/>
    <col min="14856" max="14856" width="9.85546875" style="208" bestFit="1" customWidth="1"/>
    <col min="14857" max="14857" width="1.28515625" style="208" customWidth="1"/>
    <col min="14858" max="14858" width="11.42578125" style="208" bestFit="1" customWidth="1"/>
    <col min="14859" max="14859" width="1.28515625" style="208" customWidth="1"/>
    <col min="14860" max="14860" width="10.42578125" style="208" bestFit="1" customWidth="1"/>
    <col min="14861" max="14861" width="1.28515625" style="208" customWidth="1"/>
    <col min="14862" max="14862" width="10.42578125" style="208" bestFit="1" customWidth="1"/>
    <col min="14863" max="14863" width="1.28515625" style="208" customWidth="1"/>
    <col min="14864" max="14864" width="11.42578125" style="208" bestFit="1" customWidth="1"/>
    <col min="14865" max="14865" width="1.42578125" style="208" customWidth="1"/>
    <col min="14866" max="14866" width="10.5703125" style="208" bestFit="1" customWidth="1"/>
    <col min="14867" max="15101" width="9.140625" style="208"/>
    <col min="15102" max="15102" width="8.85546875" style="208" bestFit="1" customWidth="1"/>
    <col min="15103" max="15103" width="1.28515625" style="208" customWidth="1"/>
    <col min="15104" max="15104" width="11.42578125" style="208" bestFit="1" customWidth="1"/>
    <col min="15105" max="15105" width="1.28515625" style="208" customWidth="1"/>
    <col min="15106" max="15106" width="12.85546875" style="208" bestFit="1" customWidth="1"/>
    <col min="15107" max="15107" width="1.28515625" style="208" customWidth="1"/>
    <col min="15108" max="15108" width="11" style="208" bestFit="1" customWidth="1"/>
    <col min="15109" max="15109" width="1.28515625" style="208" customWidth="1"/>
    <col min="15110" max="15110" width="8.42578125" style="208" bestFit="1" customWidth="1"/>
    <col min="15111" max="15111" width="1.5703125" style="208" customWidth="1"/>
    <col min="15112" max="15112" width="9.85546875" style="208" bestFit="1" customWidth="1"/>
    <col min="15113" max="15113" width="1.28515625" style="208" customWidth="1"/>
    <col min="15114" max="15114" width="11.42578125" style="208" bestFit="1" customWidth="1"/>
    <col min="15115" max="15115" width="1.28515625" style="208" customWidth="1"/>
    <col min="15116" max="15116" width="10.42578125" style="208" bestFit="1" customWidth="1"/>
    <col min="15117" max="15117" width="1.28515625" style="208" customWidth="1"/>
    <col min="15118" max="15118" width="10.42578125" style="208" bestFit="1" customWidth="1"/>
    <col min="15119" max="15119" width="1.28515625" style="208" customWidth="1"/>
    <col min="15120" max="15120" width="11.42578125" style="208" bestFit="1" customWidth="1"/>
    <col min="15121" max="15121" width="1.42578125" style="208" customWidth="1"/>
    <col min="15122" max="15122" width="10.5703125" style="208" bestFit="1" customWidth="1"/>
    <col min="15123" max="15357" width="9.140625" style="208"/>
    <col min="15358" max="15358" width="8.85546875" style="208" bestFit="1" customWidth="1"/>
    <col min="15359" max="15359" width="1.28515625" style="208" customWidth="1"/>
    <col min="15360" max="15360" width="11.42578125" style="208" bestFit="1" customWidth="1"/>
    <col min="15361" max="15361" width="1.28515625" style="208" customWidth="1"/>
    <col min="15362" max="15362" width="12.85546875" style="208" bestFit="1" customWidth="1"/>
    <col min="15363" max="15363" width="1.28515625" style="208" customWidth="1"/>
    <col min="15364" max="15364" width="11" style="208" bestFit="1" customWidth="1"/>
    <col min="15365" max="15365" width="1.28515625" style="208" customWidth="1"/>
    <col min="15366" max="15366" width="8.42578125" style="208" bestFit="1" customWidth="1"/>
    <col min="15367" max="15367" width="1.5703125" style="208" customWidth="1"/>
    <col min="15368" max="15368" width="9.85546875" style="208" bestFit="1" customWidth="1"/>
    <col min="15369" max="15369" width="1.28515625" style="208" customWidth="1"/>
    <col min="15370" max="15370" width="11.42578125" style="208" bestFit="1" customWidth="1"/>
    <col min="15371" max="15371" width="1.28515625" style="208" customWidth="1"/>
    <col min="15372" max="15372" width="10.42578125" style="208" bestFit="1" customWidth="1"/>
    <col min="15373" max="15373" width="1.28515625" style="208" customWidth="1"/>
    <col min="15374" max="15374" width="10.42578125" style="208" bestFit="1" customWidth="1"/>
    <col min="15375" max="15375" width="1.28515625" style="208" customWidth="1"/>
    <col min="15376" max="15376" width="11.42578125" style="208" bestFit="1" customWidth="1"/>
    <col min="15377" max="15377" width="1.42578125" style="208" customWidth="1"/>
    <col min="15378" max="15378" width="10.5703125" style="208" bestFit="1" customWidth="1"/>
    <col min="15379" max="15613" width="9.140625" style="208"/>
    <col min="15614" max="15614" width="8.85546875" style="208" bestFit="1" customWidth="1"/>
    <col min="15615" max="15615" width="1.28515625" style="208" customWidth="1"/>
    <col min="15616" max="15616" width="11.42578125" style="208" bestFit="1" customWidth="1"/>
    <col min="15617" max="15617" width="1.28515625" style="208" customWidth="1"/>
    <col min="15618" max="15618" width="12.85546875" style="208" bestFit="1" customWidth="1"/>
    <col min="15619" max="15619" width="1.28515625" style="208" customWidth="1"/>
    <col min="15620" max="15620" width="11" style="208" bestFit="1" customWidth="1"/>
    <col min="15621" max="15621" width="1.28515625" style="208" customWidth="1"/>
    <col min="15622" max="15622" width="8.42578125" style="208" bestFit="1" customWidth="1"/>
    <col min="15623" max="15623" width="1.5703125" style="208" customWidth="1"/>
    <col min="15624" max="15624" width="9.85546875" style="208" bestFit="1" customWidth="1"/>
    <col min="15625" max="15625" width="1.28515625" style="208" customWidth="1"/>
    <col min="15626" max="15626" width="11.42578125" style="208" bestFit="1" customWidth="1"/>
    <col min="15627" max="15627" width="1.28515625" style="208" customWidth="1"/>
    <col min="15628" max="15628" width="10.42578125" style="208" bestFit="1" customWidth="1"/>
    <col min="15629" max="15629" width="1.28515625" style="208" customWidth="1"/>
    <col min="15630" max="15630" width="10.42578125" style="208" bestFit="1" customWidth="1"/>
    <col min="15631" max="15631" width="1.28515625" style="208" customWidth="1"/>
    <col min="15632" max="15632" width="11.42578125" style="208" bestFit="1" customWidth="1"/>
    <col min="15633" max="15633" width="1.42578125" style="208" customWidth="1"/>
    <col min="15634" max="15634" width="10.5703125" style="208" bestFit="1" customWidth="1"/>
    <col min="15635" max="15869" width="9.140625" style="208"/>
    <col min="15870" max="15870" width="8.85546875" style="208" bestFit="1" customWidth="1"/>
    <col min="15871" max="15871" width="1.28515625" style="208" customWidth="1"/>
    <col min="15872" max="15872" width="11.42578125" style="208" bestFit="1" customWidth="1"/>
    <col min="15873" max="15873" width="1.28515625" style="208" customWidth="1"/>
    <col min="15874" max="15874" width="12.85546875" style="208" bestFit="1" customWidth="1"/>
    <col min="15875" max="15875" width="1.28515625" style="208" customWidth="1"/>
    <col min="15876" max="15876" width="11" style="208" bestFit="1" customWidth="1"/>
    <col min="15877" max="15877" width="1.28515625" style="208" customWidth="1"/>
    <col min="15878" max="15878" width="8.42578125" style="208" bestFit="1" customWidth="1"/>
    <col min="15879" max="15879" width="1.5703125" style="208" customWidth="1"/>
    <col min="15880" max="15880" width="9.85546875" style="208" bestFit="1" customWidth="1"/>
    <col min="15881" max="15881" width="1.28515625" style="208" customWidth="1"/>
    <col min="15882" max="15882" width="11.42578125" style="208" bestFit="1" customWidth="1"/>
    <col min="15883" max="15883" width="1.28515625" style="208" customWidth="1"/>
    <col min="15884" max="15884" width="10.42578125" style="208" bestFit="1" customWidth="1"/>
    <col min="15885" max="15885" width="1.28515625" style="208" customWidth="1"/>
    <col min="15886" max="15886" width="10.42578125" style="208" bestFit="1" customWidth="1"/>
    <col min="15887" max="15887" width="1.28515625" style="208" customWidth="1"/>
    <col min="15888" max="15888" width="11.42578125" style="208" bestFit="1" customWidth="1"/>
    <col min="15889" max="15889" width="1.42578125" style="208" customWidth="1"/>
    <col min="15890" max="15890" width="10.5703125" style="208" bestFit="1" customWidth="1"/>
    <col min="15891" max="16125" width="9.140625" style="208"/>
    <col min="16126" max="16126" width="8.85546875" style="208" bestFit="1" customWidth="1"/>
    <col min="16127" max="16127" width="1.28515625" style="208" customWidth="1"/>
    <col min="16128" max="16128" width="11.42578125" style="208" bestFit="1" customWidth="1"/>
    <col min="16129" max="16129" width="1.28515625" style="208" customWidth="1"/>
    <col min="16130" max="16130" width="12.85546875" style="208" bestFit="1" customWidth="1"/>
    <col min="16131" max="16131" width="1.28515625" style="208" customWidth="1"/>
    <col min="16132" max="16132" width="11" style="208" bestFit="1" customWidth="1"/>
    <col min="16133" max="16133" width="1.28515625" style="208" customWidth="1"/>
    <col min="16134" max="16134" width="8.42578125" style="208" bestFit="1" customWidth="1"/>
    <col min="16135" max="16135" width="1.5703125" style="208" customWidth="1"/>
    <col min="16136" max="16136" width="9.85546875" style="208" bestFit="1" customWidth="1"/>
    <col min="16137" max="16137" width="1.28515625" style="208" customWidth="1"/>
    <col min="16138" max="16138" width="11.42578125" style="208" bestFit="1" customWidth="1"/>
    <col min="16139" max="16139" width="1.28515625" style="208" customWidth="1"/>
    <col min="16140" max="16140" width="10.42578125" style="208" bestFit="1" customWidth="1"/>
    <col min="16141" max="16141" width="1.28515625" style="208" customWidth="1"/>
    <col min="16142" max="16142" width="10.42578125" style="208" bestFit="1" customWidth="1"/>
    <col min="16143" max="16143" width="1.28515625" style="208" customWidth="1"/>
    <col min="16144" max="16144" width="11.42578125" style="208" bestFit="1" customWidth="1"/>
    <col min="16145" max="16145" width="1.42578125" style="208" customWidth="1"/>
    <col min="16146" max="16146" width="10.5703125" style="208" bestFit="1" customWidth="1"/>
    <col min="16147" max="16384" width="9.140625" style="208"/>
  </cols>
  <sheetData>
    <row r="1" spans="1:23" x14ac:dyDescent="0.2">
      <c r="A1" s="221" t="s">
        <v>832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</row>
    <row r="2" spans="1:23" x14ac:dyDescent="0.2">
      <c r="A2" s="221" t="s">
        <v>831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</row>
    <row r="3" spans="1:23" x14ac:dyDescent="0.2">
      <c r="A3" s="221" t="s">
        <v>830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</row>
    <row r="4" spans="1:23" x14ac:dyDescent="0.2">
      <c r="A4" s="220"/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</row>
    <row r="6" spans="1:23" x14ac:dyDescent="0.2">
      <c r="K6" s="471" t="s">
        <v>810</v>
      </c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219"/>
    </row>
    <row r="7" spans="1:23" x14ac:dyDescent="0.2">
      <c r="A7" s="218" t="s">
        <v>828</v>
      </c>
      <c r="B7" s="218"/>
      <c r="C7" s="218" t="s">
        <v>827</v>
      </c>
      <c r="D7" s="218"/>
      <c r="E7" s="218" t="s">
        <v>57</v>
      </c>
      <c r="F7" s="218"/>
      <c r="G7" s="218" t="s">
        <v>827</v>
      </c>
      <c r="I7" s="218" t="s">
        <v>827</v>
      </c>
      <c r="K7" s="218" t="s">
        <v>42</v>
      </c>
      <c r="M7" s="218"/>
      <c r="O7" s="218"/>
      <c r="Q7" s="218" t="s">
        <v>2</v>
      </c>
      <c r="S7" s="218" t="s">
        <v>4</v>
      </c>
      <c r="U7" s="218" t="s">
        <v>3</v>
      </c>
    </row>
    <row r="8" spans="1:23" x14ac:dyDescent="0.2">
      <c r="A8" s="218" t="s">
        <v>826</v>
      </c>
      <c r="B8" s="218"/>
      <c r="C8" s="218" t="s">
        <v>2</v>
      </c>
      <c r="D8" s="218"/>
      <c r="E8" s="218" t="s">
        <v>11</v>
      </c>
      <c r="F8" s="218"/>
      <c r="G8" s="218" t="s">
        <v>42</v>
      </c>
      <c r="I8" s="218" t="s">
        <v>825</v>
      </c>
      <c r="K8" s="218" t="s">
        <v>8</v>
      </c>
      <c r="M8" s="218" t="s">
        <v>42</v>
      </c>
      <c r="O8" s="218" t="s">
        <v>825</v>
      </c>
      <c r="Q8" s="218" t="s">
        <v>8</v>
      </c>
      <c r="S8" s="218" t="s">
        <v>2</v>
      </c>
      <c r="U8" s="218" t="s">
        <v>8</v>
      </c>
    </row>
    <row r="9" spans="1:23" x14ac:dyDescent="0.2">
      <c r="A9" s="212" t="s">
        <v>823</v>
      </c>
      <c r="B9" s="212"/>
      <c r="C9" s="212" t="s">
        <v>822</v>
      </c>
      <c r="D9" s="212"/>
      <c r="E9" s="212" t="s">
        <v>821</v>
      </c>
      <c r="F9" s="212">
        <v>0</v>
      </c>
      <c r="G9" s="212" t="s">
        <v>820</v>
      </c>
      <c r="I9" s="212" t="s">
        <v>819</v>
      </c>
      <c r="K9" s="212" t="s">
        <v>818</v>
      </c>
      <c r="M9" s="212" t="s">
        <v>817</v>
      </c>
      <c r="O9" s="212" t="s">
        <v>816</v>
      </c>
      <c r="Q9" s="212" t="s">
        <v>815</v>
      </c>
      <c r="S9" s="212" t="s">
        <v>814</v>
      </c>
      <c r="U9" s="212" t="s">
        <v>813</v>
      </c>
    </row>
    <row r="11" spans="1:23" x14ac:dyDescent="0.2">
      <c r="A11" s="208" t="s">
        <v>12</v>
      </c>
      <c r="C11" s="209">
        <v>216341049.91929379</v>
      </c>
      <c r="E11" s="209">
        <v>652486365.88974261</v>
      </c>
      <c r="G11" s="209">
        <v>7048661.6720498456</v>
      </c>
      <c r="I11" s="211">
        <v>1.08</v>
      </c>
      <c r="K11" s="209">
        <v>22660786</v>
      </c>
      <c r="M11" s="209">
        <v>29709448</v>
      </c>
      <c r="O11" s="211">
        <v>4.55</v>
      </c>
      <c r="Q11" s="209">
        <v>37237355</v>
      </c>
      <c r="S11" s="209">
        <v>253578404.91929379</v>
      </c>
      <c r="U11" s="211">
        <v>17.21</v>
      </c>
      <c r="W11" s="275"/>
    </row>
    <row r="12" spans="1:23" x14ac:dyDescent="0.2">
      <c r="A12" s="208" t="s">
        <v>23</v>
      </c>
      <c r="I12" s="213" t="s">
        <v>23</v>
      </c>
      <c r="K12" s="209" t="s">
        <v>23</v>
      </c>
      <c r="M12" s="209" t="s">
        <v>23</v>
      </c>
      <c r="O12" s="213" t="s">
        <v>23</v>
      </c>
      <c r="Q12" s="209" t="s">
        <v>23</v>
      </c>
      <c r="S12" s="209"/>
      <c r="U12" s="213" t="s">
        <v>23</v>
      </c>
    </row>
    <row r="13" spans="1:23" x14ac:dyDescent="0.2">
      <c r="A13" s="208" t="s">
        <v>13</v>
      </c>
      <c r="C13" s="209">
        <v>18632506.993049126</v>
      </c>
      <c r="E13" s="209">
        <v>37514380.627509102</v>
      </c>
      <c r="G13" s="209">
        <v>3959664.4434313024</v>
      </c>
      <c r="I13" s="211">
        <v>10.56</v>
      </c>
      <c r="K13" s="209">
        <v>1125152</v>
      </c>
      <c r="M13" s="209">
        <v>5084816</v>
      </c>
      <c r="O13" s="211">
        <v>13.55</v>
      </c>
      <c r="Q13" s="209">
        <v>1848907</v>
      </c>
      <c r="S13" s="209">
        <v>20481413.993049126</v>
      </c>
      <c r="U13" s="211">
        <v>9.92</v>
      </c>
      <c r="W13" s="209"/>
    </row>
    <row r="14" spans="1:23" x14ac:dyDescent="0.2">
      <c r="A14" s="208" t="s">
        <v>23</v>
      </c>
      <c r="I14" s="213" t="s">
        <v>23</v>
      </c>
      <c r="K14" s="209" t="s">
        <v>23</v>
      </c>
      <c r="M14" s="209" t="s">
        <v>23</v>
      </c>
      <c r="O14" s="213" t="s">
        <v>23</v>
      </c>
      <c r="Q14" s="209" t="s">
        <v>23</v>
      </c>
      <c r="S14" s="209"/>
      <c r="U14" s="213" t="s">
        <v>23</v>
      </c>
    </row>
    <row r="15" spans="1:23" x14ac:dyDescent="0.2">
      <c r="A15" s="208" t="s">
        <v>18</v>
      </c>
      <c r="C15" s="209">
        <v>53484636.980047509</v>
      </c>
      <c r="E15" s="209">
        <v>114971829.39229923</v>
      </c>
      <c r="G15" s="209">
        <v>9505162.4028657172</v>
      </c>
      <c r="I15" s="211">
        <v>8.27</v>
      </c>
      <c r="K15" s="209">
        <v>3579804</v>
      </c>
      <c r="M15" s="209">
        <v>13084966</v>
      </c>
      <c r="O15" s="211">
        <v>11.379999999999999</v>
      </c>
      <c r="Q15" s="209">
        <v>5882515</v>
      </c>
      <c r="S15" s="209">
        <v>59367151.980047509</v>
      </c>
      <c r="U15" s="211">
        <v>11</v>
      </c>
      <c r="W15" s="209"/>
    </row>
    <row r="16" spans="1:23" x14ac:dyDescent="0.2">
      <c r="A16" s="208" t="s">
        <v>23</v>
      </c>
      <c r="I16" s="213" t="s">
        <v>23</v>
      </c>
      <c r="K16" s="209" t="s">
        <v>23</v>
      </c>
      <c r="M16" s="209" t="s">
        <v>23</v>
      </c>
      <c r="O16" s="213" t="s">
        <v>23</v>
      </c>
      <c r="Q16" s="209" t="s">
        <v>23</v>
      </c>
      <c r="S16" s="209"/>
      <c r="U16" s="213" t="s">
        <v>23</v>
      </c>
    </row>
    <row r="17" spans="1:23" x14ac:dyDescent="0.2">
      <c r="A17" s="208" t="s">
        <v>19</v>
      </c>
      <c r="C17" s="209">
        <v>51515377.980782144</v>
      </c>
      <c r="E17" s="209">
        <v>101363382.47926284</v>
      </c>
      <c r="G17" s="209">
        <v>8399007.9030488599</v>
      </c>
      <c r="I17" s="211">
        <v>8.2900000000000009</v>
      </c>
      <c r="K17" s="209">
        <v>3155140</v>
      </c>
      <c r="M17" s="209">
        <v>11554148</v>
      </c>
      <c r="O17" s="211">
        <v>11.4</v>
      </c>
      <c r="Q17" s="209">
        <v>5184686</v>
      </c>
      <c r="S17" s="209">
        <v>56700063.980782144</v>
      </c>
      <c r="U17" s="211">
        <v>10.059999999999999</v>
      </c>
      <c r="W17" s="209"/>
    </row>
    <row r="18" spans="1:23" x14ac:dyDescent="0.2">
      <c r="A18" s="208" t="s">
        <v>23</v>
      </c>
      <c r="I18" s="213" t="s">
        <v>23</v>
      </c>
      <c r="K18" s="209" t="s">
        <v>23</v>
      </c>
      <c r="M18" s="209" t="s">
        <v>23</v>
      </c>
      <c r="O18" s="213" t="s">
        <v>23</v>
      </c>
      <c r="Q18" s="209" t="s">
        <v>23</v>
      </c>
      <c r="S18" s="209"/>
      <c r="U18" s="213" t="s">
        <v>23</v>
      </c>
    </row>
    <row r="19" spans="1:23" x14ac:dyDescent="0.2">
      <c r="A19" s="208" t="s">
        <v>20</v>
      </c>
      <c r="C19" s="209">
        <v>139030770.94813445</v>
      </c>
      <c r="E19" s="209">
        <v>240509510.06003201</v>
      </c>
      <c r="G19" s="209">
        <v>13166218.832770731</v>
      </c>
      <c r="I19" s="211">
        <v>5.47</v>
      </c>
      <c r="K19" s="209">
        <v>7824469</v>
      </c>
      <c r="M19" s="209">
        <v>20990688</v>
      </c>
      <c r="O19" s="211">
        <v>8.73</v>
      </c>
      <c r="Q19" s="209">
        <v>12857564</v>
      </c>
      <c r="S19" s="209">
        <v>151888334.94813445</v>
      </c>
      <c r="U19" s="211">
        <v>9.25</v>
      </c>
      <c r="W19" s="209"/>
    </row>
    <row r="20" spans="1:23" x14ac:dyDescent="0.2">
      <c r="A20" s="208" t="s">
        <v>23</v>
      </c>
      <c r="I20" s="213" t="s">
        <v>23</v>
      </c>
      <c r="K20" s="209" t="s">
        <v>23</v>
      </c>
      <c r="M20" s="209" t="s">
        <v>23</v>
      </c>
      <c r="O20" s="213" t="s">
        <v>23</v>
      </c>
      <c r="Q20" s="209" t="s">
        <v>23</v>
      </c>
      <c r="S20" s="209"/>
      <c r="U20" s="213" t="s">
        <v>23</v>
      </c>
    </row>
    <row r="21" spans="1:23" x14ac:dyDescent="0.2">
      <c r="A21" s="208" t="s">
        <v>21</v>
      </c>
      <c r="C21" s="209">
        <v>11535618.995696628</v>
      </c>
      <c r="E21" s="209">
        <v>26428694.110193804</v>
      </c>
      <c r="G21" s="209">
        <v>1631775.5750646919</v>
      </c>
      <c r="I21" s="211">
        <v>6.17</v>
      </c>
      <c r="K21" s="209">
        <v>850553</v>
      </c>
      <c r="M21" s="209">
        <v>2482329</v>
      </c>
      <c r="O21" s="211">
        <v>9.39</v>
      </c>
      <c r="Q21" s="209">
        <v>1397672</v>
      </c>
      <c r="S21" s="209">
        <v>12933290.995696628</v>
      </c>
      <c r="U21" s="211">
        <v>12.120000000000001</v>
      </c>
      <c r="W21" s="209"/>
    </row>
    <row r="22" spans="1:23" x14ac:dyDescent="0.2">
      <c r="A22" s="208" t="s">
        <v>23</v>
      </c>
      <c r="I22" s="213" t="s">
        <v>23</v>
      </c>
      <c r="K22" s="209" t="s">
        <v>23</v>
      </c>
      <c r="M22" s="209" t="s">
        <v>23</v>
      </c>
      <c r="O22" s="213" t="s">
        <v>23</v>
      </c>
      <c r="Q22" s="209" t="s">
        <v>23</v>
      </c>
      <c r="S22" s="209"/>
      <c r="U22" s="213" t="s">
        <v>23</v>
      </c>
    </row>
    <row r="23" spans="1:23" x14ac:dyDescent="0.2">
      <c r="A23" s="208" t="s">
        <v>14</v>
      </c>
      <c r="C23" s="209">
        <v>194880.99992729948</v>
      </c>
      <c r="E23" s="209">
        <v>337885.03620055539</v>
      </c>
      <c r="G23" s="209">
        <v>37818.256732896363</v>
      </c>
      <c r="I23" s="211">
        <v>11.19</v>
      </c>
      <c r="K23" s="209">
        <v>10026</v>
      </c>
      <c r="M23" s="209">
        <v>47844</v>
      </c>
      <c r="O23" s="211">
        <v>14.16</v>
      </c>
      <c r="Q23" s="209">
        <v>16476</v>
      </c>
      <c r="S23" s="209">
        <v>211356.99992729948</v>
      </c>
      <c r="U23" s="211">
        <v>8.4500000000000011</v>
      </c>
      <c r="W23" s="209"/>
    </row>
    <row r="24" spans="1:23" x14ac:dyDescent="0.2">
      <c r="A24" s="208" t="s">
        <v>23</v>
      </c>
      <c r="I24" s="213" t="s">
        <v>23</v>
      </c>
      <c r="K24" s="209" t="s">
        <v>23</v>
      </c>
      <c r="M24" s="209" t="s">
        <v>23</v>
      </c>
      <c r="O24" s="213" t="s">
        <v>23</v>
      </c>
      <c r="Q24" s="209" t="s">
        <v>23</v>
      </c>
      <c r="S24" s="209"/>
      <c r="U24" s="213" t="s">
        <v>23</v>
      </c>
    </row>
    <row r="25" spans="1:23" x14ac:dyDescent="0.2">
      <c r="A25" s="208" t="s">
        <v>15</v>
      </c>
      <c r="C25" s="209">
        <v>8254024.9969208278</v>
      </c>
      <c r="E25" s="209">
        <v>18839286.381920476</v>
      </c>
      <c r="G25" s="209">
        <v>2836122.7631051023</v>
      </c>
      <c r="I25" s="211">
        <v>15.049999999999999</v>
      </c>
      <c r="K25" s="209">
        <v>522655</v>
      </c>
      <c r="M25" s="209">
        <v>3358778</v>
      </c>
      <c r="O25" s="211">
        <v>17.829999999999998</v>
      </c>
      <c r="Q25" s="209">
        <v>858854</v>
      </c>
      <c r="S25" s="209">
        <v>9112878.9969208278</v>
      </c>
      <c r="U25" s="211">
        <v>10.41</v>
      </c>
      <c r="W25" s="209"/>
    </row>
    <row r="26" spans="1:23" x14ac:dyDescent="0.2">
      <c r="A26" s="208" t="s">
        <v>23</v>
      </c>
      <c r="I26" s="213" t="s">
        <v>23</v>
      </c>
      <c r="K26" s="209" t="s">
        <v>23</v>
      </c>
      <c r="M26" s="209" t="s">
        <v>23</v>
      </c>
      <c r="O26" s="213" t="s">
        <v>23</v>
      </c>
      <c r="Q26" s="209" t="s">
        <v>23</v>
      </c>
      <c r="S26" s="209"/>
      <c r="U26" s="213" t="s">
        <v>23</v>
      </c>
    </row>
    <row r="27" spans="1:23" x14ac:dyDescent="0.2">
      <c r="A27" s="208" t="s">
        <v>16</v>
      </c>
      <c r="C27" s="217">
        <v>1411342.9994734973</v>
      </c>
      <c r="D27" s="216"/>
      <c r="E27" s="217">
        <v>2437112.7128388043</v>
      </c>
      <c r="F27" s="216"/>
      <c r="G27" s="217">
        <v>382115.7969014828</v>
      </c>
      <c r="H27" s="216"/>
      <c r="I27" s="215">
        <v>15.68</v>
      </c>
      <c r="J27" s="216"/>
      <c r="K27" s="217">
        <v>66851</v>
      </c>
      <c r="L27" s="216"/>
      <c r="M27" s="217">
        <v>448967</v>
      </c>
      <c r="N27" s="216"/>
      <c r="O27" s="215">
        <v>18.420000000000002</v>
      </c>
      <c r="P27" s="216"/>
      <c r="Q27" s="217">
        <v>109853</v>
      </c>
      <c r="R27" s="216"/>
      <c r="S27" s="217">
        <v>1521195.9994734973</v>
      </c>
      <c r="T27" s="216"/>
      <c r="U27" s="215">
        <v>7.7799999999999994</v>
      </c>
      <c r="W27" s="209"/>
    </row>
    <row r="28" spans="1:23" x14ac:dyDescent="0.2">
      <c r="A28" s="208" t="s">
        <v>23</v>
      </c>
      <c r="M28" s="214"/>
      <c r="O28" s="213" t="s">
        <v>23</v>
      </c>
      <c r="U28" s="213" t="s">
        <v>23</v>
      </c>
    </row>
    <row r="29" spans="1:23" x14ac:dyDescent="0.2">
      <c r="A29" s="212" t="s">
        <v>22</v>
      </c>
      <c r="C29" s="209">
        <v>500400210.81332529</v>
      </c>
      <c r="E29" s="209">
        <v>1194888446.6899996</v>
      </c>
      <c r="G29" s="209">
        <v>46966547.64597062</v>
      </c>
      <c r="I29" s="211">
        <v>3.93</v>
      </c>
      <c r="K29" s="209">
        <v>39795436</v>
      </c>
      <c r="M29" s="209">
        <v>86761984</v>
      </c>
      <c r="O29" s="211">
        <v>7.26</v>
      </c>
      <c r="Q29" s="209">
        <v>65393882</v>
      </c>
      <c r="S29" s="209">
        <v>565794092.81332529</v>
      </c>
      <c r="U29" s="211">
        <v>13.07</v>
      </c>
    </row>
    <row r="31" spans="1:23" x14ac:dyDescent="0.2">
      <c r="S31" s="209"/>
    </row>
    <row r="32" spans="1:23" x14ac:dyDescent="0.2">
      <c r="S32" s="209"/>
    </row>
    <row r="35" spans="1:7" x14ac:dyDescent="0.2">
      <c r="A35" s="208" t="s">
        <v>811</v>
      </c>
      <c r="G35" s="210">
        <v>1.6432507700000001</v>
      </c>
    </row>
    <row r="61" spans="13:13" x14ac:dyDescent="0.2">
      <c r="M61" s="209"/>
    </row>
    <row r="62" spans="13:13" x14ac:dyDescent="0.2">
      <c r="M62" s="209"/>
    </row>
    <row r="63" spans="13:13" x14ac:dyDescent="0.2">
      <c r="M63" s="209"/>
    </row>
    <row r="64" spans="13:13" x14ac:dyDescent="0.2">
      <c r="M64" s="209"/>
    </row>
    <row r="65" spans="13:13" x14ac:dyDescent="0.2">
      <c r="M65" s="209"/>
    </row>
    <row r="66" spans="13:13" x14ac:dyDescent="0.2">
      <c r="M66" s="209"/>
    </row>
    <row r="67" spans="13:13" x14ac:dyDescent="0.2">
      <c r="M67" s="209"/>
    </row>
    <row r="68" spans="13:13" x14ac:dyDescent="0.2">
      <c r="M68" s="209"/>
    </row>
    <row r="69" spans="13:13" x14ac:dyDescent="0.2">
      <c r="M69" s="209"/>
    </row>
    <row r="70" spans="13:13" x14ac:dyDescent="0.2">
      <c r="M70" s="209"/>
    </row>
    <row r="71" spans="13:13" x14ac:dyDescent="0.2">
      <c r="M71" s="209"/>
    </row>
    <row r="72" spans="13:13" x14ac:dyDescent="0.2">
      <c r="M72" s="209"/>
    </row>
  </sheetData>
  <mergeCells count="1">
    <mergeCell ref="K6:U6"/>
  </mergeCells>
  <printOptions horizontalCentered="1"/>
  <pageMargins left="0.75" right="0.75" top="1" bottom="1" header="0.5" footer="0.5"/>
  <pageSetup scale="89" orientation="landscape" r:id="rId1"/>
  <headerFooter alignWithMargins="0">
    <oddHeader>&amp;RExhibit No.: DRB-2
Page 1 of 3
Witness: D. Buck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35"/>
  <sheetViews>
    <sheetView zoomScale="90" zoomScaleNormal="90" workbookViewId="0">
      <selection activeCell="C31" sqref="C31"/>
    </sheetView>
  </sheetViews>
  <sheetFormatPr defaultRowHeight="12.75" x14ac:dyDescent="0.2"/>
  <cols>
    <col min="1" max="1" width="8.85546875" style="208" customWidth="1"/>
    <col min="2" max="2" width="1" style="208" customWidth="1"/>
    <col min="3" max="3" width="12.7109375" style="208" customWidth="1"/>
    <col min="4" max="4" width="1" style="208" customWidth="1"/>
    <col min="5" max="5" width="14.5703125" style="208" customWidth="1"/>
    <col min="6" max="6" width="1" style="208" customWidth="1"/>
    <col min="7" max="7" width="11.28515625" style="208" bestFit="1" customWidth="1"/>
    <col min="8" max="8" width="1" style="208" customWidth="1"/>
    <col min="9" max="9" width="8.5703125" style="208" bestFit="1" customWidth="1"/>
    <col min="10" max="10" width="2.140625" style="208" customWidth="1"/>
    <col min="11" max="11" width="10" style="208" bestFit="1" customWidth="1"/>
    <col min="12" max="12" width="1" style="208" customWidth="1"/>
    <col min="13" max="13" width="11.28515625" style="208" bestFit="1" customWidth="1"/>
    <col min="14" max="14" width="1" style="208" customWidth="1"/>
    <col min="15" max="15" width="11.28515625" style="208" bestFit="1" customWidth="1"/>
    <col min="16" max="16" width="1" style="208" customWidth="1"/>
    <col min="17" max="17" width="12.42578125" style="208" customWidth="1"/>
    <col min="18" max="18" width="1" style="208" customWidth="1"/>
    <col min="19" max="19" width="8.5703125" style="208" bestFit="1" customWidth="1"/>
    <col min="20" max="20" width="1" style="208" customWidth="1"/>
    <col min="21" max="21" width="12.5703125" style="208" customWidth="1"/>
    <col min="22" max="22" width="11.28515625" style="208" bestFit="1" customWidth="1"/>
    <col min="23" max="23" width="3.28515625" style="208" customWidth="1"/>
    <col min="24" max="24" width="8.7109375" style="208" customWidth="1"/>
    <col min="25" max="26" width="15" style="208" customWidth="1"/>
    <col min="27" max="27" width="13" style="208" customWidth="1"/>
    <col min="28" max="28" width="15" style="208" customWidth="1"/>
    <col min="29" max="256" width="9.140625" style="208"/>
    <col min="257" max="257" width="8.85546875" style="208" customWidth="1"/>
    <col min="258" max="258" width="1" style="208" customWidth="1"/>
    <col min="259" max="259" width="11.42578125" style="208" bestFit="1" customWidth="1"/>
    <col min="260" max="260" width="1" style="208" customWidth="1"/>
    <col min="261" max="261" width="12.85546875" style="208" bestFit="1" customWidth="1"/>
    <col min="262" max="262" width="1" style="208" customWidth="1"/>
    <col min="263" max="263" width="11" style="208" bestFit="1" customWidth="1"/>
    <col min="264" max="264" width="1" style="208" customWidth="1"/>
    <col min="265" max="265" width="8.42578125" style="208" bestFit="1" customWidth="1"/>
    <col min="266" max="266" width="2.140625" style="208" customWidth="1"/>
    <col min="267" max="267" width="9.85546875" style="208" bestFit="1" customWidth="1"/>
    <col min="268" max="268" width="1" style="208" customWidth="1"/>
    <col min="269" max="269" width="11" style="208" bestFit="1" customWidth="1"/>
    <col min="270" max="270" width="1" style="208" customWidth="1"/>
    <col min="271" max="271" width="10.42578125" style="208" bestFit="1" customWidth="1"/>
    <col min="272" max="272" width="1" style="208" customWidth="1"/>
    <col min="273" max="273" width="10.42578125" style="208" bestFit="1" customWidth="1"/>
    <col min="274" max="274" width="1" style="208" customWidth="1"/>
    <col min="275" max="275" width="8.42578125" style="208" bestFit="1" customWidth="1"/>
    <col min="276" max="276" width="1" style="208" customWidth="1"/>
    <col min="277" max="277" width="11.42578125" style="208" bestFit="1" customWidth="1"/>
    <col min="278" max="278" width="11" style="208" bestFit="1" customWidth="1"/>
    <col min="279" max="282" width="15" style="208" customWidth="1"/>
    <col min="283" max="283" width="13" style="208" customWidth="1"/>
    <col min="284" max="284" width="15" style="208" customWidth="1"/>
    <col min="285" max="512" width="9.140625" style="208"/>
    <col min="513" max="513" width="8.85546875" style="208" customWidth="1"/>
    <col min="514" max="514" width="1" style="208" customWidth="1"/>
    <col min="515" max="515" width="11.42578125" style="208" bestFit="1" customWidth="1"/>
    <col min="516" max="516" width="1" style="208" customWidth="1"/>
    <col min="517" max="517" width="12.85546875" style="208" bestFit="1" customWidth="1"/>
    <col min="518" max="518" width="1" style="208" customWidth="1"/>
    <col min="519" max="519" width="11" style="208" bestFit="1" customWidth="1"/>
    <col min="520" max="520" width="1" style="208" customWidth="1"/>
    <col min="521" max="521" width="8.42578125" style="208" bestFit="1" customWidth="1"/>
    <col min="522" max="522" width="2.140625" style="208" customWidth="1"/>
    <col min="523" max="523" width="9.85546875" style="208" bestFit="1" customWidth="1"/>
    <col min="524" max="524" width="1" style="208" customWidth="1"/>
    <col min="525" max="525" width="11" style="208" bestFit="1" customWidth="1"/>
    <col min="526" max="526" width="1" style="208" customWidth="1"/>
    <col min="527" max="527" width="10.42578125" style="208" bestFit="1" customWidth="1"/>
    <col min="528" max="528" width="1" style="208" customWidth="1"/>
    <col min="529" max="529" width="10.42578125" style="208" bestFit="1" customWidth="1"/>
    <col min="530" max="530" width="1" style="208" customWidth="1"/>
    <col min="531" max="531" width="8.42578125" style="208" bestFit="1" customWidth="1"/>
    <col min="532" max="532" width="1" style="208" customWidth="1"/>
    <col min="533" max="533" width="11.42578125" style="208" bestFit="1" customWidth="1"/>
    <col min="534" max="534" width="11" style="208" bestFit="1" customWidth="1"/>
    <col min="535" max="538" width="15" style="208" customWidth="1"/>
    <col min="539" max="539" width="13" style="208" customWidth="1"/>
    <col min="540" max="540" width="15" style="208" customWidth="1"/>
    <col min="541" max="768" width="9.140625" style="208"/>
    <col min="769" max="769" width="8.85546875" style="208" customWidth="1"/>
    <col min="770" max="770" width="1" style="208" customWidth="1"/>
    <col min="771" max="771" width="11.42578125" style="208" bestFit="1" customWidth="1"/>
    <col min="772" max="772" width="1" style="208" customWidth="1"/>
    <col min="773" max="773" width="12.85546875" style="208" bestFit="1" customWidth="1"/>
    <col min="774" max="774" width="1" style="208" customWidth="1"/>
    <col min="775" max="775" width="11" style="208" bestFit="1" customWidth="1"/>
    <col min="776" max="776" width="1" style="208" customWidth="1"/>
    <col min="777" max="777" width="8.42578125" style="208" bestFit="1" customWidth="1"/>
    <col min="778" max="778" width="2.140625" style="208" customWidth="1"/>
    <col min="779" max="779" width="9.85546875" style="208" bestFit="1" customWidth="1"/>
    <col min="780" max="780" width="1" style="208" customWidth="1"/>
    <col min="781" max="781" width="11" style="208" bestFit="1" customWidth="1"/>
    <col min="782" max="782" width="1" style="208" customWidth="1"/>
    <col min="783" max="783" width="10.42578125" style="208" bestFit="1" customWidth="1"/>
    <col min="784" max="784" width="1" style="208" customWidth="1"/>
    <col min="785" max="785" width="10.42578125" style="208" bestFit="1" customWidth="1"/>
    <col min="786" max="786" width="1" style="208" customWidth="1"/>
    <col min="787" max="787" width="8.42578125" style="208" bestFit="1" customWidth="1"/>
    <col min="788" max="788" width="1" style="208" customWidth="1"/>
    <col min="789" max="789" width="11.42578125" style="208" bestFit="1" customWidth="1"/>
    <col min="790" max="790" width="11" style="208" bestFit="1" customWidth="1"/>
    <col min="791" max="794" width="15" style="208" customWidth="1"/>
    <col min="795" max="795" width="13" style="208" customWidth="1"/>
    <col min="796" max="796" width="15" style="208" customWidth="1"/>
    <col min="797" max="1024" width="9.140625" style="208"/>
    <col min="1025" max="1025" width="8.85546875" style="208" customWidth="1"/>
    <col min="1026" max="1026" width="1" style="208" customWidth="1"/>
    <col min="1027" max="1027" width="11.42578125" style="208" bestFit="1" customWidth="1"/>
    <col min="1028" max="1028" width="1" style="208" customWidth="1"/>
    <col min="1029" max="1029" width="12.85546875" style="208" bestFit="1" customWidth="1"/>
    <col min="1030" max="1030" width="1" style="208" customWidth="1"/>
    <col min="1031" max="1031" width="11" style="208" bestFit="1" customWidth="1"/>
    <col min="1032" max="1032" width="1" style="208" customWidth="1"/>
    <col min="1033" max="1033" width="8.42578125" style="208" bestFit="1" customWidth="1"/>
    <col min="1034" max="1034" width="2.140625" style="208" customWidth="1"/>
    <col min="1035" max="1035" width="9.85546875" style="208" bestFit="1" customWidth="1"/>
    <col min="1036" max="1036" width="1" style="208" customWidth="1"/>
    <col min="1037" max="1037" width="11" style="208" bestFit="1" customWidth="1"/>
    <col min="1038" max="1038" width="1" style="208" customWidth="1"/>
    <col min="1039" max="1039" width="10.42578125" style="208" bestFit="1" customWidth="1"/>
    <col min="1040" max="1040" width="1" style="208" customWidth="1"/>
    <col min="1041" max="1041" width="10.42578125" style="208" bestFit="1" customWidth="1"/>
    <col min="1042" max="1042" width="1" style="208" customWidth="1"/>
    <col min="1043" max="1043" width="8.42578125" style="208" bestFit="1" customWidth="1"/>
    <col min="1044" max="1044" width="1" style="208" customWidth="1"/>
    <col min="1045" max="1045" width="11.42578125" style="208" bestFit="1" customWidth="1"/>
    <col min="1046" max="1046" width="11" style="208" bestFit="1" customWidth="1"/>
    <col min="1047" max="1050" width="15" style="208" customWidth="1"/>
    <col min="1051" max="1051" width="13" style="208" customWidth="1"/>
    <col min="1052" max="1052" width="15" style="208" customWidth="1"/>
    <col min="1053" max="1280" width="9.140625" style="208"/>
    <col min="1281" max="1281" width="8.85546875" style="208" customWidth="1"/>
    <col min="1282" max="1282" width="1" style="208" customWidth="1"/>
    <col min="1283" max="1283" width="11.42578125" style="208" bestFit="1" customWidth="1"/>
    <col min="1284" max="1284" width="1" style="208" customWidth="1"/>
    <col min="1285" max="1285" width="12.85546875" style="208" bestFit="1" customWidth="1"/>
    <col min="1286" max="1286" width="1" style="208" customWidth="1"/>
    <col min="1287" max="1287" width="11" style="208" bestFit="1" customWidth="1"/>
    <col min="1288" max="1288" width="1" style="208" customWidth="1"/>
    <col min="1289" max="1289" width="8.42578125" style="208" bestFit="1" customWidth="1"/>
    <col min="1290" max="1290" width="2.140625" style="208" customWidth="1"/>
    <col min="1291" max="1291" width="9.85546875" style="208" bestFit="1" customWidth="1"/>
    <col min="1292" max="1292" width="1" style="208" customWidth="1"/>
    <col min="1293" max="1293" width="11" style="208" bestFit="1" customWidth="1"/>
    <col min="1294" max="1294" width="1" style="208" customWidth="1"/>
    <col min="1295" max="1295" width="10.42578125" style="208" bestFit="1" customWidth="1"/>
    <col min="1296" max="1296" width="1" style="208" customWidth="1"/>
    <col min="1297" max="1297" width="10.42578125" style="208" bestFit="1" customWidth="1"/>
    <col min="1298" max="1298" width="1" style="208" customWidth="1"/>
    <col min="1299" max="1299" width="8.42578125" style="208" bestFit="1" customWidth="1"/>
    <col min="1300" max="1300" width="1" style="208" customWidth="1"/>
    <col min="1301" max="1301" width="11.42578125" style="208" bestFit="1" customWidth="1"/>
    <col min="1302" max="1302" width="11" style="208" bestFit="1" customWidth="1"/>
    <col min="1303" max="1306" width="15" style="208" customWidth="1"/>
    <col min="1307" max="1307" width="13" style="208" customWidth="1"/>
    <col min="1308" max="1308" width="15" style="208" customWidth="1"/>
    <col min="1309" max="1536" width="9.140625" style="208"/>
    <col min="1537" max="1537" width="8.85546875" style="208" customWidth="1"/>
    <col min="1538" max="1538" width="1" style="208" customWidth="1"/>
    <col min="1539" max="1539" width="11.42578125" style="208" bestFit="1" customWidth="1"/>
    <col min="1540" max="1540" width="1" style="208" customWidth="1"/>
    <col min="1541" max="1541" width="12.85546875" style="208" bestFit="1" customWidth="1"/>
    <col min="1542" max="1542" width="1" style="208" customWidth="1"/>
    <col min="1543" max="1543" width="11" style="208" bestFit="1" customWidth="1"/>
    <col min="1544" max="1544" width="1" style="208" customWidth="1"/>
    <col min="1545" max="1545" width="8.42578125" style="208" bestFit="1" customWidth="1"/>
    <col min="1546" max="1546" width="2.140625" style="208" customWidth="1"/>
    <col min="1547" max="1547" width="9.85546875" style="208" bestFit="1" customWidth="1"/>
    <col min="1548" max="1548" width="1" style="208" customWidth="1"/>
    <col min="1549" max="1549" width="11" style="208" bestFit="1" customWidth="1"/>
    <col min="1550" max="1550" width="1" style="208" customWidth="1"/>
    <col min="1551" max="1551" width="10.42578125" style="208" bestFit="1" customWidth="1"/>
    <col min="1552" max="1552" width="1" style="208" customWidth="1"/>
    <col min="1553" max="1553" width="10.42578125" style="208" bestFit="1" customWidth="1"/>
    <col min="1554" max="1554" width="1" style="208" customWidth="1"/>
    <col min="1555" max="1555" width="8.42578125" style="208" bestFit="1" customWidth="1"/>
    <col min="1556" max="1556" width="1" style="208" customWidth="1"/>
    <col min="1557" max="1557" width="11.42578125" style="208" bestFit="1" customWidth="1"/>
    <col min="1558" max="1558" width="11" style="208" bestFit="1" customWidth="1"/>
    <col min="1559" max="1562" width="15" style="208" customWidth="1"/>
    <col min="1563" max="1563" width="13" style="208" customWidth="1"/>
    <col min="1564" max="1564" width="15" style="208" customWidth="1"/>
    <col min="1565" max="1792" width="9.140625" style="208"/>
    <col min="1793" max="1793" width="8.85546875" style="208" customWidth="1"/>
    <col min="1794" max="1794" width="1" style="208" customWidth="1"/>
    <col min="1795" max="1795" width="11.42578125" style="208" bestFit="1" customWidth="1"/>
    <col min="1796" max="1796" width="1" style="208" customWidth="1"/>
    <col min="1797" max="1797" width="12.85546875" style="208" bestFit="1" customWidth="1"/>
    <col min="1798" max="1798" width="1" style="208" customWidth="1"/>
    <col min="1799" max="1799" width="11" style="208" bestFit="1" customWidth="1"/>
    <col min="1800" max="1800" width="1" style="208" customWidth="1"/>
    <col min="1801" max="1801" width="8.42578125" style="208" bestFit="1" customWidth="1"/>
    <col min="1802" max="1802" width="2.140625" style="208" customWidth="1"/>
    <col min="1803" max="1803" width="9.85546875" style="208" bestFit="1" customWidth="1"/>
    <col min="1804" max="1804" width="1" style="208" customWidth="1"/>
    <col min="1805" max="1805" width="11" style="208" bestFit="1" customWidth="1"/>
    <col min="1806" max="1806" width="1" style="208" customWidth="1"/>
    <col min="1807" max="1807" width="10.42578125" style="208" bestFit="1" customWidth="1"/>
    <col min="1808" max="1808" width="1" style="208" customWidth="1"/>
    <col min="1809" max="1809" width="10.42578125" style="208" bestFit="1" customWidth="1"/>
    <col min="1810" max="1810" width="1" style="208" customWidth="1"/>
    <col min="1811" max="1811" width="8.42578125" style="208" bestFit="1" customWidth="1"/>
    <col min="1812" max="1812" width="1" style="208" customWidth="1"/>
    <col min="1813" max="1813" width="11.42578125" style="208" bestFit="1" customWidth="1"/>
    <col min="1814" max="1814" width="11" style="208" bestFit="1" customWidth="1"/>
    <col min="1815" max="1818" width="15" style="208" customWidth="1"/>
    <col min="1819" max="1819" width="13" style="208" customWidth="1"/>
    <col min="1820" max="1820" width="15" style="208" customWidth="1"/>
    <col min="1821" max="2048" width="9.140625" style="208"/>
    <col min="2049" max="2049" width="8.85546875" style="208" customWidth="1"/>
    <col min="2050" max="2050" width="1" style="208" customWidth="1"/>
    <col min="2051" max="2051" width="11.42578125" style="208" bestFit="1" customWidth="1"/>
    <col min="2052" max="2052" width="1" style="208" customWidth="1"/>
    <col min="2053" max="2053" width="12.85546875" style="208" bestFit="1" customWidth="1"/>
    <col min="2054" max="2054" width="1" style="208" customWidth="1"/>
    <col min="2055" max="2055" width="11" style="208" bestFit="1" customWidth="1"/>
    <col min="2056" max="2056" width="1" style="208" customWidth="1"/>
    <col min="2057" max="2057" width="8.42578125" style="208" bestFit="1" customWidth="1"/>
    <col min="2058" max="2058" width="2.140625" style="208" customWidth="1"/>
    <col min="2059" max="2059" width="9.85546875" style="208" bestFit="1" customWidth="1"/>
    <col min="2060" max="2060" width="1" style="208" customWidth="1"/>
    <col min="2061" max="2061" width="11" style="208" bestFit="1" customWidth="1"/>
    <col min="2062" max="2062" width="1" style="208" customWidth="1"/>
    <col min="2063" max="2063" width="10.42578125" style="208" bestFit="1" customWidth="1"/>
    <col min="2064" max="2064" width="1" style="208" customWidth="1"/>
    <col min="2065" max="2065" width="10.42578125" style="208" bestFit="1" customWidth="1"/>
    <col min="2066" max="2066" width="1" style="208" customWidth="1"/>
    <col min="2067" max="2067" width="8.42578125" style="208" bestFit="1" customWidth="1"/>
    <col min="2068" max="2068" width="1" style="208" customWidth="1"/>
    <col min="2069" max="2069" width="11.42578125" style="208" bestFit="1" customWidth="1"/>
    <col min="2070" max="2070" width="11" style="208" bestFit="1" customWidth="1"/>
    <col min="2071" max="2074" width="15" style="208" customWidth="1"/>
    <col min="2075" max="2075" width="13" style="208" customWidth="1"/>
    <col min="2076" max="2076" width="15" style="208" customWidth="1"/>
    <col min="2077" max="2304" width="9.140625" style="208"/>
    <col min="2305" max="2305" width="8.85546875" style="208" customWidth="1"/>
    <col min="2306" max="2306" width="1" style="208" customWidth="1"/>
    <col min="2307" max="2307" width="11.42578125" style="208" bestFit="1" customWidth="1"/>
    <col min="2308" max="2308" width="1" style="208" customWidth="1"/>
    <col min="2309" max="2309" width="12.85546875" style="208" bestFit="1" customWidth="1"/>
    <col min="2310" max="2310" width="1" style="208" customWidth="1"/>
    <col min="2311" max="2311" width="11" style="208" bestFit="1" customWidth="1"/>
    <col min="2312" max="2312" width="1" style="208" customWidth="1"/>
    <col min="2313" max="2313" width="8.42578125" style="208" bestFit="1" customWidth="1"/>
    <col min="2314" max="2314" width="2.140625" style="208" customWidth="1"/>
    <col min="2315" max="2315" width="9.85546875" style="208" bestFit="1" customWidth="1"/>
    <col min="2316" max="2316" width="1" style="208" customWidth="1"/>
    <col min="2317" max="2317" width="11" style="208" bestFit="1" customWidth="1"/>
    <col min="2318" max="2318" width="1" style="208" customWidth="1"/>
    <col min="2319" max="2319" width="10.42578125" style="208" bestFit="1" customWidth="1"/>
    <col min="2320" max="2320" width="1" style="208" customWidth="1"/>
    <col min="2321" max="2321" width="10.42578125" style="208" bestFit="1" customWidth="1"/>
    <col min="2322" max="2322" width="1" style="208" customWidth="1"/>
    <col min="2323" max="2323" width="8.42578125" style="208" bestFit="1" customWidth="1"/>
    <col min="2324" max="2324" width="1" style="208" customWidth="1"/>
    <col min="2325" max="2325" width="11.42578125" style="208" bestFit="1" customWidth="1"/>
    <col min="2326" max="2326" width="11" style="208" bestFit="1" customWidth="1"/>
    <col min="2327" max="2330" width="15" style="208" customWidth="1"/>
    <col min="2331" max="2331" width="13" style="208" customWidth="1"/>
    <col min="2332" max="2332" width="15" style="208" customWidth="1"/>
    <col min="2333" max="2560" width="9.140625" style="208"/>
    <col min="2561" max="2561" width="8.85546875" style="208" customWidth="1"/>
    <col min="2562" max="2562" width="1" style="208" customWidth="1"/>
    <col min="2563" max="2563" width="11.42578125" style="208" bestFit="1" customWidth="1"/>
    <col min="2564" max="2564" width="1" style="208" customWidth="1"/>
    <col min="2565" max="2565" width="12.85546875" style="208" bestFit="1" customWidth="1"/>
    <col min="2566" max="2566" width="1" style="208" customWidth="1"/>
    <col min="2567" max="2567" width="11" style="208" bestFit="1" customWidth="1"/>
    <col min="2568" max="2568" width="1" style="208" customWidth="1"/>
    <col min="2569" max="2569" width="8.42578125" style="208" bestFit="1" customWidth="1"/>
    <col min="2570" max="2570" width="2.140625" style="208" customWidth="1"/>
    <col min="2571" max="2571" width="9.85546875" style="208" bestFit="1" customWidth="1"/>
    <col min="2572" max="2572" width="1" style="208" customWidth="1"/>
    <col min="2573" max="2573" width="11" style="208" bestFit="1" customWidth="1"/>
    <col min="2574" max="2574" width="1" style="208" customWidth="1"/>
    <col min="2575" max="2575" width="10.42578125" style="208" bestFit="1" customWidth="1"/>
    <col min="2576" max="2576" width="1" style="208" customWidth="1"/>
    <col min="2577" max="2577" width="10.42578125" style="208" bestFit="1" customWidth="1"/>
    <col min="2578" max="2578" width="1" style="208" customWidth="1"/>
    <col min="2579" max="2579" width="8.42578125" style="208" bestFit="1" customWidth="1"/>
    <col min="2580" max="2580" width="1" style="208" customWidth="1"/>
    <col min="2581" max="2581" width="11.42578125" style="208" bestFit="1" customWidth="1"/>
    <col min="2582" max="2582" width="11" style="208" bestFit="1" customWidth="1"/>
    <col min="2583" max="2586" width="15" style="208" customWidth="1"/>
    <col min="2587" max="2587" width="13" style="208" customWidth="1"/>
    <col min="2588" max="2588" width="15" style="208" customWidth="1"/>
    <col min="2589" max="2816" width="9.140625" style="208"/>
    <col min="2817" max="2817" width="8.85546875" style="208" customWidth="1"/>
    <col min="2818" max="2818" width="1" style="208" customWidth="1"/>
    <col min="2819" max="2819" width="11.42578125" style="208" bestFit="1" customWidth="1"/>
    <col min="2820" max="2820" width="1" style="208" customWidth="1"/>
    <col min="2821" max="2821" width="12.85546875" style="208" bestFit="1" customWidth="1"/>
    <col min="2822" max="2822" width="1" style="208" customWidth="1"/>
    <col min="2823" max="2823" width="11" style="208" bestFit="1" customWidth="1"/>
    <col min="2824" max="2824" width="1" style="208" customWidth="1"/>
    <col min="2825" max="2825" width="8.42578125" style="208" bestFit="1" customWidth="1"/>
    <col min="2826" max="2826" width="2.140625" style="208" customWidth="1"/>
    <col min="2827" max="2827" width="9.85546875" style="208" bestFit="1" customWidth="1"/>
    <col min="2828" max="2828" width="1" style="208" customWidth="1"/>
    <col min="2829" max="2829" width="11" style="208" bestFit="1" customWidth="1"/>
    <col min="2830" max="2830" width="1" style="208" customWidth="1"/>
    <col min="2831" max="2831" width="10.42578125" style="208" bestFit="1" customWidth="1"/>
    <col min="2832" max="2832" width="1" style="208" customWidth="1"/>
    <col min="2833" max="2833" width="10.42578125" style="208" bestFit="1" customWidth="1"/>
    <col min="2834" max="2834" width="1" style="208" customWidth="1"/>
    <col min="2835" max="2835" width="8.42578125" style="208" bestFit="1" customWidth="1"/>
    <col min="2836" max="2836" width="1" style="208" customWidth="1"/>
    <col min="2837" max="2837" width="11.42578125" style="208" bestFit="1" customWidth="1"/>
    <col min="2838" max="2838" width="11" style="208" bestFit="1" customWidth="1"/>
    <col min="2839" max="2842" width="15" style="208" customWidth="1"/>
    <col min="2843" max="2843" width="13" style="208" customWidth="1"/>
    <col min="2844" max="2844" width="15" style="208" customWidth="1"/>
    <col min="2845" max="3072" width="9.140625" style="208"/>
    <col min="3073" max="3073" width="8.85546875" style="208" customWidth="1"/>
    <col min="3074" max="3074" width="1" style="208" customWidth="1"/>
    <col min="3075" max="3075" width="11.42578125" style="208" bestFit="1" customWidth="1"/>
    <col min="3076" max="3076" width="1" style="208" customWidth="1"/>
    <col min="3077" max="3077" width="12.85546875" style="208" bestFit="1" customWidth="1"/>
    <col min="3078" max="3078" width="1" style="208" customWidth="1"/>
    <col min="3079" max="3079" width="11" style="208" bestFit="1" customWidth="1"/>
    <col min="3080" max="3080" width="1" style="208" customWidth="1"/>
    <col min="3081" max="3081" width="8.42578125" style="208" bestFit="1" customWidth="1"/>
    <col min="3082" max="3082" width="2.140625" style="208" customWidth="1"/>
    <col min="3083" max="3083" width="9.85546875" style="208" bestFit="1" customWidth="1"/>
    <col min="3084" max="3084" width="1" style="208" customWidth="1"/>
    <col min="3085" max="3085" width="11" style="208" bestFit="1" customWidth="1"/>
    <col min="3086" max="3086" width="1" style="208" customWidth="1"/>
    <col min="3087" max="3087" width="10.42578125" style="208" bestFit="1" customWidth="1"/>
    <col min="3088" max="3088" width="1" style="208" customWidth="1"/>
    <col min="3089" max="3089" width="10.42578125" style="208" bestFit="1" customWidth="1"/>
    <col min="3090" max="3090" width="1" style="208" customWidth="1"/>
    <col min="3091" max="3091" width="8.42578125" style="208" bestFit="1" customWidth="1"/>
    <col min="3092" max="3092" width="1" style="208" customWidth="1"/>
    <col min="3093" max="3093" width="11.42578125" style="208" bestFit="1" customWidth="1"/>
    <col min="3094" max="3094" width="11" style="208" bestFit="1" customWidth="1"/>
    <col min="3095" max="3098" width="15" style="208" customWidth="1"/>
    <col min="3099" max="3099" width="13" style="208" customWidth="1"/>
    <col min="3100" max="3100" width="15" style="208" customWidth="1"/>
    <col min="3101" max="3328" width="9.140625" style="208"/>
    <col min="3329" max="3329" width="8.85546875" style="208" customWidth="1"/>
    <col min="3330" max="3330" width="1" style="208" customWidth="1"/>
    <col min="3331" max="3331" width="11.42578125" style="208" bestFit="1" customWidth="1"/>
    <col min="3332" max="3332" width="1" style="208" customWidth="1"/>
    <col min="3333" max="3333" width="12.85546875" style="208" bestFit="1" customWidth="1"/>
    <col min="3334" max="3334" width="1" style="208" customWidth="1"/>
    <col min="3335" max="3335" width="11" style="208" bestFit="1" customWidth="1"/>
    <col min="3336" max="3336" width="1" style="208" customWidth="1"/>
    <col min="3337" max="3337" width="8.42578125" style="208" bestFit="1" customWidth="1"/>
    <col min="3338" max="3338" width="2.140625" style="208" customWidth="1"/>
    <col min="3339" max="3339" width="9.85546875" style="208" bestFit="1" customWidth="1"/>
    <col min="3340" max="3340" width="1" style="208" customWidth="1"/>
    <col min="3341" max="3341" width="11" style="208" bestFit="1" customWidth="1"/>
    <col min="3342" max="3342" width="1" style="208" customWidth="1"/>
    <col min="3343" max="3343" width="10.42578125" style="208" bestFit="1" customWidth="1"/>
    <col min="3344" max="3344" width="1" style="208" customWidth="1"/>
    <col min="3345" max="3345" width="10.42578125" style="208" bestFit="1" customWidth="1"/>
    <col min="3346" max="3346" width="1" style="208" customWidth="1"/>
    <col min="3347" max="3347" width="8.42578125" style="208" bestFit="1" customWidth="1"/>
    <col min="3348" max="3348" width="1" style="208" customWidth="1"/>
    <col min="3349" max="3349" width="11.42578125" style="208" bestFit="1" customWidth="1"/>
    <col min="3350" max="3350" width="11" style="208" bestFit="1" customWidth="1"/>
    <col min="3351" max="3354" width="15" style="208" customWidth="1"/>
    <col min="3355" max="3355" width="13" style="208" customWidth="1"/>
    <col min="3356" max="3356" width="15" style="208" customWidth="1"/>
    <col min="3357" max="3584" width="9.140625" style="208"/>
    <col min="3585" max="3585" width="8.85546875" style="208" customWidth="1"/>
    <col min="3586" max="3586" width="1" style="208" customWidth="1"/>
    <col min="3587" max="3587" width="11.42578125" style="208" bestFit="1" customWidth="1"/>
    <col min="3588" max="3588" width="1" style="208" customWidth="1"/>
    <col min="3589" max="3589" width="12.85546875" style="208" bestFit="1" customWidth="1"/>
    <col min="3590" max="3590" width="1" style="208" customWidth="1"/>
    <col min="3591" max="3591" width="11" style="208" bestFit="1" customWidth="1"/>
    <col min="3592" max="3592" width="1" style="208" customWidth="1"/>
    <col min="3593" max="3593" width="8.42578125" style="208" bestFit="1" customWidth="1"/>
    <col min="3594" max="3594" width="2.140625" style="208" customWidth="1"/>
    <col min="3595" max="3595" width="9.85546875" style="208" bestFit="1" customWidth="1"/>
    <col min="3596" max="3596" width="1" style="208" customWidth="1"/>
    <col min="3597" max="3597" width="11" style="208" bestFit="1" customWidth="1"/>
    <col min="3598" max="3598" width="1" style="208" customWidth="1"/>
    <col min="3599" max="3599" width="10.42578125" style="208" bestFit="1" customWidth="1"/>
    <col min="3600" max="3600" width="1" style="208" customWidth="1"/>
    <col min="3601" max="3601" width="10.42578125" style="208" bestFit="1" customWidth="1"/>
    <col min="3602" max="3602" width="1" style="208" customWidth="1"/>
    <col min="3603" max="3603" width="8.42578125" style="208" bestFit="1" customWidth="1"/>
    <col min="3604" max="3604" width="1" style="208" customWidth="1"/>
    <col min="3605" max="3605" width="11.42578125" style="208" bestFit="1" customWidth="1"/>
    <col min="3606" max="3606" width="11" style="208" bestFit="1" customWidth="1"/>
    <col min="3607" max="3610" width="15" style="208" customWidth="1"/>
    <col min="3611" max="3611" width="13" style="208" customWidth="1"/>
    <col min="3612" max="3612" width="15" style="208" customWidth="1"/>
    <col min="3613" max="3840" width="9.140625" style="208"/>
    <col min="3841" max="3841" width="8.85546875" style="208" customWidth="1"/>
    <col min="3842" max="3842" width="1" style="208" customWidth="1"/>
    <col min="3843" max="3843" width="11.42578125" style="208" bestFit="1" customWidth="1"/>
    <col min="3844" max="3844" width="1" style="208" customWidth="1"/>
    <col min="3845" max="3845" width="12.85546875" style="208" bestFit="1" customWidth="1"/>
    <col min="3846" max="3846" width="1" style="208" customWidth="1"/>
    <col min="3847" max="3847" width="11" style="208" bestFit="1" customWidth="1"/>
    <col min="3848" max="3848" width="1" style="208" customWidth="1"/>
    <col min="3849" max="3849" width="8.42578125" style="208" bestFit="1" customWidth="1"/>
    <col min="3850" max="3850" width="2.140625" style="208" customWidth="1"/>
    <col min="3851" max="3851" width="9.85546875" style="208" bestFit="1" customWidth="1"/>
    <col min="3852" max="3852" width="1" style="208" customWidth="1"/>
    <col min="3853" max="3853" width="11" style="208" bestFit="1" customWidth="1"/>
    <col min="3854" max="3854" width="1" style="208" customWidth="1"/>
    <col min="3855" max="3855" width="10.42578125" style="208" bestFit="1" customWidth="1"/>
    <col min="3856" max="3856" width="1" style="208" customWidth="1"/>
    <col min="3857" max="3857" width="10.42578125" style="208" bestFit="1" customWidth="1"/>
    <col min="3858" max="3858" width="1" style="208" customWidth="1"/>
    <col min="3859" max="3859" width="8.42578125" style="208" bestFit="1" customWidth="1"/>
    <col min="3860" max="3860" width="1" style="208" customWidth="1"/>
    <col min="3861" max="3861" width="11.42578125" style="208" bestFit="1" customWidth="1"/>
    <col min="3862" max="3862" width="11" style="208" bestFit="1" customWidth="1"/>
    <col min="3863" max="3866" width="15" style="208" customWidth="1"/>
    <col min="3867" max="3867" width="13" style="208" customWidth="1"/>
    <col min="3868" max="3868" width="15" style="208" customWidth="1"/>
    <col min="3869" max="4096" width="9.140625" style="208"/>
    <col min="4097" max="4097" width="8.85546875" style="208" customWidth="1"/>
    <col min="4098" max="4098" width="1" style="208" customWidth="1"/>
    <col min="4099" max="4099" width="11.42578125" style="208" bestFit="1" customWidth="1"/>
    <col min="4100" max="4100" width="1" style="208" customWidth="1"/>
    <col min="4101" max="4101" width="12.85546875" style="208" bestFit="1" customWidth="1"/>
    <col min="4102" max="4102" width="1" style="208" customWidth="1"/>
    <col min="4103" max="4103" width="11" style="208" bestFit="1" customWidth="1"/>
    <col min="4104" max="4104" width="1" style="208" customWidth="1"/>
    <col min="4105" max="4105" width="8.42578125" style="208" bestFit="1" customWidth="1"/>
    <col min="4106" max="4106" width="2.140625" style="208" customWidth="1"/>
    <col min="4107" max="4107" width="9.85546875" style="208" bestFit="1" customWidth="1"/>
    <col min="4108" max="4108" width="1" style="208" customWidth="1"/>
    <col min="4109" max="4109" width="11" style="208" bestFit="1" customWidth="1"/>
    <col min="4110" max="4110" width="1" style="208" customWidth="1"/>
    <col min="4111" max="4111" width="10.42578125" style="208" bestFit="1" customWidth="1"/>
    <col min="4112" max="4112" width="1" style="208" customWidth="1"/>
    <col min="4113" max="4113" width="10.42578125" style="208" bestFit="1" customWidth="1"/>
    <col min="4114" max="4114" width="1" style="208" customWidth="1"/>
    <col min="4115" max="4115" width="8.42578125" style="208" bestFit="1" customWidth="1"/>
    <col min="4116" max="4116" width="1" style="208" customWidth="1"/>
    <col min="4117" max="4117" width="11.42578125" style="208" bestFit="1" customWidth="1"/>
    <col min="4118" max="4118" width="11" style="208" bestFit="1" customWidth="1"/>
    <col min="4119" max="4122" width="15" style="208" customWidth="1"/>
    <col min="4123" max="4123" width="13" style="208" customWidth="1"/>
    <col min="4124" max="4124" width="15" style="208" customWidth="1"/>
    <col min="4125" max="4352" width="9.140625" style="208"/>
    <col min="4353" max="4353" width="8.85546875" style="208" customWidth="1"/>
    <col min="4354" max="4354" width="1" style="208" customWidth="1"/>
    <col min="4355" max="4355" width="11.42578125" style="208" bestFit="1" customWidth="1"/>
    <col min="4356" max="4356" width="1" style="208" customWidth="1"/>
    <col min="4357" max="4357" width="12.85546875" style="208" bestFit="1" customWidth="1"/>
    <col min="4358" max="4358" width="1" style="208" customWidth="1"/>
    <col min="4359" max="4359" width="11" style="208" bestFit="1" customWidth="1"/>
    <col min="4360" max="4360" width="1" style="208" customWidth="1"/>
    <col min="4361" max="4361" width="8.42578125" style="208" bestFit="1" customWidth="1"/>
    <col min="4362" max="4362" width="2.140625" style="208" customWidth="1"/>
    <col min="4363" max="4363" width="9.85546875" style="208" bestFit="1" customWidth="1"/>
    <col min="4364" max="4364" width="1" style="208" customWidth="1"/>
    <col min="4365" max="4365" width="11" style="208" bestFit="1" customWidth="1"/>
    <col min="4366" max="4366" width="1" style="208" customWidth="1"/>
    <col min="4367" max="4367" width="10.42578125" style="208" bestFit="1" customWidth="1"/>
    <col min="4368" max="4368" width="1" style="208" customWidth="1"/>
    <col min="4369" max="4369" width="10.42578125" style="208" bestFit="1" customWidth="1"/>
    <col min="4370" max="4370" width="1" style="208" customWidth="1"/>
    <col min="4371" max="4371" width="8.42578125" style="208" bestFit="1" customWidth="1"/>
    <col min="4372" max="4372" width="1" style="208" customWidth="1"/>
    <col min="4373" max="4373" width="11.42578125" style="208" bestFit="1" customWidth="1"/>
    <col min="4374" max="4374" width="11" style="208" bestFit="1" customWidth="1"/>
    <col min="4375" max="4378" width="15" style="208" customWidth="1"/>
    <col min="4379" max="4379" width="13" style="208" customWidth="1"/>
    <col min="4380" max="4380" width="15" style="208" customWidth="1"/>
    <col min="4381" max="4608" width="9.140625" style="208"/>
    <col min="4609" max="4609" width="8.85546875" style="208" customWidth="1"/>
    <col min="4610" max="4610" width="1" style="208" customWidth="1"/>
    <col min="4611" max="4611" width="11.42578125" style="208" bestFit="1" customWidth="1"/>
    <col min="4612" max="4612" width="1" style="208" customWidth="1"/>
    <col min="4613" max="4613" width="12.85546875" style="208" bestFit="1" customWidth="1"/>
    <col min="4614" max="4614" width="1" style="208" customWidth="1"/>
    <col min="4615" max="4615" width="11" style="208" bestFit="1" customWidth="1"/>
    <col min="4616" max="4616" width="1" style="208" customWidth="1"/>
    <col min="4617" max="4617" width="8.42578125" style="208" bestFit="1" customWidth="1"/>
    <col min="4618" max="4618" width="2.140625" style="208" customWidth="1"/>
    <col min="4619" max="4619" width="9.85546875" style="208" bestFit="1" customWidth="1"/>
    <col min="4620" max="4620" width="1" style="208" customWidth="1"/>
    <col min="4621" max="4621" width="11" style="208" bestFit="1" customWidth="1"/>
    <col min="4622" max="4622" width="1" style="208" customWidth="1"/>
    <col min="4623" max="4623" width="10.42578125" style="208" bestFit="1" customWidth="1"/>
    <col min="4624" max="4624" width="1" style="208" customWidth="1"/>
    <col min="4625" max="4625" width="10.42578125" style="208" bestFit="1" customWidth="1"/>
    <col min="4626" max="4626" width="1" style="208" customWidth="1"/>
    <col min="4627" max="4627" width="8.42578125" style="208" bestFit="1" customWidth="1"/>
    <col min="4628" max="4628" width="1" style="208" customWidth="1"/>
    <col min="4629" max="4629" width="11.42578125" style="208" bestFit="1" customWidth="1"/>
    <col min="4630" max="4630" width="11" style="208" bestFit="1" customWidth="1"/>
    <col min="4631" max="4634" width="15" style="208" customWidth="1"/>
    <col min="4635" max="4635" width="13" style="208" customWidth="1"/>
    <col min="4636" max="4636" width="15" style="208" customWidth="1"/>
    <col min="4637" max="4864" width="9.140625" style="208"/>
    <col min="4865" max="4865" width="8.85546875" style="208" customWidth="1"/>
    <col min="4866" max="4866" width="1" style="208" customWidth="1"/>
    <col min="4867" max="4867" width="11.42578125" style="208" bestFit="1" customWidth="1"/>
    <col min="4868" max="4868" width="1" style="208" customWidth="1"/>
    <col min="4869" max="4869" width="12.85546875" style="208" bestFit="1" customWidth="1"/>
    <col min="4870" max="4870" width="1" style="208" customWidth="1"/>
    <col min="4871" max="4871" width="11" style="208" bestFit="1" customWidth="1"/>
    <col min="4872" max="4872" width="1" style="208" customWidth="1"/>
    <col min="4873" max="4873" width="8.42578125" style="208" bestFit="1" customWidth="1"/>
    <col min="4874" max="4874" width="2.140625" style="208" customWidth="1"/>
    <col min="4875" max="4875" width="9.85546875" style="208" bestFit="1" customWidth="1"/>
    <col min="4876" max="4876" width="1" style="208" customWidth="1"/>
    <col min="4877" max="4877" width="11" style="208" bestFit="1" customWidth="1"/>
    <col min="4878" max="4878" width="1" style="208" customWidth="1"/>
    <col min="4879" max="4879" width="10.42578125" style="208" bestFit="1" customWidth="1"/>
    <col min="4880" max="4880" width="1" style="208" customWidth="1"/>
    <col min="4881" max="4881" width="10.42578125" style="208" bestFit="1" customWidth="1"/>
    <col min="4882" max="4882" width="1" style="208" customWidth="1"/>
    <col min="4883" max="4883" width="8.42578125" style="208" bestFit="1" customWidth="1"/>
    <col min="4884" max="4884" width="1" style="208" customWidth="1"/>
    <col min="4885" max="4885" width="11.42578125" style="208" bestFit="1" customWidth="1"/>
    <col min="4886" max="4886" width="11" style="208" bestFit="1" customWidth="1"/>
    <col min="4887" max="4890" width="15" style="208" customWidth="1"/>
    <col min="4891" max="4891" width="13" style="208" customWidth="1"/>
    <col min="4892" max="4892" width="15" style="208" customWidth="1"/>
    <col min="4893" max="5120" width="9.140625" style="208"/>
    <col min="5121" max="5121" width="8.85546875" style="208" customWidth="1"/>
    <col min="5122" max="5122" width="1" style="208" customWidth="1"/>
    <col min="5123" max="5123" width="11.42578125" style="208" bestFit="1" customWidth="1"/>
    <col min="5124" max="5124" width="1" style="208" customWidth="1"/>
    <col min="5125" max="5125" width="12.85546875" style="208" bestFit="1" customWidth="1"/>
    <col min="5126" max="5126" width="1" style="208" customWidth="1"/>
    <col min="5127" max="5127" width="11" style="208" bestFit="1" customWidth="1"/>
    <col min="5128" max="5128" width="1" style="208" customWidth="1"/>
    <col min="5129" max="5129" width="8.42578125" style="208" bestFit="1" customWidth="1"/>
    <col min="5130" max="5130" width="2.140625" style="208" customWidth="1"/>
    <col min="5131" max="5131" width="9.85546875" style="208" bestFit="1" customWidth="1"/>
    <col min="5132" max="5132" width="1" style="208" customWidth="1"/>
    <col min="5133" max="5133" width="11" style="208" bestFit="1" customWidth="1"/>
    <col min="5134" max="5134" width="1" style="208" customWidth="1"/>
    <col min="5135" max="5135" width="10.42578125" style="208" bestFit="1" customWidth="1"/>
    <col min="5136" max="5136" width="1" style="208" customWidth="1"/>
    <col min="5137" max="5137" width="10.42578125" style="208" bestFit="1" customWidth="1"/>
    <col min="5138" max="5138" width="1" style="208" customWidth="1"/>
    <col min="5139" max="5139" width="8.42578125" style="208" bestFit="1" customWidth="1"/>
    <col min="5140" max="5140" width="1" style="208" customWidth="1"/>
    <col min="5141" max="5141" width="11.42578125" style="208" bestFit="1" customWidth="1"/>
    <col min="5142" max="5142" width="11" style="208" bestFit="1" customWidth="1"/>
    <col min="5143" max="5146" width="15" style="208" customWidth="1"/>
    <col min="5147" max="5147" width="13" style="208" customWidth="1"/>
    <col min="5148" max="5148" width="15" style="208" customWidth="1"/>
    <col min="5149" max="5376" width="9.140625" style="208"/>
    <col min="5377" max="5377" width="8.85546875" style="208" customWidth="1"/>
    <col min="5378" max="5378" width="1" style="208" customWidth="1"/>
    <col min="5379" max="5379" width="11.42578125" style="208" bestFit="1" customWidth="1"/>
    <col min="5380" max="5380" width="1" style="208" customWidth="1"/>
    <col min="5381" max="5381" width="12.85546875" style="208" bestFit="1" customWidth="1"/>
    <col min="5382" max="5382" width="1" style="208" customWidth="1"/>
    <col min="5383" max="5383" width="11" style="208" bestFit="1" customWidth="1"/>
    <col min="5384" max="5384" width="1" style="208" customWidth="1"/>
    <col min="5385" max="5385" width="8.42578125" style="208" bestFit="1" customWidth="1"/>
    <col min="5386" max="5386" width="2.140625" style="208" customWidth="1"/>
    <col min="5387" max="5387" width="9.85546875" style="208" bestFit="1" customWidth="1"/>
    <col min="5388" max="5388" width="1" style="208" customWidth="1"/>
    <col min="5389" max="5389" width="11" style="208" bestFit="1" customWidth="1"/>
    <col min="5390" max="5390" width="1" style="208" customWidth="1"/>
    <col min="5391" max="5391" width="10.42578125" style="208" bestFit="1" customWidth="1"/>
    <col min="5392" max="5392" width="1" style="208" customWidth="1"/>
    <col min="5393" max="5393" width="10.42578125" style="208" bestFit="1" customWidth="1"/>
    <col min="5394" max="5394" width="1" style="208" customWidth="1"/>
    <col min="5395" max="5395" width="8.42578125" style="208" bestFit="1" customWidth="1"/>
    <col min="5396" max="5396" width="1" style="208" customWidth="1"/>
    <col min="5397" max="5397" width="11.42578125" style="208" bestFit="1" customWidth="1"/>
    <col min="5398" max="5398" width="11" style="208" bestFit="1" customWidth="1"/>
    <col min="5399" max="5402" width="15" style="208" customWidth="1"/>
    <col min="5403" max="5403" width="13" style="208" customWidth="1"/>
    <col min="5404" max="5404" width="15" style="208" customWidth="1"/>
    <col min="5405" max="5632" width="9.140625" style="208"/>
    <col min="5633" max="5633" width="8.85546875" style="208" customWidth="1"/>
    <col min="5634" max="5634" width="1" style="208" customWidth="1"/>
    <col min="5635" max="5635" width="11.42578125" style="208" bestFit="1" customWidth="1"/>
    <col min="5636" max="5636" width="1" style="208" customWidth="1"/>
    <col min="5637" max="5637" width="12.85546875" style="208" bestFit="1" customWidth="1"/>
    <col min="5638" max="5638" width="1" style="208" customWidth="1"/>
    <col min="5639" max="5639" width="11" style="208" bestFit="1" customWidth="1"/>
    <col min="5640" max="5640" width="1" style="208" customWidth="1"/>
    <col min="5641" max="5641" width="8.42578125" style="208" bestFit="1" customWidth="1"/>
    <col min="5642" max="5642" width="2.140625" style="208" customWidth="1"/>
    <col min="5643" max="5643" width="9.85546875" style="208" bestFit="1" customWidth="1"/>
    <col min="5644" max="5644" width="1" style="208" customWidth="1"/>
    <col min="5645" max="5645" width="11" style="208" bestFit="1" customWidth="1"/>
    <col min="5646" max="5646" width="1" style="208" customWidth="1"/>
    <col min="5647" max="5647" width="10.42578125" style="208" bestFit="1" customWidth="1"/>
    <col min="5648" max="5648" width="1" style="208" customWidth="1"/>
    <col min="5649" max="5649" width="10.42578125" style="208" bestFit="1" customWidth="1"/>
    <col min="5650" max="5650" width="1" style="208" customWidth="1"/>
    <col min="5651" max="5651" width="8.42578125" style="208" bestFit="1" customWidth="1"/>
    <col min="5652" max="5652" width="1" style="208" customWidth="1"/>
    <col min="5653" max="5653" width="11.42578125" style="208" bestFit="1" customWidth="1"/>
    <col min="5654" max="5654" width="11" style="208" bestFit="1" customWidth="1"/>
    <col min="5655" max="5658" width="15" style="208" customWidth="1"/>
    <col min="5659" max="5659" width="13" style="208" customWidth="1"/>
    <col min="5660" max="5660" width="15" style="208" customWidth="1"/>
    <col min="5661" max="5888" width="9.140625" style="208"/>
    <col min="5889" max="5889" width="8.85546875" style="208" customWidth="1"/>
    <col min="5890" max="5890" width="1" style="208" customWidth="1"/>
    <col min="5891" max="5891" width="11.42578125" style="208" bestFit="1" customWidth="1"/>
    <col min="5892" max="5892" width="1" style="208" customWidth="1"/>
    <col min="5893" max="5893" width="12.85546875" style="208" bestFit="1" customWidth="1"/>
    <col min="5894" max="5894" width="1" style="208" customWidth="1"/>
    <col min="5895" max="5895" width="11" style="208" bestFit="1" customWidth="1"/>
    <col min="5896" max="5896" width="1" style="208" customWidth="1"/>
    <col min="5897" max="5897" width="8.42578125" style="208" bestFit="1" customWidth="1"/>
    <col min="5898" max="5898" width="2.140625" style="208" customWidth="1"/>
    <col min="5899" max="5899" width="9.85546875" style="208" bestFit="1" customWidth="1"/>
    <col min="5900" max="5900" width="1" style="208" customWidth="1"/>
    <col min="5901" max="5901" width="11" style="208" bestFit="1" customWidth="1"/>
    <col min="5902" max="5902" width="1" style="208" customWidth="1"/>
    <col min="5903" max="5903" width="10.42578125" style="208" bestFit="1" customWidth="1"/>
    <col min="5904" max="5904" width="1" style="208" customWidth="1"/>
    <col min="5905" max="5905" width="10.42578125" style="208" bestFit="1" customWidth="1"/>
    <col min="5906" max="5906" width="1" style="208" customWidth="1"/>
    <col min="5907" max="5907" width="8.42578125" style="208" bestFit="1" customWidth="1"/>
    <col min="5908" max="5908" width="1" style="208" customWidth="1"/>
    <col min="5909" max="5909" width="11.42578125" style="208" bestFit="1" customWidth="1"/>
    <col min="5910" max="5910" width="11" style="208" bestFit="1" customWidth="1"/>
    <col min="5911" max="5914" width="15" style="208" customWidth="1"/>
    <col min="5915" max="5915" width="13" style="208" customWidth="1"/>
    <col min="5916" max="5916" width="15" style="208" customWidth="1"/>
    <col min="5917" max="6144" width="9.140625" style="208"/>
    <col min="6145" max="6145" width="8.85546875" style="208" customWidth="1"/>
    <col min="6146" max="6146" width="1" style="208" customWidth="1"/>
    <col min="6147" max="6147" width="11.42578125" style="208" bestFit="1" customWidth="1"/>
    <col min="6148" max="6148" width="1" style="208" customWidth="1"/>
    <col min="6149" max="6149" width="12.85546875" style="208" bestFit="1" customWidth="1"/>
    <col min="6150" max="6150" width="1" style="208" customWidth="1"/>
    <col min="6151" max="6151" width="11" style="208" bestFit="1" customWidth="1"/>
    <col min="6152" max="6152" width="1" style="208" customWidth="1"/>
    <col min="6153" max="6153" width="8.42578125" style="208" bestFit="1" customWidth="1"/>
    <col min="6154" max="6154" width="2.140625" style="208" customWidth="1"/>
    <col min="6155" max="6155" width="9.85546875" style="208" bestFit="1" customWidth="1"/>
    <col min="6156" max="6156" width="1" style="208" customWidth="1"/>
    <col min="6157" max="6157" width="11" style="208" bestFit="1" customWidth="1"/>
    <col min="6158" max="6158" width="1" style="208" customWidth="1"/>
    <col min="6159" max="6159" width="10.42578125" style="208" bestFit="1" customWidth="1"/>
    <col min="6160" max="6160" width="1" style="208" customWidth="1"/>
    <col min="6161" max="6161" width="10.42578125" style="208" bestFit="1" customWidth="1"/>
    <col min="6162" max="6162" width="1" style="208" customWidth="1"/>
    <col min="6163" max="6163" width="8.42578125" style="208" bestFit="1" customWidth="1"/>
    <col min="6164" max="6164" width="1" style="208" customWidth="1"/>
    <col min="6165" max="6165" width="11.42578125" style="208" bestFit="1" customWidth="1"/>
    <col min="6166" max="6166" width="11" style="208" bestFit="1" customWidth="1"/>
    <col min="6167" max="6170" width="15" style="208" customWidth="1"/>
    <col min="6171" max="6171" width="13" style="208" customWidth="1"/>
    <col min="6172" max="6172" width="15" style="208" customWidth="1"/>
    <col min="6173" max="6400" width="9.140625" style="208"/>
    <col min="6401" max="6401" width="8.85546875" style="208" customWidth="1"/>
    <col min="6402" max="6402" width="1" style="208" customWidth="1"/>
    <col min="6403" max="6403" width="11.42578125" style="208" bestFit="1" customWidth="1"/>
    <col min="6404" max="6404" width="1" style="208" customWidth="1"/>
    <col min="6405" max="6405" width="12.85546875" style="208" bestFit="1" customWidth="1"/>
    <col min="6406" max="6406" width="1" style="208" customWidth="1"/>
    <col min="6407" max="6407" width="11" style="208" bestFit="1" customWidth="1"/>
    <col min="6408" max="6408" width="1" style="208" customWidth="1"/>
    <col min="6409" max="6409" width="8.42578125" style="208" bestFit="1" customWidth="1"/>
    <col min="6410" max="6410" width="2.140625" style="208" customWidth="1"/>
    <col min="6411" max="6411" width="9.85546875" style="208" bestFit="1" customWidth="1"/>
    <col min="6412" max="6412" width="1" style="208" customWidth="1"/>
    <col min="6413" max="6413" width="11" style="208" bestFit="1" customWidth="1"/>
    <col min="6414" max="6414" width="1" style="208" customWidth="1"/>
    <col min="6415" max="6415" width="10.42578125" style="208" bestFit="1" customWidth="1"/>
    <col min="6416" max="6416" width="1" style="208" customWidth="1"/>
    <col min="6417" max="6417" width="10.42578125" style="208" bestFit="1" customWidth="1"/>
    <col min="6418" max="6418" width="1" style="208" customWidth="1"/>
    <col min="6419" max="6419" width="8.42578125" style="208" bestFit="1" customWidth="1"/>
    <col min="6420" max="6420" width="1" style="208" customWidth="1"/>
    <col min="6421" max="6421" width="11.42578125" style="208" bestFit="1" customWidth="1"/>
    <col min="6422" max="6422" width="11" style="208" bestFit="1" customWidth="1"/>
    <col min="6423" max="6426" width="15" style="208" customWidth="1"/>
    <col min="6427" max="6427" width="13" style="208" customWidth="1"/>
    <col min="6428" max="6428" width="15" style="208" customWidth="1"/>
    <col min="6429" max="6656" width="9.140625" style="208"/>
    <col min="6657" max="6657" width="8.85546875" style="208" customWidth="1"/>
    <col min="6658" max="6658" width="1" style="208" customWidth="1"/>
    <col min="6659" max="6659" width="11.42578125" style="208" bestFit="1" customWidth="1"/>
    <col min="6660" max="6660" width="1" style="208" customWidth="1"/>
    <col min="6661" max="6661" width="12.85546875" style="208" bestFit="1" customWidth="1"/>
    <col min="6662" max="6662" width="1" style="208" customWidth="1"/>
    <col min="6663" max="6663" width="11" style="208" bestFit="1" customWidth="1"/>
    <col min="6664" max="6664" width="1" style="208" customWidth="1"/>
    <col min="6665" max="6665" width="8.42578125" style="208" bestFit="1" customWidth="1"/>
    <col min="6666" max="6666" width="2.140625" style="208" customWidth="1"/>
    <col min="6667" max="6667" width="9.85546875" style="208" bestFit="1" customWidth="1"/>
    <col min="6668" max="6668" width="1" style="208" customWidth="1"/>
    <col min="6669" max="6669" width="11" style="208" bestFit="1" customWidth="1"/>
    <col min="6670" max="6670" width="1" style="208" customWidth="1"/>
    <col min="6671" max="6671" width="10.42578125" style="208" bestFit="1" customWidth="1"/>
    <col min="6672" max="6672" width="1" style="208" customWidth="1"/>
    <col min="6673" max="6673" width="10.42578125" style="208" bestFit="1" customWidth="1"/>
    <col min="6674" max="6674" width="1" style="208" customWidth="1"/>
    <col min="6675" max="6675" width="8.42578125" style="208" bestFit="1" customWidth="1"/>
    <col min="6676" max="6676" width="1" style="208" customWidth="1"/>
    <col min="6677" max="6677" width="11.42578125" style="208" bestFit="1" customWidth="1"/>
    <col min="6678" max="6678" width="11" style="208" bestFit="1" customWidth="1"/>
    <col min="6679" max="6682" width="15" style="208" customWidth="1"/>
    <col min="6683" max="6683" width="13" style="208" customWidth="1"/>
    <col min="6684" max="6684" width="15" style="208" customWidth="1"/>
    <col min="6685" max="6912" width="9.140625" style="208"/>
    <col min="6913" max="6913" width="8.85546875" style="208" customWidth="1"/>
    <col min="6914" max="6914" width="1" style="208" customWidth="1"/>
    <col min="6915" max="6915" width="11.42578125" style="208" bestFit="1" customWidth="1"/>
    <col min="6916" max="6916" width="1" style="208" customWidth="1"/>
    <col min="6917" max="6917" width="12.85546875" style="208" bestFit="1" customWidth="1"/>
    <col min="6918" max="6918" width="1" style="208" customWidth="1"/>
    <col min="6919" max="6919" width="11" style="208" bestFit="1" customWidth="1"/>
    <col min="6920" max="6920" width="1" style="208" customWidth="1"/>
    <col min="6921" max="6921" width="8.42578125" style="208" bestFit="1" customWidth="1"/>
    <col min="6922" max="6922" width="2.140625" style="208" customWidth="1"/>
    <col min="6923" max="6923" width="9.85546875" style="208" bestFit="1" customWidth="1"/>
    <col min="6924" max="6924" width="1" style="208" customWidth="1"/>
    <col min="6925" max="6925" width="11" style="208" bestFit="1" customWidth="1"/>
    <col min="6926" max="6926" width="1" style="208" customWidth="1"/>
    <col min="6927" max="6927" width="10.42578125" style="208" bestFit="1" customWidth="1"/>
    <col min="6928" max="6928" width="1" style="208" customWidth="1"/>
    <col min="6929" max="6929" width="10.42578125" style="208" bestFit="1" customWidth="1"/>
    <col min="6930" max="6930" width="1" style="208" customWidth="1"/>
    <col min="6931" max="6931" width="8.42578125" style="208" bestFit="1" customWidth="1"/>
    <col min="6932" max="6932" width="1" style="208" customWidth="1"/>
    <col min="6933" max="6933" width="11.42578125" style="208" bestFit="1" customWidth="1"/>
    <col min="6934" max="6934" width="11" style="208" bestFit="1" customWidth="1"/>
    <col min="6935" max="6938" width="15" style="208" customWidth="1"/>
    <col min="6939" max="6939" width="13" style="208" customWidth="1"/>
    <col min="6940" max="6940" width="15" style="208" customWidth="1"/>
    <col min="6941" max="7168" width="9.140625" style="208"/>
    <col min="7169" max="7169" width="8.85546875" style="208" customWidth="1"/>
    <col min="7170" max="7170" width="1" style="208" customWidth="1"/>
    <col min="7171" max="7171" width="11.42578125" style="208" bestFit="1" customWidth="1"/>
    <col min="7172" max="7172" width="1" style="208" customWidth="1"/>
    <col min="7173" max="7173" width="12.85546875" style="208" bestFit="1" customWidth="1"/>
    <col min="7174" max="7174" width="1" style="208" customWidth="1"/>
    <col min="7175" max="7175" width="11" style="208" bestFit="1" customWidth="1"/>
    <col min="7176" max="7176" width="1" style="208" customWidth="1"/>
    <col min="7177" max="7177" width="8.42578125" style="208" bestFit="1" customWidth="1"/>
    <col min="7178" max="7178" width="2.140625" style="208" customWidth="1"/>
    <col min="7179" max="7179" width="9.85546875" style="208" bestFit="1" customWidth="1"/>
    <col min="7180" max="7180" width="1" style="208" customWidth="1"/>
    <col min="7181" max="7181" width="11" style="208" bestFit="1" customWidth="1"/>
    <col min="7182" max="7182" width="1" style="208" customWidth="1"/>
    <col min="7183" max="7183" width="10.42578125" style="208" bestFit="1" customWidth="1"/>
    <col min="7184" max="7184" width="1" style="208" customWidth="1"/>
    <col min="7185" max="7185" width="10.42578125" style="208" bestFit="1" customWidth="1"/>
    <col min="7186" max="7186" width="1" style="208" customWidth="1"/>
    <col min="7187" max="7187" width="8.42578125" style="208" bestFit="1" customWidth="1"/>
    <col min="7188" max="7188" width="1" style="208" customWidth="1"/>
    <col min="7189" max="7189" width="11.42578125" style="208" bestFit="1" customWidth="1"/>
    <col min="7190" max="7190" width="11" style="208" bestFit="1" customWidth="1"/>
    <col min="7191" max="7194" width="15" style="208" customWidth="1"/>
    <col min="7195" max="7195" width="13" style="208" customWidth="1"/>
    <col min="7196" max="7196" width="15" style="208" customWidth="1"/>
    <col min="7197" max="7424" width="9.140625" style="208"/>
    <col min="7425" max="7425" width="8.85546875" style="208" customWidth="1"/>
    <col min="7426" max="7426" width="1" style="208" customWidth="1"/>
    <col min="7427" max="7427" width="11.42578125" style="208" bestFit="1" customWidth="1"/>
    <col min="7428" max="7428" width="1" style="208" customWidth="1"/>
    <col min="7429" max="7429" width="12.85546875" style="208" bestFit="1" customWidth="1"/>
    <col min="7430" max="7430" width="1" style="208" customWidth="1"/>
    <col min="7431" max="7431" width="11" style="208" bestFit="1" customWidth="1"/>
    <col min="7432" max="7432" width="1" style="208" customWidth="1"/>
    <col min="7433" max="7433" width="8.42578125" style="208" bestFit="1" customWidth="1"/>
    <col min="7434" max="7434" width="2.140625" style="208" customWidth="1"/>
    <col min="7435" max="7435" width="9.85546875" style="208" bestFit="1" customWidth="1"/>
    <col min="7436" max="7436" width="1" style="208" customWidth="1"/>
    <col min="7437" max="7437" width="11" style="208" bestFit="1" customWidth="1"/>
    <col min="7438" max="7438" width="1" style="208" customWidth="1"/>
    <col min="7439" max="7439" width="10.42578125" style="208" bestFit="1" customWidth="1"/>
    <col min="7440" max="7440" width="1" style="208" customWidth="1"/>
    <col min="7441" max="7441" width="10.42578125" style="208" bestFit="1" customWidth="1"/>
    <col min="7442" max="7442" width="1" style="208" customWidth="1"/>
    <col min="7443" max="7443" width="8.42578125" style="208" bestFit="1" customWidth="1"/>
    <col min="7444" max="7444" width="1" style="208" customWidth="1"/>
    <col min="7445" max="7445" width="11.42578125" style="208" bestFit="1" customWidth="1"/>
    <col min="7446" max="7446" width="11" style="208" bestFit="1" customWidth="1"/>
    <col min="7447" max="7450" width="15" style="208" customWidth="1"/>
    <col min="7451" max="7451" width="13" style="208" customWidth="1"/>
    <col min="7452" max="7452" width="15" style="208" customWidth="1"/>
    <col min="7453" max="7680" width="9.140625" style="208"/>
    <col min="7681" max="7681" width="8.85546875" style="208" customWidth="1"/>
    <col min="7682" max="7682" width="1" style="208" customWidth="1"/>
    <col min="7683" max="7683" width="11.42578125" style="208" bestFit="1" customWidth="1"/>
    <col min="7684" max="7684" width="1" style="208" customWidth="1"/>
    <col min="7685" max="7685" width="12.85546875" style="208" bestFit="1" customWidth="1"/>
    <col min="7686" max="7686" width="1" style="208" customWidth="1"/>
    <col min="7687" max="7687" width="11" style="208" bestFit="1" customWidth="1"/>
    <col min="7688" max="7688" width="1" style="208" customWidth="1"/>
    <col min="7689" max="7689" width="8.42578125" style="208" bestFit="1" customWidth="1"/>
    <col min="7690" max="7690" width="2.140625" style="208" customWidth="1"/>
    <col min="7691" max="7691" width="9.85546875" style="208" bestFit="1" customWidth="1"/>
    <col min="7692" max="7692" width="1" style="208" customWidth="1"/>
    <col min="7693" max="7693" width="11" style="208" bestFit="1" customWidth="1"/>
    <col min="7694" max="7694" width="1" style="208" customWidth="1"/>
    <col min="7695" max="7695" width="10.42578125" style="208" bestFit="1" customWidth="1"/>
    <col min="7696" max="7696" width="1" style="208" customWidth="1"/>
    <col min="7697" max="7697" width="10.42578125" style="208" bestFit="1" customWidth="1"/>
    <col min="7698" max="7698" width="1" style="208" customWidth="1"/>
    <col min="7699" max="7699" width="8.42578125" style="208" bestFit="1" customWidth="1"/>
    <col min="7700" max="7700" width="1" style="208" customWidth="1"/>
    <col min="7701" max="7701" width="11.42578125" style="208" bestFit="1" customWidth="1"/>
    <col min="7702" max="7702" width="11" style="208" bestFit="1" customWidth="1"/>
    <col min="7703" max="7706" width="15" style="208" customWidth="1"/>
    <col min="7707" max="7707" width="13" style="208" customWidth="1"/>
    <col min="7708" max="7708" width="15" style="208" customWidth="1"/>
    <col min="7709" max="7936" width="9.140625" style="208"/>
    <col min="7937" max="7937" width="8.85546875" style="208" customWidth="1"/>
    <col min="7938" max="7938" width="1" style="208" customWidth="1"/>
    <col min="7939" max="7939" width="11.42578125" style="208" bestFit="1" customWidth="1"/>
    <col min="7940" max="7940" width="1" style="208" customWidth="1"/>
    <col min="7941" max="7941" width="12.85546875" style="208" bestFit="1" customWidth="1"/>
    <col min="7942" max="7942" width="1" style="208" customWidth="1"/>
    <col min="7943" max="7943" width="11" style="208" bestFit="1" customWidth="1"/>
    <col min="7944" max="7944" width="1" style="208" customWidth="1"/>
    <col min="7945" max="7945" width="8.42578125" style="208" bestFit="1" customWidth="1"/>
    <col min="7946" max="7946" width="2.140625" style="208" customWidth="1"/>
    <col min="7947" max="7947" width="9.85546875" style="208" bestFit="1" customWidth="1"/>
    <col min="7948" max="7948" width="1" style="208" customWidth="1"/>
    <col min="7949" max="7949" width="11" style="208" bestFit="1" customWidth="1"/>
    <col min="7950" max="7950" width="1" style="208" customWidth="1"/>
    <col min="7951" max="7951" width="10.42578125" style="208" bestFit="1" customWidth="1"/>
    <col min="7952" max="7952" width="1" style="208" customWidth="1"/>
    <col min="7953" max="7953" width="10.42578125" style="208" bestFit="1" customWidth="1"/>
    <col min="7954" max="7954" width="1" style="208" customWidth="1"/>
    <col min="7955" max="7955" width="8.42578125" style="208" bestFit="1" customWidth="1"/>
    <col min="7956" max="7956" width="1" style="208" customWidth="1"/>
    <col min="7957" max="7957" width="11.42578125" style="208" bestFit="1" customWidth="1"/>
    <col min="7958" max="7958" width="11" style="208" bestFit="1" customWidth="1"/>
    <col min="7959" max="7962" width="15" style="208" customWidth="1"/>
    <col min="7963" max="7963" width="13" style="208" customWidth="1"/>
    <col min="7964" max="7964" width="15" style="208" customWidth="1"/>
    <col min="7965" max="8192" width="9.140625" style="208"/>
    <col min="8193" max="8193" width="8.85546875" style="208" customWidth="1"/>
    <col min="8194" max="8194" width="1" style="208" customWidth="1"/>
    <col min="8195" max="8195" width="11.42578125" style="208" bestFit="1" customWidth="1"/>
    <col min="8196" max="8196" width="1" style="208" customWidth="1"/>
    <col min="8197" max="8197" width="12.85546875" style="208" bestFit="1" customWidth="1"/>
    <col min="8198" max="8198" width="1" style="208" customWidth="1"/>
    <col min="8199" max="8199" width="11" style="208" bestFit="1" customWidth="1"/>
    <col min="8200" max="8200" width="1" style="208" customWidth="1"/>
    <col min="8201" max="8201" width="8.42578125" style="208" bestFit="1" customWidth="1"/>
    <col min="8202" max="8202" width="2.140625" style="208" customWidth="1"/>
    <col min="8203" max="8203" width="9.85546875" style="208" bestFit="1" customWidth="1"/>
    <col min="8204" max="8204" width="1" style="208" customWidth="1"/>
    <col min="8205" max="8205" width="11" style="208" bestFit="1" customWidth="1"/>
    <col min="8206" max="8206" width="1" style="208" customWidth="1"/>
    <col min="8207" max="8207" width="10.42578125" style="208" bestFit="1" customWidth="1"/>
    <col min="8208" max="8208" width="1" style="208" customWidth="1"/>
    <col min="8209" max="8209" width="10.42578125" style="208" bestFit="1" customWidth="1"/>
    <col min="8210" max="8210" width="1" style="208" customWidth="1"/>
    <col min="8211" max="8211" width="8.42578125" style="208" bestFit="1" customWidth="1"/>
    <col min="8212" max="8212" width="1" style="208" customWidth="1"/>
    <col min="8213" max="8213" width="11.42578125" style="208" bestFit="1" customWidth="1"/>
    <col min="8214" max="8214" width="11" style="208" bestFit="1" customWidth="1"/>
    <col min="8215" max="8218" width="15" style="208" customWidth="1"/>
    <col min="8219" max="8219" width="13" style="208" customWidth="1"/>
    <col min="8220" max="8220" width="15" style="208" customWidth="1"/>
    <col min="8221" max="8448" width="9.140625" style="208"/>
    <col min="8449" max="8449" width="8.85546875" style="208" customWidth="1"/>
    <col min="8450" max="8450" width="1" style="208" customWidth="1"/>
    <col min="8451" max="8451" width="11.42578125" style="208" bestFit="1" customWidth="1"/>
    <col min="8452" max="8452" width="1" style="208" customWidth="1"/>
    <col min="8453" max="8453" width="12.85546875" style="208" bestFit="1" customWidth="1"/>
    <col min="8454" max="8454" width="1" style="208" customWidth="1"/>
    <col min="8455" max="8455" width="11" style="208" bestFit="1" customWidth="1"/>
    <col min="8456" max="8456" width="1" style="208" customWidth="1"/>
    <col min="8457" max="8457" width="8.42578125" style="208" bestFit="1" customWidth="1"/>
    <col min="8458" max="8458" width="2.140625" style="208" customWidth="1"/>
    <col min="8459" max="8459" width="9.85546875" style="208" bestFit="1" customWidth="1"/>
    <col min="8460" max="8460" width="1" style="208" customWidth="1"/>
    <col min="8461" max="8461" width="11" style="208" bestFit="1" customWidth="1"/>
    <col min="8462" max="8462" width="1" style="208" customWidth="1"/>
    <col min="8463" max="8463" width="10.42578125" style="208" bestFit="1" customWidth="1"/>
    <col min="8464" max="8464" width="1" style="208" customWidth="1"/>
    <col min="8465" max="8465" width="10.42578125" style="208" bestFit="1" customWidth="1"/>
    <col min="8466" max="8466" width="1" style="208" customWidth="1"/>
    <col min="8467" max="8467" width="8.42578125" style="208" bestFit="1" customWidth="1"/>
    <col min="8468" max="8468" width="1" style="208" customWidth="1"/>
    <col min="8469" max="8469" width="11.42578125" style="208" bestFit="1" customWidth="1"/>
    <col min="8470" max="8470" width="11" style="208" bestFit="1" customWidth="1"/>
    <col min="8471" max="8474" width="15" style="208" customWidth="1"/>
    <col min="8475" max="8475" width="13" style="208" customWidth="1"/>
    <col min="8476" max="8476" width="15" style="208" customWidth="1"/>
    <col min="8477" max="8704" width="9.140625" style="208"/>
    <col min="8705" max="8705" width="8.85546875" style="208" customWidth="1"/>
    <col min="8706" max="8706" width="1" style="208" customWidth="1"/>
    <col min="8707" max="8707" width="11.42578125" style="208" bestFit="1" customWidth="1"/>
    <col min="8708" max="8708" width="1" style="208" customWidth="1"/>
    <col min="8709" max="8709" width="12.85546875" style="208" bestFit="1" customWidth="1"/>
    <col min="8710" max="8710" width="1" style="208" customWidth="1"/>
    <col min="8711" max="8711" width="11" style="208" bestFit="1" customWidth="1"/>
    <col min="8712" max="8712" width="1" style="208" customWidth="1"/>
    <col min="8713" max="8713" width="8.42578125" style="208" bestFit="1" customWidth="1"/>
    <col min="8714" max="8714" width="2.140625" style="208" customWidth="1"/>
    <col min="8715" max="8715" width="9.85546875" style="208" bestFit="1" customWidth="1"/>
    <col min="8716" max="8716" width="1" style="208" customWidth="1"/>
    <col min="8717" max="8717" width="11" style="208" bestFit="1" customWidth="1"/>
    <col min="8718" max="8718" width="1" style="208" customWidth="1"/>
    <col min="8719" max="8719" width="10.42578125" style="208" bestFit="1" customWidth="1"/>
    <col min="8720" max="8720" width="1" style="208" customWidth="1"/>
    <col min="8721" max="8721" width="10.42578125" style="208" bestFit="1" customWidth="1"/>
    <col min="8722" max="8722" width="1" style="208" customWidth="1"/>
    <col min="8723" max="8723" width="8.42578125" style="208" bestFit="1" customWidth="1"/>
    <col min="8724" max="8724" width="1" style="208" customWidth="1"/>
    <col min="8725" max="8725" width="11.42578125" style="208" bestFit="1" customWidth="1"/>
    <col min="8726" max="8726" width="11" style="208" bestFit="1" customWidth="1"/>
    <col min="8727" max="8730" width="15" style="208" customWidth="1"/>
    <col min="8731" max="8731" width="13" style="208" customWidth="1"/>
    <col min="8732" max="8732" width="15" style="208" customWidth="1"/>
    <col min="8733" max="8960" width="9.140625" style="208"/>
    <col min="8961" max="8961" width="8.85546875" style="208" customWidth="1"/>
    <col min="8962" max="8962" width="1" style="208" customWidth="1"/>
    <col min="8963" max="8963" width="11.42578125" style="208" bestFit="1" customWidth="1"/>
    <col min="8964" max="8964" width="1" style="208" customWidth="1"/>
    <col min="8965" max="8965" width="12.85546875" style="208" bestFit="1" customWidth="1"/>
    <col min="8966" max="8966" width="1" style="208" customWidth="1"/>
    <col min="8967" max="8967" width="11" style="208" bestFit="1" customWidth="1"/>
    <col min="8968" max="8968" width="1" style="208" customWidth="1"/>
    <col min="8969" max="8969" width="8.42578125" style="208" bestFit="1" customWidth="1"/>
    <col min="8970" max="8970" width="2.140625" style="208" customWidth="1"/>
    <col min="8971" max="8971" width="9.85546875" style="208" bestFit="1" customWidth="1"/>
    <col min="8972" max="8972" width="1" style="208" customWidth="1"/>
    <col min="8973" max="8973" width="11" style="208" bestFit="1" customWidth="1"/>
    <col min="8974" max="8974" width="1" style="208" customWidth="1"/>
    <col min="8975" max="8975" width="10.42578125" style="208" bestFit="1" customWidth="1"/>
    <col min="8976" max="8976" width="1" style="208" customWidth="1"/>
    <col min="8977" max="8977" width="10.42578125" style="208" bestFit="1" customWidth="1"/>
    <col min="8978" max="8978" width="1" style="208" customWidth="1"/>
    <col min="8979" max="8979" width="8.42578125" style="208" bestFit="1" customWidth="1"/>
    <col min="8980" max="8980" width="1" style="208" customWidth="1"/>
    <col min="8981" max="8981" width="11.42578125" style="208" bestFit="1" customWidth="1"/>
    <col min="8982" max="8982" width="11" style="208" bestFit="1" customWidth="1"/>
    <col min="8983" max="8986" width="15" style="208" customWidth="1"/>
    <col min="8987" max="8987" width="13" style="208" customWidth="1"/>
    <col min="8988" max="8988" width="15" style="208" customWidth="1"/>
    <col min="8989" max="9216" width="9.140625" style="208"/>
    <col min="9217" max="9217" width="8.85546875" style="208" customWidth="1"/>
    <col min="9218" max="9218" width="1" style="208" customWidth="1"/>
    <col min="9219" max="9219" width="11.42578125" style="208" bestFit="1" customWidth="1"/>
    <col min="9220" max="9220" width="1" style="208" customWidth="1"/>
    <col min="9221" max="9221" width="12.85546875" style="208" bestFit="1" customWidth="1"/>
    <col min="9222" max="9222" width="1" style="208" customWidth="1"/>
    <col min="9223" max="9223" width="11" style="208" bestFit="1" customWidth="1"/>
    <col min="9224" max="9224" width="1" style="208" customWidth="1"/>
    <col min="9225" max="9225" width="8.42578125" style="208" bestFit="1" customWidth="1"/>
    <col min="9226" max="9226" width="2.140625" style="208" customWidth="1"/>
    <col min="9227" max="9227" width="9.85546875" style="208" bestFit="1" customWidth="1"/>
    <col min="9228" max="9228" width="1" style="208" customWidth="1"/>
    <col min="9229" max="9229" width="11" style="208" bestFit="1" customWidth="1"/>
    <col min="9230" max="9230" width="1" style="208" customWidth="1"/>
    <col min="9231" max="9231" width="10.42578125" style="208" bestFit="1" customWidth="1"/>
    <col min="9232" max="9232" width="1" style="208" customWidth="1"/>
    <col min="9233" max="9233" width="10.42578125" style="208" bestFit="1" customWidth="1"/>
    <col min="9234" max="9234" width="1" style="208" customWidth="1"/>
    <col min="9235" max="9235" width="8.42578125" style="208" bestFit="1" customWidth="1"/>
    <col min="9236" max="9236" width="1" style="208" customWidth="1"/>
    <col min="9237" max="9237" width="11.42578125" style="208" bestFit="1" customWidth="1"/>
    <col min="9238" max="9238" width="11" style="208" bestFit="1" customWidth="1"/>
    <col min="9239" max="9242" width="15" style="208" customWidth="1"/>
    <col min="9243" max="9243" width="13" style="208" customWidth="1"/>
    <col min="9244" max="9244" width="15" style="208" customWidth="1"/>
    <col min="9245" max="9472" width="9.140625" style="208"/>
    <col min="9473" max="9473" width="8.85546875" style="208" customWidth="1"/>
    <col min="9474" max="9474" width="1" style="208" customWidth="1"/>
    <col min="9475" max="9475" width="11.42578125" style="208" bestFit="1" customWidth="1"/>
    <col min="9476" max="9476" width="1" style="208" customWidth="1"/>
    <col min="9477" max="9477" width="12.85546875" style="208" bestFit="1" customWidth="1"/>
    <col min="9478" max="9478" width="1" style="208" customWidth="1"/>
    <col min="9479" max="9479" width="11" style="208" bestFit="1" customWidth="1"/>
    <col min="9480" max="9480" width="1" style="208" customWidth="1"/>
    <col min="9481" max="9481" width="8.42578125" style="208" bestFit="1" customWidth="1"/>
    <col min="9482" max="9482" width="2.140625" style="208" customWidth="1"/>
    <col min="9483" max="9483" width="9.85546875" style="208" bestFit="1" customWidth="1"/>
    <col min="9484" max="9484" width="1" style="208" customWidth="1"/>
    <col min="9485" max="9485" width="11" style="208" bestFit="1" customWidth="1"/>
    <col min="9486" max="9486" width="1" style="208" customWidth="1"/>
    <col min="9487" max="9487" width="10.42578125" style="208" bestFit="1" customWidth="1"/>
    <col min="9488" max="9488" width="1" style="208" customWidth="1"/>
    <col min="9489" max="9489" width="10.42578125" style="208" bestFit="1" customWidth="1"/>
    <col min="9490" max="9490" width="1" style="208" customWidth="1"/>
    <col min="9491" max="9491" width="8.42578125" style="208" bestFit="1" customWidth="1"/>
    <col min="9492" max="9492" width="1" style="208" customWidth="1"/>
    <col min="9493" max="9493" width="11.42578125" style="208" bestFit="1" customWidth="1"/>
    <col min="9494" max="9494" width="11" style="208" bestFit="1" customWidth="1"/>
    <col min="9495" max="9498" width="15" style="208" customWidth="1"/>
    <col min="9499" max="9499" width="13" style="208" customWidth="1"/>
    <col min="9500" max="9500" width="15" style="208" customWidth="1"/>
    <col min="9501" max="9728" width="9.140625" style="208"/>
    <col min="9729" max="9729" width="8.85546875" style="208" customWidth="1"/>
    <col min="9730" max="9730" width="1" style="208" customWidth="1"/>
    <col min="9731" max="9731" width="11.42578125" style="208" bestFit="1" customWidth="1"/>
    <col min="9732" max="9732" width="1" style="208" customWidth="1"/>
    <col min="9733" max="9733" width="12.85546875" style="208" bestFit="1" customWidth="1"/>
    <col min="9734" max="9734" width="1" style="208" customWidth="1"/>
    <col min="9735" max="9735" width="11" style="208" bestFit="1" customWidth="1"/>
    <col min="9736" max="9736" width="1" style="208" customWidth="1"/>
    <col min="9737" max="9737" width="8.42578125" style="208" bestFit="1" customWidth="1"/>
    <col min="9738" max="9738" width="2.140625" style="208" customWidth="1"/>
    <col min="9739" max="9739" width="9.85546875" style="208" bestFit="1" customWidth="1"/>
    <col min="9740" max="9740" width="1" style="208" customWidth="1"/>
    <col min="9741" max="9741" width="11" style="208" bestFit="1" customWidth="1"/>
    <col min="9742" max="9742" width="1" style="208" customWidth="1"/>
    <col min="9743" max="9743" width="10.42578125" style="208" bestFit="1" customWidth="1"/>
    <col min="9744" max="9744" width="1" style="208" customWidth="1"/>
    <col min="9745" max="9745" width="10.42578125" style="208" bestFit="1" customWidth="1"/>
    <col min="9746" max="9746" width="1" style="208" customWidth="1"/>
    <col min="9747" max="9747" width="8.42578125" style="208" bestFit="1" customWidth="1"/>
    <col min="9748" max="9748" width="1" style="208" customWidth="1"/>
    <col min="9749" max="9749" width="11.42578125" style="208" bestFit="1" customWidth="1"/>
    <col min="9750" max="9750" width="11" style="208" bestFit="1" customWidth="1"/>
    <col min="9751" max="9754" width="15" style="208" customWidth="1"/>
    <col min="9755" max="9755" width="13" style="208" customWidth="1"/>
    <col min="9756" max="9756" width="15" style="208" customWidth="1"/>
    <col min="9757" max="9984" width="9.140625" style="208"/>
    <col min="9985" max="9985" width="8.85546875" style="208" customWidth="1"/>
    <col min="9986" max="9986" width="1" style="208" customWidth="1"/>
    <col min="9987" max="9987" width="11.42578125" style="208" bestFit="1" customWidth="1"/>
    <col min="9988" max="9988" width="1" style="208" customWidth="1"/>
    <col min="9989" max="9989" width="12.85546875" style="208" bestFit="1" customWidth="1"/>
    <col min="9990" max="9990" width="1" style="208" customWidth="1"/>
    <col min="9991" max="9991" width="11" style="208" bestFit="1" customWidth="1"/>
    <col min="9992" max="9992" width="1" style="208" customWidth="1"/>
    <col min="9993" max="9993" width="8.42578125" style="208" bestFit="1" customWidth="1"/>
    <col min="9994" max="9994" width="2.140625" style="208" customWidth="1"/>
    <col min="9995" max="9995" width="9.85546875" style="208" bestFit="1" customWidth="1"/>
    <col min="9996" max="9996" width="1" style="208" customWidth="1"/>
    <col min="9997" max="9997" width="11" style="208" bestFit="1" customWidth="1"/>
    <col min="9998" max="9998" width="1" style="208" customWidth="1"/>
    <col min="9999" max="9999" width="10.42578125" style="208" bestFit="1" customWidth="1"/>
    <col min="10000" max="10000" width="1" style="208" customWidth="1"/>
    <col min="10001" max="10001" width="10.42578125" style="208" bestFit="1" customWidth="1"/>
    <col min="10002" max="10002" width="1" style="208" customWidth="1"/>
    <col min="10003" max="10003" width="8.42578125" style="208" bestFit="1" customWidth="1"/>
    <col min="10004" max="10004" width="1" style="208" customWidth="1"/>
    <col min="10005" max="10005" width="11.42578125" style="208" bestFit="1" customWidth="1"/>
    <col min="10006" max="10006" width="11" style="208" bestFit="1" customWidth="1"/>
    <col min="10007" max="10010" width="15" style="208" customWidth="1"/>
    <col min="10011" max="10011" width="13" style="208" customWidth="1"/>
    <col min="10012" max="10012" width="15" style="208" customWidth="1"/>
    <col min="10013" max="10240" width="9.140625" style="208"/>
    <col min="10241" max="10241" width="8.85546875" style="208" customWidth="1"/>
    <col min="10242" max="10242" width="1" style="208" customWidth="1"/>
    <col min="10243" max="10243" width="11.42578125" style="208" bestFit="1" customWidth="1"/>
    <col min="10244" max="10244" width="1" style="208" customWidth="1"/>
    <col min="10245" max="10245" width="12.85546875" style="208" bestFit="1" customWidth="1"/>
    <col min="10246" max="10246" width="1" style="208" customWidth="1"/>
    <col min="10247" max="10247" width="11" style="208" bestFit="1" customWidth="1"/>
    <col min="10248" max="10248" width="1" style="208" customWidth="1"/>
    <col min="10249" max="10249" width="8.42578125" style="208" bestFit="1" customWidth="1"/>
    <col min="10250" max="10250" width="2.140625" style="208" customWidth="1"/>
    <col min="10251" max="10251" width="9.85546875" style="208" bestFit="1" customWidth="1"/>
    <col min="10252" max="10252" width="1" style="208" customWidth="1"/>
    <col min="10253" max="10253" width="11" style="208" bestFit="1" customWidth="1"/>
    <col min="10254" max="10254" width="1" style="208" customWidth="1"/>
    <col min="10255" max="10255" width="10.42578125" style="208" bestFit="1" customWidth="1"/>
    <col min="10256" max="10256" width="1" style="208" customWidth="1"/>
    <col min="10257" max="10257" width="10.42578125" style="208" bestFit="1" customWidth="1"/>
    <col min="10258" max="10258" width="1" style="208" customWidth="1"/>
    <col min="10259" max="10259" width="8.42578125" style="208" bestFit="1" customWidth="1"/>
    <col min="10260" max="10260" width="1" style="208" customWidth="1"/>
    <col min="10261" max="10261" width="11.42578125" style="208" bestFit="1" customWidth="1"/>
    <col min="10262" max="10262" width="11" style="208" bestFit="1" customWidth="1"/>
    <col min="10263" max="10266" width="15" style="208" customWidth="1"/>
    <col min="10267" max="10267" width="13" style="208" customWidth="1"/>
    <col min="10268" max="10268" width="15" style="208" customWidth="1"/>
    <col min="10269" max="10496" width="9.140625" style="208"/>
    <col min="10497" max="10497" width="8.85546875" style="208" customWidth="1"/>
    <col min="10498" max="10498" width="1" style="208" customWidth="1"/>
    <col min="10499" max="10499" width="11.42578125" style="208" bestFit="1" customWidth="1"/>
    <col min="10500" max="10500" width="1" style="208" customWidth="1"/>
    <col min="10501" max="10501" width="12.85546875" style="208" bestFit="1" customWidth="1"/>
    <col min="10502" max="10502" width="1" style="208" customWidth="1"/>
    <col min="10503" max="10503" width="11" style="208" bestFit="1" customWidth="1"/>
    <col min="10504" max="10504" width="1" style="208" customWidth="1"/>
    <col min="10505" max="10505" width="8.42578125" style="208" bestFit="1" customWidth="1"/>
    <col min="10506" max="10506" width="2.140625" style="208" customWidth="1"/>
    <col min="10507" max="10507" width="9.85546875" style="208" bestFit="1" customWidth="1"/>
    <col min="10508" max="10508" width="1" style="208" customWidth="1"/>
    <col min="10509" max="10509" width="11" style="208" bestFit="1" customWidth="1"/>
    <col min="10510" max="10510" width="1" style="208" customWidth="1"/>
    <col min="10511" max="10511" width="10.42578125" style="208" bestFit="1" customWidth="1"/>
    <col min="10512" max="10512" width="1" style="208" customWidth="1"/>
    <col min="10513" max="10513" width="10.42578125" style="208" bestFit="1" customWidth="1"/>
    <col min="10514" max="10514" width="1" style="208" customWidth="1"/>
    <col min="10515" max="10515" width="8.42578125" style="208" bestFit="1" customWidth="1"/>
    <col min="10516" max="10516" width="1" style="208" customWidth="1"/>
    <col min="10517" max="10517" width="11.42578125" style="208" bestFit="1" customWidth="1"/>
    <col min="10518" max="10518" width="11" style="208" bestFit="1" customWidth="1"/>
    <col min="10519" max="10522" width="15" style="208" customWidth="1"/>
    <col min="10523" max="10523" width="13" style="208" customWidth="1"/>
    <col min="10524" max="10524" width="15" style="208" customWidth="1"/>
    <col min="10525" max="10752" width="9.140625" style="208"/>
    <col min="10753" max="10753" width="8.85546875" style="208" customWidth="1"/>
    <col min="10754" max="10754" width="1" style="208" customWidth="1"/>
    <col min="10755" max="10755" width="11.42578125" style="208" bestFit="1" customWidth="1"/>
    <col min="10756" max="10756" width="1" style="208" customWidth="1"/>
    <col min="10757" max="10757" width="12.85546875" style="208" bestFit="1" customWidth="1"/>
    <col min="10758" max="10758" width="1" style="208" customWidth="1"/>
    <col min="10759" max="10759" width="11" style="208" bestFit="1" customWidth="1"/>
    <col min="10760" max="10760" width="1" style="208" customWidth="1"/>
    <col min="10761" max="10761" width="8.42578125" style="208" bestFit="1" customWidth="1"/>
    <col min="10762" max="10762" width="2.140625" style="208" customWidth="1"/>
    <col min="10763" max="10763" width="9.85546875" style="208" bestFit="1" customWidth="1"/>
    <col min="10764" max="10764" width="1" style="208" customWidth="1"/>
    <col min="10765" max="10765" width="11" style="208" bestFit="1" customWidth="1"/>
    <col min="10766" max="10766" width="1" style="208" customWidth="1"/>
    <col min="10767" max="10767" width="10.42578125" style="208" bestFit="1" customWidth="1"/>
    <col min="10768" max="10768" width="1" style="208" customWidth="1"/>
    <col min="10769" max="10769" width="10.42578125" style="208" bestFit="1" customWidth="1"/>
    <col min="10770" max="10770" width="1" style="208" customWidth="1"/>
    <col min="10771" max="10771" width="8.42578125" style="208" bestFit="1" customWidth="1"/>
    <col min="10772" max="10772" width="1" style="208" customWidth="1"/>
    <col min="10773" max="10773" width="11.42578125" style="208" bestFit="1" customWidth="1"/>
    <col min="10774" max="10774" width="11" style="208" bestFit="1" customWidth="1"/>
    <col min="10775" max="10778" width="15" style="208" customWidth="1"/>
    <col min="10779" max="10779" width="13" style="208" customWidth="1"/>
    <col min="10780" max="10780" width="15" style="208" customWidth="1"/>
    <col min="10781" max="11008" width="9.140625" style="208"/>
    <col min="11009" max="11009" width="8.85546875" style="208" customWidth="1"/>
    <col min="11010" max="11010" width="1" style="208" customWidth="1"/>
    <col min="11011" max="11011" width="11.42578125" style="208" bestFit="1" customWidth="1"/>
    <col min="11012" max="11012" width="1" style="208" customWidth="1"/>
    <col min="11013" max="11013" width="12.85546875" style="208" bestFit="1" customWidth="1"/>
    <col min="11014" max="11014" width="1" style="208" customWidth="1"/>
    <col min="11015" max="11015" width="11" style="208" bestFit="1" customWidth="1"/>
    <col min="11016" max="11016" width="1" style="208" customWidth="1"/>
    <col min="11017" max="11017" width="8.42578125" style="208" bestFit="1" customWidth="1"/>
    <col min="11018" max="11018" width="2.140625" style="208" customWidth="1"/>
    <col min="11019" max="11019" width="9.85546875" style="208" bestFit="1" customWidth="1"/>
    <col min="11020" max="11020" width="1" style="208" customWidth="1"/>
    <col min="11021" max="11021" width="11" style="208" bestFit="1" customWidth="1"/>
    <col min="11022" max="11022" width="1" style="208" customWidth="1"/>
    <col min="11023" max="11023" width="10.42578125" style="208" bestFit="1" customWidth="1"/>
    <col min="11024" max="11024" width="1" style="208" customWidth="1"/>
    <col min="11025" max="11025" width="10.42578125" style="208" bestFit="1" customWidth="1"/>
    <col min="11026" max="11026" width="1" style="208" customWidth="1"/>
    <col min="11027" max="11027" width="8.42578125" style="208" bestFit="1" customWidth="1"/>
    <col min="11028" max="11028" width="1" style="208" customWidth="1"/>
    <col min="11029" max="11029" width="11.42578125" style="208" bestFit="1" customWidth="1"/>
    <col min="11030" max="11030" width="11" style="208" bestFit="1" customWidth="1"/>
    <col min="11031" max="11034" width="15" style="208" customWidth="1"/>
    <col min="11035" max="11035" width="13" style="208" customWidth="1"/>
    <col min="11036" max="11036" width="15" style="208" customWidth="1"/>
    <col min="11037" max="11264" width="9.140625" style="208"/>
    <col min="11265" max="11265" width="8.85546875" style="208" customWidth="1"/>
    <col min="11266" max="11266" width="1" style="208" customWidth="1"/>
    <col min="11267" max="11267" width="11.42578125" style="208" bestFit="1" customWidth="1"/>
    <col min="11268" max="11268" width="1" style="208" customWidth="1"/>
    <col min="11269" max="11269" width="12.85546875" style="208" bestFit="1" customWidth="1"/>
    <col min="11270" max="11270" width="1" style="208" customWidth="1"/>
    <col min="11271" max="11271" width="11" style="208" bestFit="1" customWidth="1"/>
    <col min="11272" max="11272" width="1" style="208" customWidth="1"/>
    <col min="11273" max="11273" width="8.42578125" style="208" bestFit="1" customWidth="1"/>
    <col min="11274" max="11274" width="2.140625" style="208" customWidth="1"/>
    <col min="11275" max="11275" width="9.85546875" style="208" bestFit="1" customWidth="1"/>
    <col min="11276" max="11276" width="1" style="208" customWidth="1"/>
    <col min="11277" max="11277" width="11" style="208" bestFit="1" customWidth="1"/>
    <col min="11278" max="11278" width="1" style="208" customWidth="1"/>
    <col min="11279" max="11279" width="10.42578125" style="208" bestFit="1" customWidth="1"/>
    <col min="11280" max="11280" width="1" style="208" customWidth="1"/>
    <col min="11281" max="11281" width="10.42578125" style="208" bestFit="1" customWidth="1"/>
    <col min="11282" max="11282" width="1" style="208" customWidth="1"/>
    <col min="11283" max="11283" width="8.42578125" style="208" bestFit="1" customWidth="1"/>
    <col min="11284" max="11284" width="1" style="208" customWidth="1"/>
    <col min="11285" max="11285" width="11.42578125" style="208" bestFit="1" customWidth="1"/>
    <col min="11286" max="11286" width="11" style="208" bestFit="1" customWidth="1"/>
    <col min="11287" max="11290" width="15" style="208" customWidth="1"/>
    <col min="11291" max="11291" width="13" style="208" customWidth="1"/>
    <col min="11292" max="11292" width="15" style="208" customWidth="1"/>
    <col min="11293" max="11520" width="9.140625" style="208"/>
    <col min="11521" max="11521" width="8.85546875" style="208" customWidth="1"/>
    <col min="11522" max="11522" width="1" style="208" customWidth="1"/>
    <col min="11523" max="11523" width="11.42578125" style="208" bestFit="1" customWidth="1"/>
    <col min="11524" max="11524" width="1" style="208" customWidth="1"/>
    <col min="11525" max="11525" width="12.85546875" style="208" bestFit="1" customWidth="1"/>
    <col min="11526" max="11526" width="1" style="208" customWidth="1"/>
    <col min="11527" max="11527" width="11" style="208" bestFit="1" customWidth="1"/>
    <col min="11528" max="11528" width="1" style="208" customWidth="1"/>
    <col min="11529" max="11529" width="8.42578125" style="208" bestFit="1" customWidth="1"/>
    <col min="11530" max="11530" width="2.140625" style="208" customWidth="1"/>
    <col min="11531" max="11531" width="9.85546875" style="208" bestFit="1" customWidth="1"/>
    <col min="11532" max="11532" width="1" style="208" customWidth="1"/>
    <col min="11533" max="11533" width="11" style="208" bestFit="1" customWidth="1"/>
    <col min="11534" max="11534" width="1" style="208" customWidth="1"/>
    <col min="11535" max="11535" width="10.42578125" style="208" bestFit="1" customWidth="1"/>
    <col min="11536" max="11536" width="1" style="208" customWidth="1"/>
    <col min="11537" max="11537" width="10.42578125" style="208" bestFit="1" customWidth="1"/>
    <col min="11538" max="11538" width="1" style="208" customWidth="1"/>
    <col min="11539" max="11539" width="8.42578125" style="208" bestFit="1" customWidth="1"/>
    <col min="11540" max="11540" width="1" style="208" customWidth="1"/>
    <col min="11541" max="11541" width="11.42578125" style="208" bestFit="1" customWidth="1"/>
    <col min="11542" max="11542" width="11" style="208" bestFit="1" customWidth="1"/>
    <col min="11543" max="11546" width="15" style="208" customWidth="1"/>
    <col min="11547" max="11547" width="13" style="208" customWidth="1"/>
    <col min="11548" max="11548" width="15" style="208" customWidth="1"/>
    <col min="11549" max="11776" width="9.140625" style="208"/>
    <col min="11777" max="11777" width="8.85546875" style="208" customWidth="1"/>
    <col min="11778" max="11778" width="1" style="208" customWidth="1"/>
    <col min="11779" max="11779" width="11.42578125" style="208" bestFit="1" customWidth="1"/>
    <col min="11780" max="11780" width="1" style="208" customWidth="1"/>
    <col min="11781" max="11781" width="12.85546875" style="208" bestFit="1" customWidth="1"/>
    <col min="11782" max="11782" width="1" style="208" customWidth="1"/>
    <col min="11783" max="11783" width="11" style="208" bestFit="1" customWidth="1"/>
    <col min="11784" max="11784" width="1" style="208" customWidth="1"/>
    <col min="11785" max="11785" width="8.42578125" style="208" bestFit="1" customWidth="1"/>
    <col min="11786" max="11786" width="2.140625" style="208" customWidth="1"/>
    <col min="11787" max="11787" width="9.85546875" style="208" bestFit="1" customWidth="1"/>
    <col min="11788" max="11788" width="1" style="208" customWidth="1"/>
    <col min="11789" max="11789" width="11" style="208" bestFit="1" customWidth="1"/>
    <col min="11790" max="11790" width="1" style="208" customWidth="1"/>
    <col min="11791" max="11791" width="10.42578125" style="208" bestFit="1" customWidth="1"/>
    <col min="11792" max="11792" width="1" style="208" customWidth="1"/>
    <col min="11793" max="11793" width="10.42578125" style="208" bestFit="1" customWidth="1"/>
    <col min="11794" max="11794" width="1" style="208" customWidth="1"/>
    <col min="11795" max="11795" width="8.42578125" style="208" bestFit="1" customWidth="1"/>
    <col min="11796" max="11796" width="1" style="208" customWidth="1"/>
    <col min="11797" max="11797" width="11.42578125" style="208" bestFit="1" customWidth="1"/>
    <col min="11798" max="11798" width="11" style="208" bestFit="1" customWidth="1"/>
    <col min="11799" max="11802" width="15" style="208" customWidth="1"/>
    <col min="11803" max="11803" width="13" style="208" customWidth="1"/>
    <col min="11804" max="11804" width="15" style="208" customWidth="1"/>
    <col min="11805" max="12032" width="9.140625" style="208"/>
    <col min="12033" max="12033" width="8.85546875" style="208" customWidth="1"/>
    <col min="12034" max="12034" width="1" style="208" customWidth="1"/>
    <col min="12035" max="12035" width="11.42578125" style="208" bestFit="1" customWidth="1"/>
    <col min="12036" max="12036" width="1" style="208" customWidth="1"/>
    <col min="12037" max="12037" width="12.85546875" style="208" bestFit="1" customWidth="1"/>
    <col min="12038" max="12038" width="1" style="208" customWidth="1"/>
    <col min="12039" max="12039" width="11" style="208" bestFit="1" customWidth="1"/>
    <col min="12040" max="12040" width="1" style="208" customWidth="1"/>
    <col min="12041" max="12041" width="8.42578125" style="208" bestFit="1" customWidth="1"/>
    <col min="12042" max="12042" width="2.140625" style="208" customWidth="1"/>
    <col min="12043" max="12043" width="9.85546875" style="208" bestFit="1" customWidth="1"/>
    <col min="12044" max="12044" width="1" style="208" customWidth="1"/>
    <col min="12045" max="12045" width="11" style="208" bestFit="1" customWidth="1"/>
    <col min="12046" max="12046" width="1" style="208" customWidth="1"/>
    <col min="12047" max="12047" width="10.42578125" style="208" bestFit="1" customWidth="1"/>
    <col min="12048" max="12048" width="1" style="208" customWidth="1"/>
    <col min="12049" max="12049" width="10.42578125" style="208" bestFit="1" customWidth="1"/>
    <col min="12050" max="12050" width="1" style="208" customWidth="1"/>
    <col min="12051" max="12051" width="8.42578125" style="208" bestFit="1" customWidth="1"/>
    <col min="12052" max="12052" width="1" style="208" customWidth="1"/>
    <col min="12053" max="12053" width="11.42578125" style="208" bestFit="1" customWidth="1"/>
    <col min="12054" max="12054" width="11" style="208" bestFit="1" customWidth="1"/>
    <col min="12055" max="12058" width="15" style="208" customWidth="1"/>
    <col min="12059" max="12059" width="13" style="208" customWidth="1"/>
    <col min="12060" max="12060" width="15" style="208" customWidth="1"/>
    <col min="12061" max="12288" width="9.140625" style="208"/>
    <col min="12289" max="12289" width="8.85546875" style="208" customWidth="1"/>
    <col min="12290" max="12290" width="1" style="208" customWidth="1"/>
    <col min="12291" max="12291" width="11.42578125" style="208" bestFit="1" customWidth="1"/>
    <col min="12292" max="12292" width="1" style="208" customWidth="1"/>
    <col min="12293" max="12293" width="12.85546875" style="208" bestFit="1" customWidth="1"/>
    <col min="12294" max="12294" width="1" style="208" customWidth="1"/>
    <col min="12295" max="12295" width="11" style="208" bestFit="1" customWidth="1"/>
    <col min="12296" max="12296" width="1" style="208" customWidth="1"/>
    <col min="12297" max="12297" width="8.42578125" style="208" bestFit="1" customWidth="1"/>
    <col min="12298" max="12298" width="2.140625" style="208" customWidth="1"/>
    <col min="12299" max="12299" width="9.85546875" style="208" bestFit="1" customWidth="1"/>
    <col min="12300" max="12300" width="1" style="208" customWidth="1"/>
    <col min="12301" max="12301" width="11" style="208" bestFit="1" customWidth="1"/>
    <col min="12302" max="12302" width="1" style="208" customWidth="1"/>
    <col min="12303" max="12303" width="10.42578125" style="208" bestFit="1" customWidth="1"/>
    <col min="12304" max="12304" width="1" style="208" customWidth="1"/>
    <col min="12305" max="12305" width="10.42578125" style="208" bestFit="1" customWidth="1"/>
    <col min="12306" max="12306" width="1" style="208" customWidth="1"/>
    <col min="12307" max="12307" width="8.42578125" style="208" bestFit="1" customWidth="1"/>
    <col min="12308" max="12308" width="1" style="208" customWidth="1"/>
    <col min="12309" max="12309" width="11.42578125" style="208" bestFit="1" customWidth="1"/>
    <col min="12310" max="12310" width="11" style="208" bestFit="1" customWidth="1"/>
    <col min="12311" max="12314" width="15" style="208" customWidth="1"/>
    <col min="12315" max="12315" width="13" style="208" customWidth="1"/>
    <col min="12316" max="12316" width="15" style="208" customWidth="1"/>
    <col min="12317" max="12544" width="9.140625" style="208"/>
    <col min="12545" max="12545" width="8.85546875" style="208" customWidth="1"/>
    <col min="12546" max="12546" width="1" style="208" customWidth="1"/>
    <col min="12547" max="12547" width="11.42578125" style="208" bestFit="1" customWidth="1"/>
    <col min="12548" max="12548" width="1" style="208" customWidth="1"/>
    <col min="12549" max="12549" width="12.85546875" style="208" bestFit="1" customWidth="1"/>
    <col min="12550" max="12550" width="1" style="208" customWidth="1"/>
    <col min="12551" max="12551" width="11" style="208" bestFit="1" customWidth="1"/>
    <col min="12552" max="12552" width="1" style="208" customWidth="1"/>
    <col min="12553" max="12553" width="8.42578125" style="208" bestFit="1" customWidth="1"/>
    <col min="12554" max="12554" width="2.140625" style="208" customWidth="1"/>
    <col min="12555" max="12555" width="9.85546875" style="208" bestFit="1" customWidth="1"/>
    <col min="12556" max="12556" width="1" style="208" customWidth="1"/>
    <col min="12557" max="12557" width="11" style="208" bestFit="1" customWidth="1"/>
    <col min="12558" max="12558" width="1" style="208" customWidth="1"/>
    <col min="12559" max="12559" width="10.42578125" style="208" bestFit="1" customWidth="1"/>
    <col min="12560" max="12560" width="1" style="208" customWidth="1"/>
    <col min="12561" max="12561" width="10.42578125" style="208" bestFit="1" customWidth="1"/>
    <col min="12562" max="12562" width="1" style="208" customWidth="1"/>
    <col min="12563" max="12563" width="8.42578125" style="208" bestFit="1" customWidth="1"/>
    <col min="12564" max="12564" width="1" style="208" customWidth="1"/>
    <col min="12565" max="12565" width="11.42578125" style="208" bestFit="1" customWidth="1"/>
    <col min="12566" max="12566" width="11" style="208" bestFit="1" customWidth="1"/>
    <col min="12567" max="12570" width="15" style="208" customWidth="1"/>
    <col min="12571" max="12571" width="13" style="208" customWidth="1"/>
    <col min="12572" max="12572" width="15" style="208" customWidth="1"/>
    <col min="12573" max="12800" width="9.140625" style="208"/>
    <col min="12801" max="12801" width="8.85546875" style="208" customWidth="1"/>
    <col min="12802" max="12802" width="1" style="208" customWidth="1"/>
    <col min="12803" max="12803" width="11.42578125" style="208" bestFit="1" customWidth="1"/>
    <col min="12804" max="12804" width="1" style="208" customWidth="1"/>
    <col min="12805" max="12805" width="12.85546875" style="208" bestFit="1" customWidth="1"/>
    <col min="12806" max="12806" width="1" style="208" customWidth="1"/>
    <col min="12807" max="12807" width="11" style="208" bestFit="1" customWidth="1"/>
    <col min="12808" max="12808" width="1" style="208" customWidth="1"/>
    <col min="12809" max="12809" width="8.42578125" style="208" bestFit="1" customWidth="1"/>
    <col min="12810" max="12810" width="2.140625" style="208" customWidth="1"/>
    <col min="12811" max="12811" width="9.85546875" style="208" bestFit="1" customWidth="1"/>
    <col min="12812" max="12812" width="1" style="208" customWidth="1"/>
    <col min="12813" max="12813" width="11" style="208" bestFit="1" customWidth="1"/>
    <col min="12814" max="12814" width="1" style="208" customWidth="1"/>
    <col min="12815" max="12815" width="10.42578125" style="208" bestFit="1" customWidth="1"/>
    <col min="12816" max="12816" width="1" style="208" customWidth="1"/>
    <col min="12817" max="12817" width="10.42578125" style="208" bestFit="1" customWidth="1"/>
    <col min="12818" max="12818" width="1" style="208" customWidth="1"/>
    <col min="12819" max="12819" width="8.42578125" style="208" bestFit="1" customWidth="1"/>
    <col min="12820" max="12820" width="1" style="208" customWidth="1"/>
    <col min="12821" max="12821" width="11.42578125" style="208" bestFit="1" customWidth="1"/>
    <col min="12822" max="12822" width="11" style="208" bestFit="1" customWidth="1"/>
    <col min="12823" max="12826" width="15" style="208" customWidth="1"/>
    <col min="12827" max="12827" width="13" style="208" customWidth="1"/>
    <col min="12828" max="12828" width="15" style="208" customWidth="1"/>
    <col min="12829" max="13056" width="9.140625" style="208"/>
    <col min="13057" max="13057" width="8.85546875" style="208" customWidth="1"/>
    <col min="13058" max="13058" width="1" style="208" customWidth="1"/>
    <col min="13059" max="13059" width="11.42578125" style="208" bestFit="1" customWidth="1"/>
    <col min="13060" max="13060" width="1" style="208" customWidth="1"/>
    <col min="13061" max="13061" width="12.85546875" style="208" bestFit="1" customWidth="1"/>
    <col min="13062" max="13062" width="1" style="208" customWidth="1"/>
    <col min="13063" max="13063" width="11" style="208" bestFit="1" customWidth="1"/>
    <col min="13064" max="13064" width="1" style="208" customWidth="1"/>
    <col min="13065" max="13065" width="8.42578125" style="208" bestFit="1" customWidth="1"/>
    <col min="13066" max="13066" width="2.140625" style="208" customWidth="1"/>
    <col min="13067" max="13067" width="9.85546875" style="208" bestFit="1" customWidth="1"/>
    <col min="13068" max="13068" width="1" style="208" customWidth="1"/>
    <col min="13069" max="13069" width="11" style="208" bestFit="1" customWidth="1"/>
    <col min="13070" max="13070" width="1" style="208" customWidth="1"/>
    <col min="13071" max="13071" width="10.42578125" style="208" bestFit="1" customWidth="1"/>
    <col min="13072" max="13072" width="1" style="208" customWidth="1"/>
    <col min="13073" max="13073" width="10.42578125" style="208" bestFit="1" customWidth="1"/>
    <col min="13074" max="13074" width="1" style="208" customWidth="1"/>
    <col min="13075" max="13075" width="8.42578125" style="208" bestFit="1" customWidth="1"/>
    <col min="13076" max="13076" width="1" style="208" customWidth="1"/>
    <col min="13077" max="13077" width="11.42578125" style="208" bestFit="1" customWidth="1"/>
    <col min="13078" max="13078" width="11" style="208" bestFit="1" customWidth="1"/>
    <col min="13079" max="13082" width="15" style="208" customWidth="1"/>
    <col min="13083" max="13083" width="13" style="208" customWidth="1"/>
    <col min="13084" max="13084" width="15" style="208" customWidth="1"/>
    <col min="13085" max="13312" width="9.140625" style="208"/>
    <col min="13313" max="13313" width="8.85546875" style="208" customWidth="1"/>
    <col min="13314" max="13314" width="1" style="208" customWidth="1"/>
    <col min="13315" max="13315" width="11.42578125" style="208" bestFit="1" customWidth="1"/>
    <col min="13316" max="13316" width="1" style="208" customWidth="1"/>
    <col min="13317" max="13317" width="12.85546875" style="208" bestFit="1" customWidth="1"/>
    <col min="13318" max="13318" width="1" style="208" customWidth="1"/>
    <col min="13319" max="13319" width="11" style="208" bestFit="1" customWidth="1"/>
    <col min="13320" max="13320" width="1" style="208" customWidth="1"/>
    <col min="13321" max="13321" width="8.42578125" style="208" bestFit="1" customWidth="1"/>
    <col min="13322" max="13322" width="2.140625" style="208" customWidth="1"/>
    <col min="13323" max="13323" width="9.85546875" style="208" bestFit="1" customWidth="1"/>
    <col min="13324" max="13324" width="1" style="208" customWidth="1"/>
    <col min="13325" max="13325" width="11" style="208" bestFit="1" customWidth="1"/>
    <col min="13326" max="13326" width="1" style="208" customWidth="1"/>
    <col min="13327" max="13327" width="10.42578125" style="208" bestFit="1" customWidth="1"/>
    <col min="13328" max="13328" width="1" style="208" customWidth="1"/>
    <col min="13329" max="13329" width="10.42578125" style="208" bestFit="1" customWidth="1"/>
    <col min="13330" max="13330" width="1" style="208" customWidth="1"/>
    <col min="13331" max="13331" width="8.42578125" style="208" bestFit="1" customWidth="1"/>
    <col min="13332" max="13332" width="1" style="208" customWidth="1"/>
    <col min="13333" max="13333" width="11.42578125" style="208" bestFit="1" customWidth="1"/>
    <col min="13334" max="13334" width="11" style="208" bestFit="1" customWidth="1"/>
    <col min="13335" max="13338" width="15" style="208" customWidth="1"/>
    <col min="13339" max="13339" width="13" style="208" customWidth="1"/>
    <col min="13340" max="13340" width="15" style="208" customWidth="1"/>
    <col min="13341" max="13568" width="9.140625" style="208"/>
    <col min="13569" max="13569" width="8.85546875" style="208" customWidth="1"/>
    <col min="13570" max="13570" width="1" style="208" customWidth="1"/>
    <col min="13571" max="13571" width="11.42578125" style="208" bestFit="1" customWidth="1"/>
    <col min="13572" max="13572" width="1" style="208" customWidth="1"/>
    <col min="13573" max="13573" width="12.85546875" style="208" bestFit="1" customWidth="1"/>
    <col min="13574" max="13574" width="1" style="208" customWidth="1"/>
    <col min="13575" max="13575" width="11" style="208" bestFit="1" customWidth="1"/>
    <col min="13576" max="13576" width="1" style="208" customWidth="1"/>
    <col min="13577" max="13577" width="8.42578125" style="208" bestFit="1" customWidth="1"/>
    <col min="13578" max="13578" width="2.140625" style="208" customWidth="1"/>
    <col min="13579" max="13579" width="9.85546875" style="208" bestFit="1" customWidth="1"/>
    <col min="13580" max="13580" width="1" style="208" customWidth="1"/>
    <col min="13581" max="13581" width="11" style="208" bestFit="1" customWidth="1"/>
    <col min="13582" max="13582" width="1" style="208" customWidth="1"/>
    <col min="13583" max="13583" width="10.42578125" style="208" bestFit="1" customWidth="1"/>
    <col min="13584" max="13584" width="1" style="208" customWidth="1"/>
    <col min="13585" max="13585" width="10.42578125" style="208" bestFit="1" customWidth="1"/>
    <col min="13586" max="13586" width="1" style="208" customWidth="1"/>
    <col min="13587" max="13587" width="8.42578125" style="208" bestFit="1" customWidth="1"/>
    <col min="13588" max="13588" width="1" style="208" customWidth="1"/>
    <col min="13589" max="13589" width="11.42578125" style="208" bestFit="1" customWidth="1"/>
    <col min="13590" max="13590" width="11" style="208" bestFit="1" customWidth="1"/>
    <col min="13591" max="13594" width="15" style="208" customWidth="1"/>
    <col min="13595" max="13595" width="13" style="208" customWidth="1"/>
    <col min="13596" max="13596" width="15" style="208" customWidth="1"/>
    <col min="13597" max="13824" width="9.140625" style="208"/>
    <col min="13825" max="13825" width="8.85546875" style="208" customWidth="1"/>
    <col min="13826" max="13826" width="1" style="208" customWidth="1"/>
    <col min="13827" max="13827" width="11.42578125" style="208" bestFit="1" customWidth="1"/>
    <col min="13828" max="13828" width="1" style="208" customWidth="1"/>
    <col min="13829" max="13829" width="12.85546875" style="208" bestFit="1" customWidth="1"/>
    <col min="13830" max="13830" width="1" style="208" customWidth="1"/>
    <col min="13831" max="13831" width="11" style="208" bestFit="1" customWidth="1"/>
    <col min="13832" max="13832" width="1" style="208" customWidth="1"/>
    <col min="13833" max="13833" width="8.42578125" style="208" bestFit="1" customWidth="1"/>
    <col min="13834" max="13834" width="2.140625" style="208" customWidth="1"/>
    <col min="13835" max="13835" width="9.85546875" style="208" bestFit="1" customWidth="1"/>
    <col min="13836" max="13836" width="1" style="208" customWidth="1"/>
    <col min="13837" max="13837" width="11" style="208" bestFit="1" customWidth="1"/>
    <col min="13838" max="13838" width="1" style="208" customWidth="1"/>
    <col min="13839" max="13839" width="10.42578125" style="208" bestFit="1" customWidth="1"/>
    <col min="13840" max="13840" width="1" style="208" customWidth="1"/>
    <col min="13841" max="13841" width="10.42578125" style="208" bestFit="1" customWidth="1"/>
    <col min="13842" max="13842" width="1" style="208" customWidth="1"/>
    <col min="13843" max="13843" width="8.42578125" style="208" bestFit="1" customWidth="1"/>
    <col min="13844" max="13844" width="1" style="208" customWidth="1"/>
    <col min="13845" max="13845" width="11.42578125" style="208" bestFit="1" customWidth="1"/>
    <col min="13846" max="13846" width="11" style="208" bestFit="1" customWidth="1"/>
    <col min="13847" max="13850" width="15" style="208" customWidth="1"/>
    <col min="13851" max="13851" width="13" style="208" customWidth="1"/>
    <col min="13852" max="13852" width="15" style="208" customWidth="1"/>
    <col min="13853" max="14080" width="9.140625" style="208"/>
    <col min="14081" max="14081" width="8.85546875" style="208" customWidth="1"/>
    <col min="14082" max="14082" width="1" style="208" customWidth="1"/>
    <col min="14083" max="14083" width="11.42578125" style="208" bestFit="1" customWidth="1"/>
    <col min="14084" max="14084" width="1" style="208" customWidth="1"/>
    <col min="14085" max="14085" width="12.85546875" style="208" bestFit="1" customWidth="1"/>
    <col min="14086" max="14086" width="1" style="208" customWidth="1"/>
    <col min="14087" max="14087" width="11" style="208" bestFit="1" customWidth="1"/>
    <col min="14088" max="14088" width="1" style="208" customWidth="1"/>
    <col min="14089" max="14089" width="8.42578125" style="208" bestFit="1" customWidth="1"/>
    <col min="14090" max="14090" width="2.140625" style="208" customWidth="1"/>
    <col min="14091" max="14091" width="9.85546875" style="208" bestFit="1" customWidth="1"/>
    <col min="14092" max="14092" width="1" style="208" customWidth="1"/>
    <col min="14093" max="14093" width="11" style="208" bestFit="1" customWidth="1"/>
    <col min="14094" max="14094" width="1" style="208" customWidth="1"/>
    <col min="14095" max="14095" width="10.42578125" style="208" bestFit="1" customWidth="1"/>
    <col min="14096" max="14096" width="1" style="208" customWidth="1"/>
    <col min="14097" max="14097" width="10.42578125" style="208" bestFit="1" customWidth="1"/>
    <col min="14098" max="14098" width="1" style="208" customWidth="1"/>
    <col min="14099" max="14099" width="8.42578125" style="208" bestFit="1" customWidth="1"/>
    <col min="14100" max="14100" width="1" style="208" customWidth="1"/>
    <col min="14101" max="14101" width="11.42578125" style="208" bestFit="1" customWidth="1"/>
    <col min="14102" max="14102" width="11" style="208" bestFit="1" customWidth="1"/>
    <col min="14103" max="14106" width="15" style="208" customWidth="1"/>
    <col min="14107" max="14107" width="13" style="208" customWidth="1"/>
    <col min="14108" max="14108" width="15" style="208" customWidth="1"/>
    <col min="14109" max="14336" width="9.140625" style="208"/>
    <col min="14337" max="14337" width="8.85546875" style="208" customWidth="1"/>
    <col min="14338" max="14338" width="1" style="208" customWidth="1"/>
    <col min="14339" max="14339" width="11.42578125" style="208" bestFit="1" customWidth="1"/>
    <col min="14340" max="14340" width="1" style="208" customWidth="1"/>
    <col min="14341" max="14341" width="12.85546875" style="208" bestFit="1" customWidth="1"/>
    <col min="14342" max="14342" width="1" style="208" customWidth="1"/>
    <col min="14343" max="14343" width="11" style="208" bestFit="1" customWidth="1"/>
    <col min="14344" max="14344" width="1" style="208" customWidth="1"/>
    <col min="14345" max="14345" width="8.42578125" style="208" bestFit="1" customWidth="1"/>
    <col min="14346" max="14346" width="2.140625" style="208" customWidth="1"/>
    <col min="14347" max="14347" width="9.85546875" style="208" bestFit="1" customWidth="1"/>
    <col min="14348" max="14348" width="1" style="208" customWidth="1"/>
    <col min="14349" max="14349" width="11" style="208" bestFit="1" customWidth="1"/>
    <col min="14350" max="14350" width="1" style="208" customWidth="1"/>
    <col min="14351" max="14351" width="10.42578125" style="208" bestFit="1" customWidth="1"/>
    <col min="14352" max="14352" width="1" style="208" customWidth="1"/>
    <col min="14353" max="14353" width="10.42578125" style="208" bestFit="1" customWidth="1"/>
    <col min="14354" max="14354" width="1" style="208" customWidth="1"/>
    <col min="14355" max="14355" width="8.42578125" style="208" bestFit="1" customWidth="1"/>
    <col min="14356" max="14356" width="1" style="208" customWidth="1"/>
    <col min="14357" max="14357" width="11.42578125" style="208" bestFit="1" customWidth="1"/>
    <col min="14358" max="14358" width="11" style="208" bestFit="1" customWidth="1"/>
    <col min="14359" max="14362" width="15" style="208" customWidth="1"/>
    <col min="14363" max="14363" width="13" style="208" customWidth="1"/>
    <col min="14364" max="14364" width="15" style="208" customWidth="1"/>
    <col min="14365" max="14592" width="9.140625" style="208"/>
    <col min="14593" max="14593" width="8.85546875" style="208" customWidth="1"/>
    <col min="14594" max="14594" width="1" style="208" customWidth="1"/>
    <col min="14595" max="14595" width="11.42578125" style="208" bestFit="1" customWidth="1"/>
    <col min="14596" max="14596" width="1" style="208" customWidth="1"/>
    <col min="14597" max="14597" width="12.85546875" style="208" bestFit="1" customWidth="1"/>
    <col min="14598" max="14598" width="1" style="208" customWidth="1"/>
    <col min="14599" max="14599" width="11" style="208" bestFit="1" customWidth="1"/>
    <col min="14600" max="14600" width="1" style="208" customWidth="1"/>
    <col min="14601" max="14601" width="8.42578125" style="208" bestFit="1" customWidth="1"/>
    <col min="14602" max="14602" width="2.140625" style="208" customWidth="1"/>
    <col min="14603" max="14603" width="9.85546875" style="208" bestFit="1" customWidth="1"/>
    <col min="14604" max="14604" width="1" style="208" customWidth="1"/>
    <col min="14605" max="14605" width="11" style="208" bestFit="1" customWidth="1"/>
    <col min="14606" max="14606" width="1" style="208" customWidth="1"/>
    <col min="14607" max="14607" width="10.42578125" style="208" bestFit="1" customWidth="1"/>
    <col min="14608" max="14608" width="1" style="208" customWidth="1"/>
    <col min="14609" max="14609" width="10.42578125" style="208" bestFit="1" customWidth="1"/>
    <col min="14610" max="14610" width="1" style="208" customWidth="1"/>
    <col min="14611" max="14611" width="8.42578125" style="208" bestFit="1" customWidth="1"/>
    <col min="14612" max="14612" width="1" style="208" customWidth="1"/>
    <col min="14613" max="14613" width="11.42578125" style="208" bestFit="1" customWidth="1"/>
    <col min="14614" max="14614" width="11" style="208" bestFit="1" customWidth="1"/>
    <col min="14615" max="14618" width="15" style="208" customWidth="1"/>
    <col min="14619" max="14619" width="13" style="208" customWidth="1"/>
    <col min="14620" max="14620" width="15" style="208" customWidth="1"/>
    <col min="14621" max="14848" width="9.140625" style="208"/>
    <col min="14849" max="14849" width="8.85546875" style="208" customWidth="1"/>
    <col min="14850" max="14850" width="1" style="208" customWidth="1"/>
    <col min="14851" max="14851" width="11.42578125" style="208" bestFit="1" customWidth="1"/>
    <col min="14852" max="14852" width="1" style="208" customWidth="1"/>
    <col min="14853" max="14853" width="12.85546875" style="208" bestFit="1" customWidth="1"/>
    <col min="14854" max="14854" width="1" style="208" customWidth="1"/>
    <col min="14855" max="14855" width="11" style="208" bestFit="1" customWidth="1"/>
    <col min="14856" max="14856" width="1" style="208" customWidth="1"/>
    <col min="14857" max="14857" width="8.42578125" style="208" bestFit="1" customWidth="1"/>
    <col min="14858" max="14858" width="2.140625" style="208" customWidth="1"/>
    <col min="14859" max="14859" width="9.85546875" style="208" bestFit="1" customWidth="1"/>
    <col min="14860" max="14860" width="1" style="208" customWidth="1"/>
    <col min="14861" max="14861" width="11" style="208" bestFit="1" customWidth="1"/>
    <col min="14862" max="14862" width="1" style="208" customWidth="1"/>
    <col min="14863" max="14863" width="10.42578125" style="208" bestFit="1" customWidth="1"/>
    <col min="14864" max="14864" width="1" style="208" customWidth="1"/>
    <col min="14865" max="14865" width="10.42578125" style="208" bestFit="1" customWidth="1"/>
    <col min="14866" max="14866" width="1" style="208" customWidth="1"/>
    <col min="14867" max="14867" width="8.42578125" style="208" bestFit="1" customWidth="1"/>
    <col min="14868" max="14868" width="1" style="208" customWidth="1"/>
    <col min="14869" max="14869" width="11.42578125" style="208" bestFit="1" customWidth="1"/>
    <col min="14870" max="14870" width="11" style="208" bestFit="1" customWidth="1"/>
    <col min="14871" max="14874" width="15" style="208" customWidth="1"/>
    <col min="14875" max="14875" width="13" style="208" customWidth="1"/>
    <col min="14876" max="14876" width="15" style="208" customWidth="1"/>
    <col min="14877" max="15104" width="9.140625" style="208"/>
    <col min="15105" max="15105" width="8.85546875" style="208" customWidth="1"/>
    <col min="15106" max="15106" width="1" style="208" customWidth="1"/>
    <col min="15107" max="15107" width="11.42578125" style="208" bestFit="1" customWidth="1"/>
    <col min="15108" max="15108" width="1" style="208" customWidth="1"/>
    <col min="15109" max="15109" width="12.85546875" style="208" bestFit="1" customWidth="1"/>
    <col min="15110" max="15110" width="1" style="208" customWidth="1"/>
    <col min="15111" max="15111" width="11" style="208" bestFit="1" customWidth="1"/>
    <col min="15112" max="15112" width="1" style="208" customWidth="1"/>
    <col min="15113" max="15113" width="8.42578125" style="208" bestFit="1" customWidth="1"/>
    <col min="15114" max="15114" width="2.140625" style="208" customWidth="1"/>
    <col min="15115" max="15115" width="9.85546875" style="208" bestFit="1" customWidth="1"/>
    <col min="15116" max="15116" width="1" style="208" customWidth="1"/>
    <col min="15117" max="15117" width="11" style="208" bestFit="1" customWidth="1"/>
    <col min="15118" max="15118" width="1" style="208" customWidth="1"/>
    <col min="15119" max="15119" width="10.42578125" style="208" bestFit="1" customWidth="1"/>
    <col min="15120" max="15120" width="1" style="208" customWidth="1"/>
    <col min="15121" max="15121" width="10.42578125" style="208" bestFit="1" customWidth="1"/>
    <col min="15122" max="15122" width="1" style="208" customWidth="1"/>
    <col min="15123" max="15123" width="8.42578125" style="208" bestFit="1" customWidth="1"/>
    <col min="15124" max="15124" width="1" style="208" customWidth="1"/>
    <col min="15125" max="15125" width="11.42578125" style="208" bestFit="1" customWidth="1"/>
    <col min="15126" max="15126" width="11" style="208" bestFit="1" customWidth="1"/>
    <col min="15127" max="15130" width="15" style="208" customWidth="1"/>
    <col min="15131" max="15131" width="13" style="208" customWidth="1"/>
    <col min="15132" max="15132" width="15" style="208" customWidth="1"/>
    <col min="15133" max="15360" width="9.140625" style="208"/>
    <col min="15361" max="15361" width="8.85546875" style="208" customWidth="1"/>
    <col min="15362" max="15362" width="1" style="208" customWidth="1"/>
    <col min="15363" max="15363" width="11.42578125" style="208" bestFit="1" customWidth="1"/>
    <col min="15364" max="15364" width="1" style="208" customWidth="1"/>
    <col min="15365" max="15365" width="12.85546875" style="208" bestFit="1" customWidth="1"/>
    <col min="15366" max="15366" width="1" style="208" customWidth="1"/>
    <col min="15367" max="15367" width="11" style="208" bestFit="1" customWidth="1"/>
    <col min="15368" max="15368" width="1" style="208" customWidth="1"/>
    <col min="15369" max="15369" width="8.42578125" style="208" bestFit="1" customWidth="1"/>
    <col min="15370" max="15370" width="2.140625" style="208" customWidth="1"/>
    <col min="15371" max="15371" width="9.85546875" style="208" bestFit="1" customWidth="1"/>
    <col min="15372" max="15372" width="1" style="208" customWidth="1"/>
    <col min="15373" max="15373" width="11" style="208" bestFit="1" customWidth="1"/>
    <col min="15374" max="15374" width="1" style="208" customWidth="1"/>
    <col min="15375" max="15375" width="10.42578125" style="208" bestFit="1" customWidth="1"/>
    <col min="15376" max="15376" width="1" style="208" customWidth="1"/>
    <col min="15377" max="15377" width="10.42578125" style="208" bestFit="1" customWidth="1"/>
    <col min="15378" max="15378" width="1" style="208" customWidth="1"/>
    <col min="15379" max="15379" width="8.42578125" style="208" bestFit="1" customWidth="1"/>
    <col min="15380" max="15380" width="1" style="208" customWidth="1"/>
    <col min="15381" max="15381" width="11.42578125" style="208" bestFit="1" customWidth="1"/>
    <col min="15382" max="15382" width="11" style="208" bestFit="1" customWidth="1"/>
    <col min="15383" max="15386" width="15" style="208" customWidth="1"/>
    <col min="15387" max="15387" width="13" style="208" customWidth="1"/>
    <col min="15388" max="15388" width="15" style="208" customWidth="1"/>
    <col min="15389" max="15616" width="9.140625" style="208"/>
    <col min="15617" max="15617" width="8.85546875" style="208" customWidth="1"/>
    <col min="15618" max="15618" width="1" style="208" customWidth="1"/>
    <col min="15619" max="15619" width="11.42578125" style="208" bestFit="1" customWidth="1"/>
    <col min="15620" max="15620" width="1" style="208" customWidth="1"/>
    <col min="15621" max="15621" width="12.85546875" style="208" bestFit="1" customWidth="1"/>
    <col min="15622" max="15622" width="1" style="208" customWidth="1"/>
    <col min="15623" max="15623" width="11" style="208" bestFit="1" customWidth="1"/>
    <col min="15624" max="15624" width="1" style="208" customWidth="1"/>
    <col min="15625" max="15625" width="8.42578125" style="208" bestFit="1" customWidth="1"/>
    <col min="15626" max="15626" width="2.140625" style="208" customWidth="1"/>
    <col min="15627" max="15627" width="9.85546875" style="208" bestFit="1" customWidth="1"/>
    <col min="15628" max="15628" width="1" style="208" customWidth="1"/>
    <col min="15629" max="15629" width="11" style="208" bestFit="1" customWidth="1"/>
    <col min="15630" max="15630" width="1" style="208" customWidth="1"/>
    <col min="15631" max="15631" width="10.42578125" style="208" bestFit="1" customWidth="1"/>
    <col min="15632" max="15632" width="1" style="208" customWidth="1"/>
    <col min="15633" max="15633" width="10.42578125" style="208" bestFit="1" customWidth="1"/>
    <col min="15634" max="15634" width="1" style="208" customWidth="1"/>
    <col min="15635" max="15635" width="8.42578125" style="208" bestFit="1" customWidth="1"/>
    <col min="15636" max="15636" width="1" style="208" customWidth="1"/>
    <col min="15637" max="15637" width="11.42578125" style="208" bestFit="1" customWidth="1"/>
    <col min="15638" max="15638" width="11" style="208" bestFit="1" customWidth="1"/>
    <col min="15639" max="15642" width="15" style="208" customWidth="1"/>
    <col min="15643" max="15643" width="13" style="208" customWidth="1"/>
    <col min="15644" max="15644" width="15" style="208" customWidth="1"/>
    <col min="15645" max="15872" width="9.140625" style="208"/>
    <col min="15873" max="15873" width="8.85546875" style="208" customWidth="1"/>
    <col min="15874" max="15874" width="1" style="208" customWidth="1"/>
    <col min="15875" max="15875" width="11.42578125" style="208" bestFit="1" customWidth="1"/>
    <col min="15876" max="15876" width="1" style="208" customWidth="1"/>
    <col min="15877" max="15877" width="12.85546875" style="208" bestFit="1" customWidth="1"/>
    <col min="15878" max="15878" width="1" style="208" customWidth="1"/>
    <col min="15879" max="15879" width="11" style="208" bestFit="1" customWidth="1"/>
    <col min="15880" max="15880" width="1" style="208" customWidth="1"/>
    <col min="15881" max="15881" width="8.42578125" style="208" bestFit="1" customWidth="1"/>
    <col min="15882" max="15882" width="2.140625" style="208" customWidth="1"/>
    <col min="15883" max="15883" width="9.85546875" style="208" bestFit="1" customWidth="1"/>
    <col min="15884" max="15884" width="1" style="208" customWidth="1"/>
    <col min="15885" max="15885" width="11" style="208" bestFit="1" customWidth="1"/>
    <col min="15886" max="15886" width="1" style="208" customWidth="1"/>
    <col min="15887" max="15887" width="10.42578125" style="208" bestFit="1" customWidth="1"/>
    <col min="15888" max="15888" width="1" style="208" customWidth="1"/>
    <col min="15889" max="15889" width="10.42578125" style="208" bestFit="1" customWidth="1"/>
    <col min="15890" max="15890" width="1" style="208" customWidth="1"/>
    <col min="15891" max="15891" width="8.42578125" style="208" bestFit="1" customWidth="1"/>
    <col min="15892" max="15892" width="1" style="208" customWidth="1"/>
    <col min="15893" max="15893" width="11.42578125" style="208" bestFit="1" customWidth="1"/>
    <col min="15894" max="15894" width="11" style="208" bestFit="1" customWidth="1"/>
    <col min="15895" max="15898" width="15" style="208" customWidth="1"/>
    <col min="15899" max="15899" width="13" style="208" customWidth="1"/>
    <col min="15900" max="15900" width="15" style="208" customWidth="1"/>
    <col min="15901" max="16128" width="9.140625" style="208"/>
    <col min="16129" max="16129" width="8.85546875" style="208" customWidth="1"/>
    <col min="16130" max="16130" width="1" style="208" customWidth="1"/>
    <col min="16131" max="16131" width="11.42578125" style="208" bestFit="1" customWidth="1"/>
    <col min="16132" max="16132" width="1" style="208" customWidth="1"/>
    <col min="16133" max="16133" width="12.85546875" style="208" bestFit="1" customWidth="1"/>
    <col min="16134" max="16134" width="1" style="208" customWidth="1"/>
    <col min="16135" max="16135" width="11" style="208" bestFit="1" customWidth="1"/>
    <col min="16136" max="16136" width="1" style="208" customWidth="1"/>
    <col min="16137" max="16137" width="8.42578125" style="208" bestFit="1" customWidth="1"/>
    <col min="16138" max="16138" width="2.140625" style="208" customWidth="1"/>
    <col min="16139" max="16139" width="9.85546875" style="208" bestFit="1" customWidth="1"/>
    <col min="16140" max="16140" width="1" style="208" customWidth="1"/>
    <col min="16141" max="16141" width="11" style="208" bestFit="1" customWidth="1"/>
    <col min="16142" max="16142" width="1" style="208" customWidth="1"/>
    <col min="16143" max="16143" width="10.42578125" style="208" bestFit="1" customWidth="1"/>
    <col min="16144" max="16144" width="1" style="208" customWidth="1"/>
    <col min="16145" max="16145" width="10.42578125" style="208" bestFit="1" customWidth="1"/>
    <col min="16146" max="16146" width="1" style="208" customWidth="1"/>
    <col min="16147" max="16147" width="8.42578125" style="208" bestFit="1" customWidth="1"/>
    <col min="16148" max="16148" width="1" style="208" customWidth="1"/>
    <col min="16149" max="16149" width="11.42578125" style="208" bestFit="1" customWidth="1"/>
    <col min="16150" max="16150" width="11" style="208" bestFit="1" customWidth="1"/>
    <col min="16151" max="16154" width="15" style="208" customWidth="1"/>
    <col min="16155" max="16155" width="13" style="208" customWidth="1"/>
    <col min="16156" max="16156" width="15" style="208" customWidth="1"/>
    <col min="16157" max="16384" width="9.140625" style="208"/>
  </cols>
  <sheetData>
    <row r="1" spans="1:24" x14ac:dyDescent="0.2">
      <c r="A1" s="472" t="s">
        <v>832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</row>
    <row r="2" spans="1:24" x14ac:dyDescent="0.2">
      <c r="A2" s="472" t="s">
        <v>831</v>
      </c>
      <c r="B2" s="472"/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</row>
    <row r="3" spans="1:24" x14ac:dyDescent="0.2">
      <c r="A3" s="472" t="s">
        <v>830</v>
      </c>
      <c r="B3" s="472"/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472"/>
      <c r="R3" s="472"/>
      <c r="S3" s="472"/>
      <c r="T3" s="472"/>
      <c r="U3" s="472"/>
      <c r="V3" s="472"/>
    </row>
    <row r="6" spans="1:24" x14ac:dyDescent="0.2">
      <c r="A6" s="235"/>
      <c r="B6" s="235"/>
      <c r="C6" s="235"/>
      <c r="D6" s="235"/>
      <c r="E6" s="235"/>
      <c r="F6" s="235"/>
      <c r="G6" s="235"/>
      <c r="H6" s="235"/>
      <c r="I6" s="235"/>
      <c r="J6" s="235"/>
      <c r="K6" s="236" t="s">
        <v>829</v>
      </c>
      <c r="L6" s="236"/>
      <c r="M6" s="236"/>
      <c r="N6" s="236"/>
      <c r="O6" s="236"/>
      <c r="P6" s="236"/>
      <c r="Q6" s="236"/>
      <c r="R6" s="236"/>
      <c r="S6" s="236"/>
      <c r="T6" s="236"/>
      <c r="U6" s="236"/>
    </row>
    <row r="7" spans="1:24" x14ac:dyDescent="0.2">
      <c r="A7" s="218" t="s">
        <v>828</v>
      </c>
      <c r="B7" s="235"/>
      <c r="C7" s="218" t="s">
        <v>827</v>
      </c>
      <c r="D7" s="218"/>
      <c r="E7" s="218" t="s">
        <v>57</v>
      </c>
      <c r="F7" s="218"/>
      <c r="G7" s="218" t="s">
        <v>827</v>
      </c>
      <c r="H7" s="218"/>
      <c r="I7" s="218" t="s">
        <v>827</v>
      </c>
      <c r="J7" s="218"/>
      <c r="K7" s="218" t="s">
        <v>3</v>
      </c>
      <c r="L7" s="218"/>
      <c r="M7" s="218" t="s">
        <v>2</v>
      </c>
      <c r="N7" s="218"/>
      <c r="O7" s="218" t="s">
        <v>42</v>
      </c>
      <c r="P7" s="218"/>
      <c r="Q7" s="218"/>
      <c r="R7" s="218"/>
      <c r="S7" s="218"/>
      <c r="T7" s="218"/>
      <c r="U7" s="218" t="s">
        <v>4</v>
      </c>
      <c r="V7" s="218" t="s">
        <v>827</v>
      </c>
      <c r="X7" s="218" t="s">
        <v>10</v>
      </c>
    </row>
    <row r="8" spans="1:24" x14ac:dyDescent="0.2">
      <c r="A8" s="233" t="s">
        <v>826</v>
      </c>
      <c r="B8" s="234"/>
      <c r="C8" s="233" t="s">
        <v>2</v>
      </c>
      <c r="D8" s="233"/>
      <c r="E8" s="233" t="s">
        <v>11</v>
      </c>
      <c r="F8" s="233"/>
      <c r="G8" s="233" t="s">
        <v>42</v>
      </c>
      <c r="H8" s="233"/>
      <c r="I8" s="233" t="s">
        <v>825</v>
      </c>
      <c r="J8" s="233"/>
      <c r="K8" s="233" t="s">
        <v>8</v>
      </c>
      <c r="L8" s="233"/>
      <c r="M8" s="233" t="s">
        <v>8</v>
      </c>
      <c r="N8" s="233"/>
      <c r="O8" s="233" t="s">
        <v>8</v>
      </c>
      <c r="P8" s="233"/>
      <c r="Q8" s="233" t="s">
        <v>42</v>
      </c>
      <c r="R8" s="233"/>
      <c r="S8" s="233" t="s">
        <v>825</v>
      </c>
      <c r="T8" s="233"/>
      <c r="U8" s="233" t="s">
        <v>2</v>
      </c>
      <c r="V8" s="233" t="s">
        <v>27</v>
      </c>
      <c r="X8" s="233" t="s">
        <v>824</v>
      </c>
    </row>
    <row r="9" spans="1:24" x14ac:dyDescent="0.2">
      <c r="A9" s="232" t="s">
        <v>823</v>
      </c>
      <c r="C9" s="232" t="s">
        <v>822</v>
      </c>
      <c r="D9" s="212"/>
      <c r="E9" s="232" t="s">
        <v>821</v>
      </c>
      <c r="F9" s="212"/>
      <c r="G9" s="232" t="s">
        <v>820</v>
      </c>
      <c r="H9" s="212"/>
      <c r="I9" s="232" t="s">
        <v>819</v>
      </c>
      <c r="J9" s="212"/>
      <c r="K9" s="232" t="s">
        <v>818</v>
      </c>
      <c r="L9" s="212"/>
      <c r="M9" s="232" t="s">
        <v>817</v>
      </c>
      <c r="N9" s="212"/>
      <c r="O9" s="232" t="s">
        <v>816</v>
      </c>
      <c r="P9" s="212"/>
      <c r="Q9" s="232" t="s">
        <v>815</v>
      </c>
      <c r="R9" s="212"/>
      <c r="S9" s="232" t="s">
        <v>814</v>
      </c>
      <c r="T9" s="212"/>
      <c r="U9" s="232" t="s">
        <v>813</v>
      </c>
      <c r="V9" s="232" t="s">
        <v>812</v>
      </c>
    </row>
    <row r="10" spans="1:24" x14ac:dyDescent="0.2">
      <c r="C10" s="209"/>
    </row>
    <row r="11" spans="1:24" x14ac:dyDescent="0.2">
      <c r="A11" s="231" t="s">
        <v>12</v>
      </c>
      <c r="C11" s="209">
        <v>216341049.91929379</v>
      </c>
      <c r="D11" s="209"/>
      <c r="E11" s="209">
        <v>652486365.88974261</v>
      </c>
      <c r="F11" s="209"/>
      <c r="G11" s="209">
        <v>7048661.6720498456</v>
      </c>
      <c r="I11" s="211">
        <v>1.08</v>
      </c>
      <c r="J11" s="223"/>
      <c r="K11" s="211">
        <v>14.13</v>
      </c>
      <c r="M11" s="209">
        <v>30561361</v>
      </c>
      <c r="N11" s="209"/>
      <c r="O11" s="209">
        <v>18598111.327950153</v>
      </c>
      <c r="P11" s="209"/>
      <c r="Q11" s="224">
        <v>25646773</v>
      </c>
      <c r="S11" s="211">
        <v>3.93</v>
      </c>
      <c r="U11" s="209">
        <v>246902410.91929379</v>
      </c>
      <c r="V11" s="209">
        <v>30561361</v>
      </c>
      <c r="X11" s="211">
        <v>0.27480916030534353</v>
      </c>
    </row>
    <row r="12" spans="1:24" x14ac:dyDescent="0.2">
      <c r="C12" s="209"/>
      <c r="D12" s="209"/>
      <c r="E12" s="209"/>
      <c r="F12" s="209"/>
      <c r="G12" s="209"/>
      <c r="I12" s="213"/>
      <c r="J12" s="223"/>
      <c r="K12" s="213"/>
      <c r="M12" s="209"/>
      <c r="N12" s="209"/>
      <c r="O12" s="209"/>
      <c r="P12" s="209"/>
      <c r="Q12" s="224"/>
      <c r="S12" s="229"/>
      <c r="U12" s="209"/>
    </row>
    <row r="13" spans="1:24" ht="14.25" customHeight="1" x14ac:dyDescent="0.2">
      <c r="A13" s="208" t="s">
        <v>13</v>
      </c>
      <c r="C13" s="209">
        <v>18632506.993049126</v>
      </c>
      <c r="D13" s="224"/>
      <c r="E13" s="224">
        <v>37514380.627509102</v>
      </c>
      <c r="F13" s="224"/>
      <c r="G13" s="224">
        <v>3959664.4434313024</v>
      </c>
      <c r="H13" s="225"/>
      <c r="I13" s="211">
        <v>10.56</v>
      </c>
      <c r="J13" s="226"/>
      <c r="K13" s="211">
        <v>-21.92</v>
      </c>
      <c r="L13" s="225"/>
      <c r="M13" s="224">
        <v>-4083670</v>
      </c>
      <c r="N13" s="224"/>
      <c r="O13" s="224">
        <v>-2485116.4434313024</v>
      </c>
      <c r="P13" s="224"/>
      <c r="Q13" s="224">
        <v>1474548</v>
      </c>
      <c r="R13" s="225"/>
      <c r="S13" s="211">
        <v>3.93</v>
      </c>
      <c r="T13" s="225"/>
      <c r="U13" s="224">
        <v>14548836.993049126</v>
      </c>
      <c r="V13" s="209">
        <v>-4083670</v>
      </c>
      <c r="X13" s="211">
        <v>2.6870229007633588</v>
      </c>
    </row>
    <row r="14" spans="1:24" ht="14.25" customHeight="1" x14ac:dyDescent="0.2">
      <c r="C14" s="209"/>
      <c r="D14" s="224"/>
      <c r="E14" s="224"/>
      <c r="F14" s="224"/>
      <c r="G14" s="224"/>
      <c r="H14" s="225"/>
      <c r="I14" s="227"/>
      <c r="J14" s="226"/>
      <c r="K14" s="227"/>
      <c r="L14" s="225"/>
      <c r="M14" s="224"/>
      <c r="N14" s="224"/>
      <c r="O14" s="224"/>
      <c r="P14" s="224"/>
      <c r="Q14" s="224"/>
      <c r="R14" s="225"/>
      <c r="S14" s="230"/>
      <c r="T14" s="225"/>
      <c r="U14" s="224"/>
    </row>
    <row r="15" spans="1:24" x14ac:dyDescent="0.2">
      <c r="A15" s="208" t="s">
        <v>18</v>
      </c>
      <c r="C15" s="209">
        <v>53484636.980047509</v>
      </c>
      <c r="D15" s="209"/>
      <c r="E15" s="209">
        <v>114971829.39229923</v>
      </c>
      <c r="F15" s="209"/>
      <c r="G15" s="209">
        <v>9505162.4028657172</v>
      </c>
      <c r="I15" s="211">
        <v>8.27</v>
      </c>
      <c r="J15" s="223"/>
      <c r="K15" s="211">
        <v>-15.32</v>
      </c>
      <c r="M15" s="209">
        <v>-8193338</v>
      </c>
      <c r="N15" s="209"/>
      <c r="O15" s="209">
        <v>-4986054.4028657172</v>
      </c>
      <c r="P15" s="209"/>
      <c r="Q15" s="224">
        <v>4519108</v>
      </c>
      <c r="S15" s="211">
        <v>3.93</v>
      </c>
      <c r="U15" s="209">
        <v>45291298.980047509</v>
      </c>
      <c r="V15" s="209">
        <v>-8193338</v>
      </c>
      <c r="X15" s="211">
        <v>2.1043256997455471</v>
      </c>
    </row>
    <row r="16" spans="1:24" x14ac:dyDescent="0.2">
      <c r="C16" s="209"/>
      <c r="D16" s="209"/>
      <c r="E16" s="209"/>
      <c r="F16" s="209"/>
      <c r="G16" s="209"/>
      <c r="I16" s="213"/>
      <c r="J16" s="223"/>
      <c r="K16" s="213"/>
      <c r="M16" s="209"/>
      <c r="N16" s="209"/>
      <c r="O16" s="209"/>
      <c r="P16" s="209"/>
      <c r="Q16" s="224"/>
      <c r="S16" s="229"/>
      <c r="U16" s="209"/>
    </row>
    <row r="17" spans="1:24" x14ac:dyDescent="0.2">
      <c r="A17" s="208" t="s">
        <v>19</v>
      </c>
      <c r="C17" s="209">
        <v>51515377.980782144</v>
      </c>
      <c r="D17" s="209"/>
      <c r="E17" s="209">
        <v>101363382.47926284</v>
      </c>
      <c r="F17" s="209"/>
      <c r="G17" s="209">
        <v>8399007.9030488599</v>
      </c>
      <c r="I17" s="211">
        <v>8.2900000000000009</v>
      </c>
      <c r="J17" s="223"/>
      <c r="K17" s="211">
        <v>-14.08</v>
      </c>
      <c r="M17" s="209">
        <v>-7254618</v>
      </c>
      <c r="N17" s="209"/>
      <c r="O17" s="209">
        <v>-4414796.9030488599</v>
      </c>
      <c r="P17" s="209"/>
      <c r="Q17" s="224">
        <v>3984211</v>
      </c>
      <c r="S17" s="211">
        <v>3.93</v>
      </c>
      <c r="U17" s="209">
        <v>44260759.980782144</v>
      </c>
      <c r="V17" s="209">
        <v>-7254618</v>
      </c>
      <c r="X17" s="211">
        <v>2.1094147582697205</v>
      </c>
    </row>
    <row r="18" spans="1:24" x14ac:dyDescent="0.2">
      <c r="C18" s="209"/>
      <c r="D18" s="209"/>
      <c r="E18" s="209"/>
      <c r="F18" s="209"/>
      <c r="G18" s="209"/>
      <c r="I18" s="213" t="s">
        <v>23</v>
      </c>
      <c r="J18" s="223"/>
      <c r="K18" s="213" t="s">
        <v>23</v>
      </c>
      <c r="M18" s="209" t="s">
        <v>23</v>
      </c>
      <c r="N18" s="209"/>
      <c r="O18" s="209" t="s">
        <v>23</v>
      </c>
      <c r="P18" s="209"/>
      <c r="Q18" s="224" t="s">
        <v>23</v>
      </c>
      <c r="S18" s="229" t="s">
        <v>23</v>
      </c>
      <c r="U18" s="209" t="s">
        <v>23</v>
      </c>
      <c r="V18" s="209" t="s">
        <v>23</v>
      </c>
    </row>
    <row r="19" spans="1:24" x14ac:dyDescent="0.2">
      <c r="A19" s="208" t="s">
        <v>20</v>
      </c>
      <c r="C19" s="209">
        <v>139030770.94813445</v>
      </c>
      <c r="D19" s="209"/>
      <c r="E19" s="209">
        <v>240509510.06003201</v>
      </c>
      <c r="F19" s="209"/>
      <c r="G19" s="209">
        <v>13166218.832770731</v>
      </c>
      <c r="I19" s="211">
        <v>5.47</v>
      </c>
      <c r="J19" s="223"/>
      <c r="K19" s="211">
        <v>-4.3900000000000006</v>
      </c>
      <c r="M19" s="209">
        <v>-6100895</v>
      </c>
      <c r="N19" s="209"/>
      <c r="O19" s="209">
        <v>-3712698.8327707313</v>
      </c>
      <c r="P19" s="209"/>
      <c r="Q19" s="224">
        <v>9453520</v>
      </c>
      <c r="S19" s="211">
        <v>3.93</v>
      </c>
      <c r="U19" s="209">
        <v>132929875.94813445</v>
      </c>
      <c r="V19" s="209">
        <v>-6100895</v>
      </c>
      <c r="X19" s="211">
        <v>1.391857506361323</v>
      </c>
    </row>
    <row r="20" spans="1:24" x14ac:dyDescent="0.2">
      <c r="C20" s="209"/>
      <c r="D20" s="209"/>
      <c r="E20" s="209"/>
      <c r="F20" s="209"/>
      <c r="G20" s="209"/>
      <c r="I20" s="213" t="s">
        <v>23</v>
      </c>
      <c r="J20" s="223"/>
      <c r="K20" s="213" t="s">
        <v>23</v>
      </c>
      <c r="M20" s="209" t="s">
        <v>23</v>
      </c>
      <c r="N20" s="209"/>
      <c r="O20" s="209" t="s">
        <v>23</v>
      </c>
      <c r="P20" s="209"/>
      <c r="Q20" s="224" t="s">
        <v>23</v>
      </c>
      <c r="S20" s="229" t="s">
        <v>23</v>
      </c>
      <c r="U20" s="209" t="s">
        <v>23</v>
      </c>
      <c r="V20" s="209" t="s">
        <v>23</v>
      </c>
    </row>
    <row r="21" spans="1:24" x14ac:dyDescent="0.2">
      <c r="A21" s="208" t="s">
        <v>21</v>
      </c>
      <c r="C21" s="209">
        <v>11535618.995696628</v>
      </c>
      <c r="D21" s="209"/>
      <c r="E21" s="209">
        <v>26428694.110193804</v>
      </c>
      <c r="F21" s="209"/>
      <c r="G21" s="209">
        <v>1631775.5750646919</v>
      </c>
      <c r="I21" s="211">
        <v>6.17</v>
      </c>
      <c r="J21" s="223"/>
      <c r="K21" s="211">
        <v>-8.4500000000000011</v>
      </c>
      <c r="M21" s="209">
        <v>-974388</v>
      </c>
      <c r="N21" s="209"/>
      <c r="O21" s="209">
        <v>-592963.57506469195</v>
      </c>
      <c r="P21" s="209"/>
      <c r="Q21" s="224">
        <v>1038812</v>
      </c>
      <c r="S21" s="211">
        <v>3.93</v>
      </c>
      <c r="U21" s="209">
        <v>10561230.995696628</v>
      </c>
      <c r="V21" s="209">
        <v>-974388</v>
      </c>
      <c r="X21" s="211">
        <v>1.5699745547073791</v>
      </c>
    </row>
    <row r="22" spans="1:24" x14ac:dyDescent="0.2">
      <c r="C22" s="209"/>
      <c r="D22" s="209"/>
      <c r="E22" s="209"/>
      <c r="F22" s="209"/>
      <c r="G22" s="209"/>
      <c r="I22" s="213" t="s">
        <v>23</v>
      </c>
      <c r="J22" s="223"/>
      <c r="K22" s="213" t="s">
        <v>23</v>
      </c>
      <c r="M22" s="209" t="s">
        <v>23</v>
      </c>
      <c r="N22" s="209"/>
      <c r="O22" s="209" t="s">
        <v>23</v>
      </c>
      <c r="P22" s="209"/>
      <c r="Q22" s="224" t="s">
        <v>23</v>
      </c>
      <c r="S22" s="229" t="s">
        <v>23</v>
      </c>
      <c r="U22" s="209" t="s">
        <v>23</v>
      </c>
      <c r="V22" s="209" t="s">
        <v>23</v>
      </c>
    </row>
    <row r="23" spans="1:24" x14ac:dyDescent="0.2">
      <c r="A23" s="208" t="s">
        <v>14</v>
      </c>
      <c r="C23" s="209">
        <v>194880.99992729948</v>
      </c>
      <c r="D23" s="209"/>
      <c r="E23" s="209">
        <v>337885.03620055539</v>
      </c>
      <c r="F23" s="209"/>
      <c r="G23" s="209">
        <v>37818.256732896363</v>
      </c>
      <c r="I23" s="211">
        <v>11.19</v>
      </c>
      <c r="J23" s="223"/>
      <c r="K23" s="211">
        <v>-20.69</v>
      </c>
      <c r="M23" s="209">
        <v>-40321</v>
      </c>
      <c r="N23" s="209"/>
      <c r="O23" s="209">
        <v>-24537.256732896363</v>
      </c>
      <c r="P23" s="209"/>
      <c r="Q23" s="224">
        <v>13281</v>
      </c>
      <c r="S23" s="211">
        <v>3.93</v>
      </c>
      <c r="U23" s="209">
        <v>154559.99992729948</v>
      </c>
      <c r="V23" s="209">
        <v>-40321</v>
      </c>
      <c r="X23" s="211">
        <v>2.8473282442748089</v>
      </c>
    </row>
    <row r="24" spans="1:24" x14ac:dyDescent="0.2">
      <c r="C24" s="209"/>
      <c r="D24" s="209"/>
      <c r="E24" s="209"/>
      <c r="F24" s="209"/>
      <c r="G24" s="209"/>
      <c r="I24" s="213" t="s">
        <v>23</v>
      </c>
      <c r="J24" s="223"/>
      <c r="K24" s="213" t="s">
        <v>23</v>
      </c>
      <c r="M24" s="209" t="s">
        <v>23</v>
      </c>
      <c r="N24" s="209"/>
      <c r="O24" s="209" t="s">
        <v>23</v>
      </c>
      <c r="P24" s="209"/>
      <c r="Q24" s="224" t="s">
        <v>23</v>
      </c>
      <c r="S24" s="229" t="s">
        <v>23</v>
      </c>
      <c r="U24" s="209" t="s">
        <v>23</v>
      </c>
      <c r="V24" s="209" t="s">
        <v>23</v>
      </c>
    </row>
    <row r="25" spans="1:24" x14ac:dyDescent="0.2">
      <c r="A25" s="208" t="s">
        <v>15</v>
      </c>
      <c r="C25" s="209">
        <v>8254024.9969208278</v>
      </c>
      <c r="D25" s="209"/>
      <c r="E25" s="209">
        <v>18839286.381920476</v>
      </c>
      <c r="F25" s="209"/>
      <c r="G25" s="209">
        <v>2836122.7631051023</v>
      </c>
      <c r="I25" s="211">
        <v>15.049999999999999</v>
      </c>
      <c r="J25" s="223"/>
      <c r="K25" s="211">
        <v>-41.72</v>
      </c>
      <c r="M25" s="209">
        <v>-3443632</v>
      </c>
      <c r="N25" s="209"/>
      <c r="O25" s="209">
        <v>-2095621.7631051023</v>
      </c>
      <c r="P25" s="209"/>
      <c r="Q25" s="224">
        <v>740501</v>
      </c>
      <c r="S25" s="211">
        <v>3.93</v>
      </c>
      <c r="U25" s="209">
        <v>4810392.9969208278</v>
      </c>
      <c r="V25" s="209">
        <v>-3443632</v>
      </c>
      <c r="X25" s="211">
        <v>3.8295165394402031</v>
      </c>
    </row>
    <row r="26" spans="1:24" x14ac:dyDescent="0.2">
      <c r="C26" s="209"/>
      <c r="D26" s="209"/>
      <c r="E26" s="209"/>
      <c r="F26" s="209"/>
      <c r="G26" s="209"/>
      <c r="I26" s="213" t="s">
        <v>23</v>
      </c>
      <c r="J26" s="223"/>
      <c r="K26" s="213" t="s">
        <v>23</v>
      </c>
      <c r="M26" s="209" t="s">
        <v>23</v>
      </c>
      <c r="N26" s="209"/>
      <c r="O26" s="209" t="s">
        <v>23</v>
      </c>
      <c r="P26" s="209"/>
      <c r="Q26" s="224" t="s">
        <v>23</v>
      </c>
      <c r="S26" s="229" t="s">
        <v>23</v>
      </c>
      <c r="U26" s="209" t="s">
        <v>23</v>
      </c>
      <c r="V26" s="209" t="s">
        <v>23</v>
      </c>
    </row>
    <row r="27" spans="1:24" x14ac:dyDescent="0.2">
      <c r="A27" s="208" t="s">
        <v>16</v>
      </c>
      <c r="C27" s="217">
        <v>1411342.9994734973</v>
      </c>
      <c r="D27" s="217"/>
      <c r="E27" s="217">
        <v>2437112.7128388043</v>
      </c>
      <c r="F27" s="217"/>
      <c r="G27" s="217">
        <v>382115.7969014828</v>
      </c>
      <c r="H27" s="216"/>
      <c r="I27" s="215">
        <v>15.68</v>
      </c>
      <c r="J27" s="228"/>
      <c r="K27" s="215">
        <v>-33.339999999999996</v>
      </c>
      <c r="L27" s="216"/>
      <c r="M27" s="217">
        <v>-470499</v>
      </c>
      <c r="N27" s="217"/>
      <c r="O27" s="217">
        <v>-286321.7969014828</v>
      </c>
      <c r="P27" s="217"/>
      <c r="Q27" s="217">
        <v>95794</v>
      </c>
      <c r="R27" s="216"/>
      <c r="S27" s="215">
        <v>3.93</v>
      </c>
      <c r="T27" s="216"/>
      <c r="U27" s="217">
        <v>940843.99947349727</v>
      </c>
      <c r="V27" s="217">
        <v>-470499</v>
      </c>
      <c r="X27" s="215">
        <v>3.9898218829516536</v>
      </c>
    </row>
    <row r="28" spans="1:24" x14ac:dyDescent="0.2">
      <c r="C28" s="224"/>
      <c r="D28" s="224"/>
      <c r="E28" s="224"/>
      <c r="F28" s="224"/>
      <c r="G28" s="224"/>
      <c r="H28" s="225"/>
      <c r="I28" s="226"/>
      <c r="J28" s="226"/>
      <c r="K28" s="227"/>
      <c r="L28" s="225"/>
      <c r="M28" s="224"/>
      <c r="N28" s="224"/>
      <c r="O28" s="224"/>
      <c r="P28" s="224"/>
      <c r="Q28" s="224"/>
      <c r="R28" s="225"/>
      <c r="S28" s="226"/>
      <c r="T28" s="225"/>
      <c r="U28" s="224"/>
    </row>
    <row r="29" spans="1:24" x14ac:dyDescent="0.2">
      <c r="A29" s="212" t="s">
        <v>22</v>
      </c>
      <c r="C29" s="209">
        <v>500400210.81332529</v>
      </c>
      <c r="D29" s="209"/>
      <c r="E29" s="209">
        <v>1194888446.6899996</v>
      </c>
      <c r="F29" s="209"/>
      <c r="G29" s="209">
        <v>46966547.64597062</v>
      </c>
      <c r="I29" s="211">
        <v>3.93</v>
      </c>
      <c r="J29" s="223"/>
      <c r="K29" s="211">
        <v>0</v>
      </c>
      <c r="M29" s="209">
        <v>0</v>
      </c>
      <c r="N29" s="209"/>
      <c r="O29" s="209">
        <v>0.35402936890022829</v>
      </c>
      <c r="P29" s="209"/>
      <c r="Q29" s="209">
        <v>46966548</v>
      </c>
      <c r="S29" s="211">
        <v>3.93</v>
      </c>
      <c r="U29" s="209">
        <v>500400210.81332529</v>
      </c>
      <c r="V29" s="209">
        <v>0</v>
      </c>
      <c r="X29" s="211">
        <v>1</v>
      </c>
    </row>
    <row r="30" spans="1:24" x14ac:dyDescent="0.2">
      <c r="C30" s="209"/>
    </row>
    <row r="31" spans="1:24" x14ac:dyDescent="0.2">
      <c r="C31" s="209"/>
      <c r="E31" s="209"/>
    </row>
    <row r="35" spans="1:7" x14ac:dyDescent="0.2">
      <c r="A35" s="208" t="s">
        <v>811</v>
      </c>
      <c r="G35" s="222">
        <v>1.6432507700000001</v>
      </c>
    </row>
  </sheetData>
  <mergeCells count="3">
    <mergeCell ref="A1:V1"/>
    <mergeCell ref="A2:V2"/>
    <mergeCell ref="A3:V3"/>
  </mergeCells>
  <printOptions horizontalCentered="1"/>
  <pageMargins left="0.75" right="0.75" top="1" bottom="1" header="0.5" footer="0.5"/>
  <pageSetup scale="77" orientation="landscape" r:id="rId1"/>
  <headerFooter alignWithMargins="0">
    <oddHeader>&amp;RExhibit No.: DRB-2
Page 2 of 3
Witness: D. Buck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5"/>
  <sheetViews>
    <sheetView zoomScale="90" zoomScaleNormal="90" workbookViewId="0">
      <selection activeCell="W11" sqref="W11"/>
    </sheetView>
  </sheetViews>
  <sheetFormatPr defaultRowHeight="12.75" x14ac:dyDescent="0.2"/>
  <cols>
    <col min="1" max="1" width="7.7109375" style="208" customWidth="1"/>
    <col min="2" max="2" width="1.28515625" style="208" customWidth="1"/>
    <col min="3" max="3" width="13.7109375" style="208" customWidth="1"/>
    <col min="4" max="4" width="1.28515625" style="208" customWidth="1"/>
    <col min="5" max="5" width="14.28515625" style="208" customWidth="1"/>
    <col min="6" max="6" width="1.140625" style="208" customWidth="1"/>
    <col min="7" max="7" width="11.28515625" style="208" bestFit="1" customWidth="1"/>
    <col min="8" max="8" width="1.28515625" style="208" customWidth="1"/>
    <col min="9" max="9" width="8" style="208" customWidth="1"/>
    <col min="10" max="10" width="2.140625" style="208" customWidth="1"/>
    <col min="11" max="11" width="10" style="208" bestFit="1" customWidth="1"/>
    <col min="12" max="12" width="1.28515625" style="208" customWidth="1"/>
    <col min="13" max="13" width="11.7109375" style="208" bestFit="1" customWidth="1"/>
    <col min="14" max="14" width="1.28515625" style="208" customWidth="1"/>
    <col min="15" max="15" width="11.5703125" style="208" bestFit="1" customWidth="1"/>
    <col min="16" max="16" width="1.28515625" style="208" customWidth="1"/>
    <col min="17" max="17" width="11.7109375" style="208" bestFit="1" customWidth="1"/>
    <col min="18" max="18" width="3.140625" style="208" bestFit="1" customWidth="1"/>
    <col min="19" max="19" width="7.5703125" style="208" customWidth="1"/>
    <col min="20" max="20" width="1.28515625" style="208" customWidth="1"/>
    <col min="21" max="21" width="13" style="208" customWidth="1"/>
    <col min="22" max="22" width="1.42578125" style="208" customWidth="1"/>
    <col min="23" max="23" width="11.5703125" style="208" customWidth="1"/>
    <col min="24" max="24" width="1.28515625" style="208" customWidth="1"/>
    <col min="25" max="25" width="12.140625" style="208" customWidth="1"/>
    <col min="26" max="26" width="9.28515625" style="208" bestFit="1" customWidth="1"/>
    <col min="27" max="27" width="9.140625" style="208" customWidth="1"/>
    <col min="28" max="28" width="11.5703125" style="208" bestFit="1" customWidth="1"/>
    <col min="29" max="29" width="10.7109375" style="208" customWidth="1"/>
    <col min="30" max="250" width="9.140625" style="208"/>
    <col min="251" max="251" width="8.85546875" style="208" customWidth="1"/>
    <col min="252" max="252" width="1.28515625" style="208" customWidth="1"/>
    <col min="253" max="253" width="11.42578125" style="208" bestFit="1" customWidth="1"/>
    <col min="254" max="254" width="1.28515625" style="208" customWidth="1"/>
    <col min="255" max="255" width="12.85546875" style="208" bestFit="1" customWidth="1"/>
    <col min="256" max="256" width="1.140625" style="208" customWidth="1"/>
    <col min="257" max="257" width="11" style="208" bestFit="1" customWidth="1"/>
    <col min="258" max="258" width="1.28515625" style="208" customWidth="1"/>
    <col min="259" max="259" width="8.42578125" style="208" bestFit="1" customWidth="1"/>
    <col min="260" max="260" width="2.140625" style="208" customWidth="1"/>
    <col min="261" max="261" width="9.85546875" style="208" bestFit="1" customWidth="1"/>
    <col min="262" max="262" width="1.28515625" style="208" customWidth="1"/>
    <col min="263" max="263" width="11.42578125" style="208" bestFit="1" customWidth="1"/>
    <col min="264" max="264" width="1.28515625" style="208" customWidth="1"/>
    <col min="265" max="265" width="10.42578125" style="208" bestFit="1" customWidth="1"/>
    <col min="266" max="266" width="1.28515625" style="208" customWidth="1"/>
    <col min="267" max="267" width="10.42578125" style="208" bestFit="1" customWidth="1"/>
    <col min="268" max="268" width="1.42578125" style="208" customWidth="1"/>
    <col min="269" max="269" width="8.42578125" style="208" bestFit="1" customWidth="1"/>
    <col min="270" max="270" width="1.28515625" style="208" customWidth="1"/>
    <col min="271" max="271" width="11.42578125" style="208" bestFit="1" customWidth="1"/>
    <col min="272" max="272" width="1.42578125" style="208" customWidth="1"/>
    <col min="273" max="273" width="11" style="208" bestFit="1" customWidth="1"/>
    <col min="274" max="274" width="1.28515625" style="208" customWidth="1"/>
    <col min="275" max="275" width="11.5703125" style="208" bestFit="1" customWidth="1"/>
    <col min="276" max="506" width="9.140625" style="208"/>
    <col min="507" max="507" width="8.85546875" style="208" customWidth="1"/>
    <col min="508" max="508" width="1.28515625" style="208" customWidth="1"/>
    <col min="509" max="509" width="11.42578125" style="208" bestFit="1" customWidth="1"/>
    <col min="510" max="510" width="1.28515625" style="208" customWidth="1"/>
    <col min="511" max="511" width="12.85546875" style="208" bestFit="1" customWidth="1"/>
    <col min="512" max="512" width="1.140625" style="208" customWidth="1"/>
    <col min="513" max="513" width="11" style="208" bestFit="1" customWidth="1"/>
    <col min="514" max="514" width="1.28515625" style="208" customWidth="1"/>
    <col min="515" max="515" width="8.42578125" style="208" bestFit="1" customWidth="1"/>
    <col min="516" max="516" width="2.140625" style="208" customWidth="1"/>
    <col min="517" max="517" width="9.85546875" style="208" bestFit="1" customWidth="1"/>
    <col min="518" max="518" width="1.28515625" style="208" customWidth="1"/>
    <col min="519" max="519" width="11.42578125" style="208" bestFit="1" customWidth="1"/>
    <col min="520" max="520" width="1.28515625" style="208" customWidth="1"/>
    <col min="521" max="521" width="10.42578125" style="208" bestFit="1" customWidth="1"/>
    <col min="522" max="522" width="1.28515625" style="208" customWidth="1"/>
    <col min="523" max="523" width="10.42578125" style="208" bestFit="1" customWidth="1"/>
    <col min="524" max="524" width="1.42578125" style="208" customWidth="1"/>
    <col min="525" max="525" width="8.42578125" style="208" bestFit="1" customWidth="1"/>
    <col min="526" max="526" width="1.28515625" style="208" customWidth="1"/>
    <col min="527" max="527" width="11.42578125" style="208" bestFit="1" customWidth="1"/>
    <col min="528" max="528" width="1.42578125" style="208" customWidth="1"/>
    <col min="529" max="529" width="11" style="208" bestFit="1" customWidth="1"/>
    <col min="530" max="530" width="1.28515625" style="208" customWidth="1"/>
    <col min="531" max="531" width="11.5703125" style="208" bestFit="1" customWidth="1"/>
    <col min="532" max="762" width="9.140625" style="208"/>
    <col min="763" max="763" width="8.85546875" style="208" customWidth="1"/>
    <col min="764" max="764" width="1.28515625" style="208" customWidth="1"/>
    <col min="765" max="765" width="11.42578125" style="208" bestFit="1" customWidth="1"/>
    <col min="766" max="766" width="1.28515625" style="208" customWidth="1"/>
    <col min="767" max="767" width="12.85546875" style="208" bestFit="1" customWidth="1"/>
    <col min="768" max="768" width="1.140625" style="208" customWidth="1"/>
    <col min="769" max="769" width="11" style="208" bestFit="1" customWidth="1"/>
    <col min="770" max="770" width="1.28515625" style="208" customWidth="1"/>
    <col min="771" max="771" width="8.42578125" style="208" bestFit="1" customWidth="1"/>
    <col min="772" max="772" width="2.140625" style="208" customWidth="1"/>
    <col min="773" max="773" width="9.85546875" style="208" bestFit="1" customWidth="1"/>
    <col min="774" max="774" width="1.28515625" style="208" customWidth="1"/>
    <col min="775" max="775" width="11.42578125" style="208" bestFit="1" customWidth="1"/>
    <col min="776" max="776" width="1.28515625" style="208" customWidth="1"/>
    <col min="777" max="777" width="10.42578125" style="208" bestFit="1" customWidth="1"/>
    <col min="778" max="778" width="1.28515625" style="208" customWidth="1"/>
    <col min="779" max="779" width="10.42578125" style="208" bestFit="1" customWidth="1"/>
    <col min="780" max="780" width="1.42578125" style="208" customWidth="1"/>
    <col min="781" max="781" width="8.42578125" style="208" bestFit="1" customWidth="1"/>
    <col min="782" max="782" width="1.28515625" style="208" customWidth="1"/>
    <col min="783" max="783" width="11.42578125" style="208" bestFit="1" customWidth="1"/>
    <col min="784" max="784" width="1.42578125" style="208" customWidth="1"/>
    <col min="785" max="785" width="11" style="208" bestFit="1" customWidth="1"/>
    <col min="786" max="786" width="1.28515625" style="208" customWidth="1"/>
    <col min="787" max="787" width="11.5703125" style="208" bestFit="1" customWidth="1"/>
    <col min="788" max="1018" width="9.140625" style="208"/>
    <col min="1019" max="1019" width="8.85546875" style="208" customWidth="1"/>
    <col min="1020" max="1020" width="1.28515625" style="208" customWidth="1"/>
    <col min="1021" max="1021" width="11.42578125" style="208" bestFit="1" customWidth="1"/>
    <col min="1022" max="1022" width="1.28515625" style="208" customWidth="1"/>
    <col min="1023" max="1023" width="12.85546875" style="208" bestFit="1" customWidth="1"/>
    <col min="1024" max="1024" width="1.140625" style="208" customWidth="1"/>
    <col min="1025" max="1025" width="11" style="208" bestFit="1" customWidth="1"/>
    <col min="1026" max="1026" width="1.28515625" style="208" customWidth="1"/>
    <col min="1027" max="1027" width="8.42578125" style="208" bestFit="1" customWidth="1"/>
    <col min="1028" max="1028" width="2.140625" style="208" customWidth="1"/>
    <col min="1029" max="1029" width="9.85546875" style="208" bestFit="1" customWidth="1"/>
    <col min="1030" max="1030" width="1.28515625" style="208" customWidth="1"/>
    <col min="1031" max="1031" width="11.42578125" style="208" bestFit="1" customWidth="1"/>
    <col min="1032" max="1032" width="1.28515625" style="208" customWidth="1"/>
    <col min="1033" max="1033" width="10.42578125" style="208" bestFit="1" customWidth="1"/>
    <col min="1034" max="1034" width="1.28515625" style="208" customWidth="1"/>
    <col min="1035" max="1035" width="10.42578125" style="208" bestFit="1" customWidth="1"/>
    <col min="1036" max="1036" width="1.42578125" style="208" customWidth="1"/>
    <col min="1037" max="1037" width="8.42578125" style="208" bestFit="1" customWidth="1"/>
    <col min="1038" max="1038" width="1.28515625" style="208" customWidth="1"/>
    <col min="1039" max="1039" width="11.42578125" style="208" bestFit="1" customWidth="1"/>
    <col min="1040" max="1040" width="1.42578125" style="208" customWidth="1"/>
    <col min="1041" max="1041" width="11" style="208" bestFit="1" customWidth="1"/>
    <col min="1042" max="1042" width="1.28515625" style="208" customWidth="1"/>
    <col min="1043" max="1043" width="11.5703125" style="208" bestFit="1" customWidth="1"/>
    <col min="1044" max="1274" width="9.140625" style="208"/>
    <col min="1275" max="1275" width="8.85546875" style="208" customWidth="1"/>
    <col min="1276" max="1276" width="1.28515625" style="208" customWidth="1"/>
    <col min="1277" max="1277" width="11.42578125" style="208" bestFit="1" customWidth="1"/>
    <col min="1278" max="1278" width="1.28515625" style="208" customWidth="1"/>
    <col min="1279" max="1279" width="12.85546875" style="208" bestFit="1" customWidth="1"/>
    <col min="1280" max="1280" width="1.140625" style="208" customWidth="1"/>
    <col min="1281" max="1281" width="11" style="208" bestFit="1" customWidth="1"/>
    <col min="1282" max="1282" width="1.28515625" style="208" customWidth="1"/>
    <col min="1283" max="1283" width="8.42578125" style="208" bestFit="1" customWidth="1"/>
    <col min="1284" max="1284" width="2.140625" style="208" customWidth="1"/>
    <col min="1285" max="1285" width="9.85546875" style="208" bestFit="1" customWidth="1"/>
    <col min="1286" max="1286" width="1.28515625" style="208" customWidth="1"/>
    <col min="1287" max="1287" width="11.42578125" style="208" bestFit="1" customWidth="1"/>
    <col min="1288" max="1288" width="1.28515625" style="208" customWidth="1"/>
    <col min="1289" max="1289" width="10.42578125" style="208" bestFit="1" customWidth="1"/>
    <col min="1290" max="1290" width="1.28515625" style="208" customWidth="1"/>
    <col min="1291" max="1291" width="10.42578125" style="208" bestFit="1" customWidth="1"/>
    <col min="1292" max="1292" width="1.42578125" style="208" customWidth="1"/>
    <col min="1293" max="1293" width="8.42578125" style="208" bestFit="1" customWidth="1"/>
    <col min="1294" max="1294" width="1.28515625" style="208" customWidth="1"/>
    <col min="1295" max="1295" width="11.42578125" style="208" bestFit="1" customWidth="1"/>
    <col min="1296" max="1296" width="1.42578125" style="208" customWidth="1"/>
    <col min="1297" max="1297" width="11" style="208" bestFit="1" customWidth="1"/>
    <col min="1298" max="1298" width="1.28515625" style="208" customWidth="1"/>
    <col min="1299" max="1299" width="11.5703125" style="208" bestFit="1" customWidth="1"/>
    <col min="1300" max="1530" width="9.140625" style="208"/>
    <col min="1531" max="1531" width="8.85546875" style="208" customWidth="1"/>
    <col min="1532" max="1532" width="1.28515625" style="208" customWidth="1"/>
    <col min="1533" max="1533" width="11.42578125" style="208" bestFit="1" customWidth="1"/>
    <col min="1534" max="1534" width="1.28515625" style="208" customWidth="1"/>
    <col min="1535" max="1535" width="12.85546875" style="208" bestFit="1" customWidth="1"/>
    <col min="1536" max="1536" width="1.140625" style="208" customWidth="1"/>
    <col min="1537" max="1537" width="11" style="208" bestFit="1" customWidth="1"/>
    <col min="1538" max="1538" width="1.28515625" style="208" customWidth="1"/>
    <col min="1539" max="1539" width="8.42578125" style="208" bestFit="1" customWidth="1"/>
    <col min="1540" max="1540" width="2.140625" style="208" customWidth="1"/>
    <col min="1541" max="1541" width="9.85546875" style="208" bestFit="1" customWidth="1"/>
    <col min="1542" max="1542" width="1.28515625" style="208" customWidth="1"/>
    <col min="1543" max="1543" width="11.42578125" style="208" bestFit="1" customWidth="1"/>
    <col min="1544" max="1544" width="1.28515625" style="208" customWidth="1"/>
    <col min="1545" max="1545" width="10.42578125" style="208" bestFit="1" customWidth="1"/>
    <col min="1546" max="1546" width="1.28515625" style="208" customWidth="1"/>
    <col min="1547" max="1547" width="10.42578125" style="208" bestFit="1" customWidth="1"/>
    <col min="1548" max="1548" width="1.42578125" style="208" customWidth="1"/>
    <col min="1549" max="1549" width="8.42578125" style="208" bestFit="1" customWidth="1"/>
    <col min="1550" max="1550" width="1.28515625" style="208" customWidth="1"/>
    <col min="1551" max="1551" width="11.42578125" style="208" bestFit="1" customWidth="1"/>
    <col min="1552" max="1552" width="1.42578125" style="208" customWidth="1"/>
    <col min="1553" max="1553" width="11" style="208" bestFit="1" customWidth="1"/>
    <col min="1554" max="1554" width="1.28515625" style="208" customWidth="1"/>
    <col min="1555" max="1555" width="11.5703125" style="208" bestFit="1" customWidth="1"/>
    <col min="1556" max="1786" width="9.140625" style="208"/>
    <col min="1787" max="1787" width="8.85546875" style="208" customWidth="1"/>
    <col min="1788" max="1788" width="1.28515625" style="208" customWidth="1"/>
    <col min="1789" max="1789" width="11.42578125" style="208" bestFit="1" customWidth="1"/>
    <col min="1790" max="1790" width="1.28515625" style="208" customWidth="1"/>
    <col min="1791" max="1791" width="12.85546875" style="208" bestFit="1" customWidth="1"/>
    <col min="1792" max="1792" width="1.140625" style="208" customWidth="1"/>
    <col min="1793" max="1793" width="11" style="208" bestFit="1" customWidth="1"/>
    <col min="1794" max="1794" width="1.28515625" style="208" customWidth="1"/>
    <col min="1795" max="1795" width="8.42578125" style="208" bestFit="1" customWidth="1"/>
    <col min="1796" max="1796" width="2.140625" style="208" customWidth="1"/>
    <col min="1797" max="1797" width="9.85546875" style="208" bestFit="1" customWidth="1"/>
    <col min="1798" max="1798" width="1.28515625" style="208" customWidth="1"/>
    <col min="1799" max="1799" width="11.42578125" style="208" bestFit="1" customWidth="1"/>
    <col min="1800" max="1800" width="1.28515625" style="208" customWidth="1"/>
    <col min="1801" max="1801" width="10.42578125" style="208" bestFit="1" customWidth="1"/>
    <col min="1802" max="1802" width="1.28515625" style="208" customWidth="1"/>
    <col min="1803" max="1803" width="10.42578125" style="208" bestFit="1" customWidth="1"/>
    <col min="1804" max="1804" width="1.42578125" style="208" customWidth="1"/>
    <col min="1805" max="1805" width="8.42578125" style="208" bestFit="1" customWidth="1"/>
    <col min="1806" max="1806" width="1.28515625" style="208" customWidth="1"/>
    <col min="1807" max="1807" width="11.42578125" style="208" bestFit="1" customWidth="1"/>
    <col min="1808" max="1808" width="1.42578125" style="208" customWidth="1"/>
    <col min="1809" max="1809" width="11" style="208" bestFit="1" customWidth="1"/>
    <col min="1810" max="1810" width="1.28515625" style="208" customWidth="1"/>
    <col min="1811" max="1811" width="11.5703125" style="208" bestFit="1" customWidth="1"/>
    <col min="1812" max="2042" width="9.140625" style="208"/>
    <col min="2043" max="2043" width="8.85546875" style="208" customWidth="1"/>
    <col min="2044" max="2044" width="1.28515625" style="208" customWidth="1"/>
    <col min="2045" max="2045" width="11.42578125" style="208" bestFit="1" customWidth="1"/>
    <col min="2046" max="2046" width="1.28515625" style="208" customWidth="1"/>
    <col min="2047" max="2047" width="12.85546875" style="208" bestFit="1" customWidth="1"/>
    <col min="2048" max="2048" width="1.140625" style="208" customWidth="1"/>
    <col min="2049" max="2049" width="11" style="208" bestFit="1" customWidth="1"/>
    <col min="2050" max="2050" width="1.28515625" style="208" customWidth="1"/>
    <col min="2051" max="2051" width="8.42578125" style="208" bestFit="1" customWidth="1"/>
    <col min="2052" max="2052" width="2.140625" style="208" customWidth="1"/>
    <col min="2053" max="2053" width="9.85546875" style="208" bestFit="1" customWidth="1"/>
    <col min="2054" max="2054" width="1.28515625" style="208" customWidth="1"/>
    <col min="2055" max="2055" width="11.42578125" style="208" bestFit="1" customWidth="1"/>
    <col min="2056" max="2056" width="1.28515625" style="208" customWidth="1"/>
    <col min="2057" max="2057" width="10.42578125" style="208" bestFit="1" customWidth="1"/>
    <col min="2058" max="2058" width="1.28515625" style="208" customWidth="1"/>
    <col min="2059" max="2059" width="10.42578125" style="208" bestFit="1" customWidth="1"/>
    <col min="2060" max="2060" width="1.42578125" style="208" customWidth="1"/>
    <col min="2061" max="2061" width="8.42578125" style="208" bestFit="1" customWidth="1"/>
    <col min="2062" max="2062" width="1.28515625" style="208" customWidth="1"/>
    <col min="2063" max="2063" width="11.42578125" style="208" bestFit="1" customWidth="1"/>
    <col min="2064" max="2064" width="1.42578125" style="208" customWidth="1"/>
    <col min="2065" max="2065" width="11" style="208" bestFit="1" customWidth="1"/>
    <col min="2066" max="2066" width="1.28515625" style="208" customWidth="1"/>
    <col min="2067" max="2067" width="11.5703125" style="208" bestFit="1" customWidth="1"/>
    <col min="2068" max="2298" width="9.140625" style="208"/>
    <col min="2299" max="2299" width="8.85546875" style="208" customWidth="1"/>
    <col min="2300" max="2300" width="1.28515625" style="208" customWidth="1"/>
    <col min="2301" max="2301" width="11.42578125" style="208" bestFit="1" customWidth="1"/>
    <col min="2302" max="2302" width="1.28515625" style="208" customWidth="1"/>
    <col min="2303" max="2303" width="12.85546875" style="208" bestFit="1" customWidth="1"/>
    <col min="2304" max="2304" width="1.140625" style="208" customWidth="1"/>
    <col min="2305" max="2305" width="11" style="208" bestFit="1" customWidth="1"/>
    <col min="2306" max="2306" width="1.28515625" style="208" customWidth="1"/>
    <col min="2307" max="2307" width="8.42578125" style="208" bestFit="1" customWidth="1"/>
    <col min="2308" max="2308" width="2.140625" style="208" customWidth="1"/>
    <col min="2309" max="2309" width="9.85546875" style="208" bestFit="1" customWidth="1"/>
    <col min="2310" max="2310" width="1.28515625" style="208" customWidth="1"/>
    <col min="2311" max="2311" width="11.42578125" style="208" bestFit="1" customWidth="1"/>
    <col min="2312" max="2312" width="1.28515625" style="208" customWidth="1"/>
    <col min="2313" max="2313" width="10.42578125" style="208" bestFit="1" customWidth="1"/>
    <col min="2314" max="2314" width="1.28515625" style="208" customWidth="1"/>
    <col min="2315" max="2315" width="10.42578125" style="208" bestFit="1" customWidth="1"/>
    <col min="2316" max="2316" width="1.42578125" style="208" customWidth="1"/>
    <col min="2317" max="2317" width="8.42578125" style="208" bestFit="1" customWidth="1"/>
    <col min="2318" max="2318" width="1.28515625" style="208" customWidth="1"/>
    <col min="2319" max="2319" width="11.42578125" style="208" bestFit="1" customWidth="1"/>
    <col min="2320" max="2320" width="1.42578125" style="208" customWidth="1"/>
    <col min="2321" max="2321" width="11" style="208" bestFit="1" customWidth="1"/>
    <col min="2322" max="2322" width="1.28515625" style="208" customWidth="1"/>
    <col min="2323" max="2323" width="11.5703125" style="208" bestFit="1" customWidth="1"/>
    <col min="2324" max="2554" width="9.140625" style="208"/>
    <col min="2555" max="2555" width="8.85546875" style="208" customWidth="1"/>
    <col min="2556" max="2556" width="1.28515625" style="208" customWidth="1"/>
    <col min="2557" max="2557" width="11.42578125" style="208" bestFit="1" customWidth="1"/>
    <col min="2558" max="2558" width="1.28515625" style="208" customWidth="1"/>
    <col min="2559" max="2559" width="12.85546875" style="208" bestFit="1" customWidth="1"/>
    <col min="2560" max="2560" width="1.140625" style="208" customWidth="1"/>
    <col min="2561" max="2561" width="11" style="208" bestFit="1" customWidth="1"/>
    <col min="2562" max="2562" width="1.28515625" style="208" customWidth="1"/>
    <col min="2563" max="2563" width="8.42578125" style="208" bestFit="1" customWidth="1"/>
    <col min="2564" max="2564" width="2.140625" style="208" customWidth="1"/>
    <col min="2565" max="2565" width="9.85546875" style="208" bestFit="1" customWidth="1"/>
    <col min="2566" max="2566" width="1.28515625" style="208" customWidth="1"/>
    <col min="2567" max="2567" width="11.42578125" style="208" bestFit="1" customWidth="1"/>
    <col min="2568" max="2568" width="1.28515625" style="208" customWidth="1"/>
    <col min="2569" max="2569" width="10.42578125" style="208" bestFit="1" customWidth="1"/>
    <col min="2570" max="2570" width="1.28515625" style="208" customWidth="1"/>
    <col min="2571" max="2571" width="10.42578125" style="208" bestFit="1" customWidth="1"/>
    <col min="2572" max="2572" width="1.42578125" style="208" customWidth="1"/>
    <col min="2573" max="2573" width="8.42578125" style="208" bestFit="1" customWidth="1"/>
    <col min="2574" max="2574" width="1.28515625" style="208" customWidth="1"/>
    <col min="2575" max="2575" width="11.42578125" style="208" bestFit="1" customWidth="1"/>
    <col min="2576" max="2576" width="1.42578125" style="208" customWidth="1"/>
    <col min="2577" max="2577" width="11" style="208" bestFit="1" customWidth="1"/>
    <col min="2578" max="2578" width="1.28515625" style="208" customWidth="1"/>
    <col min="2579" max="2579" width="11.5703125" style="208" bestFit="1" customWidth="1"/>
    <col min="2580" max="2810" width="9.140625" style="208"/>
    <col min="2811" max="2811" width="8.85546875" style="208" customWidth="1"/>
    <col min="2812" max="2812" width="1.28515625" style="208" customWidth="1"/>
    <col min="2813" max="2813" width="11.42578125" style="208" bestFit="1" customWidth="1"/>
    <col min="2814" max="2814" width="1.28515625" style="208" customWidth="1"/>
    <col min="2815" max="2815" width="12.85546875" style="208" bestFit="1" customWidth="1"/>
    <col min="2816" max="2816" width="1.140625" style="208" customWidth="1"/>
    <col min="2817" max="2817" width="11" style="208" bestFit="1" customWidth="1"/>
    <col min="2818" max="2818" width="1.28515625" style="208" customWidth="1"/>
    <col min="2819" max="2819" width="8.42578125" style="208" bestFit="1" customWidth="1"/>
    <col min="2820" max="2820" width="2.140625" style="208" customWidth="1"/>
    <col min="2821" max="2821" width="9.85546875" style="208" bestFit="1" customWidth="1"/>
    <col min="2822" max="2822" width="1.28515625" style="208" customWidth="1"/>
    <col min="2823" max="2823" width="11.42578125" style="208" bestFit="1" customWidth="1"/>
    <col min="2824" max="2824" width="1.28515625" style="208" customWidth="1"/>
    <col min="2825" max="2825" width="10.42578125" style="208" bestFit="1" customWidth="1"/>
    <col min="2826" max="2826" width="1.28515625" style="208" customWidth="1"/>
    <col min="2827" max="2827" width="10.42578125" style="208" bestFit="1" customWidth="1"/>
    <col min="2828" max="2828" width="1.42578125" style="208" customWidth="1"/>
    <col min="2829" max="2829" width="8.42578125" style="208" bestFit="1" customWidth="1"/>
    <col min="2830" max="2830" width="1.28515625" style="208" customWidth="1"/>
    <col min="2831" max="2831" width="11.42578125" style="208" bestFit="1" customWidth="1"/>
    <col min="2832" max="2832" width="1.42578125" style="208" customWidth="1"/>
    <col min="2833" max="2833" width="11" style="208" bestFit="1" customWidth="1"/>
    <col min="2834" max="2834" width="1.28515625" style="208" customWidth="1"/>
    <col min="2835" max="2835" width="11.5703125" style="208" bestFit="1" customWidth="1"/>
    <col min="2836" max="3066" width="9.140625" style="208"/>
    <col min="3067" max="3067" width="8.85546875" style="208" customWidth="1"/>
    <col min="3068" max="3068" width="1.28515625" style="208" customWidth="1"/>
    <col min="3069" max="3069" width="11.42578125" style="208" bestFit="1" customWidth="1"/>
    <col min="3070" max="3070" width="1.28515625" style="208" customWidth="1"/>
    <col min="3071" max="3071" width="12.85546875" style="208" bestFit="1" customWidth="1"/>
    <col min="3072" max="3072" width="1.140625" style="208" customWidth="1"/>
    <col min="3073" max="3073" width="11" style="208" bestFit="1" customWidth="1"/>
    <col min="3074" max="3074" width="1.28515625" style="208" customWidth="1"/>
    <col min="3075" max="3075" width="8.42578125" style="208" bestFit="1" customWidth="1"/>
    <col min="3076" max="3076" width="2.140625" style="208" customWidth="1"/>
    <col min="3077" max="3077" width="9.85546875" style="208" bestFit="1" customWidth="1"/>
    <col min="3078" max="3078" width="1.28515625" style="208" customWidth="1"/>
    <col min="3079" max="3079" width="11.42578125" style="208" bestFit="1" customWidth="1"/>
    <col min="3080" max="3080" width="1.28515625" style="208" customWidth="1"/>
    <col min="3081" max="3081" width="10.42578125" style="208" bestFit="1" customWidth="1"/>
    <col min="3082" max="3082" width="1.28515625" style="208" customWidth="1"/>
    <col min="3083" max="3083" width="10.42578125" style="208" bestFit="1" customWidth="1"/>
    <col min="3084" max="3084" width="1.42578125" style="208" customWidth="1"/>
    <col min="3085" max="3085" width="8.42578125" style="208" bestFit="1" customWidth="1"/>
    <col min="3086" max="3086" width="1.28515625" style="208" customWidth="1"/>
    <col min="3087" max="3087" width="11.42578125" style="208" bestFit="1" customWidth="1"/>
    <col min="3088" max="3088" width="1.42578125" style="208" customWidth="1"/>
    <col min="3089" max="3089" width="11" style="208" bestFit="1" customWidth="1"/>
    <col min="3090" max="3090" width="1.28515625" style="208" customWidth="1"/>
    <col min="3091" max="3091" width="11.5703125" style="208" bestFit="1" customWidth="1"/>
    <col min="3092" max="3322" width="9.140625" style="208"/>
    <col min="3323" max="3323" width="8.85546875" style="208" customWidth="1"/>
    <col min="3324" max="3324" width="1.28515625" style="208" customWidth="1"/>
    <col min="3325" max="3325" width="11.42578125" style="208" bestFit="1" customWidth="1"/>
    <col min="3326" max="3326" width="1.28515625" style="208" customWidth="1"/>
    <col min="3327" max="3327" width="12.85546875" style="208" bestFit="1" customWidth="1"/>
    <col min="3328" max="3328" width="1.140625" style="208" customWidth="1"/>
    <col min="3329" max="3329" width="11" style="208" bestFit="1" customWidth="1"/>
    <col min="3330" max="3330" width="1.28515625" style="208" customWidth="1"/>
    <col min="3331" max="3331" width="8.42578125" style="208" bestFit="1" customWidth="1"/>
    <col min="3332" max="3332" width="2.140625" style="208" customWidth="1"/>
    <col min="3333" max="3333" width="9.85546875" style="208" bestFit="1" customWidth="1"/>
    <col min="3334" max="3334" width="1.28515625" style="208" customWidth="1"/>
    <col min="3335" max="3335" width="11.42578125" style="208" bestFit="1" customWidth="1"/>
    <col min="3336" max="3336" width="1.28515625" style="208" customWidth="1"/>
    <col min="3337" max="3337" width="10.42578125" style="208" bestFit="1" customWidth="1"/>
    <col min="3338" max="3338" width="1.28515625" style="208" customWidth="1"/>
    <col min="3339" max="3339" width="10.42578125" style="208" bestFit="1" customWidth="1"/>
    <col min="3340" max="3340" width="1.42578125" style="208" customWidth="1"/>
    <col min="3341" max="3341" width="8.42578125" style="208" bestFit="1" customWidth="1"/>
    <col min="3342" max="3342" width="1.28515625" style="208" customWidth="1"/>
    <col min="3343" max="3343" width="11.42578125" style="208" bestFit="1" customWidth="1"/>
    <col min="3344" max="3344" width="1.42578125" style="208" customWidth="1"/>
    <col min="3345" max="3345" width="11" style="208" bestFit="1" customWidth="1"/>
    <col min="3346" max="3346" width="1.28515625" style="208" customWidth="1"/>
    <col min="3347" max="3347" width="11.5703125" style="208" bestFit="1" customWidth="1"/>
    <col min="3348" max="3578" width="9.140625" style="208"/>
    <col min="3579" max="3579" width="8.85546875" style="208" customWidth="1"/>
    <col min="3580" max="3580" width="1.28515625" style="208" customWidth="1"/>
    <col min="3581" max="3581" width="11.42578125" style="208" bestFit="1" customWidth="1"/>
    <col min="3582" max="3582" width="1.28515625" style="208" customWidth="1"/>
    <col min="3583" max="3583" width="12.85546875" style="208" bestFit="1" customWidth="1"/>
    <col min="3584" max="3584" width="1.140625" style="208" customWidth="1"/>
    <col min="3585" max="3585" width="11" style="208" bestFit="1" customWidth="1"/>
    <col min="3586" max="3586" width="1.28515625" style="208" customWidth="1"/>
    <col min="3587" max="3587" width="8.42578125" style="208" bestFit="1" customWidth="1"/>
    <col min="3588" max="3588" width="2.140625" style="208" customWidth="1"/>
    <col min="3589" max="3589" width="9.85546875" style="208" bestFit="1" customWidth="1"/>
    <col min="3590" max="3590" width="1.28515625" style="208" customWidth="1"/>
    <col min="3591" max="3591" width="11.42578125" style="208" bestFit="1" customWidth="1"/>
    <col min="3592" max="3592" width="1.28515625" style="208" customWidth="1"/>
    <col min="3593" max="3593" width="10.42578125" style="208" bestFit="1" customWidth="1"/>
    <col min="3594" max="3594" width="1.28515625" style="208" customWidth="1"/>
    <col min="3595" max="3595" width="10.42578125" style="208" bestFit="1" customWidth="1"/>
    <col min="3596" max="3596" width="1.42578125" style="208" customWidth="1"/>
    <col min="3597" max="3597" width="8.42578125" style="208" bestFit="1" customWidth="1"/>
    <col min="3598" max="3598" width="1.28515625" style="208" customWidth="1"/>
    <col min="3599" max="3599" width="11.42578125" style="208" bestFit="1" customWidth="1"/>
    <col min="3600" max="3600" width="1.42578125" style="208" customWidth="1"/>
    <col min="3601" max="3601" width="11" style="208" bestFit="1" customWidth="1"/>
    <col min="3602" max="3602" width="1.28515625" style="208" customWidth="1"/>
    <col min="3603" max="3603" width="11.5703125" style="208" bestFit="1" customWidth="1"/>
    <col min="3604" max="3834" width="9.140625" style="208"/>
    <col min="3835" max="3835" width="8.85546875" style="208" customWidth="1"/>
    <col min="3836" max="3836" width="1.28515625" style="208" customWidth="1"/>
    <col min="3837" max="3837" width="11.42578125" style="208" bestFit="1" customWidth="1"/>
    <col min="3838" max="3838" width="1.28515625" style="208" customWidth="1"/>
    <col min="3839" max="3839" width="12.85546875" style="208" bestFit="1" customWidth="1"/>
    <col min="3840" max="3840" width="1.140625" style="208" customWidth="1"/>
    <col min="3841" max="3841" width="11" style="208" bestFit="1" customWidth="1"/>
    <col min="3842" max="3842" width="1.28515625" style="208" customWidth="1"/>
    <col min="3843" max="3843" width="8.42578125" style="208" bestFit="1" customWidth="1"/>
    <col min="3844" max="3844" width="2.140625" style="208" customWidth="1"/>
    <col min="3845" max="3845" width="9.85546875" style="208" bestFit="1" customWidth="1"/>
    <col min="3846" max="3846" width="1.28515625" style="208" customWidth="1"/>
    <col min="3847" max="3847" width="11.42578125" style="208" bestFit="1" customWidth="1"/>
    <col min="3848" max="3848" width="1.28515625" style="208" customWidth="1"/>
    <col min="3849" max="3849" width="10.42578125" style="208" bestFit="1" customWidth="1"/>
    <col min="3850" max="3850" width="1.28515625" style="208" customWidth="1"/>
    <col min="3851" max="3851" width="10.42578125" style="208" bestFit="1" customWidth="1"/>
    <col min="3852" max="3852" width="1.42578125" style="208" customWidth="1"/>
    <col min="3853" max="3853" width="8.42578125" style="208" bestFit="1" customWidth="1"/>
    <col min="3854" max="3854" width="1.28515625" style="208" customWidth="1"/>
    <col min="3855" max="3855" width="11.42578125" style="208" bestFit="1" customWidth="1"/>
    <col min="3856" max="3856" width="1.42578125" style="208" customWidth="1"/>
    <col min="3857" max="3857" width="11" style="208" bestFit="1" customWidth="1"/>
    <col min="3858" max="3858" width="1.28515625" style="208" customWidth="1"/>
    <col min="3859" max="3859" width="11.5703125" style="208" bestFit="1" customWidth="1"/>
    <col min="3860" max="4090" width="9.140625" style="208"/>
    <col min="4091" max="4091" width="8.85546875" style="208" customWidth="1"/>
    <col min="4092" max="4092" width="1.28515625" style="208" customWidth="1"/>
    <col min="4093" max="4093" width="11.42578125" style="208" bestFit="1" customWidth="1"/>
    <col min="4094" max="4094" width="1.28515625" style="208" customWidth="1"/>
    <col min="4095" max="4095" width="12.85546875" style="208" bestFit="1" customWidth="1"/>
    <col min="4096" max="4096" width="1.140625" style="208" customWidth="1"/>
    <col min="4097" max="4097" width="11" style="208" bestFit="1" customWidth="1"/>
    <col min="4098" max="4098" width="1.28515625" style="208" customWidth="1"/>
    <col min="4099" max="4099" width="8.42578125" style="208" bestFit="1" customWidth="1"/>
    <col min="4100" max="4100" width="2.140625" style="208" customWidth="1"/>
    <col min="4101" max="4101" width="9.85546875" style="208" bestFit="1" customWidth="1"/>
    <col min="4102" max="4102" width="1.28515625" style="208" customWidth="1"/>
    <col min="4103" max="4103" width="11.42578125" style="208" bestFit="1" customWidth="1"/>
    <col min="4104" max="4104" width="1.28515625" style="208" customWidth="1"/>
    <col min="4105" max="4105" width="10.42578125" style="208" bestFit="1" customWidth="1"/>
    <col min="4106" max="4106" width="1.28515625" style="208" customWidth="1"/>
    <col min="4107" max="4107" width="10.42578125" style="208" bestFit="1" customWidth="1"/>
    <col min="4108" max="4108" width="1.42578125" style="208" customWidth="1"/>
    <col min="4109" max="4109" width="8.42578125" style="208" bestFit="1" customWidth="1"/>
    <col min="4110" max="4110" width="1.28515625" style="208" customWidth="1"/>
    <col min="4111" max="4111" width="11.42578125" style="208" bestFit="1" customWidth="1"/>
    <col min="4112" max="4112" width="1.42578125" style="208" customWidth="1"/>
    <col min="4113" max="4113" width="11" style="208" bestFit="1" customWidth="1"/>
    <col min="4114" max="4114" width="1.28515625" style="208" customWidth="1"/>
    <col min="4115" max="4115" width="11.5703125" style="208" bestFit="1" customWidth="1"/>
    <col min="4116" max="4346" width="9.140625" style="208"/>
    <col min="4347" max="4347" width="8.85546875" style="208" customWidth="1"/>
    <col min="4348" max="4348" width="1.28515625" style="208" customWidth="1"/>
    <col min="4349" max="4349" width="11.42578125" style="208" bestFit="1" customWidth="1"/>
    <col min="4350" max="4350" width="1.28515625" style="208" customWidth="1"/>
    <col min="4351" max="4351" width="12.85546875" style="208" bestFit="1" customWidth="1"/>
    <col min="4352" max="4352" width="1.140625" style="208" customWidth="1"/>
    <col min="4353" max="4353" width="11" style="208" bestFit="1" customWidth="1"/>
    <col min="4354" max="4354" width="1.28515625" style="208" customWidth="1"/>
    <col min="4355" max="4355" width="8.42578125" style="208" bestFit="1" customWidth="1"/>
    <col min="4356" max="4356" width="2.140625" style="208" customWidth="1"/>
    <col min="4357" max="4357" width="9.85546875" style="208" bestFit="1" customWidth="1"/>
    <col min="4358" max="4358" width="1.28515625" style="208" customWidth="1"/>
    <col min="4359" max="4359" width="11.42578125" style="208" bestFit="1" customWidth="1"/>
    <col min="4360" max="4360" width="1.28515625" style="208" customWidth="1"/>
    <col min="4361" max="4361" width="10.42578125" style="208" bestFit="1" customWidth="1"/>
    <col min="4362" max="4362" width="1.28515625" style="208" customWidth="1"/>
    <col min="4363" max="4363" width="10.42578125" style="208" bestFit="1" customWidth="1"/>
    <col min="4364" max="4364" width="1.42578125" style="208" customWidth="1"/>
    <col min="4365" max="4365" width="8.42578125" style="208" bestFit="1" customWidth="1"/>
    <col min="4366" max="4366" width="1.28515625" style="208" customWidth="1"/>
    <col min="4367" max="4367" width="11.42578125" style="208" bestFit="1" customWidth="1"/>
    <col min="4368" max="4368" width="1.42578125" style="208" customWidth="1"/>
    <col min="4369" max="4369" width="11" style="208" bestFit="1" customWidth="1"/>
    <col min="4370" max="4370" width="1.28515625" style="208" customWidth="1"/>
    <col min="4371" max="4371" width="11.5703125" style="208" bestFit="1" customWidth="1"/>
    <col min="4372" max="4602" width="9.140625" style="208"/>
    <col min="4603" max="4603" width="8.85546875" style="208" customWidth="1"/>
    <col min="4604" max="4604" width="1.28515625" style="208" customWidth="1"/>
    <col min="4605" max="4605" width="11.42578125" style="208" bestFit="1" customWidth="1"/>
    <col min="4606" max="4606" width="1.28515625" style="208" customWidth="1"/>
    <col min="4607" max="4607" width="12.85546875" style="208" bestFit="1" customWidth="1"/>
    <col min="4608" max="4608" width="1.140625" style="208" customWidth="1"/>
    <col min="4609" max="4609" width="11" style="208" bestFit="1" customWidth="1"/>
    <col min="4610" max="4610" width="1.28515625" style="208" customWidth="1"/>
    <col min="4611" max="4611" width="8.42578125" style="208" bestFit="1" customWidth="1"/>
    <col min="4612" max="4612" width="2.140625" style="208" customWidth="1"/>
    <col min="4613" max="4613" width="9.85546875" style="208" bestFit="1" customWidth="1"/>
    <col min="4614" max="4614" width="1.28515625" style="208" customWidth="1"/>
    <col min="4615" max="4615" width="11.42578125" style="208" bestFit="1" customWidth="1"/>
    <col min="4616" max="4616" width="1.28515625" style="208" customWidth="1"/>
    <col min="4617" max="4617" width="10.42578125" style="208" bestFit="1" customWidth="1"/>
    <col min="4618" max="4618" width="1.28515625" style="208" customWidth="1"/>
    <col min="4619" max="4619" width="10.42578125" style="208" bestFit="1" customWidth="1"/>
    <col min="4620" max="4620" width="1.42578125" style="208" customWidth="1"/>
    <col min="4621" max="4621" width="8.42578125" style="208" bestFit="1" customWidth="1"/>
    <col min="4622" max="4622" width="1.28515625" style="208" customWidth="1"/>
    <col min="4623" max="4623" width="11.42578125" style="208" bestFit="1" customWidth="1"/>
    <col min="4624" max="4624" width="1.42578125" style="208" customWidth="1"/>
    <col min="4625" max="4625" width="11" style="208" bestFit="1" customWidth="1"/>
    <col min="4626" max="4626" width="1.28515625" style="208" customWidth="1"/>
    <col min="4627" max="4627" width="11.5703125" style="208" bestFit="1" customWidth="1"/>
    <col min="4628" max="4858" width="9.140625" style="208"/>
    <col min="4859" max="4859" width="8.85546875" style="208" customWidth="1"/>
    <col min="4860" max="4860" width="1.28515625" style="208" customWidth="1"/>
    <col min="4861" max="4861" width="11.42578125" style="208" bestFit="1" customWidth="1"/>
    <col min="4862" max="4862" width="1.28515625" style="208" customWidth="1"/>
    <col min="4863" max="4863" width="12.85546875" style="208" bestFit="1" customWidth="1"/>
    <col min="4864" max="4864" width="1.140625" style="208" customWidth="1"/>
    <col min="4865" max="4865" width="11" style="208" bestFit="1" customWidth="1"/>
    <col min="4866" max="4866" width="1.28515625" style="208" customWidth="1"/>
    <col min="4867" max="4867" width="8.42578125" style="208" bestFit="1" customWidth="1"/>
    <col min="4868" max="4868" width="2.140625" style="208" customWidth="1"/>
    <col min="4869" max="4869" width="9.85546875" style="208" bestFit="1" customWidth="1"/>
    <col min="4870" max="4870" width="1.28515625" style="208" customWidth="1"/>
    <col min="4871" max="4871" width="11.42578125" style="208" bestFit="1" customWidth="1"/>
    <col min="4872" max="4872" width="1.28515625" style="208" customWidth="1"/>
    <col min="4873" max="4873" width="10.42578125" style="208" bestFit="1" customWidth="1"/>
    <col min="4874" max="4874" width="1.28515625" style="208" customWidth="1"/>
    <col min="4875" max="4875" width="10.42578125" style="208" bestFit="1" customWidth="1"/>
    <col min="4876" max="4876" width="1.42578125" style="208" customWidth="1"/>
    <col min="4877" max="4877" width="8.42578125" style="208" bestFit="1" customWidth="1"/>
    <col min="4878" max="4878" width="1.28515625" style="208" customWidth="1"/>
    <col min="4879" max="4879" width="11.42578125" style="208" bestFit="1" customWidth="1"/>
    <col min="4880" max="4880" width="1.42578125" style="208" customWidth="1"/>
    <col min="4881" max="4881" width="11" style="208" bestFit="1" customWidth="1"/>
    <col min="4882" max="4882" width="1.28515625" style="208" customWidth="1"/>
    <col min="4883" max="4883" width="11.5703125" style="208" bestFit="1" customWidth="1"/>
    <col min="4884" max="5114" width="9.140625" style="208"/>
    <col min="5115" max="5115" width="8.85546875" style="208" customWidth="1"/>
    <col min="5116" max="5116" width="1.28515625" style="208" customWidth="1"/>
    <col min="5117" max="5117" width="11.42578125" style="208" bestFit="1" customWidth="1"/>
    <col min="5118" max="5118" width="1.28515625" style="208" customWidth="1"/>
    <col min="5119" max="5119" width="12.85546875" style="208" bestFit="1" customWidth="1"/>
    <col min="5120" max="5120" width="1.140625" style="208" customWidth="1"/>
    <col min="5121" max="5121" width="11" style="208" bestFit="1" customWidth="1"/>
    <col min="5122" max="5122" width="1.28515625" style="208" customWidth="1"/>
    <col min="5123" max="5123" width="8.42578125" style="208" bestFit="1" customWidth="1"/>
    <col min="5124" max="5124" width="2.140625" style="208" customWidth="1"/>
    <col min="5125" max="5125" width="9.85546875" style="208" bestFit="1" customWidth="1"/>
    <col min="5126" max="5126" width="1.28515625" style="208" customWidth="1"/>
    <col min="5127" max="5127" width="11.42578125" style="208" bestFit="1" customWidth="1"/>
    <col min="5128" max="5128" width="1.28515625" style="208" customWidth="1"/>
    <col min="5129" max="5129" width="10.42578125" style="208" bestFit="1" customWidth="1"/>
    <col min="5130" max="5130" width="1.28515625" style="208" customWidth="1"/>
    <col min="5131" max="5131" width="10.42578125" style="208" bestFit="1" customWidth="1"/>
    <col min="5132" max="5132" width="1.42578125" style="208" customWidth="1"/>
    <col min="5133" max="5133" width="8.42578125" style="208" bestFit="1" customWidth="1"/>
    <col min="5134" max="5134" width="1.28515625" style="208" customWidth="1"/>
    <col min="5135" max="5135" width="11.42578125" style="208" bestFit="1" customWidth="1"/>
    <col min="5136" max="5136" width="1.42578125" style="208" customWidth="1"/>
    <col min="5137" max="5137" width="11" style="208" bestFit="1" customWidth="1"/>
    <col min="5138" max="5138" width="1.28515625" style="208" customWidth="1"/>
    <col min="5139" max="5139" width="11.5703125" style="208" bestFit="1" customWidth="1"/>
    <col min="5140" max="5370" width="9.140625" style="208"/>
    <col min="5371" max="5371" width="8.85546875" style="208" customWidth="1"/>
    <col min="5372" max="5372" width="1.28515625" style="208" customWidth="1"/>
    <col min="5373" max="5373" width="11.42578125" style="208" bestFit="1" customWidth="1"/>
    <col min="5374" max="5374" width="1.28515625" style="208" customWidth="1"/>
    <col min="5375" max="5375" width="12.85546875" style="208" bestFit="1" customWidth="1"/>
    <col min="5376" max="5376" width="1.140625" style="208" customWidth="1"/>
    <col min="5377" max="5377" width="11" style="208" bestFit="1" customWidth="1"/>
    <col min="5378" max="5378" width="1.28515625" style="208" customWidth="1"/>
    <col min="5379" max="5379" width="8.42578125" style="208" bestFit="1" customWidth="1"/>
    <col min="5380" max="5380" width="2.140625" style="208" customWidth="1"/>
    <col min="5381" max="5381" width="9.85546875" style="208" bestFit="1" customWidth="1"/>
    <col min="5382" max="5382" width="1.28515625" style="208" customWidth="1"/>
    <col min="5383" max="5383" width="11.42578125" style="208" bestFit="1" customWidth="1"/>
    <col min="5384" max="5384" width="1.28515625" style="208" customWidth="1"/>
    <col min="5385" max="5385" width="10.42578125" style="208" bestFit="1" customWidth="1"/>
    <col min="5386" max="5386" width="1.28515625" style="208" customWidth="1"/>
    <col min="5387" max="5387" width="10.42578125" style="208" bestFit="1" customWidth="1"/>
    <col min="5388" max="5388" width="1.42578125" style="208" customWidth="1"/>
    <col min="5389" max="5389" width="8.42578125" style="208" bestFit="1" customWidth="1"/>
    <col min="5390" max="5390" width="1.28515625" style="208" customWidth="1"/>
    <col min="5391" max="5391" width="11.42578125" style="208" bestFit="1" customWidth="1"/>
    <col min="5392" max="5392" width="1.42578125" style="208" customWidth="1"/>
    <col min="5393" max="5393" width="11" style="208" bestFit="1" customWidth="1"/>
    <col min="5394" max="5394" width="1.28515625" style="208" customWidth="1"/>
    <col min="5395" max="5395" width="11.5703125" style="208" bestFit="1" customWidth="1"/>
    <col min="5396" max="5626" width="9.140625" style="208"/>
    <col min="5627" max="5627" width="8.85546875" style="208" customWidth="1"/>
    <col min="5628" max="5628" width="1.28515625" style="208" customWidth="1"/>
    <col min="5629" max="5629" width="11.42578125" style="208" bestFit="1" customWidth="1"/>
    <col min="5630" max="5630" width="1.28515625" style="208" customWidth="1"/>
    <col min="5631" max="5631" width="12.85546875" style="208" bestFit="1" customWidth="1"/>
    <col min="5632" max="5632" width="1.140625" style="208" customWidth="1"/>
    <col min="5633" max="5633" width="11" style="208" bestFit="1" customWidth="1"/>
    <col min="5634" max="5634" width="1.28515625" style="208" customWidth="1"/>
    <col min="5635" max="5635" width="8.42578125" style="208" bestFit="1" customWidth="1"/>
    <col min="5636" max="5636" width="2.140625" style="208" customWidth="1"/>
    <col min="5637" max="5637" width="9.85546875" style="208" bestFit="1" customWidth="1"/>
    <col min="5638" max="5638" width="1.28515625" style="208" customWidth="1"/>
    <col min="5639" max="5639" width="11.42578125" style="208" bestFit="1" customWidth="1"/>
    <col min="5640" max="5640" width="1.28515625" style="208" customWidth="1"/>
    <col min="5641" max="5641" width="10.42578125" style="208" bestFit="1" customWidth="1"/>
    <col min="5642" max="5642" width="1.28515625" style="208" customWidth="1"/>
    <col min="5643" max="5643" width="10.42578125" style="208" bestFit="1" customWidth="1"/>
    <col min="5644" max="5644" width="1.42578125" style="208" customWidth="1"/>
    <col min="5645" max="5645" width="8.42578125" style="208" bestFit="1" customWidth="1"/>
    <col min="5646" max="5646" width="1.28515625" style="208" customWidth="1"/>
    <col min="5647" max="5647" width="11.42578125" style="208" bestFit="1" customWidth="1"/>
    <col min="5648" max="5648" width="1.42578125" style="208" customWidth="1"/>
    <col min="5649" max="5649" width="11" style="208" bestFit="1" customWidth="1"/>
    <col min="5650" max="5650" width="1.28515625" style="208" customWidth="1"/>
    <col min="5651" max="5651" width="11.5703125" style="208" bestFit="1" customWidth="1"/>
    <col min="5652" max="5882" width="9.140625" style="208"/>
    <col min="5883" max="5883" width="8.85546875" style="208" customWidth="1"/>
    <col min="5884" max="5884" width="1.28515625" style="208" customWidth="1"/>
    <col min="5885" max="5885" width="11.42578125" style="208" bestFit="1" customWidth="1"/>
    <col min="5886" max="5886" width="1.28515625" style="208" customWidth="1"/>
    <col min="5887" max="5887" width="12.85546875" style="208" bestFit="1" customWidth="1"/>
    <col min="5888" max="5888" width="1.140625" style="208" customWidth="1"/>
    <col min="5889" max="5889" width="11" style="208" bestFit="1" customWidth="1"/>
    <col min="5890" max="5890" width="1.28515625" style="208" customWidth="1"/>
    <col min="5891" max="5891" width="8.42578125" style="208" bestFit="1" customWidth="1"/>
    <col min="5892" max="5892" width="2.140625" style="208" customWidth="1"/>
    <col min="5893" max="5893" width="9.85546875" style="208" bestFit="1" customWidth="1"/>
    <col min="5894" max="5894" width="1.28515625" style="208" customWidth="1"/>
    <col min="5895" max="5895" width="11.42578125" style="208" bestFit="1" customWidth="1"/>
    <col min="5896" max="5896" width="1.28515625" style="208" customWidth="1"/>
    <col min="5897" max="5897" width="10.42578125" style="208" bestFit="1" customWidth="1"/>
    <col min="5898" max="5898" width="1.28515625" style="208" customWidth="1"/>
    <col min="5899" max="5899" width="10.42578125" style="208" bestFit="1" customWidth="1"/>
    <col min="5900" max="5900" width="1.42578125" style="208" customWidth="1"/>
    <col min="5901" max="5901" width="8.42578125" style="208" bestFit="1" customWidth="1"/>
    <col min="5902" max="5902" width="1.28515625" style="208" customWidth="1"/>
    <col min="5903" max="5903" width="11.42578125" style="208" bestFit="1" customWidth="1"/>
    <col min="5904" max="5904" width="1.42578125" style="208" customWidth="1"/>
    <col min="5905" max="5905" width="11" style="208" bestFit="1" customWidth="1"/>
    <col min="5906" max="5906" width="1.28515625" style="208" customWidth="1"/>
    <col min="5907" max="5907" width="11.5703125" style="208" bestFit="1" customWidth="1"/>
    <col min="5908" max="6138" width="9.140625" style="208"/>
    <col min="6139" max="6139" width="8.85546875" style="208" customWidth="1"/>
    <col min="6140" max="6140" width="1.28515625" style="208" customWidth="1"/>
    <col min="6141" max="6141" width="11.42578125" style="208" bestFit="1" customWidth="1"/>
    <col min="6142" max="6142" width="1.28515625" style="208" customWidth="1"/>
    <col min="6143" max="6143" width="12.85546875" style="208" bestFit="1" customWidth="1"/>
    <col min="6144" max="6144" width="1.140625" style="208" customWidth="1"/>
    <col min="6145" max="6145" width="11" style="208" bestFit="1" customWidth="1"/>
    <col min="6146" max="6146" width="1.28515625" style="208" customWidth="1"/>
    <col min="6147" max="6147" width="8.42578125" style="208" bestFit="1" customWidth="1"/>
    <col min="6148" max="6148" width="2.140625" style="208" customWidth="1"/>
    <col min="6149" max="6149" width="9.85546875" style="208" bestFit="1" customWidth="1"/>
    <col min="6150" max="6150" width="1.28515625" style="208" customWidth="1"/>
    <col min="6151" max="6151" width="11.42578125" style="208" bestFit="1" customWidth="1"/>
    <col min="6152" max="6152" width="1.28515625" style="208" customWidth="1"/>
    <col min="6153" max="6153" width="10.42578125" style="208" bestFit="1" customWidth="1"/>
    <col min="6154" max="6154" width="1.28515625" style="208" customWidth="1"/>
    <col min="6155" max="6155" width="10.42578125" style="208" bestFit="1" customWidth="1"/>
    <col min="6156" max="6156" width="1.42578125" style="208" customWidth="1"/>
    <col min="6157" max="6157" width="8.42578125" style="208" bestFit="1" customWidth="1"/>
    <col min="6158" max="6158" width="1.28515625" style="208" customWidth="1"/>
    <col min="6159" max="6159" width="11.42578125" style="208" bestFit="1" customWidth="1"/>
    <col min="6160" max="6160" width="1.42578125" style="208" customWidth="1"/>
    <col min="6161" max="6161" width="11" style="208" bestFit="1" customWidth="1"/>
    <col min="6162" max="6162" width="1.28515625" style="208" customWidth="1"/>
    <col min="6163" max="6163" width="11.5703125" style="208" bestFit="1" customWidth="1"/>
    <col min="6164" max="6394" width="9.140625" style="208"/>
    <col min="6395" max="6395" width="8.85546875" style="208" customWidth="1"/>
    <col min="6396" max="6396" width="1.28515625" style="208" customWidth="1"/>
    <col min="6397" max="6397" width="11.42578125" style="208" bestFit="1" customWidth="1"/>
    <col min="6398" max="6398" width="1.28515625" style="208" customWidth="1"/>
    <col min="6399" max="6399" width="12.85546875" style="208" bestFit="1" customWidth="1"/>
    <col min="6400" max="6400" width="1.140625" style="208" customWidth="1"/>
    <col min="6401" max="6401" width="11" style="208" bestFit="1" customWidth="1"/>
    <col min="6402" max="6402" width="1.28515625" style="208" customWidth="1"/>
    <col min="6403" max="6403" width="8.42578125" style="208" bestFit="1" customWidth="1"/>
    <col min="6404" max="6404" width="2.140625" style="208" customWidth="1"/>
    <col min="6405" max="6405" width="9.85546875" style="208" bestFit="1" customWidth="1"/>
    <col min="6406" max="6406" width="1.28515625" style="208" customWidth="1"/>
    <col min="6407" max="6407" width="11.42578125" style="208" bestFit="1" customWidth="1"/>
    <col min="6408" max="6408" width="1.28515625" style="208" customWidth="1"/>
    <col min="6409" max="6409" width="10.42578125" style="208" bestFit="1" customWidth="1"/>
    <col min="6410" max="6410" width="1.28515625" style="208" customWidth="1"/>
    <col min="6411" max="6411" width="10.42578125" style="208" bestFit="1" customWidth="1"/>
    <col min="6412" max="6412" width="1.42578125" style="208" customWidth="1"/>
    <col min="6413" max="6413" width="8.42578125" style="208" bestFit="1" customWidth="1"/>
    <col min="6414" max="6414" width="1.28515625" style="208" customWidth="1"/>
    <col min="6415" max="6415" width="11.42578125" style="208" bestFit="1" customWidth="1"/>
    <col min="6416" max="6416" width="1.42578125" style="208" customWidth="1"/>
    <col min="6417" max="6417" width="11" style="208" bestFit="1" customWidth="1"/>
    <col min="6418" max="6418" width="1.28515625" style="208" customWidth="1"/>
    <col min="6419" max="6419" width="11.5703125" style="208" bestFit="1" customWidth="1"/>
    <col min="6420" max="6650" width="9.140625" style="208"/>
    <col min="6651" max="6651" width="8.85546875" style="208" customWidth="1"/>
    <col min="6652" max="6652" width="1.28515625" style="208" customWidth="1"/>
    <col min="6653" max="6653" width="11.42578125" style="208" bestFit="1" customWidth="1"/>
    <col min="6654" max="6654" width="1.28515625" style="208" customWidth="1"/>
    <col min="6655" max="6655" width="12.85546875" style="208" bestFit="1" customWidth="1"/>
    <col min="6656" max="6656" width="1.140625" style="208" customWidth="1"/>
    <col min="6657" max="6657" width="11" style="208" bestFit="1" customWidth="1"/>
    <col min="6658" max="6658" width="1.28515625" style="208" customWidth="1"/>
    <col min="6659" max="6659" width="8.42578125" style="208" bestFit="1" customWidth="1"/>
    <col min="6660" max="6660" width="2.140625" style="208" customWidth="1"/>
    <col min="6661" max="6661" width="9.85546875" style="208" bestFit="1" customWidth="1"/>
    <col min="6662" max="6662" width="1.28515625" style="208" customWidth="1"/>
    <col min="6663" max="6663" width="11.42578125" style="208" bestFit="1" customWidth="1"/>
    <col min="6664" max="6664" width="1.28515625" style="208" customWidth="1"/>
    <col min="6665" max="6665" width="10.42578125" style="208" bestFit="1" customWidth="1"/>
    <col min="6666" max="6666" width="1.28515625" style="208" customWidth="1"/>
    <col min="6667" max="6667" width="10.42578125" style="208" bestFit="1" customWidth="1"/>
    <col min="6668" max="6668" width="1.42578125" style="208" customWidth="1"/>
    <col min="6669" max="6669" width="8.42578125" style="208" bestFit="1" customWidth="1"/>
    <col min="6670" max="6670" width="1.28515625" style="208" customWidth="1"/>
    <col min="6671" max="6671" width="11.42578125" style="208" bestFit="1" customWidth="1"/>
    <col min="6672" max="6672" width="1.42578125" style="208" customWidth="1"/>
    <col min="6673" max="6673" width="11" style="208" bestFit="1" customWidth="1"/>
    <col min="6674" max="6674" width="1.28515625" style="208" customWidth="1"/>
    <col min="6675" max="6675" width="11.5703125" style="208" bestFit="1" customWidth="1"/>
    <col min="6676" max="6906" width="9.140625" style="208"/>
    <col min="6907" max="6907" width="8.85546875" style="208" customWidth="1"/>
    <col min="6908" max="6908" width="1.28515625" style="208" customWidth="1"/>
    <col min="6909" max="6909" width="11.42578125" style="208" bestFit="1" customWidth="1"/>
    <col min="6910" max="6910" width="1.28515625" style="208" customWidth="1"/>
    <col min="6911" max="6911" width="12.85546875" style="208" bestFit="1" customWidth="1"/>
    <col min="6912" max="6912" width="1.140625" style="208" customWidth="1"/>
    <col min="6913" max="6913" width="11" style="208" bestFit="1" customWidth="1"/>
    <col min="6914" max="6914" width="1.28515625" style="208" customWidth="1"/>
    <col min="6915" max="6915" width="8.42578125" style="208" bestFit="1" customWidth="1"/>
    <col min="6916" max="6916" width="2.140625" style="208" customWidth="1"/>
    <col min="6917" max="6917" width="9.85546875" style="208" bestFit="1" customWidth="1"/>
    <col min="6918" max="6918" width="1.28515625" style="208" customWidth="1"/>
    <col min="6919" max="6919" width="11.42578125" style="208" bestFit="1" customWidth="1"/>
    <col min="6920" max="6920" width="1.28515625" style="208" customWidth="1"/>
    <col min="6921" max="6921" width="10.42578125" style="208" bestFit="1" customWidth="1"/>
    <col min="6922" max="6922" width="1.28515625" style="208" customWidth="1"/>
    <col min="6923" max="6923" width="10.42578125" style="208" bestFit="1" customWidth="1"/>
    <col min="6924" max="6924" width="1.42578125" style="208" customWidth="1"/>
    <col min="6925" max="6925" width="8.42578125" style="208" bestFit="1" customWidth="1"/>
    <col min="6926" max="6926" width="1.28515625" style="208" customWidth="1"/>
    <col min="6927" max="6927" width="11.42578125" style="208" bestFit="1" customWidth="1"/>
    <col min="6928" max="6928" width="1.42578125" style="208" customWidth="1"/>
    <col min="6929" max="6929" width="11" style="208" bestFit="1" customWidth="1"/>
    <col min="6930" max="6930" width="1.28515625" style="208" customWidth="1"/>
    <col min="6931" max="6931" width="11.5703125" style="208" bestFit="1" customWidth="1"/>
    <col min="6932" max="7162" width="9.140625" style="208"/>
    <col min="7163" max="7163" width="8.85546875" style="208" customWidth="1"/>
    <col min="7164" max="7164" width="1.28515625" style="208" customWidth="1"/>
    <col min="7165" max="7165" width="11.42578125" style="208" bestFit="1" customWidth="1"/>
    <col min="7166" max="7166" width="1.28515625" style="208" customWidth="1"/>
    <col min="7167" max="7167" width="12.85546875" style="208" bestFit="1" customWidth="1"/>
    <col min="7168" max="7168" width="1.140625" style="208" customWidth="1"/>
    <col min="7169" max="7169" width="11" style="208" bestFit="1" customWidth="1"/>
    <col min="7170" max="7170" width="1.28515625" style="208" customWidth="1"/>
    <col min="7171" max="7171" width="8.42578125" style="208" bestFit="1" customWidth="1"/>
    <col min="7172" max="7172" width="2.140625" style="208" customWidth="1"/>
    <col min="7173" max="7173" width="9.85546875" style="208" bestFit="1" customWidth="1"/>
    <col min="7174" max="7174" width="1.28515625" style="208" customWidth="1"/>
    <col min="7175" max="7175" width="11.42578125" style="208" bestFit="1" customWidth="1"/>
    <col min="7176" max="7176" width="1.28515625" style="208" customWidth="1"/>
    <col min="7177" max="7177" width="10.42578125" style="208" bestFit="1" customWidth="1"/>
    <col min="7178" max="7178" width="1.28515625" style="208" customWidth="1"/>
    <col min="7179" max="7179" width="10.42578125" style="208" bestFit="1" customWidth="1"/>
    <col min="7180" max="7180" width="1.42578125" style="208" customWidth="1"/>
    <col min="7181" max="7181" width="8.42578125" style="208" bestFit="1" customWidth="1"/>
    <col min="7182" max="7182" width="1.28515625" style="208" customWidth="1"/>
    <col min="7183" max="7183" width="11.42578125" style="208" bestFit="1" customWidth="1"/>
    <col min="7184" max="7184" width="1.42578125" style="208" customWidth="1"/>
    <col min="7185" max="7185" width="11" style="208" bestFit="1" customWidth="1"/>
    <col min="7186" max="7186" width="1.28515625" style="208" customWidth="1"/>
    <col min="7187" max="7187" width="11.5703125" style="208" bestFit="1" customWidth="1"/>
    <col min="7188" max="7418" width="9.140625" style="208"/>
    <col min="7419" max="7419" width="8.85546875" style="208" customWidth="1"/>
    <col min="7420" max="7420" width="1.28515625" style="208" customWidth="1"/>
    <col min="7421" max="7421" width="11.42578125" style="208" bestFit="1" customWidth="1"/>
    <col min="7422" max="7422" width="1.28515625" style="208" customWidth="1"/>
    <col min="7423" max="7423" width="12.85546875" style="208" bestFit="1" customWidth="1"/>
    <col min="7424" max="7424" width="1.140625" style="208" customWidth="1"/>
    <col min="7425" max="7425" width="11" style="208" bestFit="1" customWidth="1"/>
    <col min="7426" max="7426" width="1.28515625" style="208" customWidth="1"/>
    <col min="7427" max="7427" width="8.42578125" style="208" bestFit="1" customWidth="1"/>
    <col min="7428" max="7428" width="2.140625" style="208" customWidth="1"/>
    <col min="7429" max="7429" width="9.85546875" style="208" bestFit="1" customWidth="1"/>
    <col min="7430" max="7430" width="1.28515625" style="208" customWidth="1"/>
    <col min="7431" max="7431" width="11.42578125" style="208" bestFit="1" customWidth="1"/>
    <col min="7432" max="7432" width="1.28515625" style="208" customWidth="1"/>
    <col min="7433" max="7433" width="10.42578125" style="208" bestFit="1" customWidth="1"/>
    <col min="7434" max="7434" width="1.28515625" style="208" customWidth="1"/>
    <col min="7435" max="7435" width="10.42578125" style="208" bestFit="1" customWidth="1"/>
    <col min="7436" max="7436" width="1.42578125" style="208" customWidth="1"/>
    <col min="7437" max="7437" width="8.42578125" style="208" bestFit="1" customWidth="1"/>
    <col min="7438" max="7438" width="1.28515625" style="208" customWidth="1"/>
    <col min="7439" max="7439" width="11.42578125" style="208" bestFit="1" customWidth="1"/>
    <col min="7440" max="7440" width="1.42578125" style="208" customWidth="1"/>
    <col min="7441" max="7441" width="11" style="208" bestFit="1" customWidth="1"/>
    <col min="7442" max="7442" width="1.28515625" style="208" customWidth="1"/>
    <col min="7443" max="7443" width="11.5703125" style="208" bestFit="1" customWidth="1"/>
    <col min="7444" max="7674" width="9.140625" style="208"/>
    <col min="7675" max="7675" width="8.85546875" style="208" customWidth="1"/>
    <col min="7676" max="7676" width="1.28515625" style="208" customWidth="1"/>
    <col min="7677" max="7677" width="11.42578125" style="208" bestFit="1" customWidth="1"/>
    <col min="7678" max="7678" width="1.28515625" style="208" customWidth="1"/>
    <col min="7679" max="7679" width="12.85546875" style="208" bestFit="1" customWidth="1"/>
    <col min="7680" max="7680" width="1.140625" style="208" customWidth="1"/>
    <col min="7681" max="7681" width="11" style="208" bestFit="1" customWidth="1"/>
    <col min="7682" max="7682" width="1.28515625" style="208" customWidth="1"/>
    <col min="7683" max="7683" width="8.42578125" style="208" bestFit="1" customWidth="1"/>
    <col min="7684" max="7684" width="2.140625" style="208" customWidth="1"/>
    <col min="7685" max="7685" width="9.85546875" style="208" bestFit="1" customWidth="1"/>
    <col min="7686" max="7686" width="1.28515625" style="208" customWidth="1"/>
    <col min="7687" max="7687" width="11.42578125" style="208" bestFit="1" customWidth="1"/>
    <col min="7688" max="7688" width="1.28515625" style="208" customWidth="1"/>
    <col min="7689" max="7689" width="10.42578125" style="208" bestFit="1" customWidth="1"/>
    <col min="7690" max="7690" width="1.28515625" style="208" customWidth="1"/>
    <col min="7691" max="7691" width="10.42578125" style="208" bestFit="1" customWidth="1"/>
    <col min="7692" max="7692" width="1.42578125" style="208" customWidth="1"/>
    <col min="7693" max="7693" width="8.42578125" style="208" bestFit="1" customWidth="1"/>
    <col min="7694" max="7694" width="1.28515625" style="208" customWidth="1"/>
    <col min="7695" max="7695" width="11.42578125" style="208" bestFit="1" customWidth="1"/>
    <col min="7696" max="7696" width="1.42578125" style="208" customWidth="1"/>
    <col min="7697" max="7697" width="11" style="208" bestFit="1" customWidth="1"/>
    <col min="7698" max="7698" width="1.28515625" style="208" customWidth="1"/>
    <col min="7699" max="7699" width="11.5703125" style="208" bestFit="1" customWidth="1"/>
    <col min="7700" max="7930" width="9.140625" style="208"/>
    <col min="7931" max="7931" width="8.85546875" style="208" customWidth="1"/>
    <col min="7932" max="7932" width="1.28515625" style="208" customWidth="1"/>
    <col min="7933" max="7933" width="11.42578125" style="208" bestFit="1" customWidth="1"/>
    <col min="7934" max="7934" width="1.28515625" style="208" customWidth="1"/>
    <col min="7935" max="7935" width="12.85546875" style="208" bestFit="1" customWidth="1"/>
    <col min="7936" max="7936" width="1.140625" style="208" customWidth="1"/>
    <col min="7937" max="7937" width="11" style="208" bestFit="1" customWidth="1"/>
    <col min="7938" max="7938" width="1.28515625" style="208" customWidth="1"/>
    <col min="7939" max="7939" width="8.42578125" style="208" bestFit="1" customWidth="1"/>
    <col min="7940" max="7940" width="2.140625" style="208" customWidth="1"/>
    <col min="7941" max="7941" width="9.85546875" style="208" bestFit="1" customWidth="1"/>
    <col min="7942" max="7942" width="1.28515625" style="208" customWidth="1"/>
    <col min="7943" max="7943" width="11.42578125" style="208" bestFit="1" customWidth="1"/>
    <col min="7944" max="7944" width="1.28515625" style="208" customWidth="1"/>
    <col min="7945" max="7945" width="10.42578125" style="208" bestFit="1" customWidth="1"/>
    <col min="7946" max="7946" width="1.28515625" style="208" customWidth="1"/>
    <col min="7947" max="7947" width="10.42578125" style="208" bestFit="1" customWidth="1"/>
    <col min="7948" max="7948" width="1.42578125" style="208" customWidth="1"/>
    <col min="7949" max="7949" width="8.42578125" style="208" bestFit="1" customWidth="1"/>
    <col min="7950" max="7950" width="1.28515625" style="208" customWidth="1"/>
    <col min="7951" max="7951" width="11.42578125" style="208" bestFit="1" customWidth="1"/>
    <col min="7952" max="7952" width="1.42578125" style="208" customWidth="1"/>
    <col min="7953" max="7953" width="11" style="208" bestFit="1" customWidth="1"/>
    <col min="7954" max="7954" width="1.28515625" style="208" customWidth="1"/>
    <col min="7955" max="7955" width="11.5703125" style="208" bestFit="1" customWidth="1"/>
    <col min="7956" max="8186" width="9.140625" style="208"/>
    <col min="8187" max="8187" width="8.85546875" style="208" customWidth="1"/>
    <col min="8188" max="8188" width="1.28515625" style="208" customWidth="1"/>
    <col min="8189" max="8189" width="11.42578125" style="208" bestFit="1" customWidth="1"/>
    <col min="8190" max="8190" width="1.28515625" style="208" customWidth="1"/>
    <col min="8191" max="8191" width="12.85546875" style="208" bestFit="1" customWidth="1"/>
    <col min="8192" max="8192" width="1.140625" style="208" customWidth="1"/>
    <col min="8193" max="8193" width="11" style="208" bestFit="1" customWidth="1"/>
    <col min="8194" max="8194" width="1.28515625" style="208" customWidth="1"/>
    <col min="8195" max="8195" width="8.42578125" style="208" bestFit="1" customWidth="1"/>
    <col min="8196" max="8196" width="2.140625" style="208" customWidth="1"/>
    <col min="8197" max="8197" width="9.85546875" style="208" bestFit="1" customWidth="1"/>
    <col min="8198" max="8198" width="1.28515625" style="208" customWidth="1"/>
    <col min="8199" max="8199" width="11.42578125" style="208" bestFit="1" customWidth="1"/>
    <col min="8200" max="8200" width="1.28515625" style="208" customWidth="1"/>
    <col min="8201" max="8201" width="10.42578125" style="208" bestFit="1" customWidth="1"/>
    <col min="8202" max="8202" width="1.28515625" style="208" customWidth="1"/>
    <col min="8203" max="8203" width="10.42578125" style="208" bestFit="1" customWidth="1"/>
    <col min="8204" max="8204" width="1.42578125" style="208" customWidth="1"/>
    <col min="8205" max="8205" width="8.42578125" style="208" bestFit="1" customWidth="1"/>
    <col min="8206" max="8206" width="1.28515625" style="208" customWidth="1"/>
    <col min="8207" max="8207" width="11.42578125" style="208" bestFit="1" customWidth="1"/>
    <col min="8208" max="8208" width="1.42578125" style="208" customWidth="1"/>
    <col min="8209" max="8209" width="11" style="208" bestFit="1" customWidth="1"/>
    <col min="8210" max="8210" width="1.28515625" style="208" customWidth="1"/>
    <col min="8211" max="8211" width="11.5703125" style="208" bestFit="1" customWidth="1"/>
    <col min="8212" max="8442" width="9.140625" style="208"/>
    <col min="8443" max="8443" width="8.85546875" style="208" customWidth="1"/>
    <col min="8444" max="8444" width="1.28515625" style="208" customWidth="1"/>
    <col min="8445" max="8445" width="11.42578125" style="208" bestFit="1" customWidth="1"/>
    <col min="8446" max="8446" width="1.28515625" style="208" customWidth="1"/>
    <col min="8447" max="8447" width="12.85546875" style="208" bestFit="1" customWidth="1"/>
    <col min="8448" max="8448" width="1.140625" style="208" customWidth="1"/>
    <col min="8449" max="8449" width="11" style="208" bestFit="1" customWidth="1"/>
    <col min="8450" max="8450" width="1.28515625" style="208" customWidth="1"/>
    <col min="8451" max="8451" width="8.42578125" style="208" bestFit="1" customWidth="1"/>
    <col min="8452" max="8452" width="2.140625" style="208" customWidth="1"/>
    <col min="8453" max="8453" width="9.85546875" style="208" bestFit="1" customWidth="1"/>
    <col min="8454" max="8454" width="1.28515625" style="208" customWidth="1"/>
    <col min="8455" max="8455" width="11.42578125" style="208" bestFit="1" customWidth="1"/>
    <col min="8456" max="8456" width="1.28515625" style="208" customWidth="1"/>
    <col min="8457" max="8457" width="10.42578125" style="208" bestFit="1" customWidth="1"/>
    <col min="8458" max="8458" width="1.28515625" style="208" customWidth="1"/>
    <col min="8459" max="8459" width="10.42578125" style="208" bestFit="1" customWidth="1"/>
    <col min="8460" max="8460" width="1.42578125" style="208" customWidth="1"/>
    <col min="8461" max="8461" width="8.42578125" style="208" bestFit="1" customWidth="1"/>
    <col min="8462" max="8462" width="1.28515625" style="208" customWidth="1"/>
    <col min="8463" max="8463" width="11.42578125" style="208" bestFit="1" customWidth="1"/>
    <col min="8464" max="8464" width="1.42578125" style="208" customWidth="1"/>
    <col min="8465" max="8465" width="11" style="208" bestFit="1" customWidth="1"/>
    <col min="8466" max="8466" width="1.28515625" style="208" customWidth="1"/>
    <col min="8467" max="8467" width="11.5703125" style="208" bestFit="1" customWidth="1"/>
    <col min="8468" max="8698" width="9.140625" style="208"/>
    <col min="8699" max="8699" width="8.85546875" style="208" customWidth="1"/>
    <col min="8700" max="8700" width="1.28515625" style="208" customWidth="1"/>
    <col min="8701" max="8701" width="11.42578125" style="208" bestFit="1" customWidth="1"/>
    <col min="8702" max="8702" width="1.28515625" style="208" customWidth="1"/>
    <col min="8703" max="8703" width="12.85546875" style="208" bestFit="1" customWidth="1"/>
    <col min="8704" max="8704" width="1.140625" style="208" customWidth="1"/>
    <col min="8705" max="8705" width="11" style="208" bestFit="1" customWidth="1"/>
    <col min="8706" max="8706" width="1.28515625" style="208" customWidth="1"/>
    <col min="8707" max="8707" width="8.42578125" style="208" bestFit="1" customWidth="1"/>
    <col min="8708" max="8708" width="2.140625" style="208" customWidth="1"/>
    <col min="8709" max="8709" width="9.85546875" style="208" bestFit="1" customWidth="1"/>
    <col min="8710" max="8710" width="1.28515625" style="208" customWidth="1"/>
    <col min="8711" max="8711" width="11.42578125" style="208" bestFit="1" customWidth="1"/>
    <col min="8712" max="8712" width="1.28515625" style="208" customWidth="1"/>
    <col min="8713" max="8713" width="10.42578125" style="208" bestFit="1" customWidth="1"/>
    <col min="8714" max="8714" width="1.28515625" style="208" customWidth="1"/>
    <col min="8715" max="8715" width="10.42578125" style="208" bestFit="1" customWidth="1"/>
    <col min="8716" max="8716" width="1.42578125" style="208" customWidth="1"/>
    <col min="8717" max="8717" width="8.42578125" style="208" bestFit="1" customWidth="1"/>
    <col min="8718" max="8718" width="1.28515625" style="208" customWidth="1"/>
    <col min="8719" max="8719" width="11.42578125" style="208" bestFit="1" customWidth="1"/>
    <col min="8720" max="8720" width="1.42578125" style="208" customWidth="1"/>
    <col min="8721" max="8721" width="11" style="208" bestFit="1" customWidth="1"/>
    <col min="8722" max="8722" width="1.28515625" style="208" customWidth="1"/>
    <col min="8723" max="8723" width="11.5703125" style="208" bestFit="1" customWidth="1"/>
    <col min="8724" max="8954" width="9.140625" style="208"/>
    <col min="8955" max="8955" width="8.85546875" style="208" customWidth="1"/>
    <col min="8956" max="8956" width="1.28515625" style="208" customWidth="1"/>
    <col min="8957" max="8957" width="11.42578125" style="208" bestFit="1" customWidth="1"/>
    <col min="8958" max="8958" width="1.28515625" style="208" customWidth="1"/>
    <col min="8959" max="8959" width="12.85546875" style="208" bestFit="1" customWidth="1"/>
    <col min="8960" max="8960" width="1.140625" style="208" customWidth="1"/>
    <col min="8961" max="8961" width="11" style="208" bestFit="1" customWidth="1"/>
    <col min="8962" max="8962" width="1.28515625" style="208" customWidth="1"/>
    <col min="8963" max="8963" width="8.42578125" style="208" bestFit="1" customWidth="1"/>
    <col min="8964" max="8964" width="2.140625" style="208" customWidth="1"/>
    <col min="8965" max="8965" width="9.85546875" style="208" bestFit="1" customWidth="1"/>
    <col min="8966" max="8966" width="1.28515625" style="208" customWidth="1"/>
    <col min="8967" max="8967" width="11.42578125" style="208" bestFit="1" customWidth="1"/>
    <col min="8968" max="8968" width="1.28515625" style="208" customWidth="1"/>
    <col min="8969" max="8969" width="10.42578125" style="208" bestFit="1" customWidth="1"/>
    <col min="8970" max="8970" width="1.28515625" style="208" customWidth="1"/>
    <col min="8971" max="8971" width="10.42578125" style="208" bestFit="1" customWidth="1"/>
    <col min="8972" max="8972" width="1.42578125" style="208" customWidth="1"/>
    <col min="8973" max="8973" width="8.42578125" style="208" bestFit="1" customWidth="1"/>
    <col min="8974" max="8974" width="1.28515625" style="208" customWidth="1"/>
    <col min="8975" max="8975" width="11.42578125" style="208" bestFit="1" customWidth="1"/>
    <col min="8976" max="8976" width="1.42578125" style="208" customWidth="1"/>
    <col min="8977" max="8977" width="11" style="208" bestFit="1" customWidth="1"/>
    <col min="8978" max="8978" width="1.28515625" style="208" customWidth="1"/>
    <col min="8979" max="8979" width="11.5703125" style="208" bestFit="1" customWidth="1"/>
    <col min="8980" max="9210" width="9.140625" style="208"/>
    <col min="9211" max="9211" width="8.85546875" style="208" customWidth="1"/>
    <col min="9212" max="9212" width="1.28515625" style="208" customWidth="1"/>
    <col min="9213" max="9213" width="11.42578125" style="208" bestFit="1" customWidth="1"/>
    <col min="9214" max="9214" width="1.28515625" style="208" customWidth="1"/>
    <col min="9215" max="9215" width="12.85546875" style="208" bestFit="1" customWidth="1"/>
    <col min="9216" max="9216" width="1.140625" style="208" customWidth="1"/>
    <col min="9217" max="9217" width="11" style="208" bestFit="1" customWidth="1"/>
    <col min="9218" max="9218" width="1.28515625" style="208" customWidth="1"/>
    <col min="9219" max="9219" width="8.42578125" style="208" bestFit="1" customWidth="1"/>
    <col min="9220" max="9220" width="2.140625" style="208" customWidth="1"/>
    <col min="9221" max="9221" width="9.85546875" style="208" bestFit="1" customWidth="1"/>
    <col min="9222" max="9222" width="1.28515625" style="208" customWidth="1"/>
    <col min="9223" max="9223" width="11.42578125" style="208" bestFit="1" customWidth="1"/>
    <col min="9224" max="9224" width="1.28515625" style="208" customWidth="1"/>
    <col min="9225" max="9225" width="10.42578125" style="208" bestFit="1" customWidth="1"/>
    <col min="9226" max="9226" width="1.28515625" style="208" customWidth="1"/>
    <col min="9227" max="9227" width="10.42578125" style="208" bestFit="1" customWidth="1"/>
    <col min="9228" max="9228" width="1.42578125" style="208" customWidth="1"/>
    <col min="9229" max="9229" width="8.42578125" style="208" bestFit="1" customWidth="1"/>
    <col min="9230" max="9230" width="1.28515625" style="208" customWidth="1"/>
    <col min="9231" max="9231" width="11.42578125" style="208" bestFit="1" customWidth="1"/>
    <col min="9232" max="9232" width="1.42578125" style="208" customWidth="1"/>
    <col min="9233" max="9233" width="11" style="208" bestFit="1" customWidth="1"/>
    <col min="9234" max="9234" width="1.28515625" style="208" customWidth="1"/>
    <col min="9235" max="9235" width="11.5703125" style="208" bestFit="1" customWidth="1"/>
    <col min="9236" max="9466" width="9.140625" style="208"/>
    <col min="9467" max="9467" width="8.85546875" style="208" customWidth="1"/>
    <col min="9468" max="9468" width="1.28515625" style="208" customWidth="1"/>
    <col min="9469" max="9469" width="11.42578125" style="208" bestFit="1" customWidth="1"/>
    <col min="9470" max="9470" width="1.28515625" style="208" customWidth="1"/>
    <col min="9471" max="9471" width="12.85546875" style="208" bestFit="1" customWidth="1"/>
    <col min="9472" max="9472" width="1.140625" style="208" customWidth="1"/>
    <col min="9473" max="9473" width="11" style="208" bestFit="1" customWidth="1"/>
    <col min="9474" max="9474" width="1.28515625" style="208" customWidth="1"/>
    <col min="9475" max="9475" width="8.42578125" style="208" bestFit="1" customWidth="1"/>
    <col min="9476" max="9476" width="2.140625" style="208" customWidth="1"/>
    <col min="9477" max="9477" width="9.85546875" style="208" bestFit="1" customWidth="1"/>
    <col min="9478" max="9478" width="1.28515625" style="208" customWidth="1"/>
    <col min="9479" max="9479" width="11.42578125" style="208" bestFit="1" customWidth="1"/>
    <col min="9480" max="9480" width="1.28515625" style="208" customWidth="1"/>
    <col min="9481" max="9481" width="10.42578125" style="208" bestFit="1" customWidth="1"/>
    <col min="9482" max="9482" width="1.28515625" style="208" customWidth="1"/>
    <col min="9483" max="9483" width="10.42578125" style="208" bestFit="1" customWidth="1"/>
    <col min="9484" max="9484" width="1.42578125" style="208" customWidth="1"/>
    <col min="9485" max="9485" width="8.42578125" style="208" bestFit="1" customWidth="1"/>
    <col min="9486" max="9486" width="1.28515625" style="208" customWidth="1"/>
    <col min="9487" max="9487" width="11.42578125" style="208" bestFit="1" customWidth="1"/>
    <col min="9488" max="9488" width="1.42578125" style="208" customWidth="1"/>
    <col min="9489" max="9489" width="11" style="208" bestFit="1" customWidth="1"/>
    <col min="9490" max="9490" width="1.28515625" style="208" customWidth="1"/>
    <col min="9491" max="9491" width="11.5703125" style="208" bestFit="1" customWidth="1"/>
    <col min="9492" max="9722" width="9.140625" style="208"/>
    <col min="9723" max="9723" width="8.85546875" style="208" customWidth="1"/>
    <col min="9724" max="9724" width="1.28515625" style="208" customWidth="1"/>
    <col min="9725" max="9725" width="11.42578125" style="208" bestFit="1" customWidth="1"/>
    <col min="9726" max="9726" width="1.28515625" style="208" customWidth="1"/>
    <col min="9727" max="9727" width="12.85546875" style="208" bestFit="1" customWidth="1"/>
    <col min="9728" max="9728" width="1.140625" style="208" customWidth="1"/>
    <col min="9729" max="9729" width="11" style="208" bestFit="1" customWidth="1"/>
    <col min="9730" max="9730" width="1.28515625" style="208" customWidth="1"/>
    <col min="9731" max="9731" width="8.42578125" style="208" bestFit="1" customWidth="1"/>
    <col min="9732" max="9732" width="2.140625" style="208" customWidth="1"/>
    <col min="9733" max="9733" width="9.85546875" style="208" bestFit="1" customWidth="1"/>
    <col min="9734" max="9734" width="1.28515625" style="208" customWidth="1"/>
    <col min="9735" max="9735" width="11.42578125" style="208" bestFit="1" customWidth="1"/>
    <col min="9736" max="9736" width="1.28515625" style="208" customWidth="1"/>
    <col min="9737" max="9737" width="10.42578125" style="208" bestFit="1" customWidth="1"/>
    <col min="9738" max="9738" width="1.28515625" style="208" customWidth="1"/>
    <col min="9739" max="9739" width="10.42578125" style="208" bestFit="1" customWidth="1"/>
    <col min="9740" max="9740" width="1.42578125" style="208" customWidth="1"/>
    <col min="9741" max="9741" width="8.42578125" style="208" bestFit="1" customWidth="1"/>
    <col min="9742" max="9742" width="1.28515625" style="208" customWidth="1"/>
    <col min="9743" max="9743" width="11.42578125" style="208" bestFit="1" customWidth="1"/>
    <col min="9744" max="9744" width="1.42578125" style="208" customWidth="1"/>
    <col min="9745" max="9745" width="11" style="208" bestFit="1" customWidth="1"/>
    <col min="9746" max="9746" width="1.28515625" style="208" customWidth="1"/>
    <col min="9747" max="9747" width="11.5703125" style="208" bestFit="1" customWidth="1"/>
    <col min="9748" max="9978" width="9.140625" style="208"/>
    <col min="9979" max="9979" width="8.85546875" style="208" customWidth="1"/>
    <col min="9980" max="9980" width="1.28515625" style="208" customWidth="1"/>
    <col min="9981" max="9981" width="11.42578125" style="208" bestFit="1" customWidth="1"/>
    <col min="9982" max="9982" width="1.28515625" style="208" customWidth="1"/>
    <col min="9983" max="9983" width="12.85546875" style="208" bestFit="1" customWidth="1"/>
    <col min="9984" max="9984" width="1.140625" style="208" customWidth="1"/>
    <col min="9985" max="9985" width="11" style="208" bestFit="1" customWidth="1"/>
    <col min="9986" max="9986" width="1.28515625" style="208" customWidth="1"/>
    <col min="9987" max="9987" width="8.42578125" style="208" bestFit="1" customWidth="1"/>
    <col min="9988" max="9988" width="2.140625" style="208" customWidth="1"/>
    <col min="9989" max="9989" width="9.85546875" style="208" bestFit="1" customWidth="1"/>
    <col min="9990" max="9990" width="1.28515625" style="208" customWidth="1"/>
    <col min="9991" max="9991" width="11.42578125" style="208" bestFit="1" customWidth="1"/>
    <col min="9992" max="9992" width="1.28515625" style="208" customWidth="1"/>
    <col min="9993" max="9993" width="10.42578125" style="208" bestFit="1" customWidth="1"/>
    <col min="9994" max="9994" width="1.28515625" style="208" customWidth="1"/>
    <col min="9995" max="9995" width="10.42578125" style="208" bestFit="1" customWidth="1"/>
    <col min="9996" max="9996" width="1.42578125" style="208" customWidth="1"/>
    <col min="9997" max="9997" width="8.42578125" style="208" bestFit="1" customWidth="1"/>
    <col min="9998" max="9998" width="1.28515625" style="208" customWidth="1"/>
    <col min="9999" max="9999" width="11.42578125" style="208" bestFit="1" customWidth="1"/>
    <col min="10000" max="10000" width="1.42578125" style="208" customWidth="1"/>
    <col min="10001" max="10001" width="11" style="208" bestFit="1" customWidth="1"/>
    <col min="10002" max="10002" width="1.28515625" style="208" customWidth="1"/>
    <col min="10003" max="10003" width="11.5703125" style="208" bestFit="1" customWidth="1"/>
    <col min="10004" max="10234" width="9.140625" style="208"/>
    <col min="10235" max="10235" width="8.85546875" style="208" customWidth="1"/>
    <col min="10236" max="10236" width="1.28515625" style="208" customWidth="1"/>
    <col min="10237" max="10237" width="11.42578125" style="208" bestFit="1" customWidth="1"/>
    <col min="10238" max="10238" width="1.28515625" style="208" customWidth="1"/>
    <col min="10239" max="10239" width="12.85546875" style="208" bestFit="1" customWidth="1"/>
    <col min="10240" max="10240" width="1.140625" style="208" customWidth="1"/>
    <col min="10241" max="10241" width="11" style="208" bestFit="1" customWidth="1"/>
    <col min="10242" max="10242" width="1.28515625" style="208" customWidth="1"/>
    <col min="10243" max="10243" width="8.42578125" style="208" bestFit="1" customWidth="1"/>
    <col min="10244" max="10244" width="2.140625" style="208" customWidth="1"/>
    <col min="10245" max="10245" width="9.85546875" style="208" bestFit="1" customWidth="1"/>
    <col min="10246" max="10246" width="1.28515625" style="208" customWidth="1"/>
    <col min="10247" max="10247" width="11.42578125" style="208" bestFit="1" customWidth="1"/>
    <col min="10248" max="10248" width="1.28515625" style="208" customWidth="1"/>
    <col min="10249" max="10249" width="10.42578125" style="208" bestFit="1" customWidth="1"/>
    <col min="10250" max="10250" width="1.28515625" style="208" customWidth="1"/>
    <col min="10251" max="10251" width="10.42578125" style="208" bestFit="1" customWidth="1"/>
    <col min="10252" max="10252" width="1.42578125" style="208" customWidth="1"/>
    <col min="10253" max="10253" width="8.42578125" style="208" bestFit="1" customWidth="1"/>
    <col min="10254" max="10254" width="1.28515625" style="208" customWidth="1"/>
    <col min="10255" max="10255" width="11.42578125" style="208" bestFit="1" customWidth="1"/>
    <col min="10256" max="10256" width="1.42578125" style="208" customWidth="1"/>
    <col min="10257" max="10257" width="11" style="208" bestFit="1" customWidth="1"/>
    <col min="10258" max="10258" width="1.28515625" style="208" customWidth="1"/>
    <col min="10259" max="10259" width="11.5703125" style="208" bestFit="1" customWidth="1"/>
    <col min="10260" max="10490" width="9.140625" style="208"/>
    <col min="10491" max="10491" width="8.85546875" style="208" customWidth="1"/>
    <col min="10492" max="10492" width="1.28515625" style="208" customWidth="1"/>
    <col min="10493" max="10493" width="11.42578125" style="208" bestFit="1" customWidth="1"/>
    <col min="10494" max="10494" width="1.28515625" style="208" customWidth="1"/>
    <col min="10495" max="10495" width="12.85546875" style="208" bestFit="1" customWidth="1"/>
    <col min="10496" max="10496" width="1.140625" style="208" customWidth="1"/>
    <col min="10497" max="10497" width="11" style="208" bestFit="1" customWidth="1"/>
    <col min="10498" max="10498" width="1.28515625" style="208" customWidth="1"/>
    <col min="10499" max="10499" width="8.42578125" style="208" bestFit="1" customWidth="1"/>
    <col min="10500" max="10500" width="2.140625" style="208" customWidth="1"/>
    <col min="10501" max="10501" width="9.85546875" style="208" bestFit="1" customWidth="1"/>
    <col min="10502" max="10502" width="1.28515625" style="208" customWidth="1"/>
    <col min="10503" max="10503" width="11.42578125" style="208" bestFit="1" customWidth="1"/>
    <col min="10504" max="10504" width="1.28515625" style="208" customWidth="1"/>
    <col min="10505" max="10505" width="10.42578125" style="208" bestFit="1" customWidth="1"/>
    <col min="10506" max="10506" width="1.28515625" style="208" customWidth="1"/>
    <col min="10507" max="10507" width="10.42578125" style="208" bestFit="1" customWidth="1"/>
    <col min="10508" max="10508" width="1.42578125" style="208" customWidth="1"/>
    <col min="10509" max="10509" width="8.42578125" style="208" bestFit="1" customWidth="1"/>
    <col min="10510" max="10510" width="1.28515625" style="208" customWidth="1"/>
    <col min="10511" max="10511" width="11.42578125" style="208" bestFit="1" customWidth="1"/>
    <col min="10512" max="10512" width="1.42578125" style="208" customWidth="1"/>
    <col min="10513" max="10513" width="11" style="208" bestFit="1" customWidth="1"/>
    <col min="10514" max="10514" width="1.28515625" style="208" customWidth="1"/>
    <col min="10515" max="10515" width="11.5703125" style="208" bestFit="1" customWidth="1"/>
    <col min="10516" max="10746" width="9.140625" style="208"/>
    <col min="10747" max="10747" width="8.85546875" style="208" customWidth="1"/>
    <col min="10748" max="10748" width="1.28515625" style="208" customWidth="1"/>
    <col min="10749" max="10749" width="11.42578125" style="208" bestFit="1" customWidth="1"/>
    <col min="10750" max="10750" width="1.28515625" style="208" customWidth="1"/>
    <col min="10751" max="10751" width="12.85546875" style="208" bestFit="1" customWidth="1"/>
    <col min="10752" max="10752" width="1.140625" style="208" customWidth="1"/>
    <col min="10753" max="10753" width="11" style="208" bestFit="1" customWidth="1"/>
    <col min="10754" max="10754" width="1.28515625" style="208" customWidth="1"/>
    <col min="10755" max="10755" width="8.42578125" style="208" bestFit="1" customWidth="1"/>
    <col min="10756" max="10756" width="2.140625" style="208" customWidth="1"/>
    <col min="10757" max="10757" width="9.85546875" style="208" bestFit="1" customWidth="1"/>
    <col min="10758" max="10758" width="1.28515625" style="208" customWidth="1"/>
    <col min="10759" max="10759" width="11.42578125" style="208" bestFit="1" customWidth="1"/>
    <col min="10760" max="10760" width="1.28515625" style="208" customWidth="1"/>
    <col min="10761" max="10761" width="10.42578125" style="208" bestFit="1" customWidth="1"/>
    <col min="10762" max="10762" width="1.28515625" style="208" customWidth="1"/>
    <col min="10763" max="10763" width="10.42578125" style="208" bestFit="1" customWidth="1"/>
    <col min="10764" max="10764" width="1.42578125" style="208" customWidth="1"/>
    <col min="10765" max="10765" width="8.42578125" style="208" bestFit="1" customWidth="1"/>
    <col min="10766" max="10766" width="1.28515625" style="208" customWidth="1"/>
    <col min="10767" max="10767" width="11.42578125" style="208" bestFit="1" customWidth="1"/>
    <col min="10768" max="10768" width="1.42578125" style="208" customWidth="1"/>
    <col min="10769" max="10769" width="11" style="208" bestFit="1" customWidth="1"/>
    <col min="10770" max="10770" width="1.28515625" style="208" customWidth="1"/>
    <col min="10771" max="10771" width="11.5703125" style="208" bestFit="1" customWidth="1"/>
    <col min="10772" max="11002" width="9.140625" style="208"/>
    <col min="11003" max="11003" width="8.85546875" style="208" customWidth="1"/>
    <col min="11004" max="11004" width="1.28515625" style="208" customWidth="1"/>
    <col min="11005" max="11005" width="11.42578125" style="208" bestFit="1" customWidth="1"/>
    <col min="11006" max="11006" width="1.28515625" style="208" customWidth="1"/>
    <col min="11007" max="11007" width="12.85546875" style="208" bestFit="1" customWidth="1"/>
    <col min="11008" max="11008" width="1.140625" style="208" customWidth="1"/>
    <col min="11009" max="11009" width="11" style="208" bestFit="1" customWidth="1"/>
    <col min="11010" max="11010" width="1.28515625" style="208" customWidth="1"/>
    <col min="11011" max="11011" width="8.42578125" style="208" bestFit="1" customWidth="1"/>
    <col min="11012" max="11012" width="2.140625" style="208" customWidth="1"/>
    <col min="11013" max="11013" width="9.85546875" style="208" bestFit="1" customWidth="1"/>
    <col min="11014" max="11014" width="1.28515625" style="208" customWidth="1"/>
    <col min="11015" max="11015" width="11.42578125" style="208" bestFit="1" customWidth="1"/>
    <col min="11016" max="11016" width="1.28515625" style="208" customWidth="1"/>
    <col min="11017" max="11017" width="10.42578125" style="208" bestFit="1" customWidth="1"/>
    <col min="11018" max="11018" width="1.28515625" style="208" customWidth="1"/>
    <col min="11019" max="11019" width="10.42578125" style="208" bestFit="1" customWidth="1"/>
    <col min="11020" max="11020" width="1.42578125" style="208" customWidth="1"/>
    <col min="11021" max="11021" width="8.42578125" style="208" bestFit="1" customWidth="1"/>
    <col min="11022" max="11022" width="1.28515625" style="208" customWidth="1"/>
    <col min="11023" max="11023" width="11.42578125" style="208" bestFit="1" customWidth="1"/>
    <col min="11024" max="11024" width="1.42578125" style="208" customWidth="1"/>
    <col min="11025" max="11025" width="11" style="208" bestFit="1" customWidth="1"/>
    <col min="11026" max="11026" width="1.28515625" style="208" customWidth="1"/>
    <col min="11027" max="11027" width="11.5703125" style="208" bestFit="1" customWidth="1"/>
    <col min="11028" max="11258" width="9.140625" style="208"/>
    <col min="11259" max="11259" width="8.85546875" style="208" customWidth="1"/>
    <col min="11260" max="11260" width="1.28515625" style="208" customWidth="1"/>
    <col min="11261" max="11261" width="11.42578125" style="208" bestFit="1" customWidth="1"/>
    <col min="11262" max="11262" width="1.28515625" style="208" customWidth="1"/>
    <col min="11263" max="11263" width="12.85546875" style="208" bestFit="1" customWidth="1"/>
    <col min="11264" max="11264" width="1.140625" style="208" customWidth="1"/>
    <col min="11265" max="11265" width="11" style="208" bestFit="1" customWidth="1"/>
    <col min="11266" max="11266" width="1.28515625" style="208" customWidth="1"/>
    <col min="11267" max="11267" width="8.42578125" style="208" bestFit="1" customWidth="1"/>
    <col min="11268" max="11268" width="2.140625" style="208" customWidth="1"/>
    <col min="11269" max="11269" width="9.85546875" style="208" bestFit="1" customWidth="1"/>
    <col min="11270" max="11270" width="1.28515625" style="208" customWidth="1"/>
    <col min="11271" max="11271" width="11.42578125" style="208" bestFit="1" customWidth="1"/>
    <col min="11272" max="11272" width="1.28515625" style="208" customWidth="1"/>
    <col min="11273" max="11273" width="10.42578125" style="208" bestFit="1" customWidth="1"/>
    <col min="11274" max="11274" width="1.28515625" style="208" customWidth="1"/>
    <col min="11275" max="11275" width="10.42578125" style="208" bestFit="1" customWidth="1"/>
    <col min="11276" max="11276" width="1.42578125" style="208" customWidth="1"/>
    <col min="11277" max="11277" width="8.42578125" style="208" bestFit="1" customWidth="1"/>
    <col min="11278" max="11278" width="1.28515625" style="208" customWidth="1"/>
    <col min="11279" max="11279" width="11.42578125" style="208" bestFit="1" customWidth="1"/>
    <col min="11280" max="11280" width="1.42578125" style="208" customWidth="1"/>
    <col min="11281" max="11281" width="11" style="208" bestFit="1" customWidth="1"/>
    <col min="11282" max="11282" width="1.28515625" style="208" customWidth="1"/>
    <col min="11283" max="11283" width="11.5703125" style="208" bestFit="1" customWidth="1"/>
    <col min="11284" max="11514" width="9.140625" style="208"/>
    <col min="11515" max="11515" width="8.85546875" style="208" customWidth="1"/>
    <col min="11516" max="11516" width="1.28515625" style="208" customWidth="1"/>
    <col min="11517" max="11517" width="11.42578125" style="208" bestFit="1" customWidth="1"/>
    <col min="11518" max="11518" width="1.28515625" style="208" customWidth="1"/>
    <col min="11519" max="11519" width="12.85546875" style="208" bestFit="1" customWidth="1"/>
    <col min="11520" max="11520" width="1.140625" style="208" customWidth="1"/>
    <col min="11521" max="11521" width="11" style="208" bestFit="1" customWidth="1"/>
    <col min="11522" max="11522" width="1.28515625" style="208" customWidth="1"/>
    <col min="11523" max="11523" width="8.42578125" style="208" bestFit="1" customWidth="1"/>
    <col min="11524" max="11524" width="2.140625" style="208" customWidth="1"/>
    <col min="11525" max="11525" width="9.85546875" style="208" bestFit="1" customWidth="1"/>
    <col min="11526" max="11526" width="1.28515625" style="208" customWidth="1"/>
    <col min="11527" max="11527" width="11.42578125" style="208" bestFit="1" customWidth="1"/>
    <col min="11528" max="11528" width="1.28515625" style="208" customWidth="1"/>
    <col min="11529" max="11529" width="10.42578125" style="208" bestFit="1" customWidth="1"/>
    <col min="11530" max="11530" width="1.28515625" style="208" customWidth="1"/>
    <col min="11531" max="11531" width="10.42578125" style="208" bestFit="1" customWidth="1"/>
    <col min="11532" max="11532" width="1.42578125" style="208" customWidth="1"/>
    <col min="11533" max="11533" width="8.42578125" style="208" bestFit="1" customWidth="1"/>
    <col min="11534" max="11534" width="1.28515625" style="208" customWidth="1"/>
    <col min="11535" max="11535" width="11.42578125" style="208" bestFit="1" customWidth="1"/>
    <col min="11536" max="11536" width="1.42578125" style="208" customWidth="1"/>
    <col min="11537" max="11537" width="11" style="208" bestFit="1" customWidth="1"/>
    <col min="11538" max="11538" width="1.28515625" style="208" customWidth="1"/>
    <col min="11539" max="11539" width="11.5703125" style="208" bestFit="1" customWidth="1"/>
    <col min="11540" max="11770" width="9.140625" style="208"/>
    <col min="11771" max="11771" width="8.85546875" style="208" customWidth="1"/>
    <col min="11772" max="11772" width="1.28515625" style="208" customWidth="1"/>
    <col min="11773" max="11773" width="11.42578125" style="208" bestFit="1" customWidth="1"/>
    <col min="11774" max="11774" width="1.28515625" style="208" customWidth="1"/>
    <col min="11775" max="11775" width="12.85546875" style="208" bestFit="1" customWidth="1"/>
    <col min="11776" max="11776" width="1.140625" style="208" customWidth="1"/>
    <col min="11777" max="11777" width="11" style="208" bestFit="1" customWidth="1"/>
    <col min="11778" max="11778" width="1.28515625" style="208" customWidth="1"/>
    <col min="11779" max="11779" width="8.42578125" style="208" bestFit="1" customWidth="1"/>
    <col min="11780" max="11780" width="2.140625" style="208" customWidth="1"/>
    <col min="11781" max="11781" width="9.85546875" style="208" bestFit="1" customWidth="1"/>
    <col min="11782" max="11782" width="1.28515625" style="208" customWidth="1"/>
    <col min="11783" max="11783" width="11.42578125" style="208" bestFit="1" customWidth="1"/>
    <col min="11784" max="11784" width="1.28515625" style="208" customWidth="1"/>
    <col min="11785" max="11785" width="10.42578125" style="208" bestFit="1" customWidth="1"/>
    <col min="11786" max="11786" width="1.28515625" style="208" customWidth="1"/>
    <col min="11787" max="11787" width="10.42578125" style="208" bestFit="1" customWidth="1"/>
    <col min="11788" max="11788" width="1.42578125" style="208" customWidth="1"/>
    <col min="11789" max="11789" width="8.42578125" style="208" bestFit="1" customWidth="1"/>
    <col min="11790" max="11790" width="1.28515625" style="208" customWidth="1"/>
    <col min="11791" max="11791" width="11.42578125" style="208" bestFit="1" customWidth="1"/>
    <col min="11792" max="11792" width="1.42578125" style="208" customWidth="1"/>
    <col min="11793" max="11793" width="11" style="208" bestFit="1" customWidth="1"/>
    <col min="11794" max="11794" width="1.28515625" style="208" customWidth="1"/>
    <col min="11795" max="11795" width="11.5703125" style="208" bestFit="1" customWidth="1"/>
    <col min="11796" max="12026" width="9.140625" style="208"/>
    <col min="12027" max="12027" width="8.85546875" style="208" customWidth="1"/>
    <col min="12028" max="12028" width="1.28515625" style="208" customWidth="1"/>
    <col min="12029" max="12029" width="11.42578125" style="208" bestFit="1" customWidth="1"/>
    <col min="12030" max="12030" width="1.28515625" style="208" customWidth="1"/>
    <col min="12031" max="12031" width="12.85546875" style="208" bestFit="1" customWidth="1"/>
    <col min="12032" max="12032" width="1.140625" style="208" customWidth="1"/>
    <col min="12033" max="12033" width="11" style="208" bestFit="1" customWidth="1"/>
    <col min="12034" max="12034" width="1.28515625" style="208" customWidth="1"/>
    <col min="12035" max="12035" width="8.42578125" style="208" bestFit="1" customWidth="1"/>
    <col min="12036" max="12036" width="2.140625" style="208" customWidth="1"/>
    <col min="12037" max="12037" width="9.85546875" style="208" bestFit="1" customWidth="1"/>
    <col min="12038" max="12038" width="1.28515625" style="208" customWidth="1"/>
    <col min="12039" max="12039" width="11.42578125" style="208" bestFit="1" customWidth="1"/>
    <col min="12040" max="12040" width="1.28515625" style="208" customWidth="1"/>
    <col min="12041" max="12041" width="10.42578125" style="208" bestFit="1" customWidth="1"/>
    <col min="12042" max="12042" width="1.28515625" style="208" customWidth="1"/>
    <col min="12043" max="12043" width="10.42578125" style="208" bestFit="1" customWidth="1"/>
    <col min="12044" max="12044" width="1.42578125" style="208" customWidth="1"/>
    <col min="12045" max="12045" width="8.42578125" style="208" bestFit="1" customWidth="1"/>
    <col min="12046" max="12046" width="1.28515625" style="208" customWidth="1"/>
    <col min="12047" max="12047" width="11.42578125" style="208" bestFit="1" customWidth="1"/>
    <col min="12048" max="12048" width="1.42578125" style="208" customWidth="1"/>
    <col min="12049" max="12049" width="11" style="208" bestFit="1" customWidth="1"/>
    <col min="12050" max="12050" width="1.28515625" style="208" customWidth="1"/>
    <col min="12051" max="12051" width="11.5703125" style="208" bestFit="1" customWidth="1"/>
    <col min="12052" max="12282" width="9.140625" style="208"/>
    <col min="12283" max="12283" width="8.85546875" style="208" customWidth="1"/>
    <col min="12284" max="12284" width="1.28515625" style="208" customWidth="1"/>
    <col min="12285" max="12285" width="11.42578125" style="208" bestFit="1" customWidth="1"/>
    <col min="12286" max="12286" width="1.28515625" style="208" customWidth="1"/>
    <col min="12287" max="12287" width="12.85546875" style="208" bestFit="1" customWidth="1"/>
    <col min="12288" max="12288" width="1.140625" style="208" customWidth="1"/>
    <col min="12289" max="12289" width="11" style="208" bestFit="1" customWidth="1"/>
    <col min="12290" max="12290" width="1.28515625" style="208" customWidth="1"/>
    <col min="12291" max="12291" width="8.42578125" style="208" bestFit="1" customWidth="1"/>
    <col min="12292" max="12292" width="2.140625" style="208" customWidth="1"/>
    <col min="12293" max="12293" width="9.85546875" style="208" bestFit="1" customWidth="1"/>
    <col min="12294" max="12294" width="1.28515625" style="208" customWidth="1"/>
    <col min="12295" max="12295" width="11.42578125" style="208" bestFit="1" customWidth="1"/>
    <col min="12296" max="12296" width="1.28515625" style="208" customWidth="1"/>
    <col min="12297" max="12297" width="10.42578125" style="208" bestFit="1" customWidth="1"/>
    <col min="12298" max="12298" width="1.28515625" style="208" customWidth="1"/>
    <col min="12299" max="12299" width="10.42578125" style="208" bestFit="1" customWidth="1"/>
    <col min="12300" max="12300" width="1.42578125" style="208" customWidth="1"/>
    <col min="12301" max="12301" width="8.42578125" style="208" bestFit="1" customWidth="1"/>
    <col min="12302" max="12302" width="1.28515625" style="208" customWidth="1"/>
    <col min="12303" max="12303" width="11.42578125" style="208" bestFit="1" customWidth="1"/>
    <col min="12304" max="12304" width="1.42578125" style="208" customWidth="1"/>
    <col min="12305" max="12305" width="11" style="208" bestFit="1" customWidth="1"/>
    <col min="12306" max="12306" width="1.28515625" style="208" customWidth="1"/>
    <col min="12307" max="12307" width="11.5703125" style="208" bestFit="1" customWidth="1"/>
    <col min="12308" max="12538" width="9.140625" style="208"/>
    <col min="12539" max="12539" width="8.85546875" style="208" customWidth="1"/>
    <col min="12540" max="12540" width="1.28515625" style="208" customWidth="1"/>
    <col min="12541" max="12541" width="11.42578125" style="208" bestFit="1" customWidth="1"/>
    <col min="12542" max="12542" width="1.28515625" style="208" customWidth="1"/>
    <col min="12543" max="12543" width="12.85546875" style="208" bestFit="1" customWidth="1"/>
    <col min="12544" max="12544" width="1.140625" style="208" customWidth="1"/>
    <col min="12545" max="12545" width="11" style="208" bestFit="1" customWidth="1"/>
    <col min="12546" max="12546" width="1.28515625" style="208" customWidth="1"/>
    <col min="12547" max="12547" width="8.42578125" style="208" bestFit="1" customWidth="1"/>
    <col min="12548" max="12548" width="2.140625" style="208" customWidth="1"/>
    <col min="12549" max="12549" width="9.85546875" style="208" bestFit="1" customWidth="1"/>
    <col min="12550" max="12550" width="1.28515625" style="208" customWidth="1"/>
    <col min="12551" max="12551" width="11.42578125" style="208" bestFit="1" customWidth="1"/>
    <col min="12552" max="12552" width="1.28515625" style="208" customWidth="1"/>
    <col min="12553" max="12553" width="10.42578125" style="208" bestFit="1" customWidth="1"/>
    <col min="12554" max="12554" width="1.28515625" style="208" customWidth="1"/>
    <col min="12555" max="12555" width="10.42578125" style="208" bestFit="1" customWidth="1"/>
    <col min="12556" max="12556" width="1.42578125" style="208" customWidth="1"/>
    <col min="12557" max="12557" width="8.42578125" style="208" bestFit="1" customWidth="1"/>
    <col min="12558" max="12558" width="1.28515625" style="208" customWidth="1"/>
    <col min="12559" max="12559" width="11.42578125" style="208" bestFit="1" customWidth="1"/>
    <col min="12560" max="12560" width="1.42578125" style="208" customWidth="1"/>
    <col min="12561" max="12561" width="11" style="208" bestFit="1" customWidth="1"/>
    <col min="12562" max="12562" width="1.28515625" style="208" customWidth="1"/>
    <col min="12563" max="12563" width="11.5703125" style="208" bestFit="1" customWidth="1"/>
    <col min="12564" max="12794" width="9.140625" style="208"/>
    <col min="12795" max="12795" width="8.85546875" style="208" customWidth="1"/>
    <col min="12796" max="12796" width="1.28515625" style="208" customWidth="1"/>
    <col min="12797" max="12797" width="11.42578125" style="208" bestFit="1" customWidth="1"/>
    <col min="12798" max="12798" width="1.28515625" style="208" customWidth="1"/>
    <col min="12799" max="12799" width="12.85546875" style="208" bestFit="1" customWidth="1"/>
    <col min="12800" max="12800" width="1.140625" style="208" customWidth="1"/>
    <col min="12801" max="12801" width="11" style="208" bestFit="1" customWidth="1"/>
    <col min="12802" max="12802" width="1.28515625" style="208" customWidth="1"/>
    <col min="12803" max="12803" width="8.42578125" style="208" bestFit="1" customWidth="1"/>
    <col min="12804" max="12804" width="2.140625" style="208" customWidth="1"/>
    <col min="12805" max="12805" width="9.85546875" style="208" bestFit="1" customWidth="1"/>
    <col min="12806" max="12806" width="1.28515625" style="208" customWidth="1"/>
    <col min="12807" max="12807" width="11.42578125" style="208" bestFit="1" customWidth="1"/>
    <col min="12808" max="12808" width="1.28515625" style="208" customWidth="1"/>
    <col min="12809" max="12809" width="10.42578125" style="208" bestFit="1" customWidth="1"/>
    <col min="12810" max="12810" width="1.28515625" style="208" customWidth="1"/>
    <col min="12811" max="12811" width="10.42578125" style="208" bestFit="1" customWidth="1"/>
    <col min="12812" max="12812" width="1.42578125" style="208" customWidth="1"/>
    <col min="12813" max="12813" width="8.42578125" style="208" bestFit="1" customWidth="1"/>
    <col min="12814" max="12814" width="1.28515625" style="208" customWidth="1"/>
    <col min="12815" max="12815" width="11.42578125" style="208" bestFit="1" customWidth="1"/>
    <col min="12816" max="12816" width="1.42578125" style="208" customWidth="1"/>
    <col min="12817" max="12817" width="11" style="208" bestFit="1" customWidth="1"/>
    <col min="12818" max="12818" width="1.28515625" style="208" customWidth="1"/>
    <col min="12819" max="12819" width="11.5703125" style="208" bestFit="1" customWidth="1"/>
    <col min="12820" max="13050" width="9.140625" style="208"/>
    <col min="13051" max="13051" width="8.85546875" style="208" customWidth="1"/>
    <col min="13052" max="13052" width="1.28515625" style="208" customWidth="1"/>
    <col min="13053" max="13053" width="11.42578125" style="208" bestFit="1" customWidth="1"/>
    <col min="13054" max="13054" width="1.28515625" style="208" customWidth="1"/>
    <col min="13055" max="13055" width="12.85546875" style="208" bestFit="1" customWidth="1"/>
    <col min="13056" max="13056" width="1.140625" style="208" customWidth="1"/>
    <col min="13057" max="13057" width="11" style="208" bestFit="1" customWidth="1"/>
    <col min="13058" max="13058" width="1.28515625" style="208" customWidth="1"/>
    <col min="13059" max="13059" width="8.42578125" style="208" bestFit="1" customWidth="1"/>
    <col min="13060" max="13060" width="2.140625" style="208" customWidth="1"/>
    <col min="13061" max="13061" width="9.85546875" style="208" bestFit="1" customWidth="1"/>
    <col min="13062" max="13062" width="1.28515625" style="208" customWidth="1"/>
    <col min="13063" max="13063" width="11.42578125" style="208" bestFit="1" customWidth="1"/>
    <col min="13064" max="13064" width="1.28515625" style="208" customWidth="1"/>
    <col min="13065" max="13065" width="10.42578125" style="208" bestFit="1" customWidth="1"/>
    <col min="13066" max="13066" width="1.28515625" style="208" customWidth="1"/>
    <col min="13067" max="13067" width="10.42578125" style="208" bestFit="1" customWidth="1"/>
    <col min="13068" max="13068" width="1.42578125" style="208" customWidth="1"/>
    <col min="13069" max="13069" width="8.42578125" style="208" bestFit="1" customWidth="1"/>
    <col min="13070" max="13070" width="1.28515625" style="208" customWidth="1"/>
    <col min="13071" max="13071" width="11.42578125" style="208" bestFit="1" customWidth="1"/>
    <col min="13072" max="13072" width="1.42578125" style="208" customWidth="1"/>
    <col min="13073" max="13073" width="11" style="208" bestFit="1" customWidth="1"/>
    <col min="13074" max="13074" width="1.28515625" style="208" customWidth="1"/>
    <col min="13075" max="13075" width="11.5703125" style="208" bestFit="1" customWidth="1"/>
    <col min="13076" max="13306" width="9.140625" style="208"/>
    <col min="13307" max="13307" width="8.85546875" style="208" customWidth="1"/>
    <col min="13308" max="13308" width="1.28515625" style="208" customWidth="1"/>
    <col min="13309" max="13309" width="11.42578125" style="208" bestFit="1" customWidth="1"/>
    <col min="13310" max="13310" width="1.28515625" style="208" customWidth="1"/>
    <col min="13311" max="13311" width="12.85546875" style="208" bestFit="1" customWidth="1"/>
    <col min="13312" max="13312" width="1.140625" style="208" customWidth="1"/>
    <col min="13313" max="13313" width="11" style="208" bestFit="1" customWidth="1"/>
    <col min="13314" max="13314" width="1.28515625" style="208" customWidth="1"/>
    <col min="13315" max="13315" width="8.42578125" style="208" bestFit="1" customWidth="1"/>
    <col min="13316" max="13316" width="2.140625" style="208" customWidth="1"/>
    <col min="13317" max="13317" width="9.85546875" style="208" bestFit="1" customWidth="1"/>
    <col min="13318" max="13318" width="1.28515625" style="208" customWidth="1"/>
    <col min="13319" max="13319" width="11.42578125" style="208" bestFit="1" customWidth="1"/>
    <col min="13320" max="13320" width="1.28515625" style="208" customWidth="1"/>
    <col min="13321" max="13321" width="10.42578125" style="208" bestFit="1" customWidth="1"/>
    <col min="13322" max="13322" width="1.28515625" style="208" customWidth="1"/>
    <col min="13323" max="13323" width="10.42578125" style="208" bestFit="1" customWidth="1"/>
    <col min="13324" max="13324" width="1.42578125" style="208" customWidth="1"/>
    <col min="13325" max="13325" width="8.42578125" style="208" bestFit="1" customWidth="1"/>
    <col min="13326" max="13326" width="1.28515625" style="208" customWidth="1"/>
    <col min="13327" max="13327" width="11.42578125" style="208" bestFit="1" customWidth="1"/>
    <col min="13328" max="13328" width="1.42578125" style="208" customWidth="1"/>
    <col min="13329" max="13329" width="11" style="208" bestFit="1" customWidth="1"/>
    <col min="13330" max="13330" width="1.28515625" style="208" customWidth="1"/>
    <col min="13331" max="13331" width="11.5703125" style="208" bestFit="1" customWidth="1"/>
    <col min="13332" max="13562" width="9.140625" style="208"/>
    <col min="13563" max="13563" width="8.85546875" style="208" customWidth="1"/>
    <col min="13564" max="13564" width="1.28515625" style="208" customWidth="1"/>
    <col min="13565" max="13565" width="11.42578125" style="208" bestFit="1" customWidth="1"/>
    <col min="13566" max="13566" width="1.28515625" style="208" customWidth="1"/>
    <col min="13567" max="13567" width="12.85546875" style="208" bestFit="1" customWidth="1"/>
    <col min="13568" max="13568" width="1.140625" style="208" customWidth="1"/>
    <col min="13569" max="13569" width="11" style="208" bestFit="1" customWidth="1"/>
    <col min="13570" max="13570" width="1.28515625" style="208" customWidth="1"/>
    <col min="13571" max="13571" width="8.42578125" style="208" bestFit="1" customWidth="1"/>
    <col min="13572" max="13572" width="2.140625" style="208" customWidth="1"/>
    <col min="13573" max="13573" width="9.85546875" style="208" bestFit="1" customWidth="1"/>
    <col min="13574" max="13574" width="1.28515625" style="208" customWidth="1"/>
    <col min="13575" max="13575" width="11.42578125" style="208" bestFit="1" customWidth="1"/>
    <col min="13576" max="13576" width="1.28515625" style="208" customWidth="1"/>
    <col min="13577" max="13577" width="10.42578125" style="208" bestFit="1" customWidth="1"/>
    <col min="13578" max="13578" width="1.28515625" style="208" customWidth="1"/>
    <col min="13579" max="13579" width="10.42578125" style="208" bestFit="1" customWidth="1"/>
    <col min="13580" max="13580" width="1.42578125" style="208" customWidth="1"/>
    <col min="13581" max="13581" width="8.42578125" style="208" bestFit="1" customWidth="1"/>
    <col min="13582" max="13582" width="1.28515625" style="208" customWidth="1"/>
    <col min="13583" max="13583" width="11.42578125" style="208" bestFit="1" customWidth="1"/>
    <col min="13584" max="13584" width="1.42578125" style="208" customWidth="1"/>
    <col min="13585" max="13585" width="11" style="208" bestFit="1" customWidth="1"/>
    <col min="13586" max="13586" width="1.28515625" style="208" customWidth="1"/>
    <col min="13587" max="13587" width="11.5703125" style="208" bestFit="1" customWidth="1"/>
    <col min="13588" max="13818" width="9.140625" style="208"/>
    <col min="13819" max="13819" width="8.85546875" style="208" customWidth="1"/>
    <col min="13820" max="13820" width="1.28515625" style="208" customWidth="1"/>
    <col min="13821" max="13821" width="11.42578125" style="208" bestFit="1" customWidth="1"/>
    <col min="13822" max="13822" width="1.28515625" style="208" customWidth="1"/>
    <col min="13823" max="13823" width="12.85546875" style="208" bestFit="1" customWidth="1"/>
    <col min="13824" max="13824" width="1.140625" style="208" customWidth="1"/>
    <col min="13825" max="13825" width="11" style="208" bestFit="1" customWidth="1"/>
    <col min="13826" max="13826" width="1.28515625" style="208" customWidth="1"/>
    <col min="13827" max="13827" width="8.42578125" style="208" bestFit="1" customWidth="1"/>
    <col min="13828" max="13828" width="2.140625" style="208" customWidth="1"/>
    <col min="13829" max="13829" width="9.85546875" style="208" bestFit="1" customWidth="1"/>
    <col min="13830" max="13830" width="1.28515625" style="208" customWidth="1"/>
    <col min="13831" max="13831" width="11.42578125" style="208" bestFit="1" customWidth="1"/>
    <col min="13832" max="13832" width="1.28515625" style="208" customWidth="1"/>
    <col min="13833" max="13833" width="10.42578125" style="208" bestFit="1" customWidth="1"/>
    <col min="13834" max="13834" width="1.28515625" style="208" customWidth="1"/>
    <col min="13835" max="13835" width="10.42578125" style="208" bestFit="1" customWidth="1"/>
    <col min="13836" max="13836" width="1.42578125" style="208" customWidth="1"/>
    <col min="13837" max="13837" width="8.42578125" style="208" bestFit="1" customWidth="1"/>
    <col min="13838" max="13838" width="1.28515625" style="208" customWidth="1"/>
    <col min="13839" max="13839" width="11.42578125" style="208" bestFit="1" customWidth="1"/>
    <col min="13840" max="13840" width="1.42578125" style="208" customWidth="1"/>
    <col min="13841" max="13841" width="11" style="208" bestFit="1" customWidth="1"/>
    <col min="13842" max="13842" width="1.28515625" style="208" customWidth="1"/>
    <col min="13843" max="13843" width="11.5703125" style="208" bestFit="1" customWidth="1"/>
    <col min="13844" max="14074" width="9.140625" style="208"/>
    <col min="14075" max="14075" width="8.85546875" style="208" customWidth="1"/>
    <col min="14076" max="14076" width="1.28515625" style="208" customWidth="1"/>
    <col min="14077" max="14077" width="11.42578125" style="208" bestFit="1" customWidth="1"/>
    <col min="14078" max="14078" width="1.28515625" style="208" customWidth="1"/>
    <col min="14079" max="14079" width="12.85546875" style="208" bestFit="1" customWidth="1"/>
    <col min="14080" max="14080" width="1.140625" style="208" customWidth="1"/>
    <col min="14081" max="14081" width="11" style="208" bestFit="1" customWidth="1"/>
    <col min="14082" max="14082" width="1.28515625" style="208" customWidth="1"/>
    <col min="14083" max="14083" width="8.42578125" style="208" bestFit="1" customWidth="1"/>
    <col min="14084" max="14084" width="2.140625" style="208" customWidth="1"/>
    <col min="14085" max="14085" width="9.85546875" style="208" bestFit="1" customWidth="1"/>
    <col min="14086" max="14086" width="1.28515625" style="208" customWidth="1"/>
    <col min="14087" max="14087" width="11.42578125" style="208" bestFit="1" customWidth="1"/>
    <col min="14088" max="14088" width="1.28515625" style="208" customWidth="1"/>
    <col min="14089" max="14089" width="10.42578125" style="208" bestFit="1" customWidth="1"/>
    <col min="14090" max="14090" width="1.28515625" style="208" customWidth="1"/>
    <col min="14091" max="14091" width="10.42578125" style="208" bestFit="1" customWidth="1"/>
    <col min="14092" max="14092" width="1.42578125" style="208" customWidth="1"/>
    <col min="14093" max="14093" width="8.42578125" style="208" bestFit="1" customWidth="1"/>
    <col min="14094" max="14094" width="1.28515625" style="208" customWidth="1"/>
    <col min="14095" max="14095" width="11.42578125" style="208" bestFit="1" customWidth="1"/>
    <col min="14096" max="14096" width="1.42578125" style="208" customWidth="1"/>
    <col min="14097" max="14097" width="11" style="208" bestFit="1" customWidth="1"/>
    <col min="14098" max="14098" width="1.28515625" style="208" customWidth="1"/>
    <col min="14099" max="14099" width="11.5703125" style="208" bestFit="1" customWidth="1"/>
    <col min="14100" max="14330" width="9.140625" style="208"/>
    <col min="14331" max="14331" width="8.85546875" style="208" customWidth="1"/>
    <col min="14332" max="14332" width="1.28515625" style="208" customWidth="1"/>
    <col min="14333" max="14333" width="11.42578125" style="208" bestFit="1" customWidth="1"/>
    <col min="14334" max="14334" width="1.28515625" style="208" customWidth="1"/>
    <col min="14335" max="14335" width="12.85546875" style="208" bestFit="1" customWidth="1"/>
    <col min="14336" max="14336" width="1.140625" style="208" customWidth="1"/>
    <col min="14337" max="14337" width="11" style="208" bestFit="1" customWidth="1"/>
    <col min="14338" max="14338" width="1.28515625" style="208" customWidth="1"/>
    <col min="14339" max="14339" width="8.42578125" style="208" bestFit="1" customWidth="1"/>
    <col min="14340" max="14340" width="2.140625" style="208" customWidth="1"/>
    <col min="14341" max="14341" width="9.85546875" style="208" bestFit="1" customWidth="1"/>
    <col min="14342" max="14342" width="1.28515625" style="208" customWidth="1"/>
    <col min="14343" max="14343" width="11.42578125" style="208" bestFit="1" customWidth="1"/>
    <col min="14344" max="14344" width="1.28515625" style="208" customWidth="1"/>
    <col min="14345" max="14345" width="10.42578125" style="208" bestFit="1" customWidth="1"/>
    <col min="14346" max="14346" width="1.28515625" style="208" customWidth="1"/>
    <col min="14347" max="14347" width="10.42578125" style="208" bestFit="1" customWidth="1"/>
    <col min="14348" max="14348" width="1.42578125" style="208" customWidth="1"/>
    <col min="14349" max="14349" width="8.42578125" style="208" bestFit="1" customWidth="1"/>
    <col min="14350" max="14350" width="1.28515625" style="208" customWidth="1"/>
    <col min="14351" max="14351" width="11.42578125" style="208" bestFit="1" customWidth="1"/>
    <col min="14352" max="14352" width="1.42578125" style="208" customWidth="1"/>
    <col min="14353" max="14353" width="11" style="208" bestFit="1" customWidth="1"/>
    <col min="14354" max="14354" width="1.28515625" style="208" customWidth="1"/>
    <col min="14355" max="14355" width="11.5703125" style="208" bestFit="1" customWidth="1"/>
    <col min="14356" max="14586" width="9.140625" style="208"/>
    <col min="14587" max="14587" width="8.85546875" style="208" customWidth="1"/>
    <col min="14588" max="14588" width="1.28515625" style="208" customWidth="1"/>
    <col min="14589" max="14589" width="11.42578125" style="208" bestFit="1" customWidth="1"/>
    <col min="14590" max="14590" width="1.28515625" style="208" customWidth="1"/>
    <col min="14591" max="14591" width="12.85546875" style="208" bestFit="1" customWidth="1"/>
    <col min="14592" max="14592" width="1.140625" style="208" customWidth="1"/>
    <col min="14593" max="14593" width="11" style="208" bestFit="1" customWidth="1"/>
    <col min="14594" max="14594" width="1.28515625" style="208" customWidth="1"/>
    <col min="14595" max="14595" width="8.42578125" style="208" bestFit="1" customWidth="1"/>
    <col min="14596" max="14596" width="2.140625" style="208" customWidth="1"/>
    <col min="14597" max="14597" width="9.85546875" style="208" bestFit="1" customWidth="1"/>
    <col min="14598" max="14598" width="1.28515625" style="208" customWidth="1"/>
    <col min="14599" max="14599" width="11.42578125" style="208" bestFit="1" customWidth="1"/>
    <col min="14600" max="14600" width="1.28515625" style="208" customWidth="1"/>
    <col min="14601" max="14601" width="10.42578125" style="208" bestFit="1" customWidth="1"/>
    <col min="14602" max="14602" width="1.28515625" style="208" customWidth="1"/>
    <col min="14603" max="14603" width="10.42578125" style="208" bestFit="1" customWidth="1"/>
    <col min="14604" max="14604" width="1.42578125" style="208" customWidth="1"/>
    <col min="14605" max="14605" width="8.42578125" style="208" bestFit="1" customWidth="1"/>
    <col min="14606" max="14606" width="1.28515625" style="208" customWidth="1"/>
    <col min="14607" max="14607" width="11.42578125" style="208" bestFit="1" customWidth="1"/>
    <col min="14608" max="14608" width="1.42578125" style="208" customWidth="1"/>
    <col min="14609" max="14609" width="11" style="208" bestFit="1" customWidth="1"/>
    <col min="14610" max="14610" width="1.28515625" style="208" customWidth="1"/>
    <col min="14611" max="14611" width="11.5703125" style="208" bestFit="1" customWidth="1"/>
    <col min="14612" max="14842" width="9.140625" style="208"/>
    <col min="14843" max="14843" width="8.85546875" style="208" customWidth="1"/>
    <col min="14844" max="14844" width="1.28515625" style="208" customWidth="1"/>
    <col min="14845" max="14845" width="11.42578125" style="208" bestFit="1" customWidth="1"/>
    <col min="14846" max="14846" width="1.28515625" style="208" customWidth="1"/>
    <col min="14847" max="14847" width="12.85546875" style="208" bestFit="1" customWidth="1"/>
    <col min="14848" max="14848" width="1.140625" style="208" customWidth="1"/>
    <col min="14849" max="14849" width="11" style="208" bestFit="1" customWidth="1"/>
    <col min="14850" max="14850" width="1.28515625" style="208" customWidth="1"/>
    <col min="14851" max="14851" width="8.42578125" style="208" bestFit="1" customWidth="1"/>
    <col min="14852" max="14852" width="2.140625" style="208" customWidth="1"/>
    <col min="14853" max="14853" width="9.85546875" style="208" bestFit="1" customWidth="1"/>
    <col min="14854" max="14854" width="1.28515625" style="208" customWidth="1"/>
    <col min="14855" max="14855" width="11.42578125" style="208" bestFit="1" customWidth="1"/>
    <col min="14856" max="14856" width="1.28515625" style="208" customWidth="1"/>
    <col min="14857" max="14857" width="10.42578125" style="208" bestFit="1" customWidth="1"/>
    <col min="14858" max="14858" width="1.28515625" style="208" customWidth="1"/>
    <col min="14859" max="14859" width="10.42578125" style="208" bestFit="1" customWidth="1"/>
    <col min="14860" max="14860" width="1.42578125" style="208" customWidth="1"/>
    <col min="14861" max="14861" width="8.42578125" style="208" bestFit="1" customWidth="1"/>
    <col min="14862" max="14862" width="1.28515625" style="208" customWidth="1"/>
    <col min="14863" max="14863" width="11.42578125" style="208" bestFit="1" customWidth="1"/>
    <col min="14864" max="14864" width="1.42578125" style="208" customWidth="1"/>
    <col min="14865" max="14865" width="11" style="208" bestFit="1" customWidth="1"/>
    <col min="14866" max="14866" width="1.28515625" style="208" customWidth="1"/>
    <col min="14867" max="14867" width="11.5703125" style="208" bestFit="1" customWidth="1"/>
    <col min="14868" max="15098" width="9.140625" style="208"/>
    <col min="15099" max="15099" width="8.85546875" style="208" customWidth="1"/>
    <col min="15100" max="15100" width="1.28515625" style="208" customWidth="1"/>
    <col min="15101" max="15101" width="11.42578125" style="208" bestFit="1" customWidth="1"/>
    <col min="15102" max="15102" width="1.28515625" style="208" customWidth="1"/>
    <col min="15103" max="15103" width="12.85546875" style="208" bestFit="1" customWidth="1"/>
    <col min="15104" max="15104" width="1.140625" style="208" customWidth="1"/>
    <col min="15105" max="15105" width="11" style="208" bestFit="1" customWidth="1"/>
    <col min="15106" max="15106" width="1.28515625" style="208" customWidth="1"/>
    <col min="15107" max="15107" width="8.42578125" style="208" bestFit="1" customWidth="1"/>
    <col min="15108" max="15108" width="2.140625" style="208" customWidth="1"/>
    <col min="15109" max="15109" width="9.85546875" style="208" bestFit="1" customWidth="1"/>
    <col min="15110" max="15110" width="1.28515625" style="208" customWidth="1"/>
    <col min="15111" max="15111" width="11.42578125" style="208" bestFit="1" customWidth="1"/>
    <col min="15112" max="15112" width="1.28515625" style="208" customWidth="1"/>
    <col min="15113" max="15113" width="10.42578125" style="208" bestFit="1" customWidth="1"/>
    <col min="15114" max="15114" width="1.28515625" style="208" customWidth="1"/>
    <col min="15115" max="15115" width="10.42578125" style="208" bestFit="1" customWidth="1"/>
    <col min="15116" max="15116" width="1.42578125" style="208" customWidth="1"/>
    <col min="15117" max="15117" width="8.42578125" style="208" bestFit="1" customWidth="1"/>
    <col min="15118" max="15118" width="1.28515625" style="208" customWidth="1"/>
    <col min="15119" max="15119" width="11.42578125" style="208" bestFit="1" customWidth="1"/>
    <col min="15120" max="15120" width="1.42578125" style="208" customWidth="1"/>
    <col min="15121" max="15121" width="11" style="208" bestFit="1" customWidth="1"/>
    <col min="15122" max="15122" width="1.28515625" style="208" customWidth="1"/>
    <col min="15123" max="15123" width="11.5703125" style="208" bestFit="1" customWidth="1"/>
    <col min="15124" max="15354" width="9.140625" style="208"/>
    <col min="15355" max="15355" width="8.85546875" style="208" customWidth="1"/>
    <col min="15356" max="15356" width="1.28515625" style="208" customWidth="1"/>
    <col min="15357" max="15357" width="11.42578125" style="208" bestFit="1" customWidth="1"/>
    <col min="15358" max="15358" width="1.28515625" style="208" customWidth="1"/>
    <col min="15359" max="15359" width="12.85546875" style="208" bestFit="1" customWidth="1"/>
    <col min="15360" max="15360" width="1.140625" style="208" customWidth="1"/>
    <col min="15361" max="15361" width="11" style="208" bestFit="1" customWidth="1"/>
    <col min="15362" max="15362" width="1.28515625" style="208" customWidth="1"/>
    <col min="15363" max="15363" width="8.42578125" style="208" bestFit="1" customWidth="1"/>
    <col min="15364" max="15364" width="2.140625" style="208" customWidth="1"/>
    <col min="15365" max="15365" width="9.85546875" style="208" bestFit="1" customWidth="1"/>
    <col min="15366" max="15366" width="1.28515625" style="208" customWidth="1"/>
    <col min="15367" max="15367" width="11.42578125" style="208" bestFit="1" customWidth="1"/>
    <col min="15368" max="15368" width="1.28515625" style="208" customWidth="1"/>
    <col min="15369" max="15369" width="10.42578125" style="208" bestFit="1" customWidth="1"/>
    <col min="15370" max="15370" width="1.28515625" style="208" customWidth="1"/>
    <col min="15371" max="15371" width="10.42578125" style="208" bestFit="1" customWidth="1"/>
    <col min="15372" max="15372" width="1.42578125" style="208" customWidth="1"/>
    <col min="15373" max="15373" width="8.42578125" style="208" bestFit="1" customWidth="1"/>
    <col min="15374" max="15374" width="1.28515625" style="208" customWidth="1"/>
    <col min="15375" max="15375" width="11.42578125" style="208" bestFit="1" customWidth="1"/>
    <col min="15376" max="15376" width="1.42578125" style="208" customWidth="1"/>
    <col min="15377" max="15377" width="11" style="208" bestFit="1" customWidth="1"/>
    <col min="15378" max="15378" width="1.28515625" style="208" customWidth="1"/>
    <col min="15379" max="15379" width="11.5703125" style="208" bestFit="1" customWidth="1"/>
    <col min="15380" max="15610" width="9.140625" style="208"/>
    <col min="15611" max="15611" width="8.85546875" style="208" customWidth="1"/>
    <col min="15612" max="15612" width="1.28515625" style="208" customWidth="1"/>
    <col min="15613" max="15613" width="11.42578125" style="208" bestFit="1" customWidth="1"/>
    <col min="15614" max="15614" width="1.28515625" style="208" customWidth="1"/>
    <col min="15615" max="15615" width="12.85546875" style="208" bestFit="1" customWidth="1"/>
    <col min="15616" max="15616" width="1.140625" style="208" customWidth="1"/>
    <col min="15617" max="15617" width="11" style="208" bestFit="1" customWidth="1"/>
    <col min="15618" max="15618" width="1.28515625" style="208" customWidth="1"/>
    <col min="15619" max="15619" width="8.42578125" style="208" bestFit="1" customWidth="1"/>
    <col min="15620" max="15620" width="2.140625" style="208" customWidth="1"/>
    <col min="15621" max="15621" width="9.85546875" style="208" bestFit="1" customWidth="1"/>
    <col min="15622" max="15622" width="1.28515625" style="208" customWidth="1"/>
    <col min="15623" max="15623" width="11.42578125" style="208" bestFit="1" customWidth="1"/>
    <col min="15624" max="15624" width="1.28515625" style="208" customWidth="1"/>
    <col min="15625" max="15625" width="10.42578125" style="208" bestFit="1" customWidth="1"/>
    <col min="15626" max="15626" width="1.28515625" style="208" customWidth="1"/>
    <col min="15627" max="15627" width="10.42578125" style="208" bestFit="1" customWidth="1"/>
    <col min="15628" max="15628" width="1.42578125" style="208" customWidth="1"/>
    <col min="15629" max="15629" width="8.42578125" style="208" bestFit="1" customWidth="1"/>
    <col min="15630" max="15630" width="1.28515625" style="208" customWidth="1"/>
    <col min="15631" max="15631" width="11.42578125" style="208" bestFit="1" customWidth="1"/>
    <col min="15632" max="15632" width="1.42578125" style="208" customWidth="1"/>
    <col min="15633" max="15633" width="11" style="208" bestFit="1" customWidth="1"/>
    <col min="15634" max="15634" width="1.28515625" style="208" customWidth="1"/>
    <col min="15635" max="15635" width="11.5703125" style="208" bestFit="1" customWidth="1"/>
    <col min="15636" max="15866" width="9.140625" style="208"/>
    <col min="15867" max="15867" width="8.85546875" style="208" customWidth="1"/>
    <col min="15868" max="15868" width="1.28515625" style="208" customWidth="1"/>
    <col min="15869" max="15869" width="11.42578125" style="208" bestFit="1" customWidth="1"/>
    <col min="15870" max="15870" width="1.28515625" style="208" customWidth="1"/>
    <col min="15871" max="15871" width="12.85546875" style="208" bestFit="1" customWidth="1"/>
    <col min="15872" max="15872" width="1.140625" style="208" customWidth="1"/>
    <col min="15873" max="15873" width="11" style="208" bestFit="1" customWidth="1"/>
    <col min="15874" max="15874" width="1.28515625" style="208" customWidth="1"/>
    <col min="15875" max="15875" width="8.42578125" style="208" bestFit="1" customWidth="1"/>
    <col min="15876" max="15876" width="2.140625" style="208" customWidth="1"/>
    <col min="15877" max="15877" width="9.85546875" style="208" bestFit="1" customWidth="1"/>
    <col min="15878" max="15878" width="1.28515625" style="208" customWidth="1"/>
    <col min="15879" max="15879" width="11.42578125" style="208" bestFit="1" customWidth="1"/>
    <col min="15880" max="15880" width="1.28515625" style="208" customWidth="1"/>
    <col min="15881" max="15881" width="10.42578125" style="208" bestFit="1" customWidth="1"/>
    <col min="15882" max="15882" width="1.28515625" style="208" customWidth="1"/>
    <col min="15883" max="15883" width="10.42578125" style="208" bestFit="1" customWidth="1"/>
    <col min="15884" max="15884" width="1.42578125" style="208" customWidth="1"/>
    <col min="15885" max="15885" width="8.42578125" style="208" bestFit="1" customWidth="1"/>
    <col min="15886" max="15886" width="1.28515625" style="208" customWidth="1"/>
    <col min="15887" max="15887" width="11.42578125" style="208" bestFit="1" customWidth="1"/>
    <col min="15888" max="15888" width="1.42578125" style="208" customWidth="1"/>
    <col min="15889" max="15889" width="11" style="208" bestFit="1" customWidth="1"/>
    <col min="15890" max="15890" width="1.28515625" style="208" customWidth="1"/>
    <col min="15891" max="15891" width="11.5703125" style="208" bestFit="1" customWidth="1"/>
    <col min="15892" max="16122" width="9.140625" style="208"/>
    <col min="16123" max="16123" width="8.85546875" style="208" customWidth="1"/>
    <col min="16124" max="16124" width="1.28515625" style="208" customWidth="1"/>
    <col min="16125" max="16125" width="11.42578125" style="208" bestFit="1" customWidth="1"/>
    <col min="16126" max="16126" width="1.28515625" style="208" customWidth="1"/>
    <col min="16127" max="16127" width="12.85546875" style="208" bestFit="1" customWidth="1"/>
    <col min="16128" max="16128" width="1.140625" style="208" customWidth="1"/>
    <col min="16129" max="16129" width="11" style="208" bestFit="1" customWidth="1"/>
    <col min="16130" max="16130" width="1.28515625" style="208" customWidth="1"/>
    <col min="16131" max="16131" width="8.42578125" style="208" bestFit="1" customWidth="1"/>
    <col min="16132" max="16132" width="2.140625" style="208" customWidth="1"/>
    <col min="16133" max="16133" width="9.85546875" style="208" bestFit="1" customWidth="1"/>
    <col min="16134" max="16134" width="1.28515625" style="208" customWidth="1"/>
    <col min="16135" max="16135" width="11.42578125" style="208" bestFit="1" customWidth="1"/>
    <col min="16136" max="16136" width="1.28515625" style="208" customWidth="1"/>
    <col min="16137" max="16137" width="10.42578125" style="208" bestFit="1" customWidth="1"/>
    <col min="16138" max="16138" width="1.28515625" style="208" customWidth="1"/>
    <col min="16139" max="16139" width="10.42578125" style="208" bestFit="1" customWidth="1"/>
    <col min="16140" max="16140" width="1.42578125" style="208" customWidth="1"/>
    <col min="16141" max="16141" width="8.42578125" style="208" bestFit="1" customWidth="1"/>
    <col min="16142" max="16142" width="1.28515625" style="208" customWidth="1"/>
    <col min="16143" max="16143" width="11.42578125" style="208" bestFit="1" customWidth="1"/>
    <col min="16144" max="16144" width="1.42578125" style="208" customWidth="1"/>
    <col min="16145" max="16145" width="11" style="208" bestFit="1" customWidth="1"/>
    <col min="16146" max="16146" width="1.28515625" style="208" customWidth="1"/>
    <col min="16147" max="16147" width="11.5703125" style="208" bestFit="1" customWidth="1"/>
    <col min="16148" max="16384" width="9.140625" style="208"/>
  </cols>
  <sheetData>
    <row r="1" spans="1:28" x14ac:dyDescent="0.2">
      <c r="A1" s="221" t="s">
        <v>832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</row>
    <row r="2" spans="1:28" x14ac:dyDescent="0.2">
      <c r="A2" s="221" t="s">
        <v>831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</row>
    <row r="3" spans="1:28" x14ac:dyDescent="0.2">
      <c r="A3" s="221" t="s">
        <v>830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</row>
    <row r="4" spans="1:28" x14ac:dyDescent="0.2">
      <c r="A4" s="220"/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</row>
    <row r="6" spans="1:28" x14ac:dyDescent="0.2">
      <c r="K6" s="471" t="s">
        <v>837</v>
      </c>
      <c r="L6" s="471"/>
      <c r="M6" s="471"/>
      <c r="N6" s="471"/>
      <c r="O6" s="471"/>
      <c r="P6" s="471"/>
      <c r="Q6" s="471"/>
      <c r="R6" s="471"/>
      <c r="S6" s="471"/>
      <c r="T6" s="471"/>
      <c r="U6" s="471"/>
      <c r="W6" s="219">
        <v>0.95</v>
      </c>
      <c r="X6" s="219"/>
      <c r="Y6" s="218"/>
    </row>
    <row r="7" spans="1:28" x14ac:dyDescent="0.2">
      <c r="A7" s="218" t="s">
        <v>828</v>
      </c>
      <c r="B7" s="218"/>
      <c r="C7" s="218" t="s">
        <v>827</v>
      </c>
      <c r="D7" s="218"/>
      <c r="E7" s="218" t="s">
        <v>57</v>
      </c>
      <c r="F7" s="218">
        <v>0</v>
      </c>
      <c r="G7" s="218" t="s">
        <v>827</v>
      </c>
      <c r="I7" s="218" t="s">
        <v>827</v>
      </c>
      <c r="K7" s="218" t="s">
        <v>3</v>
      </c>
      <c r="M7" s="218" t="s">
        <v>2</v>
      </c>
      <c r="O7" s="218" t="s">
        <v>42</v>
      </c>
      <c r="Q7" s="218" t="s">
        <v>23</v>
      </c>
      <c r="U7" s="218" t="s">
        <v>4</v>
      </c>
      <c r="W7" s="218" t="s">
        <v>827</v>
      </c>
      <c r="X7" s="218"/>
      <c r="Y7" s="218" t="s">
        <v>836</v>
      </c>
      <c r="Z7" s="218" t="s">
        <v>3</v>
      </c>
    </row>
    <row r="8" spans="1:28" x14ac:dyDescent="0.2">
      <c r="A8" s="233" t="s">
        <v>826</v>
      </c>
      <c r="B8" s="233"/>
      <c r="C8" s="233" t="s">
        <v>2</v>
      </c>
      <c r="D8" s="233"/>
      <c r="E8" s="233" t="s">
        <v>11</v>
      </c>
      <c r="F8" s="233">
        <v>0</v>
      </c>
      <c r="G8" s="233" t="s">
        <v>42</v>
      </c>
      <c r="H8" s="239"/>
      <c r="I8" s="233" t="s">
        <v>825</v>
      </c>
      <c r="J8" s="239"/>
      <c r="K8" s="233" t="s">
        <v>8</v>
      </c>
      <c r="L8" s="239"/>
      <c r="M8" s="233" t="s">
        <v>8</v>
      </c>
      <c r="N8" s="239"/>
      <c r="O8" s="233" t="s">
        <v>8</v>
      </c>
      <c r="P8" s="239"/>
      <c r="Q8" s="233" t="s">
        <v>42</v>
      </c>
      <c r="R8" s="239"/>
      <c r="S8" s="233" t="s">
        <v>825</v>
      </c>
      <c r="T8" s="233"/>
      <c r="U8" s="233" t="s">
        <v>2</v>
      </c>
      <c r="V8" s="239"/>
      <c r="W8" s="233" t="s">
        <v>27</v>
      </c>
      <c r="X8" s="233"/>
      <c r="Y8" s="233" t="s">
        <v>8</v>
      </c>
      <c r="Z8" s="233" t="s">
        <v>8</v>
      </c>
    </row>
    <row r="9" spans="1:28" x14ac:dyDescent="0.2">
      <c r="A9" s="212" t="s">
        <v>823</v>
      </c>
      <c r="B9" s="212"/>
      <c r="C9" s="212" t="s">
        <v>822</v>
      </c>
      <c r="D9" s="212"/>
      <c r="E9" s="212" t="s">
        <v>821</v>
      </c>
      <c r="F9" s="212">
        <v>0</v>
      </c>
      <c r="G9" s="212" t="s">
        <v>820</v>
      </c>
      <c r="I9" s="212" t="s">
        <v>819</v>
      </c>
      <c r="K9" s="212" t="s">
        <v>818</v>
      </c>
      <c r="M9" s="212" t="s">
        <v>817</v>
      </c>
      <c r="O9" s="212" t="s">
        <v>816</v>
      </c>
      <c r="Q9" s="212" t="s">
        <v>815</v>
      </c>
      <c r="S9" s="212" t="s">
        <v>814</v>
      </c>
      <c r="T9" s="212"/>
      <c r="U9" s="232" t="s">
        <v>813</v>
      </c>
      <c r="W9" s="232" t="s">
        <v>835</v>
      </c>
      <c r="X9" s="232"/>
      <c r="Y9" s="232" t="s">
        <v>834</v>
      </c>
      <c r="Z9" s="232" t="s">
        <v>833</v>
      </c>
    </row>
    <row r="11" spans="1:28" x14ac:dyDescent="0.2">
      <c r="A11" s="208" t="s">
        <v>12</v>
      </c>
      <c r="C11" s="209">
        <v>216341049.91929379</v>
      </c>
      <c r="E11" s="209">
        <v>652486365.88974261</v>
      </c>
      <c r="G11" s="209">
        <v>7048661.6720498456</v>
      </c>
      <c r="I11" s="211">
        <v>1.08</v>
      </c>
      <c r="K11" s="211">
        <v>30.630000000000003</v>
      </c>
      <c r="M11" s="209">
        <v>66270648</v>
      </c>
      <c r="O11" s="209">
        <v>40328992.327950157</v>
      </c>
      <c r="Q11" s="209">
        <v>47377654</v>
      </c>
      <c r="S11" s="211">
        <v>7.26</v>
      </c>
      <c r="T11" s="211"/>
      <c r="U11" s="209">
        <v>282611697.91929376</v>
      </c>
      <c r="W11" s="209">
        <v>29033293</v>
      </c>
      <c r="X11" s="209"/>
      <c r="Y11" s="209">
        <v>37237355</v>
      </c>
      <c r="Z11" s="211">
        <v>17.212339042401499</v>
      </c>
      <c r="AB11" s="209"/>
    </row>
    <row r="12" spans="1:28" x14ac:dyDescent="0.2">
      <c r="A12" s="208" t="s">
        <v>23</v>
      </c>
      <c r="I12" s="213" t="s">
        <v>23</v>
      </c>
      <c r="K12" s="213" t="s">
        <v>23</v>
      </c>
      <c r="M12" s="209" t="s">
        <v>23</v>
      </c>
      <c r="O12" s="209" t="s">
        <v>23</v>
      </c>
      <c r="Q12" s="209" t="s">
        <v>23</v>
      </c>
      <c r="S12" s="213" t="s">
        <v>23</v>
      </c>
      <c r="T12" s="213"/>
      <c r="U12" s="209"/>
      <c r="W12" s="209" t="s">
        <v>23</v>
      </c>
      <c r="X12" s="209"/>
      <c r="Y12" s="209" t="s">
        <v>23</v>
      </c>
    </row>
    <row r="13" spans="1:28" x14ac:dyDescent="0.2">
      <c r="A13" s="208" t="s">
        <v>13</v>
      </c>
      <c r="C13" s="209">
        <v>18632506.993049126</v>
      </c>
      <c r="E13" s="209">
        <v>37514380.627509102</v>
      </c>
      <c r="G13" s="209">
        <v>3959664.4434313024</v>
      </c>
      <c r="I13" s="211">
        <v>10.56</v>
      </c>
      <c r="K13" s="211">
        <v>-10.9</v>
      </c>
      <c r="M13" s="209">
        <v>-2030580</v>
      </c>
      <c r="O13" s="209">
        <v>-1235709.4434313024</v>
      </c>
      <c r="Q13" s="209">
        <v>2723955</v>
      </c>
      <c r="S13" s="211">
        <v>7.26</v>
      </c>
      <c r="T13" s="211"/>
      <c r="U13" s="224">
        <v>16601926.993049126</v>
      </c>
      <c r="W13" s="209">
        <v>-3879487</v>
      </c>
      <c r="X13" s="209"/>
      <c r="Y13" s="209">
        <v>1848907</v>
      </c>
      <c r="Z13" s="211">
        <v>9.9230178777860445</v>
      </c>
    </row>
    <row r="14" spans="1:28" x14ac:dyDescent="0.2">
      <c r="A14" s="208" t="s">
        <v>23</v>
      </c>
      <c r="I14" s="227" t="s">
        <v>23</v>
      </c>
      <c r="K14" s="213" t="s">
        <v>23</v>
      </c>
      <c r="M14" s="209" t="s">
        <v>23</v>
      </c>
      <c r="O14" s="209" t="s">
        <v>23</v>
      </c>
      <c r="Q14" s="209" t="s">
        <v>23</v>
      </c>
      <c r="S14" s="213" t="s">
        <v>23</v>
      </c>
      <c r="T14" s="213"/>
      <c r="U14" s="224"/>
      <c r="W14" s="209" t="s">
        <v>23</v>
      </c>
      <c r="X14" s="209"/>
      <c r="Y14" s="209" t="s">
        <v>23</v>
      </c>
    </row>
    <row r="15" spans="1:28" x14ac:dyDescent="0.2">
      <c r="A15" s="208" t="s">
        <v>18</v>
      </c>
      <c r="C15" s="209">
        <v>53484636.980047509</v>
      </c>
      <c r="E15" s="209">
        <v>114971829.39229923</v>
      </c>
      <c r="G15" s="209">
        <v>9505162.4028657172</v>
      </c>
      <c r="I15" s="211">
        <v>8.27</v>
      </c>
      <c r="K15" s="211">
        <v>-3.55</v>
      </c>
      <c r="M15" s="209">
        <v>-1901156</v>
      </c>
      <c r="O15" s="209">
        <v>-1156948.4028657172</v>
      </c>
      <c r="Q15" s="209">
        <v>8348214</v>
      </c>
      <c r="S15" s="211">
        <v>7.26</v>
      </c>
      <c r="T15" s="211"/>
      <c r="U15" s="209">
        <v>51583480.980047509</v>
      </c>
      <c r="W15" s="209">
        <v>-7783671</v>
      </c>
      <c r="X15" s="209"/>
      <c r="Y15" s="209">
        <v>5882515</v>
      </c>
      <c r="Z15" s="211">
        <v>10.998513465080585</v>
      </c>
    </row>
    <row r="16" spans="1:28" x14ac:dyDescent="0.2">
      <c r="A16" s="208" t="s">
        <v>23</v>
      </c>
      <c r="I16" s="213" t="s">
        <v>23</v>
      </c>
      <c r="K16" s="213" t="s">
        <v>23</v>
      </c>
      <c r="M16" s="209" t="s">
        <v>23</v>
      </c>
      <c r="O16" s="209" t="s">
        <v>23</v>
      </c>
      <c r="Q16" s="209" t="s">
        <v>23</v>
      </c>
      <c r="S16" s="213" t="s">
        <v>23</v>
      </c>
      <c r="T16" s="213"/>
      <c r="U16" s="209"/>
      <c r="W16" s="209" t="s">
        <v>23</v>
      </c>
      <c r="X16" s="209"/>
      <c r="Y16" s="209" t="s">
        <v>23</v>
      </c>
    </row>
    <row r="17" spans="1:26" x14ac:dyDescent="0.2">
      <c r="A17" s="208" t="s">
        <v>19</v>
      </c>
      <c r="C17" s="209">
        <v>51515377.980782144</v>
      </c>
      <c r="E17" s="209">
        <v>101363382.47926284</v>
      </c>
      <c r="G17" s="209">
        <v>8399007.9030488599</v>
      </c>
      <c r="I17" s="211">
        <v>8.2900000000000009</v>
      </c>
      <c r="K17" s="211">
        <v>-3.3099999999999996</v>
      </c>
      <c r="M17" s="209">
        <v>-1707201</v>
      </c>
      <c r="O17" s="209">
        <v>-1038916.9030488599</v>
      </c>
      <c r="Q17" s="209">
        <v>7360091</v>
      </c>
      <c r="S17" s="211">
        <v>7.26</v>
      </c>
      <c r="T17" s="211"/>
      <c r="U17" s="209">
        <v>49808176.980782144</v>
      </c>
      <c r="W17" s="209">
        <v>-6891887</v>
      </c>
      <c r="X17" s="209"/>
      <c r="Y17" s="209">
        <v>5184686</v>
      </c>
      <c r="Z17" s="211">
        <v>10.064346226740595</v>
      </c>
    </row>
    <row r="18" spans="1:26" x14ac:dyDescent="0.2">
      <c r="A18" s="208" t="s">
        <v>23</v>
      </c>
      <c r="I18" s="213" t="s">
        <v>23</v>
      </c>
      <c r="K18" s="213" t="s">
        <v>23</v>
      </c>
      <c r="M18" s="209" t="s">
        <v>23</v>
      </c>
      <c r="O18" s="209" t="s">
        <v>23</v>
      </c>
      <c r="Q18" s="209" t="s">
        <v>23</v>
      </c>
      <c r="S18" s="213" t="s">
        <v>23</v>
      </c>
      <c r="T18" s="213"/>
      <c r="U18" s="209" t="s">
        <v>23</v>
      </c>
      <c r="W18" s="209" t="s">
        <v>23</v>
      </c>
      <c r="X18" s="209"/>
      <c r="Y18" s="209" t="s">
        <v>23</v>
      </c>
    </row>
    <row r="19" spans="1:26" x14ac:dyDescent="0.2">
      <c r="A19" s="208" t="s">
        <v>20</v>
      </c>
      <c r="C19" s="209">
        <v>139030770.94813445</v>
      </c>
      <c r="E19" s="209">
        <v>240509510.06003201</v>
      </c>
      <c r="G19" s="209">
        <v>13166218.832770731</v>
      </c>
      <c r="I19" s="211">
        <v>5.47</v>
      </c>
      <c r="K19" s="211">
        <v>5.08</v>
      </c>
      <c r="M19" s="209">
        <v>7061714</v>
      </c>
      <c r="O19" s="209">
        <v>4297405.1672292687</v>
      </c>
      <c r="Q19" s="209">
        <v>17463624</v>
      </c>
      <c r="S19" s="211">
        <v>7.26</v>
      </c>
      <c r="T19" s="211"/>
      <c r="U19" s="209">
        <v>146092484.94813445</v>
      </c>
      <c r="W19" s="209">
        <v>-5795850</v>
      </c>
      <c r="X19" s="209"/>
      <c r="Y19" s="209">
        <v>12857564</v>
      </c>
      <c r="Z19" s="211">
        <v>9.2479987792030158</v>
      </c>
    </row>
    <row r="20" spans="1:26" x14ac:dyDescent="0.2">
      <c r="A20" s="208" t="s">
        <v>23</v>
      </c>
      <c r="I20" s="213" t="s">
        <v>23</v>
      </c>
      <c r="K20" s="213" t="s">
        <v>23</v>
      </c>
      <c r="M20" s="209" t="s">
        <v>23</v>
      </c>
      <c r="O20" s="209" t="s">
        <v>23</v>
      </c>
      <c r="Q20" s="209" t="s">
        <v>23</v>
      </c>
      <c r="S20" s="213" t="s">
        <v>23</v>
      </c>
      <c r="T20" s="213"/>
      <c r="U20" s="209" t="s">
        <v>23</v>
      </c>
      <c r="W20" s="209" t="s">
        <v>23</v>
      </c>
      <c r="X20" s="209"/>
      <c r="Y20" s="209" t="s">
        <v>23</v>
      </c>
    </row>
    <row r="21" spans="1:26" x14ac:dyDescent="0.2">
      <c r="A21" s="208" t="s">
        <v>21</v>
      </c>
      <c r="C21" s="209">
        <v>11535618.995696628</v>
      </c>
      <c r="E21" s="209">
        <v>26428694.110193804</v>
      </c>
      <c r="G21" s="209">
        <v>1631775.5750646919</v>
      </c>
      <c r="I21" s="211">
        <v>6.17</v>
      </c>
      <c r="K21" s="211">
        <v>4.09</v>
      </c>
      <c r="M21" s="209">
        <v>472003</v>
      </c>
      <c r="O21" s="209">
        <v>287237.42493530805</v>
      </c>
      <c r="Q21" s="209">
        <v>1919013</v>
      </c>
      <c r="S21" s="211">
        <v>7.26</v>
      </c>
      <c r="T21" s="211"/>
      <c r="U21" s="209">
        <v>12007621.995696628</v>
      </c>
      <c r="W21" s="209">
        <v>-925669</v>
      </c>
      <c r="X21" s="209"/>
      <c r="Y21" s="209">
        <v>1397672</v>
      </c>
      <c r="Z21" s="211">
        <v>12.116142189867762</v>
      </c>
    </row>
    <row r="22" spans="1:26" x14ac:dyDescent="0.2">
      <c r="A22" s="208" t="s">
        <v>23</v>
      </c>
      <c r="I22" s="213" t="s">
        <v>23</v>
      </c>
      <c r="K22" s="213" t="s">
        <v>23</v>
      </c>
      <c r="M22" s="209" t="s">
        <v>23</v>
      </c>
      <c r="O22" s="209" t="s">
        <v>23</v>
      </c>
      <c r="Q22" s="209" t="s">
        <v>23</v>
      </c>
      <c r="S22" s="213" t="s">
        <v>23</v>
      </c>
      <c r="T22" s="213"/>
      <c r="U22" s="209" t="s">
        <v>23</v>
      </c>
      <c r="W22" s="209" t="s">
        <v>23</v>
      </c>
      <c r="X22" s="209"/>
      <c r="Y22" s="209" t="s">
        <v>23</v>
      </c>
    </row>
    <row r="23" spans="1:26" x14ac:dyDescent="0.2">
      <c r="A23" s="208" t="s">
        <v>14</v>
      </c>
      <c r="C23" s="209">
        <v>194880.99992729948</v>
      </c>
      <c r="E23" s="209">
        <v>337885.03620055539</v>
      </c>
      <c r="G23" s="209">
        <v>37818.256732896363</v>
      </c>
      <c r="I23" s="211">
        <v>11.19</v>
      </c>
      <c r="K23" s="211">
        <v>-11.200000000000001</v>
      </c>
      <c r="M23" s="209">
        <v>-21829</v>
      </c>
      <c r="O23" s="209">
        <v>-13284.256732896363</v>
      </c>
      <c r="Q23" s="209">
        <v>24534</v>
      </c>
      <c r="S23" s="211">
        <v>7.26</v>
      </c>
      <c r="T23" s="211"/>
      <c r="U23" s="209">
        <v>173051.99992729948</v>
      </c>
      <c r="W23" s="209">
        <v>-38305</v>
      </c>
      <c r="X23" s="209"/>
      <c r="Y23" s="209">
        <v>16476</v>
      </c>
      <c r="Z23" s="211">
        <v>8.4543901181471703</v>
      </c>
    </row>
    <row r="24" spans="1:26" x14ac:dyDescent="0.2">
      <c r="A24" s="208" t="s">
        <v>23</v>
      </c>
      <c r="I24" s="213" t="s">
        <v>23</v>
      </c>
      <c r="K24" s="213" t="s">
        <v>23</v>
      </c>
      <c r="M24" s="209" t="s">
        <v>23</v>
      </c>
      <c r="O24" s="209" t="s">
        <v>23</v>
      </c>
      <c r="Q24" s="209" t="s">
        <v>23</v>
      </c>
      <c r="S24" s="213" t="s">
        <v>23</v>
      </c>
      <c r="T24" s="213"/>
      <c r="U24" s="209" t="s">
        <v>23</v>
      </c>
      <c r="W24" s="209" t="s">
        <v>23</v>
      </c>
      <c r="X24" s="209"/>
      <c r="Y24" s="209" t="s">
        <v>23</v>
      </c>
    </row>
    <row r="25" spans="1:26" x14ac:dyDescent="0.2">
      <c r="A25" s="208" t="s">
        <v>15</v>
      </c>
      <c r="C25" s="209">
        <v>8254024.9969208278</v>
      </c>
      <c r="E25" s="209">
        <v>18839286.381920476</v>
      </c>
      <c r="G25" s="209">
        <v>2836122.7631051023</v>
      </c>
      <c r="I25" s="211">
        <v>15.049999999999999</v>
      </c>
      <c r="K25" s="211">
        <v>-29.23</v>
      </c>
      <c r="M25" s="209">
        <v>-2412596</v>
      </c>
      <c r="O25" s="209">
        <v>-1468184.7631051023</v>
      </c>
      <c r="Q25" s="209">
        <v>1367938</v>
      </c>
      <c r="S25" s="211">
        <v>7.26</v>
      </c>
      <c r="T25" s="211"/>
      <c r="U25" s="209">
        <v>5841428.9969208278</v>
      </c>
      <c r="W25" s="209">
        <v>-3271450</v>
      </c>
      <c r="X25" s="209"/>
      <c r="Y25" s="209">
        <v>858854</v>
      </c>
      <c r="Z25" s="211">
        <v>10.405275006077597</v>
      </c>
    </row>
    <row r="26" spans="1:26" x14ac:dyDescent="0.2">
      <c r="A26" s="208" t="s">
        <v>23</v>
      </c>
      <c r="I26" s="213" t="s">
        <v>23</v>
      </c>
      <c r="K26" s="213" t="s">
        <v>23</v>
      </c>
      <c r="M26" s="209" t="s">
        <v>23</v>
      </c>
      <c r="O26" s="209" t="s">
        <v>23</v>
      </c>
      <c r="Q26" s="209" t="s">
        <v>23</v>
      </c>
      <c r="S26" s="213" t="s">
        <v>23</v>
      </c>
      <c r="T26" s="213"/>
      <c r="U26" s="209" t="s">
        <v>23</v>
      </c>
      <c r="W26" s="209" t="s">
        <v>23</v>
      </c>
      <c r="X26" s="209"/>
      <c r="Y26" s="209" t="s">
        <v>23</v>
      </c>
    </row>
    <row r="27" spans="1:26" x14ac:dyDescent="0.2">
      <c r="A27" s="208" t="s">
        <v>16</v>
      </c>
      <c r="C27" s="217">
        <v>1411342.9994734973</v>
      </c>
      <c r="D27" s="216"/>
      <c r="E27" s="217">
        <v>2437112.7128388043</v>
      </c>
      <c r="F27" s="216"/>
      <c r="G27" s="217">
        <v>382115.7969014828</v>
      </c>
      <c r="H27" s="216"/>
      <c r="I27" s="215">
        <v>15.68</v>
      </c>
      <c r="J27" s="216"/>
      <c r="K27" s="215">
        <v>-23.89</v>
      </c>
      <c r="L27" s="216"/>
      <c r="M27" s="217">
        <v>-337121</v>
      </c>
      <c r="N27" s="216"/>
      <c r="O27" s="217">
        <v>-205154.7969014828</v>
      </c>
      <c r="P27" s="216"/>
      <c r="Q27" s="217">
        <v>176961</v>
      </c>
      <c r="R27" s="216"/>
      <c r="S27" s="215">
        <v>7.26</v>
      </c>
      <c r="T27" s="215"/>
      <c r="U27" s="217">
        <v>1074221.9994734973</v>
      </c>
      <c r="V27" s="216"/>
      <c r="W27" s="217">
        <v>-446974</v>
      </c>
      <c r="X27" s="217"/>
      <c r="Y27" s="217">
        <v>109853</v>
      </c>
      <c r="Z27" s="215">
        <v>7.783579189536538</v>
      </c>
    </row>
    <row r="28" spans="1:26" x14ac:dyDescent="0.2">
      <c r="A28" s="208" t="s">
        <v>23</v>
      </c>
      <c r="I28" s="226"/>
      <c r="K28" s="213" t="s">
        <v>23</v>
      </c>
      <c r="S28" s="213" t="s">
        <v>23</v>
      </c>
      <c r="T28" s="213"/>
      <c r="U28" s="224"/>
    </row>
    <row r="29" spans="1:26" ht="14.25" x14ac:dyDescent="0.2">
      <c r="A29" s="212" t="s">
        <v>22</v>
      </c>
      <c r="C29" s="209">
        <v>500400210.81332529</v>
      </c>
      <c r="E29" s="209">
        <v>1194888446.6899996</v>
      </c>
      <c r="G29" s="209">
        <v>46966547.64597062</v>
      </c>
      <c r="I29" s="211">
        <v>3.93</v>
      </c>
      <c r="K29" s="211">
        <v>13.07</v>
      </c>
      <c r="M29" s="209">
        <v>65393882</v>
      </c>
      <c r="O29" s="209">
        <v>39795436.35402938</v>
      </c>
      <c r="Q29" s="238">
        <v>86761984</v>
      </c>
      <c r="R29" s="237"/>
      <c r="S29" s="211">
        <v>7.26</v>
      </c>
      <c r="T29" s="211"/>
      <c r="U29" s="209">
        <v>565794092.81332529</v>
      </c>
      <c r="W29" s="209">
        <v>0</v>
      </c>
      <c r="X29" s="209"/>
      <c r="Y29" s="209">
        <v>65393882</v>
      </c>
      <c r="Z29" s="211">
        <v>13.068316237059951</v>
      </c>
    </row>
    <row r="30" spans="1:26" x14ac:dyDescent="0.2">
      <c r="Q30" s="209">
        <v>86761984</v>
      </c>
    </row>
    <row r="32" spans="1:26" x14ac:dyDescent="0.2">
      <c r="U32" s="209"/>
      <c r="W32" s="209"/>
      <c r="X32" s="209"/>
      <c r="Y32" s="209"/>
    </row>
    <row r="35" spans="1:7" x14ac:dyDescent="0.2">
      <c r="A35" s="208" t="s">
        <v>811</v>
      </c>
      <c r="G35" s="222">
        <v>1.6432507700000001</v>
      </c>
    </row>
  </sheetData>
  <mergeCells count="1">
    <mergeCell ref="K6:U6"/>
  </mergeCells>
  <printOptions horizontalCentered="1"/>
  <pageMargins left="0.75" right="0.75" top="1" bottom="1" header="0.5" footer="0.5"/>
  <pageSetup scale="70" orientation="landscape" r:id="rId1"/>
  <headerFooter alignWithMargins="0">
    <oddHeader>&amp;RExhibit No.:  DRB-2
Page 3 of 3
Witness:  D. Buck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W6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J52" sqref="J52"/>
    </sheetView>
  </sheetViews>
  <sheetFormatPr defaultColWidth="9.140625" defaultRowHeight="12.75" x14ac:dyDescent="0.2"/>
  <cols>
    <col min="1" max="1" width="27.140625" style="85" customWidth="1"/>
    <col min="2" max="2" width="17.85546875" style="85" customWidth="1"/>
    <col min="3" max="3" width="16.85546875" style="85" customWidth="1"/>
    <col min="4" max="4" width="15.28515625" style="110" customWidth="1"/>
    <col min="5" max="5" width="15.85546875" style="85" customWidth="1"/>
    <col min="6" max="7" width="15.28515625" style="85" customWidth="1"/>
    <col min="8" max="8" width="13.140625" style="85" customWidth="1"/>
    <col min="9" max="9" width="15" style="85" customWidth="1"/>
    <col min="10" max="13" width="15.28515625" style="85" customWidth="1"/>
    <col min="14" max="14" width="3.5703125" style="85" customWidth="1"/>
    <col min="15" max="15" width="11.28515625" style="244" bestFit="1" customWidth="1"/>
    <col min="16" max="16" width="4.28515625" style="85" customWidth="1"/>
    <col min="17" max="17" width="12.28515625" style="85" bestFit="1" customWidth="1"/>
    <col min="18" max="18" width="12.7109375" style="85" bestFit="1" customWidth="1"/>
    <col min="19" max="19" width="11.7109375" style="85" bestFit="1" customWidth="1"/>
    <col min="20" max="21" width="12.28515625" style="85" bestFit="1" customWidth="1"/>
    <col min="22" max="22" width="9.140625" style="85"/>
    <col min="23" max="23" width="10.7109375" style="85" bestFit="1" customWidth="1"/>
    <col min="24" max="16384" width="9.140625" style="85"/>
  </cols>
  <sheetData>
    <row r="1" spans="1:23" ht="18.600000000000001" customHeight="1" x14ac:dyDescent="0.2">
      <c r="A1" s="84" t="s">
        <v>1335</v>
      </c>
      <c r="B1" s="84"/>
    </row>
    <row r="2" spans="1:23" ht="18.600000000000001" customHeight="1" x14ac:dyDescent="0.2">
      <c r="A2" s="84" t="s">
        <v>1336</v>
      </c>
      <c r="B2" s="84"/>
    </row>
    <row r="3" spans="1:23" ht="18.600000000000001" customHeight="1" x14ac:dyDescent="0.2">
      <c r="A3" s="84" t="s">
        <v>1286</v>
      </c>
      <c r="B3" s="84"/>
    </row>
    <row r="5" spans="1:23" s="89" customFormat="1" x14ac:dyDescent="0.2">
      <c r="D5" s="245"/>
      <c r="F5" s="89" t="s">
        <v>1287</v>
      </c>
      <c r="O5" s="246"/>
    </row>
    <row r="6" spans="1:23" s="89" customFormat="1" x14ac:dyDescent="0.2">
      <c r="B6" s="89" t="s">
        <v>1288</v>
      </c>
      <c r="C6" s="89" t="s">
        <v>22</v>
      </c>
      <c r="D6" s="245"/>
      <c r="E6" s="89" t="s">
        <v>11</v>
      </c>
      <c r="F6" s="89" t="s">
        <v>1289</v>
      </c>
      <c r="G6" s="89" t="s">
        <v>1290</v>
      </c>
      <c r="H6" s="89" t="s">
        <v>1291</v>
      </c>
      <c r="K6" s="89" t="s">
        <v>28</v>
      </c>
      <c r="O6" s="246"/>
    </row>
    <row r="7" spans="1:23" s="89" customFormat="1" x14ac:dyDescent="0.2">
      <c r="B7" s="89" t="s">
        <v>1292</v>
      </c>
      <c r="C7" s="89" t="s">
        <v>1293</v>
      </c>
      <c r="D7" s="245" t="s">
        <v>5</v>
      </c>
      <c r="E7" s="89" t="s">
        <v>1294</v>
      </c>
      <c r="F7" s="89" t="s">
        <v>1295</v>
      </c>
      <c r="G7" s="89" t="s">
        <v>1296</v>
      </c>
      <c r="H7" s="89" t="s">
        <v>1294</v>
      </c>
      <c r="I7" s="247" t="s">
        <v>1297</v>
      </c>
      <c r="J7" s="247" t="s">
        <v>28</v>
      </c>
      <c r="K7" s="89" t="s">
        <v>1298</v>
      </c>
      <c r="L7" s="89" t="s">
        <v>1292</v>
      </c>
      <c r="M7" s="89" t="s">
        <v>1292</v>
      </c>
      <c r="O7" s="248" t="s">
        <v>1299</v>
      </c>
    </row>
    <row r="8" spans="1:23" s="89" customFormat="1" x14ac:dyDescent="0.2">
      <c r="A8" s="249" t="s">
        <v>1300</v>
      </c>
      <c r="B8" s="249" t="s">
        <v>2</v>
      </c>
      <c r="C8" s="249" t="s">
        <v>52</v>
      </c>
      <c r="D8" s="250" t="s">
        <v>52</v>
      </c>
      <c r="E8" s="249" t="s">
        <v>8</v>
      </c>
      <c r="F8" s="249" t="s">
        <v>1301</v>
      </c>
      <c r="G8" s="249" t="s">
        <v>1302</v>
      </c>
      <c r="H8" s="249" t="s">
        <v>1303</v>
      </c>
      <c r="I8" s="251" t="s">
        <v>61</v>
      </c>
      <c r="J8" s="251" t="s">
        <v>62</v>
      </c>
      <c r="K8" s="249" t="s">
        <v>1304</v>
      </c>
      <c r="L8" s="249" t="s">
        <v>8</v>
      </c>
      <c r="M8" s="249" t="s">
        <v>1305</v>
      </c>
      <c r="O8" s="252" t="s">
        <v>1306</v>
      </c>
    </row>
    <row r="9" spans="1:23" x14ac:dyDescent="0.2">
      <c r="A9" s="249"/>
      <c r="B9" s="249"/>
    </row>
    <row r="10" spans="1:23" ht="15" x14ac:dyDescent="0.25">
      <c r="A10" s="110" t="s">
        <v>1307</v>
      </c>
      <c r="B10" s="253">
        <v>232588243.94751719</v>
      </c>
      <c r="C10" s="254">
        <v>216010277.69638491</v>
      </c>
      <c r="D10" s="253">
        <v>253190681.29670492</v>
      </c>
      <c r="E10" s="254">
        <v>37180403.600320011</v>
      </c>
      <c r="F10" s="254">
        <v>735620</v>
      </c>
      <c r="G10" s="254">
        <v>489399</v>
      </c>
      <c r="H10" s="255">
        <v>0.15985504241009557</v>
      </c>
      <c r="I10" s="254">
        <v>81566.5</v>
      </c>
      <c r="J10" s="254">
        <v>164654.5</v>
      </c>
      <c r="K10" s="256">
        <v>1749044.3633317035</v>
      </c>
      <c r="L10" s="256">
        <v>39175668.963651717</v>
      </c>
      <c r="M10" s="255">
        <v>0.16843357299043707</v>
      </c>
      <c r="O10" s="244">
        <v>136352</v>
      </c>
      <c r="Q10" s="254"/>
      <c r="R10" s="257"/>
      <c r="S10" s="254"/>
      <c r="T10" s="254"/>
    </row>
    <row r="11" spans="1:23" ht="15" x14ac:dyDescent="0.25">
      <c r="A11" s="110"/>
      <c r="B11" s="110"/>
      <c r="C11" s="254"/>
      <c r="D11" s="253"/>
      <c r="E11" s="254"/>
      <c r="F11" s="254"/>
      <c r="G11" s="254"/>
      <c r="I11" s="254"/>
      <c r="J11" s="254"/>
      <c r="K11" s="256"/>
      <c r="L11" s="256"/>
      <c r="M11" s="255"/>
    </row>
    <row r="12" spans="1:23" ht="15" x14ac:dyDescent="0.25">
      <c r="A12" s="110" t="s">
        <v>1308</v>
      </c>
      <c r="B12" s="253">
        <v>356909.35183</v>
      </c>
      <c r="C12" s="254">
        <v>323036.51513452333</v>
      </c>
      <c r="D12" s="253">
        <v>373385.79693452333</v>
      </c>
      <c r="E12" s="254">
        <v>50349.281799999997</v>
      </c>
      <c r="F12" s="254">
        <v>840.65000000000009</v>
      </c>
      <c r="G12" s="254">
        <v>584.1</v>
      </c>
      <c r="H12" s="255">
        <v>0.14107022285026014</v>
      </c>
      <c r="I12" s="254">
        <v>97.350000000000023</v>
      </c>
      <c r="J12" s="254">
        <v>159.19999999999999</v>
      </c>
      <c r="K12" s="256">
        <v>2577.6717664849971</v>
      </c>
      <c r="L12" s="256">
        <v>53183.503566484993</v>
      </c>
      <c r="M12" s="255">
        <v>0.14901123574878167</v>
      </c>
      <c r="O12" s="244">
        <v>162</v>
      </c>
      <c r="Q12" s="254"/>
      <c r="R12" s="257"/>
      <c r="S12" s="254"/>
      <c r="T12" s="254"/>
      <c r="U12" s="254"/>
    </row>
    <row r="13" spans="1:23" ht="15" x14ac:dyDescent="0.25">
      <c r="A13" s="110"/>
      <c r="B13" s="110"/>
      <c r="C13" s="254"/>
      <c r="D13" s="253"/>
      <c r="E13" s="254"/>
      <c r="F13" s="254"/>
      <c r="G13" s="254"/>
      <c r="I13" s="254"/>
      <c r="J13" s="254"/>
      <c r="K13" s="256"/>
      <c r="L13" s="256"/>
      <c r="M13" s="255"/>
      <c r="S13" s="254"/>
    </row>
    <row r="14" spans="1:23" ht="15" x14ac:dyDescent="0.25">
      <c r="A14" s="110" t="s">
        <v>1309</v>
      </c>
      <c r="B14" s="253">
        <v>7327.81178</v>
      </c>
      <c r="C14" s="254">
        <v>7734.8630293900615</v>
      </c>
      <c r="D14" s="253">
        <v>9053.0052893900611</v>
      </c>
      <c r="E14" s="254">
        <v>1318.1422599999996</v>
      </c>
      <c r="F14" s="254">
        <v>27</v>
      </c>
      <c r="G14" s="254">
        <v>18</v>
      </c>
      <c r="H14" s="255">
        <v>0.17988211209213123</v>
      </c>
      <c r="I14" s="254">
        <v>3</v>
      </c>
      <c r="J14" s="254">
        <v>6</v>
      </c>
      <c r="K14" s="256">
        <v>62.543076433318738</v>
      </c>
      <c r="L14" s="256">
        <v>1389.6853364333183</v>
      </c>
      <c r="M14" s="255">
        <v>0.18964533726510621</v>
      </c>
      <c r="O14" s="244">
        <v>5</v>
      </c>
      <c r="Q14" s="254"/>
      <c r="R14" s="257"/>
      <c r="S14" s="254"/>
      <c r="T14" s="254"/>
    </row>
    <row r="15" spans="1:23" ht="15" x14ac:dyDescent="0.25">
      <c r="C15" s="254"/>
      <c r="D15" s="253"/>
      <c r="E15" s="254"/>
      <c r="F15" s="254"/>
      <c r="G15" s="254"/>
      <c r="I15" s="254"/>
      <c r="J15" s="254"/>
      <c r="K15" s="256"/>
      <c r="L15" s="256"/>
      <c r="M15" s="255"/>
      <c r="Q15" s="254"/>
    </row>
    <row r="16" spans="1:23" ht="15" x14ac:dyDescent="0.25">
      <c r="A16" s="85" t="s">
        <v>1310</v>
      </c>
      <c r="B16" s="254">
        <v>8984564.3700000029</v>
      </c>
      <c r="C16" s="254">
        <v>8254025.7983330507</v>
      </c>
      <c r="D16" s="253">
        <v>9112876.1983330473</v>
      </c>
      <c r="E16" s="254">
        <v>858850.39999999665</v>
      </c>
      <c r="F16" s="254"/>
      <c r="G16" s="254"/>
      <c r="H16" s="255">
        <v>9.5591768797132715E-2</v>
      </c>
      <c r="I16" s="254"/>
      <c r="J16" s="254"/>
      <c r="K16" s="256">
        <v>82016.94963219999</v>
      </c>
      <c r="L16" s="256">
        <v>940867.34963219659</v>
      </c>
      <c r="M16" s="255">
        <v>0.10472041947562966</v>
      </c>
      <c r="N16" s="258"/>
      <c r="Q16" s="254"/>
      <c r="R16" s="255"/>
      <c r="S16" s="254"/>
      <c r="T16" s="254"/>
      <c r="U16" s="254"/>
      <c r="W16" s="254"/>
    </row>
    <row r="17" spans="1:21" ht="15" x14ac:dyDescent="0.25">
      <c r="C17" s="254"/>
      <c r="D17" s="253"/>
      <c r="E17" s="254"/>
      <c r="F17" s="254"/>
      <c r="G17" s="254"/>
      <c r="I17" s="254"/>
      <c r="J17" s="254"/>
      <c r="K17" s="256"/>
      <c r="L17" s="256"/>
      <c r="M17" s="255"/>
      <c r="Q17" s="254"/>
    </row>
    <row r="18" spans="1:21" ht="15" x14ac:dyDescent="0.25">
      <c r="A18" s="85" t="s">
        <v>1311</v>
      </c>
      <c r="B18" s="254">
        <v>20450344.620039999</v>
      </c>
      <c r="C18" s="253">
        <v>17836994.326367054</v>
      </c>
      <c r="D18" s="253">
        <v>19675368.532887056</v>
      </c>
      <c r="E18" s="254">
        <v>1838374.2065200023</v>
      </c>
      <c r="F18" s="254">
        <v>67751.25</v>
      </c>
      <c r="G18" s="254">
        <v>40650.75</v>
      </c>
      <c r="H18" s="255">
        <v>8.9894534330659442E-2</v>
      </c>
      <c r="I18" s="254"/>
      <c r="J18" s="254">
        <v>27100.5</v>
      </c>
      <c r="K18" s="256">
        <v>167367.98079606445</v>
      </c>
      <c r="L18" s="256">
        <v>2032842.6873160668</v>
      </c>
      <c r="M18" s="255">
        <v>9.9403835245104571E-2</v>
      </c>
      <c r="N18" s="258"/>
      <c r="O18" s="244">
        <v>22575</v>
      </c>
      <c r="Q18" s="254"/>
      <c r="R18" s="257"/>
      <c r="S18" s="254"/>
      <c r="T18" s="254"/>
    </row>
    <row r="19" spans="1:21" ht="15" x14ac:dyDescent="0.25">
      <c r="C19" s="254"/>
      <c r="D19" s="253"/>
      <c r="E19" s="254"/>
      <c r="F19" s="254"/>
      <c r="G19" s="254"/>
      <c r="H19" s="255"/>
      <c r="I19" s="254"/>
      <c r="J19" s="254"/>
      <c r="K19" s="256"/>
      <c r="L19" s="256"/>
      <c r="M19" s="255"/>
      <c r="R19" s="254"/>
      <c r="S19" s="254"/>
    </row>
    <row r="20" spans="1:21" ht="15" x14ac:dyDescent="0.25">
      <c r="A20" s="85" t="s">
        <v>1312</v>
      </c>
      <c r="B20" s="254">
        <v>40601.808999999994</v>
      </c>
      <c r="C20" s="254">
        <v>35602.858260619876</v>
      </c>
      <c r="D20" s="253">
        <v>41399.632360619878</v>
      </c>
      <c r="E20" s="254">
        <v>5796.7741000000024</v>
      </c>
      <c r="F20" s="254">
        <v>96</v>
      </c>
      <c r="G20" s="254">
        <v>57.599999999999994</v>
      </c>
      <c r="H20" s="255">
        <v>0.14277132578009033</v>
      </c>
      <c r="I20" s="254"/>
      <c r="J20" s="254">
        <v>38.400000000000006</v>
      </c>
      <c r="K20" s="256">
        <v>340.88441895199998</v>
      </c>
      <c r="L20" s="256">
        <v>6176.0585189520025</v>
      </c>
      <c r="M20" s="255">
        <v>0.15211289031363118</v>
      </c>
      <c r="N20" s="258"/>
      <c r="O20" s="244">
        <v>32</v>
      </c>
      <c r="Q20" s="254"/>
      <c r="R20" s="257"/>
      <c r="S20" s="254"/>
      <c r="T20" s="254"/>
    </row>
    <row r="21" spans="1:21" ht="15" x14ac:dyDescent="0.25">
      <c r="C21" s="254"/>
      <c r="D21" s="253"/>
      <c r="E21" s="254"/>
      <c r="F21" s="254"/>
      <c r="G21" s="254"/>
      <c r="H21" s="255"/>
      <c r="I21" s="254"/>
      <c r="J21" s="254"/>
      <c r="K21" s="256"/>
      <c r="L21" s="256"/>
      <c r="M21" s="255"/>
      <c r="S21" s="254"/>
      <c r="U21" s="254"/>
    </row>
    <row r="22" spans="1:21" ht="15" x14ac:dyDescent="0.25">
      <c r="A22" s="85" t="s">
        <v>1313</v>
      </c>
      <c r="B22" s="254">
        <v>123506.52944999999</v>
      </c>
      <c r="C22" s="254">
        <v>112664.12116682253</v>
      </c>
      <c r="D22" s="253">
        <v>130185.56810682252</v>
      </c>
      <c r="E22" s="254">
        <v>17521.446939999994</v>
      </c>
      <c r="F22" s="254">
        <v>542.5</v>
      </c>
      <c r="G22" s="254">
        <v>325.5</v>
      </c>
      <c r="H22" s="255">
        <v>0.14186656380052623</v>
      </c>
      <c r="I22" s="254"/>
      <c r="J22" s="254">
        <v>217</v>
      </c>
      <c r="K22" s="256">
        <v>1148.4197724958001</v>
      </c>
      <c r="L22" s="256">
        <v>18886.866712495794</v>
      </c>
      <c r="M22" s="255">
        <v>0.15292200984517096</v>
      </c>
      <c r="N22" s="258"/>
      <c r="O22" s="244">
        <v>181</v>
      </c>
      <c r="Q22" s="254"/>
      <c r="R22" s="257"/>
      <c r="S22" s="254"/>
      <c r="T22" s="254"/>
    </row>
    <row r="23" spans="1:21" ht="15" x14ac:dyDescent="0.25">
      <c r="C23" s="254"/>
      <c r="D23" s="253"/>
      <c r="E23" s="254"/>
      <c r="F23" s="254"/>
      <c r="G23" s="254"/>
      <c r="I23" s="254"/>
      <c r="J23" s="254"/>
      <c r="K23" s="256"/>
      <c r="L23" s="256"/>
      <c r="M23" s="255"/>
    </row>
    <row r="24" spans="1:21" ht="15" x14ac:dyDescent="0.25">
      <c r="A24" s="85" t="s">
        <v>1314</v>
      </c>
      <c r="B24" s="254">
        <v>757275.47142000007</v>
      </c>
      <c r="C24" s="254">
        <v>647246.47588384233</v>
      </c>
      <c r="D24" s="253">
        <v>632733.64556384226</v>
      </c>
      <c r="E24" s="254">
        <v>-14512.830320000066</v>
      </c>
      <c r="F24" s="254">
        <v>4392.5</v>
      </c>
      <c r="G24" s="254">
        <v>2589.6</v>
      </c>
      <c r="H24" s="255">
        <v>-1.9164532416171394E-2</v>
      </c>
      <c r="I24" s="254"/>
      <c r="J24" s="254">
        <v>1802.9</v>
      </c>
      <c r="K24" s="256">
        <v>5507.1213034016009</v>
      </c>
      <c r="L24" s="256">
        <v>-7202.809016598465</v>
      </c>
      <c r="M24" s="255">
        <v>-9.5114780399425392E-3</v>
      </c>
      <c r="N24" s="258"/>
      <c r="O24" s="244">
        <v>1099</v>
      </c>
      <c r="Q24" s="254"/>
      <c r="R24" s="257"/>
      <c r="S24" s="254"/>
      <c r="T24" s="254"/>
    </row>
    <row r="25" spans="1:21" ht="15" x14ac:dyDescent="0.25">
      <c r="C25" s="254"/>
      <c r="D25" s="253"/>
      <c r="E25" s="254"/>
      <c r="F25" s="254"/>
      <c r="G25" s="254"/>
      <c r="I25" s="254"/>
      <c r="J25" s="254"/>
      <c r="K25" s="256"/>
      <c r="L25" s="256"/>
      <c r="M25" s="255"/>
    </row>
    <row r="26" spans="1:21" ht="15" x14ac:dyDescent="0.25">
      <c r="A26" s="85" t="s">
        <v>1315</v>
      </c>
      <c r="B26" s="254">
        <v>191030.64313999994</v>
      </c>
      <c r="C26" s="254">
        <v>156021.42438695015</v>
      </c>
      <c r="D26" s="253">
        <v>176410.36958695014</v>
      </c>
      <c r="E26" s="254">
        <v>20388.945199999987</v>
      </c>
      <c r="F26" s="254">
        <v>246.5</v>
      </c>
      <c r="G26" s="254">
        <v>147.9</v>
      </c>
      <c r="H26" s="255">
        <v>0.10673128072472443</v>
      </c>
      <c r="I26" s="254"/>
      <c r="J26" s="254">
        <v>98.6</v>
      </c>
      <c r="K26" s="256">
        <v>1428.3370099616</v>
      </c>
      <c r="L26" s="256">
        <v>21915.882209961586</v>
      </c>
      <c r="M26" s="255">
        <v>0.11472443294817457</v>
      </c>
      <c r="N26" s="258"/>
      <c r="O26" s="244">
        <v>82</v>
      </c>
      <c r="Q26" s="254"/>
      <c r="R26" s="257"/>
      <c r="S26" s="254"/>
      <c r="T26" s="254"/>
    </row>
    <row r="27" spans="1:21" ht="15" x14ac:dyDescent="0.25">
      <c r="C27" s="254"/>
      <c r="D27" s="253"/>
      <c r="E27" s="254"/>
      <c r="F27" s="254"/>
      <c r="G27" s="254"/>
      <c r="I27" s="254"/>
      <c r="J27" s="254"/>
      <c r="K27" s="256"/>
      <c r="L27" s="256"/>
      <c r="M27" s="255"/>
    </row>
    <row r="28" spans="1:21" ht="15" x14ac:dyDescent="0.25">
      <c r="A28" s="85" t="s">
        <v>1316</v>
      </c>
      <c r="B28" s="254">
        <v>57985585.425170004</v>
      </c>
      <c r="C28" s="254">
        <v>51150405.709910281</v>
      </c>
      <c r="D28" s="253">
        <v>56860233.695750281</v>
      </c>
      <c r="E28" s="254">
        <v>5709827.9858400002</v>
      </c>
      <c r="F28" s="254">
        <v>19521.5</v>
      </c>
      <c r="G28" s="254">
        <v>11712.9</v>
      </c>
      <c r="H28" s="255">
        <v>9.8469782515320015E-2</v>
      </c>
      <c r="I28" s="254"/>
      <c r="J28" s="254">
        <v>7808.6</v>
      </c>
      <c r="K28" s="256">
        <v>460888.7409426088</v>
      </c>
      <c r="L28" s="256">
        <v>6178525.3267826093</v>
      </c>
      <c r="M28" s="255">
        <v>0.10655277999660714</v>
      </c>
      <c r="N28" s="258"/>
      <c r="O28" s="244">
        <v>6504</v>
      </c>
      <c r="Q28" s="254"/>
      <c r="R28" s="257"/>
      <c r="S28" s="254"/>
      <c r="T28" s="254"/>
    </row>
    <row r="29" spans="1:21" ht="15" x14ac:dyDescent="0.25">
      <c r="C29" s="254"/>
      <c r="D29" s="253"/>
      <c r="E29" s="254"/>
      <c r="F29" s="254"/>
      <c r="G29" s="254"/>
      <c r="I29" s="254"/>
      <c r="J29" s="254"/>
      <c r="K29" s="256"/>
      <c r="L29" s="256"/>
      <c r="M29" s="255"/>
      <c r="S29" s="254"/>
    </row>
    <row r="30" spans="1:21" ht="15" x14ac:dyDescent="0.25">
      <c r="A30" s="85" t="s">
        <v>1317</v>
      </c>
      <c r="B30" s="254">
        <v>95051.792349999989</v>
      </c>
      <c r="C30" s="254">
        <v>85040.809014125509</v>
      </c>
      <c r="D30" s="253">
        <v>99619.601694125507</v>
      </c>
      <c r="E30" s="254">
        <v>14578.792679999999</v>
      </c>
      <c r="F30" s="254">
        <v>138.25</v>
      </c>
      <c r="G30" s="254">
        <v>82.95</v>
      </c>
      <c r="H30" s="255">
        <v>0.15337735690788371</v>
      </c>
      <c r="I30" s="254"/>
      <c r="J30" s="254">
        <v>55.3</v>
      </c>
      <c r="K30" s="256">
        <v>795.05658692839995</v>
      </c>
      <c r="L30" s="256">
        <v>15429.149266928398</v>
      </c>
      <c r="M30" s="255">
        <v>0.16232360153836067</v>
      </c>
      <c r="N30" s="258"/>
      <c r="O30" s="244">
        <v>46</v>
      </c>
      <c r="Q30" s="254"/>
      <c r="R30" s="257"/>
      <c r="S30" s="254"/>
      <c r="T30" s="254"/>
    </row>
    <row r="31" spans="1:21" ht="15" x14ac:dyDescent="0.25">
      <c r="C31" s="254"/>
      <c r="D31" s="253"/>
      <c r="E31" s="254"/>
      <c r="F31" s="254"/>
      <c r="G31" s="254"/>
      <c r="I31" s="254"/>
      <c r="J31" s="254"/>
      <c r="K31" s="256"/>
      <c r="L31" s="256"/>
      <c r="M31" s="255"/>
      <c r="U31" s="254"/>
    </row>
    <row r="32" spans="1:21" ht="15" x14ac:dyDescent="0.25">
      <c r="A32" s="85" t="s">
        <v>1318</v>
      </c>
      <c r="B32" s="254">
        <v>411940.96086999995</v>
      </c>
      <c r="C32" s="254">
        <v>377676.33307494898</v>
      </c>
      <c r="D32" s="253">
        <v>411944.32881494897</v>
      </c>
      <c r="E32" s="254">
        <v>34267.995739999984</v>
      </c>
      <c r="F32" s="254">
        <v>231.25</v>
      </c>
      <c r="G32" s="254">
        <v>138.75</v>
      </c>
      <c r="H32" s="255">
        <v>8.3186667496302352E-2</v>
      </c>
      <c r="I32" s="254"/>
      <c r="J32" s="253">
        <v>92.5</v>
      </c>
      <c r="K32" s="256">
        <v>3217.0459583031998</v>
      </c>
      <c r="L32" s="256">
        <v>37577.541698303183</v>
      </c>
      <c r="M32" s="255">
        <v>9.1220697303179513E-2</v>
      </c>
      <c r="N32" s="258"/>
      <c r="O32" s="244">
        <v>77</v>
      </c>
      <c r="Q32" s="254"/>
      <c r="R32" s="257"/>
      <c r="S32" s="254"/>
      <c r="T32" s="254"/>
    </row>
    <row r="33" spans="1:21" ht="15" x14ac:dyDescent="0.25">
      <c r="C33" s="254"/>
      <c r="D33" s="253"/>
      <c r="E33" s="254"/>
      <c r="F33" s="254"/>
      <c r="G33" s="254"/>
      <c r="I33" s="254"/>
      <c r="J33" s="254"/>
      <c r="K33" s="256"/>
      <c r="L33" s="256"/>
      <c r="M33" s="255"/>
      <c r="S33" s="254"/>
    </row>
    <row r="34" spans="1:21" ht="15" x14ac:dyDescent="0.25">
      <c r="A34" s="85" t="s">
        <v>1319</v>
      </c>
      <c r="B34" s="254">
        <v>1379476.4115500003</v>
      </c>
      <c r="C34" s="254">
        <v>1555884.7393301956</v>
      </c>
      <c r="D34" s="253">
        <v>1670044.8345101955</v>
      </c>
      <c r="E34" s="254">
        <v>114160.09517999995</v>
      </c>
      <c r="F34" s="254">
        <v>234</v>
      </c>
      <c r="G34" s="254">
        <v>140.4</v>
      </c>
      <c r="H34" s="255">
        <v>8.2756105305003339E-2</v>
      </c>
      <c r="I34" s="254"/>
      <c r="J34" s="254">
        <v>93.6</v>
      </c>
      <c r="K34" s="256">
        <v>12993.416197562201</v>
      </c>
      <c r="L34" s="256">
        <v>127247.11137756215</v>
      </c>
      <c r="M34" s="255">
        <v>9.2243049835542601E-2</v>
      </c>
      <c r="N34" s="258"/>
      <c r="O34" s="244">
        <v>78</v>
      </c>
      <c r="Q34" s="254"/>
      <c r="R34" s="257"/>
      <c r="S34" s="254"/>
      <c r="T34" s="254"/>
    </row>
    <row r="35" spans="1:21" ht="15" x14ac:dyDescent="0.25">
      <c r="C35" s="254"/>
      <c r="D35" s="253"/>
      <c r="E35" s="254"/>
      <c r="F35" s="254"/>
      <c r="G35" s="254"/>
      <c r="I35" s="254"/>
      <c r="J35" s="254"/>
      <c r="K35" s="256"/>
      <c r="L35" s="256"/>
      <c r="M35" s="255"/>
    </row>
    <row r="36" spans="1:21" ht="15" x14ac:dyDescent="0.25">
      <c r="A36" s="85" t="s">
        <v>1320</v>
      </c>
      <c r="B36" s="254">
        <v>182703.23283999998</v>
      </c>
      <c r="C36" s="254">
        <v>159611.1492448184</v>
      </c>
      <c r="D36" s="253">
        <v>150221.47643481841</v>
      </c>
      <c r="E36" s="254">
        <v>-9389.6728099999891</v>
      </c>
      <c r="F36" s="254">
        <v>18</v>
      </c>
      <c r="G36" s="254">
        <v>10.799999999999999</v>
      </c>
      <c r="H36" s="255">
        <v>-5.1393030457336654E-2</v>
      </c>
      <c r="I36" s="254"/>
      <c r="J36" s="254">
        <v>7.2000000000000011</v>
      </c>
      <c r="K36" s="256">
        <v>1153.8923230476</v>
      </c>
      <c r="L36" s="256">
        <v>-8228.580486952389</v>
      </c>
      <c r="M36" s="255">
        <v>-4.5037957780191352E-2</v>
      </c>
      <c r="N36" s="258"/>
      <c r="O36" s="259">
        <v>6</v>
      </c>
      <c r="Q36" s="254"/>
      <c r="R36" s="257"/>
      <c r="S36" s="254"/>
      <c r="T36" s="254"/>
    </row>
    <row r="37" spans="1:21" ht="15" x14ac:dyDescent="0.25">
      <c r="C37" s="254"/>
      <c r="D37" s="253"/>
      <c r="E37" s="254"/>
      <c r="F37" s="254"/>
      <c r="G37" s="254"/>
      <c r="I37" s="254"/>
      <c r="J37" s="254"/>
      <c r="K37" s="256"/>
      <c r="L37" s="256"/>
      <c r="M37" s="255"/>
      <c r="O37" s="259"/>
    </row>
    <row r="38" spans="1:21" ht="15" x14ac:dyDescent="0.25">
      <c r="A38" s="84" t="s">
        <v>1321</v>
      </c>
      <c r="B38" s="132">
        <v>12936551.474809999</v>
      </c>
      <c r="C38" s="254">
        <v>11370750.943401173</v>
      </c>
      <c r="D38" s="253">
        <v>13091118.328141175</v>
      </c>
      <c r="E38" s="254">
        <v>1720367.3847400025</v>
      </c>
      <c r="F38" s="254">
        <v>483</v>
      </c>
      <c r="G38" s="254">
        <v>289.8</v>
      </c>
      <c r="H38" s="255">
        <v>0.13298500671449381</v>
      </c>
      <c r="I38" s="254"/>
      <c r="J38" s="254">
        <v>193.2</v>
      </c>
      <c r="K38" s="256">
        <v>103434.82294521321</v>
      </c>
      <c r="L38" s="256">
        <v>1823995.4076852156</v>
      </c>
      <c r="M38" s="255">
        <v>0.14099548950405308</v>
      </c>
      <c r="N38" s="258"/>
      <c r="O38" s="259">
        <v>161</v>
      </c>
      <c r="Q38" s="254"/>
      <c r="R38" s="257"/>
      <c r="S38" s="254"/>
      <c r="T38" s="254"/>
    </row>
    <row r="39" spans="1:21" ht="15" x14ac:dyDescent="0.25">
      <c r="C39" s="254"/>
      <c r="D39" s="253"/>
      <c r="E39" s="254"/>
      <c r="F39" s="254"/>
      <c r="G39" s="254"/>
      <c r="I39" s="254"/>
      <c r="J39" s="254"/>
      <c r="K39" s="256"/>
      <c r="L39" s="256"/>
      <c r="M39" s="255"/>
      <c r="O39" s="259"/>
      <c r="Q39" s="254"/>
    </row>
    <row r="40" spans="1:21" ht="15" x14ac:dyDescent="0.25">
      <c r="A40" s="84" t="s">
        <v>1322</v>
      </c>
      <c r="B40" s="132">
        <v>186672.75039999993</v>
      </c>
      <c r="C40" s="254">
        <v>164869.06955272023</v>
      </c>
      <c r="D40" s="253">
        <v>190867.04075272026</v>
      </c>
      <c r="E40" s="254">
        <v>25997.971200000029</v>
      </c>
      <c r="F40" s="254">
        <v>3</v>
      </c>
      <c r="G40" s="254">
        <v>1.7999999999999998</v>
      </c>
      <c r="H40" s="255">
        <v>0.1392703066960331</v>
      </c>
      <c r="I40" s="254"/>
      <c r="J40" s="254">
        <v>1.2000000000000002</v>
      </c>
      <c r="K40" s="256">
        <v>1431.0902461320002</v>
      </c>
      <c r="L40" s="256">
        <v>27430.26144613203</v>
      </c>
      <c r="M40" s="255">
        <v>0.14694304009211212</v>
      </c>
      <c r="N40" s="258"/>
      <c r="O40" s="259">
        <v>1</v>
      </c>
      <c r="Q40" s="254"/>
      <c r="R40" s="257"/>
      <c r="S40" s="254"/>
      <c r="T40" s="254"/>
    </row>
    <row r="41" spans="1:21" ht="15" x14ac:dyDescent="0.25">
      <c r="C41" s="254"/>
      <c r="D41" s="253"/>
      <c r="E41" s="254"/>
      <c r="F41" s="254"/>
      <c r="G41" s="254"/>
      <c r="I41" s="254"/>
      <c r="J41" s="254"/>
      <c r="K41" s="256"/>
      <c r="L41" s="256"/>
      <c r="M41" s="255"/>
      <c r="O41" s="259"/>
      <c r="S41" s="254"/>
    </row>
    <row r="42" spans="1:21" ht="15" x14ac:dyDescent="0.25">
      <c r="A42" s="85" t="s">
        <v>1323</v>
      </c>
      <c r="B42" s="254">
        <v>46350022.795279995</v>
      </c>
      <c r="C42" s="254">
        <v>40728714.837633289</v>
      </c>
      <c r="D42" s="253">
        <v>44326857.143983297</v>
      </c>
      <c r="E42" s="254">
        <v>3598142.3063500077</v>
      </c>
      <c r="F42" s="254">
        <v>1737.75</v>
      </c>
      <c r="G42" s="254">
        <v>1042.6499999999999</v>
      </c>
      <c r="H42" s="255">
        <v>7.7629785043307906E-2</v>
      </c>
      <c r="I42" s="254"/>
      <c r="J42" s="254">
        <v>695.10000000000014</v>
      </c>
      <c r="K42" s="256">
        <v>341638.29762829561</v>
      </c>
      <c r="L42" s="256">
        <v>3940475.7039783034</v>
      </c>
      <c r="M42" s="255">
        <v>8.5015615232439057E-2</v>
      </c>
      <c r="N42" s="258"/>
      <c r="O42" s="259">
        <v>579</v>
      </c>
      <c r="Q42" s="254"/>
      <c r="R42" s="257"/>
      <c r="S42" s="254"/>
      <c r="T42" s="254"/>
    </row>
    <row r="43" spans="1:21" ht="15" x14ac:dyDescent="0.25">
      <c r="C43" s="254"/>
      <c r="D43" s="253"/>
      <c r="E43" s="254"/>
      <c r="F43" s="254"/>
      <c r="G43" s="254"/>
      <c r="H43" s="255"/>
      <c r="I43" s="254"/>
      <c r="J43" s="254"/>
      <c r="K43" s="256"/>
      <c r="L43" s="256"/>
      <c r="M43" s="255"/>
      <c r="O43" s="259"/>
      <c r="Q43" s="254"/>
      <c r="R43" s="257"/>
      <c r="S43" s="254"/>
      <c r="T43" s="254"/>
    </row>
    <row r="44" spans="1:21" ht="15" x14ac:dyDescent="0.25">
      <c r="A44" s="85" t="s">
        <v>1324</v>
      </c>
      <c r="B44" s="254">
        <v>160708.99687999996</v>
      </c>
      <c r="C44" s="254">
        <v>280570.79319873173</v>
      </c>
      <c r="D44" s="253">
        <v>315375.73701873183</v>
      </c>
      <c r="E44" s="254">
        <v>34804.943820000102</v>
      </c>
      <c r="F44" s="254">
        <v>8</v>
      </c>
      <c r="G44" s="254">
        <v>4.8</v>
      </c>
      <c r="H44" s="255">
        <v>0.21657122187122266</v>
      </c>
      <c r="I44" s="254"/>
      <c r="J44" s="254">
        <v>3.2</v>
      </c>
      <c r="K44" s="256">
        <v>2388.9951454542006</v>
      </c>
      <c r="L44" s="256">
        <v>37197.138965454302</v>
      </c>
      <c r="M44" s="255">
        <v>0.23145648151378287</v>
      </c>
      <c r="N44" s="258"/>
      <c r="O44" s="259">
        <v>3</v>
      </c>
      <c r="Q44" s="254"/>
      <c r="R44" s="257"/>
      <c r="U44" s="254"/>
    </row>
    <row r="45" spans="1:21" ht="15" x14ac:dyDescent="0.25">
      <c r="C45" s="254"/>
      <c r="D45" s="253"/>
      <c r="E45" s="254"/>
      <c r="F45" s="254"/>
      <c r="G45" s="254"/>
      <c r="I45" s="254"/>
      <c r="J45" s="254"/>
      <c r="K45" s="256"/>
      <c r="L45" s="256"/>
      <c r="M45" s="255"/>
      <c r="O45" s="259"/>
      <c r="U45" s="254"/>
    </row>
    <row r="46" spans="1:21" ht="15" x14ac:dyDescent="0.25">
      <c r="A46" s="85" t="s">
        <v>1325</v>
      </c>
      <c r="B46" s="254">
        <v>219778.72766</v>
      </c>
      <c r="C46" s="254">
        <v>193153.48926420158</v>
      </c>
      <c r="D46" s="253">
        <v>213812.99722420156</v>
      </c>
      <c r="E46" s="254">
        <v>20659.507959999988</v>
      </c>
      <c r="F46" s="254">
        <v>24</v>
      </c>
      <c r="G46" s="254">
        <v>14.399999999999999</v>
      </c>
      <c r="H46" s="255">
        <v>9.400139940731872E-2</v>
      </c>
      <c r="I46" s="254"/>
      <c r="J46" s="254">
        <v>9.6000000000000014</v>
      </c>
      <c r="K46" s="256">
        <v>1647.7998029854</v>
      </c>
      <c r="L46" s="256">
        <v>22316.907762985389</v>
      </c>
      <c r="M46" s="255">
        <v>0.10154261970935549</v>
      </c>
      <c r="N46" s="258"/>
      <c r="O46" s="259">
        <v>8</v>
      </c>
      <c r="Q46" s="254"/>
      <c r="R46" s="257"/>
      <c r="S46" s="254"/>
      <c r="T46" s="254"/>
    </row>
    <row r="47" spans="1:21" ht="15" x14ac:dyDescent="0.25">
      <c r="C47" s="254"/>
      <c r="D47" s="253"/>
      <c r="E47" s="254"/>
      <c r="F47" s="254"/>
      <c r="G47" s="254"/>
      <c r="I47" s="254"/>
      <c r="J47" s="254"/>
      <c r="K47" s="256"/>
      <c r="L47" s="256"/>
      <c r="M47" s="255"/>
      <c r="O47" s="259"/>
    </row>
    <row r="48" spans="1:21" ht="15" x14ac:dyDescent="0.25">
      <c r="A48" s="85" t="s">
        <v>1326</v>
      </c>
      <c r="B48" s="254">
        <v>7908538.2513499996</v>
      </c>
      <c r="C48" s="254">
        <v>7449042.1000372907</v>
      </c>
      <c r="D48" s="253">
        <v>8252020.623127291</v>
      </c>
      <c r="E48" s="254">
        <v>802978.52309000026</v>
      </c>
      <c r="F48" s="254">
        <v>177.5</v>
      </c>
      <c r="G48" s="254">
        <v>106.5</v>
      </c>
      <c r="H48" s="255">
        <v>0.10153311491575963</v>
      </c>
      <c r="I48" s="254"/>
      <c r="J48" s="254">
        <v>71</v>
      </c>
      <c r="K48" s="256">
        <v>62535.27551628901</v>
      </c>
      <c r="L48" s="256">
        <v>865584.79860628932</v>
      </c>
      <c r="M48" s="255">
        <v>0.10944940406130459</v>
      </c>
      <c r="N48" s="258"/>
      <c r="O48" s="259">
        <v>59</v>
      </c>
      <c r="Q48" s="254"/>
      <c r="R48" s="257"/>
      <c r="S48" s="254"/>
      <c r="T48" s="254"/>
    </row>
    <row r="49" spans="1:21" ht="15" x14ac:dyDescent="0.25">
      <c r="C49" s="254"/>
      <c r="D49" s="253"/>
      <c r="E49" s="254"/>
      <c r="F49" s="254"/>
      <c r="G49" s="254"/>
      <c r="I49" s="254"/>
      <c r="J49" s="254"/>
      <c r="K49" s="256"/>
      <c r="L49" s="256"/>
      <c r="M49" s="255"/>
      <c r="S49" s="254"/>
    </row>
    <row r="50" spans="1:21" ht="15" x14ac:dyDescent="0.25">
      <c r="A50" s="85" t="s">
        <v>1327</v>
      </c>
      <c r="B50" s="254">
        <v>2734354.4808500004</v>
      </c>
      <c r="C50" s="254">
        <v>2726834.2755040657</v>
      </c>
      <c r="D50" s="253">
        <v>3088853.8888540659</v>
      </c>
      <c r="E50" s="254">
        <v>362019.61335000023</v>
      </c>
      <c r="F50" s="254">
        <v>51</v>
      </c>
      <c r="G50" s="254">
        <v>30.599999999999998</v>
      </c>
      <c r="H50" s="255">
        <v>0.13239673783534567</v>
      </c>
      <c r="I50" s="254"/>
      <c r="J50" s="254">
        <v>20.400000000000002</v>
      </c>
      <c r="K50" s="256">
        <v>21383.807201699005</v>
      </c>
      <c r="L50" s="256">
        <v>383423.82055169926</v>
      </c>
      <c r="M50" s="255">
        <v>0.14022462092497542</v>
      </c>
      <c r="N50" s="258"/>
      <c r="O50" s="244">
        <v>17</v>
      </c>
      <c r="Q50" s="254"/>
      <c r="R50" s="257"/>
      <c r="S50" s="254"/>
      <c r="T50" s="254"/>
    </row>
    <row r="51" spans="1:21" ht="15" x14ac:dyDescent="0.25">
      <c r="C51" s="254"/>
      <c r="D51" s="253"/>
      <c r="E51" s="254"/>
      <c r="F51" s="254"/>
      <c r="G51" s="254"/>
      <c r="H51" s="255"/>
      <c r="I51" s="254"/>
      <c r="J51" s="254"/>
      <c r="K51" s="256"/>
      <c r="L51" s="256"/>
      <c r="M51" s="255"/>
    </row>
    <row r="52" spans="1:21" ht="15" x14ac:dyDescent="0.25">
      <c r="A52" s="85" t="s">
        <v>1328</v>
      </c>
      <c r="B52" s="254">
        <v>70589.106979999997</v>
      </c>
      <c r="C52" s="254">
        <v>137063.8381878385</v>
      </c>
      <c r="D52" s="253">
        <v>154406.8047678385</v>
      </c>
      <c r="E52" s="254">
        <v>17342.966580000008</v>
      </c>
      <c r="F52" s="254">
        <v>6</v>
      </c>
      <c r="G52" s="254">
        <v>3.5999999999999996</v>
      </c>
      <c r="H52" s="255">
        <v>0.24568899256529464</v>
      </c>
      <c r="I52" s="254"/>
      <c r="J52" s="254">
        <v>2.4000000000000004</v>
      </c>
      <c r="K52" s="256">
        <v>1101.5205150551999</v>
      </c>
      <c r="L52" s="256">
        <v>18446.887095055208</v>
      </c>
      <c r="M52" s="255">
        <v>0.26132767340833146</v>
      </c>
      <c r="N52" s="258"/>
      <c r="O52" s="244">
        <v>2</v>
      </c>
      <c r="Q52" s="254"/>
      <c r="R52" s="257"/>
      <c r="S52" s="254"/>
      <c r="T52" s="254"/>
    </row>
    <row r="53" spans="1:21" ht="15" x14ac:dyDescent="0.25">
      <c r="C53" s="254"/>
      <c r="D53" s="253"/>
      <c r="E53" s="254"/>
      <c r="F53" s="254"/>
      <c r="G53" s="254"/>
      <c r="I53" s="254"/>
      <c r="J53" s="254"/>
      <c r="K53" s="256"/>
      <c r="L53" s="256"/>
      <c r="M53" s="255"/>
      <c r="S53" s="254"/>
    </row>
    <row r="54" spans="1:21" ht="15" x14ac:dyDescent="0.25">
      <c r="A54" s="85" t="s">
        <v>1329</v>
      </c>
      <c r="B54" s="254">
        <v>1390047.3306599997</v>
      </c>
      <c r="C54" s="254">
        <v>1240648.4151141145</v>
      </c>
      <c r="D54" s="253">
        <v>1377363.7367041148</v>
      </c>
      <c r="E54" s="254">
        <v>136715.3215900003</v>
      </c>
      <c r="F54" s="254">
        <v>12</v>
      </c>
      <c r="G54" s="254">
        <v>7.1999999999999993</v>
      </c>
      <c r="H54" s="255">
        <v>9.8352997465983652E-2</v>
      </c>
      <c r="I54" s="254"/>
      <c r="J54" s="254">
        <v>4.8000000000000007</v>
      </c>
      <c r="K54" s="256">
        <v>9687.6354631100021</v>
      </c>
      <c r="L54" s="256">
        <v>146407.75705311031</v>
      </c>
      <c r="M54" s="255">
        <v>0.10532573519176168</v>
      </c>
      <c r="N54" s="258"/>
      <c r="O54" s="244">
        <v>4</v>
      </c>
      <c r="Q54" s="254"/>
      <c r="R54" s="255"/>
      <c r="S54" s="254"/>
      <c r="T54" s="254"/>
    </row>
    <row r="55" spans="1:21" ht="15" x14ac:dyDescent="0.25">
      <c r="C55" s="254"/>
      <c r="D55" s="253"/>
      <c r="E55" s="254"/>
      <c r="F55" s="254"/>
      <c r="G55" s="254"/>
      <c r="I55" s="254"/>
      <c r="J55" s="254"/>
      <c r="K55" s="256"/>
      <c r="L55" s="256"/>
      <c r="M55" s="255"/>
      <c r="Q55" s="254"/>
      <c r="R55" s="255"/>
    </row>
    <row r="56" spans="1:21" ht="15" x14ac:dyDescent="0.25">
      <c r="A56" s="85" t="s">
        <v>1330</v>
      </c>
      <c r="B56" s="254">
        <v>24959530.596339997</v>
      </c>
      <c r="C56" s="254">
        <v>21122212.126812011</v>
      </c>
      <c r="D56" s="253">
        <v>23801932.789282013</v>
      </c>
      <c r="E56" s="254">
        <v>2679720.6624700017</v>
      </c>
      <c r="F56" s="254">
        <v>105</v>
      </c>
      <c r="G56" s="254">
        <v>63</v>
      </c>
      <c r="H56" s="255">
        <v>0.10736262255120091</v>
      </c>
      <c r="I56" s="254"/>
      <c r="J56" s="254">
        <v>42</v>
      </c>
      <c r="K56" s="256">
        <v>162839.77027640521</v>
      </c>
      <c r="L56" s="256">
        <v>2842602.4327464071</v>
      </c>
      <c r="M56" s="255">
        <v>0.1138884572277669</v>
      </c>
      <c r="N56" s="258"/>
      <c r="O56" s="244">
        <v>35</v>
      </c>
      <c r="Q56" s="254"/>
      <c r="R56" s="255"/>
      <c r="S56" s="254"/>
      <c r="T56" s="254"/>
    </row>
    <row r="57" spans="1:21" ht="15" x14ac:dyDescent="0.25">
      <c r="C57" s="254"/>
      <c r="D57" s="253"/>
      <c r="E57" s="254"/>
      <c r="F57" s="254"/>
      <c r="G57" s="254"/>
      <c r="I57" s="254"/>
      <c r="J57" s="254"/>
      <c r="K57" s="256"/>
      <c r="L57" s="256"/>
      <c r="M57" s="255"/>
      <c r="S57" s="254"/>
    </row>
    <row r="58" spans="1:21" ht="15" x14ac:dyDescent="0.25">
      <c r="A58" s="85" t="s">
        <v>1331</v>
      </c>
      <c r="B58" s="254">
        <v>111706963.48380001</v>
      </c>
      <c r="C58" s="254">
        <v>99656952.668997616</v>
      </c>
      <c r="D58" s="253">
        <v>108422537.91467762</v>
      </c>
      <c r="E58" s="254">
        <v>8765585.2456800044</v>
      </c>
      <c r="F58" s="254">
        <v>78</v>
      </c>
      <c r="G58" s="254">
        <v>46.8</v>
      </c>
      <c r="H58" s="255">
        <v>7.8469461278939959E-2</v>
      </c>
      <c r="I58" s="254"/>
      <c r="J58" s="254">
        <v>31.200000000000003</v>
      </c>
      <c r="K58" s="256">
        <v>595185.20724853885</v>
      </c>
      <c r="L58" s="256">
        <v>9360801.6529285423</v>
      </c>
      <c r="M58" s="255">
        <v>8.3797834629047691E-2</v>
      </c>
      <c r="N58" s="258"/>
      <c r="O58" s="244">
        <v>26</v>
      </c>
      <c r="Q58" s="254"/>
      <c r="R58" s="255"/>
      <c r="S58" s="254"/>
      <c r="T58" s="254"/>
    </row>
    <row r="59" spans="1:21" ht="15" x14ac:dyDescent="0.25">
      <c r="C59" s="254"/>
      <c r="D59" s="253"/>
      <c r="E59" s="254"/>
      <c r="F59" s="254"/>
      <c r="G59" s="254"/>
      <c r="I59" s="254"/>
      <c r="J59" s="254"/>
      <c r="K59" s="256"/>
      <c r="L59" s="256"/>
      <c r="M59" s="255"/>
      <c r="U59" s="254"/>
    </row>
    <row r="60" spans="1:21" ht="15" x14ac:dyDescent="0.25">
      <c r="A60" s="85" t="s">
        <v>1332</v>
      </c>
      <c r="B60" s="254">
        <v>19855324.462960001</v>
      </c>
      <c r="C60" s="254">
        <v>17010960.168015048</v>
      </c>
      <c r="D60" s="253">
        <v>18286352.200015049</v>
      </c>
      <c r="E60" s="254">
        <v>1275392.0320000015</v>
      </c>
      <c r="F60" s="254">
        <v>9</v>
      </c>
      <c r="G60" s="254">
        <v>5.3999999999999995</v>
      </c>
      <c r="H60" s="255">
        <v>6.4234257887814339E-2</v>
      </c>
      <c r="I60" s="254"/>
      <c r="J60" s="254">
        <v>3.6000000000000005</v>
      </c>
      <c r="K60" s="256">
        <v>96275.184078480001</v>
      </c>
      <c r="L60" s="256">
        <v>1371670.8160784815</v>
      </c>
      <c r="M60" s="255">
        <v>6.9083273790731842E-2</v>
      </c>
      <c r="N60" s="258"/>
      <c r="O60" s="244">
        <v>3</v>
      </c>
      <c r="Q60" s="254"/>
      <c r="R60" s="255"/>
      <c r="S60" s="254"/>
      <c r="T60" s="254"/>
    </row>
    <row r="61" spans="1:21" ht="15" x14ac:dyDescent="0.25">
      <c r="C61" s="254"/>
      <c r="D61" s="253"/>
      <c r="E61" s="254"/>
      <c r="F61" s="254"/>
      <c r="G61" s="254"/>
      <c r="I61" s="254"/>
      <c r="J61" s="254"/>
      <c r="K61" s="256"/>
      <c r="L61" s="256"/>
      <c r="M61" s="255"/>
    </row>
    <row r="62" spans="1:21" ht="15" x14ac:dyDescent="0.25">
      <c r="A62" s="85" t="s">
        <v>1333</v>
      </c>
      <c r="B62" s="254">
        <v>1645930.8199999994</v>
      </c>
      <c r="C62" s="254">
        <v>1411341.8340438304</v>
      </c>
      <c r="D62" s="253">
        <v>1521193.5940438304</v>
      </c>
      <c r="E62" s="254">
        <v>109851.76000000001</v>
      </c>
      <c r="F62" s="254"/>
      <c r="G62" s="254"/>
      <c r="H62" s="255">
        <v>6.6741419909738406E-2</v>
      </c>
      <c r="I62" s="254"/>
      <c r="J62" s="254"/>
      <c r="K62" s="256">
        <v>13360.69826408</v>
      </c>
      <c r="L62" s="256">
        <v>123212.45826408001</v>
      </c>
      <c r="M62" s="255">
        <v>7.4858831712064339E-2</v>
      </c>
      <c r="N62" s="258"/>
      <c r="O62" s="244">
        <v>0</v>
      </c>
      <c r="Q62" s="254"/>
      <c r="R62" s="255"/>
      <c r="S62" s="254"/>
      <c r="T62" s="254"/>
      <c r="U62" s="254"/>
    </row>
    <row r="63" spans="1:21" ht="15" x14ac:dyDescent="0.25">
      <c r="C63" s="254"/>
      <c r="D63" s="253"/>
      <c r="E63" s="254"/>
      <c r="F63" s="254"/>
      <c r="G63" s="254"/>
      <c r="I63" s="254"/>
      <c r="J63" s="254"/>
      <c r="K63" s="256"/>
      <c r="L63" s="256"/>
      <c r="M63" s="260"/>
      <c r="N63" s="261"/>
      <c r="O63" s="262"/>
    </row>
    <row r="64" spans="1:21" ht="15" x14ac:dyDescent="0.25">
      <c r="A64" s="263" t="s">
        <v>1334</v>
      </c>
      <c r="B64" s="264">
        <v>221404.60049999997</v>
      </c>
      <c r="C64" s="264">
        <v>194879.4664362481</v>
      </c>
      <c r="D64" s="265">
        <v>211354.33433624808</v>
      </c>
      <c r="E64" s="264">
        <v>16474.867899999983</v>
      </c>
      <c r="F64" s="264">
        <v>30</v>
      </c>
      <c r="G64" s="264">
        <v>18</v>
      </c>
      <c r="H64" s="266">
        <v>7.4410684614477945E-2</v>
      </c>
      <c r="I64" s="264"/>
      <c r="J64" s="264">
        <v>12</v>
      </c>
      <c r="K64" s="267">
        <v>1603.7981517530002</v>
      </c>
      <c r="L64" s="267">
        <v>18090.666051752982</v>
      </c>
      <c r="M64" s="266">
        <v>8.1708627602582198E-2</v>
      </c>
      <c r="N64" s="268"/>
      <c r="O64" s="269">
        <v>10</v>
      </c>
      <c r="Q64" s="254"/>
      <c r="R64" s="255"/>
      <c r="S64" s="254"/>
      <c r="T64" s="254"/>
      <c r="U64" s="254"/>
    </row>
    <row r="65" spans="1:21" ht="15" x14ac:dyDescent="0.25">
      <c r="A65" s="254"/>
      <c r="B65" s="254"/>
      <c r="C65" s="254"/>
      <c r="D65" s="253"/>
      <c r="E65" s="254"/>
      <c r="F65" s="254"/>
      <c r="G65" s="254"/>
      <c r="I65" s="254"/>
      <c r="J65" s="254"/>
      <c r="K65" s="254"/>
      <c r="L65" s="254"/>
      <c r="M65" s="255"/>
    </row>
    <row r="66" spans="1:21" ht="15" x14ac:dyDescent="0.25">
      <c r="A66" s="270" t="s">
        <v>22</v>
      </c>
      <c r="B66" s="271">
        <v>553900980.25542712</v>
      </c>
      <c r="C66" s="271">
        <v>500400216.8457197</v>
      </c>
      <c r="D66" s="272">
        <v>565788205.1158998</v>
      </c>
      <c r="E66" s="271">
        <v>65387988.270180106</v>
      </c>
      <c r="F66" s="271">
        <v>832383.65</v>
      </c>
      <c r="G66" s="271">
        <v>547492.80000000016</v>
      </c>
      <c r="H66" s="273">
        <v>0.11804995947114401</v>
      </c>
      <c r="I66" s="271">
        <v>81666.850000000006</v>
      </c>
      <c r="J66" s="271">
        <v>203224.00000000006</v>
      </c>
      <c r="K66" s="271">
        <v>3903056.3255996383</v>
      </c>
      <c r="L66" s="271">
        <v>69575935.445779681</v>
      </c>
      <c r="M66" s="255">
        <v>0.12561078229848099</v>
      </c>
      <c r="O66" s="274">
        <v>168107</v>
      </c>
      <c r="Q66" s="271"/>
      <c r="R66" s="255"/>
      <c r="S66" s="271"/>
      <c r="T66" s="271"/>
      <c r="U66" s="271"/>
    </row>
    <row r="67" spans="1:21" x14ac:dyDescent="0.2">
      <c r="F67" s="254"/>
      <c r="G67" s="271"/>
    </row>
    <row r="68" spans="1:21" ht="15" x14ac:dyDescent="0.25">
      <c r="C68" s="254"/>
      <c r="D68" s="253"/>
      <c r="E68" s="254"/>
      <c r="F68" s="254"/>
      <c r="G68" s="254"/>
      <c r="H68" s="255"/>
      <c r="I68" s="254"/>
      <c r="J68" s="254"/>
      <c r="K68" s="254"/>
      <c r="L68" s="254"/>
      <c r="M68" s="254"/>
      <c r="T68" s="254"/>
    </row>
  </sheetData>
  <printOptions horizontalCentered="1"/>
  <pageMargins left="0.75" right="0.75" top="0.75" bottom="0.75" header="0.5" footer="0.5"/>
  <pageSetup scale="5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6"/>
  <sheetViews>
    <sheetView tabSelected="1" zoomScaleNormal="100" workbookViewId="0">
      <selection activeCell="I31" sqref="I31"/>
    </sheetView>
  </sheetViews>
  <sheetFormatPr defaultColWidth="9.140625" defaultRowHeight="14.25" x14ac:dyDescent="0.2"/>
  <cols>
    <col min="1" max="1" width="7.7109375" style="308" customWidth="1"/>
    <col min="2" max="2" width="15.7109375" style="308" customWidth="1"/>
    <col min="3" max="3" width="12.7109375" style="308" customWidth="1"/>
    <col min="4" max="4" width="12.5703125" style="308" hidden="1" customWidth="1"/>
    <col min="5" max="6" width="14.140625" style="308" hidden="1" customWidth="1"/>
    <col min="7" max="7" width="0" style="308" hidden="1" customWidth="1"/>
    <col min="8" max="8" width="14.28515625" style="308" customWidth="1"/>
    <col min="9" max="10" width="12.7109375" style="308" customWidth="1"/>
    <col min="11" max="11" width="10.7109375" style="308" customWidth="1"/>
    <col min="12" max="12" width="11.7109375" style="308" customWidth="1"/>
    <col min="13" max="13" width="7.7109375" style="308" customWidth="1"/>
    <col min="14" max="14" width="15.7109375" style="308" customWidth="1"/>
    <col min="15" max="16" width="12.7109375" style="308" customWidth="1"/>
    <col min="17" max="18" width="10.7109375" style="308" customWidth="1"/>
    <col min="19" max="19" width="11.7109375" style="308" customWidth="1"/>
    <col min="20" max="20" width="10.7109375" style="308" customWidth="1"/>
    <col min="21" max="21" width="15.85546875" style="308" bestFit="1" customWidth="1"/>
    <col min="22" max="22" width="20.5703125" style="308" bestFit="1" customWidth="1"/>
    <col min="23" max="24" width="12.42578125" style="308" bestFit="1" customWidth="1"/>
    <col min="25" max="25" width="17" style="308" bestFit="1" customWidth="1"/>
    <col min="26" max="26" width="9.140625" style="308" bestFit="1" customWidth="1"/>
    <col min="27" max="27" width="12.7109375" style="308" bestFit="1" customWidth="1"/>
    <col min="28" max="28" width="7.7109375" style="308" customWidth="1"/>
    <col min="29" max="29" width="15.7109375" style="308" customWidth="1"/>
    <col min="30" max="31" width="10.7109375" style="308" customWidth="1"/>
    <col min="32" max="32" width="1.28515625" style="308" customWidth="1"/>
    <col min="33" max="34" width="10.7109375" style="308" customWidth="1"/>
    <col min="35" max="35" width="10.5703125" style="308" hidden="1" customWidth="1"/>
    <col min="36" max="36" width="11.7109375" style="308" customWidth="1"/>
    <col min="37" max="37" width="12.42578125" style="308" bestFit="1" customWidth="1"/>
    <col min="38" max="39" width="9.28515625" style="308" bestFit="1" customWidth="1"/>
    <col min="40" max="40" width="15" style="308" bestFit="1" customWidth="1"/>
    <col min="41" max="16384" width="9.140625" style="308"/>
  </cols>
  <sheetData>
    <row r="1" spans="1:40" ht="15.75" x14ac:dyDescent="0.25">
      <c r="A1" s="448" t="s">
        <v>1351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 t="str">
        <f>A1</f>
        <v>KENTUCKY POWER COMPANY</v>
      </c>
      <c r="N1" s="448"/>
      <c r="O1" s="448"/>
      <c r="P1" s="448"/>
      <c r="Q1" s="448"/>
      <c r="R1" s="448"/>
      <c r="S1" s="448"/>
      <c r="T1" s="380" t="s">
        <v>1362</v>
      </c>
      <c r="U1" s="438"/>
      <c r="V1" s="438"/>
      <c r="W1" s="438"/>
      <c r="X1" s="438"/>
      <c r="Y1" s="438"/>
      <c r="Z1" s="440"/>
      <c r="AB1" s="448" t="s">
        <v>1351</v>
      </c>
      <c r="AC1" s="448"/>
      <c r="AD1" s="448"/>
      <c r="AE1" s="448"/>
      <c r="AF1" s="448"/>
      <c r="AG1" s="448"/>
      <c r="AH1" s="448"/>
      <c r="AI1" s="448"/>
      <c r="AJ1" s="448"/>
      <c r="AK1" s="401" t="s">
        <v>1356</v>
      </c>
      <c r="AL1" s="402"/>
      <c r="AM1" s="402"/>
      <c r="AN1" s="402"/>
    </row>
    <row r="2" spans="1:40" ht="15" customHeight="1" x14ac:dyDescent="0.2">
      <c r="A2" s="449" t="s">
        <v>1358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 t="s">
        <v>1379</v>
      </c>
      <c r="N2" s="449"/>
      <c r="O2" s="449"/>
      <c r="P2" s="449"/>
      <c r="Q2" s="449"/>
      <c r="R2" s="449"/>
      <c r="S2" s="449"/>
      <c r="T2" s="437"/>
      <c r="U2" s="437"/>
      <c r="V2" s="437"/>
      <c r="W2" s="437"/>
      <c r="X2" s="437"/>
      <c r="Y2" s="437"/>
      <c r="Z2" s="437"/>
      <c r="AB2" s="449" t="s">
        <v>1354</v>
      </c>
      <c r="AC2" s="449"/>
      <c r="AD2" s="449"/>
      <c r="AE2" s="449"/>
      <c r="AF2" s="449"/>
      <c r="AG2" s="449"/>
      <c r="AH2" s="449"/>
      <c r="AI2" s="449"/>
      <c r="AJ2" s="449"/>
      <c r="AK2" s="418"/>
      <c r="AL2" s="418"/>
      <c r="AM2" s="418"/>
      <c r="AN2" s="418"/>
    </row>
    <row r="3" spans="1:40" ht="15" x14ac:dyDescent="0.25">
      <c r="A3" s="459" t="s">
        <v>1372</v>
      </c>
      <c r="B3" s="459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8" t="s">
        <v>1352</v>
      </c>
      <c r="N3" s="458"/>
      <c r="O3" s="458"/>
      <c r="P3" s="458"/>
      <c r="Q3" s="458"/>
      <c r="R3" s="458"/>
      <c r="S3" s="458"/>
      <c r="T3" s="444"/>
      <c r="U3" s="444"/>
      <c r="V3" s="444"/>
      <c r="W3" s="444"/>
      <c r="X3" s="444"/>
      <c r="Y3" s="444"/>
      <c r="Z3" s="442"/>
      <c r="AB3" s="455" t="s">
        <v>1381</v>
      </c>
      <c r="AC3" s="455"/>
      <c r="AD3" s="455"/>
      <c r="AE3" s="455"/>
      <c r="AF3" s="455"/>
      <c r="AG3" s="455"/>
      <c r="AH3" s="455"/>
      <c r="AI3" s="455"/>
      <c r="AJ3" s="455"/>
      <c r="AK3" s="419"/>
      <c r="AL3" s="419"/>
      <c r="AM3" s="419"/>
      <c r="AN3" s="419"/>
    </row>
    <row r="4" spans="1:40" ht="15" x14ac:dyDescent="0.25">
      <c r="A4" s="459" t="s">
        <v>1373</v>
      </c>
      <c r="B4" s="459"/>
      <c r="C4" s="459"/>
      <c r="D4" s="459"/>
      <c r="E4" s="459"/>
      <c r="F4" s="459"/>
      <c r="G4" s="459"/>
      <c r="H4" s="459"/>
      <c r="I4" s="459"/>
      <c r="J4" s="459"/>
      <c r="K4" s="459"/>
      <c r="L4" s="459"/>
      <c r="M4" s="454" t="s">
        <v>1350</v>
      </c>
      <c r="N4" s="454"/>
      <c r="O4" s="454"/>
      <c r="P4" s="454"/>
      <c r="Q4" s="454"/>
      <c r="R4" s="454"/>
      <c r="S4" s="454"/>
      <c r="T4" s="444"/>
      <c r="U4" s="444"/>
      <c r="V4" s="444"/>
      <c r="W4" s="444"/>
      <c r="X4" s="444"/>
      <c r="Y4" s="444"/>
      <c r="Z4" s="442"/>
      <c r="AB4" s="453" t="s">
        <v>1352</v>
      </c>
      <c r="AC4" s="453"/>
      <c r="AD4" s="453"/>
      <c r="AE4" s="453"/>
      <c r="AF4" s="453"/>
      <c r="AG4" s="453"/>
      <c r="AH4" s="453"/>
      <c r="AI4" s="453"/>
      <c r="AJ4" s="453"/>
      <c r="AK4" s="442"/>
      <c r="AL4" s="442"/>
      <c r="AM4" s="442"/>
      <c r="AN4" s="442"/>
    </row>
    <row r="5" spans="1:40" ht="15" x14ac:dyDescent="0.25">
      <c r="A5" s="458" t="s">
        <v>1352</v>
      </c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  <c r="T5" s="443"/>
      <c r="U5" s="443"/>
      <c r="V5" s="443"/>
      <c r="W5" s="443"/>
      <c r="X5" s="443"/>
      <c r="Y5" s="443"/>
      <c r="Z5" s="441"/>
      <c r="AB5" s="454" t="s">
        <v>1350</v>
      </c>
      <c r="AC5" s="454"/>
      <c r="AD5" s="454"/>
      <c r="AE5" s="454"/>
      <c r="AF5" s="454"/>
      <c r="AG5" s="454"/>
      <c r="AH5" s="454"/>
      <c r="AI5" s="454"/>
      <c r="AJ5" s="454"/>
      <c r="AK5" s="417"/>
      <c r="AL5" s="417"/>
      <c r="AM5" s="417"/>
      <c r="AN5" s="417"/>
    </row>
    <row r="6" spans="1:40" ht="15" x14ac:dyDescent="0.25">
      <c r="A6" s="454" t="s">
        <v>1350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T6" s="441"/>
      <c r="U6" s="441"/>
      <c r="V6" s="441"/>
      <c r="W6" s="441"/>
      <c r="X6" s="441"/>
      <c r="Y6" s="441"/>
    </row>
    <row r="7" spans="1:40" ht="19.5" x14ac:dyDescent="0.55000000000000004">
      <c r="AD7" s="408"/>
      <c r="AE7" s="408"/>
      <c r="AG7" s="408"/>
      <c r="AH7" s="408"/>
      <c r="AI7" s="408"/>
      <c r="AJ7" s="408"/>
      <c r="AK7" s="408"/>
      <c r="AL7" s="408"/>
      <c r="AM7" s="408"/>
      <c r="AN7" s="413"/>
    </row>
    <row r="9" spans="1:40" ht="15" x14ac:dyDescent="0.25">
      <c r="C9" s="440" t="s">
        <v>22</v>
      </c>
      <c r="H9" s="439" t="s">
        <v>1364</v>
      </c>
      <c r="I9" s="440" t="s">
        <v>1339</v>
      </c>
      <c r="L9" s="442" t="s">
        <v>3</v>
      </c>
      <c r="O9" s="440"/>
      <c r="P9" s="440"/>
      <c r="S9" s="442" t="s">
        <v>3</v>
      </c>
      <c r="T9" s="442" t="s">
        <v>3</v>
      </c>
      <c r="AK9" s="439" t="s">
        <v>47</v>
      </c>
    </row>
    <row r="10" spans="1:40" ht="15" x14ac:dyDescent="0.25">
      <c r="C10" s="440" t="s">
        <v>1367</v>
      </c>
      <c r="D10" s="440" t="s">
        <v>5</v>
      </c>
      <c r="E10" s="455" t="s">
        <v>5</v>
      </c>
      <c r="F10" s="455"/>
      <c r="G10" s="109"/>
      <c r="H10" s="440" t="s">
        <v>1365</v>
      </c>
      <c r="I10" s="440" t="s">
        <v>1367</v>
      </c>
      <c r="J10" s="456" t="s">
        <v>5</v>
      </c>
      <c r="K10" s="456"/>
      <c r="L10" s="442" t="s">
        <v>1368</v>
      </c>
      <c r="M10" s="440"/>
      <c r="N10" s="440"/>
      <c r="O10" s="451" t="s">
        <v>1378</v>
      </c>
      <c r="P10" s="451"/>
      <c r="Q10" s="305"/>
      <c r="R10" s="305"/>
      <c r="S10" s="442" t="s">
        <v>1368</v>
      </c>
      <c r="T10" s="442" t="s">
        <v>1368</v>
      </c>
      <c r="W10" s="439" t="s">
        <v>39</v>
      </c>
      <c r="X10" s="309"/>
      <c r="Y10" s="309"/>
      <c r="Z10" s="309"/>
      <c r="AA10" s="309"/>
      <c r="AB10" s="309"/>
      <c r="AC10" s="309"/>
      <c r="AD10" s="451" t="s">
        <v>25</v>
      </c>
      <c r="AE10" s="451"/>
      <c r="AF10" s="414"/>
      <c r="AG10" s="460" t="s">
        <v>27</v>
      </c>
      <c r="AH10" s="460"/>
      <c r="AI10" s="309"/>
      <c r="AJ10" s="309"/>
      <c r="AK10" s="439" t="s">
        <v>48</v>
      </c>
      <c r="AN10" s="440" t="s">
        <v>35</v>
      </c>
    </row>
    <row r="11" spans="1:40" ht="15" x14ac:dyDescent="0.25">
      <c r="B11" s="440" t="s">
        <v>1369</v>
      </c>
      <c r="C11" s="440" t="s">
        <v>1363</v>
      </c>
      <c r="D11" s="440" t="s">
        <v>4</v>
      </c>
      <c r="E11" s="457" t="s">
        <v>6</v>
      </c>
      <c r="F11" s="457"/>
      <c r="G11" s="440" t="s">
        <v>10</v>
      </c>
      <c r="H11" s="440" t="s">
        <v>1366</v>
      </c>
      <c r="I11" s="440" t="s">
        <v>1363</v>
      </c>
      <c r="J11" s="451" t="s">
        <v>6</v>
      </c>
      <c r="K11" s="451"/>
      <c r="L11" s="442" t="s">
        <v>784</v>
      </c>
      <c r="M11" s="442"/>
      <c r="N11" s="440" t="s">
        <v>1369</v>
      </c>
      <c r="O11" s="440" t="s">
        <v>9</v>
      </c>
      <c r="P11" s="440" t="s">
        <v>1380</v>
      </c>
      <c r="Q11" s="442"/>
      <c r="R11" s="442" t="s">
        <v>3</v>
      </c>
      <c r="S11" s="442" t="s">
        <v>784</v>
      </c>
      <c r="T11" s="442" t="s">
        <v>784</v>
      </c>
      <c r="U11" s="442" t="s">
        <v>36</v>
      </c>
      <c r="V11" s="442" t="s">
        <v>2</v>
      </c>
      <c r="W11" s="442" t="s">
        <v>2</v>
      </c>
      <c r="X11" s="442" t="s">
        <v>40</v>
      </c>
      <c r="Y11" s="309"/>
      <c r="Z11" s="442" t="s">
        <v>41</v>
      </c>
      <c r="AA11" s="442" t="s">
        <v>43</v>
      </c>
      <c r="AC11" s="440" t="s">
        <v>1369</v>
      </c>
      <c r="AD11" s="410" t="s">
        <v>9</v>
      </c>
      <c r="AE11" s="410" t="s">
        <v>1376</v>
      </c>
      <c r="AG11" s="410" t="s">
        <v>9</v>
      </c>
      <c r="AH11" s="410" t="s">
        <v>1376</v>
      </c>
      <c r="AI11" s="309"/>
      <c r="AJ11" s="442" t="s">
        <v>46</v>
      </c>
      <c r="AK11" s="442" t="s">
        <v>5</v>
      </c>
      <c r="AN11" s="440" t="s">
        <v>4</v>
      </c>
    </row>
    <row r="12" spans="1:40" ht="19.5" x14ac:dyDescent="0.55000000000000004">
      <c r="A12" s="370" t="s">
        <v>0</v>
      </c>
      <c r="B12" s="370" t="s">
        <v>826</v>
      </c>
      <c r="C12" s="370" t="s">
        <v>32</v>
      </c>
      <c r="D12" s="370" t="s">
        <v>2</v>
      </c>
      <c r="E12" s="370" t="s">
        <v>7</v>
      </c>
      <c r="F12" s="370" t="s">
        <v>3</v>
      </c>
      <c r="G12" s="370" t="s">
        <v>8</v>
      </c>
      <c r="H12" s="370" t="s">
        <v>1353</v>
      </c>
      <c r="I12" s="370" t="s">
        <v>32</v>
      </c>
      <c r="J12" s="370" t="s">
        <v>7</v>
      </c>
      <c r="K12" s="370" t="s">
        <v>3</v>
      </c>
      <c r="L12" s="370" t="s">
        <v>8</v>
      </c>
      <c r="M12" s="370" t="s">
        <v>0</v>
      </c>
      <c r="N12" s="370" t="s">
        <v>826</v>
      </c>
      <c r="O12" s="370" t="s">
        <v>32</v>
      </c>
      <c r="P12" s="370" t="s">
        <v>5</v>
      </c>
      <c r="Q12" s="370" t="s">
        <v>8</v>
      </c>
      <c r="R12" s="370" t="s">
        <v>8</v>
      </c>
      <c r="S12" s="370" t="s">
        <v>8</v>
      </c>
      <c r="T12" s="370" t="s">
        <v>8</v>
      </c>
      <c r="U12" s="370" t="s">
        <v>8</v>
      </c>
      <c r="V12" s="370" t="s">
        <v>37</v>
      </c>
      <c r="W12" s="370" t="s">
        <v>37</v>
      </c>
      <c r="X12" s="370" t="s">
        <v>38</v>
      </c>
      <c r="Y12" s="370" t="s">
        <v>36</v>
      </c>
      <c r="Z12" s="370" t="s">
        <v>37</v>
      </c>
      <c r="AA12" s="370" t="s">
        <v>42</v>
      </c>
      <c r="AB12" s="370" t="s">
        <v>0</v>
      </c>
      <c r="AC12" s="370" t="s">
        <v>826</v>
      </c>
      <c r="AD12" s="408" t="s">
        <v>32</v>
      </c>
      <c r="AE12" s="408" t="s">
        <v>32</v>
      </c>
      <c r="AG12" s="408" t="s">
        <v>32</v>
      </c>
      <c r="AH12" s="408" t="s">
        <v>32</v>
      </c>
      <c r="AI12" s="408" t="s">
        <v>26</v>
      </c>
      <c r="AJ12" s="370" t="s">
        <v>34</v>
      </c>
      <c r="AK12" s="370" t="s">
        <v>8</v>
      </c>
      <c r="AN12" s="370" t="s">
        <v>2</v>
      </c>
    </row>
    <row r="13" spans="1:40" ht="19.5" customHeight="1" x14ac:dyDescent="0.2">
      <c r="C13" s="329">
        <v>-1</v>
      </c>
      <c r="D13" s="329">
        <v>2</v>
      </c>
      <c r="E13" s="329">
        <v>1</v>
      </c>
      <c r="F13" s="329">
        <v>0</v>
      </c>
      <c r="G13" s="329">
        <v>-1</v>
      </c>
      <c r="H13" s="329">
        <v>-2</v>
      </c>
      <c r="I13" s="329">
        <v>-3</v>
      </c>
      <c r="J13" s="329">
        <v>-4</v>
      </c>
      <c r="K13" s="329">
        <v>-5</v>
      </c>
      <c r="L13" s="329">
        <v>-6</v>
      </c>
      <c r="O13" s="329">
        <v>-1</v>
      </c>
      <c r="P13" s="329">
        <f>O13-1</f>
        <v>-2</v>
      </c>
      <c r="Q13" s="329">
        <f t="shared" ref="Q13:S13" si="0">P13-1</f>
        <v>-3</v>
      </c>
      <c r="R13" s="329">
        <f t="shared" si="0"/>
        <v>-4</v>
      </c>
      <c r="S13" s="329">
        <f t="shared" si="0"/>
        <v>-5</v>
      </c>
      <c r="AD13" s="329">
        <v>-1</v>
      </c>
      <c r="AE13" s="329">
        <v>-2</v>
      </c>
      <c r="AG13" s="329">
        <v>-3</v>
      </c>
      <c r="AH13" s="329">
        <v>-4</v>
      </c>
      <c r="AJ13" s="329">
        <v>-5</v>
      </c>
      <c r="AK13" s="329"/>
    </row>
    <row r="14" spans="1:40" ht="21" customHeight="1" x14ac:dyDescent="0.2">
      <c r="A14" s="309">
        <v>1</v>
      </c>
      <c r="B14" s="308" t="s">
        <v>12</v>
      </c>
      <c r="C14" s="353">
        <f>'Prop Equal'!$C$11</f>
        <v>216341049.91929379</v>
      </c>
      <c r="D14" s="353">
        <f>Proposed!$S$11</f>
        <v>253578404.91929379</v>
      </c>
      <c r="E14" s="354">
        <f>D14-C14</f>
        <v>37237355</v>
      </c>
      <c r="F14" s="366">
        <f>E14/C14</f>
        <v>0.17212339042401534</v>
      </c>
      <c r="G14" s="366">
        <f>F14/$F$23</f>
        <v>1.3171045703339888</v>
      </c>
      <c r="H14" s="353">
        <f t="shared" ref="H14:H22" si="1">IF(D34=0,0,F34)</f>
        <v>58920576.449988842</v>
      </c>
      <c r="I14" s="367">
        <f t="shared" ref="I14:I22" si="2">C14-H14</f>
        <v>157420473.46930495</v>
      </c>
      <c r="J14" s="353">
        <f t="shared" ref="J14:J22" si="3">E14</f>
        <v>37237355</v>
      </c>
      <c r="K14" s="310">
        <f>IF(I14=0,0,J14/I14)</f>
        <v>0.23654709059975496</v>
      </c>
      <c r="L14" s="399">
        <f>IF($K$23=0,0,K14/$K$23)</f>
        <v>1.214078567335966</v>
      </c>
      <c r="M14" s="309">
        <v>1</v>
      </c>
      <c r="N14" s="308" t="s">
        <v>12</v>
      </c>
      <c r="O14" s="367">
        <f>I14</f>
        <v>157420473.46930495</v>
      </c>
      <c r="P14" s="367">
        <f>Q14+O14</f>
        <v>199388096.80433428</v>
      </c>
      <c r="Q14" s="367">
        <f>SUM(U14,-V14,W14,X14)-'Exhibit JP-1'!F13</f>
        <v>41967623.335029334</v>
      </c>
      <c r="R14" s="400">
        <f t="shared" ref="R14:R22" si="4">Q14/I14</f>
        <v>0.26659571280741001</v>
      </c>
      <c r="S14" s="373">
        <f>R14/$R$23</f>
        <v>1.3683032001893758</v>
      </c>
      <c r="T14" s="333">
        <v>1.2</v>
      </c>
      <c r="U14" s="374">
        <f>I14*T14*$K$23+'Exhibit JP-1'!F13</f>
        <v>36805547.187980779</v>
      </c>
      <c r="V14" s="375">
        <f t="shared" ref="V14:V22" si="5">IF(U14&gt;T14,0,T14-U14)</f>
        <v>0</v>
      </c>
      <c r="W14" s="374">
        <f>-U$24*Z14</f>
        <v>4906953.2690678509</v>
      </c>
      <c r="X14" s="358">
        <v>255122.87798070101</v>
      </c>
      <c r="Y14" s="349">
        <f t="shared" ref="Y14:Y22" si="6">IF(T14=150%,0,I14)</f>
        <v>157420473.46930495</v>
      </c>
      <c r="Z14" s="313">
        <f>IF($Y$23=0,0,Y14/$Y$23)</f>
        <v>0.46902383503272249</v>
      </c>
      <c r="AA14" s="362">
        <f>IF('Exhibit JP-1'!K13=0,0,(SUM(Q14,'Exhibit JP-1'!F13)/'Exhibit JP-1'!J13+'Exhibit JP-1'!K13-'Exhibit JP-1'!I13))</f>
        <v>32588050.995260831</v>
      </c>
      <c r="AB14" s="309">
        <v>1</v>
      </c>
      <c r="AC14" s="308" t="s">
        <v>12</v>
      </c>
      <c r="AD14" s="415">
        <f>'Exhibit JP-1'!P13</f>
        <v>1.0802772349791798E-2</v>
      </c>
      <c r="AE14" s="313">
        <f>IF(AA14=0,0,AA14/'Exhibit JP-1'!M13)</f>
        <v>4.9944416770798201E-2</v>
      </c>
      <c r="AG14" s="416">
        <f>'Exhibit JP-1'!V13</f>
        <v>-30561359.714095067</v>
      </c>
      <c r="AH14" s="368">
        <f>(AE14-$AE$23)*'Exhibit JP-1'!M13*'Exhibit JP-1'!J13</f>
        <v>-24303020.562609609</v>
      </c>
      <c r="AI14" s="334">
        <f t="shared" ref="AI14:AI23" si="7">AE14/AE$23</f>
        <v>0.6878359466941002</v>
      </c>
      <c r="AJ14" s="335">
        <f>IF('Exhibit JP-1'!V13=0,0,(1-(AH14/'Exhibit JP-1'!V13)))</f>
        <v>0.20477947349309455</v>
      </c>
      <c r="AK14" s="362">
        <f t="shared" ref="AK14:AK23" si="8">IF(Q14=0,0,Q14-E14)</f>
        <v>4730268.3350293338</v>
      </c>
      <c r="AL14" s="335">
        <f t="shared" ref="AL14:AL23" si="9">IF(AK14=0,0,AK14/E14)</f>
        <v>0.12703019145772662</v>
      </c>
      <c r="AM14" s="313">
        <f t="shared" ref="AM14:AM23" si="10">IF(Q14=0,0,Q14/C14)</f>
        <v>0.19398825766393105</v>
      </c>
      <c r="AN14" s="362">
        <f t="shared" ref="AN14:AN23" si="11">C14+Q14</f>
        <v>258308673.25432312</v>
      </c>
    </row>
    <row r="15" spans="1:40" ht="21" customHeight="1" x14ac:dyDescent="0.2">
      <c r="A15" s="309">
        <f>A14+1</f>
        <v>2</v>
      </c>
      <c r="B15" s="308" t="s">
        <v>13</v>
      </c>
      <c r="C15" s="345">
        <f>'Prop Equal'!$C$13</f>
        <v>18632506.993049126</v>
      </c>
      <c r="D15" s="345">
        <f>Proposed!$S$13</f>
        <v>20481413.993049126</v>
      </c>
      <c r="E15" s="346">
        <f t="shared" ref="E15:E23" si="12">D15-C15</f>
        <v>1848907</v>
      </c>
      <c r="F15" s="355">
        <f t="shared" ref="F15:F23" si="13">E15/C15</f>
        <v>9.9230178777860459E-2</v>
      </c>
      <c r="G15" s="355">
        <f t="shared" ref="G15:G23" si="14">F15/$F$23</f>
        <v>0.75931877510323253</v>
      </c>
      <c r="H15" s="345">
        <f t="shared" si="1"/>
        <v>3818841.3860283378</v>
      </c>
      <c r="I15" s="356">
        <f t="shared" si="2"/>
        <v>14813665.607020788</v>
      </c>
      <c r="J15" s="345">
        <f t="shared" si="3"/>
        <v>1848907</v>
      </c>
      <c r="K15" s="310">
        <f t="shared" ref="K15:K22" si="15">IF(I15=0,0,J15/I15)</f>
        <v>0.12481090427231793</v>
      </c>
      <c r="L15" s="399">
        <f t="shared" ref="L15:L23" si="16">IF($K$23=0,0,K15/$K$23)</f>
        <v>0.64059229586229005</v>
      </c>
      <c r="M15" s="309">
        <f>M14+1</f>
        <v>2</v>
      </c>
      <c r="N15" s="308" t="s">
        <v>13</v>
      </c>
      <c r="O15" s="356">
        <f t="shared" ref="O15:O23" si="17">I15</f>
        <v>14813665.607020788</v>
      </c>
      <c r="P15" s="356">
        <f t="shared" ref="P15:P23" si="18">Q15+O15</f>
        <v>15996983.867440853</v>
      </c>
      <c r="Q15" s="356">
        <f>SUM(U15,-V15,W15,X15)-'Exhibit JP-1'!F14</f>
        <v>1183318.2604200658</v>
      </c>
      <c r="R15" s="400">
        <f t="shared" si="4"/>
        <v>7.9880179005744803E-2</v>
      </c>
      <c r="S15" s="373">
        <f t="shared" ref="S15:S22" si="19">R15/$R$23</f>
        <v>0.40998522974831131</v>
      </c>
      <c r="T15" s="333">
        <v>0.25</v>
      </c>
      <c r="U15" s="374">
        <f>I15*T15*$K$23+'Exhibit JP-1'!F14</f>
        <v>721561.51890307188</v>
      </c>
      <c r="V15" s="375">
        <f t="shared" si="5"/>
        <v>0</v>
      </c>
      <c r="W15" s="374">
        <f t="shared" ref="W15:W22" si="20">-U$24*Z15</f>
        <v>461756.7415169939</v>
      </c>
      <c r="X15" s="358"/>
      <c r="Y15" s="349">
        <f t="shared" si="6"/>
        <v>14813665.607020788</v>
      </c>
      <c r="Z15" s="313">
        <f t="shared" ref="Z15:Z22" si="21">IF($Y$23=0,0,Y15/$Y$23)</f>
        <v>4.4136331830128814E-2</v>
      </c>
      <c r="AA15" s="362">
        <f>IF('Exhibit JP-1'!K14=0,0,(SUM(Q15,'Exhibit JP-1'!F14)/'Exhibit JP-1'!J14+'Exhibit JP-1'!K14-'Exhibit JP-1'!I14))</f>
        <v>4679771.8270833446</v>
      </c>
      <c r="AB15" s="309">
        <f>AB14+1</f>
        <v>2</v>
      </c>
      <c r="AC15" s="308" t="s">
        <v>13</v>
      </c>
      <c r="AD15" s="415">
        <f>'Exhibit JP-1'!P14</f>
        <v>0.10555057493146244</v>
      </c>
      <c r="AE15" s="313">
        <f>IF(AA15=0,0,AA15/'Exhibit JP-1'!M14)</f>
        <v>0.1247460773389843</v>
      </c>
      <c r="AG15" s="362">
        <f>'Exhibit JP-1'!V14</f>
        <v>4083668.7172645498</v>
      </c>
      <c r="AH15" s="349">
        <f>(AE15-$AE$23)*'Exhibit JP-1'!M14*'Exhibit JP-1'!J14</f>
        <v>3213898.2362552974</v>
      </c>
      <c r="AI15" s="334">
        <f t="shared" si="7"/>
        <v>1.7180065711169659</v>
      </c>
      <c r="AJ15" s="335">
        <f>IF('Exhibit JP-1'!V14=0,0,(1-(AH15/'Exhibit JP-1'!V14)))</f>
        <v>0.21298752206125793</v>
      </c>
      <c r="AK15" s="362">
        <f t="shared" si="8"/>
        <v>-665588.73957993416</v>
      </c>
      <c r="AL15" s="335">
        <f t="shared" si="9"/>
        <v>-0.35999038328046473</v>
      </c>
      <c r="AM15" s="313">
        <f t="shared" si="10"/>
        <v>6.350826868662944E-2</v>
      </c>
      <c r="AN15" s="362">
        <f t="shared" si="11"/>
        <v>19815825.253469191</v>
      </c>
    </row>
    <row r="16" spans="1:40" ht="21" customHeight="1" x14ac:dyDescent="0.2">
      <c r="A16" s="309">
        <f t="shared" ref="A16:A23" si="22">A15+1</f>
        <v>3</v>
      </c>
      <c r="B16" s="308" t="s">
        <v>18</v>
      </c>
      <c r="C16" s="345">
        <f>'Prop Equal'!$C$15</f>
        <v>53484636.980047509</v>
      </c>
      <c r="D16" s="345">
        <f>Proposed!$S$15</f>
        <v>59367151.980047509</v>
      </c>
      <c r="E16" s="346">
        <f t="shared" si="12"/>
        <v>5882515</v>
      </c>
      <c r="F16" s="355">
        <f t="shared" si="13"/>
        <v>0.10998513465080594</v>
      </c>
      <c r="G16" s="355">
        <f t="shared" si="14"/>
        <v>0.84161672135621579</v>
      </c>
      <c r="H16" s="345">
        <f t="shared" si="1"/>
        <v>13277876.377001321</v>
      </c>
      <c r="I16" s="356">
        <f t="shared" si="2"/>
        <v>40206760.603046186</v>
      </c>
      <c r="J16" s="345">
        <f t="shared" si="3"/>
        <v>5882515</v>
      </c>
      <c r="K16" s="310">
        <f t="shared" si="15"/>
        <v>0.14630661390697372</v>
      </c>
      <c r="L16" s="399">
        <f t="shared" si="16"/>
        <v>0.75091908234249483</v>
      </c>
      <c r="M16" s="309">
        <f t="shared" ref="M16:M23" si="23">M15+1</f>
        <v>3</v>
      </c>
      <c r="N16" s="308" t="s">
        <v>18</v>
      </c>
      <c r="O16" s="356">
        <f t="shared" si="17"/>
        <v>40206760.603046186</v>
      </c>
      <c r="P16" s="356">
        <f t="shared" si="18"/>
        <v>45376922.215748601</v>
      </c>
      <c r="Q16" s="356">
        <f>SUM(U16,-V16,W16,X16)-'Exhibit JP-1'!F15</f>
        <v>5170161.6127024116</v>
      </c>
      <c r="R16" s="400">
        <f t="shared" si="4"/>
        <v>0.12858935997720503</v>
      </c>
      <c r="S16" s="373">
        <f t="shared" si="19"/>
        <v>0.6599852297483112</v>
      </c>
      <c r="T16" s="333">
        <v>0.5</v>
      </c>
      <c r="U16" s="374">
        <f>I16*T16*$K$23+'Exhibit JP-1'!F15</f>
        <v>3916876.7569799088</v>
      </c>
      <c r="V16" s="375">
        <f t="shared" si="5"/>
        <v>0</v>
      </c>
      <c r="W16" s="374">
        <f t="shared" si="20"/>
        <v>1253284.855722503</v>
      </c>
      <c r="X16" s="358"/>
      <c r="Y16" s="349">
        <f t="shared" si="6"/>
        <v>40206760.603046186</v>
      </c>
      <c r="Z16" s="313">
        <f t="shared" si="21"/>
        <v>0.11979337018040645</v>
      </c>
      <c r="AA16" s="362">
        <f>IF('Exhibit JP-1'!K15=0,0,(SUM(Q16,'Exhibit JP-1'!F15)/'Exhibit JP-1'!J15+'Exhibit JP-1'!K15-'Exhibit JP-1'!I15))</f>
        <v>12651462.604943264</v>
      </c>
      <c r="AB16" s="309">
        <f t="shared" ref="AB16:AB23" si="24">AB15+1</f>
        <v>3</v>
      </c>
      <c r="AC16" s="308" t="s">
        <v>18</v>
      </c>
      <c r="AD16" s="415">
        <f>'Exhibit JP-1'!P15</f>
        <v>8.2673838044559883E-2</v>
      </c>
      <c r="AE16" s="313">
        <f>IF(AA16=0,0,AA16/'Exhibit JP-1'!M15)</f>
        <v>0.11003967382109564</v>
      </c>
      <c r="AG16" s="362">
        <f>'Exhibit JP-1'!V15</f>
        <v>8193337.7855182299</v>
      </c>
      <c r="AH16" s="349">
        <f>(AE16-$AE$23)*'Exhibit JP-1'!M15*'Exhibit JP-1'!J15</f>
        <v>7071318.2936911201</v>
      </c>
      <c r="AI16" s="334">
        <f t="shared" si="7"/>
        <v>1.5154695581688673</v>
      </c>
      <c r="AJ16" s="335">
        <f>IF('Exhibit JP-1'!V15=0,0,(1-(AH16/'Exhibit JP-1'!V15)))</f>
        <v>0.13694290668819797</v>
      </c>
      <c r="AK16" s="362">
        <f t="shared" si="8"/>
        <v>-712353.3872975884</v>
      </c>
      <c r="AL16" s="335">
        <f t="shared" si="9"/>
        <v>-0.12109673962541334</v>
      </c>
      <c r="AM16" s="313">
        <f t="shared" si="10"/>
        <v>9.6666293437331269E-2</v>
      </c>
      <c r="AN16" s="362">
        <f t="shared" si="11"/>
        <v>58654798.592749923</v>
      </c>
    </row>
    <row r="17" spans="1:40" ht="21" customHeight="1" x14ac:dyDescent="0.2">
      <c r="A17" s="309">
        <f t="shared" si="22"/>
        <v>4</v>
      </c>
      <c r="B17" s="308" t="s">
        <v>19</v>
      </c>
      <c r="C17" s="345">
        <f>'Prop Equal'!$C$17</f>
        <v>51515377.980782144</v>
      </c>
      <c r="D17" s="345">
        <f>Proposed!$S$17</f>
        <v>56700063.980782144</v>
      </c>
      <c r="E17" s="346">
        <f t="shared" si="12"/>
        <v>5184686</v>
      </c>
      <c r="F17" s="355">
        <f t="shared" si="13"/>
        <v>0.10064346226740589</v>
      </c>
      <c r="G17" s="355">
        <f t="shared" si="14"/>
        <v>0.77013335491526347</v>
      </c>
      <c r="H17" s="345">
        <f t="shared" si="1"/>
        <v>15019771.386455422</v>
      </c>
      <c r="I17" s="356">
        <f t="shared" si="2"/>
        <v>36495606.59432672</v>
      </c>
      <c r="J17" s="345">
        <f t="shared" si="3"/>
        <v>5184686</v>
      </c>
      <c r="K17" s="310">
        <f t="shared" si="15"/>
        <v>0.14206329155263211</v>
      </c>
      <c r="L17" s="399">
        <f t="shared" si="16"/>
        <v>0.72914021915021565</v>
      </c>
      <c r="M17" s="309">
        <f t="shared" si="23"/>
        <v>4</v>
      </c>
      <c r="N17" s="308" t="s">
        <v>19</v>
      </c>
      <c r="O17" s="356">
        <f t="shared" si="17"/>
        <v>36495606.59432672</v>
      </c>
      <c r="P17" s="356">
        <f t="shared" si="18"/>
        <v>41188553.288271055</v>
      </c>
      <c r="Q17" s="356">
        <f>SUM(U17,-V17,W17,X17)-'Exhibit JP-1'!F16</f>
        <v>4692946.6939443368</v>
      </c>
      <c r="R17" s="400">
        <f t="shared" si="4"/>
        <v>0.12858935997720505</v>
      </c>
      <c r="S17" s="373">
        <f t="shared" si="19"/>
        <v>0.65998522974831131</v>
      </c>
      <c r="T17" s="333">
        <v>0.5</v>
      </c>
      <c r="U17" s="374">
        <f>I17*T17*$K$23+'Exhibit JP-1'!F16</f>
        <v>3555342.2125325557</v>
      </c>
      <c r="V17" s="375">
        <f t="shared" si="5"/>
        <v>0</v>
      </c>
      <c r="W17" s="374">
        <f t="shared" si="20"/>
        <v>1137604.4814117812</v>
      </c>
      <c r="X17" s="358"/>
      <c r="Y17" s="349">
        <f t="shared" si="6"/>
        <v>36495606.59432672</v>
      </c>
      <c r="Z17" s="313">
        <f t="shared" si="21"/>
        <v>0.10873623353733781</v>
      </c>
      <c r="AA17" s="362">
        <f>IF('Exhibit JP-1'!K16=0,0,(SUM(Q17,'Exhibit JP-1'!F16)/'Exhibit JP-1'!J16+'Exhibit JP-1'!K16-'Exhibit JP-1'!I16))</f>
        <v>11254899.112168517</v>
      </c>
      <c r="AB17" s="309">
        <f t="shared" si="24"/>
        <v>4</v>
      </c>
      <c r="AC17" s="308" t="s">
        <v>19</v>
      </c>
      <c r="AD17" s="415">
        <f>'Exhibit JP-1'!P16</f>
        <v>8.2860375192857716E-2</v>
      </c>
      <c r="AE17" s="313">
        <f>IF(AA17=0,0,AA17/'Exhibit JP-1'!M16)</f>
        <v>0.11103515724202545</v>
      </c>
      <c r="AG17" s="362">
        <f>'Exhibit JP-1'!V16</f>
        <v>7254617.8056469113</v>
      </c>
      <c r="AH17" s="349">
        <f>(AE17-$AE$23)*'Exhibit JP-1'!M16*'Exhibit JP-1'!J16</f>
        <v>6400146.7659297176</v>
      </c>
      <c r="AI17" s="334">
        <f t="shared" si="7"/>
        <v>1.5291793845223485</v>
      </c>
      <c r="AJ17" s="335">
        <f>IF('Exhibit JP-1'!V16=0,0,(1-(AH17/'Exhibit JP-1'!V16)))</f>
        <v>0.11778305385737664</v>
      </c>
      <c r="AK17" s="362">
        <f t="shared" si="8"/>
        <v>-491739.30605566315</v>
      </c>
      <c r="AL17" s="335">
        <f t="shared" si="9"/>
        <v>-9.4844568418543218E-2</v>
      </c>
      <c r="AM17" s="313">
        <f t="shared" si="10"/>
        <v>9.1097976524505839E-2</v>
      </c>
      <c r="AN17" s="362">
        <f t="shared" si="11"/>
        <v>56208324.674726479</v>
      </c>
    </row>
    <row r="18" spans="1:40" ht="21" customHeight="1" x14ac:dyDescent="0.2">
      <c r="A18" s="309">
        <f t="shared" si="22"/>
        <v>5</v>
      </c>
      <c r="B18" s="308" t="s">
        <v>20</v>
      </c>
      <c r="C18" s="345">
        <f>'Prop Equal'!$C$19</f>
        <v>139030770.94813445</v>
      </c>
      <c r="D18" s="345">
        <f>Proposed!$S$19</f>
        <v>151888334.94813445</v>
      </c>
      <c r="E18" s="346">
        <f t="shared" si="12"/>
        <v>12857564</v>
      </c>
      <c r="F18" s="355">
        <f t="shared" si="13"/>
        <v>9.2479987792030052E-2</v>
      </c>
      <c r="G18" s="355">
        <f t="shared" si="14"/>
        <v>0.70766567103548905</v>
      </c>
      <c r="H18" s="345">
        <f t="shared" si="1"/>
        <v>68972095.336788774</v>
      </c>
      <c r="I18" s="356">
        <f t="shared" si="2"/>
        <v>70058675.611345679</v>
      </c>
      <c r="J18" s="345">
        <f t="shared" si="3"/>
        <v>12857564</v>
      </c>
      <c r="K18" s="310">
        <f t="shared" si="15"/>
        <v>0.18352565028959492</v>
      </c>
      <c r="L18" s="399">
        <f t="shared" si="16"/>
        <v>0.94194588488937314</v>
      </c>
      <c r="M18" s="309">
        <f t="shared" si="23"/>
        <v>5</v>
      </c>
      <c r="N18" s="308" t="s">
        <v>20</v>
      </c>
      <c r="O18" s="356">
        <f t="shared" si="17"/>
        <v>70058675.611345679</v>
      </c>
      <c r="P18" s="356">
        <f t="shared" si="18"/>
        <v>81114976.294443563</v>
      </c>
      <c r="Q18" s="356">
        <f>SUM(U18,-V18,W18,X18)-'Exhibit JP-1'!F17</f>
        <v>11056300.683097884</v>
      </c>
      <c r="R18" s="400">
        <f t="shared" si="4"/>
        <v>0.1578148685600812</v>
      </c>
      <c r="S18" s="373">
        <f t="shared" si="19"/>
        <v>0.80998522974831133</v>
      </c>
      <c r="T18" s="333">
        <v>0.65</v>
      </c>
      <c r="U18" s="374">
        <f>I18*T18*$K$23+'Exhibit JP-1'!F17</f>
        <v>8872501.8433320466</v>
      </c>
      <c r="V18" s="375">
        <f t="shared" si="5"/>
        <v>0</v>
      </c>
      <c r="W18" s="374">
        <f t="shared" si="20"/>
        <v>2183798.8397658365</v>
      </c>
      <c r="X18" s="358"/>
      <c r="Y18" s="349">
        <f t="shared" si="6"/>
        <v>70058675.611345679</v>
      </c>
      <c r="Z18" s="313">
        <f t="shared" si="21"/>
        <v>0.20873516632481701</v>
      </c>
      <c r="AA18" s="362">
        <f>IF('Exhibit JP-1'!K17=0,0,(SUM(Q18,'Exhibit JP-1'!F17)/'Exhibit JP-1'!J17+'Exhibit JP-1'!K17-'Exhibit JP-1'!I17))</f>
        <v>19894528.182795089</v>
      </c>
      <c r="AB18" s="309">
        <f t="shared" si="24"/>
        <v>5</v>
      </c>
      <c r="AC18" s="308" t="s">
        <v>20</v>
      </c>
      <c r="AD18" s="415">
        <f>'Exhibit JP-1'!P17</f>
        <v>5.4743027955461709E-2</v>
      </c>
      <c r="AE18" s="313">
        <f>IF(AA18=0,0,AA18/'Exhibit JP-1'!M17)</f>
        <v>8.2718259988261364E-2</v>
      </c>
      <c r="AG18" s="362">
        <f>'Exhibit JP-1'!V17</f>
        <v>6100895.8552250341</v>
      </c>
      <c r="AH18" s="349">
        <f>(AE18-$AE$23)*'Exhibit JP-1'!M17*'Exhibit JP-1'!J17</f>
        <v>3994587.8911938882</v>
      </c>
      <c r="AI18" s="334">
        <f t="shared" si="7"/>
        <v>1.139198259717813</v>
      </c>
      <c r="AJ18" s="335">
        <f>IF('Exhibit JP-1'!V17=0,0,(1-(AH18/'Exhibit JP-1'!V17)))</f>
        <v>0.34524568424278634</v>
      </c>
      <c r="AK18" s="362">
        <f t="shared" si="8"/>
        <v>-1801263.3169021159</v>
      </c>
      <c r="AL18" s="335">
        <f t="shared" si="9"/>
        <v>-0.14009366913531335</v>
      </c>
      <c r="AM18" s="313">
        <f t="shared" si="10"/>
        <v>7.9524126980655571E-2</v>
      </c>
      <c r="AN18" s="362">
        <f t="shared" si="11"/>
        <v>150087071.63123232</v>
      </c>
    </row>
    <row r="19" spans="1:40" ht="21" customHeight="1" x14ac:dyDescent="0.2">
      <c r="A19" s="309">
        <f t="shared" si="22"/>
        <v>6</v>
      </c>
      <c r="B19" s="308" t="s">
        <v>21</v>
      </c>
      <c r="C19" s="345">
        <f>'Prop Equal'!$C$21</f>
        <v>11535618.995696628</v>
      </c>
      <c r="D19" s="345">
        <f>Proposed!$S$21</f>
        <v>12933290.995696628</v>
      </c>
      <c r="E19" s="346">
        <f t="shared" si="12"/>
        <v>1397672</v>
      </c>
      <c r="F19" s="355">
        <f t="shared" si="13"/>
        <v>0.12116142189867771</v>
      </c>
      <c r="G19" s="355">
        <f t="shared" si="14"/>
        <v>0.92713873540250402</v>
      </c>
      <c r="H19" s="345">
        <f t="shared" si="1"/>
        <v>3218564.1528338934</v>
      </c>
      <c r="I19" s="356">
        <f t="shared" si="2"/>
        <v>8317054.8428627346</v>
      </c>
      <c r="J19" s="345">
        <f t="shared" si="3"/>
        <v>1397672</v>
      </c>
      <c r="K19" s="310">
        <f t="shared" si="15"/>
        <v>0.16804890990942661</v>
      </c>
      <c r="L19" s="399">
        <f t="shared" si="16"/>
        <v>0.86251147400676942</v>
      </c>
      <c r="M19" s="309">
        <f t="shared" si="23"/>
        <v>6</v>
      </c>
      <c r="N19" s="308" t="s">
        <v>21</v>
      </c>
      <c r="O19" s="356">
        <f t="shared" si="17"/>
        <v>8317054.8428627346</v>
      </c>
      <c r="P19" s="356">
        <f t="shared" si="18"/>
        <v>9629609.7596961036</v>
      </c>
      <c r="Q19" s="356">
        <f>SUM(U19,-V19,W19,X19)-'Exhibit JP-1'!F18</f>
        <v>1312554.9168333691</v>
      </c>
      <c r="R19" s="400">
        <f t="shared" si="4"/>
        <v>0.15781486856008117</v>
      </c>
      <c r="S19" s="373">
        <f t="shared" si="19"/>
        <v>0.80998522974831122</v>
      </c>
      <c r="T19" s="333">
        <v>0.65</v>
      </c>
      <c r="U19" s="374">
        <f>I19*T19*$K$23+'Exhibit JP-1'!F18</f>
        <v>1053304.0166754578</v>
      </c>
      <c r="V19" s="375">
        <f t="shared" si="5"/>
        <v>0</v>
      </c>
      <c r="W19" s="374">
        <f t="shared" si="20"/>
        <v>259250.90015791127</v>
      </c>
      <c r="X19" s="358"/>
      <c r="Y19" s="349">
        <f t="shared" si="6"/>
        <v>8317054.8428627346</v>
      </c>
      <c r="Z19" s="313">
        <f t="shared" si="21"/>
        <v>2.4780111967695126E-2</v>
      </c>
      <c r="AA19" s="362">
        <f>IF('Exhibit JP-1'!K18=0,0,(SUM(Q19,'Exhibit JP-1'!F18)/'Exhibit JP-1'!J18+'Exhibit JP-1'!K18-'Exhibit JP-1'!I18))</f>
        <v>2430529.7380169039</v>
      </c>
      <c r="AB19" s="309">
        <f t="shared" si="24"/>
        <v>6</v>
      </c>
      <c r="AC19" s="308" t="s">
        <v>21</v>
      </c>
      <c r="AD19" s="415">
        <f>'Exhibit JP-1'!P18</f>
        <v>6.1742572987565823E-2</v>
      </c>
      <c r="AE19" s="313">
        <f>IF(AA19=0,0,AA19/'Exhibit JP-1'!M18)</f>
        <v>9.1965563182307405E-2</v>
      </c>
      <c r="AG19" s="362">
        <f>'Exhibit JP-1'!V18</f>
        <v>974387.76320367178</v>
      </c>
      <c r="AH19" s="349">
        <f>(AE19-$AE$23)*'Exhibit JP-1'!M18*'Exhibit JP-1'!J18</f>
        <v>840551.25365004211</v>
      </c>
      <c r="AI19" s="334">
        <f t="shared" si="7"/>
        <v>1.2665523857262082</v>
      </c>
      <c r="AJ19" s="335">
        <f>IF('Exhibit JP-1'!V18=0,0,(1-(AH19/'Exhibit JP-1'!V18)))</f>
        <v>0.13735446462668111</v>
      </c>
      <c r="AK19" s="362">
        <f t="shared" si="8"/>
        <v>-85117.083166630939</v>
      </c>
      <c r="AL19" s="335">
        <f t="shared" si="9"/>
        <v>-6.0899183189354111E-2</v>
      </c>
      <c r="AM19" s="313">
        <f t="shared" si="10"/>
        <v>0.1137827902709875</v>
      </c>
      <c r="AN19" s="362">
        <f t="shared" si="11"/>
        <v>12848173.912529998</v>
      </c>
    </row>
    <row r="20" spans="1:40" ht="21" customHeight="1" x14ac:dyDescent="0.2">
      <c r="A20" s="309">
        <f t="shared" si="22"/>
        <v>7</v>
      </c>
      <c r="B20" s="308" t="s">
        <v>14</v>
      </c>
      <c r="C20" s="345">
        <f>'Prop Equal'!$C$23</f>
        <v>194880.99992729948</v>
      </c>
      <c r="D20" s="345">
        <f>Proposed!$S$23</f>
        <v>211356.99992729948</v>
      </c>
      <c r="E20" s="346">
        <f t="shared" si="12"/>
        <v>16476</v>
      </c>
      <c r="F20" s="355">
        <f t="shared" si="13"/>
        <v>8.4543901181471703E-2</v>
      </c>
      <c r="G20" s="355">
        <f t="shared" si="14"/>
        <v>0.64693798074549813</v>
      </c>
      <c r="H20" s="345">
        <f t="shared" si="1"/>
        <v>57468.964686248073</v>
      </c>
      <c r="I20" s="356">
        <f t="shared" si="2"/>
        <v>137412.0352410514</v>
      </c>
      <c r="J20" s="345">
        <f t="shared" si="3"/>
        <v>16476</v>
      </c>
      <c r="K20" s="310">
        <f t="shared" si="15"/>
        <v>0.11990216119787045</v>
      </c>
      <c r="L20" s="399">
        <f t="shared" si="16"/>
        <v>0.61539815906637663</v>
      </c>
      <c r="M20" s="309">
        <f t="shared" si="23"/>
        <v>7</v>
      </c>
      <c r="N20" s="308" t="s">
        <v>14</v>
      </c>
      <c r="O20" s="356">
        <f t="shared" si="17"/>
        <v>137412.0352410514</v>
      </c>
      <c r="P20" s="356">
        <f t="shared" si="18"/>
        <v>148388.53321365031</v>
      </c>
      <c r="Q20" s="356">
        <f>SUM(U20,-V20,W20,X20)-'Exhibit JP-1'!F19</f>
        <v>10976.4979725989</v>
      </c>
      <c r="R20" s="400">
        <f t="shared" si="4"/>
        <v>7.9880179005744803E-2</v>
      </c>
      <c r="S20" s="373">
        <f t="shared" si="19"/>
        <v>0.40998522974831131</v>
      </c>
      <c r="T20" s="333">
        <v>0.25</v>
      </c>
      <c r="U20" s="374">
        <f>I20*T20*$K$23+'Exhibit JP-1'!F19</f>
        <v>6693.2276922130441</v>
      </c>
      <c r="V20" s="375">
        <f t="shared" si="5"/>
        <v>0</v>
      </c>
      <c r="W20" s="374">
        <f t="shared" si="20"/>
        <v>4283.2702803858556</v>
      </c>
      <c r="X20" s="358"/>
      <c r="Y20" s="349">
        <f t="shared" si="6"/>
        <v>137412.0352410514</v>
      </c>
      <c r="Z20" s="313">
        <f t="shared" si="21"/>
        <v>4.0941002353786211E-4</v>
      </c>
      <c r="AA20" s="362">
        <f>IF('Exhibit JP-1'!K19=0,0,(SUM(Q20,'Exhibit JP-1'!F19)/'Exhibit JP-1'!J19+'Exhibit JP-1'!K19-'Exhibit JP-1'!I19))</f>
        <v>44497.355925567907</v>
      </c>
      <c r="AB20" s="309">
        <f t="shared" si="24"/>
        <v>7</v>
      </c>
      <c r="AC20" s="308" t="s">
        <v>14</v>
      </c>
      <c r="AD20" s="415">
        <f>'Exhibit JP-1'!P19</f>
        <v>0.11192640301019108</v>
      </c>
      <c r="AE20" s="313">
        <f>IF(AA20=0,0,AA20/'Exhibit JP-1'!M19)</f>
        <v>0.13169377497722631</v>
      </c>
      <c r="AG20" s="362">
        <f>'Exhibit JP-1'!V19</f>
        <v>40320.893261906989</v>
      </c>
      <c r="AH20" s="349">
        <f>(AE20-$AE$23)*'Exhibit JP-1'!M19*'Exhibit JP-1'!J19</f>
        <v>32804.551652517177</v>
      </c>
      <c r="AI20" s="334">
        <f t="shared" si="7"/>
        <v>1.8136904631579018</v>
      </c>
      <c r="AJ20" s="335">
        <f>IF('Exhibit JP-1'!V19=0,0,(1-(AH20/'Exhibit JP-1'!V19)))</f>
        <v>0.18641307276024188</v>
      </c>
      <c r="AK20" s="362">
        <f t="shared" si="8"/>
        <v>-5499.5020274011003</v>
      </c>
      <c r="AL20" s="335">
        <f t="shared" si="9"/>
        <v>-0.33378866395976575</v>
      </c>
      <c r="AM20" s="313">
        <f t="shared" si="10"/>
        <v>5.6324105360161802E-2</v>
      </c>
      <c r="AN20" s="362">
        <f t="shared" si="11"/>
        <v>205857.49789989839</v>
      </c>
    </row>
    <row r="21" spans="1:40" ht="21" customHeight="1" x14ac:dyDescent="0.2">
      <c r="A21" s="309">
        <f t="shared" si="22"/>
        <v>8</v>
      </c>
      <c r="B21" s="308" t="s">
        <v>15</v>
      </c>
      <c r="C21" s="345">
        <f>'Prop Equal'!$C$25</f>
        <v>8254024.9969208278</v>
      </c>
      <c r="D21" s="345">
        <f>Proposed!$S$25</f>
        <v>9112878.9969208278</v>
      </c>
      <c r="E21" s="346">
        <f t="shared" si="12"/>
        <v>858854</v>
      </c>
      <c r="F21" s="355">
        <f t="shared" si="13"/>
        <v>0.10405275006077597</v>
      </c>
      <c r="G21" s="355">
        <f t="shared" si="14"/>
        <v>0.79622154968745451</v>
      </c>
      <c r="H21" s="345">
        <f t="shared" si="1"/>
        <v>1241767.7883330483</v>
      </c>
      <c r="I21" s="356">
        <f t="shared" si="2"/>
        <v>7012257.2085877797</v>
      </c>
      <c r="J21" s="345">
        <f t="shared" si="3"/>
        <v>858854</v>
      </c>
      <c r="K21" s="310">
        <f t="shared" si="15"/>
        <v>0.12247896425535812</v>
      </c>
      <c r="L21" s="399">
        <f t="shared" si="16"/>
        <v>0.62862360756548752</v>
      </c>
      <c r="M21" s="309">
        <f t="shared" si="23"/>
        <v>8</v>
      </c>
      <c r="N21" s="308" t="s">
        <v>15</v>
      </c>
      <c r="O21" s="356">
        <f t="shared" si="17"/>
        <v>7012257.2085877797</v>
      </c>
      <c r="P21" s="356">
        <f t="shared" si="18"/>
        <v>7012257.2085877806</v>
      </c>
      <c r="Q21" s="356">
        <f>SUM(U21,-V21,W21,X21)-'Exhibit JP-1'!F20</f>
        <v>4.6566128730773926E-10</v>
      </c>
      <c r="R21" s="400">
        <f t="shared" si="4"/>
        <v>6.6406760826949225E-17</v>
      </c>
      <c r="S21" s="373">
        <f t="shared" si="19"/>
        <v>3.4083287535597435E-16</v>
      </c>
      <c r="T21" s="333">
        <v>0</v>
      </c>
      <c r="U21" s="374">
        <f>I21*T21*$K$23+'Exhibit JP-1'!F20</f>
        <v>0</v>
      </c>
      <c r="V21" s="375">
        <f t="shared" si="5"/>
        <v>0</v>
      </c>
      <c r="W21" s="374">
        <f t="shared" si="20"/>
        <v>218579.05566478748</v>
      </c>
      <c r="X21" s="358">
        <v>-218579.05566478701</v>
      </c>
      <c r="Y21" s="349">
        <f t="shared" si="6"/>
        <v>7012257.2085877797</v>
      </c>
      <c r="Z21" s="313">
        <f t="shared" si="21"/>
        <v>2.0892554162270333E-2</v>
      </c>
      <c r="AA21" s="362">
        <f>IF('Exhibit JP-1'!K20=0,0,(SUM(Q21,'Exhibit JP-1'!F20)/'Exhibit JP-1'!J20+'Exhibit JP-1'!K20-'Exhibit JP-1'!I20))</f>
        <v>2836121.9668835532</v>
      </c>
      <c r="AB21" s="309">
        <f t="shared" si="24"/>
        <v>8</v>
      </c>
      <c r="AC21" s="308" t="s">
        <v>15</v>
      </c>
      <c r="AD21" s="415">
        <f>'Exhibit JP-1'!P20</f>
        <v>0.15054300389142383</v>
      </c>
      <c r="AE21" s="313">
        <f>IF(AA21=0,0,AA21/'Exhibit JP-1'!M20)</f>
        <v>0.1505429616275327</v>
      </c>
      <c r="AG21" s="362">
        <f>'Exhibit JP-1'!V20</f>
        <v>3443631.8670767779</v>
      </c>
      <c r="AH21" s="349">
        <f>(AE21-$AE$23)*'Exhibit JP-1'!M20*'Exhibit JP-1'!J20</f>
        <v>2412593.857197376</v>
      </c>
      <c r="AI21" s="334">
        <f t="shared" si="7"/>
        <v>2.0732820047615634</v>
      </c>
      <c r="AJ21" s="335">
        <f>IF('Exhibit JP-1'!V20=0,0,(1-(AH21/'Exhibit JP-1'!V20)))</f>
        <v>0.29940424809537702</v>
      </c>
      <c r="AK21" s="362">
        <f t="shared" si="8"/>
        <v>-858853.99999999953</v>
      </c>
      <c r="AL21" s="335">
        <f t="shared" si="9"/>
        <v>-0.99999999999999944</v>
      </c>
      <c r="AM21" s="313">
        <f t="shared" si="10"/>
        <v>5.6416268121486753E-17</v>
      </c>
      <c r="AN21" s="362">
        <f t="shared" si="11"/>
        <v>8254024.9969208278</v>
      </c>
    </row>
    <row r="22" spans="1:40" ht="21" customHeight="1" x14ac:dyDescent="0.35">
      <c r="A22" s="309">
        <f t="shared" si="22"/>
        <v>9</v>
      </c>
      <c r="B22" s="308" t="s">
        <v>16</v>
      </c>
      <c r="C22" s="421">
        <f>'Prop Equal'!$C$27</f>
        <v>1411342.9994734973</v>
      </c>
      <c r="D22" s="421">
        <f>Proposed!$S$27</f>
        <v>1521195.9994734973</v>
      </c>
      <c r="E22" s="422">
        <f t="shared" si="12"/>
        <v>109853</v>
      </c>
      <c r="F22" s="435">
        <f t="shared" si="13"/>
        <v>7.783579189536545E-2</v>
      </c>
      <c r="G22" s="435">
        <f t="shared" si="14"/>
        <v>0.59560688985038368</v>
      </c>
      <c r="H22" s="421">
        <f t="shared" si="1"/>
        <v>238976.87004383033</v>
      </c>
      <c r="I22" s="436">
        <f t="shared" si="2"/>
        <v>1172366.129429667</v>
      </c>
      <c r="J22" s="421">
        <f t="shared" si="3"/>
        <v>109853</v>
      </c>
      <c r="K22" s="310">
        <f t="shared" si="15"/>
        <v>9.3701956447207593E-2</v>
      </c>
      <c r="L22" s="399">
        <f t="shared" si="16"/>
        <v>0.48092553897646934</v>
      </c>
      <c r="M22" s="309">
        <f t="shared" si="23"/>
        <v>9</v>
      </c>
      <c r="N22" s="308" t="s">
        <v>16</v>
      </c>
      <c r="O22" s="365">
        <f t="shared" si="17"/>
        <v>1172366.129429667</v>
      </c>
      <c r="P22" s="436">
        <f t="shared" si="18"/>
        <v>1172366.129429667</v>
      </c>
      <c r="Q22" s="436">
        <f>SUM(U22,-V22,W22,X22)-'Exhibit JP-1'!F21</f>
        <v>0</v>
      </c>
      <c r="R22" s="400">
        <f t="shared" si="4"/>
        <v>0</v>
      </c>
      <c r="S22" s="373">
        <f t="shared" si="19"/>
        <v>0</v>
      </c>
      <c r="T22" s="333">
        <v>0</v>
      </c>
      <c r="U22" s="374">
        <f>I22*T22*$K$23+'Exhibit JP-1'!F21</f>
        <v>0</v>
      </c>
      <c r="V22" s="375">
        <f t="shared" si="5"/>
        <v>0</v>
      </c>
      <c r="W22" s="374">
        <f t="shared" si="20"/>
        <v>36543.82231591396</v>
      </c>
      <c r="X22" s="359">
        <v>-36543.822315914003</v>
      </c>
      <c r="Y22" s="360">
        <f t="shared" si="6"/>
        <v>1172366.129429667</v>
      </c>
      <c r="Z22" s="317">
        <f t="shared" si="21"/>
        <v>3.4929869410841845E-3</v>
      </c>
      <c r="AA22" s="363">
        <f>IF('Exhibit JP-1'!K21=0,0,(SUM(Q22,'Exhibit JP-1'!F21)/'Exhibit JP-1'!J21+'Exhibit JP-1'!K21-'Exhibit JP-1'!I21))</f>
        <v>382115.20129459293</v>
      </c>
      <c r="AB22" s="309">
        <f t="shared" si="24"/>
        <v>9</v>
      </c>
      <c r="AC22" s="308" t="s">
        <v>16</v>
      </c>
      <c r="AD22" s="415">
        <f>'Exhibit JP-1'!P21</f>
        <v>0.15679036709647526</v>
      </c>
      <c r="AE22" s="313">
        <f>IF(AA22=0,0,AA22/'Exhibit JP-1'!M21)</f>
        <v>0.15679012270610021</v>
      </c>
      <c r="AG22" s="427">
        <f>'Exhibit JP-1'!V21</f>
        <v>470499.02689801442</v>
      </c>
      <c r="AH22" s="428">
        <f>(AE22-$AE$23)*'Exhibit JP-1'!M21*'Exhibit JP-1'!J21</f>
        <v>337119.71303965</v>
      </c>
      <c r="AI22" s="334">
        <f t="shared" si="7"/>
        <v>2.1593180871198108</v>
      </c>
      <c r="AJ22" s="431">
        <f>IF('Exhibit JP-1'!V21=0,0,(1-(AH22/'Exhibit JP-1'!V21)))</f>
        <v>0.28348478154722256</v>
      </c>
      <c r="AK22" s="363">
        <f t="shared" si="8"/>
        <v>0</v>
      </c>
      <c r="AL22" s="336">
        <f t="shared" si="9"/>
        <v>0</v>
      </c>
      <c r="AM22" s="337">
        <f t="shared" si="10"/>
        <v>0</v>
      </c>
      <c r="AN22" s="363">
        <f t="shared" si="11"/>
        <v>1411342.9994734973</v>
      </c>
    </row>
    <row r="23" spans="1:40" ht="26.25" customHeight="1" thickBot="1" x14ac:dyDescent="0.25">
      <c r="A23" s="309">
        <f t="shared" si="22"/>
        <v>10</v>
      </c>
      <c r="B23" s="308" t="s">
        <v>1357</v>
      </c>
      <c r="C23" s="423">
        <f>SUM(C14:C22)</f>
        <v>500400210.81332529</v>
      </c>
      <c r="D23" s="354">
        <f>SUM(D14:D22)</f>
        <v>565794092.81332529</v>
      </c>
      <c r="E23" s="354">
        <f t="shared" si="12"/>
        <v>65393882</v>
      </c>
      <c r="F23" s="366">
        <f t="shared" si="13"/>
        <v>0.13068316237059949</v>
      </c>
      <c r="G23" s="366">
        <f t="shared" si="14"/>
        <v>1</v>
      </c>
      <c r="H23" s="423">
        <f>SUM(H14:H22)</f>
        <v>164765938.71215969</v>
      </c>
      <c r="I23" s="423">
        <f>SUM(I14:I22)</f>
        <v>335634272.10116553</v>
      </c>
      <c r="J23" s="423">
        <f>SUM(J14:J22)</f>
        <v>65393882</v>
      </c>
      <c r="K23" s="310">
        <f>IF(I23=0,0,J23/I23)</f>
        <v>0.19483672388584095</v>
      </c>
      <c r="L23" s="399">
        <f t="shared" si="16"/>
        <v>1</v>
      </c>
      <c r="M23" s="309">
        <f t="shared" si="23"/>
        <v>10</v>
      </c>
      <c r="N23" s="308" t="s">
        <v>1357</v>
      </c>
      <c r="O23" s="423">
        <f t="shared" si="17"/>
        <v>335634272.10116553</v>
      </c>
      <c r="P23" s="423">
        <f t="shared" si="18"/>
        <v>401028154.10116553</v>
      </c>
      <c r="Q23" s="423">
        <f>SUM(Q14:Q22)</f>
        <v>65393882.000000007</v>
      </c>
      <c r="R23" s="315">
        <f>IF(I23=0,0,Q23/I23)</f>
        <v>0.19483672388584097</v>
      </c>
      <c r="S23" s="334">
        <f t="shared" ref="S23" si="25">IF($R$23=0,0,R23/$R$23)</f>
        <v>1</v>
      </c>
      <c r="T23" s="338"/>
      <c r="U23" s="349">
        <f>SUM(U14:U22)</f>
        <v>54931826.764096037</v>
      </c>
      <c r="V23" s="339">
        <f t="shared" ref="V23:W23" si="26">SUM(V14:V22)</f>
        <v>0</v>
      </c>
      <c r="W23" s="361">
        <f t="shared" si="26"/>
        <v>10462055.235903963</v>
      </c>
      <c r="X23" s="349">
        <f>SUM(X14:X22)</f>
        <v>0</v>
      </c>
      <c r="Y23" s="357">
        <f>SUM(Y14:Y22)</f>
        <v>335634272.10116553</v>
      </c>
      <c r="Z23" s="313">
        <f>SUM(Z14:Z22)</f>
        <v>1.0000000000000002</v>
      </c>
      <c r="AA23" s="349">
        <f>SUM(AA14:AA22)</f>
        <v>86761976.984371677</v>
      </c>
      <c r="AB23" s="309">
        <f t="shared" si="24"/>
        <v>10</v>
      </c>
      <c r="AC23" s="308" t="s">
        <v>1357</v>
      </c>
      <c r="AD23" s="415">
        <f>'Exhibit JP-1'!P22</f>
        <v>3.9306219568926472E-2</v>
      </c>
      <c r="AE23" s="313">
        <f>IF('Exhibit JP-1'!M22=0,0,AA23/'Exhibit JP-1'!M22)</f>
        <v>7.2610943075660267E-2</v>
      </c>
      <c r="AG23" s="429">
        <f>'Exhibit JP-1'!V22</f>
        <v>0</v>
      </c>
      <c r="AH23" s="430">
        <f>SUM(AH14:AH22)</f>
        <v>2.2118911147117615E-9</v>
      </c>
      <c r="AI23" s="334">
        <f t="shared" si="7"/>
        <v>1</v>
      </c>
      <c r="AJ23" s="431">
        <f>SUMPRODUCT(Y14:Y22,AJ14:AJ22)/Y23</f>
        <v>0.21744950173479102</v>
      </c>
      <c r="AK23" s="362">
        <f t="shared" si="8"/>
        <v>7.4505805969238281E-9</v>
      </c>
      <c r="AL23" s="335">
        <f t="shared" si="9"/>
        <v>1.1393390893851243E-16</v>
      </c>
      <c r="AM23" s="313">
        <f t="shared" si="10"/>
        <v>0.13068316237059949</v>
      </c>
      <c r="AN23" s="362">
        <f t="shared" si="11"/>
        <v>565794092.81332529</v>
      </c>
    </row>
    <row r="24" spans="1:40" ht="31.9" customHeight="1" thickTop="1" thickBot="1" x14ac:dyDescent="0.25">
      <c r="C24" s="312"/>
      <c r="D24" s="321"/>
      <c r="E24" s="321"/>
      <c r="K24" s="398"/>
      <c r="R24" s="315">
        <f>R23*S24</f>
        <v>0.29225508582876147</v>
      </c>
      <c r="S24" s="376">
        <v>1.5</v>
      </c>
      <c r="U24" s="357">
        <f>IF(J23=0,0,U23-J23)</f>
        <v>-10462055.235903963</v>
      </c>
      <c r="AB24" s="424"/>
      <c r="AC24" s="424"/>
      <c r="AD24" s="424"/>
      <c r="AE24" s="425"/>
    </row>
    <row r="25" spans="1:40" x14ac:dyDescent="0.2">
      <c r="D25" s="312"/>
      <c r="H25" s="312"/>
      <c r="I25" s="312"/>
      <c r="J25" s="312"/>
      <c r="K25" s="312"/>
      <c r="L25" s="312"/>
      <c r="M25" s="312"/>
      <c r="N25" s="312"/>
      <c r="O25" s="312"/>
      <c r="P25" s="356">
        <f>P23-Q23*50%</f>
        <v>368331213.10116553</v>
      </c>
      <c r="AB25" s="279" t="s">
        <v>1374</v>
      </c>
      <c r="AC25" s="279" t="s">
        <v>1377</v>
      </c>
    </row>
    <row r="26" spans="1:40" x14ac:dyDescent="0.2">
      <c r="B26" s="308" t="s">
        <v>56</v>
      </c>
      <c r="C26" s="312"/>
      <c r="P26" s="315">
        <f>1-P25/P23</f>
        <v>8.1532781839929624E-2</v>
      </c>
    </row>
    <row r="27" spans="1:40" x14ac:dyDescent="0.2">
      <c r="B27" s="308" t="s">
        <v>61</v>
      </c>
      <c r="D27" s="312"/>
      <c r="H27" s="312"/>
      <c r="I27" s="312"/>
      <c r="J27" s="312"/>
      <c r="K27" s="315">
        <f>J14/$I$23</f>
        <v>0.11094622359892993</v>
      </c>
      <c r="L27" s="315">
        <f t="shared" ref="L27:L36" si="27">G14-L14</f>
        <v>0.10302600299802278</v>
      </c>
      <c r="M27" s="315"/>
      <c r="N27" s="315"/>
      <c r="O27" s="315"/>
      <c r="P27" s="315"/>
      <c r="Q27" s="321"/>
      <c r="R27" s="315">
        <f t="shared" ref="R27:R36" si="28">Q14/C14</f>
        <v>0.19398825766393105</v>
      </c>
      <c r="U27" s="340"/>
      <c r="AG27" s="377"/>
      <c r="AH27" s="377"/>
      <c r="AI27" s="377"/>
      <c r="AJ27" s="377"/>
    </row>
    <row r="28" spans="1:40" x14ac:dyDescent="0.2">
      <c r="B28" s="308" t="s">
        <v>62</v>
      </c>
      <c r="C28" s="312"/>
      <c r="K28" s="315">
        <f t="shared" ref="K28:K36" si="29">J15/$I$23</f>
        <v>5.5086954869814665E-3</v>
      </c>
      <c r="L28" s="315">
        <f t="shared" si="27"/>
        <v>0.11872647924094248</v>
      </c>
      <c r="M28" s="315"/>
      <c r="N28" s="315"/>
      <c r="O28" s="315"/>
      <c r="P28" s="315"/>
      <c r="Q28" s="321"/>
      <c r="R28" s="315">
        <f t="shared" si="28"/>
        <v>6.350826868662944E-2</v>
      </c>
      <c r="U28" s="340"/>
    </row>
    <row r="29" spans="1:40" x14ac:dyDescent="0.2">
      <c r="K29" s="315">
        <f t="shared" si="29"/>
        <v>1.7526562359599904E-2</v>
      </c>
      <c r="L29" s="315">
        <f t="shared" si="27"/>
        <v>9.0697639013720965E-2</v>
      </c>
      <c r="M29" s="315"/>
      <c r="N29" s="315"/>
      <c r="O29" s="315"/>
      <c r="P29" s="315"/>
      <c r="R29" s="315">
        <f t="shared" si="28"/>
        <v>9.6666293437331269E-2</v>
      </c>
      <c r="U29" s="312"/>
      <c r="V29" s="321"/>
    </row>
    <row r="30" spans="1:40" x14ac:dyDescent="0.2">
      <c r="K30" s="315">
        <f t="shared" si="29"/>
        <v>1.5447427247349916E-2</v>
      </c>
      <c r="L30" s="315">
        <f t="shared" si="27"/>
        <v>4.0993135765047817E-2</v>
      </c>
      <c r="M30" s="315"/>
      <c r="N30" s="315"/>
      <c r="O30" s="315"/>
      <c r="P30" s="315"/>
      <c r="R30" s="315">
        <f t="shared" si="28"/>
        <v>9.1097976524505839E-2</v>
      </c>
      <c r="U30" s="312"/>
      <c r="V30" s="321"/>
    </row>
    <row r="31" spans="1:40" x14ac:dyDescent="0.2">
      <c r="K31" s="315">
        <f t="shared" si="29"/>
        <v>3.8308257138068798E-2</v>
      </c>
      <c r="L31" s="315">
        <f t="shared" si="27"/>
        <v>-0.23428021385388409</v>
      </c>
      <c r="M31" s="315"/>
      <c r="N31" s="315"/>
      <c r="O31" s="315"/>
      <c r="P31" s="315"/>
      <c r="R31" s="315">
        <f t="shared" si="28"/>
        <v>7.9524126980655571E-2</v>
      </c>
      <c r="U31" s="312"/>
      <c r="V31" s="321"/>
    </row>
    <row r="32" spans="1:40" x14ac:dyDescent="0.2">
      <c r="F32" s="309" t="s">
        <v>1348</v>
      </c>
      <c r="K32" s="315">
        <f t="shared" si="29"/>
        <v>4.1642708036047022E-3</v>
      </c>
      <c r="L32" s="315">
        <f t="shared" si="27"/>
        <v>6.4627261395734603E-2</v>
      </c>
      <c r="M32" s="315"/>
      <c r="N32" s="315"/>
      <c r="O32" s="315"/>
      <c r="P32" s="315"/>
      <c r="R32" s="315">
        <f t="shared" si="28"/>
        <v>0.1137827902709875</v>
      </c>
      <c r="U32" s="312"/>
      <c r="V32" s="321"/>
    </row>
    <row r="33" spans="2:25" x14ac:dyDescent="0.2">
      <c r="B33" s="341" t="s">
        <v>57</v>
      </c>
      <c r="C33" s="341" t="s">
        <v>58</v>
      </c>
      <c r="D33" s="341" t="s">
        <v>59</v>
      </c>
      <c r="E33" s="341" t="s">
        <v>1346</v>
      </c>
      <c r="F33" s="341" t="s">
        <v>1347</v>
      </c>
      <c r="K33" s="315">
        <f t="shared" si="29"/>
        <v>4.9089146638260681E-5</v>
      </c>
      <c r="L33" s="315">
        <f t="shared" si="27"/>
        <v>3.1539821679121505E-2</v>
      </c>
      <c r="M33" s="315"/>
      <c r="N33" s="315"/>
      <c r="O33" s="315"/>
      <c r="P33" s="315"/>
      <c r="R33" s="315">
        <f t="shared" si="28"/>
        <v>5.6324105360161802E-2</v>
      </c>
      <c r="U33" s="312"/>
      <c r="V33" s="321"/>
    </row>
    <row r="34" spans="2:25" x14ac:dyDescent="0.2">
      <c r="B34" s="308" t="s">
        <v>12</v>
      </c>
      <c r="C34" s="426">
        <f>Sheet1!B31</f>
        <v>2042413438</v>
      </c>
      <c r="D34" s="340">
        <f>$D$43</f>
        <v>2.725E-2</v>
      </c>
      <c r="E34" s="342">
        <f>$E$43</f>
        <v>1.5985060633393854E-3</v>
      </c>
      <c r="F34" s="312">
        <f>IF(C34=0,0,C34*(D34+E34))</f>
        <v>58920576.449988842</v>
      </c>
      <c r="K34" s="315">
        <f t="shared" si="29"/>
        <v>2.5588983944438417E-3</v>
      </c>
      <c r="L34" s="315">
        <f t="shared" si="27"/>
        <v>0.16759794212196699</v>
      </c>
      <c r="M34" s="315"/>
      <c r="N34" s="315"/>
      <c r="O34" s="315"/>
      <c r="P34" s="315"/>
      <c r="R34" s="315">
        <f t="shared" si="28"/>
        <v>5.6416268121486753E-17</v>
      </c>
      <c r="V34" s="331" t="s">
        <v>89</v>
      </c>
    </row>
    <row r="35" spans="2:25" x14ac:dyDescent="0.2">
      <c r="B35" s="308" t="s">
        <v>13</v>
      </c>
      <c r="C35" s="426">
        <f>Sheet1!B32</f>
        <v>132375707</v>
      </c>
      <c r="D35" s="340">
        <f t="shared" ref="D35:D42" si="30">$D$43</f>
        <v>2.725E-2</v>
      </c>
      <c r="E35" s="342">
        <f t="shared" ref="E35:E42" si="31">$E$43</f>
        <v>1.5985060633393854E-3</v>
      </c>
      <c r="F35" s="312">
        <f t="shared" ref="F35:F42" si="32">IF(C35=0,0,C35*(D35+E35))</f>
        <v>3818841.3860283378</v>
      </c>
      <c r="K35" s="315">
        <f t="shared" si="29"/>
        <v>3.2729971022413512E-4</v>
      </c>
      <c r="L35" s="315">
        <f t="shared" si="27"/>
        <v>0.11468135087391435</v>
      </c>
      <c r="M35" s="315"/>
      <c r="N35" s="315"/>
      <c r="O35" s="315"/>
      <c r="P35" s="315"/>
      <c r="R35" s="315">
        <f t="shared" si="28"/>
        <v>0</v>
      </c>
      <c r="W35" s="331" t="s">
        <v>88</v>
      </c>
    </row>
    <row r="36" spans="2:25" x14ac:dyDescent="0.2">
      <c r="B36" s="308" t="s">
        <v>18</v>
      </c>
      <c r="C36" s="426">
        <f>Sheet1!B33</f>
        <v>460262183</v>
      </c>
      <c r="D36" s="340">
        <f t="shared" si="30"/>
        <v>2.725E-2</v>
      </c>
      <c r="E36" s="342">
        <f t="shared" si="31"/>
        <v>1.5985060633393854E-3</v>
      </c>
      <c r="F36" s="312">
        <f t="shared" si="32"/>
        <v>13277876.377001321</v>
      </c>
      <c r="K36" s="315">
        <f t="shared" si="29"/>
        <v>0.19483672388584095</v>
      </c>
      <c r="L36" s="315">
        <f t="shared" si="27"/>
        <v>0</v>
      </c>
      <c r="M36" s="315"/>
      <c r="N36" s="315"/>
      <c r="O36" s="315"/>
      <c r="P36" s="315"/>
      <c r="R36" s="315">
        <f t="shared" si="28"/>
        <v>0.13068316237059949</v>
      </c>
      <c r="U36" s="331" t="s">
        <v>90</v>
      </c>
      <c r="Y36" s="331" t="s">
        <v>87</v>
      </c>
    </row>
    <row r="37" spans="2:25" x14ac:dyDescent="0.2">
      <c r="B37" s="308" t="s">
        <v>19</v>
      </c>
      <c r="C37" s="426">
        <f>Sheet1!B34</f>
        <v>520642953</v>
      </c>
      <c r="D37" s="340">
        <f t="shared" si="30"/>
        <v>2.725E-2</v>
      </c>
      <c r="E37" s="342">
        <f t="shared" si="31"/>
        <v>1.5985060633393854E-3</v>
      </c>
      <c r="F37" s="312">
        <f t="shared" si="32"/>
        <v>15019771.386455422</v>
      </c>
      <c r="U37" s="312"/>
      <c r="V37" s="321"/>
    </row>
    <row r="38" spans="2:25" x14ac:dyDescent="0.2">
      <c r="B38" s="308" t="s">
        <v>20</v>
      </c>
      <c r="C38" s="426">
        <f>Sheet1!B35</f>
        <v>2390837681</v>
      </c>
      <c r="D38" s="340">
        <f t="shared" si="30"/>
        <v>2.725E-2</v>
      </c>
      <c r="E38" s="342">
        <f t="shared" si="31"/>
        <v>1.5985060633393854E-3</v>
      </c>
      <c r="F38" s="312">
        <f t="shared" si="32"/>
        <v>68972095.336788774</v>
      </c>
    </row>
    <row r="39" spans="2:25" x14ac:dyDescent="0.2">
      <c r="B39" s="308" t="s">
        <v>21</v>
      </c>
      <c r="C39" s="426">
        <f>Sheet1!B36</f>
        <v>111567793</v>
      </c>
      <c r="D39" s="340">
        <f t="shared" si="30"/>
        <v>2.725E-2</v>
      </c>
      <c r="E39" s="342">
        <f t="shared" si="31"/>
        <v>1.5985060633393854E-3</v>
      </c>
      <c r="F39" s="312">
        <f t="shared" si="32"/>
        <v>3218564.1528338934</v>
      </c>
    </row>
    <row r="40" spans="2:25" x14ac:dyDescent="0.2">
      <c r="B40" s="308" t="s">
        <v>14</v>
      </c>
      <c r="C40" s="426">
        <f>Sheet1!B37</f>
        <v>1992095</v>
      </c>
      <c r="D40" s="340">
        <f t="shared" si="30"/>
        <v>2.725E-2</v>
      </c>
      <c r="E40" s="342">
        <f t="shared" si="31"/>
        <v>1.5985060633393854E-3</v>
      </c>
      <c r="F40" s="312">
        <f t="shared" si="32"/>
        <v>57468.964686248073</v>
      </c>
    </row>
    <row r="41" spans="2:25" x14ac:dyDescent="0.2">
      <c r="B41" s="308" t="s">
        <v>15</v>
      </c>
      <c r="C41" s="426">
        <f>Sheet1!B38</f>
        <v>43044440</v>
      </c>
      <c r="D41" s="340">
        <f t="shared" si="30"/>
        <v>2.725E-2</v>
      </c>
      <c r="E41" s="342">
        <f t="shared" si="31"/>
        <v>1.5985060633393854E-3</v>
      </c>
      <c r="F41" s="312">
        <f t="shared" si="32"/>
        <v>1241767.7883330483</v>
      </c>
    </row>
    <row r="42" spans="2:25" x14ac:dyDescent="0.2">
      <c r="B42" s="308" t="s">
        <v>16</v>
      </c>
      <c r="C42" s="426">
        <f>Sheet1!B39</f>
        <v>8283856</v>
      </c>
      <c r="D42" s="340">
        <f t="shared" si="30"/>
        <v>2.725E-2</v>
      </c>
      <c r="E42" s="342">
        <f t="shared" si="31"/>
        <v>1.5985060633393854E-3</v>
      </c>
      <c r="F42" s="312">
        <f t="shared" si="32"/>
        <v>238976.87004383033</v>
      </c>
    </row>
    <row r="43" spans="2:25" x14ac:dyDescent="0.2">
      <c r="B43" s="308" t="s">
        <v>17</v>
      </c>
      <c r="C43" s="426">
        <f>SUM(C34:C42)</f>
        <v>5711420146</v>
      </c>
      <c r="D43" s="343">
        <v>2.725E-2</v>
      </c>
      <c r="E43" s="342">
        <f>[1]RS!$K$10</f>
        <v>1.5985060633393854E-3</v>
      </c>
      <c r="F43" s="312">
        <f>SUM(F34:F42)</f>
        <v>164765938.71215969</v>
      </c>
    </row>
    <row r="44" spans="2:25" x14ac:dyDescent="0.2">
      <c r="E44" s="342">
        <f>E43+D43</f>
        <v>2.8848506063339385E-2</v>
      </c>
    </row>
    <row r="46" spans="2:25" x14ac:dyDescent="0.2">
      <c r="B46" s="341" t="s">
        <v>57</v>
      </c>
      <c r="C46" s="344"/>
    </row>
    <row r="47" spans="2:25" x14ac:dyDescent="0.2">
      <c r="B47" s="308" t="s">
        <v>12</v>
      </c>
    </row>
    <row r="48" spans="2:25" x14ac:dyDescent="0.2">
      <c r="B48" s="308" t="s">
        <v>13</v>
      </c>
    </row>
    <row r="49" spans="2:2" x14ac:dyDescent="0.2">
      <c r="B49" s="308" t="s">
        <v>18</v>
      </c>
    </row>
    <row r="50" spans="2:2" x14ac:dyDescent="0.2">
      <c r="B50" s="308" t="s">
        <v>19</v>
      </c>
    </row>
    <row r="51" spans="2:2" x14ac:dyDescent="0.2">
      <c r="B51" s="308" t="s">
        <v>20</v>
      </c>
    </row>
    <row r="52" spans="2:2" x14ac:dyDescent="0.2">
      <c r="B52" s="308" t="s">
        <v>21</v>
      </c>
    </row>
    <row r="53" spans="2:2" x14ac:dyDescent="0.2">
      <c r="B53" s="308" t="s">
        <v>14</v>
      </c>
    </row>
    <row r="54" spans="2:2" x14ac:dyDescent="0.2">
      <c r="B54" s="308" t="s">
        <v>15</v>
      </c>
    </row>
    <row r="55" spans="2:2" x14ac:dyDescent="0.2">
      <c r="B55" s="308" t="s">
        <v>16</v>
      </c>
    </row>
    <row r="56" spans="2:2" x14ac:dyDescent="0.2">
      <c r="B56" s="308" t="s">
        <v>17</v>
      </c>
    </row>
  </sheetData>
  <mergeCells count="22">
    <mergeCell ref="E11:F11"/>
    <mergeCell ref="J11:K11"/>
    <mergeCell ref="A5:L5"/>
    <mergeCell ref="AB5:AJ5"/>
    <mergeCell ref="A6:L6"/>
    <mergeCell ref="E10:F10"/>
    <mergeCell ref="J10:K10"/>
    <mergeCell ref="O10:P10"/>
    <mergeCell ref="AD10:AE10"/>
    <mergeCell ref="AG10:AH10"/>
    <mergeCell ref="A3:L3"/>
    <mergeCell ref="M3:S3"/>
    <mergeCell ref="AB3:AJ3"/>
    <mergeCell ref="A4:L4"/>
    <mergeCell ref="M4:S4"/>
    <mergeCell ref="AB4:AJ4"/>
    <mergeCell ref="A1:L1"/>
    <mergeCell ref="M1:S1"/>
    <mergeCell ref="AB1:AJ1"/>
    <mergeCell ref="A2:L2"/>
    <mergeCell ref="M2:S2"/>
    <mergeCell ref="AB2:AJ2"/>
  </mergeCells>
  <printOptions horizontalCentered="1"/>
  <pageMargins left="0.5" right="0.5" top="1.25" bottom="0.25" header="0.5" footer="0.3"/>
  <pageSetup orientation="portrait" r:id="rId1"/>
  <headerFooter scaleWithDoc="0" alignWithMargins="0">
    <oddHeader xml:space="preserve">&amp;R&amp;"Arial,Bold"Exhibit JP-2
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6"/>
  <sheetViews>
    <sheetView topLeftCell="A5" zoomScaleNormal="100" workbookViewId="0">
      <selection activeCell="Q21" sqref="Q21"/>
    </sheetView>
  </sheetViews>
  <sheetFormatPr defaultColWidth="9.140625" defaultRowHeight="14.25" x14ac:dyDescent="0.2"/>
  <cols>
    <col min="1" max="1" width="7.7109375" style="308" customWidth="1"/>
    <col min="2" max="2" width="15.7109375" style="308" customWidth="1"/>
    <col min="3" max="3" width="12.7109375" style="308" customWidth="1"/>
    <col min="4" max="4" width="12.5703125" style="308" hidden="1" customWidth="1"/>
    <col min="5" max="6" width="14.140625" style="308" hidden="1" customWidth="1"/>
    <col min="7" max="7" width="0" style="308" hidden="1" customWidth="1"/>
    <col min="8" max="8" width="14.28515625" style="308" customWidth="1"/>
    <col min="9" max="10" width="12.7109375" style="308" customWidth="1"/>
    <col min="11" max="11" width="10.7109375" style="308" customWidth="1"/>
    <col min="12" max="12" width="11.7109375" style="308" customWidth="1"/>
    <col min="13" max="13" width="7.7109375" style="308" customWidth="1"/>
    <col min="14" max="14" width="15.7109375" style="308" customWidth="1"/>
    <col min="15" max="16" width="12.7109375" style="308" customWidth="1"/>
    <col min="17" max="18" width="10.7109375" style="308" customWidth="1"/>
    <col min="19" max="19" width="11.7109375" style="308" customWidth="1"/>
    <col min="20" max="20" width="10.7109375" style="308" customWidth="1"/>
    <col min="21" max="21" width="15.85546875" style="308" bestFit="1" customWidth="1"/>
    <col min="22" max="22" width="20.5703125" style="308" bestFit="1" customWidth="1"/>
    <col min="23" max="24" width="12.42578125" style="308" bestFit="1" customWidth="1"/>
    <col min="25" max="25" width="17" style="308" bestFit="1" customWidth="1"/>
    <col min="26" max="26" width="9.140625" style="308" bestFit="1" customWidth="1"/>
    <col min="27" max="27" width="12.7109375" style="308" bestFit="1" customWidth="1"/>
    <col min="28" max="28" width="7.7109375" style="308" customWidth="1"/>
    <col min="29" max="29" width="15.7109375" style="308" customWidth="1"/>
    <col min="30" max="31" width="10.7109375" style="308" customWidth="1"/>
    <col min="32" max="32" width="1.28515625" style="308" customWidth="1"/>
    <col min="33" max="34" width="10.7109375" style="308" customWidth="1"/>
    <col min="35" max="35" width="10.5703125" style="308" hidden="1" customWidth="1"/>
    <col min="36" max="36" width="11.7109375" style="308" customWidth="1"/>
    <col min="37" max="37" width="12.42578125" style="308" bestFit="1" customWidth="1"/>
    <col min="38" max="39" width="9.28515625" style="308" bestFit="1" customWidth="1"/>
    <col min="40" max="40" width="15" style="308" bestFit="1" customWidth="1"/>
    <col min="41" max="16384" width="9.140625" style="308"/>
  </cols>
  <sheetData>
    <row r="1" spans="1:40" ht="15.75" x14ac:dyDescent="0.25">
      <c r="A1" s="448" t="s">
        <v>1351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 t="str">
        <f>A1</f>
        <v>KENTUCKY POWER COMPANY</v>
      </c>
      <c r="N1" s="448"/>
      <c r="O1" s="448"/>
      <c r="P1" s="448"/>
      <c r="Q1" s="448"/>
      <c r="R1" s="448"/>
      <c r="S1" s="448"/>
      <c r="T1" s="380" t="s">
        <v>1362</v>
      </c>
      <c r="U1" s="325"/>
      <c r="V1" s="325"/>
      <c r="W1" s="325"/>
      <c r="X1" s="325"/>
      <c r="Y1" s="325"/>
      <c r="Z1" s="304"/>
      <c r="AB1" s="448" t="s">
        <v>1351</v>
      </c>
      <c r="AC1" s="448"/>
      <c r="AD1" s="448"/>
      <c r="AE1" s="448"/>
      <c r="AF1" s="448"/>
      <c r="AG1" s="448"/>
      <c r="AH1" s="448"/>
      <c r="AI1" s="448"/>
      <c r="AJ1" s="448"/>
      <c r="AK1" s="401" t="s">
        <v>1356</v>
      </c>
      <c r="AL1" s="402"/>
      <c r="AM1" s="402"/>
      <c r="AN1" s="402"/>
    </row>
    <row r="2" spans="1:40" ht="15" customHeight="1" x14ac:dyDescent="0.2">
      <c r="A2" s="449" t="s">
        <v>1358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 t="s">
        <v>1379</v>
      </c>
      <c r="N2" s="449"/>
      <c r="O2" s="449"/>
      <c r="P2" s="449"/>
      <c r="Q2" s="449"/>
      <c r="R2" s="449"/>
      <c r="S2" s="449"/>
      <c r="T2" s="326"/>
      <c r="U2" s="326"/>
      <c r="V2" s="326"/>
      <c r="W2" s="326"/>
      <c r="X2" s="326"/>
      <c r="Y2" s="326"/>
      <c r="Z2" s="326"/>
      <c r="AB2" s="449" t="s">
        <v>1354</v>
      </c>
      <c r="AC2" s="449"/>
      <c r="AD2" s="449"/>
      <c r="AE2" s="449"/>
      <c r="AF2" s="449"/>
      <c r="AG2" s="449"/>
      <c r="AH2" s="449"/>
      <c r="AI2" s="449"/>
      <c r="AJ2" s="449"/>
      <c r="AK2" s="418"/>
      <c r="AL2" s="418"/>
      <c r="AM2" s="418"/>
      <c r="AN2" s="418"/>
    </row>
    <row r="3" spans="1:40" ht="15" x14ac:dyDescent="0.25">
      <c r="A3" s="459" t="s">
        <v>1372</v>
      </c>
      <c r="B3" s="459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8" t="s">
        <v>1352</v>
      </c>
      <c r="N3" s="458"/>
      <c r="O3" s="458"/>
      <c r="P3" s="458"/>
      <c r="Q3" s="458"/>
      <c r="R3" s="458"/>
      <c r="S3" s="458"/>
      <c r="T3" s="379"/>
      <c r="U3" s="379"/>
      <c r="V3" s="379"/>
      <c r="W3" s="379"/>
      <c r="X3" s="379"/>
      <c r="Y3" s="379"/>
      <c r="Z3" s="327"/>
      <c r="AB3" s="455" t="s">
        <v>1381</v>
      </c>
      <c r="AC3" s="455"/>
      <c r="AD3" s="455"/>
      <c r="AE3" s="455"/>
      <c r="AF3" s="455"/>
      <c r="AG3" s="455"/>
      <c r="AH3" s="455"/>
      <c r="AI3" s="455"/>
      <c r="AJ3" s="455"/>
      <c r="AK3" s="419"/>
      <c r="AL3" s="419"/>
      <c r="AM3" s="419"/>
      <c r="AN3" s="419"/>
    </row>
    <row r="4" spans="1:40" ht="15" x14ac:dyDescent="0.25">
      <c r="A4" s="459" t="s">
        <v>1373</v>
      </c>
      <c r="B4" s="459"/>
      <c r="C4" s="459"/>
      <c r="D4" s="459"/>
      <c r="E4" s="459"/>
      <c r="F4" s="459"/>
      <c r="G4" s="459"/>
      <c r="H4" s="459"/>
      <c r="I4" s="459"/>
      <c r="J4" s="459"/>
      <c r="K4" s="459"/>
      <c r="L4" s="459"/>
      <c r="M4" s="454" t="s">
        <v>1350</v>
      </c>
      <c r="N4" s="454"/>
      <c r="O4" s="454"/>
      <c r="P4" s="454"/>
      <c r="Q4" s="454"/>
      <c r="R4" s="454"/>
      <c r="S4" s="454"/>
      <c r="T4" s="397"/>
      <c r="U4" s="397"/>
      <c r="V4" s="397"/>
      <c r="W4" s="397"/>
      <c r="X4" s="397"/>
      <c r="Y4" s="397"/>
      <c r="Z4" s="395"/>
      <c r="AB4" s="453" t="s">
        <v>1352</v>
      </c>
      <c r="AC4" s="453"/>
      <c r="AD4" s="453"/>
      <c r="AE4" s="453"/>
      <c r="AF4" s="453"/>
      <c r="AG4" s="453"/>
      <c r="AH4" s="453"/>
      <c r="AI4" s="453"/>
      <c r="AJ4" s="453"/>
      <c r="AK4" s="395"/>
      <c r="AL4" s="395"/>
      <c r="AM4" s="395"/>
      <c r="AN4" s="395"/>
    </row>
    <row r="5" spans="1:40" ht="15" x14ac:dyDescent="0.25">
      <c r="A5" s="458" t="s">
        <v>1352</v>
      </c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  <c r="T5" s="369"/>
      <c r="U5" s="369"/>
      <c r="V5" s="369"/>
      <c r="W5" s="369"/>
      <c r="X5" s="369"/>
      <c r="Y5" s="369"/>
      <c r="Z5" s="328"/>
      <c r="AB5" s="454" t="s">
        <v>1350</v>
      </c>
      <c r="AC5" s="454"/>
      <c r="AD5" s="454"/>
      <c r="AE5" s="454"/>
      <c r="AF5" s="454"/>
      <c r="AG5" s="454"/>
      <c r="AH5" s="454"/>
      <c r="AI5" s="454"/>
      <c r="AJ5" s="454"/>
      <c r="AK5" s="417"/>
      <c r="AL5" s="417"/>
      <c r="AM5" s="417"/>
      <c r="AN5" s="417"/>
    </row>
    <row r="6" spans="1:40" ht="15" x14ac:dyDescent="0.25">
      <c r="A6" s="454" t="s">
        <v>1350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T6" s="328"/>
      <c r="U6" s="328"/>
      <c r="V6" s="328"/>
      <c r="W6" s="328"/>
      <c r="X6" s="328"/>
      <c r="Y6" s="328"/>
    </row>
    <row r="7" spans="1:40" ht="19.5" x14ac:dyDescent="0.55000000000000004">
      <c r="AD7" s="408"/>
      <c r="AE7" s="408"/>
      <c r="AG7" s="408"/>
      <c r="AH7" s="408"/>
      <c r="AI7" s="408"/>
      <c r="AJ7" s="408"/>
      <c r="AK7" s="408"/>
      <c r="AL7" s="408"/>
      <c r="AM7" s="408"/>
      <c r="AN7" s="413"/>
    </row>
    <row r="9" spans="1:40" ht="15" x14ac:dyDescent="0.25">
      <c r="C9" s="393" t="s">
        <v>22</v>
      </c>
      <c r="H9" s="391" t="s">
        <v>1364</v>
      </c>
      <c r="I9" s="393" t="s">
        <v>1339</v>
      </c>
      <c r="L9" s="392" t="s">
        <v>3</v>
      </c>
      <c r="O9" s="393"/>
      <c r="P9" s="433"/>
      <c r="S9" s="432" t="s">
        <v>3</v>
      </c>
      <c r="T9" s="392" t="s">
        <v>3</v>
      </c>
      <c r="AK9" s="330" t="s">
        <v>47</v>
      </c>
    </row>
    <row r="10" spans="1:40" ht="15" x14ac:dyDescent="0.25">
      <c r="C10" s="304" t="s">
        <v>1367</v>
      </c>
      <c r="D10" s="304" t="s">
        <v>5</v>
      </c>
      <c r="E10" s="455" t="s">
        <v>5</v>
      </c>
      <c r="F10" s="455"/>
      <c r="G10" s="109"/>
      <c r="H10" s="304" t="s">
        <v>1365</v>
      </c>
      <c r="I10" s="393" t="s">
        <v>1367</v>
      </c>
      <c r="J10" s="456" t="s">
        <v>5</v>
      </c>
      <c r="K10" s="456"/>
      <c r="L10" s="392" t="s">
        <v>1368</v>
      </c>
      <c r="M10" s="304"/>
      <c r="N10" s="304"/>
      <c r="O10" s="451" t="s">
        <v>1378</v>
      </c>
      <c r="P10" s="451"/>
      <c r="Q10" s="305"/>
      <c r="R10" s="305"/>
      <c r="S10" s="432" t="s">
        <v>1368</v>
      </c>
      <c r="T10" s="392" t="s">
        <v>1368</v>
      </c>
      <c r="W10" s="330" t="s">
        <v>39</v>
      </c>
      <c r="X10" s="309"/>
      <c r="Y10" s="309"/>
      <c r="Z10" s="309"/>
      <c r="AA10" s="309"/>
      <c r="AB10" s="309"/>
      <c r="AC10" s="309"/>
      <c r="AD10" s="451" t="s">
        <v>25</v>
      </c>
      <c r="AE10" s="451"/>
      <c r="AF10" s="414"/>
      <c r="AG10" s="460" t="s">
        <v>27</v>
      </c>
      <c r="AH10" s="460"/>
      <c r="AI10" s="309"/>
      <c r="AJ10" s="309"/>
      <c r="AK10" s="330" t="s">
        <v>48</v>
      </c>
      <c r="AN10" s="304" t="s">
        <v>35</v>
      </c>
    </row>
    <row r="11" spans="1:40" ht="15" x14ac:dyDescent="0.25">
      <c r="B11" s="393" t="s">
        <v>1369</v>
      </c>
      <c r="C11" s="304" t="s">
        <v>1363</v>
      </c>
      <c r="D11" s="304" t="s">
        <v>4</v>
      </c>
      <c r="E11" s="457" t="s">
        <v>6</v>
      </c>
      <c r="F11" s="457"/>
      <c r="G11" s="304" t="s">
        <v>10</v>
      </c>
      <c r="H11" s="304" t="s">
        <v>1366</v>
      </c>
      <c r="I11" s="393" t="s">
        <v>1363</v>
      </c>
      <c r="J11" s="451" t="s">
        <v>6</v>
      </c>
      <c r="K11" s="451"/>
      <c r="L11" s="327" t="s">
        <v>784</v>
      </c>
      <c r="M11" s="327"/>
      <c r="N11" s="393" t="s">
        <v>1369</v>
      </c>
      <c r="O11" s="393" t="s">
        <v>9</v>
      </c>
      <c r="P11" s="433" t="s">
        <v>1380</v>
      </c>
      <c r="Q11" s="434"/>
      <c r="R11" s="434" t="s">
        <v>3</v>
      </c>
      <c r="S11" s="432" t="s">
        <v>784</v>
      </c>
      <c r="T11" s="392" t="s">
        <v>784</v>
      </c>
      <c r="U11" s="327" t="s">
        <v>36</v>
      </c>
      <c r="V11" s="327" t="s">
        <v>2</v>
      </c>
      <c r="W11" s="327" t="s">
        <v>2</v>
      </c>
      <c r="X11" s="327" t="s">
        <v>40</v>
      </c>
      <c r="Y11" s="309"/>
      <c r="Z11" s="327" t="s">
        <v>41</v>
      </c>
      <c r="AA11" s="327" t="s">
        <v>43</v>
      </c>
      <c r="AC11" s="396" t="s">
        <v>1369</v>
      </c>
      <c r="AD11" s="410" t="s">
        <v>9</v>
      </c>
      <c r="AE11" s="410" t="s">
        <v>1376</v>
      </c>
      <c r="AG11" s="410" t="s">
        <v>9</v>
      </c>
      <c r="AH11" s="410" t="s">
        <v>1376</v>
      </c>
      <c r="AI11" s="309"/>
      <c r="AJ11" s="327" t="s">
        <v>46</v>
      </c>
      <c r="AK11" s="327" t="s">
        <v>5</v>
      </c>
      <c r="AN11" s="304" t="s">
        <v>4</v>
      </c>
    </row>
    <row r="12" spans="1:40" ht="19.5" x14ac:dyDescent="0.55000000000000004">
      <c r="A12" s="370" t="s">
        <v>0</v>
      </c>
      <c r="B12" s="370" t="s">
        <v>826</v>
      </c>
      <c r="C12" s="370" t="s">
        <v>32</v>
      </c>
      <c r="D12" s="370" t="s">
        <v>2</v>
      </c>
      <c r="E12" s="370" t="s">
        <v>7</v>
      </c>
      <c r="F12" s="370" t="s">
        <v>3</v>
      </c>
      <c r="G12" s="370" t="s">
        <v>8</v>
      </c>
      <c r="H12" s="370" t="s">
        <v>1353</v>
      </c>
      <c r="I12" s="370" t="s">
        <v>32</v>
      </c>
      <c r="J12" s="370" t="s">
        <v>7</v>
      </c>
      <c r="K12" s="370" t="s">
        <v>3</v>
      </c>
      <c r="L12" s="370" t="s">
        <v>8</v>
      </c>
      <c r="M12" s="370" t="s">
        <v>0</v>
      </c>
      <c r="N12" s="370" t="s">
        <v>826</v>
      </c>
      <c r="O12" s="370" t="s">
        <v>32</v>
      </c>
      <c r="P12" s="370" t="s">
        <v>5</v>
      </c>
      <c r="Q12" s="370" t="s">
        <v>8</v>
      </c>
      <c r="R12" s="370" t="s">
        <v>8</v>
      </c>
      <c r="S12" s="370" t="s">
        <v>8</v>
      </c>
      <c r="T12" s="370" t="s">
        <v>8</v>
      </c>
      <c r="U12" s="370" t="s">
        <v>8</v>
      </c>
      <c r="V12" s="370" t="s">
        <v>37</v>
      </c>
      <c r="W12" s="370" t="s">
        <v>37</v>
      </c>
      <c r="X12" s="370" t="s">
        <v>38</v>
      </c>
      <c r="Y12" s="370" t="s">
        <v>36</v>
      </c>
      <c r="Z12" s="370" t="s">
        <v>37</v>
      </c>
      <c r="AA12" s="370" t="s">
        <v>42</v>
      </c>
      <c r="AB12" s="370" t="s">
        <v>0</v>
      </c>
      <c r="AC12" s="370" t="s">
        <v>826</v>
      </c>
      <c r="AD12" s="408" t="s">
        <v>32</v>
      </c>
      <c r="AE12" s="408" t="s">
        <v>32</v>
      </c>
      <c r="AG12" s="408" t="s">
        <v>32</v>
      </c>
      <c r="AH12" s="408" t="s">
        <v>32</v>
      </c>
      <c r="AI12" s="408" t="s">
        <v>26</v>
      </c>
      <c r="AJ12" s="370" t="s">
        <v>34</v>
      </c>
      <c r="AK12" s="370" t="s">
        <v>8</v>
      </c>
      <c r="AN12" s="370" t="s">
        <v>2</v>
      </c>
    </row>
    <row r="13" spans="1:40" ht="19.5" customHeight="1" x14ac:dyDescent="0.2">
      <c r="C13" s="329">
        <v>-1</v>
      </c>
      <c r="D13" s="329">
        <v>2</v>
      </c>
      <c r="E13" s="329">
        <v>1</v>
      </c>
      <c r="F13" s="329">
        <v>0</v>
      </c>
      <c r="G13" s="329">
        <v>-1</v>
      </c>
      <c r="H13" s="329">
        <v>-2</v>
      </c>
      <c r="I13" s="329">
        <v>-3</v>
      </c>
      <c r="J13" s="329">
        <v>-4</v>
      </c>
      <c r="K13" s="329">
        <v>-5</v>
      </c>
      <c r="L13" s="329">
        <v>-6</v>
      </c>
      <c r="O13" s="329">
        <v>-1</v>
      </c>
      <c r="P13" s="329">
        <f>O13-1</f>
        <v>-2</v>
      </c>
      <c r="Q13" s="329">
        <f t="shared" ref="Q13:S13" si="0">P13-1</f>
        <v>-3</v>
      </c>
      <c r="R13" s="329">
        <f t="shared" si="0"/>
        <v>-4</v>
      </c>
      <c r="S13" s="329">
        <f t="shared" si="0"/>
        <v>-5</v>
      </c>
      <c r="AD13" s="329">
        <v>-1</v>
      </c>
      <c r="AE13" s="329">
        <v>-2</v>
      </c>
      <c r="AG13" s="329">
        <v>-3</v>
      </c>
      <c r="AH13" s="329">
        <v>-4</v>
      </c>
      <c r="AJ13" s="329">
        <v>-5</v>
      </c>
      <c r="AK13" s="329"/>
    </row>
    <row r="14" spans="1:40" ht="21" customHeight="1" x14ac:dyDescent="0.2">
      <c r="A14" s="309">
        <v>1</v>
      </c>
      <c r="B14" s="308" t="s">
        <v>12</v>
      </c>
      <c r="C14" s="353">
        <f>'Prop Equal'!$C$11</f>
        <v>216341049.91929379</v>
      </c>
      <c r="D14" s="353">
        <f>Proposed!$S$11</f>
        <v>253578404.91929379</v>
      </c>
      <c r="E14" s="354">
        <f>D14-C14</f>
        <v>37237355</v>
      </c>
      <c r="F14" s="366">
        <f>E14/C14</f>
        <v>0.17212339042401534</v>
      </c>
      <c r="G14" s="366">
        <f>F14/$F$23</f>
        <v>1.3171045703339888</v>
      </c>
      <c r="H14" s="353">
        <f t="shared" ref="H14:H22" si="1">IF(D34=0,0,F34)</f>
        <v>58920576.449988842</v>
      </c>
      <c r="I14" s="367">
        <f t="shared" ref="I14:I22" si="2">C14-H14</f>
        <v>157420473.46930495</v>
      </c>
      <c r="J14" s="353">
        <f t="shared" ref="J14:J22" si="3">E14</f>
        <v>37237355</v>
      </c>
      <c r="K14" s="310">
        <f>IF(I14=0,0,J14/I14)</f>
        <v>0.23654709059975496</v>
      </c>
      <c r="L14" s="399">
        <f>IF($K$23=0,0,K14/$K$23)</f>
        <v>1.214078567335966</v>
      </c>
      <c r="M14" s="309">
        <v>1</v>
      </c>
      <c r="N14" s="308" t="s">
        <v>12</v>
      </c>
      <c r="O14" s="367">
        <f>I14</f>
        <v>157420473.46930495</v>
      </c>
      <c r="P14" s="367">
        <f>Q14+O14</f>
        <v>203415174.45428091</v>
      </c>
      <c r="Q14" s="367">
        <f>SUM(U14,-V14,W14,X14)-'Exhibit JP-1'!F13</f>
        <v>45994700.984975979</v>
      </c>
      <c r="R14" s="400">
        <f t="shared" ref="R14:R22" si="4">Q14/I14</f>
        <v>0.29217737674981886</v>
      </c>
      <c r="S14" s="373">
        <f>R14/$R$23</f>
        <v>1.4996011579470609</v>
      </c>
      <c r="T14" s="333">
        <v>1.5</v>
      </c>
      <c r="U14" s="374">
        <f>I14*T14*$K$23+'Exhibit JP-1'!F13</f>
        <v>46006933.984975979</v>
      </c>
      <c r="V14" s="375">
        <f t="shared" ref="V14" si="5">IF(U14&gt;T14,0,T14-U14)</f>
        <v>0</v>
      </c>
      <c r="W14" s="374">
        <f>-U$24*Z14</f>
        <v>0</v>
      </c>
      <c r="X14" s="358">
        <f>-12059-10181+10007</f>
        <v>-12233</v>
      </c>
      <c r="Y14" s="349">
        <f t="shared" ref="Y14:Y22" si="6">IF(T14=150%,0,I14)</f>
        <v>0</v>
      </c>
      <c r="Z14" s="313">
        <f>IF($Y$23=0,0,Y14/$Y$23)</f>
        <v>0</v>
      </c>
      <c r="AA14" s="362">
        <f>IF('Exhibit JP-1'!K13=0,0,(SUM(Q14,'Exhibit JP-1'!F13)/'Exhibit JP-1'!J13+'Exhibit JP-1'!K13-'Exhibit JP-1'!I13))</f>
        <v>35038728.471557796</v>
      </c>
      <c r="AB14" s="309">
        <v>1</v>
      </c>
      <c r="AC14" s="308" t="s">
        <v>12</v>
      </c>
      <c r="AD14" s="415">
        <f>'Exhibit JP-1'!P13</f>
        <v>1.0802772349791798E-2</v>
      </c>
      <c r="AE14" s="313">
        <f>IF(AA14=0,0,AA14/'Exhibit JP-1'!M13)</f>
        <v>5.3700322801041721E-2</v>
      </c>
      <c r="AG14" s="416">
        <f>'Exhibit JP-1'!V13</f>
        <v>-30561359.714095067</v>
      </c>
      <c r="AH14" s="368">
        <f>(AE14-$AE$23)*'Exhibit JP-1'!M13*'Exhibit JP-1'!J13</f>
        <v>-20275942.912662953</v>
      </c>
      <c r="AI14" s="334">
        <f t="shared" ref="AI14:AI23" si="7">AE14/AE$23</f>
        <v>0.73956239275237401</v>
      </c>
      <c r="AJ14" s="335">
        <f>IF('Exhibit JP-1'!V13=0,0,(1-(AH14/'Exhibit JP-1'!V13)))</f>
        <v>0.33654971171614534</v>
      </c>
      <c r="AK14" s="362">
        <f t="shared" ref="AK14:AK23" si="8">IF(Q14=0,0,Q14-E14)</f>
        <v>8757345.9849759787</v>
      </c>
      <c r="AL14" s="335">
        <f t="shared" ref="AL14:AL23" si="9">IF(AK14=0,0,AK14/E14)</f>
        <v>0.23517637020610027</v>
      </c>
      <c r="AM14" s="313">
        <f t="shared" ref="AM14:AM23" si="10">IF(Q14=0,0,Q14/C14)</f>
        <v>0.21260274461150272</v>
      </c>
      <c r="AN14" s="362">
        <f t="shared" ref="AN14:AN23" si="11">C14+Q14</f>
        <v>262335750.90426975</v>
      </c>
    </row>
    <row r="15" spans="1:40" ht="21" customHeight="1" x14ac:dyDescent="0.2">
      <c r="A15" s="309">
        <f>A14+1</f>
        <v>2</v>
      </c>
      <c r="B15" s="308" t="s">
        <v>13</v>
      </c>
      <c r="C15" s="345">
        <f>'Prop Equal'!$C$13</f>
        <v>18632506.993049126</v>
      </c>
      <c r="D15" s="345">
        <f>Proposed!$S$13</f>
        <v>20481413.993049126</v>
      </c>
      <c r="E15" s="346">
        <f t="shared" ref="E15:E23" si="12">D15-C15</f>
        <v>1848907</v>
      </c>
      <c r="F15" s="355">
        <f t="shared" ref="F15:F23" si="13">E15/C15</f>
        <v>9.9230178777860459E-2</v>
      </c>
      <c r="G15" s="355">
        <f t="shared" ref="G15:G23" si="14">F15/$F$23</f>
        <v>0.75931877510323253</v>
      </c>
      <c r="H15" s="345">
        <f t="shared" si="1"/>
        <v>3818841.3860283378</v>
      </c>
      <c r="I15" s="356">
        <f t="shared" si="2"/>
        <v>14813665.607020788</v>
      </c>
      <c r="J15" s="345">
        <f t="shared" si="3"/>
        <v>1848907</v>
      </c>
      <c r="K15" s="310">
        <f t="shared" ref="K15:K22" si="15">IF(I15=0,0,J15/I15)</f>
        <v>0.12481090427231793</v>
      </c>
      <c r="L15" s="399">
        <f t="shared" ref="L15:L23" si="16">IF($K$23=0,0,K15/$K$23)</f>
        <v>0.64059229586229005</v>
      </c>
      <c r="M15" s="309">
        <f>M14+1</f>
        <v>2</v>
      </c>
      <c r="N15" s="308" t="s">
        <v>13</v>
      </c>
      <c r="O15" s="356">
        <f t="shared" ref="O15:O23" si="17">I15</f>
        <v>14813665.607020788</v>
      </c>
      <c r="P15" s="356">
        <f t="shared" ref="P15:P23" si="18">Q15+O15</f>
        <v>15513084.936151547</v>
      </c>
      <c r="Q15" s="356">
        <f>SUM(U15,-V15,W15,X15)-'Exhibit JP-1'!F14</f>
        <v>699419.32913076016</v>
      </c>
      <c r="R15" s="400">
        <f t="shared" si="4"/>
        <v>4.7214467214601999E-2</v>
      </c>
      <c r="S15" s="373">
        <f t="shared" ref="S15:S22" si="19">R15/$R$23</f>
        <v>0.24232837769467924</v>
      </c>
      <c r="T15" s="333">
        <v>0.25</v>
      </c>
      <c r="U15" s="374">
        <f>I15*T15*$K$23+'Exhibit JP-1'!F14</f>
        <v>721561.51890307188</v>
      </c>
      <c r="V15" s="375">
        <f t="shared" ref="V15:V22" si="20">IF(U15&gt;T15,0,T15-U15)</f>
        <v>0</v>
      </c>
      <c r="W15" s="374">
        <f t="shared" ref="W15:W22" si="21">-U$24*Z15</f>
        <v>-22142.18977231166</v>
      </c>
      <c r="X15" s="358"/>
      <c r="Y15" s="349">
        <f t="shared" si="6"/>
        <v>14813665.607020788</v>
      </c>
      <c r="Z15" s="313">
        <f t="shared" ref="Z15:Z22" si="22">IF($Y$23=0,0,Y15/$Y$23)</f>
        <v>8.3123000130992344E-2</v>
      </c>
      <c r="AA15" s="362">
        <f>IF('Exhibit JP-1'!K14=0,0,(SUM(Q15,'Exhibit JP-1'!F14)/'Exhibit JP-1'!J14+'Exhibit JP-1'!K14-'Exhibit JP-1'!I14))</f>
        <v>4385295.2078578407</v>
      </c>
      <c r="AB15" s="309">
        <f>AB14+1</f>
        <v>2</v>
      </c>
      <c r="AC15" s="308" t="s">
        <v>13</v>
      </c>
      <c r="AD15" s="415">
        <f>'Exhibit JP-1'!P14</f>
        <v>0.10555057493146244</v>
      </c>
      <c r="AE15" s="313">
        <f>IF(AA15=0,0,AA15/'Exhibit JP-1'!M14)</f>
        <v>0.11689637772247068</v>
      </c>
      <c r="AG15" s="362">
        <f>'Exhibit JP-1'!V14</f>
        <v>4083668.7172645498</v>
      </c>
      <c r="AH15" s="349">
        <f>(AE15-$AE$23)*'Exhibit JP-1'!M14*'Exhibit JP-1'!J14</f>
        <v>2729999.3049659915</v>
      </c>
      <c r="AI15" s="334">
        <f t="shared" si="7"/>
        <v>1.6099002818440908</v>
      </c>
      <c r="AJ15" s="335">
        <f>IF('Exhibit JP-1'!V14=0,0,(1-(AH15/'Exhibit JP-1'!V14)))</f>
        <v>0.33148365012461523</v>
      </c>
      <c r="AK15" s="362">
        <f t="shared" si="8"/>
        <v>-1149487.6708692398</v>
      </c>
      <c r="AL15" s="335">
        <f t="shared" si="9"/>
        <v>-0.62171200112782299</v>
      </c>
      <c r="AM15" s="313">
        <f t="shared" si="10"/>
        <v>3.7537585757605199E-2</v>
      </c>
      <c r="AN15" s="362">
        <f t="shared" si="11"/>
        <v>19331926.322179887</v>
      </c>
    </row>
    <row r="16" spans="1:40" ht="21" customHeight="1" x14ac:dyDescent="0.2">
      <c r="A16" s="309">
        <f t="shared" ref="A16:A23" si="23">A15+1</f>
        <v>3</v>
      </c>
      <c r="B16" s="308" t="s">
        <v>18</v>
      </c>
      <c r="C16" s="345">
        <f>'Prop Equal'!$C$15</f>
        <v>53484636.980047509</v>
      </c>
      <c r="D16" s="345">
        <f>Proposed!$S$15</f>
        <v>59367151.980047509</v>
      </c>
      <c r="E16" s="346">
        <f t="shared" si="12"/>
        <v>5882515</v>
      </c>
      <c r="F16" s="355">
        <f t="shared" si="13"/>
        <v>0.10998513465080594</v>
      </c>
      <c r="G16" s="355">
        <f t="shared" si="14"/>
        <v>0.84161672135621579</v>
      </c>
      <c r="H16" s="345">
        <f t="shared" si="1"/>
        <v>13277876.377001321</v>
      </c>
      <c r="I16" s="356">
        <f t="shared" si="2"/>
        <v>40206760.603046186</v>
      </c>
      <c r="J16" s="345">
        <f t="shared" si="3"/>
        <v>5882515</v>
      </c>
      <c r="K16" s="310">
        <f t="shared" si="15"/>
        <v>0.14630661390697372</v>
      </c>
      <c r="L16" s="399">
        <f t="shared" si="16"/>
        <v>0.75091908234249483</v>
      </c>
      <c r="M16" s="309">
        <f t="shared" ref="M16:M23" si="24">M15+1</f>
        <v>3</v>
      </c>
      <c r="N16" s="308" t="s">
        <v>18</v>
      </c>
      <c r="O16" s="356">
        <f t="shared" si="17"/>
        <v>40206760.603046186</v>
      </c>
      <c r="P16" s="356">
        <f t="shared" si="18"/>
        <v>44063539.761834018</v>
      </c>
      <c r="Q16" s="356">
        <f>SUM(U16,-V16,W16,X16)-'Exhibit JP-1'!F15</f>
        <v>3856779.1587878298</v>
      </c>
      <c r="R16" s="400">
        <f t="shared" si="4"/>
        <v>9.5923648186062235E-2</v>
      </c>
      <c r="S16" s="373">
        <f t="shared" si="19"/>
        <v>0.49232837769467924</v>
      </c>
      <c r="T16" s="333">
        <v>0.5</v>
      </c>
      <c r="U16" s="374">
        <f>I16*T16*$K$23+'Exhibit JP-1'!F15</f>
        <v>3916876.7569799088</v>
      </c>
      <c r="V16" s="375">
        <f t="shared" si="20"/>
        <v>0</v>
      </c>
      <c r="W16" s="374">
        <f t="shared" si="21"/>
        <v>-60097.598192078818</v>
      </c>
      <c r="X16" s="358"/>
      <c r="Y16" s="349">
        <f t="shared" si="6"/>
        <v>40206760.603046186</v>
      </c>
      <c r="Z16" s="313">
        <f t="shared" si="22"/>
        <v>0.22560969415225818</v>
      </c>
      <c r="AA16" s="362">
        <f>IF('Exhibit JP-1'!K15=0,0,(SUM(Q16,'Exhibit JP-1'!F15)/'Exhibit JP-1'!J15+'Exhibit JP-1'!K15-'Exhibit JP-1'!I15))</f>
        <v>11852203.917290507</v>
      </c>
      <c r="AB16" s="309">
        <f t="shared" ref="AB16:AB23" si="25">AB15+1</f>
        <v>3</v>
      </c>
      <c r="AC16" s="308" t="s">
        <v>18</v>
      </c>
      <c r="AD16" s="415">
        <f>'Exhibit JP-1'!P15</f>
        <v>8.2673838044559883E-2</v>
      </c>
      <c r="AE16" s="313">
        <f>IF(AA16=0,0,AA16/'Exhibit JP-1'!M15)</f>
        <v>0.10308789535608071</v>
      </c>
      <c r="AG16" s="362">
        <f>'Exhibit JP-1'!V15</f>
        <v>8193337.7855182299</v>
      </c>
      <c r="AH16" s="349">
        <f>(AE16-$AE$23)*'Exhibit JP-1'!M15*'Exhibit JP-1'!J15</f>
        <v>5757935.8397765411</v>
      </c>
      <c r="AI16" s="334">
        <f t="shared" si="7"/>
        <v>1.4197294648640442</v>
      </c>
      <c r="AJ16" s="335">
        <f>IF('Exhibit JP-1'!V15=0,0,(1-(AH16/'Exhibit JP-1'!V15)))</f>
        <v>0.29724173584619873</v>
      </c>
      <c r="AK16" s="362">
        <f t="shared" si="8"/>
        <v>-2025735.8412121702</v>
      </c>
      <c r="AL16" s="335">
        <f t="shared" si="9"/>
        <v>-0.34436560573363095</v>
      </c>
      <c r="AM16" s="313">
        <f t="shared" si="10"/>
        <v>7.211003713508618E-2</v>
      </c>
      <c r="AN16" s="362">
        <f t="shared" si="11"/>
        <v>57341416.138835341</v>
      </c>
    </row>
    <row r="17" spans="1:40" ht="21" customHeight="1" x14ac:dyDescent="0.2">
      <c r="A17" s="309">
        <f t="shared" si="23"/>
        <v>4</v>
      </c>
      <c r="B17" s="308" t="s">
        <v>19</v>
      </c>
      <c r="C17" s="345">
        <f>'Prop Equal'!$C$17</f>
        <v>51515377.980782144</v>
      </c>
      <c r="D17" s="345">
        <f>Proposed!$S$17</f>
        <v>56700063.980782144</v>
      </c>
      <c r="E17" s="346">
        <f t="shared" si="12"/>
        <v>5184686</v>
      </c>
      <c r="F17" s="355">
        <f t="shared" si="13"/>
        <v>0.10064346226740589</v>
      </c>
      <c r="G17" s="355">
        <f t="shared" si="14"/>
        <v>0.77013335491526347</v>
      </c>
      <c r="H17" s="345">
        <f t="shared" si="1"/>
        <v>15019771.386455422</v>
      </c>
      <c r="I17" s="356">
        <f t="shared" si="2"/>
        <v>36495606.59432672</v>
      </c>
      <c r="J17" s="345">
        <f t="shared" si="3"/>
        <v>5184686</v>
      </c>
      <c r="K17" s="310">
        <f t="shared" si="15"/>
        <v>0.14206329155263211</v>
      </c>
      <c r="L17" s="399">
        <f t="shared" si="16"/>
        <v>0.72914021915021565</v>
      </c>
      <c r="M17" s="309">
        <f t="shared" si="24"/>
        <v>4</v>
      </c>
      <c r="N17" s="308" t="s">
        <v>19</v>
      </c>
      <c r="O17" s="356">
        <f t="shared" si="17"/>
        <v>36495606.59432672</v>
      </c>
      <c r="P17" s="356">
        <f t="shared" si="18"/>
        <v>39996398.321617849</v>
      </c>
      <c r="Q17" s="356">
        <f>SUM(U17,-V17,W17,X17)-'Exhibit JP-1'!F16</f>
        <v>3500791.7272911295</v>
      </c>
      <c r="R17" s="400">
        <f t="shared" si="4"/>
        <v>9.5923648186062249E-2</v>
      </c>
      <c r="S17" s="373">
        <f t="shared" si="19"/>
        <v>0.4923283776946793</v>
      </c>
      <c r="T17" s="333">
        <v>0.5</v>
      </c>
      <c r="U17" s="374">
        <f>I17*T17*$K$23+'Exhibit JP-1'!F16</f>
        <v>3555342.2125325557</v>
      </c>
      <c r="V17" s="375">
        <f t="shared" si="20"/>
        <v>0</v>
      </c>
      <c r="W17" s="374">
        <f t="shared" si="21"/>
        <v>-54550.485241426242</v>
      </c>
      <c r="X17" s="358"/>
      <c r="Y17" s="349">
        <f t="shared" si="6"/>
        <v>36495606.59432672</v>
      </c>
      <c r="Z17" s="313">
        <f t="shared" si="22"/>
        <v>0.20478552656697671</v>
      </c>
      <c r="AA17" s="362">
        <f>IF('Exhibit JP-1'!K16=0,0,(SUM(Q17,'Exhibit JP-1'!F16)/'Exhibit JP-1'!J16+'Exhibit JP-1'!K16-'Exhibit JP-1'!I16))</f>
        <v>10529413.39299663</v>
      </c>
      <c r="AB17" s="309">
        <f t="shared" si="25"/>
        <v>4</v>
      </c>
      <c r="AC17" s="308" t="s">
        <v>19</v>
      </c>
      <c r="AD17" s="415">
        <f>'Exhibit JP-1'!P16</f>
        <v>8.2860375192857716E-2</v>
      </c>
      <c r="AE17" s="313">
        <f>IF(AA17=0,0,AA17/'Exhibit JP-1'!M16)</f>
        <v>0.10387788109922991</v>
      </c>
      <c r="AG17" s="362">
        <f>'Exhibit JP-1'!V16</f>
        <v>7254617.8056469113</v>
      </c>
      <c r="AH17" s="349">
        <f>(AE17-$AE$23)*'Exhibit JP-1'!M16*'Exhibit JP-1'!J16</f>
        <v>5207991.7992765121</v>
      </c>
      <c r="AI17" s="334">
        <f t="shared" si="7"/>
        <v>1.4306091712786275</v>
      </c>
      <c r="AJ17" s="335">
        <f>IF('Exhibit JP-1'!V16=0,0,(1-(AH17/'Exhibit JP-1'!V16)))</f>
        <v>0.28211355321535048</v>
      </c>
      <c r="AK17" s="362">
        <f t="shared" si="8"/>
        <v>-1683894.2727088705</v>
      </c>
      <c r="AL17" s="335">
        <f t="shared" si="9"/>
        <v>-0.32478230556467075</v>
      </c>
      <c r="AM17" s="313">
        <f t="shared" si="10"/>
        <v>6.7956246552186864E-2</v>
      </c>
      <c r="AN17" s="362">
        <f t="shared" si="11"/>
        <v>55016169.708073273</v>
      </c>
    </row>
    <row r="18" spans="1:40" ht="21" customHeight="1" x14ac:dyDescent="0.2">
      <c r="A18" s="309">
        <f t="shared" si="23"/>
        <v>5</v>
      </c>
      <c r="B18" s="308" t="s">
        <v>20</v>
      </c>
      <c r="C18" s="345">
        <f>'Prop Equal'!$C$19</f>
        <v>139030770.94813445</v>
      </c>
      <c r="D18" s="345">
        <f>Proposed!$S$19</f>
        <v>151888334.94813445</v>
      </c>
      <c r="E18" s="346">
        <f t="shared" si="12"/>
        <v>12857564</v>
      </c>
      <c r="F18" s="355">
        <f t="shared" si="13"/>
        <v>9.2479987792030052E-2</v>
      </c>
      <c r="G18" s="355">
        <f t="shared" si="14"/>
        <v>0.70766567103548905</v>
      </c>
      <c r="H18" s="345">
        <f t="shared" si="1"/>
        <v>68972095.336788774</v>
      </c>
      <c r="I18" s="356">
        <f t="shared" si="2"/>
        <v>70058675.611345679</v>
      </c>
      <c r="J18" s="345">
        <f t="shared" si="3"/>
        <v>12857564</v>
      </c>
      <c r="K18" s="310">
        <f t="shared" si="15"/>
        <v>0.18352565028959492</v>
      </c>
      <c r="L18" s="399">
        <f t="shared" si="16"/>
        <v>0.94194588488937314</v>
      </c>
      <c r="M18" s="309">
        <f t="shared" si="24"/>
        <v>5</v>
      </c>
      <c r="N18" s="308" t="s">
        <v>20</v>
      </c>
      <c r="O18" s="356">
        <f t="shared" si="17"/>
        <v>70058675.611345679</v>
      </c>
      <c r="P18" s="356">
        <f t="shared" si="18"/>
        <v>80191460.072043717</v>
      </c>
      <c r="Q18" s="356">
        <f>SUM(U18,-V18,W18,X18)-'Exhibit JP-1'!F17</f>
        <v>10132784.460698046</v>
      </c>
      <c r="R18" s="400">
        <f t="shared" si="4"/>
        <v>0.14463282915752249</v>
      </c>
      <c r="S18" s="373">
        <f t="shared" si="19"/>
        <v>0.7423283776946793</v>
      </c>
      <c r="T18" s="333">
        <v>0.75</v>
      </c>
      <c r="U18" s="374">
        <f>I18*T18*$K$23+'Exhibit JP-1'!F17</f>
        <v>10237502.126921592</v>
      </c>
      <c r="V18" s="375">
        <f t="shared" si="20"/>
        <v>0</v>
      </c>
      <c r="W18" s="374">
        <f t="shared" si="21"/>
        <v>-104717.66622354687</v>
      </c>
      <c r="X18" s="358"/>
      <c r="Y18" s="349">
        <f t="shared" si="6"/>
        <v>70058675.611345679</v>
      </c>
      <c r="Z18" s="313">
        <f t="shared" si="22"/>
        <v>0.39311588748561016</v>
      </c>
      <c r="AA18" s="362">
        <f>IF('Exhibit JP-1'!K17=0,0,(SUM(Q18,'Exhibit JP-1'!F17)/'Exhibit JP-1'!J17+'Exhibit JP-1'!K17-'Exhibit JP-1'!I17))</f>
        <v>19332522.52957404</v>
      </c>
      <c r="AB18" s="309">
        <f t="shared" si="25"/>
        <v>5</v>
      </c>
      <c r="AC18" s="308" t="s">
        <v>20</v>
      </c>
      <c r="AD18" s="415">
        <f>'Exhibit JP-1'!P17</f>
        <v>5.4743027955461709E-2</v>
      </c>
      <c r="AE18" s="313">
        <f>IF(AA18=0,0,AA18/'Exhibit JP-1'!M17)</f>
        <v>8.0381530546332972E-2</v>
      </c>
      <c r="AG18" s="362">
        <f>'Exhibit JP-1'!V17</f>
        <v>6100895.8552250341</v>
      </c>
      <c r="AH18" s="349">
        <f>(AE18-$AE$23)*'Exhibit JP-1'!M17*'Exhibit JP-1'!J17</f>
        <v>3071071.6687940508</v>
      </c>
      <c r="AI18" s="334">
        <f t="shared" si="7"/>
        <v>1.1070167545210892</v>
      </c>
      <c r="AJ18" s="335">
        <f>IF('Exhibit JP-1'!V17=0,0,(1-(AH18/'Exhibit JP-1'!V17)))</f>
        <v>0.49661955527992319</v>
      </c>
      <c r="AK18" s="362">
        <f t="shared" si="8"/>
        <v>-2724779.5393019542</v>
      </c>
      <c r="AL18" s="335">
        <f t="shared" si="9"/>
        <v>-0.21192035593227102</v>
      </c>
      <c r="AM18" s="313">
        <f t="shared" si="10"/>
        <v>7.2881595862530957E-2</v>
      </c>
      <c r="AN18" s="362">
        <f t="shared" si="11"/>
        <v>149163555.40883249</v>
      </c>
    </row>
    <row r="19" spans="1:40" ht="21" customHeight="1" x14ac:dyDescent="0.2">
      <c r="A19" s="309">
        <f t="shared" si="23"/>
        <v>6</v>
      </c>
      <c r="B19" s="308" t="s">
        <v>21</v>
      </c>
      <c r="C19" s="345">
        <f>'Prop Equal'!$C$21</f>
        <v>11535618.995696628</v>
      </c>
      <c r="D19" s="345">
        <f>Proposed!$S$21</f>
        <v>12933290.995696628</v>
      </c>
      <c r="E19" s="346">
        <f t="shared" si="12"/>
        <v>1397672</v>
      </c>
      <c r="F19" s="355">
        <f t="shared" si="13"/>
        <v>0.12116142189867771</v>
      </c>
      <c r="G19" s="355">
        <f t="shared" si="14"/>
        <v>0.92713873540250402</v>
      </c>
      <c r="H19" s="345">
        <f t="shared" si="1"/>
        <v>3218564.1528338934</v>
      </c>
      <c r="I19" s="356">
        <f t="shared" si="2"/>
        <v>8317054.8428627346</v>
      </c>
      <c r="J19" s="345">
        <f t="shared" si="3"/>
        <v>1397672</v>
      </c>
      <c r="K19" s="310">
        <f t="shared" si="15"/>
        <v>0.16804890990942661</v>
      </c>
      <c r="L19" s="399">
        <f t="shared" si="16"/>
        <v>0.86251147400676942</v>
      </c>
      <c r="M19" s="309">
        <f t="shared" si="24"/>
        <v>6</v>
      </c>
      <c r="N19" s="308" t="s">
        <v>21</v>
      </c>
      <c r="O19" s="356">
        <f t="shared" si="17"/>
        <v>8317054.8428627346</v>
      </c>
      <c r="P19" s="356">
        <f t="shared" si="18"/>
        <v>9519974.0150442459</v>
      </c>
      <c r="Q19" s="356">
        <f>SUM(U19,-V19,W19,X19)-'Exhibit JP-1'!F18</f>
        <v>1202919.1721815108</v>
      </c>
      <c r="R19" s="400">
        <f t="shared" si="4"/>
        <v>0.14463282915752249</v>
      </c>
      <c r="S19" s="373">
        <f t="shared" si="19"/>
        <v>0.7423283776946793</v>
      </c>
      <c r="T19" s="333">
        <v>0.75</v>
      </c>
      <c r="U19" s="374">
        <f>I19*T19*$K$23+'Exhibit JP-1'!F18</f>
        <v>1215350.7884716822</v>
      </c>
      <c r="V19" s="375">
        <f t="shared" si="20"/>
        <v>0</v>
      </c>
      <c r="W19" s="374">
        <f t="shared" si="21"/>
        <v>-12431.616290171332</v>
      </c>
      <c r="X19" s="358"/>
      <c r="Y19" s="349">
        <f t="shared" si="6"/>
        <v>8317054.8428627346</v>
      </c>
      <c r="Z19" s="313">
        <f t="shared" si="22"/>
        <v>4.6668972361918082E-2</v>
      </c>
      <c r="AA19" s="362">
        <f>IF('Exhibit JP-1'!K18=0,0,(SUM(Q19,'Exhibit JP-1'!F18)/'Exhibit JP-1'!J18+'Exhibit JP-1'!K18-'Exhibit JP-1'!I18))</f>
        <v>2363810.9226946034</v>
      </c>
      <c r="AB19" s="309">
        <f t="shared" si="25"/>
        <v>6</v>
      </c>
      <c r="AC19" s="308" t="s">
        <v>21</v>
      </c>
      <c r="AD19" s="415">
        <f>'Exhibit JP-1'!P18</f>
        <v>6.1742572987565823E-2</v>
      </c>
      <c r="AE19" s="313">
        <f>IF(AA19=0,0,AA19/'Exhibit JP-1'!M18)</f>
        <v>8.9441079186082781E-2</v>
      </c>
      <c r="AG19" s="362">
        <f>'Exhibit JP-1'!V18</f>
        <v>974387.76320367178</v>
      </c>
      <c r="AH19" s="349">
        <f>(AE19-$AE$23)*'Exhibit JP-1'!M18*'Exhibit JP-1'!J18</f>
        <v>730915.50899818505</v>
      </c>
      <c r="AI19" s="334">
        <f t="shared" si="7"/>
        <v>1.2317851193984026</v>
      </c>
      <c r="AJ19" s="335">
        <f>IF('Exhibit JP-1'!V18=0,0,(1-(AH19/'Exhibit JP-1'!V18)))</f>
        <v>0.24987203595925589</v>
      </c>
      <c r="AK19" s="362">
        <f t="shared" si="8"/>
        <v>-194752.82781848917</v>
      </c>
      <c r="AL19" s="335">
        <f t="shared" si="9"/>
        <v>-0.1393408666829479</v>
      </c>
      <c r="AM19" s="313">
        <f t="shared" si="10"/>
        <v>0.10427868436277765</v>
      </c>
      <c r="AN19" s="362">
        <f t="shared" si="11"/>
        <v>12738538.16787814</v>
      </c>
    </row>
    <row r="20" spans="1:40" ht="21" customHeight="1" x14ac:dyDescent="0.2">
      <c r="A20" s="309">
        <f t="shared" si="23"/>
        <v>7</v>
      </c>
      <c r="B20" s="308" t="s">
        <v>14</v>
      </c>
      <c r="C20" s="345">
        <f>'Prop Equal'!$C$23</f>
        <v>194880.99992729948</v>
      </c>
      <c r="D20" s="345">
        <f>Proposed!$S$23</f>
        <v>211356.99992729948</v>
      </c>
      <c r="E20" s="346">
        <f t="shared" si="12"/>
        <v>16476</v>
      </c>
      <c r="F20" s="355">
        <f t="shared" si="13"/>
        <v>8.4543901181471703E-2</v>
      </c>
      <c r="G20" s="355">
        <f t="shared" si="14"/>
        <v>0.64693798074549813</v>
      </c>
      <c r="H20" s="345">
        <f t="shared" si="1"/>
        <v>57468.964686248073</v>
      </c>
      <c r="I20" s="356">
        <f t="shared" si="2"/>
        <v>137412.0352410514</v>
      </c>
      <c r="J20" s="345">
        <f t="shared" si="3"/>
        <v>16476</v>
      </c>
      <c r="K20" s="310">
        <f t="shared" si="15"/>
        <v>0.11990216119787045</v>
      </c>
      <c r="L20" s="399">
        <f t="shared" si="16"/>
        <v>0.61539815906637663</v>
      </c>
      <c r="M20" s="309">
        <f t="shared" si="24"/>
        <v>7</v>
      </c>
      <c r="N20" s="308" t="s">
        <v>14</v>
      </c>
      <c r="O20" s="356">
        <f t="shared" si="17"/>
        <v>137412.0352410514</v>
      </c>
      <c r="P20" s="356">
        <f t="shared" si="18"/>
        <v>143899.87127383176</v>
      </c>
      <c r="Q20" s="356">
        <f>SUM(U20,-V20,W20,X20)-'Exhibit JP-1'!F19</f>
        <v>6487.8360327803557</v>
      </c>
      <c r="R20" s="400">
        <f t="shared" si="4"/>
        <v>4.7214467214601999E-2</v>
      </c>
      <c r="S20" s="373">
        <f t="shared" si="19"/>
        <v>0.24232837769467924</v>
      </c>
      <c r="T20" s="333">
        <v>0.25</v>
      </c>
      <c r="U20" s="374">
        <f>I20*T20*$K$23+'Exhibit JP-1'!F19</f>
        <v>6693.2276922130441</v>
      </c>
      <c r="V20" s="375">
        <f t="shared" si="20"/>
        <v>0</v>
      </c>
      <c r="W20" s="374">
        <f t="shared" si="21"/>
        <v>-205.39165943268807</v>
      </c>
      <c r="X20" s="358"/>
      <c r="Y20" s="349">
        <f t="shared" si="6"/>
        <v>137412.0352410514</v>
      </c>
      <c r="Z20" s="313">
        <f t="shared" si="22"/>
        <v>7.7105160372517459E-4</v>
      </c>
      <c r="AA20" s="362">
        <f>IF('Exhibit JP-1'!K19=0,0,(SUM(Q20,'Exhibit JP-1'!F19)/'Exhibit JP-1'!J19+'Exhibit JP-1'!K19-'Exhibit JP-1'!I19))</f>
        <v>41765.7814016025</v>
      </c>
      <c r="AB20" s="309">
        <f t="shared" si="25"/>
        <v>7</v>
      </c>
      <c r="AC20" s="308" t="s">
        <v>14</v>
      </c>
      <c r="AD20" s="415">
        <f>'Exhibit JP-1'!P19</f>
        <v>0.11192640301019108</v>
      </c>
      <c r="AE20" s="313">
        <f>IF(AA20=0,0,AA20/'Exhibit JP-1'!M19)</f>
        <v>0.12360944382518307</v>
      </c>
      <c r="AG20" s="362">
        <f>'Exhibit JP-1'!V19</f>
        <v>40320.893261906989</v>
      </c>
      <c r="AH20" s="349">
        <f>(AE20-$AE$23)*'Exhibit JP-1'!M19*'Exhibit JP-1'!J19</f>
        <v>28315.889712698645</v>
      </c>
      <c r="AI20" s="334">
        <f t="shared" si="7"/>
        <v>1.7023528216178465</v>
      </c>
      <c r="AJ20" s="335">
        <f>IF('Exhibit JP-1'!V19=0,0,(1-(AH20/'Exhibit JP-1'!V19)))</f>
        <v>0.29773654743284239</v>
      </c>
      <c r="AK20" s="362">
        <f t="shared" si="8"/>
        <v>-9988.1639672196434</v>
      </c>
      <c r="AL20" s="335">
        <f t="shared" si="9"/>
        <v>-0.60622505263532678</v>
      </c>
      <c r="AM20" s="313">
        <f t="shared" si="10"/>
        <v>3.3291270237738153E-2</v>
      </c>
      <c r="AN20" s="362">
        <f t="shared" si="11"/>
        <v>201368.83596007983</v>
      </c>
    </row>
    <row r="21" spans="1:40" ht="21" customHeight="1" x14ac:dyDescent="0.2">
      <c r="A21" s="309">
        <f t="shared" si="23"/>
        <v>8</v>
      </c>
      <c r="B21" s="308" t="s">
        <v>15</v>
      </c>
      <c r="C21" s="345">
        <f>'Prop Equal'!$C$25</f>
        <v>8254024.9969208278</v>
      </c>
      <c r="D21" s="345">
        <f>Proposed!$S$25</f>
        <v>9112878.9969208278</v>
      </c>
      <c r="E21" s="346">
        <f t="shared" si="12"/>
        <v>858854</v>
      </c>
      <c r="F21" s="355">
        <f t="shared" si="13"/>
        <v>0.10405275006077597</v>
      </c>
      <c r="G21" s="355">
        <f t="shared" si="14"/>
        <v>0.79622154968745451</v>
      </c>
      <c r="H21" s="345">
        <f t="shared" si="1"/>
        <v>1241767.7883330483</v>
      </c>
      <c r="I21" s="356">
        <f t="shared" si="2"/>
        <v>7012257.2085877797</v>
      </c>
      <c r="J21" s="345">
        <f t="shared" si="3"/>
        <v>858854</v>
      </c>
      <c r="K21" s="310">
        <f t="shared" si="15"/>
        <v>0.12247896425535812</v>
      </c>
      <c r="L21" s="399">
        <f t="shared" si="16"/>
        <v>0.62862360756548752</v>
      </c>
      <c r="M21" s="309">
        <f t="shared" si="24"/>
        <v>8</v>
      </c>
      <c r="N21" s="308" t="s">
        <v>15</v>
      </c>
      <c r="O21" s="356">
        <f t="shared" si="17"/>
        <v>7012257.2085877797</v>
      </c>
      <c r="P21" s="356">
        <f t="shared" si="18"/>
        <v>7012256.8912714748</v>
      </c>
      <c r="Q21" s="356">
        <f>SUM(U21,-V21,W21,X21)-'Exhibit JP-1'!F20</f>
        <v>-0.31731630447757198</v>
      </c>
      <c r="R21" s="400">
        <f t="shared" si="4"/>
        <v>-4.525166362821955E-8</v>
      </c>
      <c r="S21" s="373">
        <f t="shared" si="19"/>
        <v>-2.3225428310287891E-7</v>
      </c>
      <c r="T21" s="333">
        <v>0</v>
      </c>
      <c r="U21" s="374">
        <f>I21*T21*$K$23+'Exhibit JP-1'!F20</f>
        <v>0</v>
      </c>
      <c r="V21" s="375">
        <f t="shared" si="20"/>
        <v>0</v>
      </c>
      <c r="W21" s="374">
        <f t="shared" si="21"/>
        <v>-10481.317316304478</v>
      </c>
      <c r="X21" s="358">
        <f>10338+8707-8564</f>
        <v>10481</v>
      </c>
      <c r="Y21" s="349">
        <f t="shared" si="6"/>
        <v>7012257.2085877797</v>
      </c>
      <c r="Z21" s="313">
        <f t="shared" si="22"/>
        <v>3.9347442579758515E-2</v>
      </c>
      <c r="AA21" s="362">
        <f>IF('Exhibit JP-1'!K20=0,0,(SUM(Q21,'Exhibit JP-1'!F20)/'Exhibit JP-1'!J20+'Exhibit JP-1'!K20-'Exhibit JP-1'!I20))</f>
        <v>2836121.773780765</v>
      </c>
      <c r="AB21" s="309">
        <f t="shared" si="25"/>
        <v>8</v>
      </c>
      <c r="AC21" s="308" t="s">
        <v>15</v>
      </c>
      <c r="AD21" s="415">
        <f>'Exhibit JP-1'!P20</f>
        <v>0.15054300389142383</v>
      </c>
      <c r="AE21" s="313">
        <f>IF(AA21=0,0,AA21/'Exhibit JP-1'!M20)</f>
        <v>0.15054295137752724</v>
      </c>
      <c r="AG21" s="362">
        <f>'Exhibit JP-1'!V20</f>
        <v>3443631.8670767779</v>
      </c>
      <c r="AH21" s="349">
        <f>(AE21-$AE$23)*'Exhibit JP-1'!M20*'Exhibit JP-1'!J20</f>
        <v>2412593.5398810711</v>
      </c>
      <c r="AI21" s="334">
        <f t="shared" si="7"/>
        <v>2.0732818635981936</v>
      </c>
      <c r="AJ21" s="335">
        <f>IF('Exhibit JP-1'!V20=0,0,(1-(AH21/'Exhibit JP-1'!V20)))</f>
        <v>0.29940434024120355</v>
      </c>
      <c r="AK21" s="362">
        <f t="shared" si="8"/>
        <v>-858854.31731630443</v>
      </c>
      <c r="AL21" s="335">
        <f t="shared" si="9"/>
        <v>-1.0000003694647803</v>
      </c>
      <c r="AM21" s="313">
        <f t="shared" si="10"/>
        <v>-3.8443826447817539E-8</v>
      </c>
      <c r="AN21" s="362">
        <f t="shared" si="11"/>
        <v>8254024.6796045229</v>
      </c>
    </row>
    <row r="22" spans="1:40" ht="21" customHeight="1" x14ac:dyDescent="0.35">
      <c r="A22" s="309">
        <f t="shared" si="23"/>
        <v>9</v>
      </c>
      <c r="B22" s="308" t="s">
        <v>16</v>
      </c>
      <c r="C22" s="421">
        <f>'Prop Equal'!$C$27</f>
        <v>1411342.9994734973</v>
      </c>
      <c r="D22" s="421">
        <f>Proposed!$S$27</f>
        <v>1521195.9994734973</v>
      </c>
      <c r="E22" s="422">
        <f t="shared" si="12"/>
        <v>109853</v>
      </c>
      <c r="F22" s="435">
        <f t="shared" si="13"/>
        <v>7.783579189536545E-2</v>
      </c>
      <c r="G22" s="435">
        <f t="shared" si="14"/>
        <v>0.59560688985038368</v>
      </c>
      <c r="H22" s="421">
        <f t="shared" si="1"/>
        <v>238976.87004383033</v>
      </c>
      <c r="I22" s="436">
        <f t="shared" si="2"/>
        <v>1172366.129429667</v>
      </c>
      <c r="J22" s="421">
        <f t="shared" si="3"/>
        <v>109853</v>
      </c>
      <c r="K22" s="310">
        <f t="shared" si="15"/>
        <v>9.3701956447207593E-2</v>
      </c>
      <c r="L22" s="399">
        <f t="shared" si="16"/>
        <v>0.48092553897646934</v>
      </c>
      <c r="M22" s="309">
        <f t="shared" si="24"/>
        <v>9</v>
      </c>
      <c r="N22" s="308" t="s">
        <v>16</v>
      </c>
      <c r="O22" s="365">
        <f t="shared" si="17"/>
        <v>1172366.129429667</v>
      </c>
      <c r="P22" s="436">
        <f t="shared" si="18"/>
        <v>1172365.7776479339</v>
      </c>
      <c r="Q22" s="436">
        <f>SUM(U22,-V22,W22,X22)-'Exhibit JP-1'!F21</f>
        <v>-0.35178173316489847</v>
      </c>
      <c r="R22" s="400">
        <f t="shared" si="4"/>
        <v>-3.0006132413261829E-7</v>
      </c>
      <c r="S22" s="373">
        <f t="shared" si="19"/>
        <v>-1.5400655387145121E-6</v>
      </c>
      <c r="T22" s="333">
        <v>0</v>
      </c>
      <c r="U22" s="374">
        <f>I22*T22*$K$23+'Exhibit JP-1'!F21</f>
        <v>0</v>
      </c>
      <c r="V22" s="375">
        <f t="shared" si="20"/>
        <v>0</v>
      </c>
      <c r="W22" s="374">
        <f t="shared" si="21"/>
        <v>-1752.3517817331649</v>
      </c>
      <c r="X22" s="359">
        <f>1721+1474-1443</f>
        <v>1752</v>
      </c>
      <c r="Y22" s="360">
        <f t="shared" si="6"/>
        <v>1172366.129429667</v>
      </c>
      <c r="Z22" s="317">
        <f t="shared" si="22"/>
        <v>6.578425118761117E-3</v>
      </c>
      <c r="AA22" s="363">
        <f>IF('Exhibit JP-1'!K21=0,0,(SUM(Q22,'Exhibit JP-1'!F21)/'Exhibit JP-1'!J21+'Exhibit JP-1'!K21-'Exhibit JP-1'!I21))</f>
        <v>382114.98721787403</v>
      </c>
      <c r="AB22" s="309">
        <f t="shared" si="25"/>
        <v>9</v>
      </c>
      <c r="AC22" s="308" t="s">
        <v>16</v>
      </c>
      <c r="AD22" s="415">
        <f>'Exhibit JP-1'!P21</f>
        <v>0.15679036709647526</v>
      </c>
      <c r="AE22" s="313">
        <f>IF(AA22=0,0,AA22/'Exhibit JP-1'!M21)</f>
        <v>0.15679003486579732</v>
      </c>
      <c r="AG22" s="427">
        <f>'Exhibit JP-1'!V21</f>
        <v>470499.02689801442</v>
      </c>
      <c r="AH22" s="428">
        <f>(AE22-$AE$23)*'Exhibit JP-1'!M21*'Exhibit JP-1'!J21</f>
        <v>337119.3612579169</v>
      </c>
      <c r="AI22" s="334">
        <f t="shared" si="7"/>
        <v>2.1593168773806291</v>
      </c>
      <c r="AJ22" s="431">
        <f>IF('Exhibit JP-1'!V21=0,0,(1-(AH22/'Exhibit JP-1'!V21)))</f>
        <v>0.28348552922514114</v>
      </c>
      <c r="AK22" s="363">
        <f t="shared" si="8"/>
        <v>-109853.35178173316</v>
      </c>
      <c r="AL22" s="336">
        <f t="shared" si="9"/>
        <v>-1.0000032022951868</v>
      </c>
      <c r="AM22" s="337">
        <f t="shared" si="10"/>
        <v>-2.4925318175392585E-7</v>
      </c>
      <c r="AN22" s="363">
        <f t="shared" si="11"/>
        <v>1411342.6476917642</v>
      </c>
    </row>
    <row r="23" spans="1:40" ht="26.25" customHeight="1" thickBot="1" x14ac:dyDescent="0.25">
      <c r="A23" s="309">
        <f t="shared" si="23"/>
        <v>10</v>
      </c>
      <c r="B23" s="308" t="s">
        <v>1357</v>
      </c>
      <c r="C23" s="423">
        <f>SUM(C14:C22)</f>
        <v>500400210.81332529</v>
      </c>
      <c r="D23" s="354">
        <f>SUM(D14:D22)</f>
        <v>565794092.81332529</v>
      </c>
      <c r="E23" s="354">
        <f t="shared" si="12"/>
        <v>65393882</v>
      </c>
      <c r="F23" s="366">
        <f t="shared" si="13"/>
        <v>0.13068316237059949</v>
      </c>
      <c r="G23" s="366">
        <f t="shared" si="14"/>
        <v>1</v>
      </c>
      <c r="H23" s="423">
        <f>SUM(H14:H22)</f>
        <v>164765938.71215969</v>
      </c>
      <c r="I23" s="423">
        <f>SUM(I14:I22)</f>
        <v>335634272.10116553</v>
      </c>
      <c r="J23" s="423">
        <f>SUM(J14:J22)</f>
        <v>65393882</v>
      </c>
      <c r="K23" s="310">
        <f>IF(I23=0,0,J23/I23)</f>
        <v>0.19483672388584095</v>
      </c>
      <c r="L23" s="399">
        <f t="shared" si="16"/>
        <v>1</v>
      </c>
      <c r="M23" s="309">
        <f t="shared" si="24"/>
        <v>10</v>
      </c>
      <c r="N23" s="308" t="s">
        <v>1357</v>
      </c>
      <c r="O23" s="423">
        <f t="shared" si="17"/>
        <v>335634272.10116553</v>
      </c>
      <c r="P23" s="423">
        <f t="shared" si="18"/>
        <v>401028154.10116553</v>
      </c>
      <c r="Q23" s="423">
        <f>SUM(Q14:Q22)</f>
        <v>65393882</v>
      </c>
      <c r="R23" s="315">
        <f>IF(I23=0,0,Q23/I23)</f>
        <v>0.19483672388584095</v>
      </c>
      <c r="S23" s="334">
        <f t="shared" ref="S23" si="26">IF($R$23=0,0,R23/$R$23)</f>
        <v>1</v>
      </c>
      <c r="T23" s="338"/>
      <c r="U23" s="349">
        <f>SUM(U14:U22)</f>
        <v>65660260.616477005</v>
      </c>
      <c r="V23" s="339">
        <f t="shared" ref="V23:W23" si="27">SUM(V14:V22)</f>
        <v>0</v>
      </c>
      <c r="W23" s="361">
        <f t="shared" si="27"/>
        <v>-266378.61647700524</v>
      </c>
      <c r="X23" s="349">
        <f>SUM(X14:X22)</f>
        <v>0</v>
      </c>
      <c r="Y23" s="357">
        <f>SUM(Y14:Y22)</f>
        <v>178213798.63186055</v>
      </c>
      <c r="Z23" s="313">
        <f>SUM(Z14:Z22)</f>
        <v>1.0000000000000002</v>
      </c>
      <c r="AA23" s="349">
        <f>SUM(AA14:AA22)</f>
        <v>86761976.984371662</v>
      </c>
      <c r="AB23" s="309">
        <f t="shared" si="25"/>
        <v>10</v>
      </c>
      <c r="AC23" s="308" t="s">
        <v>1357</v>
      </c>
      <c r="AD23" s="415">
        <f>'Exhibit JP-1'!P22</f>
        <v>3.9306219568926472E-2</v>
      </c>
      <c r="AE23" s="313">
        <f>IF('Exhibit JP-1'!M22=0,0,AA23/'Exhibit JP-1'!M22)</f>
        <v>7.2610943075660253E-2</v>
      </c>
      <c r="AG23" s="429">
        <f>'Exhibit JP-1'!V22</f>
        <v>0</v>
      </c>
      <c r="AH23" s="430">
        <f>SUM(AH14:AH22)</f>
        <v>1.5017576515674591E-8</v>
      </c>
      <c r="AI23" s="334">
        <f t="shared" si="7"/>
        <v>1</v>
      </c>
      <c r="AJ23" s="431">
        <f>SUMPRODUCT(Y14:Y22,AJ14:AJ22)/Y23</f>
        <v>0.37315286716435542</v>
      </c>
      <c r="AK23" s="362">
        <f t="shared" si="8"/>
        <v>0</v>
      </c>
      <c r="AL23" s="335">
        <f t="shared" si="9"/>
        <v>0</v>
      </c>
      <c r="AM23" s="313">
        <f t="shared" si="10"/>
        <v>0.13068316237059949</v>
      </c>
      <c r="AN23" s="362">
        <f t="shared" si="11"/>
        <v>565794092.81332529</v>
      </c>
    </row>
    <row r="24" spans="1:40" ht="31.9" customHeight="1" thickTop="1" thickBot="1" x14ac:dyDescent="0.25">
      <c r="C24" s="312"/>
      <c r="D24" s="321"/>
      <c r="E24" s="321"/>
      <c r="K24" s="398"/>
      <c r="R24" s="315">
        <f>R23*S24</f>
        <v>0.29225508582876142</v>
      </c>
      <c r="S24" s="376">
        <v>1.5</v>
      </c>
      <c r="U24" s="357">
        <f>IF(J23=0,0,U23-J23)</f>
        <v>266378.61647700518</v>
      </c>
      <c r="AB24" s="424"/>
      <c r="AC24" s="424"/>
      <c r="AD24" s="424"/>
      <c r="AE24" s="425"/>
    </row>
    <row r="25" spans="1:40" x14ac:dyDescent="0.2">
      <c r="D25" s="312"/>
      <c r="H25" s="312"/>
      <c r="I25" s="312"/>
      <c r="J25" s="312"/>
      <c r="K25" s="312"/>
      <c r="L25" s="312"/>
      <c r="M25" s="312"/>
      <c r="N25" s="312"/>
      <c r="O25" s="312"/>
      <c r="P25" s="356">
        <f>P23-Q23*50%</f>
        <v>368331213.10116553</v>
      </c>
      <c r="AB25" s="279" t="s">
        <v>1374</v>
      </c>
      <c r="AC25" s="279" t="s">
        <v>1377</v>
      </c>
    </row>
    <row r="26" spans="1:40" x14ac:dyDescent="0.2">
      <c r="B26" s="308" t="s">
        <v>56</v>
      </c>
      <c r="C26" s="312"/>
      <c r="P26" s="315">
        <f>1-P25/P23</f>
        <v>8.1532781839929624E-2</v>
      </c>
    </row>
    <row r="27" spans="1:40" x14ac:dyDescent="0.2">
      <c r="B27" s="308" t="s">
        <v>61</v>
      </c>
      <c r="D27" s="312"/>
      <c r="H27" s="312"/>
      <c r="I27" s="312"/>
      <c r="J27" s="312"/>
      <c r="K27" s="315">
        <f>J14/$I$23</f>
        <v>0.11094622359892993</v>
      </c>
      <c r="L27" s="315">
        <f t="shared" ref="L27:L36" si="28">G14-L14</f>
        <v>0.10302600299802278</v>
      </c>
      <c r="M27" s="315"/>
      <c r="N27" s="315"/>
      <c r="O27" s="315"/>
      <c r="P27" s="315"/>
      <c r="Q27" s="321"/>
      <c r="R27" s="315">
        <f t="shared" ref="R27:R36" si="29">Q14/C14</f>
        <v>0.21260274461150272</v>
      </c>
      <c r="U27" s="340"/>
      <c r="AG27" s="377"/>
      <c r="AH27" s="377"/>
      <c r="AI27" s="377"/>
      <c r="AJ27" s="377"/>
    </row>
    <row r="28" spans="1:40" x14ac:dyDescent="0.2">
      <c r="B28" s="308" t="s">
        <v>62</v>
      </c>
      <c r="C28" s="312"/>
      <c r="K28" s="315">
        <f t="shared" ref="K28:K36" si="30">J15/$I$23</f>
        <v>5.5086954869814665E-3</v>
      </c>
      <c r="L28" s="315">
        <f t="shared" si="28"/>
        <v>0.11872647924094248</v>
      </c>
      <c r="M28" s="315"/>
      <c r="N28" s="315"/>
      <c r="O28" s="315"/>
      <c r="P28" s="315"/>
      <c r="Q28" s="321"/>
      <c r="R28" s="315">
        <f t="shared" si="29"/>
        <v>3.7537585757605199E-2</v>
      </c>
      <c r="U28" s="340"/>
    </row>
    <row r="29" spans="1:40" x14ac:dyDescent="0.2">
      <c r="K29" s="315">
        <f t="shared" si="30"/>
        <v>1.7526562359599904E-2</v>
      </c>
      <c r="L29" s="315">
        <f t="shared" si="28"/>
        <v>9.0697639013720965E-2</v>
      </c>
      <c r="M29" s="315"/>
      <c r="N29" s="315"/>
      <c r="O29" s="315"/>
      <c r="P29" s="315"/>
      <c r="R29" s="315">
        <f t="shared" si="29"/>
        <v>7.211003713508618E-2</v>
      </c>
      <c r="U29" s="312"/>
      <c r="V29" s="321"/>
    </row>
    <row r="30" spans="1:40" x14ac:dyDescent="0.2">
      <c r="K30" s="315">
        <f t="shared" si="30"/>
        <v>1.5447427247349916E-2</v>
      </c>
      <c r="L30" s="315">
        <f t="shared" si="28"/>
        <v>4.0993135765047817E-2</v>
      </c>
      <c r="M30" s="315"/>
      <c r="N30" s="315"/>
      <c r="O30" s="315"/>
      <c r="P30" s="315"/>
      <c r="R30" s="315">
        <f t="shared" si="29"/>
        <v>6.7956246552186864E-2</v>
      </c>
      <c r="U30" s="312"/>
      <c r="V30" s="321"/>
    </row>
    <row r="31" spans="1:40" x14ac:dyDescent="0.2">
      <c r="K31" s="315">
        <f t="shared" si="30"/>
        <v>3.8308257138068798E-2</v>
      </c>
      <c r="L31" s="315">
        <f t="shared" si="28"/>
        <v>-0.23428021385388409</v>
      </c>
      <c r="M31" s="315"/>
      <c r="N31" s="315"/>
      <c r="O31" s="315"/>
      <c r="P31" s="315"/>
      <c r="R31" s="315">
        <f t="shared" si="29"/>
        <v>7.2881595862530957E-2</v>
      </c>
      <c r="U31" s="312"/>
      <c r="V31" s="321"/>
    </row>
    <row r="32" spans="1:40" x14ac:dyDescent="0.2">
      <c r="F32" s="309" t="s">
        <v>1348</v>
      </c>
      <c r="K32" s="315">
        <f t="shared" si="30"/>
        <v>4.1642708036047022E-3</v>
      </c>
      <c r="L32" s="315">
        <f t="shared" si="28"/>
        <v>6.4627261395734603E-2</v>
      </c>
      <c r="M32" s="315"/>
      <c r="N32" s="315"/>
      <c r="O32" s="315"/>
      <c r="P32" s="315"/>
      <c r="R32" s="315">
        <f t="shared" si="29"/>
        <v>0.10427868436277765</v>
      </c>
      <c r="U32" s="312"/>
      <c r="V32" s="321"/>
    </row>
    <row r="33" spans="2:25" x14ac:dyDescent="0.2">
      <c r="B33" s="341" t="s">
        <v>57</v>
      </c>
      <c r="C33" s="341" t="s">
        <v>58</v>
      </c>
      <c r="D33" s="341" t="s">
        <v>59</v>
      </c>
      <c r="E33" s="341" t="s">
        <v>1346</v>
      </c>
      <c r="F33" s="341" t="s">
        <v>1347</v>
      </c>
      <c r="K33" s="315">
        <f t="shared" si="30"/>
        <v>4.9089146638260681E-5</v>
      </c>
      <c r="L33" s="315">
        <f t="shared" si="28"/>
        <v>3.1539821679121505E-2</v>
      </c>
      <c r="M33" s="315"/>
      <c r="N33" s="315"/>
      <c r="O33" s="315"/>
      <c r="P33" s="315"/>
      <c r="R33" s="315">
        <f t="shared" si="29"/>
        <v>3.3291270237738153E-2</v>
      </c>
      <c r="U33" s="312"/>
      <c r="V33" s="321"/>
    </row>
    <row r="34" spans="2:25" x14ac:dyDescent="0.2">
      <c r="B34" s="308" t="s">
        <v>12</v>
      </c>
      <c r="C34" s="426">
        <f>Sheet1!B31</f>
        <v>2042413438</v>
      </c>
      <c r="D34" s="340">
        <f>$D$43</f>
        <v>2.725E-2</v>
      </c>
      <c r="E34" s="342">
        <f>$E$43</f>
        <v>1.5985060633393854E-3</v>
      </c>
      <c r="F34" s="312">
        <f>IF(C34=0,0,C34*(D34+E34))</f>
        <v>58920576.449988842</v>
      </c>
      <c r="K34" s="315">
        <f t="shared" si="30"/>
        <v>2.5588983944438417E-3</v>
      </c>
      <c r="L34" s="315">
        <f t="shared" si="28"/>
        <v>0.16759794212196699</v>
      </c>
      <c r="M34" s="315"/>
      <c r="N34" s="315"/>
      <c r="O34" s="315"/>
      <c r="P34" s="315"/>
      <c r="R34" s="315">
        <f t="shared" si="29"/>
        <v>-3.8443826447817539E-8</v>
      </c>
      <c r="V34" s="331" t="s">
        <v>89</v>
      </c>
    </row>
    <row r="35" spans="2:25" x14ac:dyDescent="0.2">
      <c r="B35" s="308" t="s">
        <v>13</v>
      </c>
      <c r="C35" s="426">
        <f>Sheet1!B32</f>
        <v>132375707</v>
      </c>
      <c r="D35" s="340">
        <f t="shared" ref="D35:D42" si="31">$D$43</f>
        <v>2.725E-2</v>
      </c>
      <c r="E35" s="342">
        <f t="shared" ref="E35:E42" si="32">$E$43</f>
        <v>1.5985060633393854E-3</v>
      </c>
      <c r="F35" s="312">
        <f t="shared" ref="F35:F42" si="33">IF(C35=0,0,C35*(D35+E35))</f>
        <v>3818841.3860283378</v>
      </c>
      <c r="K35" s="315">
        <f t="shared" si="30"/>
        <v>3.2729971022413512E-4</v>
      </c>
      <c r="L35" s="315">
        <f t="shared" si="28"/>
        <v>0.11468135087391435</v>
      </c>
      <c r="M35" s="315"/>
      <c r="N35" s="315"/>
      <c r="O35" s="315"/>
      <c r="P35" s="315"/>
      <c r="R35" s="315">
        <f t="shared" si="29"/>
        <v>-2.4925318175392585E-7</v>
      </c>
      <c r="W35" s="331" t="s">
        <v>88</v>
      </c>
    </row>
    <row r="36" spans="2:25" x14ac:dyDescent="0.2">
      <c r="B36" s="308" t="s">
        <v>18</v>
      </c>
      <c r="C36" s="426">
        <f>Sheet1!B33</f>
        <v>460262183</v>
      </c>
      <c r="D36" s="340">
        <f t="shared" si="31"/>
        <v>2.725E-2</v>
      </c>
      <c r="E36" s="342">
        <f t="shared" si="32"/>
        <v>1.5985060633393854E-3</v>
      </c>
      <c r="F36" s="312">
        <f t="shared" si="33"/>
        <v>13277876.377001321</v>
      </c>
      <c r="K36" s="315">
        <f t="shared" si="30"/>
        <v>0.19483672388584095</v>
      </c>
      <c r="L36" s="315">
        <f t="shared" si="28"/>
        <v>0</v>
      </c>
      <c r="M36" s="315"/>
      <c r="N36" s="315"/>
      <c r="O36" s="315"/>
      <c r="P36" s="315"/>
      <c r="R36" s="315">
        <f t="shared" si="29"/>
        <v>0.13068316237059949</v>
      </c>
      <c r="U36" s="331" t="s">
        <v>90</v>
      </c>
      <c r="Y36" s="331" t="s">
        <v>87</v>
      </c>
    </row>
    <row r="37" spans="2:25" x14ac:dyDescent="0.2">
      <c r="B37" s="308" t="s">
        <v>19</v>
      </c>
      <c r="C37" s="426">
        <f>Sheet1!B34</f>
        <v>520642953</v>
      </c>
      <c r="D37" s="340">
        <f t="shared" si="31"/>
        <v>2.725E-2</v>
      </c>
      <c r="E37" s="342">
        <f t="shared" si="32"/>
        <v>1.5985060633393854E-3</v>
      </c>
      <c r="F37" s="312">
        <f t="shared" si="33"/>
        <v>15019771.386455422</v>
      </c>
      <c r="U37" s="312"/>
      <c r="V37" s="321"/>
    </row>
    <row r="38" spans="2:25" x14ac:dyDescent="0.2">
      <c r="B38" s="308" t="s">
        <v>20</v>
      </c>
      <c r="C38" s="426">
        <f>Sheet1!B35</f>
        <v>2390837681</v>
      </c>
      <c r="D38" s="340">
        <f t="shared" si="31"/>
        <v>2.725E-2</v>
      </c>
      <c r="E38" s="342">
        <f t="shared" si="32"/>
        <v>1.5985060633393854E-3</v>
      </c>
      <c r="F38" s="312">
        <f t="shared" si="33"/>
        <v>68972095.336788774</v>
      </c>
    </row>
    <row r="39" spans="2:25" x14ac:dyDescent="0.2">
      <c r="B39" s="308" t="s">
        <v>21</v>
      </c>
      <c r="C39" s="426">
        <f>Sheet1!B36</f>
        <v>111567793</v>
      </c>
      <c r="D39" s="340">
        <f t="shared" si="31"/>
        <v>2.725E-2</v>
      </c>
      <c r="E39" s="342">
        <f t="shared" si="32"/>
        <v>1.5985060633393854E-3</v>
      </c>
      <c r="F39" s="312">
        <f t="shared" si="33"/>
        <v>3218564.1528338934</v>
      </c>
    </row>
    <row r="40" spans="2:25" x14ac:dyDescent="0.2">
      <c r="B40" s="308" t="s">
        <v>14</v>
      </c>
      <c r="C40" s="426">
        <f>Sheet1!B37</f>
        <v>1992095</v>
      </c>
      <c r="D40" s="340">
        <f t="shared" si="31"/>
        <v>2.725E-2</v>
      </c>
      <c r="E40" s="342">
        <f t="shared" si="32"/>
        <v>1.5985060633393854E-3</v>
      </c>
      <c r="F40" s="312">
        <f t="shared" si="33"/>
        <v>57468.964686248073</v>
      </c>
    </row>
    <row r="41" spans="2:25" x14ac:dyDescent="0.2">
      <c r="B41" s="308" t="s">
        <v>15</v>
      </c>
      <c r="C41" s="426">
        <f>Sheet1!B38</f>
        <v>43044440</v>
      </c>
      <c r="D41" s="340">
        <f t="shared" si="31"/>
        <v>2.725E-2</v>
      </c>
      <c r="E41" s="342">
        <f t="shared" si="32"/>
        <v>1.5985060633393854E-3</v>
      </c>
      <c r="F41" s="312">
        <f t="shared" si="33"/>
        <v>1241767.7883330483</v>
      </c>
    </row>
    <row r="42" spans="2:25" x14ac:dyDescent="0.2">
      <c r="B42" s="308" t="s">
        <v>16</v>
      </c>
      <c r="C42" s="426">
        <f>Sheet1!B39</f>
        <v>8283856</v>
      </c>
      <c r="D42" s="340">
        <f t="shared" si="31"/>
        <v>2.725E-2</v>
      </c>
      <c r="E42" s="342">
        <f t="shared" si="32"/>
        <v>1.5985060633393854E-3</v>
      </c>
      <c r="F42" s="312">
        <f t="shared" si="33"/>
        <v>238976.87004383033</v>
      </c>
    </row>
    <row r="43" spans="2:25" x14ac:dyDescent="0.2">
      <c r="B43" s="308" t="s">
        <v>17</v>
      </c>
      <c r="C43" s="426">
        <f>SUM(C34:C42)</f>
        <v>5711420146</v>
      </c>
      <c r="D43" s="343">
        <v>2.725E-2</v>
      </c>
      <c r="E43" s="342">
        <f>[1]RS!$K$10</f>
        <v>1.5985060633393854E-3</v>
      </c>
      <c r="F43" s="312">
        <f>SUM(F34:F42)</f>
        <v>164765938.71215969</v>
      </c>
    </row>
    <row r="44" spans="2:25" x14ac:dyDescent="0.2">
      <c r="E44" s="342">
        <f>E43+D43</f>
        <v>2.8848506063339385E-2</v>
      </c>
    </row>
    <row r="46" spans="2:25" x14ac:dyDescent="0.2">
      <c r="B46" s="341" t="s">
        <v>57</v>
      </c>
      <c r="C46" s="344"/>
    </row>
    <row r="47" spans="2:25" x14ac:dyDescent="0.2">
      <c r="B47" s="308" t="s">
        <v>12</v>
      </c>
    </row>
    <row r="48" spans="2:25" x14ac:dyDescent="0.2">
      <c r="B48" s="308" t="s">
        <v>13</v>
      </c>
    </row>
    <row r="49" spans="2:2" x14ac:dyDescent="0.2">
      <c r="B49" s="308" t="s">
        <v>18</v>
      </c>
    </row>
    <row r="50" spans="2:2" x14ac:dyDescent="0.2">
      <c r="B50" s="308" t="s">
        <v>19</v>
      </c>
    </row>
    <row r="51" spans="2:2" x14ac:dyDescent="0.2">
      <c r="B51" s="308" t="s">
        <v>20</v>
      </c>
    </row>
    <row r="52" spans="2:2" x14ac:dyDescent="0.2">
      <c r="B52" s="308" t="s">
        <v>21</v>
      </c>
    </row>
    <row r="53" spans="2:2" x14ac:dyDescent="0.2">
      <c r="B53" s="308" t="s">
        <v>14</v>
      </c>
    </row>
    <row r="54" spans="2:2" x14ac:dyDescent="0.2">
      <c r="B54" s="308" t="s">
        <v>15</v>
      </c>
    </row>
    <row r="55" spans="2:2" x14ac:dyDescent="0.2">
      <c r="B55" s="308" t="s">
        <v>16</v>
      </c>
    </row>
    <row r="56" spans="2:2" x14ac:dyDescent="0.2">
      <c r="B56" s="308" t="s">
        <v>17</v>
      </c>
    </row>
  </sheetData>
  <mergeCells count="22">
    <mergeCell ref="M1:S1"/>
    <mergeCell ref="M2:S2"/>
    <mergeCell ref="M3:S3"/>
    <mergeCell ref="M4:S4"/>
    <mergeCell ref="A1:L1"/>
    <mergeCell ref="A2:L2"/>
    <mergeCell ref="E11:F11"/>
    <mergeCell ref="J11:K11"/>
    <mergeCell ref="J10:K10"/>
    <mergeCell ref="O10:P10"/>
    <mergeCell ref="AB1:AJ1"/>
    <mergeCell ref="AB2:AJ2"/>
    <mergeCell ref="AB3:AJ3"/>
    <mergeCell ref="AB4:AJ4"/>
    <mergeCell ref="AB5:AJ5"/>
    <mergeCell ref="A5:L5"/>
    <mergeCell ref="A6:L6"/>
    <mergeCell ref="A3:L3"/>
    <mergeCell ref="A4:L4"/>
    <mergeCell ref="AG10:AH10"/>
    <mergeCell ref="AD10:AE10"/>
    <mergeCell ref="E10:F10"/>
  </mergeCells>
  <printOptions horizontalCentered="1"/>
  <pageMargins left="0.5" right="0.5" top="1.25" bottom="0.25" header="0.5" footer="0.3"/>
  <pageSetup orientation="portrait" r:id="rId1"/>
  <headerFooter scaleWithDoc="0" alignWithMargins="0">
    <oddHeader xml:space="preserve">&amp;R&amp;"Arial,Bold"Exhibit JP-3
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F55"/>
  <sheetViews>
    <sheetView topLeftCell="K1" workbookViewId="0">
      <selection activeCell="AA13" sqref="AA13"/>
    </sheetView>
  </sheetViews>
  <sheetFormatPr defaultRowHeight="15" x14ac:dyDescent="0.25"/>
  <cols>
    <col min="1" max="1" width="5" bestFit="1" customWidth="1"/>
    <col min="2" max="2" width="15.42578125" bestFit="1" customWidth="1"/>
    <col min="3" max="3" width="16.85546875" bestFit="1" customWidth="1"/>
    <col min="4" max="4" width="12.5703125" bestFit="1" customWidth="1"/>
    <col min="5" max="5" width="12.42578125" customWidth="1"/>
    <col min="6" max="6" width="14.140625" bestFit="1" customWidth="1"/>
    <col min="8" max="8" width="16.85546875" bestFit="1" customWidth="1"/>
    <col min="9" max="10" width="14.28515625" customWidth="1"/>
    <col min="11" max="11" width="12.42578125" customWidth="1"/>
    <col min="12" max="12" width="13.140625" customWidth="1"/>
    <col min="13" max="13" width="8.7109375" customWidth="1"/>
    <col min="14" max="14" width="14.28515625" bestFit="1" customWidth="1"/>
    <col min="15" max="15" width="9.7109375" customWidth="1"/>
    <col min="18" max="18" width="15.7109375" bestFit="1" customWidth="1"/>
    <col min="19" max="19" width="20.42578125" bestFit="1" customWidth="1"/>
    <col min="20" max="21" width="12.28515625" bestFit="1" customWidth="1"/>
    <col min="22" max="22" width="16.85546875" bestFit="1" customWidth="1"/>
    <col min="23" max="23" width="8.7109375" bestFit="1" customWidth="1"/>
    <col min="24" max="24" width="11.5703125" bestFit="1" customWidth="1"/>
    <col min="26" max="26" width="8.85546875" customWidth="1"/>
    <col min="27" max="27" width="12.28515625" bestFit="1" customWidth="1"/>
    <col min="28" max="28" width="10.42578125" bestFit="1" customWidth="1"/>
    <col min="29" max="29" width="12.28515625" bestFit="1" customWidth="1"/>
    <col min="32" max="32" width="14.85546875" bestFit="1" customWidth="1"/>
  </cols>
  <sheetData>
    <row r="4" spans="1:32" x14ac:dyDescent="0.25">
      <c r="S4" s="24" t="s">
        <v>89</v>
      </c>
    </row>
    <row r="6" spans="1:32" x14ac:dyDescent="0.25">
      <c r="R6" s="24" t="s">
        <v>90</v>
      </c>
      <c r="V6" s="24" t="s">
        <v>87</v>
      </c>
    </row>
    <row r="8" spans="1:32" x14ac:dyDescent="0.25">
      <c r="J8" s="445" t="s">
        <v>52</v>
      </c>
      <c r="T8" s="24" t="s">
        <v>88</v>
      </c>
      <c r="AC8" s="445" t="s">
        <v>47</v>
      </c>
    </row>
    <row r="9" spans="1:32" x14ac:dyDescent="0.25">
      <c r="C9" s="446" t="s">
        <v>9</v>
      </c>
      <c r="D9" s="446" t="s">
        <v>5</v>
      </c>
      <c r="E9" s="461" t="s">
        <v>5</v>
      </c>
      <c r="F9" s="461"/>
      <c r="G9" s="2"/>
      <c r="H9" s="446" t="s">
        <v>9</v>
      </c>
      <c r="I9" s="446" t="s">
        <v>49</v>
      </c>
      <c r="J9" s="446" t="s">
        <v>53</v>
      </c>
      <c r="K9" s="462" t="s">
        <v>5</v>
      </c>
      <c r="L9" s="462"/>
      <c r="M9" s="446"/>
      <c r="N9" s="462" t="s">
        <v>35</v>
      </c>
      <c r="O9" s="462"/>
      <c r="P9" s="445"/>
      <c r="Q9" s="447" t="s">
        <v>36</v>
      </c>
      <c r="T9" s="445" t="s">
        <v>39</v>
      </c>
      <c r="U9" s="6"/>
      <c r="V9" s="6"/>
      <c r="W9" s="6"/>
      <c r="X9" s="6"/>
      <c r="Y9" s="6"/>
      <c r="Z9" s="6"/>
      <c r="AA9" s="6"/>
      <c r="AB9" s="6"/>
      <c r="AC9" s="445" t="s">
        <v>48</v>
      </c>
      <c r="AF9" s="446" t="s">
        <v>35</v>
      </c>
    </row>
    <row r="10" spans="1:32" x14ac:dyDescent="0.25">
      <c r="C10" s="446" t="s">
        <v>4</v>
      </c>
      <c r="D10" s="446" t="s">
        <v>4</v>
      </c>
      <c r="E10" s="463" t="s">
        <v>6</v>
      </c>
      <c r="F10" s="463"/>
      <c r="G10" s="446" t="s">
        <v>10</v>
      </c>
      <c r="H10" s="446" t="s">
        <v>11</v>
      </c>
      <c r="I10" s="446" t="s">
        <v>50</v>
      </c>
      <c r="J10" s="446" t="s">
        <v>49</v>
      </c>
      <c r="K10" s="464" t="s">
        <v>6</v>
      </c>
      <c r="L10" s="464"/>
      <c r="M10" s="447" t="s">
        <v>10</v>
      </c>
      <c r="N10" s="464" t="s">
        <v>6</v>
      </c>
      <c r="O10" s="464"/>
      <c r="P10" s="447" t="s">
        <v>10</v>
      </c>
      <c r="Q10" s="447" t="s">
        <v>10</v>
      </c>
      <c r="R10" s="447" t="s">
        <v>36</v>
      </c>
      <c r="S10" s="447" t="s">
        <v>2</v>
      </c>
      <c r="T10" s="447" t="s">
        <v>2</v>
      </c>
      <c r="U10" s="447" t="s">
        <v>40</v>
      </c>
      <c r="V10" s="6"/>
      <c r="W10" s="447" t="s">
        <v>41</v>
      </c>
      <c r="X10" s="447" t="s">
        <v>43</v>
      </c>
      <c r="Y10" s="447" t="s">
        <v>44</v>
      </c>
      <c r="Z10" s="447"/>
      <c r="AA10" s="6"/>
      <c r="AB10" s="447" t="s">
        <v>46</v>
      </c>
      <c r="AC10" s="447" t="s">
        <v>5</v>
      </c>
      <c r="AF10" s="446" t="s">
        <v>4</v>
      </c>
    </row>
    <row r="11" spans="1:32" ht="16.5" x14ac:dyDescent="0.35">
      <c r="A11" s="1" t="s">
        <v>0</v>
      </c>
      <c r="B11" s="1" t="s">
        <v>1</v>
      </c>
      <c r="C11" s="1" t="s">
        <v>2</v>
      </c>
      <c r="D11" s="1" t="s">
        <v>2</v>
      </c>
      <c r="E11" s="1" t="s">
        <v>7</v>
      </c>
      <c r="F11" s="1" t="s">
        <v>3</v>
      </c>
      <c r="G11" s="1" t="s">
        <v>8</v>
      </c>
      <c r="H11" s="1" t="s">
        <v>2</v>
      </c>
      <c r="I11" s="1" t="s">
        <v>51</v>
      </c>
      <c r="J11" s="1" t="s">
        <v>54</v>
      </c>
      <c r="K11" s="1" t="s">
        <v>7</v>
      </c>
      <c r="L11" s="1" t="s">
        <v>3</v>
      </c>
      <c r="M11" s="1" t="s">
        <v>8</v>
      </c>
      <c r="N11" s="1" t="s">
        <v>7</v>
      </c>
      <c r="O11" s="1" t="s">
        <v>3</v>
      </c>
      <c r="P11" s="1" t="s">
        <v>8</v>
      </c>
      <c r="Q11" s="1" t="s">
        <v>8</v>
      </c>
      <c r="R11" s="1" t="s">
        <v>8</v>
      </c>
      <c r="S11" s="1" t="s">
        <v>37</v>
      </c>
      <c r="T11" s="1" t="s">
        <v>37</v>
      </c>
      <c r="U11" s="1" t="s">
        <v>38</v>
      </c>
      <c r="V11" s="1" t="s">
        <v>36</v>
      </c>
      <c r="W11" s="1" t="s">
        <v>37</v>
      </c>
      <c r="X11" s="1" t="s">
        <v>42</v>
      </c>
      <c r="Y11" s="1" t="s">
        <v>45</v>
      </c>
      <c r="Z11" s="1" t="s">
        <v>26</v>
      </c>
      <c r="AA11" s="1" t="s">
        <v>27</v>
      </c>
      <c r="AB11" s="1" t="s">
        <v>34</v>
      </c>
      <c r="AC11" s="1" t="s">
        <v>8</v>
      </c>
      <c r="AF11" s="1" t="s">
        <v>2</v>
      </c>
    </row>
    <row r="13" spans="1:32" x14ac:dyDescent="0.25">
      <c r="A13" s="6">
        <v>1</v>
      </c>
      <c r="B13" t="s">
        <v>12</v>
      </c>
      <c r="C13" s="12">
        <f>'Prop Equal'!$C$11</f>
        <v>216341049.91929379</v>
      </c>
      <c r="D13" s="12">
        <f>Proposed!$S$11</f>
        <v>253578404.91929379</v>
      </c>
      <c r="E13" s="21">
        <f>D13-C13</f>
        <v>37237355</v>
      </c>
      <c r="F13" s="20">
        <f>E13/C13</f>
        <v>0.17212339042401534</v>
      </c>
      <c r="G13" s="240">
        <f>F13/$F$22</f>
        <v>1.3171045703339888</v>
      </c>
      <c r="H13" s="12">
        <f>C13</f>
        <v>216341049.91929379</v>
      </c>
      <c r="I13" s="12">
        <f>IF(D33=0,0,F33)</f>
        <v>58920576.449988842</v>
      </c>
      <c r="J13" s="19">
        <f>IF(I13=0,0,H13-I13)</f>
        <v>157420473.46930495</v>
      </c>
      <c r="K13" s="12">
        <f>E13</f>
        <v>37237355</v>
      </c>
      <c r="L13" s="20">
        <f>IF(J13=0,0,K13/J13)</f>
        <v>0.23654709059975496</v>
      </c>
      <c r="M13" s="25">
        <f>IF($L$22=0,0,L13/$L$22)</f>
        <v>1.214078567335966</v>
      </c>
      <c r="N13" s="477">
        <f>SUM(R13,-S13,T13,U13)-'Exhibit JP-1'!F13</f>
        <v>41600310.059075631</v>
      </c>
      <c r="O13" s="476">
        <f>N13/J13</f>
        <v>0.26426238685647951</v>
      </c>
      <c r="P13" s="475">
        <f>O13/$O$22</f>
        <v>1.3563273985828084</v>
      </c>
      <c r="Q13" s="240">
        <v>1.2</v>
      </c>
      <c r="R13" s="101">
        <f>J13*Q13*$L$22+'Exhibit JP-1'!F13</f>
        <v>36805547.187980779</v>
      </c>
      <c r="S13" s="101">
        <f>IF(R13&gt;Q13,0,Q13-R13)</f>
        <v>0</v>
      </c>
      <c r="T13" s="101">
        <f>-R$23*W13</f>
        <v>4794762.8710948555</v>
      </c>
      <c r="U13" s="12"/>
      <c r="V13" s="3">
        <f>IF(Q13=150%,0,J13)</f>
        <v>157420473.46930495</v>
      </c>
      <c r="W13" s="5">
        <f>IF($V$22=0,0,V13/$V$22)</f>
        <v>0.46902383503272249</v>
      </c>
      <c r="X13" s="4">
        <f>IF('Exhibit JP-1'!K13=0,0,(SUM(N13,'Exhibit JP-1'!F13)/'Exhibit JP-1'!J13+'Exhibit JP-1'!K13-'Exhibit JP-1'!I13))</f>
        <v>32364522.55842115</v>
      </c>
      <c r="Y13" s="5">
        <f>IF(X13=0,0,X13/'Exhibit JP-1'!M13)</f>
        <v>4.9601837295539936E-2</v>
      </c>
      <c r="Z13" s="39">
        <f>Y13/Y$22</f>
        <v>0.68311793229093665</v>
      </c>
      <c r="AA13" s="3">
        <f>(Y13-$Y$22)*'Exhibit JP-1'!M13*'Exhibit JP-1'!J13</f>
        <v>-24670333.838563297</v>
      </c>
      <c r="AB13" s="8">
        <f>IF('Exhibit JP-1'!V13=0,0,(1-(AA13/'Exhibit JP-1'!V13)))</f>
        <v>0.19276059477205776</v>
      </c>
      <c r="AC13" s="4">
        <f>IF(N13=0,0,N13-E13)</f>
        <v>4362955.0590756312</v>
      </c>
      <c r="AD13" s="9">
        <f>IF(AC13=0,0,AC13/E13)</f>
        <v>0.11716608387130695</v>
      </c>
      <c r="AE13" s="5">
        <f>IF(N13=0,0,N13/C13)</f>
        <v>0.19229041402264924</v>
      </c>
      <c r="AF13" s="4">
        <f>C13+N13</f>
        <v>257941359.97836941</v>
      </c>
    </row>
    <row r="14" spans="1:32" x14ac:dyDescent="0.25">
      <c r="A14" s="6">
        <f>A13+1</f>
        <v>2</v>
      </c>
      <c r="B14" t="s">
        <v>13</v>
      </c>
      <c r="C14" s="12">
        <f>'Prop Equal'!$C$13</f>
        <v>18632506.993049126</v>
      </c>
      <c r="D14" s="12">
        <f>Proposed!$S$13</f>
        <v>20481413.993049126</v>
      </c>
      <c r="E14" s="21">
        <f>D14-C14</f>
        <v>1848907</v>
      </c>
      <c r="F14" s="20">
        <f>E14/C14</f>
        <v>9.9230178777860459E-2</v>
      </c>
      <c r="G14" s="240">
        <f>F14/$F$22</f>
        <v>0.75931877510323253</v>
      </c>
      <c r="H14" s="12">
        <f>C14</f>
        <v>18632506.993049126</v>
      </c>
      <c r="I14" s="12">
        <f>IF(D34=0,0,F34)</f>
        <v>3818841.3860283378</v>
      </c>
      <c r="J14" s="19">
        <f>IF(I14=0,0,H14-I14)</f>
        <v>14813665.607020788</v>
      </c>
      <c r="K14" s="12">
        <f>E14</f>
        <v>1848907</v>
      </c>
      <c r="L14" s="20">
        <f>IF(J14=0,0,K14/J14)</f>
        <v>0.12481090427231793</v>
      </c>
      <c r="M14" s="25">
        <f>IF($L$22=0,0,L14/$L$22)</f>
        <v>0.64059229586229005</v>
      </c>
      <c r="N14" s="477">
        <f>SUM(R14,-S14,T14,U14)-'Exhibit JP-1'!F14</f>
        <v>1172760.8595733799</v>
      </c>
      <c r="O14" s="476">
        <f>N14/J14</f>
        <v>7.9167499164930627E-2</v>
      </c>
      <c r="P14" s="475">
        <f>O14/$O$22</f>
        <v>0.4063273985828082</v>
      </c>
      <c r="Q14" s="240">
        <v>0.25</v>
      </c>
      <c r="R14" s="101">
        <f>J14*Q14*$L$22+'Exhibit JP-1'!F14</f>
        <v>721561.51890307188</v>
      </c>
      <c r="S14" s="101">
        <f>IF(R14&gt;Q14,0,Q14-R14)</f>
        <v>0</v>
      </c>
      <c r="T14" s="101">
        <f>-R$23*W14</f>
        <v>451199.34067030798</v>
      </c>
      <c r="U14" s="12"/>
      <c r="V14" s="3">
        <f>IF(Q14=150%,0,J14)</f>
        <v>14813665.607020788</v>
      </c>
      <c r="W14" s="5">
        <f>IF($V$22=0,0,V14/$V$22)</f>
        <v>4.4136331830128814E-2</v>
      </c>
      <c r="X14" s="4">
        <f>IF('Exhibit JP-1'!K14=0,0,(SUM(N14,'Exhibit JP-1'!F14)/'Exhibit JP-1'!J14+'Exhibit JP-1'!K14-'Exhibit JP-1'!I14))</f>
        <v>4673347.1224433547</v>
      </c>
      <c r="Y14" s="5">
        <f>IF(X14=0,0,X14/'Exhibit JP-1'!M14)</f>
        <v>0.12457481755720134</v>
      </c>
      <c r="Z14" s="39">
        <f>Y14/Y$22</f>
        <v>1.7156479764681611</v>
      </c>
      <c r="AA14" s="3">
        <f>(Y14-$Y$22)*'Exhibit JP-1'!M14*'Exhibit JP-1'!J14</f>
        <v>3203340.8354086122</v>
      </c>
      <c r="AB14" s="8">
        <f>IF('Exhibit JP-1'!V14=0,0,(1-(AA14/'Exhibit JP-1'!V14)))</f>
        <v>0.21557279564186249</v>
      </c>
      <c r="AC14" s="4">
        <f>IF(N14=0,0,N14-E14)</f>
        <v>-676146.14042662014</v>
      </c>
      <c r="AD14" s="9">
        <f>IF(AC14=0,0,AC14/E14)</f>
        <v>-0.36570046001590134</v>
      </c>
      <c r="AE14" s="5">
        <f>IF(N14=0,0,N14/C14)</f>
        <v>6.2941656751336755E-2</v>
      </c>
      <c r="AF14" s="4">
        <f>C14+N14</f>
        <v>19805267.852622505</v>
      </c>
    </row>
    <row r="15" spans="1:32" x14ac:dyDescent="0.25">
      <c r="A15" s="6">
        <f>A14+1</f>
        <v>3</v>
      </c>
      <c r="B15" t="s">
        <v>18</v>
      </c>
      <c r="C15" s="12">
        <f>'Prop Equal'!$C$15</f>
        <v>53484636.980047509</v>
      </c>
      <c r="D15" s="12">
        <f>Proposed!$S$15</f>
        <v>59367151.980047509</v>
      </c>
      <c r="E15" s="21">
        <f>D15-C15</f>
        <v>5882515</v>
      </c>
      <c r="F15" s="20">
        <f>E15/C15</f>
        <v>0.10998513465080594</v>
      </c>
      <c r="G15" s="240">
        <f>F15/$F$22</f>
        <v>0.84161672135621579</v>
      </c>
      <c r="H15" s="12">
        <f>C15</f>
        <v>53484636.980047509</v>
      </c>
      <c r="I15" s="12">
        <f>IF(D35=0,0,F35)</f>
        <v>13277876.377001321</v>
      </c>
      <c r="J15" s="19">
        <f>IF(I15=0,0,H15-I15)</f>
        <v>40206760.603046186</v>
      </c>
      <c r="K15" s="12">
        <f>E15</f>
        <v>5882515</v>
      </c>
      <c r="L15" s="20">
        <f>IF(J15=0,0,K15/J15)</f>
        <v>0.14630661390697372</v>
      </c>
      <c r="M15" s="25">
        <f>IF($L$22=0,0,L15/$L$22)</f>
        <v>0.75091908234249483</v>
      </c>
      <c r="N15" s="477">
        <f>SUM(R15,-S15,T15,U15)-'Exhibit JP-1'!F15</f>
        <v>5141507.0649561789</v>
      </c>
      <c r="O15" s="476">
        <f>N15/J15</f>
        <v>0.12787668013639086</v>
      </c>
      <c r="P15" s="475">
        <f>O15/$O$22</f>
        <v>0.6563273985828082</v>
      </c>
      <c r="Q15" s="240">
        <v>0.5</v>
      </c>
      <c r="R15" s="101">
        <f>J15*Q15*$L$22+'Exhibit JP-1'!F15</f>
        <v>3916876.7569799088</v>
      </c>
      <c r="S15" s="101">
        <f>IF(R15&gt;Q15,0,Q15-R15)</f>
        <v>0</v>
      </c>
      <c r="T15" s="101">
        <f>-R$23*W15</f>
        <v>1224630.3079762706</v>
      </c>
      <c r="U15" s="12"/>
      <c r="V15" s="3">
        <f>IF(Q15=150%,0,J15)</f>
        <v>40206760.603046186</v>
      </c>
      <c r="W15" s="5">
        <f>IF($V$22=0,0,V15/$V$22)</f>
        <v>0.11979337018040645</v>
      </c>
      <c r="X15" s="4">
        <f>IF('Exhibit JP-1'!K15=0,0,(SUM(N15,'Exhibit JP-1'!F15)/'Exhibit JP-1'!J15+'Exhibit JP-1'!K15-'Exhibit JP-1'!I15))</f>
        <v>12634024.884377807</v>
      </c>
      <c r="Y15" s="5">
        <f>IF(X15=0,0,X15/'Exhibit JP-1'!M15)</f>
        <v>0.10988800431511642</v>
      </c>
      <c r="Z15" s="39">
        <f>Y15/Y$22</f>
        <v>1.5133807613628383</v>
      </c>
      <c r="AA15" s="3">
        <f>(Y15-$Y$22)*'Exhibit JP-1'!M15*'Exhibit JP-1'!J15</f>
        <v>7042663.7459448902</v>
      </c>
      <c r="AB15" s="8">
        <f>IF('Exhibit JP-1'!V15=0,0,(1-(AA15/'Exhibit JP-1'!V15)))</f>
        <v>0.14044020516365896</v>
      </c>
      <c r="AC15" s="4">
        <f>IF(N15=0,0,N15-E15)</f>
        <v>-741007.93504382111</v>
      </c>
      <c r="AD15" s="9">
        <f>IF(AC15=0,0,AC15/E15)</f>
        <v>-0.12596787854239574</v>
      </c>
      <c r="AE15" s="5">
        <f>IF(N15=0,0,N15/C15)</f>
        <v>9.6130540567644168E-2</v>
      </c>
      <c r="AF15" s="4">
        <f>C15+N15</f>
        <v>58626144.04500369</v>
      </c>
    </row>
    <row r="16" spans="1:32" x14ac:dyDescent="0.25">
      <c r="A16" s="6">
        <f>A15+1</f>
        <v>4</v>
      </c>
      <c r="B16" t="s">
        <v>19</v>
      </c>
      <c r="C16" s="12">
        <f>'Prop Equal'!$C$17</f>
        <v>51515377.980782144</v>
      </c>
      <c r="D16" s="12">
        <f>Proposed!$S$17</f>
        <v>56700063.980782144</v>
      </c>
      <c r="E16" s="21">
        <f>D16-C16</f>
        <v>5184686</v>
      </c>
      <c r="F16" s="20">
        <f>E16/C16</f>
        <v>0.10064346226740589</v>
      </c>
      <c r="G16" s="240">
        <f>F16/$F$22</f>
        <v>0.77013335491526347</v>
      </c>
      <c r="H16" s="12">
        <f>C16</f>
        <v>51515377.980782144</v>
      </c>
      <c r="I16" s="12">
        <f>IF(D36=0,0,F36)</f>
        <v>15019771.386455422</v>
      </c>
      <c r="J16" s="19">
        <f>IF(I16=0,0,H16-I16)</f>
        <v>36495606.59432672</v>
      </c>
      <c r="K16" s="12">
        <f>E16</f>
        <v>5184686</v>
      </c>
      <c r="L16" s="20">
        <f>IF(J16=0,0,K16/J16)</f>
        <v>0.14206329155263211</v>
      </c>
      <c r="M16" s="25">
        <f>IF($L$22=0,0,L16/$L$22)</f>
        <v>0.72914021915021565</v>
      </c>
      <c r="N16" s="477">
        <f>SUM(R16,-S16,T16,U16)-'Exhibit JP-1'!F16</f>
        <v>4666937.0108462758</v>
      </c>
      <c r="O16" s="476">
        <f>N16/J16</f>
        <v>0.12787668013639089</v>
      </c>
      <c r="P16" s="475">
        <f>O16/$O$22</f>
        <v>0.65632739858280842</v>
      </c>
      <c r="Q16" s="240">
        <v>0.5</v>
      </c>
      <c r="R16" s="101">
        <f>J16*Q16*$L$22+'Exhibit JP-1'!F16</f>
        <v>3555342.2125325557</v>
      </c>
      <c r="S16" s="101">
        <f>IF(R16&gt;Q16,0,Q16-R16)</f>
        <v>0</v>
      </c>
      <c r="T16" s="101">
        <f>-R$23*W16</f>
        <v>1111594.7983137199</v>
      </c>
      <c r="U16" s="12"/>
      <c r="V16" s="3">
        <f>IF(Q16=150%,0,J16)</f>
        <v>36495606.59432672</v>
      </c>
      <c r="W16" s="5">
        <f>IF($V$22=0,0,V16/$V$22)</f>
        <v>0.10873623353733781</v>
      </c>
      <c r="X16" s="4">
        <f>IF('Exhibit JP-1'!K16=0,0,(SUM(N16,'Exhibit JP-1'!F16)/'Exhibit JP-1'!J16+'Exhibit JP-1'!K16-'Exhibit JP-1'!I16))</f>
        <v>11239070.923572529</v>
      </c>
      <c r="Y16" s="5">
        <f>IF(X16=0,0,X16/'Exhibit JP-1'!M16)</f>
        <v>0.11087900431767699</v>
      </c>
      <c r="Z16" s="39">
        <f>Y16/Y$22</f>
        <v>1.5270288419493683</v>
      </c>
      <c r="AA16" s="3">
        <f>(Y16-$Y$22)*'Exhibit JP-1'!M16*'Exhibit JP-1'!J16</f>
        <v>6374137.0828316556</v>
      </c>
      <c r="AB16" s="8">
        <f>IF('Exhibit JP-1'!V16=0,0,(1-(AA16/'Exhibit JP-1'!V16)))</f>
        <v>0.1213683127634787</v>
      </c>
      <c r="AC16" s="4">
        <f>IF(N16=0,0,N16-E16)</f>
        <v>-517748.98915372416</v>
      </c>
      <c r="AD16" s="9">
        <f>IF(AC16=0,0,AC16/E16)</f>
        <v>-9.9861204546181609E-2</v>
      </c>
      <c r="AE16" s="5">
        <f>IF(N16=0,0,N16/C16)</f>
        <v>9.0593084895684559E-2</v>
      </c>
      <c r="AF16" s="4">
        <f>C16+N16</f>
        <v>56182314.991628423</v>
      </c>
    </row>
    <row r="17" spans="1:32" x14ac:dyDescent="0.25">
      <c r="A17" s="6">
        <f>A16+1</f>
        <v>5</v>
      </c>
      <c r="B17" t="s">
        <v>20</v>
      </c>
      <c r="C17" s="12">
        <f>'Prop Equal'!$C$19</f>
        <v>139030770.94813445</v>
      </c>
      <c r="D17" s="12">
        <f>Proposed!$S$19</f>
        <v>151888334.94813445</v>
      </c>
      <c r="E17" s="21">
        <f>D17-C17</f>
        <v>12857564</v>
      </c>
      <c r="F17" s="20">
        <f>E17/C17</f>
        <v>9.2479987792030052E-2</v>
      </c>
      <c r="G17" s="240">
        <f>F17/$F$22</f>
        <v>0.70766567103548905</v>
      </c>
      <c r="H17" s="12">
        <f>C17</f>
        <v>139030770.94813445</v>
      </c>
      <c r="I17" s="12">
        <f>IF(D37=0,0,F37)</f>
        <v>68972095.336788774</v>
      </c>
      <c r="J17" s="19">
        <f>IF(I17=0,0,H17-I17)</f>
        <v>70058675.611345679</v>
      </c>
      <c r="K17" s="12">
        <f>E17</f>
        <v>12857564</v>
      </c>
      <c r="L17" s="20">
        <f>IF(J17=0,0,K17/J17)</f>
        <v>0.18352565028959492</v>
      </c>
      <c r="M17" s="25">
        <f>IF($L$22=0,0,L17/$L$22)</f>
        <v>0.94194588488937314</v>
      </c>
      <c r="N17" s="477">
        <f>SUM(R17,-S17,T17,U17)-'Exhibit JP-1'!F17</f>
        <v>11006371.277315538</v>
      </c>
      <c r="O17" s="476">
        <f>N17/J17</f>
        <v>0.15710218871926701</v>
      </c>
      <c r="P17" s="475">
        <f>O17/$O$22</f>
        <v>0.80632739858280822</v>
      </c>
      <c r="Q17" s="240">
        <v>0.65</v>
      </c>
      <c r="R17" s="101">
        <f>J17*Q17*$L$22+'Exhibit JP-1'!F17</f>
        <v>8872501.8433320466</v>
      </c>
      <c r="S17" s="101">
        <f>IF(R17&gt;Q17,0,Q17-R17)</f>
        <v>0</v>
      </c>
      <c r="T17" s="101">
        <f>-R$23*W17</f>
        <v>2133869.4339834908</v>
      </c>
      <c r="U17" s="12"/>
      <c r="V17" s="3">
        <f>IF(Q17=150%,0,J17)</f>
        <v>70058675.611345679</v>
      </c>
      <c r="W17" s="5">
        <f>IF($V$22=0,0,V17/$V$22)</f>
        <v>0.20873516632481701</v>
      </c>
      <c r="X17" s="4">
        <f>IF('Exhibit JP-1'!K17=0,0,(SUM(N17,'Exhibit JP-1'!F17)/'Exhibit JP-1'!J17+'Exhibit JP-1'!K17-'Exhibit JP-1'!I17))</f>
        <v>19864143.650687221</v>
      </c>
      <c r="Y17" s="5">
        <f>IF(X17=0,0,X17/'Exhibit JP-1'!M17)</f>
        <v>8.2591925973027266E-2</v>
      </c>
      <c r="Z17" s="39">
        <f>Y17/Y$22</f>
        <v>1.1374583840202555</v>
      </c>
      <c r="AA17" s="3">
        <f>(Y17-$Y$22)*'Exhibit JP-1'!M17*'Exhibit JP-1'!J17</f>
        <v>3944658.4854115476</v>
      </c>
      <c r="AB17" s="8">
        <f>IF('Exhibit JP-1'!V17=0,0,(1-(AA17/'Exhibit JP-1'!V17)))</f>
        <v>0.35342963082492296</v>
      </c>
      <c r="AC17" s="4">
        <f>IF(N17=0,0,N17-E17)</f>
        <v>-1851192.7226844616</v>
      </c>
      <c r="AD17" s="9">
        <f>IF(AC17=0,0,AC17/E17)</f>
        <v>-0.14397694016412921</v>
      </c>
      <c r="AE17" s="5">
        <f>IF(N17=0,0,N17/C17)</f>
        <v>7.9165002123317535E-2</v>
      </c>
      <c r="AF17" s="4">
        <f>C17+N17</f>
        <v>150037142.22544998</v>
      </c>
    </row>
    <row r="18" spans="1:32" x14ac:dyDescent="0.25">
      <c r="A18" s="6">
        <f>A17+1</f>
        <v>6</v>
      </c>
      <c r="B18" t="s">
        <v>21</v>
      </c>
      <c r="C18" s="12">
        <f>'Prop Equal'!$C$21</f>
        <v>11535618.995696628</v>
      </c>
      <c r="D18" s="12">
        <f>Proposed!$S$21</f>
        <v>12933290.995696628</v>
      </c>
      <c r="E18" s="21">
        <f>D18-C18</f>
        <v>1397672</v>
      </c>
      <c r="F18" s="20">
        <f>E18/C18</f>
        <v>0.12116142189867771</v>
      </c>
      <c r="G18" s="240">
        <f>F18/$F$22</f>
        <v>0.92713873540250402</v>
      </c>
      <c r="H18" s="12">
        <f>C18</f>
        <v>11535618.995696628</v>
      </c>
      <c r="I18" s="12">
        <f>IF(D38=0,0,F38)</f>
        <v>3218564.1528338934</v>
      </c>
      <c r="J18" s="19">
        <f>IF(I18=0,0,H18-I18)</f>
        <v>8317054.8428627346</v>
      </c>
      <c r="K18" s="12">
        <f>E18</f>
        <v>1397672</v>
      </c>
      <c r="L18" s="20">
        <f>IF(J18=0,0,K18/J18)</f>
        <v>0.16804890990942661</v>
      </c>
      <c r="M18" s="25">
        <f>IF($L$22=0,0,L18/$L$22)</f>
        <v>0.86251147400676942</v>
      </c>
      <c r="N18" s="477">
        <f>SUM(R18,-S18,T18,U18)-'Exhibit JP-1'!F18</f>
        <v>1306627.5195119148</v>
      </c>
      <c r="O18" s="476">
        <f>N18/J18</f>
        <v>0.15710218871926698</v>
      </c>
      <c r="P18" s="475">
        <f>O18/$O$22</f>
        <v>0.80632739858280811</v>
      </c>
      <c r="Q18" s="240">
        <v>0.65</v>
      </c>
      <c r="R18" s="101">
        <f>J18*Q18*$L$22+'Exhibit JP-1'!F18</f>
        <v>1053304.0166754578</v>
      </c>
      <c r="S18" s="101">
        <f>IF(R18&gt;Q18,0,Q18-R18)</f>
        <v>0</v>
      </c>
      <c r="T18" s="101">
        <f>-R$23*W18</f>
        <v>253323.5028364571</v>
      </c>
      <c r="U18" s="12"/>
      <c r="V18" s="3">
        <f>IF(Q18=150%,0,J18)</f>
        <v>8317054.8428627346</v>
      </c>
      <c r="W18" s="5">
        <f>IF($V$22=0,0,V18/$V$22)</f>
        <v>2.4780111967695126E-2</v>
      </c>
      <c r="X18" s="4">
        <f>IF('Exhibit JP-1'!K18=0,0,(SUM(N18,'Exhibit JP-1'!F18)/'Exhibit JP-1'!J18+'Exhibit JP-1'!K18-'Exhibit JP-1'!I18))</f>
        <v>2426922.6213006563</v>
      </c>
      <c r="Y18" s="5">
        <f>IF(X18=0,0,X18/'Exhibit JP-1'!M18)</f>
        <v>9.182907831849961E-2</v>
      </c>
      <c r="Z18" s="39">
        <f>Y18/Y$22</f>
        <v>1.264672712249642</v>
      </c>
      <c r="AA18" s="3">
        <f>(Y18-$Y$22)*'Exhibit JP-1'!M18*'Exhibit JP-1'!J18</f>
        <v>834623.85632858879</v>
      </c>
      <c r="AB18" s="8">
        <f>IF('Exhibit JP-1'!V18=0,0,(1-(AA18/'Exhibit JP-1'!V18)))</f>
        <v>0.14343766635118216</v>
      </c>
      <c r="AC18" s="4">
        <f>IF(N18=0,0,N18-E18)</f>
        <v>-91044.480488085188</v>
      </c>
      <c r="AD18" s="9">
        <f>IF(AC18=0,0,AC18/E18)</f>
        <v>-6.5140090441881349E-2</v>
      </c>
      <c r="AE18" s="5">
        <f>IF(N18=0,0,N18/C18)</f>
        <v>0.1132689559181309</v>
      </c>
      <c r="AF18" s="4">
        <f>C18+N18</f>
        <v>12842246.515208542</v>
      </c>
    </row>
    <row r="19" spans="1:32" x14ac:dyDescent="0.25">
      <c r="A19" s="6">
        <f>A18+1</f>
        <v>7</v>
      </c>
      <c r="B19" t="s">
        <v>14</v>
      </c>
      <c r="C19" s="12">
        <f>'Prop Equal'!$C$23</f>
        <v>194880.99992729948</v>
      </c>
      <c r="D19" s="12">
        <f>Proposed!$S$23</f>
        <v>211356.99992729948</v>
      </c>
      <c r="E19" s="21">
        <f>D19-C19</f>
        <v>16476</v>
      </c>
      <c r="F19" s="20">
        <f>E19/C19</f>
        <v>8.4543901181471703E-2</v>
      </c>
      <c r="G19" s="240">
        <f>F19/$F$22</f>
        <v>0.64693798074549813</v>
      </c>
      <c r="H19" s="12">
        <f>C19</f>
        <v>194880.99992729948</v>
      </c>
      <c r="I19" s="12">
        <f>IF(D39=0,0,F39)</f>
        <v>57468.964686248073</v>
      </c>
      <c r="J19" s="19">
        <f>IF(I19=0,0,H19-I19)</f>
        <v>137412.0352410514</v>
      </c>
      <c r="K19" s="12">
        <f>E19</f>
        <v>16476</v>
      </c>
      <c r="L19" s="20">
        <f>IF(J19=0,0,K19/J19)</f>
        <v>0.11990216119787045</v>
      </c>
      <c r="M19" s="25">
        <f>IF($L$22=0,0,L19/$L$22)</f>
        <v>0.61539815906637663</v>
      </c>
      <c r="N19" s="477">
        <f>SUM(R19,-S19,T19,U19)-'Exhibit JP-1'!F19</f>
        <v>10878.567185197357</v>
      </c>
      <c r="O19" s="476">
        <f>N19/J19</f>
        <v>7.9167499164930641E-2</v>
      </c>
      <c r="P19" s="475">
        <f>O19/$O$22</f>
        <v>0.40632739858280825</v>
      </c>
      <c r="Q19" s="240">
        <v>0.25</v>
      </c>
      <c r="R19" s="101">
        <f>J19*Q19*$L$22+'Exhibit JP-1'!F19</f>
        <v>6693.2276922130441</v>
      </c>
      <c r="S19" s="101">
        <f>IF(R19&gt;Q19,0,Q19-R19)</f>
        <v>0</v>
      </c>
      <c r="T19" s="101">
        <f>-R$23*W19</f>
        <v>4185.3394929843116</v>
      </c>
      <c r="U19" s="12"/>
      <c r="V19" s="3">
        <f>IF(Q19=150%,0,J19)</f>
        <v>137412.0352410514</v>
      </c>
      <c r="W19" s="5">
        <f>IF($V$22=0,0,V19/$V$22)</f>
        <v>4.0941002353786211E-4</v>
      </c>
      <c r="X19" s="4">
        <f>IF('Exhibit JP-1'!K19=0,0,(SUM(N19,'Exhibit JP-1'!F19)/'Exhibit JP-1'!J19+'Exhibit JP-1'!K19-'Exhibit JP-1'!I19))</f>
        <v>44437.760160156191</v>
      </c>
      <c r="Y19" s="5">
        <f>IF(X19=0,0,X19/'Exhibit JP-1'!M19)</f>
        <v>0.13151739615299113</v>
      </c>
      <c r="Z19" s="39">
        <f>Y19/Y$22</f>
        <v>1.8112613689089623</v>
      </c>
      <c r="AA19" s="3">
        <f>(Y19-$Y$22)*'Exhibit JP-1'!M19*'Exhibit JP-1'!J19</f>
        <v>32706.620865115641</v>
      </c>
      <c r="AB19" s="8">
        <f>IF('Exhibit JP-1'!V19=0,0,(1-(AA19/'Exhibit JP-1'!V19)))</f>
        <v>0.18884185792542707</v>
      </c>
      <c r="AC19" s="4">
        <f>IF(N19=0,0,N19-E19)</f>
        <v>-5597.4328148026434</v>
      </c>
      <c r="AD19" s="9">
        <f>IF(AC19=0,0,AC19/E19)</f>
        <v>-0.33973250878870137</v>
      </c>
      <c r="AE19" s="5">
        <f>IF(N19=0,0,N19/C19)</f>
        <v>5.5821589530306269E-2</v>
      </c>
      <c r="AF19" s="4">
        <f>C19+N19</f>
        <v>205759.56711249682</v>
      </c>
    </row>
    <row r="20" spans="1:32" x14ac:dyDescent="0.25">
      <c r="A20" s="6">
        <f>A19+1</f>
        <v>8</v>
      </c>
      <c r="B20" t="s">
        <v>15</v>
      </c>
      <c r="C20" s="12">
        <f>'Prop Equal'!$C$25</f>
        <v>8254024.9969208278</v>
      </c>
      <c r="D20" s="12">
        <f>Proposed!$S$25</f>
        <v>9112878.9969208278</v>
      </c>
      <c r="E20" s="21">
        <f>D20-C20</f>
        <v>858854</v>
      </c>
      <c r="F20" s="20">
        <f>E20/C20</f>
        <v>0.10405275006077597</v>
      </c>
      <c r="G20" s="240">
        <f>F20/$F$22</f>
        <v>0.79622154968745451</v>
      </c>
      <c r="H20" s="12">
        <f>C20</f>
        <v>8254024.9969208278</v>
      </c>
      <c r="I20" s="12">
        <f>IF(D40=0,0,F40)</f>
        <v>1241767.7883330483</v>
      </c>
      <c r="J20" s="19">
        <f>IF(I20=0,0,H20-I20)</f>
        <v>7012257.2085877797</v>
      </c>
      <c r="K20" s="12">
        <f>E20</f>
        <v>858854</v>
      </c>
      <c r="L20" s="20">
        <f>IF(J20=0,0,K20/J20)</f>
        <v>0.12247896425535812</v>
      </c>
      <c r="M20" s="25">
        <f>IF($L$22=0,0,L20/$L$22)</f>
        <v>0.62862360756548752</v>
      </c>
      <c r="N20" s="477">
        <f>SUM(R20,-S20,T20,U20)-'Exhibit JP-1'!F20</f>
        <v>418518.34454854031</v>
      </c>
      <c r="O20" s="476">
        <f>N20/J20</f>
        <v>5.9683826776346531E-2</v>
      </c>
      <c r="P20" s="475">
        <f>O20/$O$22</f>
        <v>0.30632739858280816</v>
      </c>
      <c r="Q20" s="240">
        <v>0.15</v>
      </c>
      <c r="R20" s="101">
        <f>J20*Q20*$L$22+'Exhibit JP-1'!F20</f>
        <v>204936.78323491721</v>
      </c>
      <c r="S20" s="101">
        <f>IF(R20&gt;Q20,0,Q20-R20)</f>
        <v>0</v>
      </c>
      <c r="T20" s="101">
        <f>-R$23*W20</f>
        <v>213581.56131362313</v>
      </c>
      <c r="U20" s="12"/>
      <c r="V20" s="3">
        <f>IF(Q20=150%,0,J20)</f>
        <v>7012257.2085877797</v>
      </c>
      <c r="W20" s="5">
        <f>IF($V$22=0,0,V20/$V$22)</f>
        <v>2.0892554162270333E-2</v>
      </c>
      <c r="X20" s="4">
        <f>IF('Exhibit JP-1'!K20=0,0,(SUM(N20,'Exhibit JP-1'!F20)/'Exhibit JP-1'!J20+'Exhibit JP-1'!K20-'Exhibit JP-1'!I20))</f>
        <v>3090811.2402368463</v>
      </c>
      <c r="Y20" s="5">
        <f>IF(X20=0,0,X20/'Exhibit JP-1'!M20)</f>
        <v>0.16406201262501161</v>
      </c>
      <c r="Z20" s="39">
        <f>Y20/Y$22</f>
        <v>2.2594667645902873</v>
      </c>
      <c r="AA20" s="3">
        <f>(Y20-$Y$22)*'Exhibit JP-1'!M20*'Exhibit JP-1'!J20</f>
        <v>2831112.2017459157</v>
      </c>
      <c r="AB20" s="8">
        <f>IF('Exhibit JP-1'!V20=0,0,(1-(AA20/'Exhibit JP-1'!V20)))</f>
        <v>0.17787025122717792</v>
      </c>
      <c r="AC20" s="4">
        <f>IF(N20=0,0,N20-E20)</f>
        <v>-440335.65545145969</v>
      </c>
      <c r="AD20" s="9">
        <f>IF(AC20=0,0,AC20/E20)</f>
        <v>-0.51270140844830403</v>
      </c>
      <c r="AE20" s="5">
        <f>IF(N20=0,0,N20/C20)</f>
        <v>5.0704758551696774E-2</v>
      </c>
      <c r="AF20" s="4">
        <f>C20+N20</f>
        <v>8672543.341469368</v>
      </c>
    </row>
    <row r="21" spans="1:32" ht="17.25" x14ac:dyDescent="0.4">
      <c r="A21" s="6">
        <f>A20+1</f>
        <v>9</v>
      </c>
      <c r="B21" t="s">
        <v>16</v>
      </c>
      <c r="C21" s="26">
        <f>'Prop Equal'!$C$27</f>
        <v>1411342.9994734973</v>
      </c>
      <c r="D21" s="26">
        <f>Proposed!$S$27</f>
        <v>1521195.9994734973</v>
      </c>
      <c r="E21" s="27">
        <f>D21-C21</f>
        <v>109853</v>
      </c>
      <c r="F21" s="28">
        <f>E21/C21</f>
        <v>7.783579189536545E-2</v>
      </c>
      <c r="G21" s="241">
        <f>F21/$F$22</f>
        <v>0.59560688985038368</v>
      </c>
      <c r="H21" s="12">
        <f>C21</f>
        <v>1411342.9994734973</v>
      </c>
      <c r="I21" s="26">
        <f>IF(D41=0,0,F41)</f>
        <v>238976.87004383033</v>
      </c>
      <c r="J21" s="29">
        <f>IF(I21=0,0,H21-I21)</f>
        <v>1172366.129429667</v>
      </c>
      <c r="K21" s="26">
        <f>E21</f>
        <v>109853</v>
      </c>
      <c r="L21" s="30">
        <f>IF(J21=0,0,K21/J21)</f>
        <v>9.3701956447207593E-2</v>
      </c>
      <c r="M21" s="478">
        <f>IF($L$22=0,0,L21/$L$22)</f>
        <v>0.48092553897646934</v>
      </c>
      <c r="N21" s="477">
        <f>SUM(R21,-S21,T21,U21)-'Exhibit JP-1'!F21</f>
        <v>69971.296987336114</v>
      </c>
      <c r="O21" s="476">
        <f>N21/J21</f>
        <v>5.9683826776346538E-2</v>
      </c>
      <c r="P21" s="475">
        <f>O21/$O$22</f>
        <v>0.30632739858280822</v>
      </c>
      <c r="Q21" s="240">
        <v>0.15</v>
      </c>
      <c r="R21" s="101">
        <f>J21*Q21*$L$22+'Exhibit JP-1'!F21</f>
        <v>34262.996377920012</v>
      </c>
      <c r="S21" s="101">
        <f>IF(R21&gt;Q21,0,Q21-R21)</f>
        <v>0</v>
      </c>
      <c r="T21" s="101">
        <f>-R$23*W21</f>
        <v>35708.300609416103</v>
      </c>
      <c r="U21" s="474"/>
      <c r="V21" s="31">
        <f>IF(Q21=150%,0,J21)</f>
        <v>1172366.129429667</v>
      </c>
      <c r="W21" s="33">
        <f>IF($V$22=0,0,V21/$V$22)</f>
        <v>3.4929869410841845E-3</v>
      </c>
      <c r="X21" s="34">
        <f>IF('Exhibit JP-1'!K21=0,0,(SUM(N21,'Exhibit JP-1'!F21)/'Exhibit JP-1'!J21+'Exhibit JP-1'!K21-'Exhibit JP-1'!I21))</f>
        <v>424696.2231719392</v>
      </c>
      <c r="Y21" s="33">
        <f>IF(X21=0,0,X21/'Exhibit JP-1'!M21)</f>
        <v>0.17426203594713655</v>
      </c>
      <c r="Z21" s="39">
        <f>Y21/Y$22</f>
        <v>2.3999417796509865</v>
      </c>
      <c r="AA21" s="35">
        <f>(Y21-$Y$22)*'Exhibit JP-1'!M21*'Exhibit JP-1'!J21</f>
        <v>407091.01002698619</v>
      </c>
      <c r="AB21" s="36">
        <f>IF('Exhibit JP-1'!V21=0,0,(1-(AA21/'Exhibit JP-1'!V21)))</f>
        <v>0.13476758345086348</v>
      </c>
      <c r="AC21" s="34">
        <f>IF(N21=0,0,N21-E21)</f>
        <v>-39881.703012663886</v>
      </c>
      <c r="AD21" s="37">
        <f>IF(AC21=0,0,AC21/E21)</f>
        <v>-0.36304609808256383</v>
      </c>
      <c r="AE21" s="32">
        <f>IF(N21=0,0,N21/C21)</f>
        <v>4.9577811356586572E-2</v>
      </c>
      <c r="AF21" s="34">
        <f>C21+N21</f>
        <v>1481314.2964608334</v>
      </c>
    </row>
    <row r="22" spans="1:32" x14ac:dyDescent="0.25">
      <c r="A22" s="6">
        <f>A21+1</f>
        <v>10</v>
      </c>
      <c r="B22" t="s">
        <v>17</v>
      </c>
      <c r="C22" s="21">
        <f>SUM(C13:C21)</f>
        <v>500400210.81332529</v>
      </c>
      <c r="D22" s="21">
        <f>SUM(D13:D21)</f>
        <v>565794092.81332529</v>
      </c>
      <c r="E22" s="21">
        <f>D22-C22</f>
        <v>65393882</v>
      </c>
      <c r="F22" s="20">
        <f>E22/C22</f>
        <v>0.13068316237059949</v>
      </c>
      <c r="G22" s="240">
        <f>F22/$F$22</f>
        <v>1</v>
      </c>
      <c r="H22" s="12">
        <f>SUM(H13:H21)</f>
        <v>500400210.81332529</v>
      </c>
      <c r="I22" s="3">
        <f>SUM(I13:I21)</f>
        <v>164765938.71215969</v>
      </c>
      <c r="J22" s="3">
        <f>SUM(J13:J21)</f>
        <v>335634272.10116553</v>
      </c>
      <c r="K22" s="3">
        <f>SUM(K13:K21)</f>
        <v>65393882</v>
      </c>
      <c r="L22" s="22">
        <f>IF(J22=0,0,K22/J22)</f>
        <v>0.19483672388584095</v>
      </c>
      <c r="M22" s="25">
        <f>IF($L$22=0,0,L22/$L$22)</f>
        <v>1</v>
      </c>
      <c r="N22" s="3">
        <f>SUM(N13:N21)</f>
        <v>65393881.999999993</v>
      </c>
      <c r="O22" s="5">
        <f>IF(J22=0,0,N22/J22)</f>
        <v>0.19483672388584092</v>
      </c>
      <c r="P22" s="39">
        <f>IF($O$22=0,0,O22/$O$22)</f>
        <v>1</v>
      </c>
      <c r="Q22" s="243"/>
      <c r="R22" s="3">
        <f>SUM(R13:R21)</f>
        <v>55171026.543708876</v>
      </c>
      <c r="S22" s="11">
        <f>SUM(S13:S21)</f>
        <v>0</v>
      </c>
      <c r="T22" s="38">
        <f>SUM(T13:T21)</f>
        <v>10222855.456291126</v>
      </c>
      <c r="U22" s="3">
        <f>SUM(U13:U21)</f>
        <v>0</v>
      </c>
      <c r="V22" s="23">
        <f>SUM(V13:V21)</f>
        <v>335634272.10116553</v>
      </c>
      <c r="W22" s="5">
        <f>SUM(W13:W21)</f>
        <v>1.0000000000000002</v>
      </c>
      <c r="X22" s="3">
        <f>SUM(X13:X21)</f>
        <v>86761976.984371662</v>
      </c>
      <c r="Y22" s="5">
        <f>IF('Exhibit JP-1'!M22=0,0,X22/'Exhibit JP-1'!M22)</f>
        <v>7.2610943075660253E-2</v>
      </c>
      <c r="Z22" s="39">
        <f>Y22/Y$22</f>
        <v>1</v>
      </c>
      <c r="AA22" s="3">
        <f>SUM(AA13:AA21)</f>
        <v>1.6705598682165146E-8</v>
      </c>
      <c r="AB22" s="8">
        <f>SUMPRODUCT(V13:V21,AB13:AB21)/V22</f>
        <v>0.21153665775436173</v>
      </c>
      <c r="AC22" s="4">
        <f>IF(N22=0,0,N22-E22)</f>
        <v>-7.4505805969238281E-9</v>
      </c>
      <c r="AD22" s="9">
        <f>IF(AC22=0,0,AC22/E22)</f>
        <v>-1.1393390893851243E-16</v>
      </c>
      <c r="AE22" s="5">
        <f>IF(N22=0,0,N22/C22)</f>
        <v>0.13068316237059946</v>
      </c>
      <c r="AF22" s="4">
        <f>C22+N22</f>
        <v>565794092.81332529</v>
      </c>
    </row>
    <row r="23" spans="1:32" x14ac:dyDescent="0.25">
      <c r="C23" s="3"/>
      <c r="D23" s="4"/>
      <c r="E23" s="4"/>
      <c r="O23" s="5">
        <f>O22*P23</f>
        <v>0.24354590485730115</v>
      </c>
      <c r="P23" s="242">
        <v>1.25</v>
      </c>
      <c r="R23" s="23">
        <f>IF(K22=0,0,R22-K22)</f>
        <v>-10222855.456291124</v>
      </c>
    </row>
    <row r="24" spans="1:32" x14ac:dyDescent="0.25">
      <c r="D24" s="3"/>
      <c r="H24" s="3"/>
      <c r="I24" s="3"/>
      <c r="J24" s="3"/>
      <c r="K24" s="3"/>
      <c r="L24" s="3"/>
      <c r="M24" s="3"/>
    </row>
    <row r="25" spans="1:32" x14ac:dyDescent="0.25">
      <c r="B25" t="s">
        <v>56</v>
      </c>
      <c r="C25" s="3"/>
    </row>
    <row r="26" spans="1:32" x14ac:dyDescent="0.25">
      <c r="B26" t="s">
        <v>61</v>
      </c>
      <c r="D26" s="3"/>
      <c r="H26" s="3"/>
      <c r="I26" s="3"/>
      <c r="J26" s="3"/>
      <c r="K26" s="3"/>
      <c r="R26" s="10"/>
      <c r="AB26" s="473"/>
    </row>
    <row r="27" spans="1:32" x14ac:dyDescent="0.25">
      <c r="B27" t="s">
        <v>62</v>
      </c>
      <c r="C27" s="3"/>
      <c r="R27" s="10"/>
    </row>
    <row r="28" spans="1:32" x14ac:dyDescent="0.25">
      <c r="R28" s="3"/>
      <c r="S28" s="4"/>
    </row>
    <row r="29" spans="1:32" x14ac:dyDescent="0.25">
      <c r="R29" s="3"/>
      <c r="S29" s="4"/>
    </row>
    <row r="30" spans="1:32" x14ac:dyDescent="0.25">
      <c r="R30" s="3"/>
      <c r="S30" s="4"/>
    </row>
    <row r="31" spans="1:32" x14ac:dyDescent="0.25">
      <c r="F31" s="6" t="s">
        <v>70</v>
      </c>
      <c r="R31" s="3"/>
      <c r="S31" s="4"/>
    </row>
    <row r="32" spans="1:32" x14ac:dyDescent="0.25">
      <c r="B32" s="15" t="s">
        <v>57</v>
      </c>
      <c r="C32" s="15" t="s">
        <v>58</v>
      </c>
      <c r="D32" s="15" t="s">
        <v>59</v>
      </c>
      <c r="F32" s="15" t="s">
        <v>69</v>
      </c>
      <c r="R32" s="3"/>
      <c r="S32" s="4"/>
    </row>
    <row r="33" spans="2:19" x14ac:dyDescent="0.25">
      <c r="B33" t="s">
        <v>12</v>
      </c>
      <c r="C33" s="3">
        <f>Sheet1!B31</f>
        <v>2042413438</v>
      </c>
      <c r="D33" s="10">
        <f>$D$42</f>
        <v>2.725E-2</v>
      </c>
      <c r="E33" s="285">
        <f>$E$42</f>
        <v>1.5985060633393854E-3</v>
      </c>
      <c r="F33" s="3">
        <f>IF(C33=0,0,C33*(D33+E33))</f>
        <v>58920576.449988842</v>
      </c>
      <c r="H33" s="3"/>
      <c r="L33" s="8">
        <f>K13/$J$22</f>
        <v>0.11094622359892993</v>
      </c>
      <c r="M33" s="8">
        <f>G13-M13</f>
        <v>0.10302600299802278</v>
      </c>
      <c r="N33" s="4"/>
      <c r="O33" s="8">
        <f>N13/'Exhibit JP-more agressive '!C14</f>
        <v>0.19229041402264924</v>
      </c>
      <c r="R33" s="3"/>
      <c r="S33" s="4"/>
    </row>
    <row r="34" spans="2:19" x14ac:dyDescent="0.25">
      <c r="B34" t="s">
        <v>13</v>
      </c>
      <c r="C34" s="3">
        <f>Sheet1!B32</f>
        <v>132375707</v>
      </c>
      <c r="D34" s="10">
        <f>$D$42</f>
        <v>2.725E-2</v>
      </c>
      <c r="E34" s="285">
        <f>$E$42</f>
        <v>1.5985060633393854E-3</v>
      </c>
      <c r="F34" s="3">
        <f>IF(C34=0,0,C34*(D34+E34))</f>
        <v>3818841.3860283378</v>
      </c>
      <c r="H34" s="3"/>
      <c r="L34" s="8">
        <f>K14/$J$22</f>
        <v>5.5086954869814665E-3</v>
      </c>
      <c r="M34" s="8">
        <f>G14-M14</f>
        <v>0.11872647924094248</v>
      </c>
      <c r="N34" s="4"/>
      <c r="O34" s="8">
        <f>N14/'Exhibit JP-more agressive '!C15</f>
        <v>6.2941656751336755E-2</v>
      </c>
      <c r="R34" s="3"/>
      <c r="S34" s="4"/>
    </row>
    <row r="35" spans="2:19" x14ac:dyDescent="0.25">
      <c r="B35" t="s">
        <v>18</v>
      </c>
      <c r="C35" s="3">
        <f>Sheet1!B33</f>
        <v>460262183</v>
      </c>
      <c r="D35" s="10">
        <f>$D$42</f>
        <v>2.725E-2</v>
      </c>
      <c r="E35" s="285">
        <f>$E$42</f>
        <v>1.5985060633393854E-3</v>
      </c>
      <c r="F35" s="3">
        <f>IF(C35=0,0,C35*(D35+E35))</f>
        <v>13277876.377001321</v>
      </c>
      <c r="H35" s="3"/>
      <c r="L35" s="8">
        <f>K15/$J$22</f>
        <v>1.7526562359599904E-2</v>
      </c>
      <c r="M35" s="8">
        <f>G15-M15</f>
        <v>9.0697639013720965E-2</v>
      </c>
      <c r="O35" s="8">
        <f>N15/'Exhibit JP-more agressive '!C16</f>
        <v>9.6130540567644168E-2</v>
      </c>
      <c r="R35" s="3"/>
      <c r="S35" s="4"/>
    </row>
    <row r="36" spans="2:19" x14ac:dyDescent="0.25">
      <c r="B36" t="s">
        <v>19</v>
      </c>
      <c r="C36" s="3">
        <f>Sheet1!B34</f>
        <v>520642953</v>
      </c>
      <c r="D36" s="10">
        <f>$D$42</f>
        <v>2.725E-2</v>
      </c>
      <c r="E36" s="285">
        <f>$E$42</f>
        <v>1.5985060633393854E-3</v>
      </c>
      <c r="F36" s="3">
        <f>IF(C36=0,0,C36*(D36+E36))</f>
        <v>15019771.386455422</v>
      </c>
      <c r="H36" s="3"/>
      <c r="L36" s="8">
        <f>K16/$J$22</f>
        <v>1.5447427247349916E-2</v>
      </c>
      <c r="M36" s="8">
        <f>G16-M16</f>
        <v>4.0993135765047817E-2</v>
      </c>
      <c r="O36" s="8">
        <f>N16/'Exhibit JP-more agressive '!C17</f>
        <v>9.0593084895684559E-2</v>
      </c>
      <c r="R36" s="3"/>
      <c r="S36" s="4"/>
    </row>
    <row r="37" spans="2:19" x14ac:dyDescent="0.25">
      <c r="B37" t="s">
        <v>20</v>
      </c>
      <c r="C37" s="3">
        <f>Sheet1!B35</f>
        <v>2390837681</v>
      </c>
      <c r="D37" s="10">
        <f>$D$42</f>
        <v>2.725E-2</v>
      </c>
      <c r="E37" s="285">
        <f>$E$42</f>
        <v>1.5985060633393854E-3</v>
      </c>
      <c r="F37" s="3">
        <f>IF(C37=0,0,C37*(D37+E37))</f>
        <v>68972095.336788774</v>
      </c>
      <c r="H37" s="3"/>
      <c r="L37" s="8">
        <f>K17/$J$22</f>
        <v>3.8308257138068798E-2</v>
      </c>
      <c r="M37" s="8">
        <f>G17-M17</f>
        <v>-0.23428021385388409</v>
      </c>
      <c r="O37" s="8">
        <f>N17/'Exhibit JP-more agressive '!C18</f>
        <v>7.9165002123317535E-2</v>
      </c>
    </row>
    <row r="38" spans="2:19" x14ac:dyDescent="0.25">
      <c r="B38" t="s">
        <v>21</v>
      </c>
      <c r="C38" s="3">
        <f>Sheet1!B36</f>
        <v>111567793</v>
      </c>
      <c r="D38" s="10">
        <f>$D$42</f>
        <v>2.725E-2</v>
      </c>
      <c r="E38" s="285">
        <f>$E$42</f>
        <v>1.5985060633393854E-3</v>
      </c>
      <c r="F38" s="3">
        <f>IF(C38=0,0,C38*(D38+E38))</f>
        <v>3218564.1528338934</v>
      </c>
      <c r="H38" s="3"/>
      <c r="L38" s="8">
        <f>K18/$J$22</f>
        <v>4.1642708036047022E-3</v>
      </c>
      <c r="M38" s="8">
        <f>G18-M18</f>
        <v>6.4627261395734603E-2</v>
      </c>
      <c r="O38" s="8">
        <f>N18/'Exhibit JP-more agressive '!C19</f>
        <v>0.1132689559181309</v>
      </c>
    </row>
    <row r="39" spans="2:19" x14ac:dyDescent="0.25">
      <c r="B39" t="s">
        <v>14</v>
      </c>
      <c r="C39" s="3">
        <f>Sheet1!B37</f>
        <v>1992095</v>
      </c>
      <c r="D39" s="10">
        <f>$D$42</f>
        <v>2.725E-2</v>
      </c>
      <c r="E39" s="285">
        <f>$E$42</f>
        <v>1.5985060633393854E-3</v>
      </c>
      <c r="F39" s="3">
        <f>IF(C39=0,0,C39*(D39+E39))</f>
        <v>57468.964686248073</v>
      </c>
      <c r="H39" s="3"/>
      <c r="L39" s="8">
        <f>K19/$J$22</f>
        <v>4.9089146638260681E-5</v>
      </c>
      <c r="M39" s="8">
        <f>G19-M19</f>
        <v>3.1539821679121505E-2</v>
      </c>
      <c r="O39" s="8">
        <f>N19/'Exhibit JP-more agressive '!C20</f>
        <v>5.5821589530306269E-2</v>
      </c>
    </row>
    <row r="40" spans="2:19" x14ac:dyDescent="0.25">
      <c r="B40" t="s">
        <v>15</v>
      </c>
      <c r="C40" s="3">
        <f>Sheet1!B38</f>
        <v>43044440</v>
      </c>
      <c r="D40" s="10">
        <f>$D$42</f>
        <v>2.725E-2</v>
      </c>
      <c r="E40" s="285">
        <f>$E$42</f>
        <v>1.5985060633393854E-3</v>
      </c>
      <c r="F40" s="3">
        <f>IF(C40=0,0,C40*(D40+E40))</f>
        <v>1241767.7883330483</v>
      </c>
      <c r="H40" s="3"/>
      <c r="L40" s="8">
        <f>K20/$J$22</f>
        <v>2.5588983944438417E-3</v>
      </c>
      <c r="M40" s="8">
        <f>G20-M20</f>
        <v>0.16759794212196699</v>
      </c>
      <c r="O40" s="8">
        <f>N20/'Exhibit JP-more agressive '!C21</f>
        <v>5.0704758551696774E-2</v>
      </c>
    </row>
    <row r="41" spans="2:19" x14ac:dyDescent="0.25">
      <c r="B41" t="s">
        <v>16</v>
      </c>
      <c r="C41" s="3">
        <f>Sheet1!B39</f>
        <v>8283856</v>
      </c>
      <c r="D41" s="10">
        <f>$D$42</f>
        <v>2.725E-2</v>
      </c>
      <c r="E41" s="285">
        <f>$E$42</f>
        <v>1.5985060633393854E-3</v>
      </c>
      <c r="F41" s="3">
        <f>IF(C41=0,0,C41*(D41+E41))</f>
        <v>238976.87004383033</v>
      </c>
      <c r="H41" s="3"/>
      <c r="L41" s="8">
        <f>K21/$J$22</f>
        <v>3.2729971022413512E-4</v>
      </c>
      <c r="M41" s="8">
        <f>G21-M21</f>
        <v>0.11468135087391435</v>
      </c>
      <c r="O41" s="8">
        <f>N21/'Exhibit JP-more agressive '!C22</f>
        <v>4.9577811356586572E-2</v>
      </c>
    </row>
    <row r="42" spans="2:19" x14ac:dyDescent="0.25">
      <c r="B42" t="s">
        <v>17</v>
      </c>
      <c r="C42" s="3">
        <f>SUM(C33:C41)</f>
        <v>5711420146</v>
      </c>
      <c r="D42" s="18">
        <v>2.725E-2</v>
      </c>
      <c r="E42" s="285">
        <f>[1]RS!$K$10</f>
        <v>1.5985060633393854E-3</v>
      </c>
      <c r="F42" s="3">
        <f>SUM(F33:F41)</f>
        <v>164765938.71215969</v>
      </c>
      <c r="H42" s="3"/>
      <c r="L42" s="8">
        <f>K22/$J$22</f>
        <v>0.19483672388584095</v>
      </c>
      <c r="M42" s="8">
        <f>G22-M22</f>
        <v>0</v>
      </c>
      <c r="O42" s="8">
        <f>N22/'Exhibit JP-more agressive '!C23</f>
        <v>0.13068316237059946</v>
      </c>
    </row>
    <row r="45" spans="2:19" x14ac:dyDescent="0.25">
      <c r="B45" s="15" t="s">
        <v>57</v>
      </c>
      <c r="C45" s="13"/>
    </row>
    <row r="46" spans="2:19" x14ac:dyDescent="0.25">
      <c r="B46" t="s">
        <v>12</v>
      </c>
    </row>
    <row r="47" spans="2:19" x14ac:dyDescent="0.25">
      <c r="B47" t="s">
        <v>13</v>
      </c>
    </row>
    <row r="48" spans="2:19" x14ac:dyDescent="0.25">
      <c r="B48" t="s">
        <v>18</v>
      </c>
    </row>
    <row r="49" spans="2:2" x14ac:dyDescent="0.25">
      <c r="B49" t="s">
        <v>19</v>
      </c>
    </row>
    <row r="50" spans="2:2" x14ac:dyDescent="0.25">
      <c r="B50" t="s">
        <v>20</v>
      </c>
    </row>
    <row r="51" spans="2:2" x14ac:dyDescent="0.25">
      <c r="B51" t="s">
        <v>21</v>
      </c>
    </row>
    <row r="52" spans="2:2" x14ac:dyDescent="0.25">
      <c r="B52" t="s">
        <v>14</v>
      </c>
    </row>
    <row r="53" spans="2:2" x14ac:dyDescent="0.25">
      <c r="B53" t="s">
        <v>15</v>
      </c>
    </row>
    <row r="54" spans="2:2" x14ac:dyDescent="0.25">
      <c r="B54" t="s">
        <v>16</v>
      </c>
    </row>
    <row r="55" spans="2:2" x14ac:dyDescent="0.25">
      <c r="B55" t="s">
        <v>17</v>
      </c>
    </row>
  </sheetData>
  <mergeCells count="6">
    <mergeCell ref="E9:F9"/>
    <mergeCell ref="K9:L9"/>
    <mergeCell ref="N9:O9"/>
    <mergeCell ref="E10:F10"/>
    <mergeCell ref="K10:L10"/>
    <mergeCell ref="N10:O10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5"/>
  <sheetViews>
    <sheetView topLeftCell="J1" workbookViewId="0">
      <selection activeCell="U26" sqref="U26"/>
    </sheetView>
  </sheetViews>
  <sheetFormatPr defaultColWidth="9.140625" defaultRowHeight="14.25" x14ac:dyDescent="0.2"/>
  <cols>
    <col min="1" max="1" width="5.140625" style="308" bestFit="1" customWidth="1"/>
    <col min="2" max="2" width="18.140625" style="308" customWidth="1"/>
    <col min="3" max="3" width="17" style="308" bestFit="1" customWidth="1"/>
    <col min="4" max="4" width="12.5703125" style="308" hidden="1" customWidth="1"/>
    <col min="5" max="6" width="14.140625" style="308" hidden="1" customWidth="1"/>
    <col min="7" max="7" width="0" style="308" hidden="1" customWidth="1"/>
    <col min="8" max="8" width="14.28515625" style="308" customWidth="1"/>
    <col min="9" max="9" width="15.28515625" style="308" customWidth="1"/>
    <col min="10" max="10" width="13.28515625" style="308" bestFit="1" customWidth="1"/>
    <col min="11" max="11" width="13.140625" style="308" customWidth="1"/>
    <col min="12" max="13" width="10.5703125" style="308" customWidth="1"/>
    <col min="14" max="14" width="17.28515625" style="308" bestFit="1" customWidth="1"/>
    <col min="15" max="15" width="16.140625" style="308" bestFit="1" customWidth="1"/>
    <col min="16" max="18" width="16.140625" style="308" customWidth="1"/>
    <col min="19" max="19" width="14.42578125" style="308" bestFit="1" customWidth="1"/>
    <col min="20" max="20" width="9.7109375" style="308" customWidth="1"/>
    <col min="21" max="22" width="9.28515625" style="308" bestFit="1" customWidth="1"/>
    <col min="23" max="23" width="15.85546875" style="308" bestFit="1" customWidth="1"/>
    <col min="24" max="24" width="20.5703125" style="308" bestFit="1" customWidth="1"/>
    <col min="25" max="26" width="12.42578125" style="308" bestFit="1" customWidth="1"/>
    <col min="27" max="27" width="17" style="308" bestFit="1" customWidth="1"/>
    <col min="28" max="28" width="9.140625" style="308" bestFit="1" customWidth="1"/>
    <col min="29" max="29" width="12.7109375" style="308" bestFit="1" customWidth="1"/>
    <col min="30" max="30" width="9.28515625" style="308" bestFit="1" customWidth="1"/>
    <col min="31" max="31" width="8.85546875" style="308" customWidth="1"/>
    <col min="32" max="32" width="13.5703125" style="308" bestFit="1" customWidth="1"/>
    <col min="33" max="33" width="10.5703125" style="308" bestFit="1" customWidth="1"/>
    <col min="34" max="34" width="12.42578125" style="308" bestFit="1" customWidth="1"/>
    <col min="35" max="36" width="9.28515625" style="308" bestFit="1" customWidth="1"/>
    <col min="37" max="37" width="15" style="308" bestFit="1" customWidth="1"/>
    <col min="38" max="16384" width="9.140625" style="308"/>
  </cols>
  <sheetData>
    <row r="1" spans="1:37" ht="15.75" x14ac:dyDescent="0.25">
      <c r="A1" s="448" t="s">
        <v>1349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 t="s">
        <v>1349</v>
      </c>
      <c r="N1" s="448"/>
      <c r="O1" s="448"/>
      <c r="P1" s="448"/>
      <c r="Q1" s="448"/>
      <c r="R1" s="448"/>
      <c r="S1" s="448"/>
      <c r="T1" s="448"/>
      <c r="U1" s="448"/>
      <c r="V1" s="380" t="s">
        <v>1362</v>
      </c>
      <c r="W1" s="385"/>
      <c r="X1" s="385"/>
      <c r="Y1" s="385"/>
      <c r="Z1" s="385"/>
      <c r="AA1" s="385"/>
      <c r="AB1" s="388"/>
    </row>
    <row r="2" spans="1:37" ht="15" customHeight="1" x14ac:dyDescent="0.2">
      <c r="A2" s="449" t="s">
        <v>1358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 t="s">
        <v>1361</v>
      </c>
      <c r="N2" s="449"/>
      <c r="O2" s="449"/>
      <c r="P2" s="449"/>
      <c r="Q2" s="449"/>
      <c r="R2" s="449"/>
      <c r="S2" s="449"/>
      <c r="T2" s="449"/>
      <c r="U2" s="449"/>
      <c r="V2" s="384"/>
      <c r="W2" s="384"/>
      <c r="X2" s="384"/>
      <c r="Y2" s="384"/>
      <c r="Z2" s="384"/>
      <c r="AA2" s="384"/>
      <c r="AB2" s="384"/>
    </row>
    <row r="3" spans="1:37" ht="29.25" customHeight="1" x14ac:dyDescent="0.25">
      <c r="A3" s="459" t="s">
        <v>1359</v>
      </c>
      <c r="B3" s="459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 t="s">
        <v>1359</v>
      </c>
      <c r="N3" s="459"/>
      <c r="O3" s="459"/>
      <c r="P3" s="459"/>
      <c r="Q3" s="459"/>
      <c r="R3" s="459"/>
      <c r="S3" s="459"/>
      <c r="T3" s="459"/>
      <c r="U3" s="459"/>
      <c r="V3" s="386"/>
      <c r="W3" s="386"/>
      <c r="X3" s="386"/>
      <c r="Y3" s="386"/>
      <c r="Z3" s="386"/>
      <c r="AA3" s="386"/>
      <c r="AB3" s="381"/>
    </row>
    <row r="4" spans="1:37" ht="15" x14ac:dyDescent="0.25">
      <c r="A4" s="458" t="s">
        <v>1352</v>
      </c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  <c r="M4" s="458" t="s">
        <v>1352</v>
      </c>
      <c r="N4" s="458"/>
      <c r="O4" s="458"/>
      <c r="P4" s="458"/>
      <c r="Q4" s="458"/>
      <c r="R4" s="458"/>
      <c r="S4" s="458"/>
      <c r="T4" s="458"/>
      <c r="U4" s="458"/>
      <c r="V4" s="387"/>
      <c r="W4" s="387"/>
      <c r="X4" s="387"/>
      <c r="Y4" s="387"/>
      <c r="Z4" s="387"/>
      <c r="AA4" s="387"/>
      <c r="AB4" s="382"/>
    </row>
    <row r="5" spans="1:37" ht="15" x14ac:dyDescent="0.25">
      <c r="A5" s="454" t="s">
        <v>1350</v>
      </c>
      <c r="B5" s="454"/>
      <c r="C5" s="454"/>
      <c r="D5" s="454"/>
      <c r="E5" s="454"/>
      <c r="F5" s="454"/>
      <c r="G5" s="454"/>
      <c r="H5" s="454"/>
      <c r="I5" s="454"/>
      <c r="J5" s="454"/>
      <c r="K5" s="454"/>
      <c r="L5" s="454"/>
      <c r="M5" s="454" t="s">
        <v>1350</v>
      </c>
      <c r="N5" s="454"/>
      <c r="O5" s="454"/>
      <c r="P5" s="454"/>
      <c r="Q5" s="454"/>
      <c r="R5" s="454"/>
      <c r="S5" s="454"/>
      <c r="T5" s="454"/>
      <c r="U5" s="454"/>
      <c r="V5" s="382"/>
      <c r="W5" s="382"/>
      <c r="X5" s="382"/>
      <c r="Y5" s="382"/>
      <c r="Z5" s="382"/>
      <c r="AA5" s="382"/>
    </row>
    <row r="8" spans="1:37" ht="15" x14ac:dyDescent="0.25">
      <c r="I8" s="383" t="s">
        <v>52</v>
      </c>
      <c r="O8" s="383" t="s">
        <v>52</v>
      </c>
      <c r="P8" s="383"/>
      <c r="Q8" s="383"/>
      <c r="R8" s="383"/>
      <c r="Y8" s="331" t="s">
        <v>88</v>
      </c>
      <c r="AH8" s="383" t="s">
        <v>47</v>
      </c>
    </row>
    <row r="9" spans="1:37" ht="15" x14ac:dyDescent="0.25">
      <c r="C9" s="388" t="s">
        <v>9</v>
      </c>
      <c r="D9" s="388" t="s">
        <v>5</v>
      </c>
      <c r="E9" s="455" t="s">
        <v>5</v>
      </c>
      <c r="F9" s="455"/>
      <c r="G9" s="109"/>
      <c r="H9" s="388" t="s">
        <v>49</v>
      </c>
      <c r="I9" s="388" t="s">
        <v>53</v>
      </c>
      <c r="J9" s="456" t="s">
        <v>5</v>
      </c>
      <c r="K9" s="456"/>
      <c r="L9" s="388"/>
      <c r="M9" s="388"/>
      <c r="N9" s="388"/>
      <c r="O9" s="388" t="s">
        <v>53</v>
      </c>
      <c r="P9" s="388"/>
      <c r="Q9" s="388"/>
      <c r="R9" s="388"/>
      <c r="S9" s="456" t="s">
        <v>35</v>
      </c>
      <c r="T9" s="456"/>
      <c r="U9" s="383"/>
      <c r="V9" s="381" t="s">
        <v>36</v>
      </c>
      <c r="Y9" s="383" t="s">
        <v>39</v>
      </c>
      <c r="Z9" s="309"/>
      <c r="AA9" s="309"/>
      <c r="AB9" s="309"/>
      <c r="AC9" s="309"/>
      <c r="AD9" s="309"/>
      <c r="AE9" s="309"/>
      <c r="AF9" s="309"/>
      <c r="AG9" s="309"/>
      <c r="AH9" s="383" t="s">
        <v>48</v>
      </c>
      <c r="AK9" s="388" t="s">
        <v>35</v>
      </c>
    </row>
    <row r="10" spans="1:37" ht="15" x14ac:dyDescent="0.25">
      <c r="C10" s="388" t="s">
        <v>4</v>
      </c>
      <c r="D10" s="388" t="s">
        <v>4</v>
      </c>
      <c r="E10" s="457" t="s">
        <v>6</v>
      </c>
      <c r="F10" s="457"/>
      <c r="G10" s="388" t="s">
        <v>10</v>
      </c>
      <c r="H10" s="388" t="s">
        <v>50</v>
      </c>
      <c r="I10" s="388" t="s">
        <v>49</v>
      </c>
      <c r="J10" s="451" t="s">
        <v>6</v>
      </c>
      <c r="K10" s="451"/>
      <c r="L10" s="381" t="s">
        <v>10</v>
      </c>
      <c r="M10" s="381"/>
      <c r="N10" s="381"/>
      <c r="O10" s="388" t="s">
        <v>49</v>
      </c>
      <c r="P10" s="388"/>
      <c r="Q10" s="388"/>
      <c r="R10" s="388"/>
      <c r="S10" s="451" t="s">
        <v>6</v>
      </c>
      <c r="T10" s="451"/>
      <c r="U10" s="381" t="s">
        <v>10</v>
      </c>
      <c r="V10" s="381" t="s">
        <v>10</v>
      </c>
      <c r="W10" s="381" t="s">
        <v>36</v>
      </c>
      <c r="X10" s="381" t="s">
        <v>2</v>
      </c>
      <c r="Y10" s="381" t="s">
        <v>2</v>
      </c>
      <c r="Z10" s="381" t="s">
        <v>40</v>
      </c>
      <c r="AA10" s="309"/>
      <c r="AB10" s="381" t="s">
        <v>41</v>
      </c>
      <c r="AC10" s="381" t="s">
        <v>43</v>
      </c>
      <c r="AD10" s="381" t="s">
        <v>44</v>
      </c>
      <c r="AE10" s="381"/>
      <c r="AF10" s="309"/>
      <c r="AG10" s="381" t="s">
        <v>46</v>
      </c>
      <c r="AH10" s="381" t="s">
        <v>5</v>
      </c>
      <c r="AK10" s="388" t="s">
        <v>4</v>
      </c>
    </row>
    <row r="11" spans="1:37" ht="19.5" x14ac:dyDescent="0.55000000000000004">
      <c r="A11" s="370" t="s">
        <v>0</v>
      </c>
      <c r="B11" s="370" t="s">
        <v>1</v>
      </c>
      <c r="C11" s="370" t="s">
        <v>2</v>
      </c>
      <c r="D11" s="370" t="s">
        <v>2</v>
      </c>
      <c r="E11" s="370" t="s">
        <v>7</v>
      </c>
      <c r="F11" s="370" t="s">
        <v>3</v>
      </c>
      <c r="G11" s="370" t="s">
        <v>8</v>
      </c>
      <c r="H11" s="370" t="s">
        <v>1353</v>
      </c>
      <c r="I11" s="370" t="s">
        <v>54</v>
      </c>
      <c r="J11" s="370" t="s">
        <v>7</v>
      </c>
      <c r="K11" s="370" t="s">
        <v>3</v>
      </c>
      <c r="L11" s="370" t="s">
        <v>8</v>
      </c>
      <c r="M11" s="370" t="s">
        <v>0</v>
      </c>
      <c r="N11" s="370" t="s">
        <v>1</v>
      </c>
      <c r="O11" s="370" t="s">
        <v>54</v>
      </c>
      <c r="P11" s="370"/>
      <c r="Q11" s="370"/>
      <c r="R11" s="370"/>
      <c r="S11" s="370" t="s">
        <v>7</v>
      </c>
      <c r="T11" s="370" t="s">
        <v>3</v>
      </c>
      <c r="U11" s="370" t="s">
        <v>8</v>
      </c>
      <c r="V11" s="370" t="s">
        <v>8</v>
      </c>
      <c r="W11" s="370" t="s">
        <v>8</v>
      </c>
      <c r="X11" s="370" t="s">
        <v>37</v>
      </c>
      <c r="Y11" s="370" t="s">
        <v>37</v>
      </c>
      <c r="Z11" s="370" t="s">
        <v>38</v>
      </c>
      <c r="AA11" s="370" t="s">
        <v>36</v>
      </c>
      <c r="AB11" s="370" t="s">
        <v>37</v>
      </c>
      <c r="AC11" s="370" t="s">
        <v>42</v>
      </c>
      <c r="AD11" s="370" t="s">
        <v>45</v>
      </c>
      <c r="AE11" s="370" t="s">
        <v>26</v>
      </c>
      <c r="AF11" s="370" t="s">
        <v>27</v>
      </c>
      <c r="AG11" s="370" t="s">
        <v>34</v>
      </c>
      <c r="AH11" s="370" t="s">
        <v>8</v>
      </c>
      <c r="AK11" s="370" t="s">
        <v>2</v>
      </c>
    </row>
    <row r="12" spans="1:37" ht="19.5" customHeight="1" x14ac:dyDescent="0.2">
      <c r="C12" s="329">
        <v>-1</v>
      </c>
      <c r="D12" s="329">
        <v>2</v>
      </c>
      <c r="E12" s="329">
        <v>1</v>
      </c>
      <c r="F12" s="329">
        <v>0</v>
      </c>
      <c r="G12" s="329">
        <v>-1</v>
      </c>
      <c r="H12" s="329">
        <v>-2</v>
      </c>
      <c r="I12" s="329">
        <v>-3</v>
      </c>
      <c r="J12" s="329">
        <v>-4</v>
      </c>
      <c r="K12" s="329">
        <v>-5</v>
      </c>
      <c r="L12" s="329">
        <v>-6</v>
      </c>
      <c r="O12" s="329">
        <v>-1</v>
      </c>
      <c r="P12" s="329"/>
      <c r="Q12" s="329"/>
      <c r="R12" s="329"/>
      <c r="S12" s="329">
        <v>-2</v>
      </c>
      <c r="T12" s="329">
        <v>-3</v>
      </c>
      <c r="U12" s="329">
        <v>-4</v>
      </c>
    </row>
    <row r="13" spans="1:37" ht="21" customHeight="1" x14ac:dyDescent="0.2">
      <c r="A13" s="309">
        <v>1</v>
      </c>
      <c r="B13" s="308" t="s">
        <v>12</v>
      </c>
      <c r="C13" s="353">
        <f>'Prop Equal'!$C$11</f>
        <v>216341049.91929379</v>
      </c>
      <c r="D13" s="353">
        <f>Proposed!$S$11</f>
        <v>253578404.91929379</v>
      </c>
      <c r="E13" s="354">
        <f>D13-C13</f>
        <v>37237355</v>
      </c>
      <c r="F13" s="366">
        <f>E13/C13</f>
        <v>0.17212339042401534</v>
      </c>
      <c r="G13" s="366">
        <f>F13/$F$22</f>
        <v>1.3171045703339888</v>
      </c>
      <c r="H13" s="353">
        <f t="shared" ref="H13:H21" si="0">IF(D33=0,0,F33)</f>
        <v>58920576.449988842</v>
      </c>
      <c r="I13" s="367">
        <f t="shared" ref="I13:I21" si="1">C13-H13</f>
        <v>157420473.46930495</v>
      </c>
      <c r="J13" s="353">
        <f t="shared" ref="J13:J21" si="2">E13</f>
        <v>37237355</v>
      </c>
      <c r="K13" s="332">
        <f>IF(I13=0,0,J13/I13)</f>
        <v>0.23654709059975496</v>
      </c>
      <c r="L13" s="310">
        <f>IF($K$22=0,0,K13/$K$22)</f>
        <v>1.214078567335966</v>
      </c>
      <c r="M13" s="309">
        <v>1</v>
      </c>
      <c r="N13" s="308" t="s">
        <v>12</v>
      </c>
      <c r="O13" s="367">
        <f>I13</f>
        <v>157420473.46930495</v>
      </c>
      <c r="P13" s="367">
        <f>O13+S13</f>
        <v>180411707.46179298</v>
      </c>
      <c r="Q13" s="367">
        <f>P13-(S13/2)</f>
        <v>168916090.46554896</v>
      </c>
      <c r="R13" s="389">
        <f>Q13/P13</f>
        <v>0.93628120282228067</v>
      </c>
      <c r="S13" s="371">
        <f>SUM(W13,-X13,Y13,Z13)-'Exhibit JP-1'!F13</f>
        <v>22991233.992488034</v>
      </c>
      <c r="T13" s="372">
        <f t="shared" ref="T13:T21" si="3">S13/I13</f>
        <v>0.14604983383543846</v>
      </c>
      <c r="U13" s="373">
        <f>T13/$T$22</f>
        <v>1.4992023158941221</v>
      </c>
      <c r="V13" s="333">
        <v>1.5</v>
      </c>
      <c r="W13" s="374">
        <f>I13*V13*$R$24+'Exhibit JP-1'!F13</f>
        <v>23003466.992488034</v>
      </c>
      <c r="X13" s="375">
        <f t="shared" ref="X13:X21" si="4">IF(W13&gt;V13,0,V13-W13)</f>
        <v>0</v>
      </c>
      <c r="Y13" s="374">
        <f>-W$23*AB13</f>
        <v>0</v>
      </c>
      <c r="Z13" s="358">
        <f>-12059-10181+10007</f>
        <v>-12233</v>
      </c>
      <c r="AA13" s="349">
        <f t="shared" ref="AA13:AA21" si="5">IF(V13=150%,0,I13)</f>
        <v>0</v>
      </c>
      <c r="AB13" s="313">
        <f>IF($AA$22=0,0,AA13/$AA$22)</f>
        <v>0</v>
      </c>
      <c r="AC13" s="362">
        <f>IF('Exhibit JP-1'!K13=0,0,(SUM(S13,'Exhibit JP-1'!F13)/'Exhibit JP-1'!J13+'Exhibit JP-1'!K13-'Exhibit JP-1'!I13))</f>
        <v>21039972.218129754</v>
      </c>
      <c r="AD13" s="313">
        <f>IF(AC13=0,0,AC13/'Exhibit JP-1'!M13)</f>
        <v>3.2245841933324158E-2</v>
      </c>
      <c r="AE13" s="334">
        <f>AD13/AD$22</f>
        <v>0.57624483942391758</v>
      </c>
      <c r="AF13" s="349">
        <f>(AD13-$AD$22)*'Exhibit JP-1'!M13*'Exhibit JP-1'!J13</f>
        <v>-25424765.592621002</v>
      </c>
      <c r="AG13" s="315">
        <f>IF('Exhibit JP-1'!V13=0,0,(1-(AF13/'Exhibit JP-1'!V13)))</f>
        <v>0.16807479017712157</v>
      </c>
      <c r="AH13" s="362">
        <f t="shared" ref="AH13:AH22" si="6">IF(S13=0,0,S13-E13)</f>
        <v>-14246121.007511966</v>
      </c>
      <c r="AI13" s="335">
        <f t="shared" ref="AI13:AI22" si="7">IF(AH13=0,0,AH13/E13)</f>
        <v>-0.38257607199845334</v>
      </c>
      <c r="AJ13" s="313">
        <f t="shared" ref="AJ13:AJ22" si="8">IF(S13=0,0,S13/C13)</f>
        <v>0.10627309981653936</v>
      </c>
      <c r="AK13" s="362">
        <f t="shared" ref="AK13:AK22" si="9">C13+S13</f>
        <v>239332283.91178182</v>
      </c>
    </row>
    <row r="14" spans="1:37" ht="21" customHeight="1" x14ac:dyDescent="0.2">
      <c r="A14" s="309">
        <f>A13+1</f>
        <v>2</v>
      </c>
      <c r="B14" s="308" t="s">
        <v>13</v>
      </c>
      <c r="C14" s="345">
        <f>'Prop Equal'!$C$13</f>
        <v>18632506.993049126</v>
      </c>
      <c r="D14" s="345">
        <f>Proposed!$S$13</f>
        <v>20481413.993049126</v>
      </c>
      <c r="E14" s="346">
        <f t="shared" ref="E14:E22" si="10">D14-C14</f>
        <v>1848907</v>
      </c>
      <c r="F14" s="355">
        <f t="shared" ref="F14:F22" si="11">E14/C14</f>
        <v>9.9230178777860459E-2</v>
      </c>
      <c r="G14" s="355">
        <f t="shared" ref="G14:G22" si="12">F14/$F$22</f>
        <v>0.75931877510323253</v>
      </c>
      <c r="H14" s="345">
        <f t="shared" si="0"/>
        <v>3818841.3860283378</v>
      </c>
      <c r="I14" s="356">
        <f t="shared" si="1"/>
        <v>14813665.607020788</v>
      </c>
      <c r="J14" s="345">
        <f t="shared" si="2"/>
        <v>1848907</v>
      </c>
      <c r="K14" s="332">
        <f t="shared" ref="K14:K21" si="13">IF(I14=0,0,J14/I14)</f>
        <v>0.12481090427231793</v>
      </c>
      <c r="L14" s="310">
        <f t="shared" ref="L14:L22" si="14">IF($K$22=0,0,K14/$K$22)</f>
        <v>0.64059229586229005</v>
      </c>
      <c r="M14" s="309">
        <f>M13+1</f>
        <v>2</v>
      </c>
      <c r="N14" s="308" t="s">
        <v>13</v>
      </c>
      <c r="O14" s="356">
        <f t="shared" ref="O14:O22" si="15">I14</f>
        <v>14813665.607020788</v>
      </c>
      <c r="P14" s="367">
        <f t="shared" ref="P14:P21" si="16">O14+S14</f>
        <v>15163375.271586169</v>
      </c>
      <c r="Q14" s="367">
        <f t="shared" ref="Q14:Q21" si="17">P14-(S14/2)</f>
        <v>14988520.439303478</v>
      </c>
      <c r="R14" s="389">
        <f t="shared" ref="R14:R22" si="18">Q14/P14</f>
        <v>0.98846860747353915</v>
      </c>
      <c r="S14" s="371">
        <f>SUM(W14,-X14,Y14,Z14)-'Exhibit JP-1'!F14</f>
        <v>349709.66456538049</v>
      </c>
      <c r="T14" s="372">
        <f t="shared" si="3"/>
        <v>2.3607233607301024E-2</v>
      </c>
      <c r="U14" s="373">
        <f t="shared" ref="U14:U21" si="19">T14/$T$22</f>
        <v>0.24232837769467905</v>
      </c>
      <c r="V14" s="333">
        <v>0.25</v>
      </c>
      <c r="W14" s="374">
        <f>I14*V14*$R$24+'Exhibit JP-1'!F14</f>
        <v>360780.75945153664</v>
      </c>
      <c r="X14" s="375">
        <f t="shared" si="4"/>
        <v>0</v>
      </c>
      <c r="Y14" s="374">
        <f t="shared" ref="Y14:Y21" si="20">-W$23*AB14</f>
        <v>-11071.094886156141</v>
      </c>
      <c r="Z14" s="358"/>
      <c r="AA14" s="349">
        <f t="shared" si="5"/>
        <v>14813665.607020788</v>
      </c>
      <c r="AB14" s="313">
        <f t="shared" ref="AB14:AB21" si="21">IF($AA$22=0,0,AA14/$AA$22)</f>
        <v>8.3123000130992344E-2</v>
      </c>
      <c r="AC14" s="362">
        <f>IF('Exhibit JP-1'!K14=0,0,(SUM(S14,'Exhibit JP-1'!F14)/'Exhibit JP-1'!J14+'Exhibit JP-1'!K14-'Exhibit JP-1'!I14))</f>
        <v>4172479.4459851845</v>
      </c>
      <c r="AD14" s="313">
        <f>IF(AC14=0,0,AC14/'Exhibit JP-1'!M14)</f>
        <v>0.11122346620659723</v>
      </c>
      <c r="AE14" s="334">
        <f t="shared" ref="AE14:AE22" si="22">AD14/AD$22</f>
        <v>1.9876035042569917</v>
      </c>
      <c r="AF14" s="349">
        <f>(AD14-$AD$22)*'Exhibit JP-1'!M14*'Exhibit JP-1'!J14</f>
        <v>3406833.5771397008</v>
      </c>
      <c r="AG14" s="315">
        <f>IF('Exhibit JP-1'!V14=0,0,(1-(AF14/'Exhibit JP-1'!V14)))</f>
        <v>0.1657419313333105</v>
      </c>
      <c r="AH14" s="362">
        <f t="shared" si="6"/>
        <v>-1499197.3354346196</v>
      </c>
      <c r="AI14" s="335">
        <f t="shared" si="7"/>
        <v>-0.81085600056391127</v>
      </c>
      <c r="AJ14" s="313">
        <f t="shared" si="8"/>
        <v>1.876879287880262E-2</v>
      </c>
      <c r="AK14" s="362">
        <f t="shared" si="9"/>
        <v>18982216.657614507</v>
      </c>
    </row>
    <row r="15" spans="1:37" ht="21" customHeight="1" x14ac:dyDescent="0.2">
      <c r="A15" s="309">
        <f t="shared" ref="A15:A22" si="23">A14+1</f>
        <v>3</v>
      </c>
      <c r="B15" s="308" t="s">
        <v>18</v>
      </c>
      <c r="C15" s="345">
        <f>'Prop Equal'!$C$15</f>
        <v>53484636.980047509</v>
      </c>
      <c r="D15" s="345">
        <f>Proposed!$S$15</f>
        <v>59367151.980047509</v>
      </c>
      <c r="E15" s="346">
        <f t="shared" si="10"/>
        <v>5882515</v>
      </c>
      <c r="F15" s="355">
        <f t="shared" si="11"/>
        <v>0.10998513465080594</v>
      </c>
      <c r="G15" s="355">
        <f t="shared" si="12"/>
        <v>0.84161672135621579</v>
      </c>
      <c r="H15" s="345">
        <f t="shared" si="0"/>
        <v>13277876.377001321</v>
      </c>
      <c r="I15" s="356">
        <f t="shared" si="1"/>
        <v>40206760.603046186</v>
      </c>
      <c r="J15" s="345">
        <f t="shared" si="2"/>
        <v>5882515</v>
      </c>
      <c r="K15" s="332">
        <f t="shared" si="13"/>
        <v>0.14630661390697372</v>
      </c>
      <c r="L15" s="310">
        <f t="shared" si="14"/>
        <v>0.75091908234249483</v>
      </c>
      <c r="M15" s="309">
        <f t="shared" ref="M15:M22" si="24">M14+1</f>
        <v>3</v>
      </c>
      <c r="N15" s="308" t="s">
        <v>18</v>
      </c>
      <c r="O15" s="356">
        <f t="shared" si="15"/>
        <v>40206760.603046186</v>
      </c>
      <c r="P15" s="367">
        <f t="shared" si="16"/>
        <v>42135150.182440102</v>
      </c>
      <c r="Q15" s="367">
        <f t="shared" si="17"/>
        <v>41170955.39274314</v>
      </c>
      <c r="R15" s="389">
        <f t="shared" si="18"/>
        <v>0.97711661675531913</v>
      </c>
      <c r="S15" s="371">
        <f>SUM(W15,-X15,Y15,Z15)-'Exhibit JP-1'!F15</f>
        <v>1928389.5793939179</v>
      </c>
      <c r="T15" s="372">
        <f t="shared" si="3"/>
        <v>4.7961824093031194E-2</v>
      </c>
      <c r="U15" s="373">
        <f t="shared" si="19"/>
        <v>0.49232837769467913</v>
      </c>
      <c r="V15" s="333">
        <v>0.5</v>
      </c>
      <c r="W15" s="374">
        <f>I15*V15*$R$24+'Exhibit JP-1'!F15</f>
        <v>1958438.3784899581</v>
      </c>
      <c r="X15" s="375">
        <f t="shared" si="4"/>
        <v>0</v>
      </c>
      <c r="Y15" s="374">
        <f t="shared" si="20"/>
        <v>-30048.799096040249</v>
      </c>
      <c r="Z15" s="358"/>
      <c r="AA15" s="349">
        <f t="shared" si="5"/>
        <v>40206760.603046186</v>
      </c>
      <c r="AB15" s="313">
        <f t="shared" si="21"/>
        <v>0.22560969415225818</v>
      </c>
      <c r="AC15" s="362">
        <f>IF('Exhibit JP-1'!K15=0,0,(SUM(S15,'Exhibit JP-1'!F15)/'Exhibit JP-1'!J15+'Exhibit JP-1'!K15-'Exhibit JP-1'!I15))</f>
        <v>10678682.739269754</v>
      </c>
      <c r="AD15" s="313">
        <f>IF(AC15=0,0,AC15/'Exhibit JP-1'!M15)</f>
        <v>9.2880863040220599E-2</v>
      </c>
      <c r="AE15" s="334">
        <f t="shared" si="22"/>
        <v>1.6598145621018776</v>
      </c>
      <c r="AF15" s="349">
        <f>(AD15-$AD$22)*'Exhibit JP-1'!M15*'Exhibit JP-1'!J15</f>
        <v>6975636.703147918</v>
      </c>
      <c r="AG15" s="315">
        <f>IF('Exhibit JP-1'!V15=0,0,(1-(AF15/'Exhibit JP-1'!V15)))</f>
        <v>0.14862088128755113</v>
      </c>
      <c r="AH15" s="362">
        <f t="shared" si="6"/>
        <v>-3954125.4206060823</v>
      </c>
      <c r="AI15" s="335">
        <f t="shared" si="7"/>
        <v>-0.67218280286681498</v>
      </c>
      <c r="AJ15" s="313">
        <f t="shared" si="8"/>
        <v>3.6055018567543153E-2</v>
      </c>
      <c r="AK15" s="362">
        <f t="shared" si="9"/>
        <v>55413026.559441425</v>
      </c>
    </row>
    <row r="16" spans="1:37" ht="21" customHeight="1" x14ac:dyDescent="0.2">
      <c r="A16" s="309">
        <f t="shared" si="23"/>
        <v>4</v>
      </c>
      <c r="B16" s="308" t="s">
        <v>19</v>
      </c>
      <c r="C16" s="345">
        <f>'Prop Equal'!$C$17</f>
        <v>51515377.980782144</v>
      </c>
      <c r="D16" s="345">
        <f>Proposed!$S$17</f>
        <v>56700063.980782144</v>
      </c>
      <c r="E16" s="346">
        <f t="shared" si="10"/>
        <v>5184686</v>
      </c>
      <c r="F16" s="355">
        <f t="shared" si="11"/>
        <v>0.10064346226740589</v>
      </c>
      <c r="G16" s="355">
        <f t="shared" si="12"/>
        <v>0.77013335491526347</v>
      </c>
      <c r="H16" s="345">
        <f t="shared" si="0"/>
        <v>15019771.386455422</v>
      </c>
      <c r="I16" s="356">
        <f t="shared" si="1"/>
        <v>36495606.59432672</v>
      </c>
      <c r="J16" s="345">
        <f t="shared" si="2"/>
        <v>5184686</v>
      </c>
      <c r="K16" s="332">
        <f t="shared" si="13"/>
        <v>0.14206329155263211</v>
      </c>
      <c r="L16" s="310">
        <f t="shared" si="14"/>
        <v>0.72914021915021565</v>
      </c>
      <c r="M16" s="309">
        <f t="shared" si="24"/>
        <v>4</v>
      </c>
      <c r="N16" s="308" t="s">
        <v>19</v>
      </c>
      <c r="O16" s="356">
        <f t="shared" si="15"/>
        <v>36495606.59432672</v>
      </c>
      <c r="P16" s="367">
        <f t="shared" si="16"/>
        <v>38246002.457972288</v>
      </c>
      <c r="Q16" s="367">
        <f t="shared" si="17"/>
        <v>37370804.526149504</v>
      </c>
      <c r="R16" s="389">
        <f t="shared" si="18"/>
        <v>0.97711661675531913</v>
      </c>
      <c r="S16" s="371">
        <f>SUM(W16,-X16,Y16,Z16)-'Exhibit JP-1'!F16</f>
        <v>1750395.8636455673</v>
      </c>
      <c r="T16" s="372">
        <f t="shared" si="3"/>
        <v>4.7961824093031194E-2</v>
      </c>
      <c r="U16" s="373">
        <f t="shared" si="19"/>
        <v>0.49232837769467913</v>
      </c>
      <c r="V16" s="333">
        <v>0.5</v>
      </c>
      <c r="W16" s="374">
        <f>I16*V16*$R$24+'Exhibit JP-1'!F16</f>
        <v>1777671.1062662811</v>
      </c>
      <c r="X16" s="375">
        <f t="shared" si="4"/>
        <v>0</v>
      </c>
      <c r="Y16" s="374">
        <f t="shared" si="20"/>
        <v>-27275.242620713885</v>
      </c>
      <c r="Z16" s="358"/>
      <c r="AA16" s="349">
        <f t="shared" si="5"/>
        <v>36495606.59432672</v>
      </c>
      <c r="AB16" s="313">
        <f t="shared" si="21"/>
        <v>0.20478552656697671</v>
      </c>
      <c r="AC16" s="362">
        <f>IF('Exhibit JP-1'!K16=0,0,(SUM(S16,'Exhibit JP-1'!F16)/'Exhibit JP-1'!J16+'Exhibit JP-1'!K16-'Exhibit JP-1'!I16))</f>
        <v>9464210.2629560679</v>
      </c>
      <c r="AD16" s="313">
        <f>IF(AC16=0,0,AC16/'Exhibit JP-1'!M16)</f>
        <v>9.3369124347170221E-2</v>
      </c>
      <c r="AE16" s="334">
        <f t="shared" si="22"/>
        <v>1.6685399679697681</v>
      </c>
      <c r="AF16" s="349">
        <f>(AD16-$AD$22)*'Exhibit JP-1'!M16*'Exhibit JP-1'!J16</f>
        <v>6231304.6828080276</v>
      </c>
      <c r="AG16" s="315">
        <f>IF('Exhibit JP-1'!V16=0,0,(1-(AF16/'Exhibit JP-1'!V16)))</f>
        <v>0.1410567931011264</v>
      </c>
      <c r="AH16" s="362">
        <f t="shared" si="6"/>
        <v>-3434290.1363544324</v>
      </c>
      <c r="AI16" s="335">
        <f t="shared" si="7"/>
        <v>-0.66239115278233485</v>
      </c>
      <c r="AJ16" s="313">
        <f t="shared" si="8"/>
        <v>3.397812327609348E-2</v>
      </c>
      <c r="AK16" s="362">
        <f t="shared" si="9"/>
        <v>53265773.844427712</v>
      </c>
    </row>
    <row r="17" spans="1:37" ht="21" customHeight="1" x14ac:dyDescent="0.2">
      <c r="A17" s="309">
        <f t="shared" si="23"/>
        <v>5</v>
      </c>
      <c r="B17" s="308" t="s">
        <v>20</v>
      </c>
      <c r="C17" s="345">
        <f>'Prop Equal'!$C$19</f>
        <v>139030770.94813445</v>
      </c>
      <c r="D17" s="345">
        <f>Proposed!$S$19</f>
        <v>151888334.94813445</v>
      </c>
      <c r="E17" s="346">
        <f t="shared" si="10"/>
        <v>12857564</v>
      </c>
      <c r="F17" s="355">
        <f t="shared" si="11"/>
        <v>9.2479987792030052E-2</v>
      </c>
      <c r="G17" s="355">
        <f t="shared" si="12"/>
        <v>0.70766567103548905</v>
      </c>
      <c r="H17" s="345">
        <f t="shared" si="0"/>
        <v>68972095.336788774</v>
      </c>
      <c r="I17" s="356">
        <f t="shared" si="1"/>
        <v>70058675.611345679</v>
      </c>
      <c r="J17" s="345">
        <f t="shared" si="2"/>
        <v>12857564</v>
      </c>
      <c r="K17" s="332">
        <f t="shared" si="13"/>
        <v>0.18352565028959492</v>
      </c>
      <c r="L17" s="310">
        <f t="shared" si="14"/>
        <v>0.94194588488937314</v>
      </c>
      <c r="M17" s="309">
        <f t="shared" si="24"/>
        <v>5</v>
      </c>
      <c r="N17" s="308" t="s">
        <v>20</v>
      </c>
      <c r="O17" s="356">
        <f t="shared" si="15"/>
        <v>70058675.611345679</v>
      </c>
      <c r="P17" s="367">
        <f t="shared" si="16"/>
        <v>75125067.841694713</v>
      </c>
      <c r="Q17" s="367">
        <f t="shared" si="17"/>
        <v>72591871.726520196</v>
      </c>
      <c r="R17" s="389">
        <f t="shared" si="18"/>
        <v>0.96628028182932857</v>
      </c>
      <c r="S17" s="371">
        <f>SUM(W17,-X17,Y17,Z17)-'Exhibit JP-1'!F17</f>
        <v>5066392.2303490303</v>
      </c>
      <c r="T17" s="372">
        <f t="shared" si="3"/>
        <v>7.231641457876134E-2</v>
      </c>
      <c r="U17" s="373">
        <f t="shared" si="19"/>
        <v>0.74232837769467896</v>
      </c>
      <c r="V17" s="333">
        <v>0.75</v>
      </c>
      <c r="W17" s="374">
        <f>I17*V17*$R$24+'Exhibit JP-1'!F17</f>
        <v>5118751.0634608055</v>
      </c>
      <c r="X17" s="375">
        <f t="shared" si="4"/>
        <v>0</v>
      </c>
      <c r="Y17" s="374">
        <f t="shared" si="20"/>
        <v>-52358.833111774897</v>
      </c>
      <c r="Z17" s="358"/>
      <c r="AA17" s="349">
        <f t="shared" si="5"/>
        <v>70058675.611345679</v>
      </c>
      <c r="AB17" s="313">
        <f t="shared" si="21"/>
        <v>0.39311588748561016</v>
      </c>
      <c r="AC17" s="362">
        <f>IF('Exhibit JP-1'!K17=0,0,(SUM(S17,'Exhibit JP-1'!F17)/'Exhibit JP-1'!J17+'Exhibit JP-1'!K17-'Exhibit JP-1'!I17))</f>
        <v>16249370.327339556</v>
      </c>
      <c r="AD17" s="313">
        <f>IF(AC17=0,0,AC17/'Exhibit JP-1'!M17)</f>
        <v>6.7562277779717142E-2</v>
      </c>
      <c r="AE17" s="334">
        <f t="shared" si="22"/>
        <v>1.2073623008755399</v>
      </c>
      <c r="AF17" s="349">
        <f>(AD17-$AD$22)*'Exhibit JP-1'!M17*'Exhibit JP-1'!J17</f>
        <v>4585984.3980468176</v>
      </c>
      <c r="AG17" s="315">
        <f>IF('Exhibit JP-1'!V17=0,0,(1-(AF17/'Exhibit JP-1'!V17)))</f>
        <v>0.2483096733868666</v>
      </c>
      <c r="AH17" s="362">
        <f t="shared" si="6"/>
        <v>-7791171.7696509697</v>
      </c>
      <c r="AI17" s="335">
        <f t="shared" si="7"/>
        <v>-0.60596017796613488</v>
      </c>
      <c r="AJ17" s="313">
        <f t="shared" si="8"/>
        <v>3.6440797931265534E-2</v>
      </c>
      <c r="AK17" s="362">
        <f t="shared" si="9"/>
        <v>144097163.17848349</v>
      </c>
    </row>
    <row r="18" spans="1:37" ht="21" customHeight="1" x14ac:dyDescent="0.2">
      <c r="A18" s="309">
        <f t="shared" si="23"/>
        <v>6</v>
      </c>
      <c r="B18" s="308" t="s">
        <v>21</v>
      </c>
      <c r="C18" s="345">
        <f>'Prop Equal'!$C$21</f>
        <v>11535618.995696628</v>
      </c>
      <c r="D18" s="345">
        <f>Proposed!$S$21</f>
        <v>12933290.995696628</v>
      </c>
      <c r="E18" s="346">
        <f t="shared" si="10"/>
        <v>1397672</v>
      </c>
      <c r="F18" s="355">
        <f t="shared" si="11"/>
        <v>0.12116142189867771</v>
      </c>
      <c r="G18" s="355">
        <f t="shared" si="12"/>
        <v>0.92713873540250402</v>
      </c>
      <c r="H18" s="345">
        <f t="shared" si="0"/>
        <v>3218564.1528338934</v>
      </c>
      <c r="I18" s="356">
        <f t="shared" si="1"/>
        <v>8317054.8428627346</v>
      </c>
      <c r="J18" s="345">
        <f t="shared" si="2"/>
        <v>1397672</v>
      </c>
      <c r="K18" s="332">
        <f t="shared" si="13"/>
        <v>0.16804890990942661</v>
      </c>
      <c r="L18" s="310">
        <f t="shared" si="14"/>
        <v>0.86251147400676942</v>
      </c>
      <c r="M18" s="309">
        <f t="shared" si="24"/>
        <v>6</v>
      </c>
      <c r="N18" s="308" t="s">
        <v>21</v>
      </c>
      <c r="O18" s="356">
        <f t="shared" si="15"/>
        <v>8317054.8428627346</v>
      </c>
      <c r="P18" s="367">
        <f t="shared" si="16"/>
        <v>8918514.4289534912</v>
      </c>
      <c r="Q18" s="367">
        <f t="shared" si="17"/>
        <v>8617784.6359081138</v>
      </c>
      <c r="R18" s="389">
        <f t="shared" si="18"/>
        <v>0.96628028182932868</v>
      </c>
      <c r="S18" s="371">
        <f>SUM(W18,-X18,Y18,Z18)-'Exhibit JP-1'!F18</f>
        <v>601459.58609075646</v>
      </c>
      <c r="T18" s="372">
        <f t="shared" si="3"/>
        <v>7.2316414578761368E-2</v>
      </c>
      <c r="U18" s="373">
        <f t="shared" si="19"/>
        <v>0.74232837769467919</v>
      </c>
      <c r="V18" s="333">
        <v>0.75</v>
      </c>
      <c r="W18" s="374">
        <f>I18*V18*$R$24+'Exhibit JP-1'!F18</f>
        <v>607675.39423584228</v>
      </c>
      <c r="X18" s="375">
        <f t="shared" si="4"/>
        <v>0</v>
      </c>
      <c r="Y18" s="374">
        <f t="shared" si="20"/>
        <v>-6215.8081450858399</v>
      </c>
      <c r="Z18" s="358"/>
      <c r="AA18" s="349">
        <f t="shared" si="5"/>
        <v>8317054.8428627346</v>
      </c>
      <c r="AB18" s="313">
        <f t="shared" si="21"/>
        <v>4.6668972361918082E-2</v>
      </c>
      <c r="AC18" s="362">
        <f>IF('Exhibit JP-1'!K18=0,0,(SUM(S18,'Exhibit JP-1'!F18)/'Exhibit JP-1'!J18+'Exhibit JP-1'!K18-'Exhibit JP-1'!I18))</f>
        <v>1997792.7853102807</v>
      </c>
      <c r="AD18" s="313">
        <f>IF(AC18=0,0,AC18/'Exhibit JP-1'!M18)</f>
        <v>7.5591808546443193E-2</v>
      </c>
      <c r="AE18" s="334">
        <f t="shared" si="22"/>
        <v>1.3508529151658666</v>
      </c>
      <c r="AF18" s="349">
        <f>(AD18-$AD$22)*'Exhibit JP-1'!M18*'Exhibit JP-1'!J18</f>
        <v>852651.0081238196</v>
      </c>
      <c r="AG18" s="315">
        <f>IF('Exhibit JP-1'!V18=0,0,(1-(AF18/'Exhibit JP-1'!V18)))</f>
        <v>0.12493666246340795</v>
      </c>
      <c r="AH18" s="362">
        <f t="shared" si="6"/>
        <v>-796212.41390924354</v>
      </c>
      <c r="AI18" s="335">
        <f t="shared" si="7"/>
        <v>-0.56967043334147316</v>
      </c>
      <c r="AJ18" s="313">
        <f t="shared" si="8"/>
        <v>5.2139342181388916E-2</v>
      </c>
      <c r="AK18" s="362">
        <f t="shared" si="9"/>
        <v>12137078.581787385</v>
      </c>
    </row>
    <row r="19" spans="1:37" ht="21" customHeight="1" x14ac:dyDescent="0.2">
      <c r="A19" s="309">
        <f t="shared" si="23"/>
        <v>7</v>
      </c>
      <c r="B19" s="308" t="s">
        <v>14</v>
      </c>
      <c r="C19" s="345">
        <f>'Prop Equal'!$C$23</f>
        <v>194880.99992729948</v>
      </c>
      <c r="D19" s="345">
        <f>Proposed!$S$23</f>
        <v>211356.99992729948</v>
      </c>
      <c r="E19" s="346">
        <f t="shared" si="10"/>
        <v>16476</v>
      </c>
      <c r="F19" s="355">
        <f t="shared" si="11"/>
        <v>8.4543901181471703E-2</v>
      </c>
      <c r="G19" s="355">
        <f t="shared" si="12"/>
        <v>0.64693798074549813</v>
      </c>
      <c r="H19" s="345">
        <f t="shared" si="0"/>
        <v>57468.964686248073</v>
      </c>
      <c r="I19" s="356">
        <f t="shared" si="1"/>
        <v>137412.0352410514</v>
      </c>
      <c r="J19" s="345">
        <f t="shared" si="2"/>
        <v>16476</v>
      </c>
      <c r="K19" s="332">
        <f t="shared" si="13"/>
        <v>0.11990216119787045</v>
      </c>
      <c r="L19" s="310">
        <f t="shared" si="14"/>
        <v>0.61539815906637663</v>
      </c>
      <c r="M19" s="309">
        <f t="shared" si="24"/>
        <v>7</v>
      </c>
      <c r="N19" s="308" t="s">
        <v>14</v>
      </c>
      <c r="O19" s="356">
        <f t="shared" si="15"/>
        <v>137412.0352410514</v>
      </c>
      <c r="P19" s="367">
        <f t="shared" si="16"/>
        <v>140655.95325744158</v>
      </c>
      <c r="Q19" s="367">
        <f t="shared" si="17"/>
        <v>139033.99424924649</v>
      </c>
      <c r="R19" s="389">
        <f t="shared" si="18"/>
        <v>0.98846860747353915</v>
      </c>
      <c r="S19" s="371">
        <f>SUM(W19,-X19,Y19,Z19)-'Exhibit JP-1'!F19</f>
        <v>3243.9180163901815</v>
      </c>
      <c r="T19" s="372">
        <f t="shared" si="3"/>
        <v>2.3607233607301024E-2</v>
      </c>
      <c r="U19" s="373">
        <f t="shared" si="19"/>
        <v>0.24232837769467905</v>
      </c>
      <c r="V19" s="333">
        <v>0.25</v>
      </c>
      <c r="W19" s="374">
        <f>I19*V19*$R$24+'Exhibit JP-1'!F19</f>
        <v>3346.6138461065284</v>
      </c>
      <c r="X19" s="375">
        <f t="shared" si="4"/>
        <v>0</v>
      </c>
      <c r="Y19" s="374">
        <f t="shared" si="20"/>
        <v>-102.69582971634691</v>
      </c>
      <c r="Z19" s="358"/>
      <c r="AA19" s="349">
        <f t="shared" si="5"/>
        <v>137412.0352410514</v>
      </c>
      <c r="AB19" s="313">
        <f t="shared" si="21"/>
        <v>7.7105160372517459E-4</v>
      </c>
      <c r="AC19" s="362">
        <f>IF('Exhibit JP-1'!K19=0,0,(SUM(S19,'Exhibit JP-1'!F19)/'Exhibit JP-1'!J19+'Exhibit JP-1'!K19-'Exhibit JP-1'!I19))</f>
        <v>39791.695598259059</v>
      </c>
      <c r="AD19" s="313">
        <f>IF(AC19=0,0,AC19/'Exhibit JP-1'!M19)</f>
        <v>0.11776696608322204</v>
      </c>
      <c r="AE19" s="334">
        <f t="shared" si="22"/>
        <v>2.1045382099307592</v>
      </c>
      <c r="AF19" s="349">
        <f>(AD19-$AD$22)*'Exhibit JP-1'!M19*'Exhibit JP-1'!J19</f>
        <v>34317.861657029316</v>
      </c>
      <c r="AG19" s="315">
        <f>IF('Exhibit JP-1'!V19=0,0,(1-(AF19/'Exhibit JP-1'!V19)))</f>
        <v>0.14888141405708921</v>
      </c>
      <c r="AH19" s="362">
        <f t="shared" si="6"/>
        <v>-13232.081983609818</v>
      </c>
      <c r="AI19" s="335">
        <f t="shared" si="7"/>
        <v>-0.80311252631766317</v>
      </c>
      <c r="AJ19" s="313">
        <f t="shared" si="8"/>
        <v>1.6645635118869094E-2</v>
      </c>
      <c r="AK19" s="362">
        <f t="shared" si="9"/>
        <v>198124.91794368965</v>
      </c>
    </row>
    <row r="20" spans="1:37" ht="21" customHeight="1" x14ac:dyDescent="0.2">
      <c r="A20" s="309">
        <f t="shared" si="23"/>
        <v>8</v>
      </c>
      <c r="B20" s="308" t="s">
        <v>15</v>
      </c>
      <c r="C20" s="345">
        <f>'Prop Equal'!$C$25</f>
        <v>8254024.9969208278</v>
      </c>
      <c r="D20" s="345">
        <f>Proposed!$S$25</f>
        <v>9112878.9969208278</v>
      </c>
      <c r="E20" s="346">
        <f t="shared" si="10"/>
        <v>858854</v>
      </c>
      <c r="F20" s="355">
        <f t="shared" si="11"/>
        <v>0.10405275006077597</v>
      </c>
      <c r="G20" s="355">
        <f t="shared" si="12"/>
        <v>0.79622154968745451</v>
      </c>
      <c r="H20" s="345">
        <f t="shared" si="0"/>
        <v>1241767.7883330483</v>
      </c>
      <c r="I20" s="356">
        <f t="shared" si="1"/>
        <v>7012257.2085877797</v>
      </c>
      <c r="J20" s="345">
        <f t="shared" si="2"/>
        <v>858854</v>
      </c>
      <c r="K20" s="332">
        <f t="shared" si="13"/>
        <v>0.12247896425535812</v>
      </c>
      <c r="L20" s="310">
        <f t="shared" si="14"/>
        <v>0.62862360756548752</v>
      </c>
      <c r="M20" s="309">
        <f t="shared" si="24"/>
        <v>8</v>
      </c>
      <c r="N20" s="308" t="s">
        <v>15</v>
      </c>
      <c r="O20" s="356">
        <f t="shared" si="15"/>
        <v>7012257.2085877797</v>
      </c>
      <c r="P20" s="367">
        <f t="shared" si="16"/>
        <v>7017497.5499296272</v>
      </c>
      <c r="Q20" s="367">
        <f t="shared" si="17"/>
        <v>7014877.3792587034</v>
      </c>
      <c r="R20" s="389">
        <f t="shared" si="18"/>
        <v>0.9996266232154295</v>
      </c>
      <c r="S20" s="371">
        <f>SUM(W20,-X20,Y20,Z20)-'Exhibit JP-1'!F20</f>
        <v>5240.3413418476148</v>
      </c>
      <c r="T20" s="372">
        <f t="shared" si="3"/>
        <v>7.4731162676546826E-4</v>
      </c>
      <c r="U20" s="373">
        <f t="shared" si="19"/>
        <v>7.6711577967543011E-3</v>
      </c>
      <c r="V20" s="333">
        <v>0</v>
      </c>
      <c r="W20" s="374">
        <f>I20*V20*$R$24+'Exhibit JP-1'!F20</f>
        <v>0</v>
      </c>
      <c r="X20" s="375">
        <f t="shared" si="4"/>
        <v>0</v>
      </c>
      <c r="Y20" s="374">
        <f t="shared" si="20"/>
        <v>-5240.6586581523852</v>
      </c>
      <c r="Z20" s="358">
        <f>10338+8707-8564</f>
        <v>10481</v>
      </c>
      <c r="AA20" s="349">
        <f t="shared" si="5"/>
        <v>7012257.2085877797</v>
      </c>
      <c r="AB20" s="313">
        <f t="shared" si="21"/>
        <v>3.9347442579758515E-2</v>
      </c>
      <c r="AC20" s="362">
        <f>IF('Exhibit JP-1'!K20=0,0,(SUM(S20,'Exhibit JP-1'!F20)/'Exhibit JP-1'!J20+'Exhibit JP-1'!K20-'Exhibit JP-1'!I20))</f>
        <v>2839310.9757904815</v>
      </c>
      <c r="AD20" s="313">
        <f>IF(AC20=0,0,AC20/'Exhibit JP-1'!M20)</f>
        <v>0.15071223602796799</v>
      </c>
      <c r="AE20" s="334">
        <f t="shared" si="22"/>
        <v>2.6932820804844493</v>
      </c>
      <c r="AF20" s="349">
        <f>(AD20-$AD$22)*'Exhibit JP-1'!M20*'Exhibit JP-1'!J20</f>
        <v>2933352.6446486679</v>
      </c>
      <c r="AG20" s="315">
        <f>IF('Exhibit JP-1'!V20=0,0,(1-(AF20/'Exhibit JP-1'!V20)))</f>
        <v>0.14818053791019037</v>
      </c>
      <c r="AH20" s="362">
        <f t="shared" si="6"/>
        <v>-853613.65865815233</v>
      </c>
      <c r="AI20" s="335">
        <f t="shared" si="7"/>
        <v>-0.9938984491638303</v>
      </c>
      <c r="AJ20" s="313">
        <f t="shared" si="8"/>
        <v>6.3488314413907506E-4</v>
      </c>
      <c r="AK20" s="362">
        <f t="shared" si="9"/>
        <v>8259265.3382626753</v>
      </c>
    </row>
    <row r="21" spans="1:37" ht="21" customHeight="1" x14ac:dyDescent="0.35">
      <c r="A21" s="309">
        <f t="shared" si="23"/>
        <v>9</v>
      </c>
      <c r="B21" s="308" t="s">
        <v>16</v>
      </c>
      <c r="C21" s="351">
        <f>'Prop Equal'!$C$27</f>
        <v>1411342.9994734973</v>
      </c>
      <c r="D21" s="351">
        <f>Proposed!$S$27</f>
        <v>1521195.9994734973</v>
      </c>
      <c r="E21" s="352">
        <f t="shared" si="10"/>
        <v>109853</v>
      </c>
      <c r="F21" s="364">
        <f t="shared" si="11"/>
        <v>7.783579189536545E-2</v>
      </c>
      <c r="G21" s="364">
        <f t="shared" si="12"/>
        <v>0.59560688985038368</v>
      </c>
      <c r="H21" s="351">
        <f t="shared" si="0"/>
        <v>238976.87004383033</v>
      </c>
      <c r="I21" s="365">
        <f t="shared" si="1"/>
        <v>1172366.129429667</v>
      </c>
      <c r="J21" s="351">
        <f t="shared" si="2"/>
        <v>109853</v>
      </c>
      <c r="K21" s="332">
        <f t="shared" si="13"/>
        <v>9.3701956447207593E-2</v>
      </c>
      <c r="L21" s="310">
        <f t="shared" si="14"/>
        <v>0.48092553897646934</v>
      </c>
      <c r="M21" s="309">
        <f t="shared" si="24"/>
        <v>9</v>
      </c>
      <c r="N21" s="308" t="s">
        <v>16</v>
      </c>
      <c r="O21" s="365">
        <f t="shared" si="15"/>
        <v>1172366.129429667</v>
      </c>
      <c r="P21" s="367">
        <f t="shared" si="16"/>
        <v>1173241.9535388004</v>
      </c>
      <c r="Q21" s="367">
        <f t="shared" si="17"/>
        <v>1172804.0414842337</v>
      </c>
      <c r="R21" s="389">
        <f t="shared" si="18"/>
        <v>0.9996267504300832</v>
      </c>
      <c r="S21" s="378">
        <f>SUM(W21,-X21,Y21,Z21)-'Exhibit JP-1'!F21</f>
        <v>875.82410913339311</v>
      </c>
      <c r="T21" s="372">
        <f t="shared" si="3"/>
        <v>7.4705681710496383E-4</v>
      </c>
      <c r="U21" s="373">
        <f t="shared" si="19"/>
        <v>7.6685421742430778E-3</v>
      </c>
      <c r="V21" s="333">
        <v>0</v>
      </c>
      <c r="W21" s="374">
        <f>I21*V21*$R$24+'Exhibit JP-1'!F21</f>
        <v>0</v>
      </c>
      <c r="X21" s="375">
        <f t="shared" si="4"/>
        <v>0</v>
      </c>
      <c r="Y21" s="374">
        <f t="shared" si="20"/>
        <v>-876.17589086660689</v>
      </c>
      <c r="Z21" s="359">
        <f>1721+1474-1443</f>
        <v>1752</v>
      </c>
      <c r="AA21" s="360">
        <f t="shared" si="5"/>
        <v>1172366.129429667</v>
      </c>
      <c r="AB21" s="317">
        <f t="shared" si="21"/>
        <v>6.578425118761117E-3</v>
      </c>
      <c r="AC21" s="363">
        <f>IF('Exhibit JP-1'!K21=0,0,(SUM(S21,'Exhibit JP-1'!F21)/'Exhibit JP-1'!J21+'Exhibit JP-1'!K21-'Exhibit JP-1'!I21))</f>
        <v>382648.18391971802</v>
      </c>
      <c r="AD21" s="317">
        <f>IF(AC21=0,0,AC21/'Exhibit JP-1'!M21)</f>
        <v>0.15700881699230099</v>
      </c>
      <c r="AE21" s="334">
        <f t="shared" si="22"/>
        <v>2.8058042560323626</v>
      </c>
      <c r="AF21" s="350">
        <f>(AD21-$AD$22)*'Exhibit JP-1'!M21*'Exhibit JP-1'!J21</f>
        <v>404684.71704903396</v>
      </c>
      <c r="AG21" s="320">
        <f>IF('Exhibit JP-1'!V21=0,0,(1-(AF21/'Exhibit JP-1'!V21)))</f>
        <v>0.1398819255438043</v>
      </c>
      <c r="AH21" s="363">
        <f t="shared" si="6"/>
        <v>-108977.17589086661</v>
      </c>
      <c r="AI21" s="336">
        <f t="shared" si="7"/>
        <v>-0.99202730822887508</v>
      </c>
      <c r="AJ21" s="337">
        <f t="shared" si="8"/>
        <v>6.2056077754317701E-4</v>
      </c>
      <c r="AK21" s="363">
        <f t="shared" si="9"/>
        <v>1412218.8235826306</v>
      </c>
    </row>
    <row r="22" spans="1:37" ht="26.25" customHeight="1" x14ac:dyDescent="0.2">
      <c r="A22" s="309">
        <f t="shared" si="23"/>
        <v>10</v>
      </c>
      <c r="B22" s="308" t="s">
        <v>1357</v>
      </c>
      <c r="C22" s="354">
        <f>SUM(C13:C21)</f>
        <v>500400210.81332529</v>
      </c>
      <c r="D22" s="354">
        <f>SUM(D13:D21)</f>
        <v>565794092.81332529</v>
      </c>
      <c r="E22" s="354">
        <f t="shared" si="10"/>
        <v>65393882</v>
      </c>
      <c r="F22" s="366">
        <f t="shared" si="11"/>
        <v>0.13068316237059949</v>
      </c>
      <c r="G22" s="366">
        <f t="shared" si="12"/>
        <v>1</v>
      </c>
      <c r="H22" s="368">
        <f>SUM(H13:H21)</f>
        <v>164765938.71215969</v>
      </c>
      <c r="I22" s="368">
        <f>SUM(I13:I21)</f>
        <v>335634272.10116553</v>
      </c>
      <c r="J22" s="368">
        <f>SUM(J13:J21)</f>
        <v>65393882</v>
      </c>
      <c r="K22" s="332">
        <f>IF(I22=0,0,J22/I22)</f>
        <v>0.19483672388584095</v>
      </c>
      <c r="L22" s="310">
        <f t="shared" si="14"/>
        <v>1</v>
      </c>
      <c r="M22" s="309">
        <f t="shared" si="24"/>
        <v>10</v>
      </c>
      <c r="N22" s="308" t="s">
        <v>1357</v>
      </c>
      <c r="O22" s="368">
        <f t="shared" si="15"/>
        <v>335634272.10116553</v>
      </c>
      <c r="P22" s="368">
        <f>SUM(P13:P21)</f>
        <v>368331213.10116559</v>
      </c>
      <c r="Q22" s="368">
        <f>SUM(Q13:Q21)</f>
        <v>351982742.60116559</v>
      </c>
      <c r="R22" s="389">
        <f t="shared" si="18"/>
        <v>0.9556147567230211</v>
      </c>
      <c r="S22" s="349">
        <f>SUM(S13:S21)</f>
        <v>32696941.00000006</v>
      </c>
      <c r="T22" s="313">
        <f>IF(I22=0,0,S22/I22)</f>
        <v>9.7418361942920653E-2</v>
      </c>
      <c r="U22" s="334">
        <f t="shared" ref="U22" si="25">IF($T$22=0,0,T22/$T$22)</f>
        <v>1</v>
      </c>
      <c r="V22" s="338"/>
      <c r="W22" s="349">
        <f>SUM(W13:W21)</f>
        <v>32830130.308238566</v>
      </c>
      <c r="X22" s="339">
        <f t="shared" ref="X22:Y22" si="26">SUM(X13:X21)</f>
        <v>0</v>
      </c>
      <c r="Y22" s="361">
        <f t="shared" si="26"/>
        <v>-133189.30823850635</v>
      </c>
      <c r="Z22" s="349">
        <f>SUM(Z13:Z21)</f>
        <v>0</v>
      </c>
      <c r="AA22" s="357">
        <f>SUM(AA13:AA21)</f>
        <v>178213798.63186055</v>
      </c>
      <c r="AB22" s="313">
        <f>SUM(AB13:AB21)</f>
        <v>1.0000000000000002</v>
      </c>
      <c r="AC22" s="349">
        <f>SUM(AC13:AC21)</f>
        <v>66864258.634299055</v>
      </c>
      <c r="AD22" s="313">
        <f>IF('Exhibit JP-1'!M22=0,0,AC22/'Exhibit JP-1'!M22)</f>
        <v>5.5958578241778113E-2</v>
      </c>
      <c r="AE22" s="334">
        <f t="shared" si="22"/>
        <v>1</v>
      </c>
      <c r="AF22" s="349">
        <f>SUM(AF13:AF21)</f>
        <v>1.2689270079135895E-8</v>
      </c>
      <c r="AG22" s="315">
        <f>SUMPRODUCT(AA13:AA21,AG13:AG21)/AA22</f>
        <v>0.18650433430774213</v>
      </c>
      <c r="AH22" s="362">
        <f t="shared" si="6"/>
        <v>-32696940.99999994</v>
      </c>
      <c r="AI22" s="335">
        <f t="shared" si="7"/>
        <v>-0.49999999999999911</v>
      </c>
      <c r="AJ22" s="313">
        <f t="shared" si="8"/>
        <v>6.5341581185299855E-2</v>
      </c>
      <c r="AK22" s="362">
        <f t="shared" si="9"/>
        <v>533097151.81332535</v>
      </c>
    </row>
    <row r="23" spans="1:37" x14ac:dyDescent="0.2">
      <c r="C23" s="312"/>
      <c r="D23" s="321"/>
      <c r="E23" s="321"/>
      <c r="T23" s="390">
        <f>T22*U23</f>
        <v>0.14612754291438099</v>
      </c>
      <c r="U23" s="376">
        <v>1.5</v>
      </c>
      <c r="W23" s="357">
        <f>IF(Q24=0,0,W22-Q24)</f>
        <v>133189.30823850632</v>
      </c>
    </row>
    <row r="24" spans="1:37" x14ac:dyDescent="0.2">
      <c r="D24" s="312"/>
      <c r="H24" s="312"/>
      <c r="I24" s="312"/>
      <c r="J24" s="312"/>
      <c r="K24" s="312"/>
      <c r="L24" s="312"/>
      <c r="M24" s="312"/>
      <c r="N24" s="312"/>
      <c r="O24" s="312"/>
      <c r="P24" s="312"/>
      <c r="Q24" s="349">
        <v>32696941.00000006</v>
      </c>
      <c r="R24" s="313">
        <f>Q24/O22</f>
        <v>9.7418361942920653E-2</v>
      </c>
    </row>
    <row r="25" spans="1:37" x14ac:dyDescent="0.2">
      <c r="B25" s="308" t="s">
        <v>56</v>
      </c>
      <c r="C25" s="312"/>
    </row>
    <row r="26" spans="1:37" x14ac:dyDescent="0.2">
      <c r="B26" s="308" t="s">
        <v>61</v>
      </c>
      <c r="D26" s="312"/>
      <c r="H26" s="312"/>
      <c r="I26" s="312"/>
      <c r="J26" s="312"/>
      <c r="K26" s="315">
        <f>J13/$I$22</f>
        <v>0.11094622359892993</v>
      </c>
      <c r="L26" s="315">
        <f t="shared" ref="L26:L35" si="27">G13-L13</f>
        <v>0.10302600299802278</v>
      </c>
      <c r="M26" s="315"/>
      <c r="N26" s="315"/>
      <c r="O26" s="315"/>
      <c r="P26" s="315"/>
      <c r="Q26" s="315"/>
      <c r="R26" s="315"/>
      <c r="S26" s="321"/>
      <c r="T26" s="315">
        <f t="shared" ref="T26:T35" si="28">S13/C13</f>
        <v>0.10627309981653936</v>
      </c>
      <c r="W26" s="340"/>
      <c r="AG26" s="377"/>
    </row>
    <row r="27" spans="1:37" x14ac:dyDescent="0.2">
      <c r="B27" s="308" t="s">
        <v>62</v>
      </c>
      <c r="C27" s="312"/>
      <c r="K27" s="315">
        <f t="shared" ref="K27:K35" si="29">J14/$I$22</f>
        <v>5.5086954869814665E-3</v>
      </c>
      <c r="L27" s="315">
        <f t="shared" si="27"/>
        <v>0.11872647924094248</v>
      </c>
      <c r="M27" s="315"/>
      <c r="N27" s="315"/>
      <c r="O27" s="315"/>
      <c r="P27" s="315"/>
      <c r="Q27" s="315"/>
      <c r="R27" s="315"/>
      <c r="S27" s="321"/>
      <c r="T27" s="315">
        <f t="shared" si="28"/>
        <v>1.876879287880262E-2</v>
      </c>
      <c r="W27" s="340"/>
    </row>
    <row r="28" spans="1:37" x14ac:dyDescent="0.2">
      <c r="K28" s="315">
        <f t="shared" si="29"/>
        <v>1.7526562359599904E-2</v>
      </c>
      <c r="L28" s="315">
        <f t="shared" si="27"/>
        <v>9.0697639013720965E-2</v>
      </c>
      <c r="M28" s="315"/>
      <c r="N28" s="315"/>
      <c r="O28" s="315"/>
      <c r="P28" s="315"/>
      <c r="Q28" s="315"/>
      <c r="R28" s="315"/>
      <c r="T28" s="315">
        <f t="shared" si="28"/>
        <v>3.6055018567543153E-2</v>
      </c>
      <c r="W28" s="312"/>
      <c r="X28" s="321"/>
    </row>
    <row r="29" spans="1:37" x14ac:dyDescent="0.2">
      <c r="K29" s="315">
        <f t="shared" si="29"/>
        <v>1.5447427247349916E-2</v>
      </c>
      <c r="L29" s="315">
        <f t="shared" si="27"/>
        <v>4.0993135765047817E-2</v>
      </c>
      <c r="M29" s="315"/>
      <c r="N29" s="315"/>
      <c r="O29" s="315"/>
      <c r="P29" s="315"/>
      <c r="Q29" s="315"/>
      <c r="R29" s="315"/>
      <c r="T29" s="315">
        <f t="shared" si="28"/>
        <v>3.397812327609348E-2</v>
      </c>
      <c r="W29" s="312"/>
      <c r="X29" s="321"/>
    </row>
    <row r="30" spans="1:37" x14ac:dyDescent="0.2">
      <c r="K30" s="315">
        <f t="shared" si="29"/>
        <v>3.8308257138068798E-2</v>
      </c>
      <c r="L30" s="315">
        <f t="shared" si="27"/>
        <v>-0.23428021385388409</v>
      </c>
      <c r="M30" s="315"/>
      <c r="N30" s="315"/>
      <c r="O30" s="315"/>
      <c r="P30" s="315"/>
      <c r="Q30" s="315"/>
      <c r="R30" s="315"/>
      <c r="T30" s="315">
        <f t="shared" si="28"/>
        <v>3.6440797931265534E-2</v>
      </c>
      <c r="W30" s="312"/>
      <c r="X30" s="321"/>
    </row>
    <row r="31" spans="1:37" x14ac:dyDescent="0.2">
      <c r="F31" s="309" t="s">
        <v>1348</v>
      </c>
      <c r="K31" s="315">
        <f t="shared" si="29"/>
        <v>4.1642708036047022E-3</v>
      </c>
      <c r="L31" s="315">
        <f t="shared" si="27"/>
        <v>6.4627261395734603E-2</v>
      </c>
      <c r="M31" s="315"/>
      <c r="N31" s="315"/>
      <c r="O31" s="315"/>
      <c r="P31" s="315"/>
      <c r="Q31" s="315"/>
      <c r="R31" s="315"/>
      <c r="T31" s="315">
        <f t="shared" si="28"/>
        <v>5.2139342181388916E-2</v>
      </c>
      <c r="W31" s="312"/>
      <c r="X31" s="321"/>
    </row>
    <row r="32" spans="1:37" x14ac:dyDescent="0.2">
      <c r="B32" s="341" t="s">
        <v>57</v>
      </c>
      <c r="C32" s="341" t="s">
        <v>58</v>
      </c>
      <c r="D32" s="341" t="s">
        <v>59</v>
      </c>
      <c r="E32" s="341" t="s">
        <v>1346</v>
      </c>
      <c r="F32" s="341" t="s">
        <v>1347</v>
      </c>
      <c r="K32" s="315">
        <f t="shared" si="29"/>
        <v>4.9089146638260681E-5</v>
      </c>
      <c r="L32" s="315">
        <f t="shared" si="27"/>
        <v>3.1539821679121505E-2</v>
      </c>
      <c r="M32" s="315"/>
      <c r="N32" s="315"/>
      <c r="O32" s="315"/>
      <c r="P32" s="315"/>
      <c r="Q32" s="315"/>
      <c r="R32" s="315"/>
      <c r="T32" s="315">
        <f t="shared" si="28"/>
        <v>1.6645635118869094E-2</v>
      </c>
      <c r="W32" s="312"/>
      <c r="X32" s="321"/>
    </row>
    <row r="33" spans="2:27" x14ac:dyDescent="0.2">
      <c r="B33" s="308" t="s">
        <v>12</v>
      </c>
      <c r="C33" s="312">
        <f>Sheet1!B31</f>
        <v>2042413438</v>
      </c>
      <c r="D33" s="340">
        <f>$D$42</f>
        <v>2.725E-2</v>
      </c>
      <c r="E33" s="342">
        <f>$E$42</f>
        <v>1.5985060633393854E-3</v>
      </c>
      <c r="F33" s="312">
        <f>IF(C33=0,0,C33*(D33+E33))</f>
        <v>58920576.449988842</v>
      </c>
      <c r="K33" s="315">
        <f t="shared" si="29"/>
        <v>2.5588983944438417E-3</v>
      </c>
      <c r="L33" s="315">
        <f t="shared" si="27"/>
        <v>0.16759794212196699</v>
      </c>
      <c r="M33" s="315"/>
      <c r="N33" s="315"/>
      <c r="O33" s="315"/>
      <c r="P33" s="315"/>
      <c r="Q33" s="315"/>
      <c r="R33" s="315"/>
      <c r="T33" s="315">
        <f t="shared" si="28"/>
        <v>6.3488314413907506E-4</v>
      </c>
      <c r="X33" s="331" t="s">
        <v>89</v>
      </c>
    </row>
    <row r="34" spans="2:27" x14ac:dyDescent="0.2">
      <c r="B34" s="308" t="s">
        <v>13</v>
      </c>
      <c r="C34" s="312">
        <f>Sheet1!B32</f>
        <v>132375707</v>
      </c>
      <c r="D34" s="340">
        <f t="shared" ref="D34:D41" si="30">$D$42</f>
        <v>2.725E-2</v>
      </c>
      <c r="E34" s="342">
        <f t="shared" ref="E34:E41" si="31">$E$42</f>
        <v>1.5985060633393854E-3</v>
      </c>
      <c r="F34" s="312">
        <f t="shared" ref="F34:F41" si="32">IF(C34=0,0,C34*(D34+E34))</f>
        <v>3818841.3860283378</v>
      </c>
      <c r="K34" s="315">
        <f t="shared" si="29"/>
        <v>3.2729971022413512E-4</v>
      </c>
      <c r="L34" s="315">
        <f t="shared" si="27"/>
        <v>0.11468135087391435</v>
      </c>
      <c r="M34" s="315"/>
      <c r="N34" s="315"/>
      <c r="O34" s="315"/>
      <c r="P34" s="315"/>
      <c r="Q34" s="315"/>
      <c r="R34" s="315"/>
      <c r="T34" s="315">
        <f t="shared" si="28"/>
        <v>6.2056077754317701E-4</v>
      </c>
    </row>
    <row r="35" spans="2:27" x14ac:dyDescent="0.2">
      <c r="B35" s="308" t="s">
        <v>18</v>
      </c>
      <c r="C35" s="312">
        <f>Sheet1!B33</f>
        <v>460262183</v>
      </c>
      <c r="D35" s="340">
        <f t="shared" si="30"/>
        <v>2.725E-2</v>
      </c>
      <c r="E35" s="342">
        <f t="shared" si="31"/>
        <v>1.5985060633393854E-3</v>
      </c>
      <c r="F35" s="312">
        <f t="shared" si="32"/>
        <v>13277876.377001321</v>
      </c>
      <c r="K35" s="315">
        <f t="shared" si="29"/>
        <v>0.19483672388584095</v>
      </c>
      <c r="L35" s="315">
        <f t="shared" si="27"/>
        <v>0</v>
      </c>
      <c r="M35" s="315"/>
      <c r="N35" s="315"/>
      <c r="O35" s="315"/>
      <c r="P35" s="315"/>
      <c r="Q35" s="315"/>
      <c r="R35" s="315"/>
      <c r="T35" s="315">
        <f t="shared" si="28"/>
        <v>6.5341581185299855E-2</v>
      </c>
      <c r="W35" s="331" t="s">
        <v>90</v>
      </c>
      <c r="AA35" s="331" t="s">
        <v>87</v>
      </c>
    </row>
    <row r="36" spans="2:27" x14ac:dyDescent="0.2">
      <c r="B36" s="308" t="s">
        <v>19</v>
      </c>
      <c r="C36" s="312">
        <f>Sheet1!B34</f>
        <v>520642953</v>
      </c>
      <c r="D36" s="340">
        <f t="shared" si="30"/>
        <v>2.725E-2</v>
      </c>
      <c r="E36" s="342">
        <f t="shared" si="31"/>
        <v>1.5985060633393854E-3</v>
      </c>
      <c r="F36" s="312">
        <f t="shared" si="32"/>
        <v>15019771.386455422</v>
      </c>
      <c r="W36" s="312"/>
      <c r="X36" s="321"/>
    </row>
    <row r="37" spans="2:27" x14ac:dyDescent="0.2">
      <c r="B37" s="308" t="s">
        <v>20</v>
      </c>
      <c r="C37" s="312">
        <f>Sheet1!B35</f>
        <v>2390837681</v>
      </c>
      <c r="D37" s="340">
        <f t="shared" si="30"/>
        <v>2.725E-2</v>
      </c>
      <c r="E37" s="342">
        <f t="shared" si="31"/>
        <v>1.5985060633393854E-3</v>
      </c>
      <c r="F37" s="312">
        <f t="shared" si="32"/>
        <v>68972095.336788774</v>
      </c>
    </row>
    <row r="38" spans="2:27" x14ac:dyDescent="0.2">
      <c r="B38" s="308" t="s">
        <v>21</v>
      </c>
      <c r="C38" s="312">
        <f>Sheet1!B36</f>
        <v>111567793</v>
      </c>
      <c r="D38" s="340">
        <f t="shared" si="30"/>
        <v>2.725E-2</v>
      </c>
      <c r="E38" s="342">
        <f t="shared" si="31"/>
        <v>1.5985060633393854E-3</v>
      </c>
      <c r="F38" s="312">
        <f t="shared" si="32"/>
        <v>3218564.1528338934</v>
      </c>
    </row>
    <row r="39" spans="2:27" x14ac:dyDescent="0.2">
      <c r="B39" s="308" t="s">
        <v>14</v>
      </c>
      <c r="C39" s="312">
        <f>Sheet1!B37</f>
        <v>1992095</v>
      </c>
      <c r="D39" s="340">
        <f t="shared" si="30"/>
        <v>2.725E-2</v>
      </c>
      <c r="E39" s="342">
        <f t="shared" si="31"/>
        <v>1.5985060633393854E-3</v>
      </c>
      <c r="F39" s="312">
        <f t="shared" si="32"/>
        <v>57468.964686248073</v>
      </c>
    </row>
    <row r="40" spans="2:27" x14ac:dyDescent="0.2">
      <c r="B40" s="308" t="s">
        <v>15</v>
      </c>
      <c r="C40" s="312">
        <f>Sheet1!B38</f>
        <v>43044440</v>
      </c>
      <c r="D40" s="340">
        <f t="shared" si="30"/>
        <v>2.725E-2</v>
      </c>
      <c r="E40" s="342">
        <f t="shared" si="31"/>
        <v>1.5985060633393854E-3</v>
      </c>
      <c r="F40" s="312">
        <f t="shared" si="32"/>
        <v>1241767.7883330483</v>
      </c>
    </row>
    <row r="41" spans="2:27" x14ac:dyDescent="0.2">
      <c r="B41" s="308" t="s">
        <v>16</v>
      </c>
      <c r="C41" s="312">
        <f>Sheet1!B39</f>
        <v>8283856</v>
      </c>
      <c r="D41" s="340">
        <f t="shared" si="30"/>
        <v>2.725E-2</v>
      </c>
      <c r="E41" s="342">
        <f t="shared" si="31"/>
        <v>1.5985060633393854E-3</v>
      </c>
      <c r="F41" s="312">
        <f t="shared" si="32"/>
        <v>238976.87004383033</v>
      </c>
    </row>
    <row r="42" spans="2:27" x14ac:dyDescent="0.2">
      <c r="B42" s="308" t="s">
        <v>17</v>
      </c>
      <c r="C42" s="312">
        <f>SUM(C33:C41)</f>
        <v>5711420146</v>
      </c>
      <c r="D42" s="343">
        <v>2.725E-2</v>
      </c>
      <c r="E42" s="342">
        <f>[1]RS!$K$10</f>
        <v>1.5985060633393854E-3</v>
      </c>
      <c r="F42" s="312">
        <f>SUM(F33:F41)</f>
        <v>164765938.71215969</v>
      </c>
    </row>
    <row r="43" spans="2:27" x14ac:dyDescent="0.2">
      <c r="E43" s="342">
        <f>E42+D42</f>
        <v>2.8848506063339385E-2</v>
      </c>
    </row>
    <row r="45" spans="2:27" x14ac:dyDescent="0.2">
      <c r="B45" s="341" t="s">
        <v>57</v>
      </c>
      <c r="C45" s="344"/>
    </row>
    <row r="46" spans="2:27" x14ac:dyDescent="0.2">
      <c r="B46" s="308" t="s">
        <v>12</v>
      </c>
    </row>
    <row r="47" spans="2:27" x14ac:dyDescent="0.2">
      <c r="B47" s="308" t="s">
        <v>13</v>
      </c>
    </row>
    <row r="48" spans="2:27" x14ac:dyDescent="0.2">
      <c r="B48" s="308" t="s">
        <v>18</v>
      </c>
    </row>
    <row r="49" spans="2:2" x14ac:dyDescent="0.2">
      <c r="B49" s="308" t="s">
        <v>19</v>
      </c>
    </row>
    <row r="50" spans="2:2" x14ac:dyDescent="0.2">
      <c r="B50" s="308" t="s">
        <v>20</v>
      </c>
    </row>
    <row r="51" spans="2:2" x14ac:dyDescent="0.2">
      <c r="B51" s="308" t="s">
        <v>21</v>
      </c>
    </row>
    <row r="52" spans="2:2" x14ac:dyDescent="0.2">
      <c r="B52" s="308" t="s">
        <v>14</v>
      </c>
    </row>
    <row r="53" spans="2:2" x14ac:dyDescent="0.2">
      <c r="B53" s="308" t="s">
        <v>15</v>
      </c>
    </row>
    <row r="54" spans="2:2" x14ac:dyDescent="0.2">
      <c r="B54" s="308" t="s">
        <v>16</v>
      </c>
    </row>
    <row r="55" spans="2:2" x14ac:dyDescent="0.2">
      <c r="B55" s="308" t="s">
        <v>17</v>
      </c>
    </row>
  </sheetData>
  <mergeCells count="16">
    <mergeCell ref="E10:F10"/>
    <mergeCell ref="J10:K10"/>
    <mergeCell ref="S10:T10"/>
    <mergeCell ref="A4:L4"/>
    <mergeCell ref="M4:U4"/>
    <mergeCell ref="A5:L5"/>
    <mergeCell ref="M5:U5"/>
    <mergeCell ref="E9:F9"/>
    <mergeCell ref="J9:K9"/>
    <mergeCell ref="S9:T9"/>
    <mergeCell ref="A1:L1"/>
    <mergeCell ref="M1:U1"/>
    <mergeCell ref="A2:L2"/>
    <mergeCell ref="M2:U2"/>
    <mergeCell ref="A3:L3"/>
    <mergeCell ref="M3:U3"/>
  </mergeCells>
  <printOptions horizontalCentered="1"/>
  <pageMargins left="0.25" right="0.25" top="1.25" bottom="0.25" header="0.5" footer="0.3"/>
  <pageSetup orientation="landscape" r:id="rId1"/>
  <headerFooter scaleWithDoc="0" alignWithMargins="0">
    <oddHeader xml:space="preserve">&amp;R&amp;"Arial,Bold"&amp;A
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52"/>
  <sheetViews>
    <sheetView workbookViewId="0">
      <selection activeCell="I7" sqref="I7:I15"/>
    </sheetView>
  </sheetViews>
  <sheetFormatPr defaultColWidth="9.140625" defaultRowHeight="12.75" x14ac:dyDescent="0.2"/>
  <cols>
    <col min="1" max="2" width="9.140625" style="279"/>
    <col min="3" max="3" width="12.7109375" style="279" bestFit="1" customWidth="1"/>
    <col min="4" max="5" width="15.42578125" style="279" hidden="1" customWidth="1"/>
    <col min="6" max="6" width="14.42578125" style="279" bestFit="1" customWidth="1"/>
    <col min="7" max="8" width="9.7109375" style="279" customWidth="1"/>
    <col min="9" max="13" width="9.85546875" style="279" customWidth="1"/>
    <col min="14" max="16384" width="9.140625" style="279"/>
  </cols>
  <sheetData>
    <row r="2" spans="3:13" x14ac:dyDescent="0.2">
      <c r="F2" s="464" t="s">
        <v>1343</v>
      </c>
      <c r="G2" s="464"/>
      <c r="H2" s="464"/>
      <c r="I2" s="464"/>
      <c r="J2" s="464"/>
      <c r="K2" s="464"/>
      <c r="L2" s="464"/>
      <c r="M2" s="464"/>
    </row>
    <row r="3" spans="3:13" x14ac:dyDescent="0.2">
      <c r="D3" s="466" t="s">
        <v>1338</v>
      </c>
      <c r="E3" s="466"/>
    </row>
    <row r="4" spans="3:13" x14ac:dyDescent="0.2">
      <c r="D4" s="276"/>
      <c r="E4" s="284"/>
      <c r="F4" s="287"/>
      <c r="G4" s="464" t="s">
        <v>3</v>
      </c>
      <c r="H4" s="464"/>
      <c r="I4" s="467" t="s">
        <v>1340</v>
      </c>
      <c r="J4" s="467"/>
      <c r="K4" s="467" t="s">
        <v>1341</v>
      </c>
      <c r="L4" s="467"/>
      <c r="M4" s="7" t="s">
        <v>46</v>
      </c>
    </row>
    <row r="5" spans="3:13" ht="15" x14ac:dyDescent="0.35">
      <c r="D5" s="1" t="s">
        <v>22</v>
      </c>
      <c r="E5" s="1" t="s">
        <v>1339</v>
      </c>
      <c r="F5" s="1" t="s">
        <v>7</v>
      </c>
      <c r="G5" s="1" t="s">
        <v>22</v>
      </c>
      <c r="H5" s="1" t="s">
        <v>1339</v>
      </c>
      <c r="I5" s="1" t="s">
        <v>22</v>
      </c>
      <c r="J5" s="1" t="s">
        <v>1339</v>
      </c>
      <c r="K5" s="1" t="s">
        <v>9</v>
      </c>
      <c r="L5" s="1" t="s">
        <v>5</v>
      </c>
      <c r="M5" s="1" t="s">
        <v>34</v>
      </c>
    </row>
    <row r="7" spans="3:13" x14ac:dyDescent="0.2">
      <c r="C7" s="279" t="s">
        <v>12</v>
      </c>
      <c r="D7" s="280">
        <f>'Exhibit JP-more agressive '!C14</f>
        <v>216341049.91929379</v>
      </c>
      <c r="E7" s="280">
        <f>'Exhibit JP-more agressive '!I14</f>
        <v>157420473.46930495</v>
      </c>
      <c r="F7" s="303">
        <f>'Exhibit JP-more agressive '!J14</f>
        <v>37237355</v>
      </c>
      <c r="G7" s="281">
        <f>F7/D7</f>
        <v>0.17212339042401534</v>
      </c>
      <c r="H7" s="281">
        <f>F7/E7</f>
        <v>0.23654709059975496</v>
      </c>
      <c r="I7" s="289">
        <f>G7/G$16</f>
        <v>1.3171045703339888</v>
      </c>
      <c r="J7" s="289">
        <f>H7/H$16</f>
        <v>1.214078567335966</v>
      </c>
      <c r="K7" s="283">
        <f>'Exhibit JP-1'!S13</f>
        <v>0.27483620832189948</v>
      </c>
      <c r="L7" s="283">
        <f>'Exhibit JP-1'!T13</f>
        <v>0.62707725487292421</v>
      </c>
      <c r="M7" s="283">
        <f>'Exhibit JP-1'!X13</f>
        <v>5.0000092625178572E-2</v>
      </c>
    </row>
    <row r="8" spans="3:13" x14ac:dyDescent="0.2">
      <c r="C8" s="279" t="s">
        <v>13</v>
      </c>
      <c r="D8" s="280">
        <f>'Exhibit JP-more agressive '!C15</f>
        <v>18632506.993049126</v>
      </c>
      <c r="E8" s="280">
        <f>'Exhibit JP-more agressive '!I15</f>
        <v>14813665.607020788</v>
      </c>
      <c r="F8" s="280">
        <f>'Exhibit JP-more agressive '!J15</f>
        <v>1848907</v>
      </c>
      <c r="G8" s="281">
        <f t="shared" ref="G8:G16" si="0">F8/D8</f>
        <v>9.9230178777860459E-2</v>
      </c>
      <c r="H8" s="281">
        <f t="shared" ref="H8:H16" si="1">F8/E8</f>
        <v>0.12481090427231793</v>
      </c>
      <c r="I8" s="289">
        <f t="shared" ref="I8:J16" si="2">G8/G$16</f>
        <v>0.75931877510323253</v>
      </c>
      <c r="J8" s="289">
        <f t="shared" si="2"/>
        <v>0.64059229586229005</v>
      </c>
      <c r="K8" s="288">
        <f>'Exhibit JP-1'!S14</f>
        <v>2.6853402868309786</v>
      </c>
      <c r="L8" s="283">
        <f>'Exhibit JP-1'!T14</f>
        <v>1.8667035906083731</v>
      </c>
      <c r="M8" s="283">
        <f>'Exhibit JP-1'!X14</f>
        <v>4.9999585070673702E-2</v>
      </c>
    </row>
    <row r="9" spans="3:13" x14ac:dyDescent="0.2">
      <c r="C9" s="279" t="s">
        <v>18</v>
      </c>
      <c r="D9" s="280">
        <f>'Exhibit JP-more agressive '!C16</f>
        <v>53484636.980047509</v>
      </c>
      <c r="E9" s="280">
        <f>'Exhibit JP-more agressive '!I16</f>
        <v>40206760.603046186</v>
      </c>
      <c r="F9" s="280">
        <f>'Exhibit JP-more agressive '!J16</f>
        <v>5882515</v>
      </c>
      <c r="G9" s="281">
        <f t="shared" si="0"/>
        <v>0.10998513465080594</v>
      </c>
      <c r="H9" s="281">
        <f t="shared" si="1"/>
        <v>0.14630661390697372</v>
      </c>
      <c r="I9" s="289">
        <f t="shared" si="2"/>
        <v>0.84161672135621579</v>
      </c>
      <c r="J9" s="289">
        <f t="shared" si="2"/>
        <v>0.75091908234249483</v>
      </c>
      <c r="K9" s="288">
        <f>'Exhibit JP-1'!S15</f>
        <v>2.1033271312084585</v>
      </c>
      <c r="L9" s="283">
        <f>'Exhibit JP-1'!T15</f>
        <v>1.5673971437419836</v>
      </c>
      <c r="M9" s="283">
        <f>'Exhibit JP-1'!X15</f>
        <v>4.9999904221402991E-2</v>
      </c>
    </row>
    <row r="10" spans="3:13" x14ac:dyDescent="0.2">
      <c r="C10" s="279" t="s">
        <v>19</v>
      </c>
      <c r="D10" s="280">
        <f>'Exhibit JP-more agressive '!C17</f>
        <v>51515377.980782144</v>
      </c>
      <c r="E10" s="280">
        <f>'Exhibit JP-more agressive '!I17</f>
        <v>36495606.59432672</v>
      </c>
      <c r="F10" s="280">
        <f>'Exhibit JP-more agressive '!J17</f>
        <v>5184686</v>
      </c>
      <c r="G10" s="281">
        <f t="shared" si="0"/>
        <v>0.10064346226740589</v>
      </c>
      <c r="H10" s="281">
        <f t="shared" si="1"/>
        <v>0.14206329155263211</v>
      </c>
      <c r="I10" s="289">
        <f t="shared" si="2"/>
        <v>0.77013335491526347</v>
      </c>
      <c r="J10" s="289">
        <f t="shared" si="2"/>
        <v>0.72914021915021565</v>
      </c>
      <c r="K10" s="288">
        <f>'Exhibit JP-1'!S16</f>
        <v>2.1080728724764715</v>
      </c>
      <c r="L10" s="283">
        <f>'Exhibit JP-1'!T16</f>
        <v>1.5698375620362177</v>
      </c>
      <c r="M10" s="283">
        <f>'Exhibit JP-1'!X16</f>
        <v>5.0000116254115934E-2</v>
      </c>
    </row>
    <row r="11" spans="3:13" x14ac:dyDescent="0.2">
      <c r="C11" s="279" t="s">
        <v>20</v>
      </c>
      <c r="D11" s="280">
        <f>'Exhibit JP-more agressive '!C18</f>
        <v>139030770.94813445</v>
      </c>
      <c r="E11" s="280">
        <f>'Exhibit JP-more agressive '!I18</f>
        <v>70058675.611345679</v>
      </c>
      <c r="F11" s="280">
        <f>'Exhibit JP-more agressive '!J18</f>
        <v>12857564</v>
      </c>
      <c r="G11" s="281">
        <f t="shared" si="0"/>
        <v>9.2479987792030052E-2</v>
      </c>
      <c r="H11" s="281">
        <f t="shared" si="1"/>
        <v>0.18352565028959492</v>
      </c>
      <c r="I11" s="289">
        <f t="shared" si="2"/>
        <v>0.70766567103548905</v>
      </c>
      <c r="J11" s="289">
        <f t="shared" si="2"/>
        <v>0.94194588488937314</v>
      </c>
      <c r="K11" s="292">
        <f>'Exhibit JP-1'!S17</f>
        <v>1.392731953259092</v>
      </c>
      <c r="L11" s="283">
        <f>'Exhibit JP-1'!T17</f>
        <v>1.2019663664251543</v>
      </c>
      <c r="M11" s="283">
        <f>'Exhibit JP-1'!X17</f>
        <v>4.9999976129369794E-2</v>
      </c>
    </row>
    <row r="12" spans="3:13" x14ac:dyDescent="0.2">
      <c r="C12" s="279" t="s">
        <v>21</v>
      </c>
      <c r="D12" s="280">
        <f>'Exhibit JP-more agressive '!C19</f>
        <v>11535618.995696628</v>
      </c>
      <c r="E12" s="280">
        <f>'Exhibit JP-more agressive '!I19</f>
        <v>8317054.8428627346</v>
      </c>
      <c r="F12" s="280">
        <f>'Exhibit JP-more agressive '!J19</f>
        <v>1397672</v>
      </c>
      <c r="G12" s="281">
        <f t="shared" si="0"/>
        <v>0.12116142189867771</v>
      </c>
      <c r="H12" s="281">
        <f t="shared" si="1"/>
        <v>0.16804890990942661</v>
      </c>
      <c r="I12" s="289">
        <f t="shared" si="2"/>
        <v>0.92713873540250402</v>
      </c>
      <c r="J12" s="289">
        <f t="shared" si="2"/>
        <v>0.86251147400676942</v>
      </c>
      <c r="K12" s="292">
        <f>'Exhibit JP-1'!S18</f>
        <v>1.5708092425244682</v>
      </c>
      <c r="L12" s="283">
        <f>'Exhibit JP-1'!T18</f>
        <v>1.2935443882788187</v>
      </c>
      <c r="M12" s="283">
        <f>'Exhibit JP-1'!X18</f>
        <v>5.0000039231623772E-2</v>
      </c>
    </row>
    <row r="13" spans="3:13" x14ac:dyDescent="0.2">
      <c r="C13" s="279" t="s">
        <v>14</v>
      </c>
      <c r="D13" s="280">
        <f>'Exhibit JP-more agressive '!C20</f>
        <v>194880.99992729948</v>
      </c>
      <c r="E13" s="280">
        <f>'Exhibit JP-more agressive '!I20</f>
        <v>137412.0352410514</v>
      </c>
      <c r="F13" s="280">
        <f>'Exhibit JP-more agressive '!J20</f>
        <v>16476</v>
      </c>
      <c r="G13" s="281">
        <f t="shared" si="0"/>
        <v>8.4543901181471703E-2</v>
      </c>
      <c r="H13" s="281">
        <f t="shared" si="1"/>
        <v>0.11990216119787045</v>
      </c>
      <c r="I13" s="289">
        <f t="shared" si="2"/>
        <v>0.64693798074549813</v>
      </c>
      <c r="J13" s="289">
        <f t="shared" si="2"/>
        <v>0.61539815906637663</v>
      </c>
      <c r="K13" s="288">
        <f>'Exhibit JP-1'!S19</f>
        <v>2.8475494269785866</v>
      </c>
      <c r="L13" s="283">
        <f>'Exhibit JP-1'!T19</f>
        <v>1.9501011783298152</v>
      </c>
      <c r="M13" s="283">
        <f>'Exhibit JP-1'!X19</f>
        <v>5.0019714813562821E-2</v>
      </c>
    </row>
    <row r="14" spans="3:13" x14ac:dyDescent="0.2">
      <c r="C14" s="279" t="s">
        <v>15</v>
      </c>
      <c r="D14" s="280">
        <f>'Exhibit JP-more agressive '!C21</f>
        <v>8254024.9969208278</v>
      </c>
      <c r="E14" s="280">
        <f>'Exhibit JP-more agressive '!I21</f>
        <v>7012257.2085877797</v>
      </c>
      <c r="F14" s="280">
        <f>'Exhibit JP-more agressive '!J21</f>
        <v>858854</v>
      </c>
      <c r="G14" s="281">
        <f t="shared" si="0"/>
        <v>0.10405275006077597</v>
      </c>
      <c r="H14" s="281">
        <f t="shared" si="1"/>
        <v>0.12247896425535812</v>
      </c>
      <c r="I14" s="289">
        <f t="shared" si="2"/>
        <v>0.79622154968745451</v>
      </c>
      <c r="J14" s="289">
        <f t="shared" si="2"/>
        <v>0.62862360756548752</v>
      </c>
      <c r="K14" s="291">
        <f>'Exhibit JP-1'!S20</f>
        <v>3.830004654287221</v>
      </c>
      <c r="L14" s="283">
        <f>'Exhibit JP-1'!T20</f>
        <v>2.4553573135283293</v>
      </c>
      <c r="M14" s="283">
        <f>'Exhibit JP-1'!X20</f>
        <v>5.0000701737484277E-2</v>
      </c>
    </row>
    <row r="15" spans="3:13" x14ac:dyDescent="0.2">
      <c r="C15" s="279" t="s">
        <v>16</v>
      </c>
      <c r="D15" s="282">
        <f>'Exhibit JP-more agressive '!C22</f>
        <v>1411342.9994734973</v>
      </c>
      <c r="E15" s="282">
        <f>'Exhibit JP-more agressive '!I22</f>
        <v>1172366.129429667</v>
      </c>
      <c r="F15" s="282">
        <f>'Exhibit JP-more agressive '!J22</f>
        <v>109853</v>
      </c>
      <c r="G15" s="281">
        <f t="shared" si="0"/>
        <v>7.783579189536545E-2</v>
      </c>
      <c r="H15" s="281">
        <f t="shared" si="1"/>
        <v>9.3701956447207593E-2</v>
      </c>
      <c r="I15" s="290">
        <f t="shared" si="2"/>
        <v>0.59560688985038368</v>
      </c>
      <c r="J15" s="290">
        <f t="shared" si="2"/>
        <v>0.48092553897646934</v>
      </c>
      <c r="K15" s="291">
        <f>'Exhibit JP-1'!S21</f>
        <v>3.9889454853711208</v>
      </c>
      <c r="L15" s="283">
        <f>'Exhibit JP-1'!T21</f>
        <v>2.537090625771071</v>
      </c>
      <c r="M15" s="283">
        <f>'Exhibit JP-1'!X21</f>
        <v>5.0002895890077781E-2</v>
      </c>
    </row>
    <row r="16" spans="3:13" ht="15" x14ac:dyDescent="0.25">
      <c r="C16" t="s">
        <v>1342</v>
      </c>
      <c r="D16" s="286">
        <f>SUM(D7:D15)</f>
        <v>500400210.81332529</v>
      </c>
      <c r="E16" s="286">
        <f>SUM(E7:E15)</f>
        <v>335634272.10116553</v>
      </c>
      <c r="F16" s="303">
        <f>'Exhibit JP-more agressive '!J23</f>
        <v>65393882</v>
      </c>
      <c r="G16" s="281">
        <f t="shared" si="0"/>
        <v>0.13068316237059949</v>
      </c>
      <c r="H16" s="281">
        <f t="shared" si="1"/>
        <v>0.19483672388584095</v>
      </c>
      <c r="I16" s="289">
        <f t="shared" si="2"/>
        <v>1</v>
      </c>
      <c r="J16" s="289">
        <f t="shared" si="2"/>
        <v>1</v>
      </c>
      <c r="K16" s="283">
        <f>'Exhibit JP-1'!S22</f>
        <v>1</v>
      </c>
      <c r="L16" s="283">
        <f>'Exhibit JP-1'!T22</f>
        <v>1</v>
      </c>
      <c r="M16" s="283">
        <f>'Exhibit JP-1'!X22</f>
        <v>5.0000056806834996E-2</v>
      </c>
    </row>
    <row r="18" spans="3:13" ht="14.45" customHeight="1" x14ac:dyDescent="0.2">
      <c r="C18" s="297"/>
      <c r="D18" s="293"/>
      <c r="E18" s="293"/>
    </row>
    <row r="19" spans="3:13" x14ac:dyDescent="0.2">
      <c r="D19" s="294"/>
      <c r="E19" s="294"/>
      <c r="F19" s="465" t="s">
        <v>1344</v>
      </c>
      <c r="G19" s="465"/>
      <c r="H19" s="465"/>
      <c r="I19" s="465"/>
      <c r="J19" s="465"/>
      <c r="K19" s="465"/>
      <c r="L19" s="465"/>
      <c r="M19" s="465"/>
    </row>
    <row r="20" spans="3:13" x14ac:dyDescent="0.2">
      <c r="D20" s="7"/>
      <c r="E20" s="7"/>
      <c r="F20" s="462"/>
      <c r="G20" s="462"/>
      <c r="H20" s="462"/>
      <c r="I20" s="7"/>
      <c r="J20" s="7"/>
      <c r="K20" s="7"/>
      <c r="L20" s="7"/>
      <c r="M20" s="7"/>
    </row>
    <row r="21" spans="3:13" x14ac:dyDescent="0.2">
      <c r="D21" s="7"/>
      <c r="E21" s="7"/>
      <c r="F21" s="287"/>
      <c r="G21" s="464" t="s">
        <v>3</v>
      </c>
      <c r="H21" s="464"/>
      <c r="I21" s="467" t="s">
        <v>1340</v>
      </c>
      <c r="J21" s="467"/>
      <c r="K21" s="467" t="s">
        <v>1341</v>
      </c>
      <c r="L21" s="467"/>
      <c r="M21" s="7" t="s">
        <v>46</v>
      </c>
    </row>
    <row r="22" spans="3:13" ht="15" x14ac:dyDescent="0.35">
      <c r="D22" s="1"/>
      <c r="E22" s="1"/>
      <c r="F22" s="1" t="s">
        <v>7</v>
      </c>
      <c r="G22" s="1" t="s">
        <v>22</v>
      </c>
      <c r="H22" s="1" t="s">
        <v>1339</v>
      </c>
      <c r="I22" s="1" t="s">
        <v>22</v>
      </c>
      <c r="J22" s="1" t="s">
        <v>1339</v>
      </c>
      <c r="K22" s="1" t="s">
        <v>9</v>
      </c>
      <c r="L22" s="1" t="s">
        <v>5</v>
      </c>
      <c r="M22" s="1" t="s">
        <v>34</v>
      </c>
    </row>
    <row r="23" spans="3:13" x14ac:dyDescent="0.2">
      <c r="D23" s="295"/>
      <c r="E23" s="295"/>
      <c r="I23" s="295"/>
      <c r="K23" s="295"/>
      <c r="L23" s="295"/>
      <c r="M23" s="295"/>
    </row>
    <row r="24" spans="3:13" x14ac:dyDescent="0.2">
      <c r="C24" s="279" t="s">
        <v>12</v>
      </c>
      <c r="D24" s="296"/>
      <c r="E24" s="296"/>
      <c r="F24" s="303">
        <f>'Exhibit JP-more agressive '!Q14</f>
        <v>45994700.984975979</v>
      </c>
      <c r="G24" s="281">
        <f t="shared" ref="G24:G33" si="3">F24/D7</f>
        <v>0.21260274461150272</v>
      </c>
      <c r="H24" s="298">
        <f t="shared" ref="H24:H33" si="4">F24/E7</f>
        <v>0.29217737674981886</v>
      </c>
      <c r="I24" s="277">
        <f>G24/$G$33</f>
        <v>1.6268564423670018</v>
      </c>
      <c r="J24" s="277">
        <f t="shared" ref="J24:J33" si="5">H24/$H$33</f>
        <v>1.4996011579470609</v>
      </c>
      <c r="K24" s="302">
        <f>K7</f>
        <v>0.27483620832189948</v>
      </c>
      <c r="L24" s="302">
        <f>'Exhibit JP-more agressive '!AI14</f>
        <v>0.73956239275237401</v>
      </c>
      <c r="M24" s="300">
        <f>'Exhibit JP-more agressive '!AJ14</f>
        <v>0.33654971171614534</v>
      </c>
    </row>
    <row r="25" spans="3:13" x14ac:dyDescent="0.2">
      <c r="C25" s="279" t="s">
        <v>13</v>
      </c>
      <c r="D25" s="296"/>
      <c r="E25" s="296"/>
      <c r="F25" s="280">
        <f>'Exhibit JP-more agressive '!Q15</f>
        <v>699419.32913076016</v>
      </c>
      <c r="G25" s="281">
        <f t="shared" si="3"/>
        <v>3.7537585757605199E-2</v>
      </c>
      <c r="H25" s="298">
        <f t="shared" si="4"/>
        <v>4.7214467214601999E-2</v>
      </c>
      <c r="I25" s="277">
        <f t="shared" ref="I25:I32" si="6">G25/$G$33</f>
        <v>0.28724117993987447</v>
      </c>
      <c r="J25" s="277">
        <f t="shared" si="5"/>
        <v>0.24232837769467924</v>
      </c>
      <c r="K25" s="302">
        <f t="shared" ref="K25:K33" si="7">K8</f>
        <v>2.6853402868309786</v>
      </c>
      <c r="L25" s="302">
        <f>'Exhibit JP-more agressive '!AI15</f>
        <v>1.6099002818440908</v>
      </c>
      <c r="M25" s="300">
        <f>'Exhibit JP-more agressive '!AJ15</f>
        <v>0.33148365012461523</v>
      </c>
    </row>
    <row r="26" spans="3:13" x14ac:dyDescent="0.2">
      <c r="C26" s="279" t="s">
        <v>18</v>
      </c>
      <c r="D26" s="296"/>
      <c r="E26" s="296"/>
      <c r="F26" s="280">
        <f>'Exhibit JP-more agressive '!Q16</f>
        <v>3856779.1587878298</v>
      </c>
      <c r="G26" s="281">
        <f t="shared" si="3"/>
        <v>7.211003713508618E-2</v>
      </c>
      <c r="H26" s="298">
        <f t="shared" si="4"/>
        <v>9.5923648186062235E-2</v>
      </c>
      <c r="I26" s="277">
        <f t="shared" si="6"/>
        <v>0.55179286931083005</v>
      </c>
      <c r="J26" s="277">
        <f t="shared" si="5"/>
        <v>0.49232837769467924</v>
      </c>
      <c r="K26" s="302">
        <f t="shared" si="7"/>
        <v>2.1033271312084585</v>
      </c>
      <c r="L26" s="302">
        <f>'Exhibit JP-more agressive '!AI16</f>
        <v>1.4197294648640442</v>
      </c>
      <c r="M26" s="300">
        <f>'Exhibit JP-more agressive '!AJ16</f>
        <v>0.29724173584619873</v>
      </c>
    </row>
    <row r="27" spans="3:13" x14ac:dyDescent="0.2">
      <c r="C27" s="279" t="s">
        <v>19</v>
      </c>
      <c r="D27" s="296"/>
      <c r="E27" s="296"/>
      <c r="F27" s="280">
        <f>'Exhibit JP-more agressive '!Q17</f>
        <v>3500791.7272911295</v>
      </c>
      <c r="G27" s="281">
        <f t="shared" si="3"/>
        <v>6.7956246552186864E-2</v>
      </c>
      <c r="H27" s="298">
        <f t="shared" si="4"/>
        <v>9.5923648186062249E-2</v>
      </c>
      <c r="I27" s="277">
        <f t="shared" si="6"/>
        <v>0.52000766831362932</v>
      </c>
      <c r="J27" s="277">
        <f t="shared" si="5"/>
        <v>0.4923283776946793</v>
      </c>
      <c r="K27" s="302">
        <f t="shared" si="7"/>
        <v>2.1080728724764715</v>
      </c>
      <c r="L27" s="302">
        <f>'Exhibit JP-more agressive '!AI17</f>
        <v>1.4306091712786275</v>
      </c>
      <c r="M27" s="300">
        <f>'Exhibit JP-more agressive '!AJ17</f>
        <v>0.28211355321535048</v>
      </c>
    </row>
    <row r="28" spans="3:13" x14ac:dyDescent="0.2">
      <c r="C28" s="279" t="s">
        <v>20</v>
      </c>
      <c r="D28" s="296"/>
      <c r="E28" s="296"/>
      <c r="F28" s="280">
        <f>'Exhibit JP-more agressive '!Q18</f>
        <v>10132784.460698046</v>
      </c>
      <c r="G28" s="281">
        <f t="shared" si="3"/>
        <v>7.2881595862530957E-2</v>
      </c>
      <c r="H28" s="298">
        <f t="shared" si="4"/>
        <v>0.14463282915752249</v>
      </c>
      <c r="I28" s="277">
        <f t="shared" si="6"/>
        <v>0.55769691014859868</v>
      </c>
      <c r="J28" s="277">
        <f t="shared" si="5"/>
        <v>0.7423283776946793</v>
      </c>
      <c r="K28" s="302">
        <f t="shared" si="7"/>
        <v>1.392731953259092</v>
      </c>
      <c r="L28" s="302">
        <f>'Exhibit JP-more agressive '!AI18</f>
        <v>1.1070167545210892</v>
      </c>
      <c r="M28" s="300">
        <f>'Exhibit JP-more agressive '!AJ18</f>
        <v>0.49661955527992319</v>
      </c>
    </row>
    <row r="29" spans="3:13" x14ac:dyDescent="0.2">
      <c r="C29" s="279" t="s">
        <v>21</v>
      </c>
      <c r="D29" s="296"/>
      <c r="E29" s="296"/>
      <c r="F29" s="280">
        <f>'Exhibit JP-more agressive '!Q19</f>
        <v>1202919.1721815108</v>
      </c>
      <c r="G29" s="281">
        <f t="shared" si="3"/>
        <v>0.10427868436277765</v>
      </c>
      <c r="H29" s="298">
        <f t="shared" si="4"/>
        <v>0.14463282915752249</v>
      </c>
      <c r="I29" s="277">
        <f t="shared" si="6"/>
        <v>0.79795042047618681</v>
      </c>
      <c r="J29" s="277">
        <f t="shared" si="5"/>
        <v>0.7423283776946793</v>
      </c>
      <c r="K29" s="302">
        <f t="shared" si="7"/>
        <v>1.5708092425244682</v>
      </c>
      <c r="L29" s="302">
        <f>'Exhibit JP-more agressive '!AI19</f>
        <v>1.2317851193984026</v>
      </c>
      <c r="M29" s="300">
        <f>'Exhibit JP-more agressive '!AJ19</f>
        <v>0.24987203595925589</v>
      </c>
    </row>
    <row r="30" spans="3:13" x14ac:dyDescent="0.2">
      <c r="C30" s="279" t="s">
        <v>14</v>
      </c>
      <c r="D30" s="296"/>
      <c r="E30" s="296"/>
      <c r="F30" s="280">
        <f>'Exhibit JP-more agressive '!Q20</f>
        <v>6487.8360327803557</v>
      </c>
      <c r="G30" s="281">
        <f t="shared" si="3"/>
        <v>3.3291270237738153E-2</v>
      </c>
      <c r="H30" s="298">
        <f t="shared" si="4"/>
        <v>4.7214467214601999E-2</v>
      </c>
      <c r="I30" s="277">
        <f t="shared" si="6"/>
        <v>0.25474796931626653</v>
      </c>
      <c r="J30" s="277">
        <f t="shared" si="5"/>
        <v>0.24232837769467924</v>
      </c>
      <c r="K30" s="302">
        <f t="shared" si="7"/>
        <v>2.8475494269785866</v>
      </c>
      <c r="L30" s="302">
        <f>'Exhibit JP-more agressive '!AI20</f>
        <v>1.7023528216178465</v>
      </c>
      <c r="M30" s="300">
        <f>'Exhibit JP-more agressive '!AJ20</f>
        <v>0.29773654743284239</v>
      </c>
    </row>
    <row r="31" spans="3:13" x14ac:dyDescent="0.2">
      <c r="C31" s="279" t="s">
        <v>15</v>
      </c>
      <c r="D31" s="296"/>
      <c r="E31" s="296"/>
      <c r="F31" s="280">
        <f>'Exhibit JP-more agressive '!Q21</f>
        <v>-0.31731630447757198</v>
      </c>
      <c r="G31" s="281">
        <f t="shared" si="3"/>
        <v>-3.8443826447817539E-8</v>
      </c>
      <c r="H31" s="298">
        <f t="shared" si="4"/>
        <v>-4.525166362821955E-8</v>
      </c>
      <c r="I31" s="277">
        <f t="shared" si="6"/>
        <v>-2.9417581997898192E-7</v>
      </c>
      <c r="J31" s="277">
        <f t="shared" si="5"/>
        <v>-2.3225428310287891E-7</v>
      </c>
      <c r="K31" s="302">
        <f t="shared" si="7"/>
        <v>3.830004654287221</v>
      </c>
      <c r="L31" s="302">
        <f>'Exhibit JP-more agressive '!AI21</f>
        <v>2.0732818635981936</v>
      </c>
      <c r="M31" s="300">
        <f>'Exhibit JP-more agressive '!AJ21</f>
        <v>0.29940434024120355</v>
      </c>
    </row>
    <row r="32" spans="3:13" x14ac:dyDescent="0.2">
      <c r="C32" s="279" t="s">
        <v>16</v>
      </c>
      <c r="D32" s="296"/>
      <c r="E32" s="296"/>
      <c r="F32" s="282">
        <f>'Exhibit JP-more agressive '!Q22</f>
        <v>-0.35178173316489847</v>
      </c>
      <c r="G32" s="281">
        <f t="shared" si="3"/>
        <v>-2.4925318175392585E-7</v>
      </c>
      <c r="H32" s="299">
        <f t="shared" si="4"/>
        <v>-3.0006132413261829E-7</v>
      </c>
      <c r="I32" s="278">
        <f t="shared" si="6"/>
        <v>-1.9073090766435395E-6</v>
      </c>
      <c r="J32" s="278">
        <f t="shared" si="5"/>
        <v>-1.5400655387145121E-6</v>
      </c>
      <c r="K32" s="302">
        <f t="shared" si="7"/>
        <v>3.9889454853711208</v>
      </c>
      <c r="L32" s="302">
        <f>'Exhibit JP-more agressive '!AI22</f>
        <v>2.1593168773806291</v>
      </c>
      <c r="M32" s="301">
        <f>'Exhibit JP-more agressive '!AJ22</f>
        <v>0.28348552922514114</v>
      </c>
    </row>
    <row r="33" spans="3:13" ht="15" x14ac:dyDescent="0.25">
      <c r="C33" t="s">
        <v>1342</v>
      </c>
      <c r="D33" s="296"/>
      <c r="E33" s="296"/>
      <c r="F33" s="303">
        <f>SUM(F24:F32)</f>
        <v>65393882</v>
      </c>
      <c r="G33" s="281">
        <f t="shared" si="3"/>
        <v>0.13068316237059949</v>
      </c>
      <c r="H33" s="298">
        <f t="shared" si="4"/>
        <v>0.19483672388584095</v>
      </c>
      <c r="I33" s="277">
        <f>G33/$G$33</f>
        <v>1</v>
      </c>
      <c r="J33" s="277">
        <f t="shared" si="5"/>
        <v>1</v>
      </c>
      <c r="K33" s="302">
        <f t="shared" si="7"/>
        <v>1</v>
      </c>
      <c r="L33" s="302">
        <f>'Exhibit JP-more agressive '!AI23</f>
        <v>1</v>
      </c>
      <c r="M33" s="300">
        <f>'Exhibit JP-more agressive '!AJ23</f>
        <v>0.37315286716435542</v>
      </c>
    </row>
    <row r="34" spans="3:13" hidden="1" x14ac:dyDescent="0.2">
      <c r="H34" s="281">
        <f>H33*150%</f>
        <v>0.29225508582876142</v>
      </c>
      <c r="J34" s="283">
        <v>1.5</v>
      </c>
    </row>
    <row r="37" spans="3:13" x14ac:dyDescent="0.2">
      <c r="F37" s="465" t="s">
        <v>1345</v>
      </c>
      <c r="G37" s="465"/>
      <c r="H37" s="465"/>
      <c r="I37" s="465"/>
      <c r="J37" s="465"/>
      <c r="K37" s="465"/>
      <c r="L37" s="465"/>
      <c r="M37" s="465"/>
    </row>
    <row r="38" spans="3:13" x14ac:dyDescent="0.2">
      <c r="F38" s="462"/>
      <c r="G38" s="462"/>
      <c r="H38" s="462"/>
      <c r="I38" s="7"/>
      <c r="J38" s="7"/>
      <c r="K38" s="7"/>
      <c r="L38" s="7"/>
      <c r="M38" s="7"/>
    </row>
    <row r="39" spans="3:13" x14ac:dyDescent="0.2">
      <c r="F39" s="287"/>
      <c r="G39" s="464" t="s">
        <v>3</v>
      </c>
      <c r="H39" s="464"/>
      <c r="I39" s="467" t="s">
        <v>1340</v>
      </c>
      <c r="J39" s="467"/>
      <c r="K39" s="467" t="s">
        <v>1341</v>
      </c>
      <c r="L39" s="467"/>
      <c r="M39" s="7" t="s">
        <v>46</v>
      </c>
    </row>
    <row r="40" spans="3:13" ht="15" x14ac:dyDescent="0.35">
      <c r="F40" s="1" t="s">
        <v>7</v>
      </c>
      <c r="G40" s="1" t="s">
        <v>22</v>
      </c>
      <c r="H40" s="1" t="s">
        <v>1339</v>
      </c>
      <c r="I40" s="1" t="s">
        <v>22</v>
      </c>
      <c r="J40" s="1" t="s">
        <v>1339</v>
      </c>
      <c r="K40" s="1" t="s">
        <v>9</v>
      </c>
      <c r="L40" s="1" t="s">
        <v>5</v>
      </c>
      <c r="M40" s="1" t="s">
        <v>34</v>
      </c>
    </row>
    <row r="41" spans="3:13" x14ac:dyDescent="0.2">
      <c r="I41" s="295"/>
      <c r="K41" s="295"/>
      <c r="L41" s="295"/>
      <c r="M41" s="295"/>
    </row>
    <row r="42" spans="3:13" x14ac:dyDescent="0.2">
      <c r="C42" s="279" t="s">
        <v>12</v>
      </c>
      <c r="F42" s="303">
        <f>'ex JP-12 (less agressive)'!N13</f>
        <v>41600310.059075631</v>
      </c>
      <c r="G42" s="281">
        <f t="shared" ref="G42:G51" si="8">F42/D7</f>
        <v>0.19229041402264924</v>
      </c>
      <c r="H42" s="298">
        <f t="shared" ref="H42:H51" si="9">F42/E7</f>
        <v>0.26426238685647951</v>
      </c>
      <c r="I42" s="277">
        <f>G42/$G$33</f>
        <v>1.4714245548890228</v>
      </c>
      <c r="J42" s="277">
        <f t="shared" ref="J42:J51" si="10">H42/$H$33</f>
        <v>1.3563273985828082</v>
      </c>
      <c r="K42" s="302">
        <f>K24</f>
        <v>0.27483620832189948</v>
      </c>
      <c r="L42" s="302">
        <f>'ex JP-12 (less agressive)'!Z13</f>
        <v>0.68311793229093665</v>
      </c>
      <c r="M42" s="300">
        <f>'ex JP-12 (less agressive)'!AB13</f>
        <v>0.19276059477205776</v>
      </c>
    </row>
    <row r="43" spans="3:13" x14ac:dyDescent="0.2">
      <c r="C43" s="279" t="s">
        <v>13</v>
      </c>
      <c r="F43" s="280">
        <f>'ex JP-12 (less agressive)'!N14</f>
        <v>1172760.8595733799</v>
      </c>
      <c r="G43" s="281">
        <f t="shared" si="8"/>
        <v>6.2941656751336755E-2</v>
      </c>
      <c r="H43" s="298">
        <f t="shared" si="9"/>
        <v>7.9167499164930627E-2</v>
      </c>
      <c r="I43" s="277">
        <f t="shared" ref="I43:I50" si="11">G43/$G$33</f>
        <v>0.48163554974926964</v>
      </c>
      <c r="J43" s="277">
        <f t="shared" si="10"/>
        <v>0.40632739858280814</v>
      </c>
      <c r="K43" s="302">
        <f t="shared" ref="K43:K51" si="12">K25</f>
        <v>2.6853402868309786</v>
      </c>
      <c r="L43" s="302">
        <f>'ex JP-12 (less agressive)'!Z14</f>
        <v>1.7156479764681611</v>
      </c>
      <c r="M43" s="300">
        <f>'ex JP-12 (less agressive)'!AB14</f>
        <v>0.21557279564186249</v>
      </c>
    </row>
    <row r="44" spans="3:13" x14ac:dyDescent="0.2">
      <c r="C44" s="279" t="s">
        <v>18</v>
      </c>
      <c r="F44" s="280">
        <f>'ex JP-12 (less agressive)'!N15</f>
        <v>5141507.0649561789</v>
      </c>
      <c r="G44" s="281">
        <f t="shared" si="8"/>
        <v>9.6130540567644168E-2</v>
      </c>
      <c r="H44" s="298">
        <f t="shared" si="9"/>
        <v>0.12787668013639086</v>
      </c>
      <c r="I44" s="277">
        <f t="shared" si="11"/>
        <v>0.73560004842116666</v>
      </c>
      <c r="J44" s="277">
        <f t="shared" si="10"/>
        <v>0.65632739858280809</v>
      </c>
      <c r="K44" s="302">
        <f t="shared" si="12"/>
        <v>2.1033271312084585</v>
      </c>
      <c r="L44" s="302">
        <f>'ex JP-12 (less agressive)'!Z15</f>
        <v>1.5133807613628383</v>
      </c>
      <c r="M44" s="300">
        <f>'ex JP-12 (less agressive)'!AB15</f>
        <v>0.14044020516365896</v>
      </c>
    </row>
    <row r="45" spans="3:13" x14ac:dyDescent="0.2">
      <c r="C45" s="279" t="s">
        <v>19</v>
      </c>
      <c r="F45" s="280">
        <f>'ex JP-12 (less agressive)'!N16</f>
        <v>4666937.0108462758</v>
      </c>
      <c r="G45" s="281">
        <f t="shared" si="8"/>
        <v>9.0593084895684559E-2</v>
      </c>
      <c r="H45" s="298">
        <f t="shared" si="9"/>
        <v>0.12787668013639089</v>
      </c>
      <c r="I45" s="277">
        <f t="shared" si="11"/>
        <v>0.69322691043223317</v>
      </c>
      <c r="J45" s="277">
        <f t="shared" si="10"/>
        <v>0.65632739858280831</v>
      </c>
      <c r="K45" s="302">
        <f t="shared" si="12"/>
        <v>2.1080728724764715</v>
      </c>
      <c r="L45" s="302">
        <f>'ex JP-12 (less agressive)'!Z16</f>
        <v>1.5270288419493683</v>
      </c>
      <c r="M45" s="300">
        <f>'ex JP-12 (less agressive)'!AB16</f>
        <v>0.1213683127634787</v>
      </c>
    </row>
    <row r="46" spans="3:13" x14ac:dyDescent="0.2">
      <c r="C46" s="279" t="s">
        <v>20</v>
      </c>
      <c r="F46" s="280">
        <f>'ex JP-12 (less agressive)'!N17</f>
        <v>11006371.277315538</v>
      </c>
      <c r="G46" s="281">
        <f t="shared" si="8"/>
        <v>7.9165002123317535E-2</v>
      </c>
      <c r="H46" s="298">
        <f t="shared" si="9"/>
        <v>0.15710218871926701</v>
      </c>
      <c r="I46" s="277">
        <f t="shared" si="11"/>
        <v>0.60577813306060402</v>
      </c>
      <c r="J46" s="277">
        <f t="shared" si="10"/>
        <v>0.80632739858280811</v>
      </c>
      <c r="K46" s="302">
        <f t="shared" si="12"/>
        <v>1.392731953259092</v>
      </c>
      <c r="L46" s="302">
        <f>'ex JP-12 (less agressive)'!Z17</f>
        <v>1.1374583840202555</v>
      </c>
      <c r="M46" s="300">
        <f>'ex JP-12 (less agressive)'!AB17</f>
        <v>0.35342963082492296</v>
      </c>
    </row>
    <row r="47" spans="3:13" x14ac:dyDescent="0.2">
      <c r="C47" s="279" t="s">
        <v>21</v>
      </c>
      <c r="F47" s="280">
        <f>'ex JP-12 (less agressive)'!N18</f>
        <v>1306627.5195119148</v>
      </c>
      <c r="G47" s="281">
        <f t="shared" si="8"/>
        <v>0.1132689559181309</v>
      </c>
      <c r="H47" s="298">
        <f t="shared" si="9"/>
        <v>0.15710218871926698</v>
      </c>
      <c r="I47" s="277">
        <f t="shared" si="11"/>
        <v>0.86674483432621341</v>
      </c>
      <c r="J47" s="277">
        <f t="shared" si="10"/>
        <v>0.806327398582808</v>
      </c>
      <c r="K47" s="302">
        <f t="shared" si="12"/>
        <v>1.5708092425244682</v>
      </c>
      <c r="L47" s="302">
        <f>'ex JP-12 (less agressive)'!Z18</f>
        <v>1.264672712249642</v>
      </c>
      <c r="M47" s="300">
        <f>'ex JP-12 (less agressive)'!AB18</f>
        <v>0.14343766635118216</v>
      </c>
    </row>
    <row r="48" spans="3:13" x14ac:dyDescent="0.2">
      <c r="C48" s="279" t="s">
        <v>14</v>
      </c>
      <c r="F48" s="280">
        <f>'ex JP-12 (less agressive)'!N19</f>
        <v>10878.567185197357</v>
      </c>
      <c r="G48" s="281">
        <f t="shared" si="8"/>
        <v>5.5821589530306269E-2</v>
      </c>
      <c r="H48" s="298">
        <f t="shared" si="9"/>
        <v>7.9167499164930641E-2</v>
      </c>
      <c r="I48" s="277">
        <f t="shared" si="11"/>
        <v>0.42715211751613352</v>
      </c>
      <c r="J48" s="277">
        <f t="shared" si="10"/>
        <v>0.4063273985828082</v>
      </c>
      <c r="K48" s="302">
        <f t="shared" si="12"/>
        <v>2.8475494269785866</v>
      </c>
      <c r="L48" s="302">
        <f>'ex JP-12 (less agressive)'!Z19</f>
        <v>1.8112613689089623</v>
      </c>
      <c r="M48" s="300">
        <f>'ex JP-12 (less agressive)'!AB19</f>
        <v>0.18884185792542707</v>
      </c>
    </row>
    <row r="49" spans="3:13" x14ac:dyDescent="0.2">
      <c r="C49" s="279" t="s">
        <v>15</v>
      </c>
      <c r="F49" s="280">
        <f>'ex JP-12 (less agressive)'!N20</f>
        <v>418518.34454854031</v>
      </c>
      <c r="G49" s="281">
        <f t="shared" si="8"/>
        <v>5.0704758551696774E-2</v>
      </c>
      <c r="H49" s="298">
        <f t="shared" si="9"/>
        <v>5.9683826776346531E-2</v>
      </c>
      <c r="I49" s="277">
        <f t="shared" si="11"/>
        <v>0.38799763972580531</v>
      </c>
      <c r="J49" s="277">
        <f t="shared" si="10"/>
        <v>0.30632739858280811</v>
      </c>
      <c r="K49" s="302">
        <f t="shared" si="12"/>
        <v>3.830004654287221</v>
      </c>
      <c r="L49" s="302">
        <f>'ex JP-12 (less agressive)'!Z20</f>
        <v>2.2594667645902873</v>
      </c>
      <c r="M49" s="300">
        <f>'ex JP-12 (less agressive)'!AB20</f>
        <v>0.17787025122717792</v>
      </c>
    </row>
    <row r="50" spans="3:13" x14ac:dyDescent="0.2">
      <c r="C50" s="279" t="s">
        <v>16</v>
      </c>
      <c r="F50" s="282">
        <f>'ex JP-12 (less agressive)'!N21</f>
        <v>69971.296987336114</v>
      </c>
      <c r="G50" s="281">
        <f t="shared" si="8"/>
        <v>4.9577811356586572E-2</v>
      </c>
      <c r="H50" s="298">
        <f t="shared" si="9"/>
        <v>5.9683826776346538E-2</v>
      </c>
      <c r="I50" s="278">
        <f t="shared" si="11"/>
        <v>0.37937413249911045</v>
      </c>
      <c r="J50" s="278">
        <f t="shared" si="10"/>
        <v>0.30632739858280816</v>
      </c>
      <c r="K50" s="302">
        <f t="shared" si="12"/>
        <v>3.9889454853711208</v>
      </c>
      <c r="L50" s="302">
        <f>'ex JP-12 (less agressive)'!Z21</f>
        <v>2.3999417796509865</v>
      </c>
      <c r="M50" s="301">
        <f>'ex JP-12 (less agressive)'!AB21</f>
        <v>0.13476758345086348</v>
      </c>
    </row>
    <row r="51" spans="3:13" x14ac:dyDescent="0.2">
      <c r="F51" s="303">
        <f>SUM(F42:F50)</f>
        <v>65393881.999999993</v>
      </c>
      <c r="G51" s="281">
        <f t="shared" si="8"/>
        <v>0.13068316237059946</v>
      </c>
      <c r="H51" s="298">
        <f t="shared" si="9"/>
        <v>0.19483672388584092</v>
      </c>
      <c r="I51" s="277">
        <f>G51/$G$33</f>
        <v>0.99999999999999978</v>
      </c>
      <c r="J51" s="277">
        <f t="shared" si="10"/>
        <v>0.99999999999999989</v>
      </c>
      <c r="K51" s="302">
        <f t="shared" si="12"/>
        <v>1</v>
      </c>
      <c r="L51" s="302">
        <f>'ex JP-12 (less agressive)'!Z22</f>
        <v>1</v>
      </c>
      <c r="M51" s="300">
        <f>'ex JP-12 (less agressive)'!AB22</f>
        <v>0.21153665775436173</v>
      </c>
    </row>
    <row r="52" spans="3:13" x14ac:dyDescent="0.2">
      <c r="H52" s="281"/>
      <c r="J52" s="283"/>
    </row>
  </sheetData>
  <mergeCells count="15">
    <mergeCell ref="G21:H21"/>
    <mergeCell ref="I21:J21"/>
    <mergeCell ref="K21:L21"/>
    <mergeCell ref="F38:H38"/>
    <mergeCell ref="G39:H39"/>
    <mergeCell ref="I39:J39"/>
    <mergeCell ref="K39:L39"/>
    <mergeCell ref="F37:M37"/>
    <mergeCell ref="F2:M2"/>
    <mergeCell ref="F19:M19"/>
    <mergeCell ref="F20:H20"/>
    <mergeCell ref="D3:E3"/>
    <mergeCell ref="G4:H4"/>
    <mergeCell ref="I4:J4"/>
    <mergeCell ref="K4:L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7"/>
  <sheetViews>
    <sheetView workbookViewId="0">
      <pane ySplit="1" topLeftCell="A5" activePane="bottomLeft" state="frozen"/>
      <selection pane="bottomLeft" activeCell="B38" sqref="B38"/>
    </sheetView>
  </sheetViews>
  <sheetFormatPr defaultColWidth="8.85546875" defaultRowHeight="12.75" x14ac:dyDescent="0.2"/>
  <cols>
    <col min="1" max="1" width="22.7109375" style="41" customWidth="1"/>
    <col min="2" max="2" width="12.28515625" style="41" bestFit="1" customWidth="1"/>
    <col min="3" max="3" width="15" style="41" bestFit="1" customWidth="1"/>
    <col min="4" max="4" width="13.85546875" style="41" bestFit="1" customWidth="1"/>
    <col min="5" max="5" width="11.28515625" style="41" bestFit="1" customWidth="1"/>
    <col min="6" max="6" width="13.140625" style="41" bestFit="1" customWidth="1"/>
    <col min="7" max="7" width="9.7109375" style="41" bestFit="1" customWidth="1"/>
    <col min="8" max="8" width="8.5703125" style="78" bestFit="1" customWidth="1"/>
    <col min="9" max="10" width="10.5703125" style="41" bestFit="1" customWidth="1"/>
    <col min="11" max="11" width="12.5703125" style="41" bestFit="1" customWidth="1"/>
    <col min="12" max="12" width="11.28515625" style="41" bestFit="1" customWidth="1"/>
    <col min="13" max="13" width="10.28515625" style="78" bestFit="1" customWidth="1"/>
    <col min="14" max="14" width="10" style="41" bestFit="1" customWidth="1"/>
    <col min="15" max="16384" width="8.85546875" style="41"/>
  </cols>
  <sheetData>
    <row r="1" spans="1:18" s="44" customFormat="1" ht="63.75" x14ac:dyDescent="0.2">
      <c r="A1" s="42" t="s">
        <v>95</v>
      </c>
      <c r="B1" s="43" t="s">
        <v>96</v>
      </c>
      <c r="C1" s="43" t="s">
        <v>97</v>
      </c>
      <c r="D1" s="43" t="s">
        <v>98</v>
      </c>
      <c r="E1" s="43" t="s">
        <v>99</v>
      </c>
      <c r="F1" s="43" t="s">
        <v>100</v>
      </c>
      <c r="G1" s="43" t="s">
        <v>101</v>
      </c>
      <c r="H1" s="73" t="s">
        <v>102</v>
      </c>
      <c r="I1" s="43" t="s">
        <v>103</v>
      </c>
      <c r="J1" s="43" t="s">
        <v>104</v>
      </c>
      <c r="K1" s="43" t="s">
        <v>105</v>
      </c>
      <c r="L1" s="43" t="s">
        <v>106</v>
      </c>
      <c r="M1" s="73" t="s">
        <v>107</v>
      </c>
      <c r="N1" s="43" t="s">
        <v>108</v>
      </c>
    </row>
    <row r="2" spans="1:18" x14ac:dyDescent="0.2">
      <c r="A2" s="45" t="s">
        <v>109</v>
      </c>
      <c r="B2" s="46">
        <v>232588244</v>
      </c>
      <c r="C2" s="46">
        <v>216010278</v>
      </c>
      <c r="D2" s="46">
        <v>253190681</v>
      </c>
      <c r="E2" s="46">
        <v>37180404</v>
      </c>
      <c r="F2" s="46">
        <v>735620</v>
      </c>
      <c r="G2" s="46">
        <v>489399</v>
      </c>
      <c r="H2" s="74">
        <v>0.15989999999999999</v>
      </c>
      <c r="I2" s="46">
        <v>81567</v>
      </c>
      <c r="J2" s="46">
        <v>164655</v>
      </c>
      <c r="K2" s="47">
        <v>1749044</v>
      </c>
      <c r="L2" s="47">
        <v>39175669</v>
      </c>
      <c r="M2" s="74">
        <v>0.16839999999999999</v>
      </c>
      <c r="N2" s="47">
        <v>136352</v>
      </c>
    </row>
    <row r="3" spans="1:18" x14ac:dyDescent="0.2">
      <c r="A3" s="45" t="s">
        <v>110</v>
      </c>
      <c r="B3" s="48">
        <v>356909</v>
      </c>
      <c r="C3" s="48">
        <v>323037</v>
      </c>
      <c r="D3" s="48">
        <v>373386</v>
      </c>
      <c r="E3" s="48">
        <v>50349</v>
      </c>
      <c r="F3" s="48">
        <v>841</v>
      </c>
      <c r="G3" s="48">
        <v>584</v>
      </c>
      <c r="H3" s="75">
        <v>0.1411</v>
      </c>
      <c r="I3" s="48">
        <v>97</v>
      </c>
      <c r="J3" s="48">
        <v>159</v>
      </c>
      <c r="K3" s="49">
        <v>2578</v>
      </c>
      <c r="L3" s="49">
        <v>53184</v>
      </c>
      <c r="M3" s="75">
        <v>0.14899999999999999</v>
      </c>
      <c r="N3" s="50">
        <v>162</v>
      </c>
    </row>
    <row r="4" spans="1:18" x14ac:dyDescent="0.2">
      <c r="A4" s="45" t="s">
        <v>111</v>
      </c>
      <c r="B4" s="48">
        <v>7328</v>
      </c>
      <c r="C4" s="48">
        <v>7735</v>
      </c>
      <c r="D4" s="48">
        <v>9053</v>
      </c>
      <c r="E4" s="48">
        <v>1318</v>
      </c>
      <c r="F4" s="48">
        <v>27</v>
      </c>
      <c r="G4" s="48">
        <v>18</v>
      </c>
      <c r="H4" s="75">
        <v>0.1799</v>
      </c>
      <c r="I4" s="48">
        <v>3</v>
      </c>
      <c r="J4" s="48">
        <v>6</v>
      </c>
      <c r="K4" s="50">
        <v>63</v>
      </c>
      <c r="L4" s="49">
        <v>1390</v>
      </c>
      <c r="M4" s="75">
        <v>0.18959999999999999</v>
      </c>
      <c r="N4" s="50">
        <v>5</v>
      </c>
    </row>
    <row r="5" spans="1:18" x14ac:dyDescent="0.2">
      <c r="A5" s="51" t="s">
        <v>112</v>
      </c>
      <c r="B5" s="48">
        <v>8984564</v>
      </c>
      <c r="C5" s="48">
        <v>8254026</v>
      </c>
      <c r="D5" s="48">
        <v>9112876</v>
      </c>
      <c r="E5" s="48">
        <v>858850</v>
      </c>
      <c r="F5" s="52"/>
      <c r="G5" s="52"/>
      <c r="H5" s="75">
        <v>9.5600000000000004E-2</v>
      </c>
      <c r="I5" s="52"/>
      <c r="J5" s="52"/>
      <c r="K5" s="49">
        <v>82017</v>
      </c>
      <c r="L5" s="49">
        <v>940867</v>
      </c>
      <c r="M5" s="75">
        <v>0.1047</v>
      </c>
      <c r="N5" s="52"/>
      <c r="R5" s="40" t="s">
        <v>92</v>
      </c>
    </row>
    <row r="6" spans="1:18" x14ac:dyDescent="0.2">
      <c r="A6" s="45" t="s">
        <v>113</v>
      </c>
      <c r="B6" s="48">
        <v>20450345</v>
      </c>
      <c r="C6" s="48">
        <v>17836994</v>
      </c>
      <c r="D6" s="48">
        <v>19675369</v>
      </c>
      <c r="E6" s="48">
        <v>1838374</v>
      </c>
      <c r="F6" s="48">
        <v>67751</v>
      </c>
      <c r="G6" s="48">
        <v>40651</v>
      </c>
      <c r="H6" s="75">
        <v>8.9899999999999994E-2</v>
      </c>
      <c r="I6" s="52"/>
      <c r="J6" s="48">
        <v>27101</v>
      </c>
      <c r="K6" s="49">
        <v>167368</v>
      </c>
      <c r="L6" s="49">
        <v>2032843</v>
      </c>
      <c r="M6" s="75">
        <v>9.9400000000000002E-2</v>
      </c>
      <c r="N6" s="49">
        <v>22575</v>
      </c>
      <c r="R6" s="40" t="s">
        <v>93</v>
      </c>
    </row>
    <row r="7" spans="1:18" x14ac:dyDescent="0.2">
      <c r="A7" s="45" t="s">
        <v>114</v>
      </c>
      <c r="B7" s="48">
        <v>40602</v>
      </c>
      <c r="C7" s="48">
        <v>35603</v>
      </c>
      <c r="D7" s="48">
        <v>41400</v>
      </c>
      <c r="E7" s="48">
        <v>5797</v>
      </c>
      <c r="F7" s="48">
        <v>96</v>
      </c>
      <c r="G7" s="48">
        <v>58</v>
      </c>
      <c r="H7" s="75">
        <v>0.14280000000000001</v>
      </c>
      <c r="I7" s="52"/>
      <c r="J7" s="48">
        <v>38</v>
      </c>
      <c r="K7" s="50">
        <v>341</v>
      </c>
      <c r="L7" s="49">
        <v>6176</v>
      </c>
      <c r="M7" s="75">
        <v>0.15210000000000001</v>
      </c>
      <c r="N7" s="50">
        <v>32</v>
      </c>
      <c r="R7" s="40" t="s">
        <v>94</v>
      </c>
    </row>
    <row r="8" spans="1:18" x14ac:dyDescent="0.2">
      <c r="A8" s="45" t="s">
        <v>115</v>
      </c>
      <c r="B8" s="48">
        <v>123507</v>
      </c>
      <c r="C8" s="48">
        <v>112664</v>
      </c>
      <c r="D8" s="48">
        <v>130186</v>
      </c>
      <c r="E8" s="48">
        <v>17521</v>
      </c>
      <c r="F8" s="48">
        <v>543</v>
      </c>
      <c r="G8" s="48">
        <v>326</v>
      </c>
      <c r="H8" s="75">
        <v>0.1419</v>
      </c>
      <c r="I8" s="52"/>
      <c r="J8" s="48">
        <v>217</v>
      </c>
      <c r="K8" s="49">
        <v>1148</v>
      </c>
      <c r="L8" s="49">
        <v>18887</v>
      </c>
      <c r="M8" s="75">
        <v>0.15290000000000001</v>
      </c>
      <c r="N8" s="50">
        <v>181</v>
      </c>
    </row>
    <row r="9" spans="1:18" x14ac:dyDescent="0.2">
      <c r="A9" s="45" t="s">
        <v>116</v>
      </c>
      <c r="B9" s="48">
        <v>757275</v>
      </c>
      <c r="C9" s="48">
        <v>647246</v>
      </c>
      <c r="D9" s="48">
        <v>632734</v>
      </c>
      <c r="E9" s="53">
        <v>-14513</v>
      </c>
      <c r="F9" s="48">
        <v>4393</v>
      </c>
      <c r="G9" s="48">
        <v>2590</v>
      </c>
      <c r="H9" s="75">
        <v>-1.9199999999999998E-2</v>
      </c>
      <c r="I9" s="52"/>
      <c r="J9" s="48">
        <v>1803</v>
      </c>
      <c r="K9" s="49">
        <v>5507</v>
      </c>
      <c r="L9" s="54">
        <v>-7203</v>
      </c>
      <c r="M9" s="75">
        <v>-9.4999999999999998E-3</v>
      </c>
      <c r="N9" s="49">
        <v>1099</v>
      </c>
    </row>
    <row r="10" spans="1:18" x14ac:dyDescent="0.2">
      <c r="A10" s="51" t="s">
        <v>117</v>
      </c>
      <c r="B10" s="48">
        <v>191031</v>
      </c>
      <c r="C10" s="48">
        <v>156021</v>
      </c>
      <c r="D10" s="48">
        <v>176410</v>
      </c>
      <c r="E10" s="48">
        <v>20389</v>
      </c>
      <c r="F10" s="48">
        <v>247</v>
      </c>
      <c r="G10" s="48">
        <v>148</v>
      </c>
      <c r="H10" s="75">
        <v>0.1067</v>
      </c>
      <c r="I10" s="52"/>
      <c r="J10" s="48">
        <v>99</v>
      </c>
      <c r="K10" s="49">
        <v>1428</v>
      </c>
      <c r="L10" s="49">
        <v>21916</v>
      </c>
      <c r="M10" s="75">
        <v>0.1147</v>
      </c>
      <c r="N10" s="50">
        <v>82</v>
      </c>
    </row>
    <row r="11" spans="1:18" x14ac:dyDescent="0.2">
      <c r="A11" s="51" t="s">
        <v>118</v>
      </c>
      <c r="B11" s="48">
        <v>57985585</v>
      </c>
      <c r="C11" s="48">
        <v>51150406</v>
      </c>
      <c r="D11" s="48">
        <v>56860234</v>
      </c>
      <c r="E11" s="48">
        <v>5709828</v>
      </c>
      <c r="F11" s="48">
        <v>19522</v>
      </c>
      <c r="G11" s="48">
        <v>11713</v>
      </c>
      <c r="H11" s="75">
        <v>9.8500000000000004E-2</v>
      </c>
      <c r="I11" s="52"/>
      <c r="J11" s="48">
        <v>7809</v>
      </c>
      <c r="K11" s="49">
        <v>460889</v>
      </c>
      <c r="L11" s="49">
        <v>6178525</v>
      </c>
      <c r="M11" s="75">
        <v>0.1066</v>
      </c>
      <c r="N11" s="49">
        <v>6504</v>
      </c>
    </row>
    <row r="12" spans="1:18" x14ac:dyDescent="0.2">
      <c r="A12" s="51" t="s">
        <v>119</v>
      </c>
      <c r="B12" s="48">
        <v>95052</v>
      </c>
      <c r="C12" s="48">
        <v>85041</v>
      </c>
      <c r="D12" s="48">
        <v>99620</v>
      </c>
      <c r="E12" s="48">
        <v>14579</v>
      </c>
      <c r="F12" s="48">
        <v>138</v>
      </c>
      <c r="G12" s="48">
        <v>83</v>
      </c>
      <c r="H12" s="75">
        <v>0.15340000000000001</v>
      </c>
      <c r="I12" s="52"/>
      <c r="J12" s="48">
        <v>55</v>
      </c>
      <c r="K12" s="50">
        <v>795</v>
      </c>
      <c r="L12" s="49">
        <v>15429</v>
      </c>
      <c r="M12" s="75">
        <v>0.1623</v>
      </c>
      <c r="N12" s="50">
        <v>46</v>
      </c>
    </row>
    <row r="13" spans="1:18" x14ac:dyDescent="0.2">
      <c r="A13" s="51" t="s">
        <v>120</v>
      </c>
      <c r="B13" s="48">
        <v>411941</v>
      </c>
      <c r="C13" s="48">
        <v>377676</v>
      </c>
      <c r="D13" s="48">
        <v>411944</v>
      </c>
      <c r="E13" s="48">
        <v>34268</v>
      </c>
      <c r="F13" s="48">
        <v>231</v>
      </c>
      <c r="G13" s="48">
        <v>139</v>
      </c>
      <c r="H13" s="75">
        <v>8.3199999999999996E-2</v>
      </c>
      <c r="I13" s="52"/>
      <c r="J13" s="48">
        <v>93</v>
      </c>
      <c r="K13" s="49">
        <v>3217</v>
      </c>
      <c r="L13" s="49">
        <v>37578</v>
      </c>
      <c r="M13" s="75">
        <v>9.1200000000000003E-2</v>
      </c>
      <c r="N13" s="50">
        <v>77</v>
      </c>
    </row>
    <row r="14" spans="1:18" x14ac:dyDescent="0.2">
      <c r="A14" s="51" t="s">
        <v>121</v>
      </c>
      <c r="B14" s="48">
        <v>1379476</v>
      </c>
      <c r="C14" s="48">
        <v>1555885</v>
      </c>
      <c r="D14" s="48">
        <v>1670045</v>
      </c>
      <c r="E14" s="48">
        <v>114160</v>
      </c>
      <c r="F14" s="48">
        <v>234</v>
      </c>
      <c r="G14" s="48">
        <v>140</v>
      </c>
      <c r="H14" s="75">
        <v>8.2799999999999999E-2</v>
      </c>
      <c r="I14" s="52"/>
      <c r="J14" s="48">
        <v>94</v>
      </c>
      <c r="K14" s="49">
        <v>12993</v>
      </c>
      <c r="L14" s="49">
        <v>127247</v>
      </c>
      <c r="M14" s="75">
        <v>9.2200000000000004E-2</v>
      </c>
      <c r="N14" s="50">
        <v>78</v>
      </c>
    </row>
    <row r="15" spans="1:18" x14ac:dyDescent="0.2">
      <c r="A15" s="51" t="s">
        <v>122</v>
      </c>
      <c r="B15" s="48">
        <v>182703</v>
      </c>
      <c r="C15" s="48">
        <v>159611</v>
      </c>
      <c r="D15" s="48">
        <v>150221</v>
      </c>
      <c r="E15" s="53">
        <v>-9390</v>
      </c>
      <c r="F15" s="48">
        <v>18</v>
      </c>
      <c r="G15" s="48">
        <v>11</v>
      </c>
      <c r="H15" s="75">
        <v>-5.1400000000000001E-2</v>
      </c>
      <c r="I15" s="52"/>
      <c r="J15" s="48">
        <v>7</v>
      </c>
      <c r="K15" s="49">
        <v>1154</v>
      </c>
      <c r="L15" s="54">
        <v>-8229</v>
      </c>
      <c r="M15" s="75">
        <v>-4.4999999999999998E-2</v>
      </c>
      <c r="N15" s="50">
        <v>6</v>
      </c>
    </row>
    <row r="16" spans="1:18" x14ac:dyDescent="0.2">
      <c r="A16" s="45" t="s">
        <v>123</v>
      </c>
      <c r="B16" s="48">
        <v>12936551</v>
      </c>
      <c r="C16" s="48">
        <v>11370751</v>
      </c>
      <c r="D16" s="48">
        <v>13091118</v>
      </c>
      <c r="E16" s="48">
        <v>1720367</v>
      </c>
      <c r="F16" s="48">
        <v>483</v>
      </c>
      <c r="G16" s="48">
        <v>290</v>
      </c>
      <c r="H16" s="75">
        <v>0.13300000000000001</v>
      </c>
      <c r="I16" s="52"/>
      <c r="J16" s="48">
        <v>193</v>
      </c>
      <c r="K16" s="49">
        <v>103435</v>
      </c>
      <c r="L16" s="49">
        <v>1823995</v>
      </c>
      <c r="M16" s="75">
        <v>0.14099999999999999</v>
      </c>
      <c r="N16" s="50">
        <v>161</v>
      </c>
    </row>
    <row r="17" spans="1:14" x14ac:dyDescent="0.2">
      <c r="A17" s="45" t="s">
        <v>124</v>
      </c>
      <c r="B17" s="48">
        <v>186673</v>
      </c>
      <c r="C17" s="48">
        <v>164869</v>
      </c>
      <c r="D17" s="48">
        <v>190867</v>
      </c>
      <c r="E17" s="48">
        <v>25998</v>
      </c>
      <c r="F17" s="48">
        <v>3</v>
      </c>
      <c r="G17" s="48">
        <v>2</v>
      </c>
      <c r="H17" s="75">
        <v>0.13930000000000001</v>
      </c>
      <c r="I17" s="52"/>
      <c r="J17" s="48">
        <v>1</v>
      </c>
      <c r="K17" s="49">
        <v>1431</v>
      </c>
      <c r="L17" s="49">
        <v>27430</v>
      </c>
      <c r="M17" s="75">
        <v>0.1469</v>
      </c>
      <c r="N17" s="50">
        <v>1</v>
      </c>
    </row>
    <row r="18" spans="1:14" x14ac:dyDescent="0.2">
      <c r="A18" s="51" t="s">
        <v>125</v>
      </c>
      <c r="B18" s="48">
        <v>46350023</v>
      </c>
      <c r="C18" s="48">
        <v>40728715</v>
      </c>
      <c r="D18" s="48">
        <v>44326857</v>
      </c>
      <c r="E18" s="48">
        <v>3598142</v>
      </c>
      <c r="F18" s="48">
        <v>1738</v>
      </c>
      <c r="G18" s="48">
        <v>1043</v>
      </c>
      <c r="H18" s="75">
        <v>7.7600000000000002E-2</v>
      </c>
      <c r="I18" s="52"/>
      <c r="J18" s="48">
        <v>695</v>
      </c>
      <c r="K18" s="49">
        <v>341638</v>
      </c>
      <c r="L18" s="49">
        <v>3940476</v>
      </c>
      <c r="M18" s="75">
        <v>8.5000000000000006E-2</v>
      </c>
      <c r="N18" s="50">
        <v>579</v>
      </c>
    </row>
    <row r="19" spans="1:14" x14ac:dyDescent="0.2">
      <c r="A19" s="51" t="s">
        <v>126</v>
      </c>
      <c r="B19" s="48">
        <v>160709</v>
      </c>
      <c r="C19" s="48">
        <v>280571</v>
      </c>
      <c r="D19" s="48">
        <v>315376</v>
      </c>
      <c r="E19" s="48">
        <v>34805</v>
      </c>
      <c r="F19" s="48">
        <v>8</v>
      </c>
      <c r="G19" s="48">
        <v>5</v>
      </c>
      <c r="H19" s="75">
        <v>0.21659999999999999</v>
      </c>
      <c r="I19" s="52"/>
      <c r="J19" s="48">
        <v>3</v>
      </c>
      <c r="K19" s="49">
        <v>2389</v>
      </c>
      <c r="L19" s="49">
        <v>37197</v>
      </c>
      <c r="M19" s="75">
        <v>0.23150000000000001</v>
      </c>
      <c r="N19" s="50">
        <v>3</v>
      </c>
    </row>
    <row r="20" spans="1:14" x14ac:dyDescent="0.2">
      <c r="A20" s="51" t="s">
        <v>127</v>
      </c>
      <c r="B20" s="48">
        <v>219779</v>
      </c>
      <c r="C20" s="48">
        <v>193153</v>
      </c>
      <c r="D20" s="48">
        <v>213813</v>
      </c>
      <c r="E20" s="48">
        <v>20660</v>
      </c>
      <c r="F20" s="48">
        <v>24</v>
      </c>
      <c r="G20" s="48">
        <v>14</v>
      </c>
      <c r="H20" s="75">
        <v>9.4E-2</v>
      </c>
      <c r="I20" s="52"/>
      <c r="J20" s="48">
        <v>10</v>
      </c>
      <c r="K20" s="49">
        <v>1648</v>
      </c>
      <c r="L20" s="49">
        <v>22317</v>
      </c>
      <c r="M20" s="75">
        <v>0.10150000000000001</v>
      </c>
      <c r="N20" s="50">
        <v>8</v>
      </c>
    </row>
    <row r="21" spans="1:14" x14ac:dyDescent="0.2">
      <c r="A21" s="51" t="s">
        <v>128</v>
      </c>
      <c r="B21" s="48">
        <v>7908538</v>
      </c>
      <c r="C21" s="48">
        <v>7449042</v>
      </c>
      <c r="D21" s="48">
        <v>8252021</v>
      </c>
      <c r="E21" s="48">
        <v>802979</v>
      </c>
      <c r="F21" s="48">
        <v>178</v>
      </c>
      <c r="G21" s="48">
        <v>107</v>
      </c>
      <c r="H21" s="75">
        <v>0.10150000000000001</v>
      </c>
      <c r="I21" s="52"/>
      <c r="J21" s="48">
        <v>71</v>
      </c>
      <c r="K21" s="49">
        <v>62535</v>
      </c>
      <c r="L21" s="49">
        <v>865585</v>
      </c>
      <c r="M21" s="75">
        <v>0.1094</v>
      </c>
      <c r="N21" s="50">
        <v>59</v>
      </c>
    </row>
    <row r="22" spans="1:14" x14ac:dyDescent="0.2">
      <c r="A22" s="51" t="s">
        <v>129</v>
      </c>
      <c r="B22" s="48">
        <v>2734354</v>
      </c>
      <c r="C22" s="48">
        <v>2726834</v>
      </c>
      <c r="D22" s="48">
        <v>3088854</v>
      </c>
      <c r="E22" s="48">
        <v>362020</v>
      </c>
      <c r="F22" s="48">
        <v>51</v>
      </c>
      <c r="G22" s="48">
        <v>31</v>
      </c>
      <c r="H22" s="75">
        <v>0.13239999999999999</v>
      </c>
      <c r="I22" s="52"/>
      <c r="J22" s="48">
        <v>20</v>
      </c>
      <c r="K22" s="49">
        <v>21384</v>
      </c>
      <c r="L22" s="49">
        <v>383424</v>
      </c>
      <c r="M22" s="75">
        <v>0.14019999999999999</v>
      </c>
      <c r="N22" s="50">
        <v>17</v>
      </c>
    </row>
    <row r="23" spans="1:14" x14ac:dyDescent="0.2">
      <c r="A23" s="51" t="s">
        <v>130</v>
      </c>
      <c r="B23" s="48">
        <v>70589</v>
      </c>
      <c r="C23" s="48">
        <v>137064</v>
      </c>
      <c r="D23" s="48">
        <v>154407</v>
      </c>
      <c r="E23" s="48">
        <v>17343</v>
      </c>
      <c r="F23" s="48">
        <v>6</v>
      </c>
      <c r="G23" s="48">
        <v>4</v>
      </c>
      <c r="H23" s="75">
        <v>0.2457</v>
      </c>
      <c r="I23" s="52"/>
      <c r="J23" s="48">
        <v>2</v>
      </c>
      <c r="K23" s="49">
        <v>1102</v>
      </c>
      <c r="L23" s="49">
        <v>18447</v>
      </c>
      <c r="M23" s="75">
        <v>0.26129999999999998</v>
      </c>
      <c r="N23" s="50">
        <v>2</v>
      </c>
    </row>
    <row r="24" spans="1:14" x14ac:dyDescent="0.2">
      <c r="A24" s="55" t="s">
        <v>131</v>
      </c>
      <c r="B24" s="48">
        <v>1390047</v>
      </c>
      <c r="C24" s="48">
        <v>1240648</v>
      </c>
      <c r="D24" s="48">
        <v>1377364</v>
      </c>
      <c r="E24" s="48">
        <v>136715</v>
      </c>
      <c r="F24" s="48">
        <v>12</v>
      </c>
      <c r="G24" s="48">
        <v>7</v>
      </c>
      <c r="H24" s="75">
        <v>9.8400000000000001E-2</v>
      </c>
      <c r="I24" s="52"/>
      <c r="J24" s="48">
        <v>5</v>
      </c>
      <c r="K24" s="49">
        <v>9688</v>
      </c>
      <c r="L24" s="49">
        <v>146408</v>
      </c>
      <c r="M24" s="75">
        <v>0.1053</v>
      </c>
      <c r="N24" s="50">
        <v>4</v>
      </c>
    </row>
    <row r="25" spans="1:14" x14ac:dyDescent="0.2">
      <c r="A25" s="55" t="s">
        <v>132</v>
      </c>
      <c r="B25" s="48">
        <v>24959531</v>
      </c>
      <c r="C25" s="48">
        <v>21122212</v>
      </c>
      <c r="D25" s="48">
        <v>23801933</v>
      </c>
      <c r="E25" s="48">
        <v>2679721</v>
      </c>
      <c r="F25" s="48">
        <v>105</v>
      </c>
      <c r="G25" s="48">
        <v>63</v>
      </c>
      <c r="H25" s="75">
        <v>0.1074</v>
      </c>
      <c r="I25" s="52"/>
      <c r="J25" s="48">
        <v>42</v>
      </c>
      <c r="K25" s="49">
        <v>162840</v>
      </c>
      <c r="L25" s="49">
        <v>2842602</v>
      </c>
      <c r="M25" s="75">
        <v>0.1139</v>
      </c>
      <c r="N25" s="50">
        <v>35</v>
      </c>
    </row>
    <row r="26" spans="1:14" x14ac:dyDescent="0.2">
      <c r="A26" s="55" t="s">
        <v>133</v>
      </c>
      <c r="B26" s="48">
        <v>111706963</v>
      </c>
      <c r="C26" s="48">
        <v>99656953</v>
      </c>
      <c r="D26" s="48">
        <v>108422538</v>
      </c>
      <c r="E26" s="48">
        <v>8765585</v>
      </c>
      <c r="F26" s="48">
        <v>78</v>
      </c>
      <c r="G26" s="48">
        <v>47</v>
      </c>
      <c r="H26" s="75">
        <v>7.85E-2</v>
      </c>
      <c r="I26" s="52"/>
      <c r="J26" s="48">
        <v>31</v>
      </c>
      <c r="K26" s="49">
        <v>595185</v>
      </c>
      <c r="L26" s="49">
        <v>9360802</v>
      </c>
      <c r="M26" s="75">
        <v>8.3799999999999999E-2</v>
      </c>
      <c r="N26" s="50">
        <v>26</v>
      </c>
    </row>
    <row r="27" spans="1:14" x14ac:dyDescent="0.2">
      <c r="A27" s="55" t="s">
        <v>134</v>
      </c>
      <c r="B27" s="48">
        <v>19855324</v>
      </c>
      <c r="C27" s="48">
        <v>17010960</v>
      </c>
      <c r="D27" s="48">
        <v>18286352</v>
      </c>
      <c r="E27" s="48">
        <v>1275392</v>
      </c>
      <c r="F27" s="48">
        <v>9</v>
      </c>
      <c r="G27" s="48">
        <v>5</v>
      </c>
      <c r="H27" s="75">
        <v>6.4199999999999993E-2</v>
      </c>
      <c r="I27" s="52"/>
      <c r="J27" s="48">
        <v>4</v>
      </c>
      <c r="K27" s="49">
        <v>96275</v>
      </c>
      <c r="L27" s="49">
        <v>1371671</v>
      </c>
      <c r="M27" s="75">
        <v>6.9099999999999995E-2</v>
      </c>
      <c r="N27" s="50">
        <v>3</v>
      </c>
    </row>
    <row r="28" spans="1:14" x14ac:dyDescent="0.2">
      <c r="A28" s="45" t="s">
        <v>135</v>
      </c>
      <c r="B28" s="48">
        <v>1645931</v>
      </c>
      <c r="C28" s="48">
        <v>1411342</v>
      </c>
      <c r="D28" s="48">
        <v>1521194</v>
      </c>
      <c r="E28" s="48">
        <v>109852</v>
      </c>
      <c r="F28" s="52"/>
      <c r="G28" s="52"/>
      <c r="H28" s="75">
        <v>6.6699999999999995E-2</v>
      </c>
      <c r="I28" s="52"/>
      <c r="J28" s="52"/>
      <c r="K28" s="49">
        <v>13361</v>
      </c>
      <c r="L28" s="49">
        <v>123212</v>
      </c>
      <c r="M28" s="75">
        <v>7.4899999999999994E-2</v>
      </c>
      <c r="N28" s="50">
        <v>0</v>
      </c>
    </row>
    <row r="29" spans="1:14" x14ac:dyDescent="0.2">
      <c r="A29" s="56" t="s">
        <v>136</v>
      </c>
      <c r="B29" s="57">
        <v>221405</v>
      </c>
      <c r="C29" s="57">
        <v>194879</v>
      </c>
      <c r="D29" s="57">
        <v>211354</v>
      </c>
      <c r="E29" s="57">
        <v>16475</v>
      </c>
      <c r="F29" s="57">
        <v>30</v>
      </c>
      <c r="G29" s="57">
        <v>18</v>
      </c>
      <c r="H29" s="76">
        <v>7.4399999999999994E-2</v>
      </c>
      <c r="I29" s="58"/>
      <c r="J29" s="57">
        <v>12</v>
      </c>
      <c r="K29" s="59">
        <v>1604</v>
      </c>
      <c r="L29" s="59">
        <v>18091</v>
      </c>
      <c r="M29" s="76">
        <v>8.1699999999999995E-2</v>
      </c>
      <c r="N29" s="60">
        <v>10</v>
      </c>
    </row>
    <row r="30" spans="1:14" x14ac:dyDescent="0.2">
      <c r="A30" s="61" t="s">
        <v>137</v>
      </c>
      <c r="B30" s="62">
        <v>553900980</v>
      </c>
      <c r="C30" s="62">
        <v>500400217</v>
      </c>
      <c r="D30" s="62">
        <v>565788205</v>
      </c>
      <c r="E30" s="62">
        <v>65387988</v>
      </c>
      <c r="F30" s="62">
        <v>832384</v>
      </c>
      <c r="G30" s="62">
        <v>547493</v>
      </c>
      <c r="H30" s="77">
        <v>0.11799999999999999</v>
      </c>
      <c r="I30" s="62">
        <v>81667</v>
      </c>
      <c r="J30" s="62">
        <v>203224</v>
      </c>
      <c r="K30" s="62">
        <v>3903056</v>
      </c>
      <c r="L30" s="62">
        <v>69575935</v>
      </c>
      <c r="M30" s="74">
        <v>0.12559999999999999</v>
      </c>
      <c r="N30" s="63">
        <v>168107</v>
      </c>
    </row>
    <row r="33" spans="1:15" ht="15" x14ac:dyDescent="0.25">
      <c r="A33" t="s">
        <v>12</v>
      </c>
      <c r="B33" s="79">
        <f>SUM(B2:B4)</f>
        <v>232952481</v>
      </c>
      <c r="C33" s="79">
        <f t="shared" ref="C33:N33" si="0">SUM(C2:C4)</f>
        <v>216341050</v>
      </c>
      <c r="D33" s="79">
        <f t="shared" si="0"/>
        <v>253573120</v>
      </c>
      <c r="E33" s="79">
        <f t="shared" si="0"/>
        <v>37232071</v>
      </c>
      <c r="F33" s="79">
        <f t="shared" si="0"/>
        <v>736488</v>
      </c>
      <c r="G33" s="79">
        <f t="shared" si="0"/>
        <v>490001</v>
      </c>
      <c r="H33" s="80"/>
      <c r="I33" s="79">
        <f t="shared" si="0"/>
        <v>81667</v>
      </c>
      <c r="J33" s="79">
        <f t="shared" si="0"/>
        <v>164820</v>
      </c>
      <c r="K33" s="79">
        <f t="shared" si="0"/>
        <v>1751685</v>
      </c>
      <c r="L33" s="79">
        <f t="shared" si="0"/>
        <v>39230243</v>
      </c>
      <c r="M33" s="80"/>
      <c r="N33" s="79">
        <f t="shared" si="0"/>
        <v>136519</v>
      </c>
    </row>
    <row r="34" spans="1:15" ht="15" x14ac:dyDescent="0.25">
      <c r="A34" t="s">
        <v>13</v>
      </c>
      <c r="B34" s="79">
        <f>SUM(B6:B9)</f>
        <v>21371729</v>
      </c>
      <c r="C34" s="79">
        <f t="shared" ref="C34:N34" si="1">SUM(C6:C9)</f>
        <v>18632507</v>
      </c>
      <c r="D34" s="79">
        <f t="shared" si="1"/>
        <v>20479689</v>
      </c>
      <c r="E34" s="79">
        <f t="shared" si="1"/>
        <v>1847179</v>
      </c>
      <c r="F34" s="79">
        <f t="shared" si="1"/>
        <v>72783</v>
      </c>
      <c r="G34" s="79">
        <f t="shared" si="1"/>
        <v>43625</v>
      </c>
      <c r="H34" s="80"/>
      <c r="I34" s="79">
        <f t="shared" si="1"/>
        <v>0</v>
      </c>
      <c r="J34" s="79">
        <f t="shared" si="1"/>
        <v>29159</v>
      </c>
      <c r="K34" s="79">
        <f t="shared" si="1"/>
        <v>174364</v>
      </c>
      <c r="L34" s="79">
        <f t="shared" si="1"/>
        <v>2050703</v>
      </c>
      <c r="M34" s="80"/>
      <c r="N34" s="79">
        <f t="shared" si="1"/>
        <v>23887</v>
      </c>
    </row>
    <row r="35" spans="1:15" ht="15" x14ac:dyDescent="0.25">
      <c r="A35" t="s">
        <v>18</v>
      </c>
      <c r="B35" s="79">
        <f>SUM(B10:B15)</f>
        <v>60245788</v>
      </c>
      <c r="C35" s="79">
        <f t="shared" ref="C35:N35" si="2">SUM(C10:C15)</f>
        <v>53484640</v>
      </c>
      <c r="D35" s="79">
        <f t="shared" si="2"/>
        <v>59368474</v>
      </c>
      <c r="E35" s="79">
        <f t="shared" si="2"/>
        <v>5883834</v>
      </c>
      <c r="F35" s="79">
        <f t="shared" si="2"/>
        <v>20390</v>
      </c>
      <c r="G35" s="79">
        <f t="shared" si="2"/>
        <v>12234</v>
      </c>
      <c r="H35" s="80"/>
      <c r="I35" s="79">
        <f t="shared" si="2"/>
        <v>0</v>
      </c>
      <c r="J35" s="79">
        <f t="shared" si="2"/>
        <v>8157</v>
      </c>
      <c r="K35" s="79">
        <f t="shared" si="2"/>
        <v>480476</v>
      </c>
      <c r="L35" s="79">
        <f t="shared" si="2"/>
        <v>6372466</v>
      </c>
      <c r="M35" s="80"/>
      <c r="N35" s="79">
        <f t="shared" si="2"/>
        <v>6793</v>
      </c>
    </row>
    <row r="36" spans="1:15" ht="15" x14ac:dyDescent="0.25">
      <c r="A36" t="s">
        <v>19</v>
      </c>
      <c r="B36" s="79">
        <f>SUM(B18:B23)</f>
        <v>57443992</v>
      </c>
      <c r="C36" s="79">
        <f t="shared" ref="C36:N36" si="3">SUM(C18:C23)</f>
        <v>51515379</v>
      </c>
      <c r="D36" s="79">
        <f t="shared" si="3"/>
        <v>56351328</v>
      </c>
      <c r="E36" s="79">
        <f t="shared" si="3"/>
        <v>4835949</v>
      </c>
      <c r="F36" s="79">
        <f t="shared" si="3"/>
        <v>2005</v>
      </c>
      <c r="G36" s="79">
        <f t="shared" si="3"/>
        <v>1204</v>
      </c>
      <c r="H36" s="80"/>
      <c r="I36" s="79">
        <f t="shared" si="3"/>
        <v>0</v>
      </c>
      <c r="J36" s="79">
        <f t="shared" si="3"/>
        <v>801</v>
      </c>
      <c r="K36" s="79">
        <f t="shared" si="3"/>
        <v>430696</v>
      </c>
      <c r="L36" s="79">
        <f t="shared" si="3"/>
        <v>5267446</v>
      </c>
      <c r="M36" s="80"/>
      <c r="N36" s="79">
        <f t="shared" si="3"/>
        <v>668</v>
      </c>
    </row>
    <row r="37" spans="1:15" ht="15" x14ac:dyDescent="0.25">
      <c r="A37" t="s">
        <v>20</v>
      </c>
      <c r="B37" s="79">
        <f>SUM(B24:B27)</f>
        <v>157911865</v>
      </c>
      <c r="C37" s="79">
        <f t="shared" ref="C37:N37" si="4">SUM(C24:C27)</f>
        <v>139030773</v>
      </c>
      <c r="D37" s="79">
        <f t="shared" si="4"/>
        <v>151888187</v>
      </c>
      <c r="E37" s="79">
        <f t="shared" si="4"/>
        <v>12857413</v>
      </c>
      <c r="F37" s="79">
        <f t="shared" si="4"/>
        <v>204</v>
      </c>
      <c r="G37" s="79">
        <f t="shared" si="4"/>
        <v>122</v>
      </c>
      <c r="H37" s="80"/>
      <c r="I37" s="79">
        <f t="shared" si="4"/>
        <v>0</v>
      </c>
      <c r="J37" s="79">
        <f t="shared" si="4"/>
        <v>82</v>
      </c>
      <c r="K37" s="79">
        <f t="shared" si="4"/>
        <v>863988</v>
      </c>
      <c r="L37" s="79">
        <f t="shared" si="4"/>
        <v>13721483</v>
      </c>
      <c r="M37" s="80"/>
      <c r="N37" s="79">
        <f t="shared" si="4"/>
        <v>68</v>
      </c>
    </row>
    <row r="38" spans="1:15" ht="15" x14ac:dyDescent="0.25">
      <c r="A38" t="s">
        <v>21</v>
      </c>
      <c r="B38" s="79">
        <f>SUM(B16:B17)</f>
        <v>13123224</v>
      </c>
      <c r="C38" s="79">
        <f t="shared" ref="C38:N38" si="5">SUM(C16:C17)</f>
        <v>11535620</v>
      </c>
      <c r="D38" s="79">
        <f t="shared" si="5"/>
        <v>13281985</v>
      </c>
      <c r="E38" s="79">
        <f t="shared" si="5"/>
        <v>1746365</v>
      </c>
      <c r="F38" s="79">
        <f t="shared" si="5"/>
        <v>486</v>
      </c>
      <c r="G38" s="79">
        <f t="shared" si="5"/>
        <v>292</v>
      </c>
      <c r="H38" s="80"/>
      <c r="I38" s="79">
        <f t="shared" si="5"/>
        <v>0</v>
      </c>
      <c r="J38" s="79">
        <f t="shared" si="5"/>
        <v>194</v>
      </c>
      <c r="K38" s="79">
        <f t="shared" si="5"/>
        <v>104866</v>
      </c>
      <c r="L38" s="79">
        <f t="shared" si="5"/>
        <v>1851425</v>
      </c>
      <c r="M38" s="80"/>
      <c r="N38" s="79">
        <f t="shared" si="5"/>
        <v>162</v>
      </c>
    </row>
    <row r="39" spans="1:15" ht="15" x14ac:dyDescent="0.25">
      <c r="A39" t="s">
        <v>14</v>
      </c>
      <c r="B39" s="79">
        <f>B29</f>
        <v>221405</v>
      </c>
      <c r="C39" s="79">
        <f t="shared" ref="C39:N39" si="6">C29</f>
        <v>194879</v>
      </c>
      <c r="D39" s="79">
        <f t="shared" si="6"/>
        <v>211354</v>
      </c>
      <c r="E39" s="79">
        <f t="shared" si="6"/>
        <v>16475</v>
      </c>
      <c r="F39" s="79">
        <f t="shared" si="6"/>
        <v>30</v>
      </c>
      <c r="G39" s="79">
        <f t="shared" si="6"/>
        <v>18</v>
      </c>
      <c r="H39" s="80"/>
      <c r="I39" s="79">
        <f t="shared" si="6"/>
        <v>0</v>
      </c>
      <c r="J39" s="79">
        <f t="shared" si="6"/>
        <v>12</v>
      </c>
      <c r="K39" s="79">
        <f t="shared" si="6"/>
        <v>1604</v>
      </c>
      <c r="L39" s="79">
        <f t="shared" si="6"/>
        <v>18091</v>
      </c>
      <c r="M39" s="80"/>
      <c r="N39" s="79">
        <f t="shared" si="6"/>
        <v>10</v>
      </c>
    </row>
    <row r="40" spans="1:15" ht="15" x14ac:dyDescent="0.25">
      <c r="A40" t="s">
        <v>15</v>
      </c>
      <c r="B40" s="79">
        <f>B5</f>
        <v>8984564</v>
      </c>
      <c r="C40" s="79">
        <f t="shared" ref="C40:N40" si="7">C5</f>
        <v>8254026</v>
      </c>
      <c r="D40" s="79">
        <f t="shared" si="7"/>
        <v>9112876</v>
      </c>
      <c r="E40" s="79">
        <f t="shared" si="7"/>
        <v>858850</v>
      </c>
      <c r="F40" s="79">
        <f t="shared" si="7"/>
        <v>0</v>
      </c>
      <c r="G40" s="79">
        <f t="shared" si="7"/>
        <v>0</v>
      </c>
      <c r="H40" s="80"/>
      <c r="I40" s="79">
        <f t="shared" si="7"/>
        <v>0</v>
      </c>
      <c r="J40" s="79">
        <f t="shared" si="7"/>
        <v>0</v>
      </c>
      <c r="K40" s="79">
        <f t="shared" si="7"/>
        <v>82017</v>
      </c>
      <c r="L40" s="79">
        <f t="shared" si="7"/>
        <v>940867</v>
      </c>
      <c r="M40" s="80"/>
      <c r="N40" s="79">
        <f t="shared" si="7"/>
        <v>0</v>
      </c>
    </row>
    <row r="41" spans="1:15" ht="15" x14ac:dyDescent="0.25">
      <c r="A41" t="s">
        <v>16</v>
      </c>
      <c r="B41" s="79">
        <f>B28</f>
        <v>1645931</v>
      </c>
      <c r="C41" s="79">
        <f t="shared" ref="C41:N41" si="8">C28</f>
        <v>1411342</v>
      </c>
      <c r="D41" s="79">
        <f t="shared" si="8"/>
        <v>1521194</v>
      </c>
      <c r="E41" s="79">
        <f t="shared" si="8"/>
        <v>109852</v>
      </c>
      <c r="F41" s="79">
        <f t="shared" si="8"/>
        <v>0</v>
      </c>
      <c r="G41" s="79">
        <f t="shared" si="8"/>
        <v>0</v>
      </c>
      <c r="H41" s="80"/>
      <c r="I41" s="79">
        <f t="shared" si="8"/>
        <v>0</v>
      </c>
      <c r="J41" s="79">
        <f t="shared" si="8"/>
        <v>0</v>
      </c>
      <c r="K41" s="79">
        <f t="shared" si="8"/>
        <v>13361</v>
      </c>
      <c r="L41" s="79">
        <f t="shared" si="8"/>
        <v>123212</v>
      </c>
      <c r="M41" s="80"/>
      <c r="N41" s="79">
        <f t="shared" si="8"/>
        <v>0</v>
      </c>
    </row>
    <row r="42" spans="1:15" ht="15" x14ac:dyDescent="0.25">
      <c r="A42" t="s">
        <v>17</v>
      </c>
      <c r="B42" s="79">
        <f>SUM(B33:B41)</f>
        <v>553900979</v>
      </c>
      <c r="C42" s="79">
        <f t="shared" ref="C42:N42" si="9">SUM(C33:C41)</f>
        <v>500400216</v>
      </c>
      <c r="D42" s="79">
        <f t="shared" si="9"/>
        <v>565788207</v>
      </c>
      <c r="E42" s="79">
        <f t="shared" si="9"/>
        <v>65387988</v>
      </c>
      <c r="F42" s="79">
        <f t="shared" si="9"/>
        <v>832386</v>
      </c>
      <c r="G42" s="79">
        <f t="shared" si="9"/>
        <v>547496</v>
      </c>
      <c r="H42" s="80"/>
      <c r="I42" s="79">
        <f t="shared" si="9"/>
        <v>81667</v>
      </c>
      <c r="J42" s="79">
        <f t="shared" si="9"/>
        <v>203225</v>
      </c>
      <c r="K42" s="79">
        <f t="shared" si="9"/>
        <v>3903057</v>
      </c>
      <c r="L42" s="79">
        <f t="shared" si="9"/>
        <v>69575936</v>
      </c>
      <c r="M42" s="80"/>
      <c r="N42" s="79">
        <f t="shared" si="9"/>
        <v>168107</v>
      </c>
    </row>
    <row r="43" spans="1:15" x14ac:dyDescent="0.2">
      <c r="B43" s="79"/>
      <c r="C43" s="79"/>
      <c r="D43" s="79"/>
      <c r="E43" s="79"/>
      <c r="F43" s="79"/>
      <c r="G43" s="79"/>
      <c r="H43" s="80"/>
      <c r="I43" s="79"/>
      <c r="J43" s="79"/>
      <c r="K43" s="79"/>
      <c r="L43" s="79"/>
      <c r="M43" s="80"/>
      <c r="N43" s="79"/>
    </row>
    <row r="44" spans="1:15" x14ac:dyDescent="0.2">
      <c r="A44" s="81"/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1"/>
    </row>
    <row r="45" spans="1:15" ht="15" x14ac:dyDescent="0.25">
      <c r="A45" t="s">
        <v>12</v>
      </c>
      <c r="B45" s="79">
        <v>232952481</v>
      </c>
      <c r="C45" s="79">
        <v>216341050</v>
      </c>
      <c r="D45" s="79">
        <v>253573120</v>
      </c>
      <c r="E45" s="79">
        <v>37232071</v>
      </c>
      <c r="F45" s="79">
        <v>736488</v>
      </c>
      <c r="G45" s="79">
        <v>490001</v>
      </c>
      <c r="H45" s="80"/>
      <c r="I45" s="79">
        <v>81667</v>
      </c>
      <c r="J45" s="79">
        <v>164820</v>
      </c>
      <c r="K45" s="79">
        <v>1751685</v>
      </c>
      <c r="L45" s="79">
        <v>39230243</v>
      </c>
      <c r="M45" s="80"/>
      <c r="N45" s="79">
        <v>136519</v>
      </c>
      <c r="O45" s="81"/>
    </row>
    <row r="46" spans="1:15" ht="15" x14ac:dyDescent="0.25">
      <c r="A46" t="s">
        <v>13</v>
      </c>
      <c r="B46" s="79">
        <v>21371729</v>
      </c>
      <c r="C46" s="79">
        <v>18632507</v>
      </c>
      <c r="D46" s="79">
        <v>20479689</v>
      </c>
      <c r="E46" s="79">
        <v>1847179</v>
      </c>
      <c r="F46" s="79">
        <v>72783</v>
      </c>
      <c r="G46" s="79">
        <v>43625</v>
      </c>
      <c r="H46" s="80"/>
      <c r="I46" s="79">
        <v>0</v>
      </c>
      <c r="J46" s="79">
        <v>29159</v>
      </c>
      <c r="K46" s="79">
        <v>174364</v>
      </c>
      <c r="L46" s="79">
        <v>2050703</v>
      </c>
      <c r="M46" s="80"/>
      <c r="N46" s="79">
        <v>23887</v>
      </c>
      <c r="O46" s="81"/>
    </row>
    <row r="47" spans="1:15" ht="15" x14ac:dyDescent="0.25">
      <c r="A47" t="s">
        <v>18</v>
      </c>
      <c r="B47" s="79">
        <v>60245788</v>
      </c>
      <c r="C47" s="79">
        <v>53484640</v>
      </c>
      <c r="D47" s="79">
        <v>59368474</v>
      </c>
      <c r="E47" s="79">
        <v>5883834</v>
      </c>
      <c r="F47" s="79">
        <v>20390</v>
      </c>
      <c r="G47" s="79">
        <v>12234</v>
      </c>
      <c r="H47" s="80"/>
      <c r="I47" s="79">
        <v>0</v>
      </c>
      <c r="J47" s="79">
        <v>8157</v>
      </c>
      <c r="K47" s="79">
        <v>480476</v>
      </c>
      <c r="L47" s="79">
        <v>6372466</v>
      </c>
      <c r="M47" s="80"/>
      <c r="N47" s="79">
        <v>6793</v>
      </c>
      <c r="O47" s="81"/>
    </row>
    <row r="48" spans="1:15" ht="15" x14ac:dyDescent="0.25">
      <c r="A48" t="s">
        <v>19</v>
      </c>
      <c r="B48" s="79">
        <v>57443992</v>
      </c>
      <c r="C48" s="79">
        <v>51515379</v>
      </c>
      <c r="D48" s="79">
        <v>56351328</v>
      </c>
      <c r="E48" s="79">
        <v>4835949</v>
      </c>
      <c r="F48" s="79">
        <v>2005</v>
      </c>
      <c r="G48" s="79">
        <v>1204</v>
      </c>
      <c r="H48" s="80"/>
      <c r="I48" s="79">
        <v>0</v>
      </c>
      <c r="J48" s="79">
        <v>801</v>
      </c>
      <c r="K48" s="79">
        <v>430696</v>
      </c>
      <c r="L48" s="79">
        <v>5267446</v>
      </c>
      <c r="M48" s="80"/>
      <c r="N48" s="79">
        <v>668</v>
      </c>
      <c r="O48" s="81"/>
    </row>
    <row r="49" spans="1:15" ht="15" x14ac:dyDescent="0.25">
      <c r="A49" t="s">
        <v>20</v>
      </c>
      <c r="B49" s="79">
        <v>157911865</v>
      </c>
      <c r="C49" s="79">
        <v>139030773</v>
      </c>
      <c r="D49" s="79">
        <v>151888187</v>
      </c>
      <c r="E49" s="79">
        <v>12857413</v>
      </c>
      <c r="F49" s="79">
        <v>204</v>
      </c>
      <c r="G49" s="79">
        <v>122</v>
      </c>
      <c r="H49" s="80"/>
      <c r="I49" s="79">
        <v>0</v>
      </c>
      <c r="J49" s="79">
        <v>82</v>
      </c>
      <c r="K49" s="79">
        <v>863988</v>
      </c>
      <c r="L49" s="79">
        <v>13721483</v>
      </c>
      <c r="M49" s="80"/>
      <c r="N49" s="79">
        <v>68</v>
      </c>
      <c r="O49" s="81"/>
    </row>
    <row r="50" spans="1:15" ht="15" x14ac:dyDescent="0.25">
      <c r="A50" t="s">
        <v>21</v>
      </c>
      <c r="B50" s="79">
        <v>13123224</v>
      </c>
      <c r="C50" s="79">
        <v>11535620</v>
      </c>
      <c r="D50" s="79">
        <v>13281985</v>
      </c>
      <c r="E50" s="79">
        <v>1746365</v>
      </c>
      <c r="F50" s="79">
        <v>486</v>
      </c>
      <c r="G50" s="79">
        <v>292</v>
      </c>
      <c r="H50" s="80"/>
      <c r="I50" s="79">
        <v>0</v>
      </c>
      <c r="J50" s="79">
        <v>194</v>
      </c>
      <c r="K50" s="79">
        <v>104866</v>
      </c>
      <c r="L50" s="79">
        <v>1851425</v>
      </c>
      <c r="M50" s="80"/>
      <c r="N50" s="79">
        <v>162</v>
      </c>
      <c r="O50" s="81"/>
    </row>
    <row r="51" spans="1:15" ht="15" x14ac:dyDescent="0.25">
      <c r="A51" t="s">
        <v>14</v>
      </c>
      <c r="B51" s="79">
        <v>221405</v>
      </c>
      <c r="C51" s="79">
        <v>194879</v>
      </c>
      <c r="D51" s="79">
        <v>211354</v>
      </c>
      <c r="E51" s="79">
        <v>16475</v>
      </c>
      <c r="F51" s="79">
        <v>30</v>
      </c>
      <c r="G51" s="79">
        <v>18</v>
      </c>
      <c r="H51" s="80"/>
      <c r="I51" s="79">
        <v>0</v>
      </c>
      <c r="J51" s="79">
        <v>12</v>
      </c>
      <c r="K51" s="79">
        <v>1604</v>
      </c>
      <c r="L51" s="79">
        <v>18091</v>
      </c>
      <c r="M51" s="80"/>
      <c r="N51" s="79">
        <v>10</v>
      </c>
      <c r="O51" s="81"/>
    </row>
    <row r="52" spans="1:15" ht="15" x14ac:dyDescent="0.25">
      <c r="A52" t="s">
        <v>15</v>
      </c>
      <c r="B52" s="79">
        <v>8984564</v>
      </c>
      <c r="C52" s="79">
        <v>8254026</v>
      </c>
      <c r="D52" s="79">
        <v>9112876</v>
      </c>
      <c r="E52" s="79">
        <v>858850</v>
      </c>
      <c r="F52" s="79">
        <v>0</v>
      </c>
      <c r="G52" s="79">
        <v>0</v>
      </c>
      <c r="H52" s="80"/>
      <c r="I52" s="79">
        <v>0</v>
      </c>
      <c r="J52" s="79">
        <v>0</v>
      </c>
      <c r="K52" s="79">
        <v>82017</v>
      </c>
      <c r="L52" s="79">
        <v>940867</v>
      </c>
      <c r="M52" s="80"/>
      <c r="N52" s="79">
        <v>0</v>
      </c>
      <c r="O52" s="81"/>
    </row>
    <row r="53" spans="1:15" ht="15" x14ac:dyDescent="0.25">
      <c r="A53" t="s">
        <v>16</v>
      </c>
      <c r="B53" s="79">
        <v>1645931</v>
      </c>
      <c r="C53" s="79">
        <v>1411342</v>
      </c>
      <c r="D53" s="79">
        <v>1521194</v>
      </c>
      <c r="E53" s="79">
        <v>109852</v>
      </c>
      <c r="F53" s="79">
        <v>0</v>
      </c>
      <c r="G53" s="79">
        <v>0</v>
      </c>
      <c r="H53" s="80"/>
      <c r="I53" s="79">
        <v>0</v>
      </c>
      <c r="J53" s="79">
        <v>0</v>
      </c>
      <c r="K53" s="79">
        <v>13361</v>
      </c>
      <c r="L53" s="79">
        <v>123212</v>
      </c>
      <c r="M53" s="80"/>
      <c r="N53" s="79">
        <v>0</v>
      </c>
      <c r="O53" s="81"/>
    </row>
    <row r="54" spans="1:15" ht="15" x14ac:dyDescent="0.25">
      <c r="A54" t="s">
        <v>17</v>
      </c>
      <c r="B54" s="79">
        <v>553900979</v>
      </c>
      <c r="C54" s="79">
        <v>500400216</v>
      </c>
      <c r="D54" s="79">
        <v>565788207</v>
      </c>
      <c r="E54" s="79">
        <v>65387988</v>
      </c>
      <c r="F54" s="79">
        <v>832386</v>
      </c>
      <c r="G54" s="79">
        <v>547496</v>
      </c>
      <c r="H54" s="80"/>
      <c r="I54" s="79">
        <v>81667</v>
      </c>
      <c r="J54" s="79">
        <v>203225</v>
      </c>
      <c r="K54" s="79">
        <v>3903057</v>
      </c>
      <c r="L54" s="79">
        <v>69575936</v>
      </c>
      <c r="M54" s="80"/>
      <c r="N54" s="79">
        <v>168107</v>
      </c>
      <c r="O54" s="81"/>
    </row>
    <row r="55" spans="1:15" x14ac:dyDescent="0.2">
      <c r="A55" s="81"/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1"/>
    </row>
    <row r="57" spans="1:15" x14ac:dyDescent="0.2">
      <c r="D57" s="83">
        <f>D54+E54</f>
        <v>631176195</v>
      </c>
      <c r="K57" s="83">
        <f>D54+L54</f>
        <v>635364143</v>
      </c>
    </row>
  </sheetData>
  <pageMargins left="1.25" right="1.25" top="1" bottom="0.74583299999999997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"/>
  <sheetViews>
    <sheetView workbookViewId="0">
      <selection activeCell="D6" sqref="D6"/>
    </sheetView>
  </sheetViews>
  <sheetFormatPr defaultColWidth="8.85546875" defaultRowHeight="14.25" x14ac:dyDescent="0.2"/>
  <cols>
    <col min="1" max="1" width="15" style="64" bestFit="1" customWidth="1"/>
    <col min="2" max="2" width="20.28515625" style="64" bestFit="1" customWidth="1"/>
    <col min="3" max="3" width="9.5703125" style="64" bestFit="1" customWidth="1"/>
    <col min="4" max="5" width="18.42578125" style="64" bestFit="1" customWidth="1"/>
    <col min="6" max="6" width="16.7109375" style="64" bestFit="1" customWidth="1"/>
    <col min="7" max="7" width="18.28515625" style="64" bestFit="1" customWidth="1"/>
    <col min="8" max="8" width="18.42578125" style="64" bestFit="1" customWidth="1"/>
    <col min="9" max="9" width="16.7109375" style="64" bestFit="1" customWidth="1"/>
    <col min="10" max="10" width="18.28515625" style="64" bestFit="1" customWidth="1"/>
    <col min="11" max="16384" width="8.85546875" style="64"/>
  </cols>
  <sheetData>
    <row r="1" spans="1:10" ht="15" x14ac:dyDescent="0.25">
      <c r="A1" s="468"/>
      <c r="B1" s="468"/>
      <c r="C1" s="468"/>
      <c r="D1" s="468"/>
      <c r="E1" s="469" t="s">
        <v>138</v>
      </c>
      <c r="F1" s="469"/>
      <c r="G1" s="469"/>
      <c r="H1" s="469" t="s">
        <v>139</v>
      </c>
      <c r="I1" s="469"/>
      <c r="J1" s="469"/>
    </row>
    <row r="2" spans="1:10" s="66" customFormat="1" ht="99.75" x14ac:dyDescent="0.2">
      <c r="A2" s="65" t="s">
        <v>140</v>
      </c>
      <c r="B2" s="65" t="s">
        <v>141</v>
      </c>
      <c r="C2" s="65" t="s">
        <v>142</v>
      </c>
      <c r="D2" s="65" t="s">
        <v>143</v>
      </c>
      <c r="E2" s="65" t="s">
        <v>144</v>
      </c>
      <c r="F2" s="65" t="s">
        <v>145</v>
      </c>
      <c r="G2" s="65" t="s">
        <v>146</v>
      </c>
      <c r="H2" s="65" t="s">
        <v>144</v>
      </c>
      <c r="I2" s="65" t="s">
        <v>145</v>
      </c>
      <c r="J2" s="65" t="s">
        <v>146</v>
      </c>
    </row>
    <row r="3" spans="1:10" ht="19.899999999999999" customHeight="1" x14ac:dyDescent="0.2">
      <c r="A3" s="67" t="s">
        <v>147</v>
      </c>
      <c r="B3" s="68">
        <v>1247</v>
      </c>
      <c r="C3" s="69" t="s">
        <v>148</v>
      </c>
      <c r="D3" s="69">
        <v>142.19999999999999</v>
      </c>
      <c r="E3" s="69">
        <v>165.08</v>
      </c>
      <c r="F3" s="69">
        <v>22.88</v>
      </c>
      <c r="G3" s="70">
        <v>0.16089999999999999</v>
      </c>
      <c r="H3" s="69">
        <v>166.14</v>
      </c>
      <c r="I3" s="69">
        <v>23.95</v>
      </c>
      <c r="J3" s="70">
        <v>0.16839999999999999</v>
      </c>
    </row>
    <row r="4" spans="1:10" ht="19.899999999999999" customHeight="1" x14ac:dyDescent="0.2">
      <c r="A4" s="67" t="s">
        <v>149</v>
      </c>
      <c r="B4" s="71">
        <v>328</v>
      </c>
      <c r="C4" s="69" t="s">
        <v>148</v>
      </c>
      <c r="D4" s="69">
        <v>56.92</v>
      </c>
      <c r="E4" s="69">
        <v>65.09</v>
      </c>
      <c r="F4" s="69">
        <v>8.17</v>
      </c>
      <c r="G4" s="70">
        <v>0.14360000000000001</v>
      </c>
      <c r="H4" s="69">
        <v>65.62</v>
      </c>
      <c r="I4" s="69">
        <v>8.6999999999999993</v>
      </c>
      <c r="J4" s="70">
        <v>0.15290000000000001</v>
      </c>
    </row>
    <row r="5" spans="1:10" ht="19.899999999999999" customHeight="1" x14ac:dyDescent="0.2">
      <c r="A5" s="67" t="s">
        <v>150</v>
      </c>
      <c r="B5" s="68">
        <v>3876</v>
      </c>
      <c r="C5" s="69" t="s">
        <v>148</v>
      </c>
      <c r="D5" s="69">
        <v>445.34</v>
      </c>
      <c r="E5" s="69">
        <v>482.49</v>
      </c>
      <c r="F5" s="69">
        <v>37.15</v>
      </c>
      <c r="G5" s="70">
        <v>8.3400000000000002E-2</v>
      </c>
      <c r="H5" s="69">
        <v>485.97</v>
      </c>
      <c r="I5" s="69">
        <v>40.619999999999997</v>
      </c>
      <c r="J5" s="70">
        <v>9.1200000000000003E-2</v>
      </c>
    </row>
    <row r="6" spans="1:10" ht="19.899999999999999" customHeight="1" x14ac:dyDescent="0.2">
      <c r="A6" s="67" t="s">
        <v>151</v>
      </c>
      <c r="B6" s="71">
        <v>456</v>
      </c>
      <c r="C6" s="69" t="s">
        <v>148</v>
      </c>
      <c r="D6" s="69">
        <v>73.61</v>
      </c>
      <c r="E6" s="69">
        <v>80.05</v>
      </c>
      <c r="F6" s="69">
        <v>6.44</v>
      </c>
      <c r="G6" s="70">
        <v>8.7499999999999994E-2</v>
      </c>
      <c r="H6" s="69">
        <v>80.650000000000006</v>
      </c>
      <c r="I6" s="69">
        <v>7.04</v>
      </c>
      <c r="J6" s="70">
        <v>9.5600000000000004E-2</v>
      </c>
    </row>
    <row r="7" spans="1:10" ht="19.899999999999999" customHeight="1" x14ac:dyDescent="0.2">
      <c r="A7" s="67" t="s">
        <v>152</v>
      </c>
      <c r="B7" s="68">
        <v>5664</v>
      </c>
      <c r="C7" s="71">
        <v>14</v>
      </c>
      <c r="D7" s="69">
        <v>742.05</v>
      </c>
      <c r="E7" s="69">
        <v>814.7</v>
      </c>
      <c r="F7" s="69">
        <v>72.650000000000006</v>
      </c>
      <c r="G7" s="70">
        <v>9.7900000000000001E-2</v>
      </c>
      <c r="H7" s="69">
        <v>820.62</v>
      </c>
      <c r="I7" s="69">
        <v>78.56</v>
      </c>
      <c r="J7" s="70">
        <v>0.10589999999999999</v>
      </c>
    </row>
    <row r="8" spans="1:10" ht="19.899999999999999" customHeight="1" x14ac:dyDescent="0.2">
      <c r="A8" s="67" t="s">
        <v>153</v>
      </c>
      <c r="B8" s="68">
        <v>1593</v>
      </c>
      <c r="C8" s="71">
        <v>14</v>
      </c>
      <c r="D8" s="69">
        <v>219.56</v>
      </c>
      <c r="E8" s="69">
        <v>240.46</v>
      </c>
      <c r="F8" s="69">
        <v>20.89</v>
      </c>
      <c r="G8" s="70">
        <v>9.5200000000000007E-2</v>
      </c>
      <c r="H8" s="69">
        <v>242.22</v>
      </c>
      <c r="I8" s="69">
        <v>22.66</v>
      </c>
      <c r="J8" s="70">
        <v>0.1032</v>
      </c>
    </row>
    <row r="9" spans="1:10" ht="19.899999999999999" customHeight="1" x14ac:dyDescent="0.2">
      <c r="A9" s="67" t="s">
        <v>154</v>
      </c>
      <c r="B9" s="68">
        <v>65996</v>
      </c>
      <c r="C9" s="71">
        <v>190</v>
      </c>
      <c r="D9" s="72">
        <v>7281.53</v>
      </c>
      <c r="E9" s="72">
        <v>7894.63</v>
      </c>
      <c r="F9" s="69">
        <v>613.1</v>
      </c>
      <c r="G9" s="70">
        <v>8.4199999999999997E-2</v>
      </c>
      <c r="H9" s="72">
        <v>7949.23</v>
      </c>
      <c r="I9" s="69">
        <v>667.7</v>
      </c>
      <c r="J9" s="70">
        <v>9.1700000000000004E-2</v>
      </c>
    </row>
    <row r="10" spans="1:10" ht="19.899999999999999" customHeight="1" x14ac:dyDescent="0.2">
      <c r="A10" s="67" t="s">
        <v>155</v>
      </c>
      <c r="B10" s="68">
        <v>57391</v>
      </c>
      <c r="C10" s="71">
        <v>222</v>
      </c>
      <c r="D10" s="72">
        <v>6750.63</v>
      </c>
      <c r="E10" s="72">
        <v>7649.07</v>
      </c>
      <c r="F10" s="69">
        <v>898.44</v>
      </c>
      <c r="G10" s="70">
        <v>0.1331</v>
      </c>
      <c r="H10" s="72">
        <v>7703.01</v>
      </c>
      <c r="I10" s="69">
        <v>952.38</v>
      </c>
      <c r="J10" s="70">
        <v>0.1411</v>
      </c>
    </row>
    <row r="11" spans="1:10" ht="19.899999999999999" customHeight="1" x14ac:dyDescent="0.2">
      <c r="A11" s="67" t="s">
        <v>156</v>
      </c>
      <c r="B11" s="68">
        <v>2929948</v>
      </c>
      <c r="C11" s="68">
        <v>4290</v>
      </c>
      <c r="D11" s="72">
        <v>193519.44</v>
      </c>
      <c r="E11" s="72">
        <v>209276.18</v>
      </c>
      <c r="F11" s="72">
        <v>15756.73</v>
      </c>
      <c r="G11" s="70">
        <v>8.14E-2</v>
      </c>
      <c r="H11" s="72">
        <v>210334.99</v>
      </c>
      <c r="I11" s="72">
        <v>16815.54</v>
      </c>
      <c r="J11" s="70">
        <v>8.6900000000000005E-2</v>
      </c>
    </row>
    <row r="12" spans="1:10" ht="19.899999999999999" customHeight="1" x14ac:dyDescent="0.2">
      <c r="A12" s="67" t="s">
        <v>157</v>
      </c>
      <c r="B12" s="68">
        <v>16601</v>
      </c>
      <c r="C12" s="71">
        <v>15</v>
      </c>
      <c r="D12" s="72">
        <v>1845.04</v>
      </c>
      <c r="E12" s="72">
        <v>1982.43</v>
      </c>
      <c r="F12" s="69">
        <v>137.38999999999999</v>
      </c>
      <c r="G12" s="70">
        <v>7.4499999999999997E-2</v>
      </c>
      <c r="H12" s="72">
        <v>1995.8</v>
      </c>
      <c r="I12" s="69">
        <v>150.76</v>
      </c>
      <c r="J12" s="70">
        <v>8.1699999999999995E-2</v>
      </c>
    </row>
    <row r="13" spans="1:10" ht="19.899999999999999" customHeight="1" x14ac:dyDescent="0.2">
      <c r="A13" s="67" t="s">
        <v>158</v>
      </c>
      <c r="B13" s="71">
        <v>64</v>
      </c>
      <c r="C13" s="69" t="s">
        <v>148</v>
      </c>
      <c r="D13" s="69">
        <v>13.36</v>
      </c>
      <c r="E13" s="69">
        <v>14.64</v>
      </c>
      <c r="F13" s="69">
        <v>1.28</v>
      </c>
      <c r="G13" s="70">
        <v>9.5600000000000004E-2</v>
      </c>
      <c r="H13" s="69">
        <v>14.76</v>
      </c>
      <c r="I13" s="69">
        <v>1.4</v>
      </c>
      <c r="J13" s="70">
        <v>0.1047</v>
      </c>
    </row>
    <row r="14" spans="1:10" ht="19.899999999999999" customHeight="1" x14ac:dyDescent="0.2">
      <c r="A14" s="67" t="s">
        <v>159</v>
      </c>
      <c r="B14" s="71">
        <v>58</v>
      </c>
      <c r="C14" s="69" t="s">
        <v>148</v>
      </c>
      <c r="D14" s="69">
        <v>11.58</v>
      </c>
      <c r="E14" s="69">
        <v>12.35</v>
      </c>
      <c r="F14" s="69">
        <v>0.77</v>
      </c>
      <c r="G14" s="70">
        <v>6.6699999999999995E-2</v>
      </c>
      <c r="H14" s="69">
        <v>12.45</v>
      </c>
      <c r="I14" s="69">
        <v>0.87</v>
      </c>
      <c r="J14" s="70">
        <v>7.4899999999999994E-2</v>
      </c>
    </row>
    <row r="15" spans="1:10" ht="30" customHeight="1" x14ac:dyDescent="0.2">
      <c r="A15" s="67" t="s">
        <v>160</v>
      </c>
      <c r="B15" s="65" t="s">
        <v>161</v>
      </c>
      <c r="C15" s="69" t="s">
        <v>148</v>
      </c>
      <c r="D15" s="69">
        <v>7.21</v>
      </c>
      <c r="E15" s="69">
        <v>11.97</v>
      </c>
      <c r="F15" s="69">
        <v>4.76</v>
      </c>
      <c r="G15" s="70">
        <v>0.66020000000000001</v>
      </c>
      <c r="H15" s="69">
        <v>11.97</v>
      </c>
      <c r="I15" s="69">
        <v>4.76</v>
      </c>
      <c r="J15" s="70">
        <v>0.66020000000000001</v>
      </c>
    </row>
    <row r="16" spans="1:10" ht="30" customHeight="1" x14ac:dyDescent="0.2">
      <c r="A16" s="67" t="s">
        <v>162</v>
      </c>
      <c r="B16" s="65" t="s">
        <v>163</v>
      </c>
      <c r="C16" s="69" t="s">
        <v>148</v>
      </c>
      <c r="D16" s="69">
        <v>4.47</v>
      </c>
      <c r="E16" s="69">
        <v>7.42</v>
      </c>
      <c r="F16" s="69">
        <v>2.95</v>
      </c>
      <c r="G16" s="70">
        <v>0.66</v>
      </c>
      <c r="H16" s="69">
        <v>7.42</v>
      </c>
      <c r="I16" s="69">
        <v>2.95</v>
      </c>
      <c r="J16" s="70">
        <v>0.66</v>
      </c>
    </row>
    <row r="17" spans="1:10" ht="19.899999999999999" customHeight="1" x14ac:dyDescent="0.2">
      <c r="A17" s="67" t="s">
        <v>164</v>
      </c>
      <c r="B17" s="65" t="s">
        <v>165</v>
      </c>
      <c r="C17" s="69" t="s">
        <v>148</v>
      </c>
      <c r="D17" s="65" t="s">
        <v>166</v>
      </c>
      <c r="E17" s="65" t="s">
        <v>166</v>
      </c>
      <c r="F17" s="65" t="s">
        <v>166</v>
      </c>
      <c r="G17" s="67" t="s">
        <v>166</v>
      </c>
      <c r="H17" s="65" t="s">
        <v>166</v>
      </c>
      <c r="I17" s="65" t="s">
        <v>166</v>
      </c>
      <c r="J17" s="67" t="s">
        <v>166</v>
      </c>
    </row>
    <row r="18" spans="1:10" ht="19.899999999999999" customHeight="1" x14ac:dyDescent="0.2">
      <c r="A18" s="67" t="s">
        <v>167</v>
      </c>
      <c r="B18" s="65" t="s">
        <v>165</v>
      </c>
      <c r="C18" s="69" t="s">
        <v>148</v>
      </c>
      <c r="D18" s="65" t="s">
        <v>166</v>
      </c>
      <c r="E18" s="65" t="s">
        <v>166</v>
      </c>
      <c r="F18" s="65" t="s">
        <v>166</v>
      </c>
      <c r="G18" s="67" t="s">
        <v>166</v>
      </c>
      <c r="H18" s="65" t="s">
        <v>166</v>
      </c>
      <c r="I18" s="65" t="s">
        <v>166</v>
      </c>
      <c r="J18" s="67" t="s">
        <v>166</v>
      </c>
    </row>
  </sheetData>
  <mergeCells count="3">
    <mergeCell ref="A1:D1"/>
    <mergeCell ref="E1:G1"/>
    <mergeCell ref="H1:J1"/>
  </mergeCells>
  <pageMargins left="1.25" right="1.25" top="1" bottom="0.74583299999999997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42"/>
  <sheetViews>
    <sheetView topLeftCell="A10" workbookViewId="0">
      <selection activeCell="B31" sqref="B31"/>
    </sheetView>
  </sheetViews>
  <sheetFormatPr defaultRowHeight="15" x14ac:dyDescent="0.25"/>
  <cols>
    <col min="2" max="2" width="23.140625" bestFit="1" customWidth="1"/>
    <col min="3" max="3" width="24.28515625" bestFit="1" customWidth="1"/>
    <col min="4" max="4" width="16.85546875" bestFit="1" customWidth="1"/>
    <col min="5" max="5" width="16.42578125" customWidth="1"/>
    <col min="6" max="6" width="15.28515625" bestFit="1" customWidth="1"/>
    <col min="7" max="7" width="19.140625" customWidth="1"/>
    <col min="8" max="8" width="11.5703125" bestFit="1" customWidth="1"/>
    <col min="9" max="9" width="16.42578125" customWidth="1"/>
    <col min="10" max="10" width="11.5703125" bestFit="1" customWidth="1"/>
    <col min="11" max="11" width="15.7109375" customWidth="1"/>
    <col min="12" max="13" width="10.5703125" bestFit="1" customWidth="1"/>
    <col min="14" max="14" width="9" bestFit="1" customWidth="1"/>
    <col min="15" max="15" width="11" bestFit="1" customWidth="1"/>
    <col min="16" max="16" width="24.28515625" bestFit="1" customWidth="1"/>
    <col min="17" max="18" width="10" bestFit="1" customWidth="1"/>
    <col min="19" max="20" width="8" bestFit="1" customWidth="1"/>
    <col min="21" max="21" width="9" bestFit="1" customWidth="1"/>
    <col min="22" max="22" width="8" bestFit="1" customWidth="1"/>
  </cols>
  <sheetData>
    <row r="3" spans="1:11" x14ac:dyDescent="0.25">
      <c r="A3" t="s">
        <v>12</v>
      </c>
      <c r="B3" t="s">
        <v>77</v>
      </c>
      <c r="E3" s="6"/>
    </row>
    <row r="4" spans="1:11" x14ac:dyDescent="0.25">
      <c r="A4" t="s">
        <v>13</v>
      </c>
      <c r="B4" t="s">
        <v>78</v>
      </c>
      <c r="E4" s="3"/>
    </row>
    <row r="5" spans="1:11" x14ac:dyDescent="0.25">
      <c r="A5" t="s">
        <v>18</v>
      </c>
      <c r="B5" t="s">
        <v>79</v>
      </c>
      <c r="E5" s="3"/>
    </row>
    <row r="6" spans="1:11" x14ac:dyDescent="0.25">
      <c r="A6" t="s">
        <v>19</v>
      </c>
      <c r="B6" t="s">
        <v>80</v>
      </c>
      <c r="E6" s="3"/>
    </row>
    <row r="7" spans="1:11" x14ac:dyDescent="0.25">
      <c r="A7" t="s">
        <v>20</v>
      </c>
      <c r="E7" s="3"/>
    </row>
    <row r="8" spans="1:11" x14ac:dyDescent="0.25">
      <c r="A8" t="s">
        <v>21</v>
      </c>
      <c r="B8" t="s">
        <v>81</v>
      </c>
      <c r="E8" s="3"/>
    </row>
    <row r="9" spans="1:11" x14ac:dyDescent="0.25">
      <c r="A9" s="16" t="s">
        <v>14</v>
      </c>
      <c r="B9" s="16" t="s">
        <v>82</v>
      </c>
      <c r="E9" s="3"/>
    </row>
    <row r="10" spans="1:11" x14ac:dyDescent="0.25">
      <c r="A10" s="16" t="s">
        <v>15</v>
      </c>
      <c r="B10" s="16" t="s">
        <v>83</v>
      </c>
      <c r="E10" s="3"/>
    </row>
    <row r="11" spans="1:11" x14ac:dyDescent="0.25">
      <c r="A11" s="16" t="s">
        <v>16</v>
      </c>
      <c r="B11" s="16" t="s">
        <v>84</v>
      </c>
      <c r="E11" s="3"/>
    </row>
    <row r="12" spans="1:11" x14ac:dyDescent="0.25">
      <c r="A12" t="s">
        <v>17</v>
      </c>
      <c r="E12" s="3"/>
    </row>
    <row r="13" spans="1:11" x14ac:dyDescent="0.25">
      <c r="E13" s="3"/>
    </row>
    <row r="15" spans="1:11" x14ac:dyDescent="0.25">
      <c r="E15" t="s">
        <v>65</v>
      </c>
      <c r="G15" t="s">
        <v>67</v>
      </c>
      <c r="I15" t="s">
        <v>64</v>
      </c>
      <c r="K15" t="s">
        <v>72</v>
      </c>
    </row>
    <row r="16" spans="1:11" x14ac:dyDescent="0.25">
      <c r="A16" t="s">
        <v>91</v>
      </c>
      <c r="B16" s="17"/>
      <c r="E16" t="s">
        <v>55</v>
      </c>
      <c r="G16" t="s">
        <v>66</v>
      </c>
      <c r="I16" t="s">
        <v>63</v>
      </c>
      <c r="K16" t="s">
        <v>71</v>
      </c>
    </row>
    <row r="17" spans="1:14" x14ac:dyDescent="0.25">
      <c r="A17" t="s">
        <v>12</v>
      </c>
      <c r="B17" s="3">
        <v>2244423053.5591559</v>
      </c>
      <c r="D17" t="s">
        <v>12</v>
      </c>
      <c r="E17" s="3">
        <v>247522699.56895173</v>
      </c>
      <c r="G17" s="3">
        <v>15287929.214637024</v>
      </c>
      <c r="I17" s="3">
        <v>232234770.35431471</v>
      </c>
      <c r="K17" s="3">
        <v>216341049.919294</v>
      </c>
    </row>
    <row r="18" spans="1:14" x14ac:dyDescent="0.25">
      <c r="A18" t="s">
        <v>13</v>
      </c>
      <c r="B18" s="3">
        <v>145453116.87169319</v>
      </c>
      <c r="D18" t="s">
        <v>13</v>
      </c>
      <c r="E18" s="3">
        <v>20536717.425322428</v>
      </c>
      <c r="G18" s="3">
        <v>874194.64612499508</v>
      </c>
      <c r="I18" s="3">
        <v>19662522.779197432</v>
      </c>
      <c r="K18" s="3">
        <v>18632506.9930491</v>
      </c>
    </row>
    <row r="19" spans="1:14" x14ac:dyDescent="0.25">
      <c r="A19" t="s">
        <v>18</v>
      </c>
      <c r="B19" s="3">
        <v>504950921.03925091</v>
      </c>
      <c r="D19" t="s">
        <v>18</v>
      </c>
      <c r="E19" s="3">
        <v>59517105.816948667</v>
      </c>
      <c r="G19" s="3">
        <v>2456695.2055986938</v>
      </c>
      <c r="I19" s="3">
        <v>57060410.61134997</v>
      </c>
      <c r="K19" s="3">
        <v>53484636.980047502</v>
      </c>
    </row>
    <row r="20" spans="1:14" x14ac:dyDescent="0.25">
      <c r="A20" t="s">
        <v>19</v>
      </c>
      <c r="B20" s="3">
        <v>566620845.92256665</v>
      </c>
      <c r="D20" t="s">
        <v>19</v>
      </c>
      <c r="E20" s="3">
        <v>57538145.541833885</v>
      </c>
      <c r="G20" s="3">
        <v>2010282.7919850233</v>
      </c>
      <c r="I20" s="3">
        <v>55527862.749848865</v>
      </c>
      <c r="K20" s="3">
        <v>51515377.980782099</v>
      </c>
    </row>
    <row r="21" spans="1:14" x14ac:dyDescent="0.25">
      <c r="A21" t="s">
        <v>20</v>
      </c>
      <c r="B21" s="3">
        <v>2338668294.8934684</v>
      </c>
      <c r="D21" t="s">
        <v>20</v>
      </c>
      <c r="E21" s="3">
        <v>159994553.20115975</v>
      </c>
      <c r="G21" s="3">
        <v>4402670.9196070097</v>
      </c>
      <c r="I21" s="3">
        <v>155591882.28155273</v>
      </c>
      <c r="K21" s="3">
        <v>139030770.94813401</v>
      </c>
      <c r="M21" s="6"/>
    </row>
    <row r="22" spans="1:14" x14ac:dyDescent="0.25">
      <c r="A22" t="s">
        <v>21</v>
      </c>
      <c r="B22" s="3">
        <v>122506241.24663241</v>
      </c>
      <c r="D22" t="s">
        <v>21</v>
      </c>
      <c r="E22" s="3">
        <v>12859500.252172725</v>
      </c>
      <c r="G22" s="3">
        <v>456362.11972887407</v>
      </c>
      <c r="I22" s="3">
        <v>12403138.132443851</v>
      </c>
      <c r="K22" s="3">
        <v>11535618.995696628</v>
      </c>
      <c r="M22" s="3"/>
    </row>
    <row r="23" spans="1:14" x14ac:dyDescent="0.25">
      <c r="A23" t="s">
        <v>14</v>
      </c>
      <c r="B23" s="3">
        <v>2188747.4094959456</v>
      </c>
      <c r="D23" t="s">
        <v>14</v>
      </c>
      <c r="E23" s="3">
        <v>216103.70210131354</v>
      </c>
      <c r="G23" s="3">
        <v>5723.2448082381188</v>
      </c>
      <c r="I23" s="3">
        <v>210380.45729307542</v>
      </c>
      <c r="K23" s="3">
        <v>194880.99992729948</v>
      </c>
    </row>
    <row r="24" spans="1:14" x14ac:dyDescent="0.25">
      <c r="A24" t="s">
        <v>15</v>
      </c>
      <c r="B24" s="3">
        <v>47328731.819714762</v>
      </c>
      <c r="D24" t="s">
        <v>15</v>
      </c>
      <c r="E24" s="3">
        <v>8701308.1585808564</v>
      </c>
      <c r="G24" s="3">
        <v>112128.15115799567</v>
      </c>
      <c r="I24" s="3">
        <v>8589180.0074228607</v>
      </c>
      <c r="K24" s="3">
        <v>8254024.9969208278</v>
      </c>
    </row>
    <row r="25" spans="1:14" x14ac:dyDescent="0.25">
      <c r="A25" t="s">
        <v>16</v>
      </c>
      <c r="B25" s="3">
        <v>9365969.6431808118</v>
      </c>
      <c r="D25" t="s">
        <v>16</v>
      </c>
      <c r="E25" s="3">
        <v>1490427.1462539018</v>
      </c>
      <c r="G25" s="3">
        <v>12759.706352139652</v>
      </c>
      <c r="I25" s="3">
        <v>1477667.4399017622</v>
      </c>
      <c r="K25" s="3">
        <v>1411342.9994734973</v>
      </c>
    </row>
    <row r="26" spans="1:14" x14ac:dyDescent="0.25">
      <c r="A26" t="s">
        <v>17</v>
      </c>
      <c r="B26" s="3">
        <v>5981505922.40516</v>
      </c>
      <c r="D26" t="s">
        <v>17</v>
      </c>
      <c r="E26" s="3">
        <v>568376560.81332517</v>
      </c>
      <c r="G26" s="3">
        <v>25618745.999999985</v>
      </c>
      <c r="I26" s="3">
        <v>542757814.81332517</v>
      </c>
      <c r="K26" s="4">
        <f>SUM(K17:K25)</f>
        <v>500400210.81332493</v>
      </c>
    </row>
    <row r="29" spans="1:14" x14ac:dyDescent="0.25">
      <c r="A29" t="s">
        <v>86</v>
      </c>
    </row>
    <row r="30" spans="1:14" x14ac:dyDescent="0.25">
      <c r="A30" t="s">
        <v>85</v>
      </c>
      <c r="G30" t="s">
        <v>74</v>
      </c>
      <c r="I30" t="s">
        <v>76</v>
      </c>
      <c r="K30" t="s">
        <v>73</v>
      </c>
    </row>
    <row r="31" spans="1:14" x14ac:dyDescent="0.25">
      <c r="A31" s="14" t="s">
        <v>12</v>
      </c>
      <c r="B31" s="3">
        <v>2042413438</v>
      </c>
      <c r="G31" t="s">
        <v>6</v>
      </c>
      <c r="I31" t="s">
        <v>75</v>
      </c>
      <c r="K31" t="s">
        <v>60</v>
      </c>
      <c r="M31" s="6"/>
      <c r="N31" s="6"/>
    </row>
    <row r="32" spans="1:14" x14ac:dyDescent="0.25">
      <c r="A32" t="s">
        <v>13</v>
      </c>
      <c r="B32" s="3">
        <v>132375707</v>
      </c>
      <c r="D32" t="s">
        <v>12</v>
      </c>
      <c r="G32" s="3">
        <v>37237355</v>
      </c>
      <c r="H32" s="3"/>
      <c r="I32" s="3">
        <v>253578404.91929379</v>
      </c>
      <c r="J32" s="3"/>
      <c r="K32" s="3">
        <v>7048661.6720498456</v>
      </c>
      <c r="M32" s="17"/>
      <c r="N32" s="17"/>
    </row>
    <row r="33" spans="1:22" x14ac:dyDescent="0.25">
      <c r="A33" t="s">
        <v>18</v>
      </c>
      <c r="B33" s="3">
        <v>460262183</v>
      </c>
      <c r="D33" t="s">
        <v>13</v>
      </c>
      <c r="G33" s="3">
        <v>1848907</v>
      </c>
      <c r="H33" s="3"/>
      <c r="I33" s="3">
        <v>20481413.993049126</v>
      </c>
      <c r="J33" s="3"/>
      <c r="K33" s="3">
        <v>3959664.4434313024</v>
      </c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x14ac:dyDescent="0.25">
      <c r="A34" t="s">
        <v>19</v>
      </c>
      <c r="B34" s="12">
        <v>520642953</v>
      </c>
      <c r="D34" t="s">
        <v>18</v>
      </c>
      <c r="G34" s="3">
        <v>5882515</v>
      </c>
      <c r="H34" s="3"/>
      <c r="I34" s="3">
        <v>59367151.980047509</v>
      </c>
      <c r="J34" s="3"/>
      <c r="K34" s="3">
        <v>9505162.4028657172</v>
      </c>
      <c r="O34" s="17"/>
      <c r="R34" s="17"/>
      <c r="T34" s="17"/>
      <c r="U34" s="17"/>
      <c r="V34" s="17"/>
    </row>
    <row r="35" spans="1:22" x14ac:dyDescent="0.25">
      <c r="A35" t="s">
        <v>20</v>
      </c>
      <c r="B35" s="12">
        <v>2390837681</v>
      </c>
      <c r="D35" t="s">
        <v>19</v>
      </c>
      <c r="G35" s="3">
        <v>5184686</v>
      </c>
      <c r="H35" s="3"/>
      <c r="I35" s="3">
        <v>56700063.980782144</v>
      </c>
      <c r="J35" s="3"/>
      <c r="K35" s="3">
        <v>8399007.9030488599</v>
      </c>
    </row>
    <row r="36" spans="1:22" x14ac:dyDescent="0.25">
      <c r="A36" t="s">
        <v>21</v>
      </c>
      <c r="B36" s="12">
        <v>111567793</v>
      </c>
      <c r="D36" t="s">
        <v>20</v>
      </c>
      <c r="G36" s="3">
        <v>12857564</v>
      </c>
      <c r="H36" s="3"/>
      <c r="I36" s="3">
        <v>151888334.94813445</v>
      </c>
      <c r="J36" s="3"/>
      <c r="K36" s="3">
        <v>13166218.832770731</v>
      </c>
    </row>
    <row r="37" spans="1:22" x14ac:dyDescent="0.25">
      <c r="A37" t="s">
        <v>14</v>
      </c>
      <c r="B37" s="12">
        <v>1992095</v>
      </c>
      <c r="D37" t="s">
        <v>21</v>
      </c>
      <c r="G37" s="3">
        <v>1397672</v>
      </c>
      <c r="H37" s="3"/>
      <c r="I37" s="3">
        <v>12933290.995696628</v>
      </c>
      <c r="J37" s="3"/>
      <c r="K37" s="3">
        <v>1631775.5750646919</v>
      </c>
    </row>
    <row r="38" spans="1:22" x14ac:dyDescent="0.25">
      <c r="A38" t="s">
        <v>15</v>
      </c>
      <c r="B38" s="12">
        <v>43044440</v>
      </c>
      <c r="D38" t="s">
        <v>14</v>
      </c>
      <c r="G38" s="3">
        <v>16476</v>
      </c>
      <c r="H38" s="3"/>
      <c r="I38" s="3">
        <v>211356.99992729948</v>
      </c>
      <c r="J38" s="3"/>
      <c r="K38" s="3">
        <v>37818.256732896363</v>
      </c>
    </row>
    <row r="39" spans="1:22" x14ac:dyDescent="0.25">
      <c r="A39" t="s">
        <v>16</v>
      </c>
      <c r="B39" s="3">
        <v>8283856</v>
      </c>
      <c r="D39" t="s">
        <v>15</v>
      </c>
      <c r="G39" s="3">
        <v>858854</v>
      </c>
      <c r="H39" s="3"/>
      <c r="I39" s="3">
        <v>9112878.9969208278</v>
      </c>
      <c r="J39" s="3"/>
      <c r="K39" s="3">
        <v>2836122.7631051023</v>
      </c>
    </row>
    <row r="40" spans="1:22" x14ac:dyDescent="0.25">
      <c r="A40" t="s">
        <v>17</v>
      </c>
      <c r="B40" s="4">
        <f>SUM(B31:B39)</f>
        <v>5711420146</v>
      </c>
      <c r="D40" t="s">
        <v>16</v>
      </c>
      <c r="G40" s="3">
        <v>109853</v>
      </c>
      <c r="H40" s="3"/>
      <c r="I40" s="3">
        <v>1521195.9994734973</v>
      </c>
      <c r="J40" s="3"/>
      <c r="K40" s="3">
        <v>382115.7969014828</v>
      </c>
    </row>
    <row r="41" spans="1:22" x14ac:dyDescent="0.25">
      <c r="D41" t="s">
        <v>17</v>
      </c>
      <c r="G41" s="4">
        <f>SUM(G32:G40)</f>
        <v>65393882</v>
      </c>
      <c r="I41" s="4">
        <f>SUM(I32:I40)</f>
        <v>565794092.81332529</v>
      </c>
    </row>
    <row r="42" spans="1:22" x14ac:dyDescent="0.25">
      <c r="G42" t="s">
        <v>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13</vt:i4>
      </vt:variant>
    </vt:vector>
  </HeadingPairs>
  <TitlesOfParts>
    <vt:vector size="29" baseType="lpstr">
      <vt:lpstr>Exhibit JP-1</vt:lpstr>
      <vt:lpstr>Exhibit JP-2</vt:lpstr>
      <vt:lpstr>Exhibit JP-more agressive </vt:lpstr>
      <vt:lpstr>ex JP-12 (less agressive)</vt:lpstr>
      <vt:lpstr>Reduction Example</vt:lpstr>
      <vt:lpstr>Comparison of Movement</vt:lpstr>
      <vt:lpstr>Rate</vt:lpstr>
      <vt:lpstr>Class</vt:lpstr>
      <vt:lpstr>Sheet1</vt:lpstr>
      <vt:lpstr>COSS</vt:lpstr>
      <vt:lpstr>Allocation Factors</vt:lpstr>
      <vt:lpstr>Allocators</vt:lpstr>
      <vt:lpstr>Proposed</vt:lpstr>
      <vt:lpstr>Curr Equal</vt:lpstr>
      <vt:lpstr>Prop Equal</vt:lpstr>
      <vt:lpstr>Proforma Summary</vt:lpstr>
      <vt:lpstr>AllocFactorMatrix</vt:lpstr>
      <vt:lpstr>'Allocation Factors'!Print_Area</vt:lpstr>
      <vt:lpstr>Allocators!Print_Area</vt:lpstr>
      <vt:lpstr>COSS!Print_Area</vt:lpstr>
      <vt:lpstr>'Exhibit JP-1'!Print_Area</vt:lpstr>
      <vt:lpstr>'Exhibit JP-2'!Print_Area</vt:lpstr>
      <vt:lpstr>'Exhibit JP-more agressive '!Print_Area</vt:lpstr>
      <vt:lpstr>'Proforma Summary'!Print_Area</vt:lpstr>
      <vt:lpstr>'Prop Equal'!Print_Area</vt:lpstr>
      <vt:lpstr>'Reduction Example'!Print_Area</vt:lpstr>
      <vt:lpstr>'Allocation Factors'!Print_Titles</vt:lpstr>
      <vt:lpstr>Allocators!Print_Titles</vt:lpstr>
      <vt:lpstr>COSS!Print_Titles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Jeffry C. Pollock</dc:creator>
  <cp:lastModifiedBy>Joe Selsor</cp:lastModifiedBy>
  <cp:lastPrinted>2017-10-02T15:36:46Z</cp:lastPrinted>
  <dcterms:created xsi:type="dcterms:W3CDTF">2017-08-30T17:50:28Z</dcterms:created>
  <dcterms:modified xsi:type="dcterms:W3CDTF">2017-10-02T15:37:30Z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{81FE7210-D802-4157-8A4F-207852A79D86}</vt:lpwstr>
  </property>
</Properties>
</file>